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ocumenttasks/documenttask1.xml" ContentType="application/vnd.ms-excel.documenttask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202300"/>
  <mc:AlternateContent xmlns:mc="http://schemas.openxmlformats.org/markup-compatibility/2006">
    <mc:Choice Requires="x15">
      <x15ac:absPath xmlns:x15ac="http://schemas.microsoft.com/office/spreadsheetml/2010/11/ac" url="Z:\bidopen\2006 Fiscal Year Bid Summaries\"/>
    </mc:Choice>
  </mc:AlternateContent>
  <xr:revisionPtr revIDLastSave="0" documentId="8_{3CFF0F5D-B376-44AF-B86A-EBBA3E759FCF}" xr6:coauthVersionLast="47" xr6:coauthVersionMax="47" xr10:uidLastSave="{00000000-0000-0000-0000-000000000000}"/>
  <bookViews>
    <workbookView xWindow="-108" yWindow="-108" windowWidth="23256" windowHeight="12456" xr2:uid="{8A8026FF-0771-4FEE-93B2-73C1C789C846}"/>
  </bookViews>
  <sheets>
    <sheet name="Sheet1" sheetId="1" r:id="rId1"/>
  </sheets>
  <definedNames>
    <definedName name="_xlnm._FilterDatabase" localSheetId="0" hidden="1">Sheet1!$P$1:$P$12137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12108" i="1" l="1"/>
  <c r="Q12109" i="1"/>
  <c r="Q12110" i="1"/>
  <c r="Q12111" i="1"/>
  <c r="Q12112" i="1"/>
  <c r="Q12113" i="1"/>
  <c r="Q12114" i="1"/>
  <c r="Q12115" i="1"/>
  <c r="Q12116" i="1"/>
  <c r="Q12117" i="1"/>
  <c r="Q12118" i="1"/>
  <c r="Q12119" i="1"/>
  <c r="Q12120" i="1"/>
  <c r="Q12121" i="1"/>
  <c r="Q12122" i="1"/>
  <c r="Q12123" i="1"/>
  <c r="Q12124" i="1"/>
  <c r="Q12125" i="1"/>
  <c r="Q12126" i="1"/>
  <c r="Q12107" i="1"/>
  <c r="Q12053" i="1"/>
  <c r="Q12054" i="1"/>
  <c r="Q12055" i="1"/>
  <c r="Q12056" i="1"/>
  <c r="Q12057" i="1"/>
  <c r="Q12058" i="1"/>
  <c r="Q12059" i="1"/>
  <c r="Q12060" i="1"/>
  <c r="Q12061" i="1"/>
  <c r="Q12062" i="1"/>
  <c r="Q12063" i="1"/>
  <c r="Q12064" i="1"/>
  <c r="Q12065" i="1"/>
  <c r="Q12066" i="1"/>
  <c r="Q12067" i="1"/>
  <c r="Q12068" i="1"/>
  <c r="Q12069" i="1"/>
  <c r="Q12070" i="1"/>
  <c r="Q12071" i="1"/>
  <c r="Q12072" i="1"/>
  <c r="Q12073" i="1"/>
  <c r="Q12074" i="1"/>
  <c r="Q12075" i="1"/>
  <c r="Q12076" i="1"/>
  <c r="Q12077" i="1"/>
  <c r="Q12078" i="1"/>
  <c r="Q12079" i="1"/>
  <c r="Q12080" i="1"/>
  <c r="Q12081" i="1"/>
  <c r="Q12082" i="1"/>
  <c r="Q12083" i="1"/>
  <c r="Q12084" i="1"/>
  <c r="Q12085" i="1"/>
  <c r="Q12086" i="1"/>
  <c r="Q12087" i="1"/>
  <c r="Q12088" i="1"/>
  <c r="Q12089" i="1"/>
  <c r="Q12090" i="1"/>
  <c r="Q12091" i="1"/>
  <c r="Q12092" i="1"/>
  <c r="Q12093" i="1"/>
  <c r="Q12094" i="1"/>
  <c r="Q12095" i="1"/>
  <c r="Q12096" i="1"/>
  <c r="Q12097" i="1"/>
  <c r="Q12098" i="1"/>
  <c r="Q12099" i="1"/>
  <c r="Q12100" i="1"/>
  <c r="Q12101" i="1"/>
  <c r="Q12102" i="1"/>
  <c r="Q12103" i="1"/>
  <c r="Q12104" i="1"/>
  <c r="Q12105" i="1"/>
  <c r="Q12052" i="1"/>
  <c r="Q12007" i="1"/>
  <c r="Q12008" i="1"/>
  <c r="Q12009" i="1"/>
  <c r="Q12010" i="1"/>
  <c r="Q12011" i="1"/>
  <c r="Q12012" i="1"/>
  <c r="Q12013" i="1"/>
  <c r="Q12014" i="1"/>
  <c r="Q12015" i="1"/>
  <c r="Q12016" i="1"/>
  <c r="Q12017" i="1"/>
  <c r="Q12018" i="1"/>
  <c r="Q12019" i="1"/>
  <c r="Q12020" i="1"/>
  <c r="Q12021" i="1"/>
  <c r="Q12022" i="1"/>
  <c r="Q12023" i="1"/>
  <c r="Q12024" i="1"/>
  <c r="Q12025" i="1"/>
  <c r="Q12026" i="1"/>
  <c r="Q12027" i="1"/>
  <c r="Q12028" i="1"/>
  <c r="Q12029" i="1"/>
  <c r="Q12030" i="1"/>
  <c r="Q12031" i="1"/>
  <c r="Q12032" i="1"/>
  <c r="Q12033" i="1"/>
  <c r="Q12034" i="1"/>
  <c r="Q12035" i="1"/>
  <c r="Q12036" i="1"/>
  <c r="Q12037" i="1"/>
  <c r="Q12038" i="1"/>
  <c r="Q12039" i="1"/>
  <c r="Q12040" i="1"/>
  <c r="Q12041" i="1"/>
  <c r="Q12042" i="1"/>
  <c r="Q12043" i="1"/>
  <c r="Q12044" i="1"/>
  <c r="Q12045" i="1"/>
  <c r="Q12046" i="1"/>
  <c r="Q12047" i="1"/>
  <c r="Q12048" i="1"/>
  <c r="Q12049" i="1"/>
  <c r="Q12050" i="1"/>
  <c r="Q12006" i="1"/>
  <c r="Q11879" i="1"/>
  <c r="Q11880" i="1"/>
  <c r="Q11881" i="1"/>
  <c r="Q11882" i="1"/>
  <c r="Q11883" i="1"/>
  <c r="Q11884" i="1"/>
  <c r="Q11885" i="1"/>
  <c r="Q11886" i="1"/>
  <c r="Q11887" i="1"/>
  <c r="Q11888" i="1"/>
  <c r="Q11889" i="1"/>
  <c r="Q11890" i="1"/>
  <c r="Q11891" i="1"/>
  <c r="Q11892" i="1"/>
  <c r="Q11893" i="1"/>
  <c r="Q11894" i="1"/>
  <c r="Q11895" i="1"/>
  <c r="Q11896" i="1"/>
  <c r="Q11897" i="1"/>
  <c r="Q11898" i="1"/>
  <c r="Q11899" i="1"/>
  <c r="Q11900" i="1"/>
  <c r="Q11901" i="1"/>
  <c r="Q11902" i="1"/>
  <c r="Q11903" i="1"/>
  <c r="Q11904" i="1"/>
  <c r="Q11905" i="1"/>
  <c r="Q11906" i="1"/>
  <c r="Q11907" i="1"/>
  <c r="Q11908" i="1"/>
  <c r="Q11909" i="1"/>
  <c r="Q11910" i="1"/>
  <c r="Q11911" i="1"/>
  <c r="Q11912" i="1"/>
  <c r="Q11913" i="1"/>
  <c r="Q11914" i="1"/>
  <c r="Q11915" i="1"/>
  <c r="Q11916" i="1"/>
  <c r="Q11917" i="1"/>
  <c r="Q11918" i="1"/>
  <c r="Q11919" i="1"/>
  <c r="Q11920" i="1"/>
  <c r="Q11921" i="1"/>
  <c r="Q11922" i="1"/>
  <c r="Q11923" i="1"/>
  <c r="Q11924" i="1"/>
  <c r="Q11925" i="1"/>
  <c r="Q11926" i="1"/>
  <c r="Q11927" i="1"/>
  <c r="Q11928" i="1"/>
  <c r="Q11929" i="1"/>
  <c r="Q11930" i="1"/>
  <c r="Q11931" i="1"/>
  <c r="Q11932" i="1"/>
  <c r="Q11933" i="1"/>
  <c r="Q11934" i="1"/>
  <c r="Q11935" i="1"/>
  <c r="Q11936" i="1"/>
  <c r="Q11937" i="1"/>
  <c r="Q11938" i="1"/>
  <c r="Q11939" i="1"/>
  <c r="Q11940" i="1"/>
  <c r="Q11941" i="1"/>
  <c r="Q11942" i="1"/>
  <c r="Q11943" i="1"/>
  <c r="Q11944" i="1"/>
  <c r="Q11945" i="1"/>
  <c r="Q11946" i="1"/>
  <c r="Q11947" i="1"/>
  <c r="Q11878" i="1"/>
  <c r="Q11728" i="1"/>
  <c r="Q11696" i="1"/>
  <c r="Q11697" i="1"/>
  <c r="Q11698" i="1"/>
  <c r="Q11699" i="1"/>
  <c r="Q11700" i="1"/>
  <c r="Q11701" i="1"/>
  <c r="Q11702" i="1"/>
  <c r="Q11703" i="1"/>
  <c r="Q11704" i="1"/>
  <c r="Q11705" i="1"/>
  <c r="Q11706" i="1"/>
  <c r="Q11707" i="1"/>
  <c r="Q11708" i="1"/>
  <c r="Q11709" i="1"/>
  <c r="Q11710" i="1"/>
  <c r="Q11711" i="1"/>
  <c r="Q11712" i="1"/>
  <c r="Q11713" i="1"/>
  <c r="Q11714" i="1"/>
  <c r="Q11715" i="1"/>
  <c r="Q11716" i="1"/>
  <c r="Q11717" i="1"/>
  <c r="Q11718" i="1"/>
  <c r="Q11719" i="1"/>
  <c r="Q11720" i="1"/>
  <c r="Q11721" i="1"/>
  <c r="Q11722" i="1"/>
  <c r="Q11723" i="1"/>
  <c r="Q11724" i="1"/>
  <c r="Q11725" i="1"/>
  <c r="Q11726" i="1"/>
  <c r="Q11727" i="1"/>
  <c r="Q11729" i="1"/>
  <c r="Q11730" i="1"/>
  <c r="Q11731" i="1"/>
  <c r="Q11732" i="1"/>
  <c r="Q11733" i="1"/>
  <c r="Q11734" i="1"/>
  <c r="Q11735" i="1"/>
  <c r="Q11736" i="1"/>
  <c r="Q11737" i="1"/>
  <c r="Q11738" i="1"/>
  <c r="Q11739" i="1"/>
  <c r="Q11740" i="1"/>
  <c r="Q11741" i="1"/>
  <c r="Q11742" i="1"/>
  <c r="Q11695" i="1"/>
  <c r="Q11677" i="1"/>
  <c r="Q11678" i="1"/>
  <c r="Q11679" i="1"/>
  <c r="Q11680" i="1"/>
  <c r="Q11681" i="1"/>
  <c r="Q11682" i="1"/>
  <c r="Q11683" i="1"/>
  <c r="Q11684" i="1"/>
  <c r="Q11685" i="1"/>
  <c r="Q11686" i="1"/>
  <c r="Q11687" i="1"/>
  <c r="Q11676" i="1"/>
  <c r="Q11646" i="1"/>
  <c r="Q11647" i="1"/>
  <c r="Q11648" i="1"/>
  <c r="Q11649" i="1"/>
  <c r="Q11650" i="1"/>
  <c r="Q11651" i="1"/>
  <c r="Q11652" i="1"/>
  <c r="Q11653" i="1"/>
  <c r="Q11654" i="1"/>
  <c r="Q11655" i="1"/>
  <c r="Q11656" i="1"/>
  <c r="Q11657" i="1"/>
  <c r="Q11658" i="1"/>
  <c r="Q11659" i="1"/>
  <c r="Q11660" i="1"/>
  <c r="Q11661" i="1"/>
  <c r="Q11662" i="1"/>
  <c r="Q11645" i="1"/>
  <c r="Q11621" i="1"/>
  <c r="Q11622" i="1"/>
  <c r="Q11623" i="1"/>
  <c r="Q11624" i="1"/>
  <c r="Q11625" i="1"/>
  <c r="Q11626" i="1"/>
  <c r="Q11627" i="1"/>
  <c r="Q11628" i="1"/>
  <c r="Q11629" i="1"/>
  <c r="Q11630" i="1"/>
  <c r="Q11631" i="1"/>
  <c r="Q11632" i="1"/>
  <c r="Q11633" i="1"/>
  <c r="Q11634" i="1"/>
  <c r="Q11635" i="1"/>
  <c r="Q11636" i="1"/>
  <c r="Q11637" i="1"/>
  <c r="Q11638" i="1"/>
  <c r="Q11639" i="1"/>
  <c r="Q11640" i="1"/>
  <c r="Q11641" i="1"/>
  <c r="Q11642" i="1"/>
  <c r="Q11643" i="1"/>
  <c r="Q11620" i="1"/>
  <c r="Q11526" i="1"/>
  <c r="Q11527" i="1"/>
  <c r="Q11528" i="1"/>
  <c r="Q11529" i="1"/>
  <c r="Q11530" i="1"/>
  <c r="Q11531" i="1"/>
  <c r="Q11532" i="1"/>
  <c r="Q11533" i="1"/>
  <c r="Q11534" i="1"/>
  <c r="Q11535" i="1"/>
  <c r="Q11536" i="1"/>
  <c r="Q11537" i="1"/>
  <c r="Q11538" i="1"/>
  <c r="Q11539" i="1"/>
  <c r="Q11540" i="1"/>
  <c r="Q11541" i="1"/>
  <c r="Q11542" i="1"/>
  <c r="Q11543" i="1"/>
  <c r="Q11544" i="1"/>
  <c r="Q11545" i="1"/>
  <c r="Q11546" i="1"/>
  <c r="Q11547" i="1"/>
  <c r="Q11548" i="1"/>
  <c r="Q11549" i="1"/>
  <c r="Q11550" i="1"/>
  <c r="Q11551" i="1"/>
  <c r="Q11552" i="1"/>
  <c r="Q11553" i="1"/>
  <c r="Q11554" i="1"/>
  <c r="Q11555" i="1"/>
  <c r="Q11556" i="1"/>
  <c r="Q11557" i="1"/>
  <c r="Q11558" i="1"/>
  <c r="Q11559" i="1"/>
  <c r="Q11560" i="1"/>
  <c r="Q11561" i="1"/>
  <c r="Q11562" i="1"/>
  <c r="Q11563" i="1"/>
  <c r="Q11564" i="1"/>
  <c r="Q11565" i="1"/>
  <c r="Q11566" i="1"/>
  <c r="Q11567" i="1"/>
  <c r="Q11568" i="1"/>
  <c r="Q11569" i="1"/>
  <c r="Q11570" i="1"/>
  <c r="Q11571" i="1"/>
  <c r="Q11572" i="1"/>
  <c r="Q11573" i="1"/>
  <c r="Q11574" i="1"/>
  <c r="Q11575" i="1"/>
  <c r="Q11576" i="1"/>
  <c r="Q11577" i="1"/>
  <c r="Q11578" i="1"/>
  <c r="Q11579" i="1"/>
  <c r="Q11580" i="1"/>
  <c r="Q11581" i="1"/>
  <c r="Q11582" i="1"/>
  <c r="Q11583" i="1"/>
  <c r="Q11584" i="1"/>
  <c r="Q11585" i="1"/>
  <c r="Q11586" i="1"/>
  <c r="Q11587" i="1"/>
  <c r="Q11525" i="1"/>
  <c r="Q11495" i="1"/>
  <c r="Q11496" i="1"/>
  <c r="Q11497" i="1"/>
  <c r="Q11498" i="1"/>
  <c r="Q11499" i="1"/>
  <c r="Q11500" i="1"/>
  <c r="Q11501" i="1"/>
  <c r="Q11502" i="1"/>
  <c r="Q11503" i="1"/>
  <c r="Q11504" i="1"/>
  <c r="Q11505" i="1"/>
  <c r="Q11506" i="1"/>
  <c r="Q11507" i="1"/>
  <c r="Q11508" i="1"/>
  <c r="Q11509" i="1"/>
  <c r="Q11510" i="1"/>
  <c r="Q11511" i="1"/>
  <c r="Q11512" i="1"/>
  <c r="Q11513" i="1"/>
  <c r="Q11514" i="1"/>
  <c r="Q11515" i="1"/>
  <c r="Q11516" i="1"/>
  <c r="Q11517" i="1"/>
  <c r="Q11518" i="1"/>
  <c r="Q11519" i="1"/>
  <c r="Q11520" i="1"/>
  <c r="Q11521" i="1"/>
  <c r="Q11522" i="1"/>
  <c r="Q11523" i="1"/>
  <c r="Q11494" i="1"/>
  <c r="Q11446" i="1"/>
  <c r="Q11447" i="1"/>
  <c r="Q11448" i="1"/>
  <c r="Q11449" i="1"/>
  <c r="Q11450" i="1"/>
  <c r="Q11451" i="1"/>
  <c r="Q11452" i="1"/>
  <c r="Q11453" i="1"/>
  <c r="Q11454" i="1"/>
  <c r="Q11455" i="1"/>
  <c r="Q11456" i="1"/>
  <c r="Q11457" i="1"/>
  <c r="Q11458" i="1"/>
  <c r="Q11459" i="1"/>
  <c r="Q11460" i="1"/>
  <c r="Q11461" i="1"/>
  <c r="Q11462" i="1"/>
  <c r="Q11463" i="1"/>
  <c r="Q11464" i="1"/>
  <c r="Q11465" i="1"/>
  <c r="Q11466" i="1"/>
  <c r="Q11467" i="1"/>
  <c r="Q11468" i="1"/>
  <c r="Q11469" i="1"/>
  <c r="Q11470" i="1"/>
  <c r="Q11471" i="1"/>
  <c r="Q11472" i="1"/>
  <c r="Q11473" i="1"/>
  <c r="Q11474" i="1"/>
  <c r="Q11475" i="1"/>
  <c r="Q11476" i="1"/>
  <c r="Q11477" i="1"/>
  <c r="Q11478" i="1"/>
  <c r="Q11479" i="1"/>
  <c r="Q11480" i="1"/>
  <c r="Q11481" i="1"/>
  <c r="Q11482" i="1"/>
  <c r="Q11483" i="1"/>
  <c r="Q11484" i="1"/>
  <c r="Q11485" i="1"/>
  <c r="Q11486" i="1"/>
  <c r="Q11487" i="1"/>
  <c r="Q11488" i="1"/>
  <c r="Q11489" i="1"/>
  <c r="Q11490" i="1"/>
  <c r="Q11491" i="1"/>
  <c r="Q11492" i="1"/>
  <c r="Q11445" i="1"/>
  <c r="Q11400" i="1"/>
  <c r="Q11401" i="1"/>
  <c r="Q11402" i="1"/>
  <c r="Q11403" i="1"/>
  <c r="Q11404" i="1"/>
  <c r="Q11405" i="1"/>
  <c r="Q11406" i="1"/>
  <c r="Q11407" i="1"/>
  <c r="Q11408" i="1"/>
  <c r="Q11409" i="1"/>
  <c r="Q11410" i="1"/>
  <c r="Q11411" i="1"/>
  <c r="Q11412" i="1"/>
  <c r="Q11413" i="1"/>
  <c r="Q11414" i="1"/>
  <c r="Q11415" i="1"/>
  <c r="Q11416" i="1"/>
  <c r="Q11417" i="1"/>
  <c r="Q11418" i="1"/>
  <c r="Q11419" i="1"/>
  <c r="Q11420" i="1"/>
  <c r="Q11421" i="1"/>
  <c r="Q11422" i="1"/>
  <c r="Q11423" i="1"/>
  <c r="Q11424" i="1"/>
  <c r="Q11425" i="1"/>
  <c r="Q11426" i="1"/>
  <c r="Q11427" i="1"/>
  <c r="Q11428" i="1"/>
  <c r="Q11429" i="1"/>
  <c r="Q11430" i="1"/>
  <c r="Q11431" i="1"/>
  <c r="Q11432" i="1"/>
  <c r="Q11433" i="1"/>
  <c r="Q11434" i="1"/>
  <c r="Q11435" i="1"/>
  <c r="Q11436" i="1"/>
  <c r="Q11437" i="1"/>
  <c r="Q11438" i="1"/>
  <c r="Q11439" i="1"/>
  <c r="Q11440" i="1"/>
  <c r="Q11441" i="1"/>
  <c r="Q11442" i="1"/>
  <c r="Q11443" i="1"/>
  <c r="Q11399" i="1"/>
  <c r="Q11323" i="1"/>
  <c r="Q11324" i="1"/>
  <c r="Q11325" i="1"/>
  <c r="Q11326" i="1"/>
  <c r="Q11327" i="1"/>
  <c r="Q11328" i="1"/>
  <c r="Q11329" i="1"/>
  <c r="Q11330" i="1"/>
  <c r="Q11331" i="1"/>
  <c r="Q11332" i="1"/>
  <c r="Q11333" i="1"/>
  <c r="Q11334" i="1"/>
  <c r="Q11335" i="1"/>
  <c r="Q11336" i="1"/>
  <c r="Q11337" i="1"/>
  <c r="Q11338" i="1"/>
  <c r="Q11339" i="1"/>
  <c r="Q11340" i="1"/>
  <c r="Q11341" i="1"/>
  <c r="Q11322" i="1"/>
  <c r="Q11277" i="1"/>
  <c r="Q11278" i="1"/>
  <c r="Q11279" i="1"/>
  <c r="Q11280" i="1"/>
  <c r="Q11281" i="1"/>
  <c r="Q11282" i="1"/>
  <c r="Q11283" i="1"/>
  <c r="Q11284" i="1"/>
  <c r="Q11285" i="1"/>
  <c r="Q11286" i="1"/>
  <c r="Q11287" i="1"/>
  <c r="Q11288" i="1"/>
  <c r="Q11289" i="1"/>
  <c r="Q11290" i="1"/>
  <c r="Q11291" i="1"/>
  <c r="Q11292" i="1"/>
  <c r="Q11293" i="1"/>
  <c r="Q11294" i="1"/>
  <c r="Q11295" i="1"/>
  <c r="Q11296" i="1"/>
  <c r="Q11297" i="1"/>
  <c r="Q11298" i="1"/>
  <c r="Q11299" i="1"/>
  <c r="Q11300" i="1"/>
  <c r="Q11301" i="1"/>
  <c r="Q11302" i="1"/>
  <c r="Q11303" i="1"/>
  <c r="Q11304" i="1"/>
  <c r="Q11305" i="1"/>
  <c r="Q11306" i="1"/>
  <c r="Q11307" i="1"/>
  <c r="Q11308" i="1"/>
  <c r="Q11309" i="1"/>
  <c r="Q11310" i="1"/>
  <c r="Q11311" i="1"/>
  <c r="Q11312" i="1"/>
  <c r="Q11313" i="1"/>
  <c r="Q11314" i="1"/>
  <c r="Q11315" i="1"/>
  <c r="Q11316" i="1"/>
  <c r="Q11317" i="1"/>
  <c r="Q11318" i="1"/>
  <c r="Q11319" i="1"/>
  <c r="Q11320" i="1"/>
  <c r="Q11276" i="1"/>
  <c r="Q11250" i="1"/>
  <c r="Q11251" i="1"/>
  <c r="Q11252" i="1"/>
  <c r="Q11253" i="1"/>
  <c r="Q11254" i="1"/>
  <c r="Q11255" i="1"/>
  <c r="Q11256" i="1"/>
  <c r="Q11257" i="1"/>
  <c r="Q11258" i="1"/>
  <c r="Q11259" i="1"/>
  <c r="Q11260" i="1"/>
  <c r="Q11261" i="1"/>
  <c r="Q11262" i="1"/>
  <c r="Q11263" i="1"/>
  <c r="Q11264" i="1"/>
  <c r="Q11265" i="1"/>
  <c r="Q11266" i="1"/>
  <c r="Q11267" i="1"/>
  <c r="Q11268" i="1"/>
  <c r="Q11269" i="1"/>
  <c r="Q11270" i="1"/>
  <c r="Q11271" i="1"/>
  <c r="Q11272" i="1"/>
  <c r="Q11273" i="1"/>
  <c r="Q11274" i="1"/>
  <c r="Q11249" i="1"/>
  <c r="Q11225" i="1"/>
  <c r="Q11226" i="1"/>
  <c r="Q11227" i="1"/>
  <c r="Q11228" i="1"/>
  <c r="Q11229" i="1"/>
  <c r="Q11230" i="1"/>
  <c r="Q11231" i="1"/>
  <c r="Q11232" i="1"/>
  <c r="Q11233" i="1"/>
  <c r="Q11234" i="1"/>
  <c r="Q11235" i="1"/>
  <c r="Q11236" i="1"/>
  <c r="Q11237" i="1"/>
  <c r="Q11238" i="1"/>
  <c r="Q11239" i="1"/>
  <c r="Q11240" i="1"/>
  <c r="Q11241" i="1"/>
  <c r="Q11242" i="1"/>
  <c r="Q11243" i="1"/>
  <c r="Q11244" i="1"/>
  <c r="Q11245" i="1"/>
  <c r="Q11246" i="1"/>
  <c r="Q11247" i="1"/>
  <c r="Q11224" i="1"/>
  <c r="Q11158" i="1"/>
  <c r="Q11145" i="1"/>
  <c r="Q11146" i="1"/>
  <c r="Q11147" i="1"/>
  <c r="Q11148" i="1"/>
  <c r="Q11149" i="1"/>
  <c r="Q11150" i="1"/>
  <c r="Q11151" i="1"/>
  <c r="Q11152" i="1"/>
  <c r="Q11153" i="1"/>
  <c r="Q11154" i="1"/>
  <c r="Q11155" i="1"/>
  <c r="Q11156" i="1"/>
  <c r="Q11157" i="1"/>
  <c r="Q11159" i="1"/>
  <c r="Q11160" i="1"/>
  <c r="Q11161" i="1"/>
  <c r="Q11162" i="1"/>
  <c r="Q11163" i="1"/>
  <c r="Q11164" i="1"/>
  <c r="Q11165" i="1"/>
  <c r="Q11166" i="1"/>
  <c r="Q11167" i="1"/>
  <c r="Q11168" i="1"/>
  <c r="Q11169" i="1"/>
  <c r="Q11170" i="1"/>
  <c r="Q11144" i="1"/>
  <c r="Q11025" i="1"/>
  <c r="Q11026" i="1"/>
  <c r="Q11027" i="1"/>
  <c r="Q11028" i="1"/>
  <c r="Q11029" i="1"/>
  <c r="Q11030" i="1"/>
  <c r="Q11031" i="1"/>
  <c r="Q11032" i="1"/>
  <c r="Q11033" i="1"/>
  <c r="Q11034" i="1"/>
  <c r="Q11035" i="1"/>
  <c r="Q11036" i="1"/>
  <c r="Q11037" i="1"/>
  <c r="Q11038" i="1"/>
  <c r="Q11039" i="1"/>
  <c r="Q11040" i="1"/>
  <c r="Q11041" i="1"/>
  <c r="Q11042" i="1"/>
  <c r="Q11043" i="1"/>
  <c r="Q11044" i="1"/>
  <c r="Q11045" i="1"/>
  <c r="Q11046" i="1"/>
  <c r="Q11047" i="1"/>
  <c r="Q11048" i="1"/>
  <c r="Q11049" i="1"/>
  <c r="Q11050" i="1"/>
  <c r="Q11051" i="1"/>
  <c r="Q11052" i="1"/>
  <c r="Q11053" i="1"/>
  <c r="Q11054" i="1"/>
  <c r="Q11055" i="1"/>
  <c r="Q11056" i="1"/>
  <c r="Q11057" i="1"/>
  <c r="Q11058" i="1"/>
  <c r="Q11059" i="1"/>
  <c r="Q11060" i="1"/>
  <c r="Q11061" i="1"/>
  <c r="Q11062" i="1"/>
  <c r="Q11063" i="1"/>
  <c r="Q11064" i="1"/>
  <c r="Q11065" i="1"/>
  <c r="Q11024" i="1"/>
  <c r="Q11003" i="1"/>
  <c r="Q11004" i="1"/>
  <c r="Q11005" i="1"/>
  <c r="Q11006" i="1"/>
  <c r="Q11007" i="1"/>
  <c r="Q11008" i="1"/>
  <c r="Q11009" i="1"/>
  <c r="Q11010" i="1"/>
  <c r="Q11011" i="1"/>
  <c r="Q11012" i="1"/>
  <c r="Q11013" i="1"/>
  <c r="Q11014" i="1"/>
  <c r="Q11015" i="1"/>
  <c r="Q11016" i="1"/>
  <c r="Q11017" i="1"/>
  <c r="Q11018" i="1"/>
  <c r="Q11019" i="1"/>
  <c r="Q11020" i="1"/>
  <c r="Q11021" i="1"/>
  <c r="Q11022" i="1"/>
  <c r="Q11002" i="1"/>
  <c r="Q10905" i="1"/>
  <c r="Q10906" i="1"/>
  <c r="Q10907" i="1"/>
  <c r="Q10908" i="1"/>
  <c r="Q10909" i="1"/>
  <c r="Q10910" i="1"/>
  <c r="Q10911" i="1"/>
  <c r="Q10912" i="1"/>
  <c r="Q10913" i="1"/>
  <c r="Q10914" i="1"/>
  <c r="Q10915" i="1"/>
  <c r="Q10916" i="1"/>
  <c r="Q10917" i="1"/>
  <c r="Q10918" i="1"/>
  <c r="Q10919" i="1"/>
  <c r="Q10920" i="1"/>
  <c r="Q10921" i="1"/>
  <c r="Q10922" i="1"/>
  <c r="Q10923" i="1"/>
  <c r="Q10924" i="1"/>
  <c r="Q10904" i="1"/>
  <c r="Q10886" i="1"/>
  <c r="Q10887" i="1"/>
  <c r="Q10888" i="1"/>
  <c r="Q10889" i="1"/>
  <c r="Q10890" i="1"/>
  <c r="Q10891" i="1"/>
  <c r="Q10892" i="1"/>
  <c r="Q10893" i="1"/>
  <c r="Q10894" i="1"/>
  <c r="Q10895" i="1"/>
  <c r="Q10896" i="1"/>
  <c r="Q10897" i="1"/>
  <c r="Q10898" i="1"/>
  <c r="Q10899" i="1"/>
  <c r="Q10900" i="1"/>
  <c r="Q10901" i="1"/>
  <c r="Q10902" i="1"/>
  <c r="Q10885" i="1"/>
  <c r="Q10777" i="1"/>
  <c r="Q10778" i="1"/>
  <c r="Q10779" i="1"/>
  <c r="Q10780" i="1"/>
  <c r="Q10781" i="1"/>
  <c r="Q10782" i="1"/>
  <c r="Q10783" i="1"/>
  <c r="Q10784" i="1"/>
  <c r="Q10785" i="1"/>
  <c r="Q10786" i="1"/>
  <c r="Q10787" i="1"/>
  <c r="Q10788" i="1"/>
  <c r="Q10789" i="1"/>
  <c r="Q10790" i="1"/>
  <c r="Q10791" i="1"/>
  <c r="Q10792" i="1"/>
  <c r="Q10793" i="1"/>
  <c r="Q10794" i="1"/>
  <c r="Q10795" i="1"/>
  <c r="Q10796" i="1"/>
  <c r="Q10797" i="1"/>
  <c r="Q10798" i="1"/>
  <c r="Q10799" i="1"/>
  <c r="Q10800" i="1"/>
  <c r="Q10801" i="1"/>
  <c r="Q10802" i="1"/>
  <c r="Q10803" i="1"/>
  <c r="Q10804" i="1"/>
  <c r="Q10805" i="1"/>
  <c r="Q10806" i="1"/>
  <c r="Q10807" i="1"/>
  <c r="Q10808" i="1"/>
  <c r="Q10809" i="1"/>
  <c r="Q10810" i="1"/>
  <c r="Q10811" i="1"/>
  <c r="Q10812" i="1"/>
  <c r="Q10813" i="1"/>
  <c r="Q10814" i="1"/>
  <c r="Q10815" i="1"/>
  <c r="Q10816" i="1"/>
  <c r="Q10817" i="1"/>
  <c r="Q10818" i="1"/>
  <c r="Q10819" i="1"/>
  <c r="Q10820" i="1"/>
  <c r="Q10821" i="1"/>
  <c r="Q10822" i="1"/>
  <c r="Q10823" i="1"/>
  <c r="Q10824" i="1"/>
  <c r="Q10825" i="1"/>
  <c r="Q10826" i="1"/>
  <c r="Q10827" i="1"/>
  <c r="Q10828" i="1"/>
  <c r="Q10829" i="1"/>
  <c r="Q10830" i="1"/>
  <c r="Q10831" i="1"/>
  <c r="Q10832" i="1"/>
  <c r="Q10833" i="1"/>
  <c r="Q10834" i="1"/>
  <c r="Q10835" i="1"/>
  <c r="Q10836" i="1"/>
  <c r="Q10837" i="1"/>
  <c r="Q10838" i="1"/>
  <c r="Q10839" i="1"/>
  <c r="Q10840" i="1"/>
  <c r="Q10841" i="1"/>
  <c r="Q10776" i="1"/>
  <c r="Q10731" i="1"/>
  <c r="Q10732" i="1"/>
  <c r="Q10733" i="1"/>
  <c r="Q10734" i="1"/>
  <c r="Q10735" i="1"/>
  <c r="Q10736" i="1"/>
  <c r="Q10737" i="1"/>
  <c r="Q10738" i="1"/>
  <c r="Q10739" i="1"/>
  <c r="Q10740" i="1"/>
  <c r="Q10741" i="1"/>
  <c r="Q10742" i="1"/>
  <c r="Q10743" i="1"/>
  <c r="Q10744" i="1"/>
  <c r="Q10745" i="1"/>
  <c r="Q10746" i="1"/>
  <c r="Q10747" i="1"/>
  <c r="Q10748" i="1"/>
  <c r="Q10749" i="1"/>
  <c r="Q10750" i="1"/>
  <c r="Q10751" i="1"/>
  <c r="Q10752" i="1"/>
  <c r="Q10753" i="1"/>
  <c r="Q10754" i="1"/>
  <c r="Q10755" i="1"/>
  <c r="Q10756" i="1"/>
  <c r="Q10757" i="1"/>
  <c r="Q10758" i="1"/>
  <c r="Q10759" i="1"/>
  <c r="Q10760" i="1"/>
  <c r="Q10761" i="1"/>
  <c r="Q10762" i="1"/>
  <c r="Q10763" i="1"/>
  <c r="Q10764" i="1"/>
  <c r="Q10765" i="1"/>
  <c r="Q10766" i="1"/>
  <c r="Q10767" i="1"/>
  <c r="Q10768" i="1"/>
  <c r="Q10769" i="1"/>
  <c r="Q10770" i="1"/>
  <c r="Q10771" i="1"/>
  <c r="Q10772" i="1"/>
  <c r="Q10773" i="1"/>
  <c r="Q10774" i="1"/>
  <c r="Q10730" i="1"/>
  <c r="Q10706" i="1"/>
  <c r="Q10707" i="1"/>
  <c r="Q10708" i="1"/>
  <c r="Q10709" i="1"/>
  <c r="Q10710" i="1"/>
  <c r="Q10711" i="1"/>
  <c r="Q10712" i="1"/>
  <c r="Q10713" i="1"/>
  <c r="Q10714" i="1"/>
  <c r="Q10715" i="1"/>
  <c r="Q10716" i="1"/>
  <c r="Q10717" i="1"/>
  <c r="Q10718" i="1"/>
  <c r="Q10719" i="1"/>
  <c r="Q10720" i="1"/>
  <c r="Q10721" i="1"/>
  <c r="Q10722" i="1"/>
  <c r="Q10723" i="1"/>
  <c r="Q10724" i="1"/>
  <c r="Q10725" i="1"/>
  <c r="Q10726" i="1"/>
  <c r="Q10727" i="1"/>
  <c r="Q10728" i="1"/>
  <c r="Q10705" i="1"/>
  <c r="Q10633" i="1"/>
  <c r="Q10634" i="1"/>
  <c r="Q10635" i="1"/>
  <c r="Q10636" i="1"/>
  <c r="Q10637" i="1"/>
  <c r="Q10638" i="1"/>
  <c r="Q10639" i="1"/>
  <c r="Q10640" i="1"/>
  <c r="Q10641" i="1"/>
  <c r="Q10642" i="1"/>
  <c r="Q10643" i="1"/>
  <c r="Q10644" i="1"/>
  <c r="Q10645" i="1"/>
  <c r="Q10646" i="1"/>
  <c r="Q10647" i="1"/>
  <c r="Q10648" i="1"/>
  <c r="Q10649" i="1"/>
  <c r="Q10650" i="1"/>
  <c r="Q10651" i="1"/>
  <c r="Q10652" i="1"/>
  <c r="Q10653" i="1"/>
  <c r="Q10654" i="1"/>
  <c r="Q10655" i="1"/>
  <c r="Q10656" i="1"/>
  <c r="Q10657" i="1"/>
  <c r="Q10658" i="1"/>
  <c r="Q10659" i="1"/>
  <c r="Q10660" i="1"/>
  <c r="Q10661" i="1"/>
  <c r="Q10662" i="1"/>
  <c r="Q10663" i="1"/>
  <c r="Q10664" i="1"/>
  <c r="Q10665" i="1"/>
  <c r="Q10666" i="1"/>
  <c r="Q10667" i="1"/>
  <c r="Q10668" i="1"/>
  <c r="Q10669" i="1"/>
  <c r="Q10670" i="1"/>
  <c r="Q10671" i="1"/>
  <c r="Q10672" i="1"/>
  <c r="Q10673" i="1"/>
  <c r="Q10674" i="1"/>
  <c r="Q10675" i="1"/>
  <c r="Q10676" i="1"/>
  <c r="Q10677" i="1"/>
  <c r="Q10678" i="1"/>
  <c r="Q10679" i="1"/>
  <c r="Q10680" i="1"/>
  <c r="Q10681" i="1"/>
  <c r="Q10682" i="1"/>
  <c r="Q10683" i="1"/>
  <c r="Q10684" i="1"/>
  <c r="Q10685" i="1"/>
  <c r="Q10686" i="1"/>
  <c r="Q10687" i="1"/>
  <c r="Q10688" i="1"/>
  <c r="Q10689" i="1"/>
  <c r="Q10690" i="1"/>
  <c r="Q10691" i="1"/>
  <c r="Q10692" i="1"/>
  <c r="Q10693" i="1"/>
  <c r="Q10694" i="1"/>
  <c r="Q10695" i="1"/>
  <c r="Q10696" i="1"/>
  <c r="Q10697" i="1"/>
  <c r="Q10698" i="1"/>
  <c r="Q10699" i="1"/>
  <c r="Q10700" i="1"/>
  <c r="Q10701" i="1"/>
  <c r="Q10702" i="1"/>
  <c r="Q10703" i="1"/>
  <c r="Q10632" i="1"/>
  <c r="Q10599" i="1"/>
  <c r="Q10600" i="1"/>
  <c r="Q10601" i="1"/>
  <c r="Q10602" i="1"/>
  <c r="Q10603" i="1"/>
  <c r="Q10604" i="1"/>
  <c r="Q10605" i="1"/>
  <c r="Q10606" i="1"/>
  <c r="Q10607" i="1"/>
  <c r="Q10608" i="1"/>
  <c r="Q10609" i="1"/>
  <c r="Q10610" i="1"/>
  <c r="Q10611" i="1"/>
  <c r="Q10612" i="1"/>
  <c r="Q10613" i="1"/>
  <c r="Q10614" i="1"/>
  <c r="Q10615" i="1"/>
  <c r="Q10616" i="1"/>
  <c r="Q10617" i="1"/>
  <c r="Q10618" i="1"/>
  <c r="Q10619" i="1"/>
  <c r="Q10620" i="1"/>
  <c r="Q10621" i="1"/>
  <c r="Q10598" i="1"/>
  <c r="Q10550" i="1"/>
  <c r="Q10551" i="1"/>
  <c r="Q10552" i="1"/>
  <c r="Q10553" i="1"/>
  <c r="Q10554" i="1"/>
  <c r="Q10555" i="1"/>
  <c r="Q10556" i="1"/>
  <c r="Q10557" i="1"/>
  <c r="Q10558" i="1"/>
  <c r="Q10559" i="1"/>
  <c r="Q10560" i="1"/>
  <c r="Q10561" i="1"/>
  <c r="Q10562" i="1"/>
  <c r="Q10563" i="1"/>
  <c r="Q10564" i="1"/>
  <c r="Q10565" i="1"/>
  <c r="Q10566" i="1"/>
  <c r="Q10567" i="1"/>
  <c r="Q10568" i="1"/>
  <c r="Q10569" i="1"/>
  <c r="Q10570" i="1"/>
  <c r="Q10571" i="1"/>
  <c r="Q10572" i="1"/>
  <c r="Q10573" i="1"/>
  <c r="Q10574" i="1"/>
  <c r="Q10575" i="1"/>
  <c r="Q10576" i="1"/>
  <c r="Q10577" i="1"/>
  <c r="Q10578" i="1"/>
  <c r="Q10579" i="1"/>
  <c r="Q10580" i="1"/>
  <c r="Q10581" i="1"/>
  <c r="Q10582" i="1"/>
  <c r="Q10583" i="1"/>
  <c r="Q10584" i="1"/>
  <c r="Q10585" i="1"/>
  <c r="Q10586" i="1"/>
  <c r="Q10587" i="1"/>
  <c r="Q10588" i="1"/>
  <c r="Q10589" i="1"/>
  <c r="Q10590" i="1"/>
  <c r="Q10591" i="1"/>
  <c r="Q10592" i="1"/>
  <c r="Q10593" i="1"/>
  <c r="Q10594" i="1"/>
  <c r="Q10595" i="1"/>
  <c r="Q10596" i="1"/>
  <c r="Q10549" i="1"/>
  <c r="Q10510" i="1"/>
  <c r="Q10511" i="1"/>
  <c r="Q10512" i="1"/>
  <c r="Q10513" i="1"/>
  <c r="Q10514" i="1"/>
  <c r="Q10515" i="1"/>
  <c r="Q10516" i="1"/>
  <c r="Q10517" i="1"/>
  <c r="Q10518" i="1"/>
  <c r="Q10519" i="1"/>
  <c r="Q10520" i="1"/>
  <c r="Q10521" i="1"/>
  <c r="Q10522" i="1"/>
  <c r="Q10523" i="1"/>
  <c r="Q10524" i="1"/>
  <c r="Q10525" i="1"/>
  <c r="Q10526" i="1"/>
  <c r="Q10527" i="1"/>
  <c r="Q10528" i="1"/>
  <c r="Q10529" i="1"/>
  <c r="Q10530" i="1"/>
  <c r="Q10531" i="1"/>
  <c r="Q10532" i="1"/>
  <c r="Q10533" i="1"/>
  <c r="Q10534" i="1"/>
  <c r="Q10535" i="1"/>
  <c r="Q10536" i="1"/>
  <c r="Q10537" i="1"/>
  <c r="Q10538" i="1"/>
  <c r="Q10539" i="1"/>
  <c r="Q10540" i="1"/>
  <c r="Q10541" i="1"/>
  <c r="Q10542" i="1"/>
  <c r="Q10543" i="1"/>
  <c r="Q10544" i="1"/>
  <c r="Q10545" i="1"/>
  <c r="Q10546" i="1"/>
  <c r="Q10547" i="1"/>
  <c r="Q10509" i="1"/>
  <c r="Q10479" i="1"/>
  <c r="Q10480" i="1"/>
  <c r="Q10481" i="1"/>
  <c r="Q10482" i="1"/>
  <c r="Q10483" i="1"/>
  <c r="Q10484" i="1"/>
  <c r="Q10485" i="1"/>
  <c r="Q10486" i="1"/>
  <c r="Q10487" i="1"/>
  <c r="Q10488" i="1"/>
  <c r="Q10489" i="1"/>
  <c r="Q10490" i="1"/>
  <c r="Q10491" i="1"/>
  <c r="Q10492" i="1"/>
  <c r="Q10493" i="1"/>
  <c r="Q10494" i="1"/>
  <c r="Q10495" i="1"/>
  <c r="Q10496" i="1"/>
  <c r="Q10497" i="1"/>
  <c r="Q10498" i="1"/>
  <c r="Q10499" i="1"/>
  <c r="Q10500" i="1"/>
  <c r="Q10501" i="1"/>
  <c r="Q10502" i="1"/>
  <c r="Q10503" i="1"/>
  <c r="Q10504" i="1"/>
  <c r="Q10505" i="1"/>
  <c r="Q10506" i="1"/>
  <c r="Q10507" i="1"/>
  <c r="Q10478" i="1"/>
  <c r="Q10428" i="1"/>
  <c r="Q10429" i="1"/>
  <c r="Q10430" i="1"/>
  <c r="Q10431" i="1"/>
  <c r="Q10432" i="1"/>
  <c r="Q10433" i="1"/>
  <c r="Q10434" i="1"/>
  <c r="Q10435" i="1"/>
  <c r="Q10436" i="1"/>
  <c r="Q10437" i="1"/>
  <c r="Q10438" i="1"/>
  <c r="Q10439" i="1"/>
  <c r="Q10440" i="1"/>
  <c r="Q10441" i="1"/>
  <c r="Q10442" i="1"/>
  <c r="Q10443" i="1"/>
  <c r="Q10444" i="1"/>
  <c r="Q10445" i="1"/>
  <c r="Q10446" i="1"/>
  <c r="Q10447" i="1"/>
  <c r="Q10448" i="1"/>
  <c r="Q10449" i="1"/>
  <c r="Q10450" i="1"/>
  <c r="Q10451" i="1"/>
  <c r="Q10452" i="1"/>
  <c r="Q10453" i="1"/>
  <c r="Q10454" i="1"/>
  <c r="Q10455" i="1"/>
  <c r="Q10456" i="1"/>
  <c r="Q10457" i="1"/>
  <c r="Q10458" i="1"/>
  <c r="Q10459" i="1"/>
  <c r="Q10460" i="1"/>
  <c r="Q10461" i="1"/>
  <c r="Q10462" i="1"/>
  <c r="Q10463" i="1"/>
  <c r="Q10464" i="1"/>
  <c r="Q10465" i="1"/>
  <c r="Q10466" i="1"/>
  <c r="Q10467" i="1"/>
  <c r="Q10468" i="1"/>
  <c r="Q10469" i="1"/>
  <c r="Q10470" i="1"/>
  <c r="Q10471" i="1"/>
  <c r="Q10472" i="1"/>
  <c r="Q10473" i="1"/>
  <c r="Q10474" i="1"/>
  <c r="Q10475" i="1"/>
  <c r="Q10476" i="1"/>
  <c r="Q10427" i="1"/>
  <c r="Q10395" i="1"/>
  <c r="Q10396" i="1"/>
  <c r="Q10397" i="1"/>
  <c r="Q10398" i="1"/>
  <c r="Q10399" i="1"/>
  <c r="Q10400" i="1"/>
  <c r="Q10401" i="1"/>
  <c r="Q10402" i="1"/>
  <c r="Q10403" i="1"/>
  <c r="Q10404" i="1"/>
  <c r="Q10405" i="1"/>
  <c r="Q10406" i="1"/>
  <c r="Q10407" i="1"/>
  <c r="Q10408" i="1"/>
  <c r="Q10409" i="1"/>
  <c r="Q10410" i="1"/>
  <c r="Q10411" i="1"/>
  <c r="Q10412" i="1"/>
  <c r="Q10413" i="1"/>
  <c r="Q10414" i="1"/>
  <c r="Q10415" i="1"/>
  <c r="Q10416" i="1"/>
  <c r="Q10417" i="1"/>
  <c r="Q10418" i="1"/>
  <c r="Q10419" i="1"/>
  <c r="Q10420" i="1"/>
  <c r="Q10421" i="1"/>
  <c r="Q10422" i="1"/>
  <c r="Q10423" i="1"/>
  <c r="Q10424" i="1"/>
  <c r="Q10425" i="1"/>
  <c r="Q10394" i="1"/>
  <c r="Q10345" i="1"/>
  <c r="Q10346" i="1"/>
  <c r="Q10347" i="1"/>
  <c r="Q10348" i="1"/>
  <c r="Q10349" i="1"/>
  <c r="Q10350" i="1"/>
  <c r="Q10351" i="1"/>
  <c r="Q10352" i="1"/>
  <c r="Q10353" i="1"/>
  <c r="Q10354" i="1"/>
  <c r="Q10355" i="1"/>
  <c r="Q10356" i="1"/>
  <c r="Q10357" i="1"/>
  <c r="Q10358" i="1"/>
  <c r="Q10359" i="1"/>
  <c r="Q10360" i="1"/>
  <c r="Q10361" i="1"/>
  <c r="Q10362" i="1"/>
  <c r="Q10363" i="1"/>
  <c r="Q10364" i="1"/>
  <c r="Q10365" i="1"/>
  <c r="Q10366" i="1"/>
  <c r="Q10367" i="1"/>
  <c r="Q10368" i="1"/>
  <c r="Q10369" i="1"/>
  <c r="Q10370" i="1"/>
  <c r="Q10371" i="1"/>
  <c r="Q10372" i="1"/>
  <c r="Q10373" i="1"/>
  <c r="Q10374" i="1"/>
  <c r="Q10375" i="1"/>
  <c r="Q10376" i="1"/>
  <c r="Q10377" i="1"/>
  <c r="Q10378" i="1"/>
  <c r="Q10379" i="1"/>
  <c r="Q10380" i="1"/>
  <c r="Q10381" i="1"/>
  <c r="Q10382" i="1"/>
  <c r="Q10344" i="1"/>
  <c r="Q10291" i="1"/>
  <c r="Q10292" i="1"/>
  <c r="Q10293" i="1"/>
  <c r="Q10294" i="1"/>
  <c r="Q10295" i="1"/>
  <c r="Q10296" i="1"/>
  <c r="Q10297" i="1"/>
  <c r="Q10298" i="1"/>
  <c r="Q10299" i="1"/>
  <c r="Q10300" i="1"/>
  <c r="Q10301" i="1"/>
  <c r="Q10302" i="1"/>
  <c r="Q10303" i="1"/>
  <c r="Q10304" i="1"/>
  <c r="Q10305" i="1"/>
  <c r="Q10306" i="1"/>
  <c r="Q10307" i="1"/>
  <c r="Q10308" i="1"/>
  <c r="Q10309" i="1"/>
  <c r="Q10310" i="1"/>
  <c r="Q10311" i="1"/>
  <c r="Q10312" i="1"/>
  <c r="Q10313" i="1"/>
  <c r="Q10314" i="1"/>
  <c r="Q10315" i="1"/>
  <c r="Q10316" i="1"/>
  <c r="Q10317" i="1"/>
  <c r="Q10318" i="1"/>
  <c r="Q10319" i="1"/>
  <c r="Q10320" i="1"/>
  <c r="Q10321" i="1"/>
  <c r="Q10322" i="1"/>
  <c r="Q10323" i="1"/>
  <c r="Q10324" i="1"/>
  <c r="Q10325" i="1"/>
  <c r="Q10326" i="1"/>
  <c r="Q10327" i="1"/>
  <c r="Q10328" i="1"/>
  <c r="Q10329" i="1"/>
  <c r="Q10330" i="1"/>
  <c r="Q10331" i="1"/>
  <c r="Q10332" i="1"/>
  <c r="Q10333" i="1"/>
  <c r="Q10290" i="1"/>
  <c r="Q10263" i="1"/>
  <c r="Q10264" i="1"/>
  <c r="Q10265" i="1"/>
  <c r="Q10266" i="1"/>
  <c r="Q10267" i="1"/>
  <c r="Q10268" i="1"/>
  <c r="Q10269" i="1"/>
  <c r="Q10270" i="1"/>
  <c r="Q10271" i="1"/>
  <c r="Q10272" i="1"/>
  <c r="Q10273" i="1"/>
  <c r="Q10274" i="1"/>
  <c r="Q10275" i="1"/>
  <c r="Q10276" i="1"/>
  <c r="Q10277" i="1"/>
  <c r="Q10278" i="1"/>
  <c r="Q10279" i="1"/>
  <c r="Q10280" i="1"/>
  <c r="Q10281" i="1"/>
  <c r="Q10282" i="1"/>
  <c r="Q10283" i="1"/>
  <c r="Q10284" i="1"/>
  <c r="Q10285" i="1"/>
  <c r="Q10286" i="1"/>
  <c r="Q10287" i="1"/>
  <c r="Q10288" i="1"/>
  <c r="Q10262" i="1"/>
  <c r="Q10233" i="1"/>
  <c r="Q10234" i="1"/>
  <c r="Q10235" i="1"/>
  <c r="Q10236" i="1"/>
  <c r="Q10237" i="1"/>
  <c r="Q10238" i="1"/>
  <c r="Q10239" i="1"/>
  <c r="Q10240" i="1"/>
  <c r="Q10241" i="1"/>
  <c r="Q10242" i="1"/>
  <c r="Q10243" i="1"/>
  <c r="Q10244" i="1"/>
  <c r="Q10245" i="1"/>
  <c r="Q10246" i="1"/>
  <c r="Q10247" i="1"/>
  <c r="Q10248" i="1"/>
  <c r="Q10249" i="1"/>
  <c r="Q10232" i="1"/>
  <c r="Q10184" i="1"/>
  <c r="Q10185" i="1"/>
  <c r="Q10186" i="1"/>
  <c r="Q10187" i="1"/>
  <c r="Q10188" i="1"/>
  <c r="Q10189" i="1"/>
  <c r="Q10190" i="1"/>
  <c r="Q10191" i="1"/>
  <c r="Q10192" i="1"/>
  <c r="Q10193" i="1"/>
  <c r="Q10194" i="1"/>
  <c r="Q10195" i="1"/>
  <c r="Q10196" i="1"/>
  <c r="Q10197" i="1"/>
  <c r="Q10198" i="1"/>
  <c r="Q10199" i="1"/>
  <c r="Q10200" i="1"/>
  <c r="Q10201" i="1"/>
  <c r="Q10202" i="1"/>
  <c r="Q10203" i="1"/>
  <c r="Q10204" i="1"/>
  <c r="Q10205" i="1"/>
  <c r="Q10206" i="1"/>
  <c r="Q10207" i="1"/>
  <c r="Q10208" i="1"/>
  <c r="Q10209" i="1"/>
  <c r="Q10210" i="1"/>
  <c r="Q10211" i="1"/>
  <c r="Q10212" i="1"/>
  <c r="Q10213" i="1"/>
  <c r="Q10214" i="1"/>
  <c r="Q10215" i="1"/>
  <c r="Q10216" i="1"/>
  <c r="Q10217" i="1"/>
  <c r="Q10218" i="1"/>
  <c r="Q10219" i="1"/>
  <c r="Q10220" i="1"/>
  <c r="Q10221" i="1"/>
  <c r="Q10222" i="1"/>
  <c r="Q10223" i="1"/>
  <c r="Q10224" i="1"/>
  <c r="Q10225" i="1"/>
  <c r="Q10226" i="1"/>
  <c r="Q10227" i="1"/>
  <c r="Q10228" i="1"/>
  <c r="Q10229" i="1"/>
  <c r="Q10230" i="1"/>
  <c r="Q10183" i="1"/>
  <c r="Q10150" i="1"/>
  <c r="Q10134" i="1"/>
  <c r="Q10135" i="1"/>
  <c r="Q10136" i="1"/>
  <c r="Q10137" i="1"/>
  <c r="Q10138" i="1"/>
  <c r="Q10139" i="1"/>
  <c r="Q10140" i="1"/>
  <c r="Q10141" i="1"/>
  <c r="Q10142" i="1"/>
  <c r="Q10143" i="1"/>
  <c r="Q10144" i="1"/>
  <c r="Q10145" i="1"/>
  <c r="Q10146" i="1"/>
  <c r="Q10147" i="1"/>
  <c r="Q10148" i="1"/>
  <c r="Q10149" i="1"/>
  <c r="Q10133" i="1"/>
  <c r="Q10108" i="1"/>
  <c r="Q10109" i="1"/>
  <c r="Q10110" i="1"/>
  <c r="Q10111" i="1"/>
  <c r="Q10112" i="1"/>
  <c r="Q10113" i="1"/>
  <c r="Q10114" i="1"/>
  <c r="Q10115" i="1"/>
  <c r="Q10116" i="1"/>
  <c r="Q10117" i="1"/>
  <c r="Q10118" i="1"/>
  <c r="Q10119" i="1"/>
  <c r="Q10120" i="1"/>
  <c r="Q10121" i="1"/>
  <c r="Q10122" i="1"/>
  <c r="Q10123" i="1"/>
  <c r="Q10124" i="1"/>
  <c r="Q10125" i="1"/>
  <c r="Q10126" i="1"/>
  <c r="Q10127" i="1"/>
  <c r="Q10128" i="1"/>
  <c r="Q10129" i="1"/>
  <c r="Q10130" i="1"/>
  <c r="Q10131" i="1"/>
  <c r="Q10107" i="1"/>
  <c r="Q10055" i="1"/>
  <c r="Q10056" i="1"/>
  <c r="Q10057" i="1"/>
  <c r="Q10058" i="1"/>
  <c r="Q10059" i="1"/>
  <c r="Q10060" i="1"/>
  <c r="Q10061" i="1"/>
  <c r="Q10062" i="1"/>
  <c r="Q10063" i="1"/>
  <c r="Q10064" i="1"/>
  <c r="Q10065" i="1"/>
  <c r="Q10066" i="1"/>
  <c r="Q10067" i="1"/>
  <c r="Q10068" i="1"/>
  <c r="Q10069" i="1"/>
  <c r="Q10070" i="1"/>
  <c r="Q10071" i="1"/>
  <c r="Q10072" i="1"/>
  <c r="Q10073" i="1"/>
  <c r="Q10074" i="1"/>
  <c r="Q10075" i="1"/>
  <c r="Q10076" i="1"/>
  <c r="Q10077" i="1"/>
  <c r="Q10078" i="1"/>
  <c r="Q10079" i="1"/>
  <c r="Q10080" i="1"/>
  <c r="Q10081" i="1"/>
  <c r="Q10082" i="1"/>
  <c r="Q10083" i="1"/>
  <c r="Q10084" i="1"/>
  <c r="Q10085" i="1"/>
  <c r="Q10086" i="1"/>
  <c r="Q10087" i="1"/>
  <c r="Q10088" i="1"/>
  <c r="Q10089" i="1"/>
  <c r="Q10090" i="1"/>
  <c r="Q10091" i="1"/>
  <c r="Q10092" i="1"/>
  <c r="Q10093" i="1"/>
  <c r="Q10094" i="1"/>
  <c r="Q10095" i="1"/>
  <c r="Q10096" i="1"/>
  <c r="Q10097" i="1"/>
  <c r="Q10098" i="1"/>
  <c r="Q10099" i="1"/>
  <c r="Q10100" i="1"/>
  <c r="Q10101" i="1"/>
  <c r="Q10102" i="1"/>
  <c r="Q10103" i="1"/>
  <c r="Q10104" i="1"/>
  <c r="Q10105" i="1"/>
  <c r="Q10054" i="1"/>
  <c r="Q10030" i="1"/>
  <c r="Q10031" i="1"/>
  <c r="Q10032" i="1"/>
  <c r="Q10033" i="1"/>
  <c r="Q10034" i="1"/>
  <c r="Q10035" i="1"/>
  <c r="Q10036" i="1"/>
  <c r="Q10037" i="1"/>
  <c r="Q10038" i="1"/>
  <c r="Q10039" i="1"/>
  <c r="Q10040" i="1"/>
  <c r="Q10041" i="1"/>
  <c r="Q10042" i="1"/>
  <c r="Q10043" i="1"/>
  <c r="Q10044" i="1"/>
  <c r="Q10045" i="1"/>
  <c r="Q10046" i="1"/>
  <c r="Q10047" i="1"/>
  <c r="Q10048" i="1"/>
  <c r="Q10049" i="1"/>
  <c r="Q10050" i="1"/>
  <c r="Q10051" i="1"/>
  <c r="Q10052" i="1"/>
  <c r="Q10029" i="1"/>
  <c r="Q9994" i="1"/>
  <c r="Q9995" i="1"/>
  <c r="Q9996" i="1"/>
  <c r="Q9997" i="1"/>
  <c r="Q9998" i="1"/>
  <c r="Q9999" i="1"/>
  <c r="Q10000" i="1"/>
  <c r="Q10001" i="1"/>
  <c r="Q10002" i="1"/>
  <c r="Q10003" i="1"/>
  <c r="Q10004" i="1"/>
  <c r="Q10005" i="1"/>
  <c r="Q10006" i="1"/>
  <c r="Q10007" i="1"/>
  <c r="Q10008" i="1"/>
  <c r="Q10009" i="1"/>
  <c r="Q10010" i="1"/>
  <c r="Q10011" i="1"/>
  <c r="Q10012" i="1"/>
  <c r="Q10013" i="1"/>
  <c r="Q10014" i="1"/>
  <c r="Q10015" i="1"/>
  <c r="Q10016" i="1"/>
  <c r="Q10017" i="1"/>
  <c r="Q10018" i="1"/>
  <c r="Q10019" i="1"/>
  <c r="Q10020" i="1"/>
  <c r="Q9993" i="1"/>
  <c r="Q9948" i="1"/>
  <c r="Q9949" i="1"/>
  <c r="Q9950" i="1"/>
  <c r="Q9951" i="1"/>
  <c r="Q9952" i="1"/>
  <c r="Q9953" i="1"/>
  <c r="Q9954" i="1"/>
  <c r="Q9955" i="1"/>
  <c r="Q9956" i="1"/>
  <c r="Q9957" i="1"/>
  <c r="Q9958" i="1"/>
  <c r="Q9959" i="1"/>
  <c r="Q9960" i="1"/>
  <c r="Q9961" i="1"/>
  <c r="Q9962" i="1"/>
  <c r="Q9963" i="1"/>
  <c r="Q9964" i="1"/>
  <c r="Q9965" i="1"/>
  <c r="Q9966" i="1"/>
  <c r="Q9967" i="1"/>
  <c r="Q9968" i="1"/>
  <c r="Q9969" i="1"/>
  <c r="Q9970" i="1"/>
  <c r="Q9971" i="1"/>
  <c r="Q9972" i="1"/>
  <c r="Q9973" i="1"/>
  <c r="Q9974" i="1"/>
  <c r="Q9975" i="1"/>
  <c r="Q9976" i="1"/>
  <c r="Q9977" i="1"/>
  <c r="Q9978" i="1"/>
  <c r="Q9979" i="1"/>
  <c r="Q9980" i="1"/>
  <c r="Q9981" i="1"/>
  <c r="Q9982" i="1"/>
  <c r="Q9983" i="1"/>
  <c r="Q9984" i="1"/>
  <c r="Q9985" i="1"/>
  <c r="Q9986" i="1"/>
  <c r="Q9987" i="1"/>
  <c r="Q9988" i="1"/>
  <c r="Q9989" i="1"/>
  <c r="Q9990" i="1"/>
  <c r="Q9991" i="1"/>
  <c r="Q9947" i="1"/>
  <c r="Q9919" i="1"/>
  <c r="Q9920" i="1"/>
  <c r="Q9921" i="1"/>
  <c r="Q9922" i="1"/>
  <c r="Q9923" i="1"/>
  <c r="Q9924" i="1"/>
  <c r="Q9925" i="1"/>
  <c r="Q9926" i="1"/>
  <c r="Q9927" i="1"/>
  <c r="Q9928" i="1"/>
  <c r="Q9929" i="1"/>
  <c r="Q9930" i="1"/>
  <c r="Q9931" i="1"/>
  <c r="Q9932" i="1"/>
  <c r="Q9933" i="1"/>
  <c r="Q9934" i="1"/>
  <c r="Q9935" i="1"/>
  <c r="Q9936" i="1"/>
  <c r="Q9937" i="1"/>
  <c r="Q9938" i="1"/>
  <c r="Q9939" i="1"/>
  <c r="Q9940" i="1"/>
  <c r="Q9941" i="1"/>
  <c r="Q9942" i="1"/>
  <c r="Q9943" i="1"/>
  <c r="Q9944" i="1"/>
  <c r="Q9945" i="1"/>
  <c r="Q9918" i="1"/>
  <c r="Q9863" i="1"/>
  <c r="Q9864" i="1"/>
  <c r="Q9865" i="1"/>
  <c r="Q9866" i="1"/>
  <c r="Q9867" i="1"/>
  <c r="Q9868" i="1"/>
  <c r="Q9869" i="1"/>
  <c r="Q9870" i="1"/>
  <c r="Q9871" i="1"/>
  <c r="Q9872" i="1"/>
  <c r="Q9873" i="1"/>
  <c r="Q9874" i="1"/>
  <c r="Q9875" i="1"/>
  <c r="Q9876" i="1"/>
  <c r="Q9877" i="1"/>
  <c r="Q9878" i="1"/>
  <c r="Q9879" i="1"/>
  <c r="Q9880" i="1"/>
  <c r="Q9881" i="1"/>
  <c r="Q9882" i="1"/>
  <c r="Q9883" i="1"/>
  <c r="Q9884" i="1"/>
  <c r="Q9885" i="1"/>
  <c r="Q9886" i="1"/>
  <c r="Q9887" i="1"/>
  <c r="Q9888" i="1"/>
  <c r="Q9889" i="1"/>
  <c r="Q9890" i="1"/>
  <c r="Q9891" i="1"/>
  <c r="Q9892" i="1"/>
  <c r="Q9893" i="1"/>
  <c r="Q9894" i="1"/>
  <c r="Q9895" i="1"/>
  <c r="Q9896" i="1"/>
  <c r="Q9897" i="1"/>
  <c r="Q9862" i="1"/>
  <c r="Q9819" i="1"/>
  <c r="Q9820" i="1"/>
  <c r="Q9821" i="1"/>
  <c r="Q9822" i="1"/>
  <c r="Q9823" i="1"/>
  <c r="Q9824" i="1"/>
  <c r="Q9825" i="1"/>
  <c r="Q9826" i="1"/>
  <c r="Q9827" i="1"/>
  <c r="Q9828" i="1"/>
  <c r="Q9829" i="1"/>
  <c r="Q9830" i="1"/>
  <c r="Q9831" i="1"/>
  <c r="Q9832" i="1"/>
  <c r="Q9833" i="1"/>
  <c r="Q9834" i="1"/>
  <c r="Q9835" i="1"/>
  <c r="Q9836" i="1"/>
  <c r="Q9837" i="1"/>
  <c r="Q9838" i="1"/>
  <c r="Q9839" i="1"/>
  <c r="Q9818" i="1"/>
  <c r="Q9801" i="1"/>
  <c r="Q9773" i="1"/>
  <c r="Q9774" i="1"/>
  <c r="Q9775" i="1"/>
  <c r="Q9776" i="1"/>
  <c r="Q9777" i="1"/>
  <c r="Q9778" i="1"/>
  <c r="Q9779" i="1"/>
  <c r="Q9780" i="1"/>
  <c r="Q9781" i="1"/>
  <c r="Q9782" i="1"/>
  <c r="Q9783" i="1"/>
  <c r="Q9784" i="1"/>
  <c r="Q9785" i="1"/>
  <c r="Q9786" i="1"/>
  <c r="Q9787" i="1"/>
  <c r="Q9788" i="1"/>
  <c r="Q9789" i="1"/>
  <c r="Q9790" i="1"/>
  <c r="Q9791" i="1"/>
  <c r="Q9792" i="1"/>
  <c r="Q9793" i="1"/>
  <c r="Q9794" i="1"/>
  <c r="Q9795" i="1"/>
  <c r="Q9796" i="1"/>
  <c r="Q9797" i="1"/>
  <c r="Q9798" i="1"/>
  <c r="Q9799" i="1"/>
  <c r="Q9800" i="1"/>
  <c r="Q9802" i="1"/>
  <c r="Q9803" i="1"/>
  <c r="Q9804" i="1"/>
  <c r="Q9772" i="1"/>
  <c r="Q9723" i="1"/>
  <c r="Q9724" i="1"/>
  <c r="Q9725" i="1"/>
  <c r="Q9726" i="1"/>
  <c r="Q9727" i="1"/>
  <c r="Q9728" i="1"/>
  <c r="Q9729" i="1"/>
  <c r="Q9730" i="1"/>
  <c r="Q9731" i="1"/>
  <c r="Q9732" i="1"/>
  <c r="Q9733" i="1"/>
  <c r="Q9734" i="1"/>
  <c r="Q9735" i="1"/>
  <c r="Q9736" i="1"/>
  <c r="Q9737" i="1"/>
  <c r="Q9738" i="1"/>
  <c r="Q9739" i="1"/>
  <c r="Q9740" i="1"/>
  <c r="Q9741" i="1"/>
  <c r="Q9742" i="1"/>
  <c r="Q9722" i="1"/>
  <c r="Q9690" i="1"/>
  <c r="Q9691" i="1"/>
  <c r="Q9692" i="1"/>
  <c r="Q9693" i="1"/>
  <c r="Q9694" i="1"/>
  <c r="Q9695" i="1"/>
  <c r="Q9696" i="1"/>
  <c r="Q9697" i="1"/>
  <c r="Q9698" i="1"/>
  <c r="Q9699" i="1"/>
  <c r="Q9700" i="1"/>
  <c r="Q9701" i="1"/>
  <c r="Q9702" i="1"/>
  <c r="Q9703" i="1"/>
  <c r="Q9704" i="1"/>
  <c r="Q9705" i="1"/>
  <c r="Q9706" i="1"/>
  <c r="Q9707" i="1"/>
  <c r="Q9708" i="1"/>
  <c r="Q9709" i="1"/>
  <c r="Q9710" i="1"/>
  <c r="Q9711" i="1"/>
  <c r="Q9712" i="1"/>
  <c r="Q9689" i="1"/>
  <c r="Q9649" i="1"/>
  <c r="Q9650" i="1"/>
  <c r="Q9651" i="1"/>
  <c r="Q9652" i="1"/>
  <c r="Q9653" i="1"/>
  <c r="Q9654" i="1"/>
  <c r="Q9655" i="1"/>
  <c r="Q9656" i="1"/>
  <c r="Q9657" i="1"/>
  <c r="Q9658" i="1"/>
  <c r="Q9659" i="1"/>
  <c r="Q9660" i="1"/>
  <c r="Q9661" i="1"/>
  <c r="Q9662" i="1"/>
  <c r="Q9663" i="1"/>
  <c r="Q9664" i="1"/>
  <c r="Q9665" i="1"/>
  <c r="Q9666" i="1"/>
  <c r="Q9667" i="1"/>
  <c r="Q9668" i="1"/>
  <c r="Q9669" i="1"/>
  <c r="Q9670" i="1"/>
  <c r="Q9671" i="1"/>
  <c r="Q9672" i="1"/>
  <c r="Q9673" i="1"/>
  <c r="Q9674" i="1"/>
  <c r="Q9675" i="1"/>
  <c r="Q9676" i="1"/>
  <c r="Q9677" i="1"/>
  <c r="Q9678" i="1"/>
  <c r="Q9679" i="1"/>
  <c r="Q9680" i="1"/>
  <c r="Q9681" i="1"/>
  <c r="Q9682" i="1"/>
  <c r="Q9683" i="1"/>
  <c r="Q9684" i="1"/>
  <c r="Q9685" i="1"/>
  <c r="Q9686" i="1"/>
  <c r="Q9687" i="1"/>
  <c r="Q9648" i="1"/>
  <c r="Q9627" i="1"/>
  <c r="Q9628" i="1"/>
  <c r="Q9629" i="1"/>
  <c r="Q9630" i="1"/>
  <c r="Q9631" i="1"/>
  <c r="Q9632" i="1"/>
  <c r="Q9633" i="1"/>
  <c r="Q9634" i="1"/>
  <c r="Q9635" i="1"/>
  <c r="Q9636" i="1"/>
  <c r="Q9637" i="1"/>
  <c r="Q9638" i="1"/>
  <c r="Q9639" i="1"/>
  <c r="Q9640" i="1"/>
  <c r="Q9641" i="1"/>
  <c r="Q9642" i="1"/>
  <c r="Q9643" i="1"/>
  <c r="Q9644" i="1"/>
  <c r="Q9645" i="1"/>
  <c r="Q9646" i="1"/>
  <c r="Q9626" i="1"/>
  <c r="Q9570" i="1"/>
  <c r="Q9571" i="1"/>
  <c r="Q9572" i="1"/>
  <c r="Q9573" i="1"/>
  <c r="Q9574" i="1"/>
  <c r="Q9575" i="1"/>
  <c r="Q9576" i="1"/>
  <c r="Q9577" i="1"/>
  <c r="Q9578" i="1"/>
  <c r="Q9579" i="1"/>
  <c r="Q9580" i="1"/>
  <c r="Q9581" i="1"/>
  <c r="Q9582" i="1"/>
  <c r="Q9583" i="1"/>
  <c r="Q9584" i="1"/>
  <c r="Q9569" i="1"/>
  <c r="Q9529" i="1"/>
  <c r="Q9530" i="1"/>
  <c r="Q9531" i="1"/>
  <c r="Q9532" i="1"/>
  <c r="Q9533" i="1"/>
  <c r="Q9534" i="1"/>
  <c r="Q9535" i="1"/>
  <c r="Q9536" i="1"/>
  <c r="Q9537" i="1"/>
  <c r="Q9528" i="1"/>
  <c r="Q9513" i="1"/>
  <c r="Q9488" i="1"/>
  <c r="Q9489" i="1"/>
  <c r="Q9490" i="1"/>
  <c r="Q9491" i="1"/>
  <c r="Q9492" i="1"/>
  <c r="Q9493" i="1"/>
  <c r="Q9494" i="1"/>
  <c r="Q9495" i="1"/>
  <c r="Q9496" i="1"/>
  <c r="Q9497" i="1"/>
  <c r="Q9498" i="1"/>
  <c r="Q9499" i="1"/>
  <c r="Q9500" i="1"/>
  <c r="Q9501" i="1"/>
  <c r="Q9502" i="1"/>
  <c r="Q9503" i="1"/>
  <c r="Q9504" i="1"/>
  <c r="Q9505" i="1"/>
  <c r="Q9506" i="1"/>
  <c r="Q9507" i="1"/>
  <c r="Q9508" i="1"/>
  <c r="Q9509" i="1"/>
  <c r="Q9510" i="1"/>
  <c r="Q9511" i="1"/>
  <c r="Q9512" i="1"/>
  <c r="Q9487" i="1"/>
  <c r="Q9449" i="1"/>
  <c r="Q9450" i="1"/>
  <c r="Q9451" i="1"/>
  <c r="Q9452" i="1"/>
  <c r="Q9453" i="1"/>
  <c r="Q9454" i="1"/>
  <c r="Q9455" i="1"/>
  <c r="Q9456" i="1"/>
  <c r="Q9457" i="1"/>
  <c r="Q9458" i="1"/>
  <c r="Q9459" i="1"/>
  <c r="Q9460" i="1"/>
  <c r="Q9461" i="1"/>
  <c r="Q9462" i="1"/>
  <c r="Q9463" i="1"/>
  <c r="Q9464" i="1"/>
  <c r="Q9465" i="1"/>
  <c r="Q9466" i="1"/>
  <c r="Q9467" i="1"/>
  <c r="Q9468" i="1"/>
  <c r="Q9448" i="1"/>
  <c r="Q9385" i="1"/>
  <c r="Q9386" i="1"/>
  <c r="Q9387" i="1"/>
  <c r="Q9388" i="1"/>
  <c r="Q9389" i="1"/>
  <c r="Q9390" i="1"/>
  <c r="Q9391" i="1"/>
  <c r="Q9392" i="1"/>
  <c r="Q9393" i="1"/>
  <c r="Q9394" i="1"/>
  <c r="Q9395" i="1"/>
  <c r="Q9396" i="1"/>
  <c r="Q9397" i="1"/>
  <c r="Q9398" i="1"/>
  <c r="Q9399" i="1"/>
  <c r="Q9400" i="1"/>
  <c r="Q9401" i="1"/>
  <c r="Q9402" i="1"/>
  <c r="Q9403" i="1"/>
  <c r="Q9404" i="1"/>
  <c r="Q9405" i="1"/>
  <c r="Q9406" i="1"/>
  <c r="Q9407" i="1"/>
  <c r="Q9408" i="1"/>
  <c r="Q9409" i="1"/>
  <c r="Q9410" i="1"/>
  <c r="Q9411" i="1"/>
  <c r="Q9412" i="1"/>
  <c r="Q9413" i="1"/>
  <c r="Q9384" i="1"/>
  <c r="Q9354" i="1"/>
  <c r="Q9355" i="1"/>
  <c r="Q9356" i="1"/>
  <c r="Q9357" i="1"/>
  <c r="Q9358" i="1"/>
  <c r="Q9359" i="1"/>
  <c r="Q9360" i="1"/>
  <c r="Q9361" i="1"/>
  <c r="Q9362" i="1"/>
  <c r="Q9363" i="1"/>
  <c r="Q9364" i="1"/>
  <c r="Q9365" i="1"/>
  <c r="Q9366" i="1"/>
  <c r="Q9367" i="1"/>
  <c r="Q9368" i="1"/>
  <c r="Q9369" i="1"/>
  <c r="Q9370" i="1"/>
  <c r="Q9371" i="1"/>
  <c r="Q9372" i="1"/>
  <c r="Q9373" i="1"/>
  <c r="Q9374" i="1"/>
  <c r="Q9375" i="1"/>
  <c r="Q9376" i="1"/>
  <c r="Q9377" i="1"/>
  <c r="Q9378" i="1"/>
  <c r="Q9379" i="1"/>
  <c r="Q9380" i="1"/>
  <c r="Q9381" i="1"/>
  <c r="Q9382" i="1"/>
  <c r="Q9353" i="1"/>
  <c r="Q9329" i="1"/>
  <c r="Q9330" i="1"/>
  <c r="Q9331" i="1"/>
  <c r="Q9332" i="1"/>
  <c r="Q9333" i="1"/>
  <c r="Q9334" i="1"/>
  <c r="Q9335" i="1"/>
  <c r="Q9336" i="1"/>
  <c r="Q9337" i="1"/>
  <c r="Q9338" i="1"/>
  <c r="Q9339" i="1"/>
  <c r="Q9340" i="1"/>
  <c r="Q9341" i="1"/>
  <c r="Q9342" i="1"/>
  <c r="Q9343" i="1"/>
  <c r="Q9344" i="1"/>
  <c r="Q9345" i="1"/>
  <c r="Q9346" i="1"/>
  <c r="Q9347" i="1"/>
  <c r="Q9348" i="1"/>
  <c r="Q9349" i="1"/>
  <c r="Q9350" i="1"/>
  <c r="Q9351" i="1"/>
  <c r="Q9328" i="1"/>
  <c r="Q9307" i="1"/>
  <c r="Q9308" i="1"/>
  <c r="Q9309" i="1"/>
  <c r="Q9310" i="1"/>
  <c r="Q9311" i="1"/>
  <c r="Q9312" i="1"/>
  <c r="Q9313" i="1"/>
  <c r="Q9314" i="1"/>
  <c r="Q9315" i="1"/>
  <c r="Q9316" i="1"/>
  <c r="Q9317" i="1"/>
  <c r="Q9318" i="1"/>
  <c r="Q9319" i="1"/>
  <c r="Q9320" i="1"/>
  <c r="Q9321" i="1"/>
  <c r="Q9322" i="1"/>
  <c r="Q9323" i="1"/>
  <c r="Q9324" i="1"/>
  <c r="Q9325" i="1"/>
  <c r="Q9326" i="1"/>
  <c r="Q9306" i="1"/>
  <c r="Q9206" i="1"/>
  <c r="Q9207" i="1"/>
  <c r="Q9208" i="1"/>
  <c r="Q9209" i="1"/>
  <c r="Q9210" i="1"/>
  <c r="Q9211" i="1"/>
  <c r="Q9212" i="1"/>
  <c r="Q9213" i="1"/>
  <c r="Q9214" i="1"/>
  <c r="Q9215" i="1"/>
  <c r="Q9216" i="1"/>
  <c r="Q9217" i="1"/>
  <c r="Q9218" i="1"/>
  <c r="Q9219" i="1"/>
  <c r="Q9220" i="1"/>
  <c r="Q9221" i="1"/>
  <c r="Q9222" i="1"/>
  <c r="Q9223" i="1"/>
  <c r="Q9224" i="1"/>
  <c r="Q9225" i="1"/>
  <c r="Q9205" i="1"/>
  <c r="Q9181" i="1"/>
  <c r="Q9182" i="1"/>
  <c r="Q9183" i="1"/>
  <c r="Q9184" i="1"/>
  <c r="Q9185" i="1"/>
  <c r="Q9186" i="1"/>
  <c r="Q9187" i="1"/>
  <c r="Q9188" i="1"/>
  <c r="Q9189" i="1"/>
  <c r="Q9190" i="1"/>
  <c r="Q9191" i="1"/>
  <c r="Q9192" i="1"/>
  <c r="Q9193" i="1"/>
  <c r="Q9194" i="1"/>
  <c r="Q9195" i="1"/>
  <c r="Q9196" i="1"/>
  <c r="Q9197" i="1"/>
  <c r="Q9198" i="1"/>
  <c r="Q9199" i="1"/>
  <c r="Q9200" i="1"/>
  <c r="Q9201" i="1"/>
  <c r="Q9202" i="1"/>
  <c r="Q9203" i="1"/>
  <c r="Q9180" i="1"/>
  <c r="Q9147" i="1"/>
  <c r="Q9148" i="1"/>
  <c r="Q9149" i="1"/>
  <c r="Q9150" i="1"/>
  <c r="Q9151" i="1"/>
  <c r="Q9152" i="1"/>
  <c r="Q9153" i="1"/>
  <c r="Q9154" i="1"/>
  <c r="Q9155" i="1"/>
  <c r="Q9156" i="1"/>
  <c r="Q9157" i="1"/>
  <c r="Q9158" i="1"/>
  <c r="Q9159" i="1"/>
  <c r="Q9160" i="1"/>
  <c r="Q9161" i="1"/>
  <c r="Q9162" i="1"/>
  <c r="Q9163" i="1"/>
  <c r="Q9164" i="1"/>
  <c r="Q9165" i="1"/>
  <c r="Q9166" i="1"/>
  <c r="Q9167" i="1"/>
  <c r="Q9168" i="1"/>
  <c r="Q9169" i="1"/>
  <c r="Q9170" i="1"/>
  <c r="Q9171" i="1"/>
  <c r="Q9172" i="1"/>
  <c r="Q9173" i="1"/>
  <c r="Q9174" i="1"/>
  <c r="Q9175" i="1"/>
  <c r="Q9176" i="1"/>
  <c r="Q9177" i="1"/>
  <c r="Q9178" i="1"/>
  <c r="Q9146" i="1"/>
  <c r="Q9122" i="1"/>
  <c r="Q9123" i="1"/>
  <c r="Q9124" i="1"/>
  <c r="Q9125" i="1"/>
  <c r="Q9126" i="1"/>
  <c r="Q9127" i="1"/>
  <c r="Q9128" i="1"/>
  <c r="Q9129" i="1"/>
  <c r="Q9130" i="1"/>
  <c r="Q9131" i="1"/>
  <c r="Q9132" i="1"/>
  <c r="Q9133" i="1"/>
  <c r="Q9134" i="1"/>
  <c r="Q9135" i="1"/>
  <c r="Q9136" i="1"/>
  <c r="Q9137" i="1"/>
  <c r="Q9138" i="1"/>
  <c r="Q9139" i="1"/>
  <c r="Q9140" i="1"/>
  <c r="Q9141" i="1"/>
  <c r="Q9142" i="1"/>
  <c r="Q9143" i="1"/>
  <c r="Q9144" i="1"/>
  <c r="Q9121" i="1"/>
  <c r="Q9070" i="1"/>
  <c r="Q9071" i="1"/>
  <c r="Q9072" i="1"/>
  <c r="Q9073" i="1"/>
  <c r="Q9074" i="1"/>
  <c r="Q9075" i="1"/>
  <c r="Q9076" i="1"/>
  <c r="Q9077" i="1"/>
  <c r="Q9078" i="1"/>
  <c r="Q9079" i="1"/>
  <c r="Q9080" i="1"/>
  <c r="Q9081" i="1"/>
  <c r="Q9082" i="1"/>
  <c r="Q9083" i="1"/>
  <c r="Q9084" i="1"/>
  <c r="Q9085" i="1"/>
  <c r="Q9086" i="1"/>
  <c r="Q9087" i="1"/>
  <c r="Q9088" i="1"/>
  <c r="Q9089" i="1"/>
  <c r="Q9090" i="1"/>
  <c r="Q9091" i="1"/>
  <c r="Q9092" i="1"/>
  <c r="Q9093" i="1"/>
  <c r="Q9094" i="1"/>
  <c r="Q9095" i="1"/>
  <c r="Q9096" i="1"/>
  <c r="Q9097" i="1"/>
  <c r="Q9098" i="1"/>
  <c r="Q9099" i="1"/>
  <c r="Q9100" i="1"/>
  <c r="Q9101" i="1"/>
  <c r="Q9102" i="1"/>
  <c r="Q9103" i="1"/>
  <c r="Q9104" i="1"/>
  <c r="Q9069" i="1"/>
  <c r="Q9020" i="1"/>
  <c r="Q9021" i="1"/>
  <c r="Q9022" i="1"/>
  <c r="Q9023" i="1"/>
  <c r="Q9024" i="1"/>
  <c r="Q9025" i="1"/>
  <c r="Q9026" i="1"/>
  <c r="Q9027" i="1"/>
  <c r="Q9028" i="1"/>
  <c r="Q9029" i="1"/>
  <c r="Q9030" i="1"/>
  <c r="Q9031" i="1"/>
  <c r="Q9032" i="1"/>
  <c r="Q9033" i="1"/>
  <c r="Q9034" i="1"/>
  <c r="Q9035" i="1"/>
  <c r="Q9036" i="1"/>
  <c r="Q9037" i="1"/>
  <c r="Q9038" i="1"/>
  <c r="Q9039" i="1"/>
  <c r="Q9040" i="1"/>
  <c r="Q9041" i="1"/>
  <c r="Q9042" i="1"/>
  <c r="Q9043" i="1"/>
  <c r="Q9044" i="1"/>
  <c r="Q9045" i="1"/>
  <c r="Q9046" i="1"/>
  <c r="Q9047" i="1"/>
  <c r="Q9048" i="1"/>
  <c r="Q9019" i="1"/>
  <c r="Q8992" i="1"/>
  <c r="Q8993" i="1"/>
  <c r="Q8994" i="1"/>
  <c r="Q8995" i="1"/>
  <c r="Q8996" i="1"/>
  <c r="Q8997" i="1"/>
  <c r="Q8998" i="1"/>
  <c r="Q8999" i="1"/>
  <c r="Q9000" i="1"/>
  <c r="Q9001" i="1"/>
  <c r="Q9002" i="1"/>
  <c r="Q9003" i="1"/>
  <c r="Q9004" i="1"/>
  <c r="Q9005" i="1"/>
  <c r="Q9006" i="1"/>
  <c r="Q9007" i="1"/>
  <c r="Q9008" i="1"/>
  <c r="Q9009" i="1"/>
  <c r="Q9010" i="1"/>
  <c r="Q9011" i="1"/>
  <c r="Q9012" i="1"/>
  <c r="Q9013" i="1"/>
  <c r="Q9014" i="1"/>
  <c r="Q9015" i="1"/>
  <c r="Q9016" i="1"/>
  <c r="Q9017" i="1"/>
  <c r="Q8991" i="1"/>
  <c r="Q8959" i="1"/>
  <c r="Q8960" i="1"/>
  <c r="Q8961" i="1"/>
  <c r="Q8962" i="1"/>
  <c r="Q8963" i="1"/>
  <c r="Q8964" i="1"/>
  <c r="Q8965" i="1"/>
  <c r="Q8966" i="1"/>
  <c r="Q8967" i="1"/>
  <c r="Q8968" i="1"/>
  <c r="Q8969" i="1"/>
  <c r="Q8970" i="1"/>
  <c r="Q8971" i="1"/>
  <c r="Q8972" i="1"/>
  <c r="Q8973" i="1"/>
  <c r="Q8974" i="1"/>
  <c r="Q8975" i="1"/>
  <c r="Q8976" i="1"/>
  <c r="Q8977" i="1"/>
  <c r="Q8978" i="1"/>
  <c r="Q8979" i="1"/>
  <c r="Q8980" i="1"/>
  <c r="Q8981" i="1"/>
  <c r="Q8982" i="1"/>
  <c r="Q8983" i="1"/>
  <c r="Q8984" i="1"/>
  <c r="Q8985" i="1"/>
  <c r="Q8986" i="1"/>
  <c r="Q8987" i="1"/>
  <c r="Q8988" i="1"/>
  <c r="Q8989" i="1"/>
  <c r="Q8958" i="1"/>
  <c r="Q8918" i="1"/>
  <c r="Q8919" i="1"/>
  <c r="Q8920" i="1"/>
  <c r="Q8921" i="1"/>
  <c r="Q8922" i="1"/>
  <c r="Q8923" i="1"/>
  <c r="Q8924" i="1"/>
  <c r="Q8925" i="1"/>
  <c r="Q8926" i="1"/>
  <c r="Q8927" i="1"/>
  <c r="Q8928" i="1"/>
  <c r="Q8929" i="1"/>
  <c r="Q8930" i="1"/>
  <c r="Q8931" i="1"/>
  <c r="Q8932" i="1"/>
  <c r="Q8933" i="1"/>
  <c r="Q8934" i="1"/>
  <c r="Q8935" i="1"/>
  <c r="Q8936" i="1"/>
  <c r="Q8937" i="1"/>
  <c r="Q8938" i="1"/>
  <c r="Q8939" i="1"/>
  <c r="Q8940" i="1"/>
  <c r="Q8941" i="1"/>
  <c r="Q8942" i="1"/>
  <c r="Q8943" i="1"/>
  <c r="Q8944" i="1"/>
  <c r="Q8945" i="1"/>
  <c r="Q8946" i="1"/>
  <c r="Q8947" i="1"/>
  <c r="Q8948" i="1"/>
  <c r="Q8949" i="1"/>
  <c r="Q8950" i="1"/>
  <c r="Q8951" i="1"/>
  <c r="Q8952" i="1"/>
  <c r="Q8953" i="1"/>
  <c r="Q8954" i="1"/>
  <c r="Q8955" i="1"/>
  <c r="Q8956" i="1"/>
  <c r="Q8917" i="1"/>
  <c r="Q8887" i="1"/>
  <c r="Q8888" i="1"/>
  <c r="Q8889" i="1"/>
  <c r="Q8890" i="1"/>
  <c r="Q8891" i="1"/>
  <c r="Q8892" i="1"/>
  <c r="Q8893" i="1"/>
  <c r="Q8894" i="1"/>
  <c r="Q8895" i="1"/>
  <c r="Q8896" i="1"/>
  <c r="Q8897" i="1"/>
  <c r="Q8898" i="1"/>
  <c r="Q8899" i="1"/>
  <c r="Q8900" i="1"/>
  <c r="Q8901" i="1"/>
  <c r="Q8902" i="1"/>
  <c r="Q8903" i="1"/>
  <c r="Q8904" i="1"/>
  <c r="Q8905" i="1"/>
  <c r="Q8906" i="1"/>
  <c r="Q8907" i="1"/>
  <c r="Q8908" i="1"/>
  <c r="Q8909" i="1"/>
  <c r="Q8910" i="1"/>
  <c r="Q8911" i="1"/>
  <c r="Q8912" i="1"/>
  <c r="Q8913" i="1"/>
  <c r="Q8914" i="1"/>
  <c r="Q8915" i="1"/>
  <c r="Q8886" i="1"/>
  <c r="Q8798" i="1"/>
  <c r="Q8799" i="1"/>
  <c r="Q8800" i="1"/>
  <c r="Q8801" i="1"/>
  <c r="Q8802" i="1"/>
  <c r="Q8803" i="1"/>
  <c r="Q8804" i="1"/>
  <c r="Q8805" i="1"/>
  <c r="Q8806" i="1"/>
  <c r="Q8807" i="1"/>
  <c r="Q8808" i="1"/>
  <c r="Q8809" i="1"/>
  <c r="Q8810" i="1"/>
  <c r="Q8811" i="1"/>
  <c r="Q8812" i="1"/>
  <c r="Q8813" i="1"/>
  <c r="Q8814" i="1"/>
  <c r="Q8815" i="1"/>
  <c r="Q8816" i="1"/>
  <c r="Q8817" i="1"/>
  <c r="Q8818" i="1"/>
  <c r="Q8819" i="1"/>
  <c r="Q8820" i="1"/>
  <c r="Q8821" i="1"/>
  <c r="Q8822" i="1"/>
  <c r="Q8823" i="1"/>
  <c r="Q8824" i="1"/>
  <c r="Q8825" i="1"/>
  <c r="Q8826" i="1"/>
  <c r="Q8827" i="1"/>
  <c r="Q8828" i="1"/>
  <c r="Q8829" i="1"/>
  <c r="Q8830" i="1"/>
  <c r="Q8831" i="1"/>
  <c r="Q8832" i="1"/>
  <c r="Q8833" i="1"/>
  <c r="Q8834" i="1"/>
  <c r="Q8835" i="1"/>
  <c r="Q8836" i="1"/>
  <c r="Q8837" i="1"/>
  <c r="Q8838" i="1"/>
  <c r="Q8839" i="1"/>
  <c r="Q8840" i="1"/>
  <c r="Q8841" i="1"/>
  <c r="Q8842" i="1"/>
  <c r="Q8843" i="1"/>
  <c r="Q8844" i="1"/>
  <c r="Q8845" i="1"/>
  <c r="Q8846" i="1"/>
  <c r="Q8847" i="1"/>
  <c r="Q8848" i="1"/>
  <c r="Q8849" i="1"/>
  <c r="Q8850" i="1"/>
  <c r="Q8851" i="1"/>
  <c r="Q8852" i="1"/>
  <c r="Q8797" i="1"/>
  <c r="Q8733" i="1"/>
  <c r="Q8734" i="1"/>
  <c r="Q8735" i="1"/>
  <c r="Q8736" i="1"/>
  <c r="Q8737" i="1"/>
  <c r="Q8738" i="1"/>
  <c r="Q8739" i="1"/>
  <c r="Q8740" i="1"/>
  <c r="Q8741" i="1"/>
  <c r="Q8742" i="1"/>
  <c r="Q8743" i="1"/>
  <c r="Q8744" i="1"/>
  <c r="Q8745" i="1"/>
  <c r="Q8746" i="1"/>
  <c r="Q8747" i="1"/>
  <c r="Q8748" i="1"/>
  <c r="Q8749" i="1"/>
  <c r="Q8750" i="1"/>
  <c r="Q8751" i="1"/>
  <c r="Q8752" i="1"/>
  <c r="Q8753" i="1"/>
  <c r="Q8754" i="1"/>
  <c r="Q8755" i="1"/>
  <c r="Q8756" i="1"/>
  <c r="Q8757" i="1"/>
  <c r="Q8758" i="1"/>
  <c r="Q8759" i="1"/>
  <c r="Q8760" i="1"/>
  <c r="Q8761" i="1"/>
  <c r="Q8762" i="1"/>
  <c r="Q8763" i="1"/>
  <c r="Q8764" i="1"/>
  <c r="Q8765" i="1"/>
  <c r="Q8766" i="1"/>
  <c r="Q8767" i="1"/>
  <c r="Q8768" i="1"/>
  <c r="Q8769" i="1"/>
  <c r="Q8770" i="1"/>
  <c r="Q8771" i="1"/>
  <c r="Q8772" i="1"/>
  <c r="Q8773" i="1"/>
  <c r="Q8774" i="1"/>
  <c r="Q8775" i="1"/>
  <c r="Q8776" i="1"/>
  <c r="Q8777" i="1"/>
  <c r="Q8778" i="1"/>
  <c r="Q8779" i="1"/>
  <c r="Q8780" i="1"/>
  <c r="Q8781" i="1"/>
  <c r="Q8782" i="1"/>
  <c r="Q8783" i="1"/>
  <c r="Q8784" i="1"/>
  <c r="Q8785" i="1"/>
  <c r="Q8786" i="1"/>
  <c r="Q8787" i="1"/>
  <c r="Q8788" i="1"/>
  <c r="Q8789" i="1"/>
  <c r="Q8790" i="1"/>
  <c r="Q8791" i="1"/>
  <c r="Q8792" i="1"/>
  <c r="Q8793" i="1"/>
  <c r="Q8794" i="1"/>
  <c r="Q8795" i="1"/>
  <c r="Q8732" i="1"/>
  <c r="Q8654" i="1"/>
  <c r="Q8655" i="1"/>
  <c r="Q8656" i="1"/>
  <c r="Q8657" i="1"/>
  <c r="Q8658" i="1"/>
  <c r="Q8659" i="1"/>
  <c r="Q8660" i="1"/>
  <c r="Q8661" i="1"/>
  <c r="Q8662" i="1"/>
  <c r="Q8663" i="1"/>
  <c r="Q8664" i="1"/>
  <c r="Q8665" i="1"/>
  <c r="Q8666" i="1"/>
  <c r="Q8667" i="1"/>
  <c r="Q8668" i="1"/>
  <c r="Q8669" i="1"/>
  <c r="Q8670" i="1"/>
  <c r="Q8671" i="1"/>
  <c r="Q8672" i="1"/>
  <c r="Q8673" i="1"/>
  <c r="Q8674" i="1"/>
  <c r="Q8675" i="1"/>
  <c r="Q8676" i="1"/>
  <c r="Q8677" i="1"/>
  <c r="Q8678" i="1"/>
  <c r="Q8679" i="1"/>
  <c r="Q8680" i="1"/>
  <c r="Q8681" i="1"/>
  <c r="Q8682" i="1"/>
  <c r="Q8683" i="1"/>
  <c r="Q8684" i="1"/>
  <c r="Q8685" i="1"/>
  <c r="Q8686" i="1"/>
  <c r="Q8687" i="1"/>
  <c r="Q8688" i="1"/>
  <c r="Q8689" i="1"/>
  <c r="Q8690" i="1"/>
  <c r="Q8691" i="1"/>
  <c r="Q8692" i="1"/>
  <c r="Q8693" i="1"/>
  <c r="Q8694" i="1"/>
  <c r="Q8695" i="1"/>
  <c r="Q8696" i="1"/>
  <c r="Q8697" i="1"/>
  <c r="Q8698" i="1"/>
  <c r="Q8699" i="1"/>
  <c r="Q8700" i="1"/>
  <c r="Q8701" i="1"/>
  <c r="Q8702" i="1"/>
  <c r="Q8703" i="1"/>
  <c r="Q8704" i="1"/>
  <c r="Q8705" i="1"/>
  <c r="Q8706" i="1"/>
  <c r="Q8707" i="1"/>
  <c r="Q8708" i="1"/>
  <c r="Q8709" i="1"/>
  <c r="Q8710" i="1"/>
  <c r="Q8711" i="1"/>
  <c r="Q8712" i="1"/>
  <c r="Q8713" i="1"/>
  <c r="Q8714" i="1"/>
  <c r="Q8715" i="1"/>
  <c r="Q8653" i="1"/>
  <c r="Q8602" i="1"/>
  <c r="Q8603" i="1"/>
  <c r="Q8604" i="1"/>
  <c r="Q8605" i="1"/>
  <c r="Q8606" i="1"/>
  <c r="Q8607" i="1"/>
  <c r="Q8608" i="1"/>
  <c r="Q8609" i="1"/>
  <c r="Q8610" i="1"/>
  <c r="Q8611" i="1"/>
  <c r="Q8612" i="1"/>
  <c r="Q8613" i="1"/>
  <c r="Q8614" i="1"/>
  <c r="Q8615" i="1"/>
  <c r="Q8616" i="1"/>
  <c r="Q8617" i="1"/>
  <c r="Q8618" i="1"/>
  <c r="Q8619" i="1"/>
  <c r="Q8620" i="1"/>
  <c r="Q8621" i="1"/>
  <c r="Q8601" i="1"/>
  <c r="Q8508" i="1"/>
  <c r="Q8509" i="1"/>
  <c r="Q8510" i="1"/>
  <c r="Q8511" i="1"/>
  <c r="Q8512" i="1"/>
  <c r="Q8513" i="1"/>
  <c r="Q8514" i="1"/>
  <c r="Q8515" i="1"/>
  <c r="Q8516" i="1"/>
  <c r="Q8517" i="1"/>
  <c r="Q8518" i="1"/>
  <c r="Q8519" i="1"/>
  <c r="Q8520" i="1"/>
  <c r="Q8521" i="1"/>
  <c r="Q8522" i="1"/>
  <c r="Q8523" i="1"/>
  <c r="Q8524" i="1"/>
  <c r="Q8525" i="1"/>
  <c r="Q8526" i="1"/>
  <c r="Q8527" i="1"/>
  <c r="Q8528" i="1"/>
  <c r="Q8529" i="1"/>
  <c r="Q8530" i="1"/>
  <c r="Q8531" i="1"/>
  <c r="Q8532" i="1"/>
  <c r="Q8533" i="1"/>
  <c r="Q8534" i="1"/>
  <c r="Q8535" i="1"/>
  <c r="Q8536" i="1"/>
  <c r="Q8537" i="1"/>
  <c r="Q8538" i="1"/>
  <c r="Q8539" i="1"/>
  <c r="Q8540" i="1"/>
  <c r="Q8541" i="1"/>
  <c r="Q8542" i="1"/>
  <c r="Q8543" i="1"/>
  <c r="Q8544" i="1"/>
  <c r="Q8545" i="1"/>
  <c r="Q8546" i="1"/>
  <c r="Q8547" i="1"/>
  <c r="Q8548" i="1"/>
  <c r="Q8549" i="1"/>
  <c r="Q8550" i="1"/>
  <c r="Q8551" i="1"/>
  <c r="Q8552" i="1"/>
  <c r="Q8553" i="1"/>
  <c r="Q8554" i="1"/>
  <c r="Q8555" i="1"/>
  <c r="Q8556" i="1"/>
  <c r="Q8557" i="1"/>
  <c r="Q8558" i="1"/>
  <c r="Q8559" i="1"/>
  <c r="Q8560" i="1"/>
  <c r="Q8561" i="1"/>
  <c r="Q8562" i="1"/>
  <c r="Q8507" i="1"/>
  <c r="Q8472" i="1"/>
  <c r="Q8473" i="1"/>
  <c r="Q8474" i="1"/>
  <c r="Q8475" i="1"/>
  <c r="Q8476" i="1"/>
  <c r="Q8477" i="1"/>
  <c r="Q8478" i="1"/>
  <c r="Q8479" i="1"/>
  <c r="Q8480" i="1"/>
  <c r="Q8481" i="1"/>
  <c r="Q8482" i="1"/>
  <c r="Q8483" i="1"/>
  <c r="Q8484" i="1"/>
  <c r="Q8485" i="1"/>
  <c r="Q8486" i="1"/>
  <c r="Q8487" i="1"/>
  <c r="Q8488" i="1"/>
  <c r="Q8489" i="1"/>
  <c r="Q8490" i="1"/>
  <c r="Q8491" i="1"/>
  <c r="Q8492" i="1"/>
  <c r="Q8493" i="1"/>
  <c r="Q8494" i="1"/>
  <c r="Q8495" i="1"/>
  <c r="Q8496" i="1"/>
  <c r="Q8497" i="1"/>
  <c r="Q8498" i="1"/>
  <c r="Q8499" i="1"/>
  <c r="Q8500" i="1"/>
  <c r="Q8501" i="1"/>
  <c r="Q8502" i="1"/>
  <c r="Q8503" i="1"/>
  <c r="Q8504" i="1"/>
  <c r="Q8505" i="1"/>
  <c r="Q8471" i="1"/>
  <c r="Q8444" i="1"/>
  <c r="Q8445" i="1"/>
  <c r="Q8446" i="1"/>
  <c r="Q8447" i="1"/>
  <c r="Q8448" i="1"/>
  <c r="Q8449" i="1"/>
  <c r="Q8450" i="1"/>
  <c r="Q8451" i="1"/>
  <c r="Q8452" i="1"/>
  <c r="Q8453" i="1"/>
  <c r="Q8454" i="1"/>
  <c r="Q8455" i="1"/>
  <c r="Q8456" i="1"/>
  <c r="Q8457" i="1"/>
  <c r="Q8458" i="1"/>
  <c r="Q8459" i="1"/>
  <c r="Q8460" i="1"/>
  <c r="Q8461" i="1"/>
  <c r="Q8462" i="1"/>
  <c r="Q8463" i="1"/>
  <c r="Q8464" i="1"/>
  <c r="Q8465" i="1"/>
  <c r="Q8466" i="1"/>
  <c r="Q8467" i="1"/>
  <c r="Q8468" i="1"/>
  <c r="Q8469" i="1"/>
  <c r="Q8443" i="1"/>
  <c r="Q8343" i="1"/>
  <c r="Q8344" i="1"/>
  <c r="Q8345" i="1"/>
  <c r="Q8346" i="1"/>
  <c r="Q8347" i="1"/>
  <c r="Q8348" i="1"/>
  <c r="Q8349" i="1"/>
  <c r="Q8350" i="1"/>
  <c r="Q8351" i="1"/>
  <c r="Q8352" i="1"/>
  <c r="Q8353" i="1"/>
  <c r="Q8354" i="1"/>
  <c r="Q8355" i="1"/>
  <c r="Q8356" i="1"/>
  <c r="Q8357" i="1"/>
  <c r="Q8358" i="1"/>
  <c r="Q8359" i="1"/>
  <c r="Q8360" i="1"/>
  <c r="Q8361" i="1"/>
  <c r="Q8362" i="1"/>
  <c r="Q8363" i="1"/>
  <c r="Q8364" i="1"/>
  <c r="Q8365" i="1"/>
  <c r="Q8366" i="1"/>
  <c r="Q8367" i="1"/>
  <c r="Q8368" i="1"/>
  <c r="Q8369" i="1"/>
  <c r="Q8370" i="1"/>
  <c r="Q8371" i="1"/>
  <c r="Q8372" i="1"/>
  <c r="Q8373" i="1"/>
  <c r="Q8374" i="1"/>
  <c r="Q8375" i="1"/>
  <c r="Q8376" i="1"/>
  <c r="Q8377" i="1"/>
  <c r="Q8378" i="1"/>
  <c r="Q8379" i="1"/>
  <c r="Q8380" i="1"/>
  <c r="Q8381" i="1"/>
  <c r="Q8382" i="1"/>
  <c r="Q8383" i="1"/>
  <c r="Q8384" i="1"/>
  <c r="Q8385" i="1"/>
  <c r="Q8386" i="1"/>
  <c r="Q8387" i="1"/>
  <c r="Q8388" i="1"/>
  <c r="Q8389" i="1"/>
  <c r="Q8390" i="1"/>
  <c r="Q8391" i="1"/>
  <c r="Q8392" i="1"/>
  <c r="Q8393" i="1"/>
  <c r="Q8394" i="1"/>
  <c r="Q8395" i="1"/>
  <c r="Q8396" i="1"/>
  <c r="Q8397" i="1"/>
  <c r="Q8398" i="1"/>
  <c r="Q8399" i="1"/>
  <c r="Q8400" i="1"/>
  <c r="Q8401" i="1"/>
  <c r="Q8402" i="1"/>
  <c r="Q8403" i="1"/>
  <c r="Q8404" i="1"/>
  <c r="Q8405" i="1"/>
  <c r="Q8406" i="1"/>
  <c r="Q8407" i="1"/>
  <c r="Q8408" i="1"/>
  <c r="Q8409" i="1"/>
  <c r="Q8410" i="1"/>
  <c r="Q8411" i="1"/>
  <c r="Q8412" i="1"/>
  <c r="Q8413" i="1"/>
  <c r="Q8414" i="1"/>
  <c r="Q8415" i="1"/>
  <c r="Q8416" i="1"/>
  <c r="Q8417" i="1"/>
  <c r="Q8418" i="1"/>
  <c r="Q8419" i="1"/>
  <c r="Q8420" i="1"/>
  <c r="Q8421" i="1"/>
  <c r="Q8422" i="1"/>
  <c r="Q8423" i="1"/>
  <c r="Q8424" i="1"/>
  <c r="Q8425" i="1"/>
  <c r="Q8426" i="1"/>
  <c r="Q8427" i="1"/>
  <c r="Q8428" i="1"/>
  <c r="Q8429" i="1"/>
  <c r="Q8430" i="1"/>
  <c r="Q8431" i="1"/>
  <c r="Q8432" i="1"/>
  <c r="Q8433" i="1"/>
  <c r="Q8434" i="1"/>
  <c r="Q8435" i="1"/>
  <c r="Q8436" i="1"/>
  <c r="Q8437" i="1"/>
  <c r="Q8438" i="1"/>
  <c r="Q8439" i="1"/>
  <c r="Q8440" i="1"/>
  <c r="Q8441" i="1"/>
  <c r="Q8342" i="1"/>
  <c r="Q8302" i="1"/>
  <c r="Q8303" i="1"/>
  <c r="Q8304" i="1"/>
  <c r="Q8305" i="1"/>
  <c r="Q8306" i="1"/>
  <c r="Q8307" i="1"/>
  <c r="Q8308" i="1"/>
  <c r="Q8309" i="1"/>
  <c r="Q8310" i="1"/>
  <c r="Q8311" i="1"/>
  <c r="Q8312" i="1"/>
  <c r="Q8313" i="1"/>
  <c r="Q8314" i="1"/>
  <c r="Q8315" i="1"/>
  <c r="Q8316" i="1"/>
  <c r="Q8317" i="1"/>
  <c r="Q8318" i="1"/>
  <c r="Q8319" i="1"/>
  <c r="Q8320" i="1"/>
  <c r="Q8321" i="1"/>
  <c r="Q8322" i="1"/>
  <c r="Q8323" i="1"/>
  <c r="Q8324" i="1"/>
  <c r="Q8325" i="1"/>
  <c r="Q8326" i="1"/>
  <c r="Q8327" i="1"/>
  <c r="Q8328" i="1"/>
  <c r="Q8329" i="1"/>
  <c r="Q8330" i="1"/>
  <c r="Q8331" i="1"/>
  <c r="Q8332" i="1"/>
  <c r="Q8333" i="1"/>
  <c r="Q8334" i="1"/>
  <c r="Q8335" i="1"/>
  <c r="Q8336" i="1"/>
  <c r="Q8337" i="1"/>
  <c r="Q8338" i="1"/>
  <c r="Q8339" i="1"/>
  <c r="Q8340" i="1"/>
  <c r="Q8301" i="1"/>
  <c r="Q8165" i="1"/>
  <c r="Q8166" i="1"/>
  <c r="Q8167" i="1"/>
  <c r="Q8168" i="1"/>
  <c r="Q8169" i="1"/>
  <c r="Q8170" i="1"/>
  <c r="Q8171" i="1"/>
  <c r="Q8172" i="1"/>
  <c r="Q8173" i="1"/>
  <c r="Q8174" i="1"/>
  <c r="Q8175" i="1"/>
  <c r="Q8176" i="1"/>
  <c r="Q8177" i="1"/>
  <c r="Q8178" i="1"/>
  <c r="Q8179" i="1"/>
  <c r="Q8180" i="1"/>
  <c r="Q8181" i="1"/>
  <c r="Q8182" i="1"/>
  <c r="Q8183" i="1"/>
  <c r="Q8184" i="1"/>
  <c r="Q8185" i="1"/>
  <c r="Q8186" i="1"/>
  <c r="Q8187" i="1"/>
  <c r="Q8188" i="1"/>
  <c r="Q8189" i="1"/>
  <c r="Q8190" i="1"/>
  <c r="Q8191" i="1"/>
  <c r="Q8192" i="1"/>
  <c r="Q8193" i="1"/>
  <c r="Q8194" i="1"/>
  <c r="Q8195" i="1"/>
  <c r="Q8196" i="1"/>
  <c r="Q8197" i="1"/>
  <c r="Q8198" i="1"/>
  <c r="Q8199" i="1"/>
  <c r="Q8200" i="1"/>
  <c r="Q8201" i="1"/>
  <c r="Q8202" i="1"/>
  <c r="Q8203" i="1"/>
  <c r="Q8204" i="1"/>
  <c r="Q8205" i="1"/>
  <c r="Q8206" i="1"/>
  <c r="Q8207" i="1"/>
  <c r="Q8208" i="1"/>
  <c r="Q8209" i="1"/>
  <c r="Q8210" i="1"/>
  <c r="Q8211" i="1"/>
  <c r="Q8212" i="1"/>
  <c r="Q8213" i="1"/>
  <c r="Q8214" i="1"/>
  <c r="Q8215" i="1"/>
  <c r="Q8216" i="1"/>
  <c r="Q8217" i="1"/>
  <c r="Q8218" i="1"/>
  <c r="Q8219" i="1"/>
  <c r="Q8220" i="1"/>
  <c r="Q8221" i="1"/>
  <c r="Q8222" i="1"/>
  <c r="Q8223" i="1"/>
  <c r="Q8224" i="1"/>
  <c r="Q8225" i="1"/>
  <c r="Q8226" i="1"/>
  <c r="Q8227" i="1"/>
  <c r="Q8228" i="1"/>
  <c r="Q8229" i="1"/>
  <c r="Q8230" i="1"/>
  <c r="Q8231" i="1"/>
  <c r="Q8232" i="1"/>
  <c r="Q8233" i="1"/>
  <c r="Q8234" i="1"/>
  <c r="Q8235" i="1"/>
  <c r="Q8236" i="1"/>
  <c r="Q8237" i="1"/>
  <c r="Q8238" i="1"/>
  <c r="Q8239" i="1"/>
  <c r="Q8240" i="1"/>
  <c r="Q8241" i="1"/>
  <c r="Q8164" i="1"/>
  <c r="Q8089" i="1"/>
  <c r="Q8090" i="1"/>
  <c r="Q8091" i="1"/>
  <c r="Q8092" i="1"/>
  <c r="Q8093" i="1"/>
  <c r="Q8094" i="1"/>
  <c r="Q8095" i="1"/>
  <c r="Q8096" i="1"/>
  <c r="Q8097" i="1"/>
  <c r="Q8098" i="1"/>
  <c r="Q8099" i="1"/>
  <c r="Q8100" i="1"/>
  <c r="Q8101" i="1"/>
  <c r="Q8102" i="1"/>
  <c r="Q8103" i="1"/>
  <c r="Q8104" i="1"/>
  <c r="Q8105" i="1"/>
  <c r="Q8106" i="1"/>
  <c r="Q8107" i="1"/>
  <c r="Q8108" i="1"/>
  <c r="Q8109" i="1"/>
  <c r="Q8110" i="1"/>
  <c r="Q8111" i="1"/>
  <c r="Q8112" i="1"/>
  <c r="Q8113" i="1"/>
  <c r="Q8114" i="1"/>
  <c r="Q8088" i="1"/>
  <c r="Q8040" i="1"/>
  <c r="Q8041" i="1"/>
  <c r="Q8042" i="1"/>
  <c r="Q8043" i="1"/>
  <c r="Q8044" i="1"/>
  <c r="Q8045" i="1"/>
  <c r="Q8046" i="1"/>
  <c r="Q8047" i="1"/>
  <c r="Q8048" i="1"/>
  <c r="Q8049" i="1"/>
  <c r="Q8050" i="1"/>
  <c r="Q8051" i="1"/>
  <c r="Q8052" i="1"/>
  <c r="Q8053" i="1"/>
  <c r="Q8054" i="1"/>
  <c r="Q8055" i="1"/>
  <c r="Q8056" i="1"/>
  <c r="Q8057" i="1"/>
  <c r="Q8058" i="1"/>
  <c r="Q8059" i="1"/>
  <c r="Q8060" i="1"/>
  <c r="Q8061" i="1"/>
  <c r="Q8062" i="1"/>
  <c r="Q8063" i="1"/>
  <c r="Q8064" i="1"/>
  <c r="Q8065" i="1"/>
  <c r="Q8066" i="1"/>
  <c r="Q8067" i="1"/>
  <c r="Q8068" i="1"/>
  <c r="Q8069" i="1"/>
  <c r="Q8070" i="1"/>
  <c r="Q8071" i="1"/>
  <c r="Q8072" i="1"/>
  <c r="Q8073" i="1"/>
  <c r="Q8074" i="1"/>
  <c r="Q8039" i="1"/>
  <c r="Q8009" i="1"/>
  <c r="Q8010" i="1"/>
  <c r="Q8011" i="1"/>
  <c r="Q8012" i="1"/>
  <c r="Q8013" i="1"/>
  <c r="Q8014" i="1"/>
  <c r="Q8015" i="1"/>
  <c r="Q8016" i="1"/>
  <c r="Q8017" i="1"/>
  <c r="Q8018" i="1"/>
  <c r="Q8019" i="1"/>
  <c r="Q8020" i="1"/>
  <c r="Q8021" i="1"/>
  <c r="Q8022" i="1"/>
  <c r="Q8023" i="1"/>
  <c r="Q8024" i="1"/>
  <c r="Q8025" i="1"/>
  <c r="Q8026" i="1"/>
  <c r="Q8027" i="1"/>
  <c r="Q8028" i="1"/>
  <c r="Q8029" i="1"/>
  <c r="Q8030" i="1"/>
  <c r="Q8031" i="1"/>
  <c r="Q8032" i="1"/>
  <c r="Q8033" i="1"/>
  <c r="Q8034" i="1"/>
  <c r="Q8035" i="1"/>
  <c r="Q8036" i="1"/>
  <c r="Q8037" i="1"/>
  <c r="Q8008" i="1"/>
  <c r="Q7932" i="1"/>
  <c r="Q7933" i="1"/>
  <c r="Q7934" i="1"/>
  <c r="Q7935" i="1"/>
  <c r="Q7936" i="1"/>
  <c r="Q7937" i="1"/>
  <c r="Q7938" i="1"/>
  <c r="Q7939" i="1"/>
  <c r="Q7940" i="1"/>
  <c r="Q7941" i="1"/>
  <c r="Q7942" i="1"/>
  <c r="Q7943" i="1"/>
  <c r="Q7944" i="1"/>
  <c r="Q7945" i="1"/>
  <c r="Q7946" i="1"/>
  <c r="Q7947" i="1"/>
  <c r="Q7948" i="1"/>
  <c r="Q7949" i="1"/>
  <c r="Q7950" i="1"/>
  <c r="Q7951" i="1"/>
  <c r="Q7952" i="1"/>
  <c r="Q7953" i="1"/>
  <c r="Q7954" i="1"/>
  <c r="Q7955" i="1"/>
  <c r="Q7956" i="1"/>
  <c r="Q7957" i="1"/>
  <c r="Q7958" i="1"/>
  <c r="Q7959" i="1"/>
  <c r="Q7960" i="1"/>
  <c r="Q7961" i="1"/>
  <c r="Q7962" i="1"/>
  <c r="Q7963" i="1"/>
  <c r="Q7964" i="1"/>
  <c r="Q7965" i="1"/>
  <c r="Q7966" i="1"/>
  <c r="Q7967" i="1"/>
  <c r="Q7968" i="1"/>
  <c r="Q7969" i="1"/>
  <c r="Q7970" i="1"/>
  <c r="Q7971" i="1"/>
  <c r="Q7972" i="1"/>
  <c r="Q7973" i="1"/>
  <c r="Q7974" i="1"/>
  <c r="Q7975" i="1"/>
  <c r="Q7976" i="1"/>
  <c r="Q7977" i="1"/>
  <c r="Q7978" i="1"/>
  <c r="Q7979" i="1"/>
  <c r="Q7980" i="1"/>
  <c r="Q7981" i="1"/>
  <c r="Q7982" i="1"/>
  <c r="Q7983" i="1"/>
  <c r="Q7984" i="1"/>
  <c r="Q7985" i="1"/>
  <c r="Q7986" i="1"/>
  <c r="Q7987" i="1"/>
  <c r="Q7988" i="1"/>
  <c r="Q7989" i="1"/>
  <c r="Q7990" i="1"/>
  <c r="Q7991" i="1"/>
  <c r="Q7992" i="1"/>
  <c r="Q7993" i="1"/>
  <c r="Q7931" i="1"/>
  <c r="Q7893" i="1"/>
  <c r="Q7894" i="1"/>
  <c r="Q7895" i="1"/>
  <c r="Q7896" i="1"/>
  <c r="Q7897" i="1"/>
  <c r="Q7898" i="1"/>
  <c r="Q7899" i="1"/>
  <c r="Q7900" i="1"/>
  <c r="Q7901" i="1"/>
  <c r="Q7902" i="1"/>
  <c r="Q7903" i="1"/>
  <c r="Q7904" i="1"/>
  <c r="Q7905" i="1"/>
  <c r="Q7906" i="1"/>
  <c r="Q7907" i="1"/>
  <c r="Q7908" i="1"/>
  <c r="Q7909" i="1"/>
  <c r="Q7910" i="1"/>
  <c r="Q7911" i="1"/>
  <c r="Q7912" i="1"/>
  <c r="Q7913" i="1"/>
  <c r="Q7914" i="1"/>
  <c r="Q7915" i="1"/>
  <c r="Q7916" i="1"/>
  <c r="Q7917" i="1"/>
  <c r="Q7918" i="1"/>
  <c r="Q7919" i="1"/>
  <c r="Q7920" i="1"/>
  <c r="Q7921" i="1"/>
  <c r="Q7892" i="1"/>
  <c r="Q7857" i="1"/>
  <c r="Q7858" i="1"/>
  <c r="Q7859" i="1"/>
  <c r="Q7860" i="1"/>
  <c r="Q7861" i="1"/>
  <c r="Q7862" i="1"/>
  <c r="Q7863" i="1"/>
  <c r="Q7864" i="1"/>
  <c r="Q7865" i="1"/>
  <c r="Q7866" i="1"/>
  <c r="Q7867" i="1"/>
  <c r="Q7868" i="1"/>
  <c r="Q7869" i="1"/>
  <c r="Q7870" i="1"/>
  <c r="Q7871" i="1"/>
  <c r="Q7872" i="1"/>
  <c r="Q7873" i="1"/>
  <c r="Q7874" i="1"/>
  <c r="Q7875" i="1"/>
  <c r="Q7876" i="1"/>
  <c r="Q7877" i="1"/>
  <c r="Q7856" i="1"/>
  <c r="Q7799" i="1"/>
  <c r="Q7800" i="1"/>
  <c r="Q7801" i="1"/>
  <c r="Q7802" i="1"/>
  <c r="Q7803" i="1"/>
  <c r="Q7804" i="1"/>
  <c r="Q7805" i="1"/>
  <c r="Q7806" i="1"/>
  <c r="Q7807" i="1"/>
  <c r="Q7808" i="1"/>
  <c r="Q7809" i="1"/>
  <c r="Q7810" i="1"/>
  <c r="Q7811" i="1"/>
  <c r="Q7812" i="1"/>
  <c r="Q7813" i="1"/>
  <c r="Q7814" i="1"/>
  <c r="Q7815" i="1"/>
  <c r="Q7816" i="1"/>
  <c r="Q7817" i="1"/>
  <c r="Q7818" i="1"/>
  <c r="Q7819" i="1"/>
  <c r="Q7820" i="1"/>
  <c r="Q7821" i="1"/>
  <c r="Q7822" i="1"/>
  <c r="Q7823" i="1"/>
  <c r="Q7824" i="1"/>
  <c r="Q7825" i="1"/>
  <c r="Q7826" i="1"/>
  <c r="Q7827" i="1"/>
  <c r="Q7828" i="1"/>
  <c r="Q7829" i="1"/>
  <c r="Q7830" i="1"/>
  <c r="Q7831" i="1"/>
  <c r="Q7832" i="1"/>
  <c r="Q7833" i="1"/>
  <c r="Q7834" i="1"/>
  <c r="Q7835" i="1"/>
  <c r="Q7836" i="1"/>
  <c r="Q7837" i="1"/>
  <c r="Q7838" i="1"/>
  <c r="Q7839" i="1"/>
  <c r="Q7840" i="1"/>
  <c r="Q7841" i="1"/>
  <c r="Q7798" i="1"/>
  <c r="Q7757" i="1"/>
  <c r="Q7758" i="1"/>
  <c r="Q7759" i="1"/>
  <c r="Q7760" i="1"/>
  <c r="Q7761" i="1"/>
  <c r="Q7762" i="1"/>
  <c r="Q7763" i="1"/>
  <c r="Q7764" i="1"/>
  <c r="Q7765" i="1"/>
  <c r="Q7766" i="1"/>
  <c r="Q7767" i="1"/>
  <c r="Q7768" i="1"/>
  <c r="Q7769" i="1"/>
  <c r="Q7770" i="1"/>
  <c r="Q7771" i="1"/>
  <c r="Q7772" i="1"/>
  <c r="Q7773" i="1"/>
  <c r="Q7756" i="1"/>
  <c r="Q7708" i="1"/>
  <c r="Q7709" i="1"/>
  <c r="Q7710" i="1"/>
  <c r="Q7711" i="1"/>
  <c r="Q7712" i="1"/>
  <c r="Q7713" i="1"/>
  <c r="Q7714" i="1"/>
  <c r="Q7715" i="1"/>
  <c r="Q7716" i="1"/>
  <c r="Q7717" i="1"/>
  <c r="Q7718" i="1"/>
  <c r="Q7719" i="1"/>
  <c r="Q7720" i="1"/>
  <c r="Q7721" i="1"/>
  <c r="Q7722" i="1"/>
  <c r="Q7723" i="1"/>
  <c r="Q7724" i="1"/>
  <c r="Q7725" i="1"/>
  <c r="Q7726" i="1"/>
  <c r="Q7727" i="1"/>
  <c r="Q7728" i="1"/>
  <c r="Q7729" i="1"/>
  <c r="Q7730" i="1"/>
  <c r="Q7731" i="1"/>
  <c r="Q7732" i="1"/>
  <c r="Q7733" i="1"/>
  <c r="Q7734" i="1"/>
  <c r="Q7735" i="1"/>
  <c r="Q7736" i="1"/>
  <c r="Q7737" i="1"/>
  <c r="Q7738" i="1"/>
  <c r="Q7739" i="1"/>
  <c r="Q7740" i="1"/>
  <c r="Q7741" i="1"/>
  <c r="Q7742" i="1"/>
  <c r="Q7743" i="1"/>
  <c r="Q7744" i="1"/>
  <c r="Q7745" i="1"/>
  <c r="Q7746" i="1"/>
  <c r="Q7747" i="1"/>
  <c r="Q7748" i="1"/>
  <c r="Q7749" i="1"/>
  <c r="Q7750" i="1"/>
  <c r="Q7707" i="1"/>
  <c r="Q7614" i="1"/>
  <c r="Q7615" i="1"/>
  <c r="Q7616" i="1"/>
  <c r="Q7617" i="1"/>
  <c r="Q7618" i="1"/>
  <c r="Q7619" i="1"/>
  <c r="Q7620" i="1"/>
  <c r="Q7621" i="1"/>
  <c r="Q7622" i="1"/>
  <c r="Q7623" i="1"/>
  <c r="Q7624" i="1"/>
  <c r="Q7625" i="1"/>
  <c r="Q7626" i="1"/>
  <c r="Q7627" i="1"/>
  <c r="Q7628" i="1"/>
  <c r="Q7629" i="1"/>
  <c r="Q7630" i="1"/>
  <c r="Q7631" i="1"/>
  <c r="Q7632" i="1"/>
  <c r="Q7633" i="1"/>
  <c r="Q7634" i="1"/>
  <c r="Q7635" i="1"/>
  <c r="Q7636" i="1"/>
  <c r="Q7637" i="1"/>
  <c r="Q7638" i="1"/>
  <c r="Q7639" i="1"/>
  <c r="Q7640" i="1"/>
  <c r="Q7641" i="1"/>
  <c r="Q7642" i="1"/>
  <c r="Q7643" i="1"/>
  <c r="Q7644" i="1"/>
  <c r="Q7645" i="1"/>
  <c r="Q7646" i="1"/>
  <c r="Q7647" i="1"/>
  <c r="Q7648" i="1"/>
  <c r="Q7649" i="1"/>
  <c r="Q7650" i="1"/>
  <c r="Q7651" i="1"/>
  <c r="Q7652" i="1"/>
  <c r="Q7653" i="1"/>
  <c r="Q7654" i="1"/>
  <c r="Q7655" i="1"/>
  <c r="Q7656" i="1"/>
  <c r="Q7657" i="1"/>
  <c r="Q7658" i="1"/>
  <c r="Q7659" i="1"/>
  <c r="Q7660" i="1"/>
  <c r="Q7661" i="1"/>
  <c r="Q7662" i="1"/>
  <c r="Q7663" i="1"/>
  <c r="Q7664" i="1"/>
  <c r="Q7665" i="1"/>
  <c r="Q7666" i="1"/>
  <c r="Q7667" i="1"/>
  <c r="Q7668" i="1"/>
  <c r="Q7669" i="1"/>
  <c r="Q7670" i="1"/>
  <c r="Q7671" i="1"/>
  <c r="Q7672" i="1"/>
  <c r="Q7673" i="1"/>
  <c r="Q7674" i="1"/>
  <c r="Q7675" i="1"/>
  <c r="Q7676" i="1"/>
  <c r="Q7677" i="1"/>
  <c r="Q7678" i="1"/>
  <c r="Q7679" i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7561" i="1"/>
  <c r="Q7562" i="1"/>
  <c r="Q7563" i="1"/>
  <c r="Q7564" i="1"/>
  <c r="Q7565" i="1"/>
  <c r="Q7566" i="1"/>
  <c r="Q7567" i="1"/>
  <c r="Q7568" i="1"/>
  <c r="Q7569" i="1"/>
  <c r="Q7570" i="1"/>
  <c r="Q7571" i="1"/>
  <c r="Q7542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01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476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30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04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379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5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4" i="1"/>
  <c r="Q7295" i="1"/>
  <c r="Q7296" i="1"/>
  <c r="Q7297" i="1"/>
  <c r="Q7298" i="1"/>
  <c r="Q7299" i="1"/>
  <c r="Q7300" i="1"/>
  <c r="Q7301" i="1"/>
  <c r="Q7302" i="1"/>
  <c r="Q7303" i="1"/>
  <c r="Q7304" i="1"/>
  <c r="Q7305" i="1"/>
  <c r="Q7306" i="1"/>
  <c r="Q7307" i="1"/>
  <c r="Q7308" i="1"/>
  <c r="Q7281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32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01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09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058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6983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22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73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789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35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694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13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44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1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51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384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5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03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284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53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28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07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156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35" i="1"/>
  <c r="Q6127" i="1"/>
  <c r="Q6128" i="1"/>
  <c r="Q6129" i="1"/>
  <c r="Q6130" i="1"/>
  <c r="Q6131" i="1"/>
  <c r="Q6132" i="1"/>
  <c r="Q6133" i="1"/>
  <c r="Q6126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095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04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5973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3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70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33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799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34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13" i="1"/>
  <c r="Q5626" i="1"/>
  <c r="Q5627" i="1"/>
  <c r="Q5628" i="1"/>
  <c r="Q5629" i="1"/>
  <c r="Q5630" i="1"/>
  <c r="Q5631" i="1"/>
  <c r="Q5632" i="1"/>
  <c r="Q5633" i="1"/>
  <c r="Q5634" i="1"/>
  <c r="Q5635" i="1"/>
  <c r="Q5636" i="1"/>
  <c r="Q5625" i="1"/>
  <c r="Q5587" i="1"/>
  <c r="Q5588" i="1"/>
  <c r="Q5589" i="1"/>
  <c r="Q5590" i="1"/>
  <c r="Q5591" i="1"/>
  <c r="Q5592" i="1"/>
  <c r="Q5593" i="1"/>
  <c r="Q5594" i="1"/>
  <c r="Q5595" i="1"/>
  <c r="Q5596" i="1"/>
  <c r="Q5597" i="1"/>
  <c r="Q5586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45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24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27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08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65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39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18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257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16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75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08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089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51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4975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897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68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25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09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780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49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34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673" i="1"/>
  <c r="Q4661" i="1"/>
  <c r="Q4662" i="1"/>
  <c r="Q4663" i="1"/>
  <c r="Q4664" i="1"/>
  <c r="Q4665" i="1"/>
  <c r="Q4666" i="1"/>
  <c r="Q4667" i="1"/>
  <c r="Q4668" i="1"/>
  <c r="Q4669" i="1"/>
  <c r="Q4670" i="1"/>
  <c r="Q4671" i="1"/>
  <c r="Q4660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01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73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54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09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44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13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376" i="1"/>
  <c r="Q4328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290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45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20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195" i="1"/>
  <c r="Q4126" i="1"/>
  <c r="Q4124" i="1"/>
  <c r="Q4125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23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064" i="1"/>
  <c r="Q404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15" i="1"/>
  <c r="Q4016" i="1"/>
  <c r="Q4017" i="1"/>
  <c r="Q4018" i="1"/>
  <c r="Q4019" i="1"/>
  <c r="Q4020" i="1"/>
  <c r="Q4021" i="1"/>
  <c r="Q4022" i="1"/>
  <c r="Q4023" i="1"/>
  <c r="Q4014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878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7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689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24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587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14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486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37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04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363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02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261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27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163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22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069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25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00" i="1"/>
  <c r="Q2966" i="1"/>
  <c r="Q2967" i="1"/>
  <c r="Q2968" i="1"/>
  <c r="Q2969" i="1"/>
  <c r="Q2970" i="1"/>
  <c r="Q2971" i="1"/>
  <c r="Q2972" i="1"/>
  <c r="Q2973" i="1"/>
  <c r="Q2974" i="1"/>
  <c r="Q2975" i="1"/>
  <c r="Q2976" i="1"/>
  <c r="Q2965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4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889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53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21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732" i="1"/>
  <c r="Q2720" i="1"/>
  <c r="Q2721" i="1"/>
  <c r="Q2722" i="1"/>
  <c r="Q2723" i="1"/>
  <c r="Q2724" i="1"/>
  <c r="Q2725" i="1"/>
  <c r="Q2726" i="1"/>
  <c r="Q2727" i="1"/>
  <c r="Q2728" i="1"/>
  <c r="Q2729" i="1"/>
  <c r="Q2730" i="1"/>
  <c r="Q2719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687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65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48" i="1"/>
  <c r="Q2636" i="1"/>
  <c r="Q2637" i="1"/>
  <c r="Q2638" i="1"/>
  <c r="Q2639" i="1"/>
  <c r="Q2640" i="1"/>
  <c r="Q2641" i="1"/>
  <c r="Q2642" i="1"/>
  <c r="Q2643" i="1"/>
  <c r="Q2644" i="1"/>
  <c r="Q2645" i="1"/>
  <c r="Q2646" i="1"/>
  <c r="Q2635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578" i="1"/>
  <c r="Q2468" i="1" l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67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42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1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6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185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094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1950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08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44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787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59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692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51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590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493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12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330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239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47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16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091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60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35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998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55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23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892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27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766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40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15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72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51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16" i="1"/>
  <c r="Q592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3" i="1"/>
  <c r="Q594" i="1"/>
  <c r="Q595" i="1"/>
  <c r="Q576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29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08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447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398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6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04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253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24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P212" i="1" s="1" a="1"/>
  <c r="P212" i="1" s="1"/>
  <c r="R212" i="1" s="1"/>
  <c r="Q217" i="1"/>
  <c r="Q218" i="1"/>
  <c r="Q219" i="1"/>
  <c r="Q220" i="1"/>
  <c r="Q221" i="1"/>
  <c r="Q222" i="1"/>
  <c r="Q175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P169" i="1" s="1" a="1"/>
  <c r="P169" i="1" s="1"/>
  <c r="R169" i="1" s="1"/>
  <c r="Q170" i="1"/>
  <c r="Q171" i="1"/>
  <c r="Q172" i="1"/>
  <c r="Q173" i="1"/>
  <c r="Q144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P132" i="1" s="1" a="1"/>
  <c r="P132" i="1" s="1"/>
  <c r="R132" i="1" s="1"/>
  <c r="Q139" i="1"/>
  <c r="Q140" i="1"/>
  <c r="Q141" i="1"/>
  <c r="Q142" i="1"/>
  <c r="Q103" i="1"/>
  <c r="Q89" i="1"/>
  <c r="Q90" i="1"/>
  <c r="Q91" i="1"/>
  <c r="Q92" i="1"/>
  <c r="Q93" i="1"/>
  <c r="Q94" i="1"/>
  <c r="Q95" i="1"/>
  <c r="Q96" i="1"/>
  <c r="Q97" i="1"/>
  <c r="Q98" i="1"/>
  <c r="Q99" i="1"/>
  <c r="P97" i="1" s="1" a="1"/>
  <c r="P97" i="1" s="1"/>
  <c r="R97" i="1" s="1"/>
  <c r="Q100" i="1"/>
  <c r="Q101" i="1"/>
  <c r="Q88" i="1"/>
  <c r="Q2" i="1"/>
  <c r="P3" i="1" a="1"/>
  <c r="P3" i="1" s="1"/>
  <c r="R3" i="1" s="1"/>
  <c r="P4" i="1" a="1"/>
  <c r="P4" i="1" s="1"/>
  <c r="R4" i="1" s="1"/>
  <c r="P5" i="1" a="1"/>
  <c r="P5" i="1" s="1"/>
  <c r="R5" i="1" s="1"/>
  <c r="P6" i="1" a="1"/>
  <c r="P6" i="1" s="1"/>
  <c r="R6" i="1" s="1"/>
  <c r="P7" i="1" a="1"/>
  <c r="P7" i="1" s="1"/>
  <c r="R7" i="1" s="1"/>
  <c r="P8" i="1" a="1"/>
  <c r="P8" i="1" s="1"/>
  <c r="R8" i="1" s="1"/>
  <c r="P9" i="1" a="1"/>
  <c r="P9" i="1" s="1"/>
  <c r="R9" i="1" s="1"/>
  <c r="P10" i="1" a="1"/>
  <c r="P10" i="1" s="1"/>
  <c r="R10" i="1" s="1"/>
  <c r="P11" i="1" a="1"/>
  <c r="P11" i="1" s="1"/>
  <c r="R11" i="1" s="1"/>
  <c r="P12" i="1" a="1"/>
  <c r="P12" i="1" s="1"/>
  <c r="R12" i="1" s="1"/>
  <c r="P13" i="1" a="1"/>
  <c r="P13" i="1" s="1"/>
  <c r="R13" i="1" s="1"/>
  <c r="P14" i="1" a="1"/>
  <c r="P14" i="1" s="1"/>
  <c r="R14" i="1" s="1"/>
  <c r="P15" i="1" a="1"/>
  <c r="P15" i="1" s="1"/>
  <c r="R15" i="1" s="1"/>
  <c r="P16" i="1" a="1"/>
  <c r="P16" i="1" s="1"/>
  <c r="R16" i="1" s="1"/>
  <c r="P17" i="1" a="1"/>
  <c r="P17" i="1" s="1"/>
  <c r="R17" i="1" s="1"/>
  <c r="P18" i="1" a="1"/>
  <c r="P18" i="1" s="1"/>
  <c r="R18" i="1" s="1"/>
  <c r="P19" i="1" a="1"/>
  <c r="P19" i="1" s="1"/>
  <c r="R19" i="1" s="1"/>
  <c r="P20" i="1" a="1"/>
  <c r="P20" i="1" s="1"/>
  <c r="R20" i="1" s="1"/>
  <c r="P21" i="1" a="1"/>
  <c r="P21" i="1" s="1"/>
  <c r="R21" i="1" s="1"/>
  <c r="P22" i="1" a="1"/>
  <c r="P22" i="1" s="1"/>
  <c r="R22" i="1" s="1"/>
  <c r="P23" i="1" a="1"/>
  <c r="P23" i="1" s="1"/>
  <c r="R23" i="1" s="1"/>
  <c r="P24" i="1" a="1"/>
  <c r="P24" i="1" s="1"/>
  <c r="R24" i="1" s="1"/>
  <c r="P25" i="1" a="1"/>
  <c r="P25" i="1" s="1"/>
  <c r="R25" i="1" s="1"/>
  <c r="P26" i="1" a="1"/>
  <c r="P26" i="1" s="1"/>
  <c r="R26" i="1" s="1"/>
  <c r="P27" i="1" a="1"/>
  <c r="P27" i="1" s="1"/>
  <c r="R27" i="1" s="1"/>
  <c r="P28" i="1" a="1"/>
  <c r="P28" i="1" s="1"/>
  <c r="R28" i="1" s="1"/>
  <c r="P29" i="1" a="1"/>
  <c r="P29" i="1" s="1"/>
  <c r="R29" i="1" s="1"/>
  <c r="P30" i="1" a="1"/>
  <c r="P30" i="1" s="1"/>
  <c r="R30" i="1" s="1"/>
  <c r="P31" i="1" a="1"/>
  <c r="P31" i="1" s="1"/>
  <c r="R31" i="1" s="1"/>
  <c r="P32" i="1" a="1"/>
  <c r="P32" i="1" s="1"/>
  <c r="R32" i="1" s="1"/>
  <c r="P33" i="1" a="1"/>
  <c r="P33" i="1" s="1"/>
  <c r="R33" i="1" s="1"/>
  <c r="P34" i="1" a="1"/>
  <c r="P34" i="1" s="1"/>
  <c r="R34" i="1" s="1"/>
  <c r="P35" i="1" a="1"/>
  <c r="P35" i="1" s="1"/>
  <c r="R35" i="1" s="1"/>
  <c r="P36" i="1" a="1"/>
  <c r="P36" i="1" s="1"/>
  <c r="R36" i="1" s="1"/>
  <c r="P37" i="1" a="1"/>
  <c r="P37" i="1" s="1"/>
  <c r="R37" i="1" s="1"/>
  <c r="P38" i="1" a="1"/>
  <c r="P38" i="1" s="1"/>
  <c r="R38" i="1" s="1"/>
  <c r="P39" i="1" a="1"/>
  <c r="P39" i="1" s="1"/>
  <c r="R39" i="1" s="1"/>
  <c r="P40" i="1" a="1"/>
  <c r="P40" i="1" s="1"/>
  <c r="R40" i="1" s="1"/>
  <c r="P41" i="1" a="1"/>
  <c r="P41" i="1" s="1"/>
  <c r="R41" i="1" s="1"/>
  <c r="P42" i="1" a="1"/>
  <c r="P42" i="1" s="1"/>
  <c r="R42" i="1" s="1"/>
  <c r="P43" i="1" a="1"/>
  <c r="P43" i="1" s="1"/>
  <c r="R43" i="1" s="1"/>
  <c r="P44" i="1" a="1"/>
  <c r="P44" i="1" s="1"/>
  <c r="R44" i="1" s="1"/>
  <c r="P45" i="1" a="1"/>
  <c r="P45" i="1" s="1"/>
  <c r="R45" i="1" s="1"/>
  <c r="P46" i="1" a="1"/>
  <c r="P46" i="1" s="1"/>
  <c r="R46" i="1" s="1"/>
  <c r="P47" i="1" a="1"/>
  <c r="P47" i="1" s="1"/>
  <c r="R47" i="1" s="1"/>
  <c r="P48" i="1" a="1"/>
  <c r="P48" i="1" s="1"/>
  <c r="P49" i="1" a="1"/>
  <c r="P49" i="1" s="1"/>
  <c r="P50" i="1" a="1"/>
  <c r="P50" i="1" s="1"/>
  <c r="P51" i="1" a="1"/>
  <c r="P51" i="1" s="1"/>
  <c r="P52" i="1" a="1"/>
  <c r="P52" i="1" s="1"/>
  <c r="P53" i="1" a="1"/>
  <c r="P53" i="1" s="1"/>
  <c r="P54" i="1" a="1"/>
  <c r="P54" i="1" s="1"/>
  <c r="P55" i="1" a="1"/>
  <c r="P55" i="1" s="1"/>
  <c r="P56" i="1" a="1"/>
  <c r="P56" i="1" s="1"/>
  <c r="P57" i="1" a="1"/>
  <c r="P57" i="1" s="1"/>
  <c r="R57" i="1" s="1"/>
  <c r="P58" i="1" a="1"/>
  <c r="P58" i="1" s="1"/>
  <c r="R58" i="1" s="1"/>
  <c r="P59" i="1" a="1"/>
  <c r="P59" i="1" s="1"/>
  <c r="R59" i="1" s="1"/>
  <c r="P60" i="1" a="1"/>
  <c r="P60" i="1" s="1"/>
  <c r="R60" i="1" s="1"/>
  <c r="P61" i="1" a="1"/>
  <c r="P61" i="1" s="1"/>
  <c r="R61" i="1" s="1"/>
  <c r="P62" i="1" a="1"/>
  <c r="P62" i="1" s="1"/>
  <c r="R62" i="1" s="1"/>
  <c r="P63" i="1" a="1"/>
  <c r="P63" i="1" s="1"/>
  <c r="R63" i="1" s="1"/>
  <c r="P64" i="1" a="1"/>
  <c r="P64" i="1" s="1"/>
  <c r="R64" i="1" s="1"/>
  <c r="P65" i="1" a="1"/>
  <c r="P65" i="1" s="1"/>
  <c r="R65" i="1" s="1"/>
  <c r="P66" i="1" a="1"/>
  <c r="P66" i="1" s="1"/>
  <c r="R66" i="1" s="1"/>
  <c r="P67" i="1" a="1"/>
  <c r="P67" i="1" s="1"/>
  <c r="R67" i="1" s="1"/>
  <c r="P68" i="1" a="1"/>
  <c r="P68" i="1" s="1"/>
  <c r="R68" i="1" s="1"/>
  <c r="P69" i="1" a="1"/>
  <c r="P69" i="1" s="1"/>
  <c r="R69" i="1" s="1"/>
  <c r="P70" i="1" a="1"/>
  <c r="P70" i="1" s="1"/>
  <c r="R70" i="1" s="1"/>
  <c r="P71" i="1" a="1"/>
  <c r="P71" i="1" s="1"/>
  <c r="R71" i="1" s="1"/>
  <c r="P72" i="1" a="1"/>
  <c r="P72" i="1" s="1"/>
  <c r="R72" i="1" s="1"/>
  <c r="P73" i="1" a="1"/>
  <c r="P73" i="1" s="1"/>
  <c r="R73" i="1" s="1"/>
  <c r="P74" i="1" a="1"/>
  <c r="P74" i="1" s="1"/>
  <c r="R74" i="1" s="1"/>
  <c r="P75" i="1" a="1"/>
  <c r="P75" i="1" s="1"/>
  <c r="R75" i="1" s="1"/>
  <c r="P76" i="1" a="1"/>
  <c r="P76" i="1" s="1"/>
  <c r="R76" i="1" s="1"/>
  <c r="P77" i="1" a="1"/>
  <c r="P77" i="1" s="1"/>
  <c r="R77" i="1" s="1"/>
  <c r="P78" i="1" a="1"/>
  <c r="P78" i="1" s="1"/>
  <c r="R78" i="1" s="1"/>
  <c r="P79" i="1" a="1"/>
  <c r="P79" i="1" s="1"/>
  <c r="R79" i="1" s="1"/>
  <c r="P80" i="1" a="1"/>
  <c r="P80" i="1" s="1"/>
  <c r="R80" i="1" s="1"/>
  <c r="P81" i="1" a="1"/>
  <c r="P81" i="1" s="1"/>
  <c r="R81" i="1" s="1"/>
  <c r="P82" i="1" a="1"/>
  <c r="P82" i="1" s="1"/>
  <c r="P83" i="1" a="1"/>
  <c r="P83" i="1" s="1"/>
  <c r="P84" i="1" a="1"/>
  <c r="P84" i="1" s="1"/>
  <c r="P85" i="1" a="1"/>
  <c r="P85" i="1" s="1"/>
  <c r="P86" i="1" a="1"/>
  <c r="P86" i="1" s="1"/>
  <c r="P87" i="1" a="1"/>
  <c r="P87" i="1" s="1"/>
  <c r="R87" i="1" s="1"/>
  <c r="P100" i="1" a="1"/>
  <c r="P100" i="1" s="1"/>
  <c r="R100" i="1" s="1"/>
  <c r="P101" i="1" a="1"/>
  <c r="P101" i="1" s="1"/>
  <c r="R101" i="1" s="1"/>
  <c r="P102" i="1" a="1"/>
  <c r="P102" i="1" s="1"/>
  <c r="R102" i="1" s="1"/>
  <c r="P139" i="1" a="1"/>
  <c r="P139" i="1" s="1"/>
  <c r="R139" i="1" s="1"/>
  <c r="P140" i="1" a="1"/>
  <c r="P140" i="1" s="1"/>
  <c r="R140" i="1" s="1"/>
  <c r="P141" i="1" a="1"/>
  <c r="P141" i="1" s="1"/>
  <c r="R141" i="1" s="1"/>
  <c r="P142" i="1" a="1"/>
  <c r="P142" i="1" s="1"/>
  <c r="R142" i="1" s="1"/>
  <c r="P143" i="1" a="1"/>
  <c r="P143" i="1" s="1"/>
  <c r="R143" i="1" s="1"/>
  <c r="P170" i="1" a="1"/>
  <c r="P170" i="1" s="1"/>
  <c r="R170" i="1" s="1"/>
  <c r="P171" i="1" a="1"/>
  <c r="P171" i="1" s="1"/>
  <c r="R171" i="1" s="1"/>
  <c r="P172" i="1" a="1"/>
  <c r="P172" i="1" s="1"/>
  <c r="R172" i="1" s="1"/>
  <c r="P173" i="1" a="1"/>
  <c r="P173" i="1" s="1"/>
  <c r="R173" i="1" s="1"/>
  <c r="P174" i="1" a="1"/>
  <c r="P174" i="1" s="1"/>
  <c r="R174" i="1" s="1"/>
  <c r="P217" i="1" a="1"/>
  <c r="P217" i="1" s="1"/>
  <c r="R217" i="1" s="1"/>
  <c r="P218" i="1" a="1"/>
  <c r="P218" i="1" s="1"/>
  <c r="R218" i="1" s="1"/>
  <c r="P219" i="1" a="1"/>
  <c r="P219" i="1" s="1"/>
  <c r="R219" i="1" s="1"/>
  <c r="P220" i="1" a="1"/>
  <c r="P220" i="1" s="1"/>
  <c r="R220" i="1" s="1"/>
  <c r="P221" i="1" a="1"/>
  <c r="P221" i="1" s="1"/>
  <c r="R221" i="1" s="1"/>
  <c r="P222" i="1" a="1"/>
  <c r="P222" i="1" s="1"/>
  <c r="R222" i="1" s="1"/>
  <c r="P223" i="1" a="1"/>
  <c r="P223" i="1" s="1"/>
  <c r="R223" i="1" s="1"/>
  <c r="P249" i="1" a="1"/>
  <c r="P249" i="1" s="1"/>
  <c r="R249" i="1" s="1"/>
  <c r="P250" i="1" a="1"/>
  <c r="P250" i="1" s="1"/>
  <c r="R250" i="1" s="1"/>
  <c r="P251" i="1" a="1"/>
  <c r="P251" i="1" s="1"/>
  <c r="R251" i="1" s="1"/>
  <c r="P252" i="1" a="1"/>
  <c r="P252" i="1" s="1"/>
  <c r="R252" i="1" s="1"/>
  <c r="P301" i="1" a="1"/>
  <c r="P301" i="1" s="1"/>
  <c r="R301" i="1" s="1"/>
  <c r="P302" i="1" a="1"/>
  <c r="P302" i="1" s="1"/>
  <c r="R302" i="1" s="1"/>
  <c r="P303" i="1" a="1"/>
  <c r="P303" i="1" s="1"/>
  <c r="R303" i="1" s="1"/>
  <c r="P314" i="1" a="1"/>
  <c r="P314" i="1" s="1"/>
  <c r="R314" i="1" s="1"/>
  <c r="P320" i="1" a="1"/>
  <c r="P320" i="1" s="1"/>
  <c r="R320" i="1" s="1"/>
  <c r="P321" i="1" a="1"/>
  <c r="P321" i="1" s="1"/>
  <c r="R321" i="1" s="1"/>
  <c r="P322" i="1" a="1"/>
  <c r="P322" i="1" s="1"/>
  <c r="R322" i="1" s="1"/>
  <c r="P323" i="1" a="1"/>
  <c r="P323" i="1" s="1"/>
  <c r="R323" i="1" s="1"/>
  <c r="P324" i="1" a="1"/>
  <c r="P324" i="1" s="1"/>
  <c r="R324" i="1" s="1"/>
  <c r="P325" i="1" a="1"/>
  <c r="P325" i="1" s="1"/>
  <c r="R325" i="1" s="1"/>
  <c r="P326" i="1" a="1"/>
  <c r="P326" i="1" s="1"/>
  <c r="R326" i="1" s="1"/>
  <c r="P327" i="1" a="1"/>
  <c r="P327" i="1" s="1"/>
  <c r="R327" i="1" s="1"/>
  <c r="P328" i="1" a="1"/>
  <c r="P328" i="1" s="1"/>
  <c r="R328" i="1" s="1"/>
  <c r="P329" i="1" a="1"/>
  <c r="P329" i="1" s="1"/>
  <c r="R329" i="1" s="1"/>
  <c r="P330" i="1" a="1"/>
  <c r="P330" i="1" s="1"/>
  <c r="R330" i="1" s="1"/>
  <c r="P331" i="1" a="1"/>
  <c r="P331" i="1" s="1"/>
  <c r="R331" i="1" s="1"/>
  <c r="P332" i="1" a="1"/>
  <c r="P332" i="1" s="1"/>
  <c r="R332" i="1" s="1"/>
  <c r="P333" i="1" a="1"/>
  <c r="P333" i="1" s="1"/>
  <c r="R333" i="1" s="1"/>
  <c r="P334" i="1" a="1"/>
  <c r="P334" i="1" s="1"/>
  <c r="R334" i="1" s="1"/>
  <c r="P335" i="1" a="1"/>
  <c r="P335" i="1" s="1"/>
  <c r="R335" i="1" s="1"/>
  <c r="P336" i="1" a="1"/>
  <c r="P336" i="1" s="1"/>
  <c r="R336" i="1" s="1"/>
  <c r="P337" i="1" a="1"/>
  <c r="P337" i="1" s="1"/>
  <c r="R337" i="1" s="1"/>
  <c r="P338" i="1" a="1"/>
  <c r="P338" i="1" s="1"/>
  <c r="R338" i="1" s="1"/>
  <c r="P339" i="1" a="1"/>
  <c r="P339" i="1" s="1"/>
  <c r="R339" i="1" s="1"/>
  <c r="P340" i="1" a="1"/>
  <c r="P340" i="1" s="1"/>
  <c r="R340" i="1" s="1"/>
  <c r="P341" i="1" a="1"/>
  <c r="P341" i="1" s="1"/>
  <c r="R341" i="1" s="1"/>
  <c r="P342" i="1" a="1"/>
  <c r="P342" i="1" s="1"/>
  <c r="R342" i="1" s="1"/>
  <c r="P343" i="1" a="1"/>
  <c r="P343" i="1" s="1"/>
  <c r="R343" i="1" s="1"/>
  <c r="P344" i="1" a="1"/>
  <c r="P344" i="1" s="1"/>
  <c r="R344" i="1" s="1"/>
  <c r="P345" i="1" a="1"/>
  <c r="P345" i="1" s="1"/>
  <c r="R345" i="1" s="1"/>
  <c r="P346" i="1" a="1"/>
  <c r="P346" i="1" s="1"/>
  <c r="R346" i="1" s="1"/>
  <c r="P347" i="1" a="1"/>
  <c r="P347" i="1" s="1"/>
  <c r="R347" i="1" s="1"/>
  <c r="P348" i="1" a="1"/>
  <c r="P348" i="1" s="1"/>
  <c r="R348" i="1" s="1"/>
  <c r="P349" i="1" a="1"/>
  <c r="P349" i="1" s="1"/>
  <c r="R349" i="1" s="1"/>
  <c r="P350" i="1" a="1"/>
  <c r="P350" i="1" s="1"/>
  <c r="R350" i="1" s="1"/>
  <c r="P351" i="1" a="1"/>
  <c r="P351" i="1" s="1"/>
  <c r="R351" i="1" s="1"/>
  <c r="P352" i="1" a="1"/>
  <c r="P352" i="1" s="1"/>
  <c r="R352" i="1" s="1"/>
  <c r="P353" i="1" a="1"/>
  <c r="P353" i="1" s="1"/>
  <c r="R353" i="1" s="1"/>
  <c r="P354" i="1" a="1"/>
  <c r="P354" i="1" s="1"/>
  <c r="R354" i="1" s="1"/>
  <c r="P355" i="1" a="1"/>
  <c r="P355" i="1" s="1"/>
  <c r="R355" i="1" s="1"/>
  <c r="P356" i="1" a="1"/>
  <c r="P356" i="1" s="1"/>
  <c r="R356" i="1" s="1"/>
  <c r="P357" i="1" a="1"/>
  <c r="P357" i="1" s="1"/>
  <c r="R357" i="1" s="1"/>
  <c r="P358" i="1" a="1"/>
  <c r="P358" i="1" s="1"/>
  <c r="R358" i="1" s="1"/>
  <c r="P359" i="1" a="1"/>
  <c r="P359" i="1" s="1"/>
  <c r="R359" i="1" s="1"/>
  <c r="P360" i="1" a="1"/>
  <c r="P360" i="1" s="1"/>
  <c r="R360" i="1" s="1"/>
  <c r="P361" i="1" a="1"/>
  <c r="P361" i="1" s="1"/>
  <c r="R361" i="1" s="1"/>
  <c r="P362" i="1" a="1"/>
  <c r="P362" i="1" s="1"/>
  <c r="R362" i="1" s="1"/>
  <c r="P363" i="1" a="1"/>
  <c r="P363" i="1" s="1"/>
  <c r="R363" i="1" s="1"/>
  <c r="P364" i="1" a="1"/>
  <c r="P364" i="1" s="1"/>
  <c r="R364" i="1" s="1"/>
  <c r="P365" i="1" a="1"/>
  <c r="P365" i="1" s="1"/>
  <c r="R365" i="1" s="1"/>
  <c r="P366" i="1" a="1"/>
  <c r="P366" i="1" s="1"/>
  <c r="R366" i="1" s="1"/>
  <c r="P367" i="1" a="1"/>
  <c r="P367" i="1" s="1"/>
  <c r="R367" i="1" s="1"/>
  <c r="P368" i="1" a="1"/>
  <c r="P368" i="1" s="1"/>
  <c r="R368" i="1" s="1"/>
  <c r="P369" i="1" a="1"/>
  <c r="P369" i="1" s="1"/>
  <c r="R369" i="1" s="1"/>
  <c r="P370" i="1" a="1"/>
  <c r="P370" i="1" s="1"/>
  <c r="R370" i="1" s="1"/>
  <c r="P372" i="1" a="1"/>
  <c r="P372" i="1" s="1"/>
  <c r="R372" i="1" s="1"/>
  <c r="P373" i="1" a="1"/>
  <c r="P373" i="1" s="1"/>
  <c r="R373" i="1" s="1"/>
  <c r="P374" i="1" a="1"/>
  <c r="P374" i="1" s="1"/>
  <c r="R374" i="1" s="1"/>
  <c r="P375" i="1" a="1"/>
  <c r="P375" i="1" s="1"/>
  <c r="R375" i="1" s="1"/>
  <c r="P376" i="1" a="1"/>
  <c r="P376" i="1" s="1"/>
  <c r="R376" i="1" s="1"/>
  <c r="P377" i="1" a="1"/>
  <c r="P377" i="1" s="1"/>
  <c r="R377" i="1" s="1"/>
  <c r="P378" i="1" a="1"/>
  <c r="P378" i="1" s="1"/>
  <c r="R378" i="1" s="1"/>
  <c r="P379" i="1" a="1"/>
  <c r="P379" i="1" s="1"/>
  <c r="R379" i="1" s="1"/>
  <c r="P380" i="1" a="1"/>
  <c r="P380" i="1" s="1"/>
  <c r="R380" i="1" s="1"/>
  <c r="P381" i="1" a="1"/>
  <c r="P381" i="1" s="1"/>
  <c r="R381" i="1" s="1"/>
  <c r="P382" i="1" a="1"/>
  <c r="P382" i="1" s="1"/>
  <c r="R382" i="1" s="1"/>
  <c r="P383" i="1" a="1"/>
  <c r="P383" i="1" s="1"/>
  <c r="R383" i="1" s="1"/>
  <c r="P384" i="1" a="1"/>
  <c r="P384" i="1" s="1"/>
  <c r="R384" i="1" s="1"/>
  <c r="P385" i="1" a="1"/>
  <c r="P385" i="1" s="1"/>
  <c r="R385" i="1" s="1"/>
  <c r="P386" i="1" a="1"/>
  <c r="P386" i="1" s="1"/>
  <c r="R386" i="1" s="1"/>
  <c r="P387" i="1" a="1"/>
  <c r="P387" i="1" s="1"/>
  <c r="R387" i="1" s="1"/>
  <c r="P388" i="1" a="1"/>
  <c r="P388" i="1" s="1"/>
  <c r="R388" i="1" s="1"/>
  <c r="P389" i="1" a="1"/>
  <c r="P389" i="1" s="1"/>
  <c r="R389" i="1" s="1"/>
  <c r="P390" i="1" a="1"/>
  <c r="P390" i="1" s="1"/>
  <c r="R390" i="1" s="1"/>
  <c r="P391" i="1" a="1"/>
  <c r="P391" i="1" s="1"/>
  <c r="R391" i="1" s="1"/>
  <c r="P392" i="1" a="1"/>
  <c r="P392" i="1" s="1"/>
  <c r="R392" i="1" s="1"/>
  <c r="P393" i="1" a="1"/>
  <c r="P393" i="1" s="1"/>
  <c r="R393" i="1" s="1"/>
  <c r="P394" i="1" a="1"/>
  <c r="P394" i="1" s="1"/>
  <c r="R394" i="1" s="1"/>
  <c r="P395" i="1" a="1"/>
  <c r="P395" i="1" s="1"/>
  <c r="R395" i="1" s="1"/>
  <c r="P396" i="1" a="1"/>
  <c r="P396" i="1" s="1"/>
  <c r="R396" i="1" s="1"/>
  <c r="P397" i="1" a="1"/>
  <c r="P397" i="1" s="1"/>
  <c r="R397" i="1" s="1"/>
  <c r="P398" i="1" a="1"/>
  <c r="P398" i="1" s="1"/>
  <c r="R398" i="1" s="1"/>
  <c r="P399" i="1" a="1"/>
  <c r="P399" i="1" s="1"/>
  <c r="R399" i="1" s="1"/>
  <c r="P400" i="1" a="1"/>
  <c r="P400" i="1" s="1"/>
  <c r="R400" i="1" s="1"/>
  <c r="P401" i="1" a="1"/>
  <c r="P401" i="1" s="1"/>
  <c r="R401" i="1" s="1"/>
  <c r="P402" i="1" a="1"/>
  <c r="P402" i="1" s="1"/>
  <c r="R402" i="1" s="1"/>
  <c r="P403" i="1" a="1"/>
  <c r="P403" i="1" s="1"/>
  <c r="R403" i="1" s="1"/>
  <c r="P404" i="1" a="1"/>
  <c r="P404" i="1" s="1"/>
  <c r="R404" i="1" s="1"/>
  <c r="P405" i="1" a="1"/>
  <c r="P405" i="1" s="1"/>
  <c r="R405" i="1" s="1"/>
  <c r="P406" i="1" a="1"/>
  <c r="P406" i="1" s="1"/>
  <c r="R406" i="1" s="1"/>
  <c r="P407" i="1" a="1"/>
  <c r="P407" i="1" s="1"/>
  <c r="R407" i="1" s="1"/>
  <c r="P408" i="1" a="1"/>
  <c r="P408" i="1" s="1"/>
  <c r="R408" i="1" s="1"/>
  <c r="P409" i="1" a="1"/>
  <c r="P409" i="1" s="1"/>
  <c r="R409" i="1" s="1"/>
  <c r="P410" i="1" a="1"/>
  <c r="P410" i="1" s="1"/>
  <c r="R410" i="1" s="1"/>
  <c r="P411" i="1" a="1"/>
  <c r="P411" i="1" s="1"/>
  <c r="R411" i="1" s="1"/>
  <c r="P412" i="1" a="1"/>
  <c r="P412" i="1" s="1"/>
  <c r="R412" i="1" s="1"/>
  <c r="P413" i="1" a="1"/>
  <c r="P413" i="1" s="1"/>
  <c r="R413" i="1" s="1"/>
  <c r="P414" i="1" a="1"/>
  <c r="P414" i="1" s="1"/>
  <c r="R414" i="1" s="1"/>
  <c r="P415" i="1" a="1"/>
  <c r="P415" i="1" s="1"/>
  <c r="R415" i="1" s="1"/>
  <c r="P416" i="1" a="1"/>
  <c r="P416" i="1" s="1"/>
  <c r="R416" i="1" s="1"/>
  <c r="P417" i="1" a="1"/>
  <c r="P417" i="1" s="1"/>
  <c r="R417" i="1" s="1"/>
  <c r="P418" i="1" a="1"/>
  <c r="P418" i="1" s="1"/>
  <c r="R418" i="1" s="1"/>
  <c r="P419" i="1" a="1"/>
  <c r="P419" i="1" s="1"/>
  <c r="R419" i="1" s="1"/>
  <c r="P420" i="1" a="1"/>
  <c r="P420" i="1" s="1"/>
  <c r="R420" i="1" s="1"/>
  <c r="P421" i="1" a="1"/>
  <c r="P421" i="1" s="1"/>
  <c r="R421" i="1" s="1"/>
  <c r="P422" i="1" a="1"/>
  <c r="P422" i="1" s="1"/>
  <c r="R422" i="1" s="1"/>
  <c r="P423" i="1" a="1"/>
  <c r="P423" i="1" s="1"/>
  <c r="R423" i="1" s="1"/>
  <c r="P424" i="1" a="1"/>
  <c r="P424" i="1" s="1"/>
  <c r="R424" i="1" s="1"/>
  <c r="P425" i="1" a="1"/>
  <c r="P425" i="1" s="1"/>
  <c r="R425" i="1" s="1"/>
  <c r="P426" i="1" a="1"/>
  <c r="P426" i="1" s="1"/>
  <c r="R426" i="1" s="1"/>
  <c r="P427" i="1" a="1"/>
  <c r="P427" i="1" s="1"/>
  <c r="R427" i="1" s="1"/>
  <c r="P428" i="1" a="1"/>
  <c r="P428" i="1" s="1"/>
  <c r="R428" i="1" s="1"/>
  <c r="P429" i="1" a="1"/>
  <c r="P429" i="1" s="1"/>
  <c r="R429" i="1" s="1"/>
  <c r="P430" i="1" a="1"/>
  <c r="P430" i="1" s="1"/>
  <c r="R430" i="1" s="1"/>
  <c r="P431" i="1" a="1"/>
  <c r="P431" i="1" s="1"/>
  <c r="R431" i="1" s="1"/>
  <c r="P432" i="1" a="1"/>
  <c r="P432" i="1" s="1"/>
  <c r="R432" i="1" s="1"/>
  <c r="P433" i="1" a="1"/>
  <c r="P433" i="1" s="1"/>
  <c r="R433" i="1" s="1"/>
  <c r="P434" i="1" a="1"/>
  <c r="P434" i="1" s="1"/>
  <c r="R434" i="1" s="1"/>
  <c r="P435" i="1" a="1"/>
  <c r="P435" i="1" s="1"/>
  <c r="R435" i="1" s="1"/>
  <c r="P436" i="1" a="1"/>
  <c r="P436" i="1" s="1"/>
  <c r="R436" i="1" s="1"/>
  <c r="P437" i="1" a="1"/>
  <c r="P437" i="1" s="1"/>
  <c r="R437" i="1" s="1"/>
  <c r="P438" i="1" a="1"/>
  <c r="P438" i="1" s="1"/>
  <c r="R438" i="1" s="1"/>
  <c r="P439" i="1" a="1"/>
  <c r="P439" i="1" s="1"/>
  <c r="R439" i="1" s="1"/>
  <c r="P440" i="1" a="1"/>
  <c r="P440" i="1" s="1"/>
  <c r="R440" i="1" s="1"/>
  <c r="P441" i="1" a="1"/>
  <c r="P441" i="1" s="1"/>
  <c r="R441" i="1" s="1"/>
  <c r="P442" i="1" a="1"/>
  <c r="P442" i="1" s="1"/>
  <c r="R442" i="1" s="1"/>
  <c r="P443" i="1" a="1"/>
  <c r="P443" i="1" s="1"/>
  <c r="R443" i="1" s="1"/>
  <c r="P444" i="1" a="1"/>
  <c r="P444" i="1" s="1"/>
  <c r="R444" i="1" s="1"/>
  <c r="P445" i="1" a="1"/>
  <c r="P445" i="1" s="1"/>
  <c r="R445" i="1" s="1"/>
  <c r="P446" i="1" a="1"/>
  <c r="P446" i="1" s="1"/>
  <c r="R446" i="1" s="1"/>
  <c r="P447" i="1" a="1"/>
  <c r="P447" i="1" s="1"/>
  <c r="R447" i="1" s="1"/>
  <c r="P448" i="1" a="1"/>
  <c r="P448" i="1" s="1"/>
  <c r="R448" i="1" s="1"/>
  <c r="P449" i="1" a="1"/>
  <c r="P449" i="1" s="1"/>
  <c r="R449" i="1" s="1"/>
  <c r="P450" i="1" a="1"/>
  <c r="P450" i="1" s="1"/>
  <c r="R450" i="1" s="1"/>
  <c r="P451" i="1" a="1"/>
  <c r="P451" i="1" s="1"/>
  <c r="R451" i="1" s="1"/>
  <c r="P452" i="1" a="1"/>
  <c r="P452" i="1" s="1"/>
  <c r="R452" i="1" s="1"/>
  <c r="P453" i="1" a="1"/>
  <c r="P453" i="1" s="1"/>
  <c r="R453" i="1" s="1"/>
  <c r="P454" i="1" a="1"/>
  <c r="P454" i="1" s="1"/>
  <c r="R454" i="1" s="1"/>
  <c r="P455" i="1" a="1"/>
  <c r="P455" i="1" s="1"/>
  <c r="R455" i="1" s="1"/>
  <c r="P456" i="1" a="1"/>
  <c r="P456" i="1" s="1"/>
  <c r="R456" i="1" s="1"/>
  <c r="P457" i="1" a="1"/>
  <c r="P457" i="1" s="1"/>
  <c r="R457" i="1" s="1"/>
  <c r="P458" i="1" a="1"/>
  <c r="P458" i="1" s="1"/>
  <c r="R458" i="1" s="1"/>
  <c r="P459" i="1" a="1"/>
  <c r="P459" i="1" s="1"/>
  <c r="R459" i="1" s="1"/>
  <c r="P460" i="1" a="1"/>
  <c r="P460" i="1" s="1"/>
  <c r="R460" i="1" s="1"/>
  <c r="P461" i="1" a="1"/>
  <c r="P461" i="1" s="1"/>
  <c r="R461" i="1" s="1"/>
  <c r="P462" i="1" a="1"/>
  <c r="P462" i="1" s="1"/>
  <c r="R462" i="1" s="1"/>
  <c r="P463" i="1" a="1"/>
  <c r="P463" i="1" s="1"/>
  <c r="R463" i="1" s="1"/>
  <c r="P464" i="1" a="1"/>
  <c r="P464" i="1" s="1"/>
  <c r="R464" i="1" s="1"/>
  <c r="P465" i="1" a="1"/>
  <c r="P465" i="1" s="1"/>
  <c r="R465" i="1" s="1"/>
  <c r="P466" i="1" a="1"/>
  <c r="P466" i="1" s="1"/>
  <c r="R466" i="1" s="1"/>
  <c r="P467" i="1" a="1"/>
  <c r="P467" i="1" s="1"/>
  <c r="R467" i="1" s="1"/>
  <c r="P468" i="1" a="1"/>
  <c r="P468" i="1" s="1"/>
  <c r="R468" i="1" s="1"/>
  <c r="P469" i="1" a="1"/>
  <c r="P469" i="1" s="1"/>
  <c r="R469" i="1" s="1"/>
  <c r="P470" i="1" a="1"/>
  <c r="P470" i="1" s="1"/>
  <c r="R470" i="1" s="1"/>
  <c r="P471" i="1" a="1"/>
  <c r="P471" i="1" s="1"/>
  <c r="R471" i="1" s="1"/>
  <c r="P472" i="1" a="1"/>
  <c r="P472" i="1" s="1"/>
  <c r="R472" i="1" s="1"/>
  <c r="P473" i="1" a="1"/>
  <c r="P473" i="1" s="1"/>
  <c r="R473" i="1" s="1"/>
  <c r="P474" i="1" a="1"/>
  <c r="P474" i="1" s="1"/>
  <c r="R474" i="1" s="1"/>
  <c r="P475" i="1" a="1"/>
  <c r="P475" i="1" s="1"/>
  <c r="R475" i="1" s="1"/>
  <c r="P476" i="1" a="1"/>
  <c r="P476" i="1" s="1"/>
  <c r="R476" i="1" s="1"/>
  <c r="P477" i="1" a="1"/>
  <c r="P477" i="1" s="1"/>
  <c r="R477" i="1" s="1"/>
  <c r="P478" i="1" a="1"/>
  <c r="P478" i="1" s="1"/>
  <c r="R478" i="1" s="1"/>
  <c r="P479" i="1" a="1"/>
  <c r="P479" i="1" s="1"/>
  <c r="R479" i="1" s="1"/>
  <c r="P480" i="1" a="1"/>
  <c r="P480" i="1" s="1"/>
  <c r="R480" i="1" s="1"/>
  <c r="P481" i="1" a="1"/>
  <c r="P481" i="1" s="1"/>
  <c r="R481" i="1" s="1"/>
  <c r="P482" i="1" a="1"/>
  <c r="P482" i="1" s="1"/>
  <c r="R482" i="1" s="1"/>
  <c r="P483" i="1" a="1"/>
  <c r="P483" i="1" s="1"/>
  <c r="R483" i="1" s="1"/>
  <c r="P484" i="1" a="1"/>
  <c r="P484" i="1" s="1"/>
  <c r="R484" i="1" s="1"/>
  <c r="P485" i="1" a="1"/>
  <c r="P485" i="1" s="1"/>
  <c r="R485" i="1" s="1"/>
  <c r="P486" i="1" a="1"/>
  <c r="P486" i="1" s="1"/>
  <c r="R486" i="1" s="1"/>
  <c r="P487" i="1" a="1"/>
  <c r="P487" i="1" s="1"/>
  <c r="R487" i="1" s="1"/>
  <c r="P488" i="1" a="1"/>
  <c r="P488" i="1" s="1"/>
  <c r="R488" i="1" s="1"/>
  <c r="P489" i="1" a="1"/>
  <c r="P489" i="1" s="1"/>
  <c r="R489" i="1" s="1"/>
  <c r="P490" i="1" a="1"/>
  <c r="P490" i="1" s="1"/>
  <c r="R490" i="1" s="1"/>
  <c r="P491" i="1" a="1"/>
  <c r="P491" i="1" s="1"/>
  <c r="R491" i="1" s="1"/>
  <c r="P492" i="1" a="1"/>
  <c r="P492" i="1" s="1"/>
  <c r="R492" i="1" s="1"/>
  <c r="P493" i="1" a="1"/>
  <c r="P493" i="1" s="1"/>
  <c r="R493" i="1" s="1"/>
  <c r="P494" i="1" a="1"/>
  <c r="P494" i="1" s="1"/>
  <c r="R494" i="1" s="1"/>
  <c r="P495" i="1" a="1"/>
  <c r="P495" i="1" s="1"/>
  <c r="R495" i="1" s="1"/>
  <c r="P496" i="1" a="1"/>
  <c r="P496" i="1" s="1"/>
  <c r="R496" i="1" s="1"/>
  <c r="P497" i="1" a="1"/>
  <c r="P497" i="1" s="1"/>
  <c r="R497" i="1" s="1"/>
  <c r="P498" i="1" a="1"/>
  <c r="P498" i="1" s="1"/>
  <c r="R498" i="1" s="1"/>
  <c r="P499" i="1" a="1"/>
  <c r="P499" i="1" s="1"/>
  <c r="R499" i="1" s="1"/>
  <c r="P500" i="1" a="1"/>
  <c r="P500" i="1" s="1"/>
  <c r="R500" i="1" s="1"/>
  <c r="P501" i="1" a="1"/>
  <c r="P501" i="1" s="1"/>
  <c r="R501" i="1" s="1"/>
  <c r="P502" i="1" a="1"/>
  <c r="P502" i="1" s="1"/>
  <c r="R502" i="1" s="1"/>
  <c r="P503" i="1" a="1"/>
  <c r="P503" i="1" s="1"/>
  <c r="R503" i="1" s="1"/>
  <c r="P504" i="1" a="1"/>
  <c r="P504" i="1" s="1"/>
  <c r="R504" i="1" s="1"/>
  <c r="P505" i="1" a="1"/>
  <c r="P505" i="1" s="1"/>
  <c r="R505" i="1" s="1"/>
  <c r="P506" i="1" a="1"/>
  <c r="P506" i="1" s="1"/>
  <c r="R506" i="1" s="1"/>
  <c r="P507" i="1" a="1"/>
  <c r="P507" i="1" s="1"/>
  <c r="R507" i="1" s="1"/>
  <c r="P508" i="1" a="1"/>
  <c r="P508" i="1" s="1"/>
  <c r="R508" i="1" s="1"/>
  <c r="P509" i="1" a="1"/>
  <c r="P509" i="1" s="1"/>
  <c r="R509" i="1" s="1"/>
  <c r="P510" i="1" a="1"/>
  <c r="P510" i="1" s="1"/>
  <c r="R510" i="1" s="1"/>
  <c r="P511" i="1" a="1"/>
  <c r="P511" i="1" s="1"/>
  <c r="R511" i="1" s="1"/>
  <c r="P512" i="1" a="1"/>
  <c r="P512" i="1" s="1"/>
  <c r="R512" i="1" s="1"/>
  <c r="P513" i="1" a="1"/>
  <c r="P513" i="1" s="1"/>
  <c r="R513" i="1" s="1"/>
  <c r="P514" i="1" a="1"/>
  <c r="P514" i="1" s="1"/>
  <c r="R514" i="1" s="1"/>
  <c r="P515" i="1" a="1"/>
  <c r="P515" i="1" s="1"/>
  <c r="R515" i="1" s="1"/>
  <c r="P516" i="1" a="1"/>
  <c r="P516" i="1" s="1"/>
  <c r="R516" i="1" s="1"/>
  <c r="P517" i="1" a="1"/>
  <c r="P517" i="1" s="1"/>
  <c r="R517" i="1" s="1"/>
  <c r="P518" i="1" a="1"/>
  <c r="P518" i="1" s="1"/>
  <c r="R518" i="1" s="1"/>
  <c r="P519" i="1" a="1"/>
  <c r="P519" i="1" s="1"/>
  <c r="R519" i="1" s="1"/>
  <c r="P520" i="1" a="1"/>
  <c r="P520" i="1" s="1"/>
  <c r="R520" i="1" s="1"/>
  <c r="P521" i="1" a="1"/>
  <c r="P521" i="1" s="1"/>
  <c r="R521" i="1" s="1"/>
  <c r="P522" i="1" a="1"/>
  <c r="P522" i="1" s="1"/>
  <c r="R522" i="1" s="1"/>
  <c r="P523" i="1" a="1"/>
  <c r="P523" i="1" s="1"/>
  <c r="R523" i="1" s="1"/>
  <c r="P524" i="1" a="1"/>
  <c r="P524" i="1" s="1"/>
  <c r="R524" i="1" s="1"/>
  <c r="P525" i="1" a="1"/>
  <c r="P525" i="1" s="1"/>
  <c r="R525" i="1" s="1"/>
  <c r="P526" i="1" a="1"/>
  <c r="P526" i="1" s="1"/>
  <c r="R526" i="1" s="1"/>
  <c r="P527" i="1" a="1"/>
  <c r="P527" i="1" s="1"/>
  <c r="R527" i="1" s="1"/>
  <c r="P528" i="1" a="1"/>
  <c r="P528" i="1" s="1"/>
  <c r="R528" i="1" s="1"/>
  <c r="P529" i="1" a="1"/>
  <c r="P529" i="1" s="1"/>
  <c r="R529" i="1" s="1"/>
  <c r="P530" i="1" a="1"/>
  <c r="P530" i="1" s="1"/>
  <c r="R530" i="1" s="1"/>
  <c r="P531" i="1" a="1"/>
  <c r="P531" i="1" s="1"/>
  <c r="R531" i="1" s="1"/>
  <c r="P532" i="1" a="1"/>
  <c r="P532" i="1" s="1"/>
  <c r="R532" i="1" s="1"/>
  <c r="P533" i="1" a="1"/>
  <c r="P533" i="1" s="1"/>
  <c r="R533" i="1" s="1"/>
  <c r="P534" i="1" a="1"/>
  <c r="P534" i="1" s="1"/>
  <c r="R534" i="1" s="1"/>
  <c r="P535" i="1" a="1"/>
  <c r="P535" i="1" s="1"/>
  <c r="R535" i="1" s="1"/>
  <c r="P536" i="1" a="1"/>
  <c r="P536" i="1" s="1"/>
  <c r="R536" i="1" s="1"/>
  <c r="P537" i="1" a="1"/>
  <c r="P537" i="1" s="1"/>
  <c r="R537" i="1" s="1"/>
  <c r="P538" i="1" a="1"/>
  <c r="P538" i="1" s="1"/>
  <c r="R538" i="1" s="1"/>
  <c r="P539" i="1" a="1"/>
  <c r="P539" i="1" s="1"/>
  <c r="R539" i="1" s="1"/>
  <c r="P540" i="1" a="1"/>
  <c r="P540" i="1" s="1"/>
  <c r="R540" i="1" s="1"/>
  <c r="P541" i="1" a="1"/>
  <c r="P541" i="1" s="1"/>
  <c r="R541" i="1" s="1"/>
  <c r="P542" i="1" a="1"/>
  <c r="P542" i="1" s="1"/>
  <c r="R542" i="1" s="1"/>
  <c r="P543" i="1" a="1"/>
  <c r="P543" i="1" s="1"/>
  <c r="R543" i="1" s="1"/>
  <c r="P544" i="1" a="1"/>
  <c r="P544" i="1" s="1"/>
  <c r="R544" i="1" s="1"/>
  <c r="P545" i="1" a="1"/>
  <c r="P545" i="1" s="1"/>
  <c r="R545" i="1" s="1"/>
  <c r="P546" i="1" a="1"/>
  <c r="P546" i="1" s="1"/>
  <c r="R546" i="1" s="1"/>
  <c r="P547" i="1" a="1"/>
  <c r="P547" i="1" s="1"/>
  <c r="R547" i="1" s="1"/>
  <c r="P548" i="1" a="1"/>
  <c r="P548" i="1" s="1"/>
  <c r="R548" i="1" s="1"/>
  <c r="P549" i="1" a="1"/>
  <c r="P549" i="1" s="1"/>
  <c r="R549" i="1" s="1"/>
  <c r="P550" i="1" a="1"/>
  <c r="P550" i="1" s="1"/>
  <c r="R550" i="1" s="1"/>
  <c r="P551" i="1" a="1"/>
  <c r="P551" i="1" s="1"/>
  <c r="R551" i="1" s="1"/>
  <c r="P552" i="1" a="1"/>
  <c r="P552" i="1" s="1"/>
  <c r="R552" i="1" s="1"/>
  <c r="P553" i="1" a="1"/>
  <c r="P553" i="1" s="1"/>
  <c r="R553" i="1" s="1"/>
  <c r="P554" i="1" a="1"/>
  <c r="P554" i="1" s="1"/>
  <c r="R554" i="1" s="1"/>
  <c r="P555" i="1" a="1"/>
  <c r="P555" i="1" s="1"/>
  <c r="R555" i="1" s="1"/>
  <c r="P556" i="1" a="1"/>
  <c r="P556" i="1" s="1"/>
  <c r="R556" i="1" s="1"/>
  <c r="P557" i="1" a="1"/>
  <c r="P557" i="1" s="1"/>
  <c r="R557" i="1" s="1"/>
  <c r="P558" i="1" a="1"/>
  <c r="P558" i="1" s="1"/>
  <c r="R558" i="1" s="1"/>
  <c r="P559" i="1" a="1"/>
  <c r="P559" i="1" s="1"/>
  <c r="R559" i="1" s="1"/>
  <c r="P560" i="1" a="1"/>
  <c r="P560" i="1" s="1"/>
  <c r="R560" i="1" s="1"/>
  <c r="P561" i="1" a="1"/>
  <c r="P561" i="1" s="1"/>
  <c r="R561" i="1" s="1"/>
  <c r="P562" i="1" a="1"/>
  <c r="P562" i="1" s="1"/>
  <c r="R562" i="1" s="1"/>
  <c r="P563" i="1" a="1"/>
  <c r="P563" i="1" s="1"/>
  <c r="R563" i="1" s="1"/>
  <c r="P564" i="1" a="1"/>
  <c r="P564" i="1" s="1"/>
  <c r="R564" i="1" s="1"/>
  <c r="P565" i="1" a="1"/>
  <c r="P565" i="1" s="1"/>
  <c r="R565" i="1" s="1"/>
  <c r="P566" i="1" a="1"/>
  <c r="P566" i="1" s="1"/>
  <c r="P567" i="1" a="1"/>
  <c r="P567" i="1" s="1"/>
  <c r="P568" i="1" a="1"/>
  <c r="P568" i="1" s="1"/>
  <c r="P569" i="1" a="1"/>
  <c r="P569" i="1" s="1"/>
  <c r="P570" i="1" a="1"/>
  <c r="P570" i="1" s="1"/>
  <c r="P571" i="1" a="1"/>
  <c r="P571" i="1" s="1"/>
  <c r="P572" i="1" a="1"/>
  <c r="P572" i="1" s="1"/>
  <c r="P573" i="1" a="1"/>
  <c r="P573" i="1" s="1"/>
  <c r="P574" i="1" a="1"/>
  <c r="P574" i="1" s="1"/>
  <c r="P575" i="1" a="1"/>
  <c r="P575" i="1" s="1"/>
  <c r="R575" i="1" s="1"/>
  <c r="P576" i="1" a="1"/>
  <c r="P576" i="1" s="1"/>
  <c r="R576" i="1" s="1"/>
  <c r="P577" i="1" a="1"/>
  <c r="P577" i="1" s="1"/>
  <c r="R577" i="1" s="1"/>
  <c r="P578" i="1" a="1"/>
  <c r="P578" i="1" s="1"/>
  <c r="R578" i="1" s="1"/>
  <c r="P579" i="1" a="1"/>
  <c r="P579" i="1" s="1"/>
  <c r="R579" i="1" s="1"/>
  <c r="P580" i="1" a="1"/>
  <c r="P580" i="1" s="1"/>
  <c r="R580" i="1" s="1"/>
  <c r="P581" i="1" a="1"/>
  <c r="P581" i="1" s="1"/>
  <c r="R581" i="1" s="1"/>
  <c r="P582" i="1" a="1"/>
  <c r="P582" i="1" s="1"/>
  <c r="R582" i="1" s="1"/>
  <c r="P583" i="1" a="1"/>
  <c r="P583" i="1" s="1"/>
  <c r="R583" i="1" s="1"/>
  <c r="P584" i="1" a="1"/>
  <c r="P584" i="1" s="1"/>
  <c r="R584" i="1" s="1"/>
  <c r="P585" i="1" a="1"/>
  <c r="P585" i="1" s="1"/>
  <c r="R585" i="1" s="1"/>
  <c r="P586" i="1" a="1"/>
  <c r="P586" i="1" s="1"/>
  <c r="R586" i="1" s="1"/>
  <c r="P587" i="1" a="1"/>
  <c r="P587" i="1" s="1"/>
  <c r="R587" i="1" s="1"/>
  <c r="P588" i="1" a="1"/>
  <c r="P588" i="1" s="1"/>
  <c r="R588" i="1" s="1"/>
  <c r="P589" i="1" a="1"/>
  <c r="P589" i="1" s="1"/>
  <c r="R589" i="1" s="1"/>
  <c r="P590" i="1" a="1"/>
  <c r="P590" i="1" s="1"/>
  <c r="R590" i="1" s="1"/>
  <c r="P591" i="1" a="1"/>
  <c r="P591" i="1" s="1"/>
  <c r="R591" i="1" s="1"/>
  <c r="P592" i="1" a="1"/>
  <c r="P592" i="1" s="1"/>
  <c r="R592" i="1" s="1"/>
  <c r="P593" i="1" a="1"/>
  <c r="P593" i="1" s="1"/>
  <c r="R593" i="1" s="1"/>
  <c r="P594" i="1" a="1"/>
  <c r="P594" i="1" s="1"/>
  <c r="R594" i="1" s="1"/>
  <c r="P595" i="1" a="1"/>
  <c r="P595" i="1" s="1"/>
  <c r="R595" i="1" s="1"/>
  <c r="P596" i="1" a="1"/>
  <c r="P596" i="1" s="1"/>
  <c r="R596" i="1" s="1"/>
  <c r="P597" i="1" a="1"/>
  <c r="P597" i="1" s="1"/>
  <c r="R597" i="1" s="1"/>
  <c r="P598" i="1" a="1"/>
  <c r="P598" i="1" s="1"/>
  <c r="R598" i="1" s="1"/>
  <c r="P599" i="1" a="1"/>
  <c r="P599" i="1" s="1"/>
  <c r="R599" i="1" s="1"/>
  <c r="P600" i="1" a="1"/>
  <c r="P600" i="1" s="1"/>
  <c r="R600" i="1" s="1"/>
  <c r="P601" i="1" a="1"/>
  <c r="P601" i="1" s="1"/>
  <c r="R601" i="1" s="1"/>
  <c r="P602" i="1" a="1"/>
  <c r="P602" i="1" s="1"/>
  <c r="R602" i="1" s="1"/>
  <c r="P603" i="1" a="1"/>
  <c r="P603" i="1" s="1"/>
  <c r="R603" i="1" s="1"/>
  <c r="P604" i="1" a="1"/>
  <c r="P604" i="1" s="1"/>
  <c r="R604" i="1" s="1"/>
  <c r="P605" i="1" a="1"/>
  <c r="P605" i="1" s="1"/>
  <c r="R605" i="1" s="1"/>
  <c r="P606" i="1" a="1"/>
  <c r="P606" i="1" s="1"/>
  <c r="R606" i="1" s="1"/>
  <c r="P607" i="1" a="1"/>
  <c r="P607" i="1" s="1"/>
  <c r="R607" i="1" s="1"/>
  <c r="P608" i="1" a="1"/>
  <c r="P608" i="1" s="1"/>
  <c r="R608" i="1" s="1"/>
  <c r="P609" i="1" a="1"/>
  <c r="P609" i="1" s="1"/>
  <c r="R609" i="1" s="1"/>
  <c r="P610" i="1" a="1"/>
  <c r="P610" i="1" s="1"/>
  <c r="R610" i="1" s="1"/>
  <c r="P611" i="1" a="1"/>
  <c r="P611" i="1" s="1"/>
  <c r="R611" i="1" s="1"/>
  <c r="P612" i="1" a="1"/>
  <c r="P612" i="1" s="1"/>
  <c r="R612" i="1" s="1"/>
  <c r="P613" i="1" a="1"/>
  <c r="P613" i="1" s="1"/>
  <c r="R613" i="1" s="1"/>
  <c r="P614" i="1" a="1"/>
  <c r="P614" i="1" s="1"/>
  <c r="R614" i="1" s="1"/>
  <c r="P615" i="1" a="1"/>
  <c r="P615" i="1" s="1"/>
  <c r="R615" i="1" s="1"/>
  <c r="P616" i="1" a="1"/>
  <c r="P616" i="1" s="1"/>
  <c r="R616" i="1" s="1"/>
  <c r="P617" i="1" a="1"/>
  <c r="P617" i="1" s="1"/>
  <c r="R617" i="1" s="1"/>
  <c r="P618" i="1" a="1"/>
  <c r="P618" i="1" s="1"/>
  <c r="R618" i="1" s="1"/>
  <c r="P619" i="1" a="1"/>
  <c r="P619" i="1" s="1"/>
  <c r="R619" i="1" s="1"/>
  <c r="P620" i="1" a="1"/>
  <c r="P620" i="1" s="1"/>
  <c r="R620" i="1" s="1"/>
  <c r="P621" i="1" a="1"/>
  <c r="P621" i="1" s="1"/>
  <c r="R621" i="1" s="1"/>
  <c r="P622" i="1" a="1"/>
  <c r="P622" i="1" s="1"/>
  <c r="R622" i="1" s="1"/>
  <c r="P623" i="1" a="1"/>
  <c r="P623" i="1" s="1"/>
  <c r="R623" i="1" s="1"/>
  <c r="P624" i="1" a="1"/>
  <c r="P624" i="1" s="1"/>
  <c r="R624" i="1" s="1"/>
  <c r="P625" i="1" a="1"/>
  <c r="P625" i="1" s="1"/>
  <c r="R625" i="1" s="1"/>
  <c r="P626" i="1" a="1"/>
  <c r="P626" i="1" s="1"/>
  <c r="R626" i="1" s="1"/>
  <c r="P627" i="1" a="1"/>
  <c r="P627" i="1" s="1"/>
  <c r="R627" i="1" s="1"/>
  <c r="P628" i="1" a="1"/>
  <c r="P628" i="1" s="1"/>
  <c r="R628" i="1" s="1"/>
  <c r="P629" i="1" a="1"/>
  <c r="P629" i="1" s="1"/>
  <c r="R629" i="1" s="1"/>
  <c r="P630" i="1" a="1"/>
  <c r="P630" i="1" s="1"/>
  <c r="R630" i="1" s="1"/>
  <c r="P631" i="1" a="1"/>
  <c r="P631" i="1" s="1"/>
  <c r="R631" i="1" s="1"/>
  <c r="P632" i="1" a="1"/>
  <c r="P632" i="1" s="1"/>
  <c r="R632" i="1" s="1"/>
  <c r="P633" i="1" a="1"/>
  <c r="P633" i="1" s="1"/>
  <c r="R633" i="1" s="1"/>
  <c r="P634" i="1" a="1"/>
  <c r="P634" i="1" s="1"/>
  <c r="R634" i="1" s="1"/>
  <c r="P635" i="1" a="1"/>
  <c r="P635" i="1" s="1"/>
  <c r="R635" i="1" s="1"/>
  <c r="P636" i="1" a="1"/>
  <c r="P636" i="1" s="1"/>
  <c r="R636" i="1" s="1"/>
  <c r="P637" i="1" a="1"/>
  <c r="P637" i="1" s="1"/>
  <c r="R637" i="1" s="1"/>
  <c r="P638" i="1" a="1"/>
  <c r="P638" i="1" s="1"/>
  <c r="R638" i="1" s="1"/>
  <c r="P639" i="1" a="1"/>
  <c r="P639" i="1" s="1"/>
  <c r="R639" i="1" s="1"/>
  <c r="P640" i="1" a="1"/>
  <c r="P640" i="1" s="1"/>
  <c r="R640" i="1" s="1"/>
  <c r="P641" i="1" a="1"/>
  <c r="P641" i="1" s="1"/>
  <c r="R641" i="1" s="1"/>
  <c r="P642" i="1" a="1"/>
  <c r="P642" i="1" s="1"/>
  <c r="R642" i="1" s="1"/>
  <c r="P643" i="1" a="1"/>
  <c r="P643" i="1" s="1"/>
  <c r="R643" i="1" s="1"/>
  <c r="P644" i="1" a="1"/>
  <c r="P644" i="1" s="1"/>
  <c r="R644" i="1" s="1"/>
  <c r="P645" i="1" a="1"/>
  <c r="P645" i="1" s="1"/>
  <c r="R645" i="1" s="1"/>
  <c r="P646" i="1" a="1"/>
  <c r="P646" i="1" s="1"/>
  <c r="R646" i="1" s="1"/>
  <c r="P647" i="1" a="1"/>
  <c r="P647" i="1" s="1"/>
  <c r="R647" i="1" s="1"/>
  <c r="P648" i="1" a="1"/>
  <c r="P648" i="1" s="1"/>
  <c r="R648" i="1" s="1"/>
  <c r="P649" i="1" a="1"/>
  <c r="P649" i="1" s="1"/>
  <c r="R649" i="1" s="1"/>
  <c r="P650" i="1" a="1"/>
  <c r="P650" i="1" s="1"/>
  <c r="R650" i="1" s="1"/>
  <c r="P651" i="1" a="1"/>
  <c r="P651" i="1" s="1"/>
  <c r="R651" i="1" s="1"/>
  <c r="P652" i="1" a="1"/>
  <c r="P652" i="1" s="1"/>
  <c r="R652" i="1" s="1"/>
  <c r="P653" i="1" a="1"/>
  <c r="P653" i="1" s="1"/>
  <c r="R653" i="1" s="1"/>
  <c r="P654" i="1" a="1"/>
  <c r="P654" i="1" s="1"/>
  <c r="R654" i="1" s="1"/>
  <c r="P655" i="1" a="1"/>
  <c r="P655" i="1" s="1"/>
  <c r="R655" i="1" s="1"/>
  <c r="P656" i="1" a="1"/>
  <c r="P656" i="1" s="1"/>
  <c r="R656" i="1" s="1"/>
  <c r="P657" i="1" a="1"/>
  <c r="P657" i="1" s="1"/>
  <c r="R657" i="1" s="1"/>
  <c r="P658" i="1" a="1"/>
  <c r="P658" i="1" s="1"/>
  <c r="R658" i="1" s="1"/>
  <c r="P659" i="1" a="1"/>
  <c r="P659" i="1" s="1"/>
  <c r="R659" i="1" s="1"/>
  <c r="P660" i="1" a="1"/>
  <c r="P660" i="1" s="1"/>
  <c r="R660" i="1" s="1"/>
  <c r="P661" i="1" a="1"/>
  <c r="P661" i="1" s="1"/>
  <c r="R661" i="1" s="1"/>
  <c r="P662" i="1" a="1"/>
  <c r="P662" i="1" s="1"/>
  <c r="R662" i="1" s="1"/>
  <c r="P663" i="1" a="1"/>
  <c r="P663" i="1" s="1"/>
  <c r="R663" i="1" s="1"/>
  <c r="P664" i="1" a="1"/>
  <c r="P664" i="1" s="1"/>
  <c r="R664" i="1" s="1"/>
  <c r="P665" i="1" a="1"/>
  <c r="P665" i="1" s="1"/>
  <c r="R665" i="1" s="1"/>
  <c r="P666" i="1" a="1"/>
  <c r="P666" i="1" s="1"/>
  <c r="R666" i="1" s="1"/>
  <c r="P667" i="1" a="1"/>
  <c r="P667" i="1" s="1"/>
  <c r="R667" i="1" s="1"/>
  <c r="P668" i="1" a="1"/>
  <c r="P668" i="1" s="1"/>
  <c r="R668" i="1" s="1"/>
  <c r="P669" i="1" a="1"/>
  <c r="P669" i="1" s="1"/>
  <c r="R669" i="1" s="1"/>
  <c r="P670" i="1" a="1"/>
  <c r="P670" i="1" s="1"/>
  <c r="R670" i="1" s="1"/>
  <c r="P671" i="1" a="1"/>
  <c r="P671" i="1" s="1"/>
  <c r="R671" i="1" s="1"/>
  <c r="P672" i="1" a="1"/>
  <c r="P672" i="1" s="1"/>
  <c r="R672" i="1" s="1"/>
  <c r="P673" i="1" a="1"/>
  <c r="P673" i="1" s="1"/>
  <c r="R673" i="1" s="1"/>
  <c r="P674" i="1" a="1"/>
  <c r="P674" i="1" s="1"/>
  <c r="R674" i="1" s="1"/>
  <c r="P675" i="1" a="1"/>
  <c r="P675" i="1" s="1"/>
  <c r="R675" i="1" s="1"/>
  <c r="P676" i="1" a="1"/>
  <c r="P676" i="1" s="1"/>
  <c r="R676" i="1" s="1"/>
  <c r="P677" i="1" a="1"/>
  <c r="P677" i="1" s="1"/>
  <c r="R677" i="1" s="1"/>
  <c r="P678" i="1" a="1"/>
  <c r="P678" i="1" s="1"/>
  <c r="R678" i="1" s="1"/>
  <c r="P679" i="1" a="1"/>
  <c r="P679" i="1" s="1"/>
  <c r="R679" i="1" s="1"/>
  <c r="P680" i="1" a="1"/>
  <c r="P680" i="1" s="1"/>
  <c r="R680" i="1" s="1"/>
  <c r="P681" i="1" a="1"/>
  <c r="P681" i="1" s="1"/>
  <c r="R681" i="1" s="1"/>
  <c r="P682" i="1" a="1"/>
  <c r="P682" i="1" s="1"/>
  <c r="R682" i="1" s="1"/>
  <c r="P683" i="1" a="1"/>
  <c r="P683" i="1" s="1"/>
  <c r="R683" i="1" s="1"/>
  <c r="P684" i="1" a="1"/>
  <c r="P684" i="1" s="1"/>
  <c r="R684" i="1" s="1"/>
  <c r="P685" i="1" a="1"/>
  <c r="P685" i="1" s="1"/>
  <c r="R685" i="1" s="1"/>
  <c r="P686" i="1" a="1"/>
  <c r="P686" i="1" s="1"/>
  <c r="R686" i="1" s="1"/>
  <c r="P687" i="1" a="1"/>
  <c r="P687" i="1" s="1"/>
  <c r="R687" i="1" s="1"/>
  <c r="P688" i="1" a="1"/>
  <c r="P688" i="1" s="1"/>
  <c r="R688" i="1" s="1"/>
  <c r="P689" i="1" a="1"/>
  <c r="P689" i="1" s="1"/>
  <c r="R689" i="1" s="1"/>
  <c r="P690" i="1" a="1"/>
  <c r="P690" i="1" s="1"/>
  <c r="R690" i="1" s="1"/>
  <c r="P691" i="1" a="1"/>
  <c r="P691" i="1" s="1"/>
  <c r="R691" i="1" s="1"/>
  <c r="P692" i="1" a="1"/>
  <c r="P692" i="1" s="1"/>
  <c r="R692" i="1" s="1"/>
  <c r="P693" i="1" a="1"/>
  <c r="P693" i="1" s="1"/>
  <c r="R693" i="1" s="1"/>
  <c r="P694" i="1" a="1"/>
  <c r="P694" i="1" s="1"/>
  <c r="R694" i="1" s="1"/>
  <c r="P695" i="1" a="1"/>
  <c r="P695" i="1" s="1"/>
  <c r="R695" i="1" s="1"/>
  <c r="P696" i="1" a="1"/>
  <c r="P696" i="1" s="1"/>
  <c r="R696" i="1" s="1"/>
  <c r="P697" i="1" a="1"/>
  <c r="P697" i="1" s="1"/>
  <c r="R697" i="1" s="1"/>
  <c r="P698" i="1" a="1"/>
  <c r="P698" i="1" s="1"/>
  <c r="R698" i="1" s="1"/>
  <c r="P699" i="1" a="1"/>
  <c r="P699" i="1" s="1"/>
  <c r="R699" i="1" s="1"/>
  <c r="P700" i="1" a="1"/>
  <c r="P700" i="1" s="1"/>
  <c r="R700" i="1" s="1"/>
  <c r="P701" i="1" a="1"/>
  <c r="P701" i="1" s="1"/>
  <c r="R701" i="1" s="1"/>
  <c r="P702" i="1" a="1"/>
  <c r="P702" i="1" s="1"/>
  <c r="R702" i="1" s="1"/>
  <c r="P703" i="1" a="1"/>
  <c r="P703" i="1" s="1"/>
  <c r="R703" i="1" s="1"/>
  <c r="P704" i="1" a="1"/>
  <c r="P704" i="1" s="1"/>
  <c r="R704" i="1" s="1"/>
  <c r="P705" i="1" a="1"/>
  <c r="P705" i="1" s="1"/>
  <c r="R705" i="1" s="1"/>
  <c r="P706" i="1" a="1"/>
  <c r="P706" i="1" s="1"/>
  <c r="R706" i="1" s="1"/>
  <c r="P707" i="1" a="1"/>
  <c r="P707" i="1" s="1"/>
  <c r="R707" i="1" s="1"/>
  <c r="P708" i="1" a="1"/>
  <c r="P708" i="1" s="1"/>
  <c r="R708" i="1" s="1"/>
  <c r="P709" i="1" a="1"/>
  <c r="P709" i="1" s="1"/>
  <c r="R709" i="1" s="1"/>
  <c r="P710" i="1" a="1"/>
  <c r="P710" i="1" s="1"/>
  <c r="R710" i="1" s="1"/>
  <c r="P711" i="1" a="1"/>
  <c r="P711" i="1" s="1"/>
  <c r="R711" i="1" s="1"/>
  <c r="P712" i="1" a="1"/>
  <c r="P712" i="1" s="1"/>
  <c r="R712" i="1" s="1"/>
  <c r="P713" i="1" a="1"/>
  <c r="P713" i="1" s="1"/>
  <c r="R713" i="1" s="1"/>
  <c r="P714" i="1" a="1"/>
  <c r="P714" i="1" s="1"/>
  <c r="R714" i="1" s="1"/>
  <c r="P715" i="1" a="1"/>
  <c r="P715" i="1" s="1"/>
  <c r="R715" i="1" s="1"/>
  <c r="P716" i="1" a="1"/>
  <c r="P716" i="1" s="1"/>
  <c r="R716" i="1" s="1"/>
  <c r="P717" i="1" a="1"/>
  <c r="P717" i="1" s="1"/>
  <c r="R717" i="1" s="1"/>
  <c r="P718" i="1" a="1"/>
  <c r="P718" i="1" s="1"/>
  <c r="R718" i="1" s="1"/>
  <c r="P719" i="1" a="1"/>
  <c r="P719" i="1" s="1"/>
  <c r="R719" i="1" s="1"/>
  <c r="P720" i="1" a="1"/>
  <c r="P720" i="1" s="1"/>
  <c r="R720" i="1" s="1"/>
  <c r="P721" i="1" a="1"/>
  <c r="P721" i="1" s="1"/>
  <c r="R721" i="1" s="1"/>
  <c r="P722" i="1" a="1"/>
  <c r="P722" i="1" s="1"/>
  <c r="R722" i="1" s="1"/>
  <c r="P723" i="1" a="1"/>
  <c r="P723" i="1" s="1"/>
  <c r="R723" i="1" s="1"/>
  <c r="P724" i="1" a="1"/>
  <c r="P724" i="1" s="1"/>
  <c r="R724" i="1" s="1"/>
  <c r="P725" i="1" a="1"/>
  <c r="P725" i="1" s="1"/>
  <c r="R725" i="1" s="1"/>
  <c r="P726" i="1" a="1"/>
  <c r="P726" i="1" s="1"/>
  <c r="R726" i="1" s="1"/>
  <c r="P727" i="1" a="1"/>
  <c r="P727" i="1" s="1"/>
  <c r="R727" i="1" s="1"/>
  <c r="P728" i="1" a="1"/>
  <c r="P728" i="1" s="1"/>
  <c r="R728" i="1" s="1"/>
  <c r="P729" i="1" a="1"/>
  <c r="P729" i="1" s="1"/>
  <c r="R729" i="1" s="1"/>
  <c r="P730" i="1" a="1"/>
  <c r="P730" i="1" s="1"/>
  <c r="R730" i="1" s="1"/>
  <c r="P731" i="1" a="1"/>
  <c r="P731" i="1" s="1"/>
  <c r="R731" i="1" s="1"/>
  <c r="P732" i="1" a="1"/>
  <c r="P732" i="1" s="1"/>
  <c r="R732" i="1" s="1"/>
  <c r="P733" i="1" a="1"/>
  <c r="P733" i="1" s="1"/>
  <c r="R733" i="1" s="1"/>
  <c r="P734" i="1" a="1"/>
  <c r="P734" i="1" s="1"/>
  <c r="R734" i="1" s="1"/>
  <c r="P735" i="1" a="1"/>
  <c r="P735" i="1" s="1"/>
  <c r="R735" i="1" s="1"/>
  <c r="P736" i="1" a="1"/>
  <c r="P736" i="1" s="1"/>
  <c r="R736" i="1" s="1"/>
  <c r="P737" i="1" a="1"/>
  <c r="P737" i="1" s="1"/>
  <c r="R737" i="1" s="1"/>
  <c r="P738" i="1" a="1"/>
  <c r="P738" i="1" s="1"/>
  <c r="R738" i="1" s="1"/>
  <c r="P739" i="1" a="1"/>
  <c r="P739" i="1" s="1"/>
  <c r="R739" i="1" s="1"/>
  <c r="P740" i="1" a="1"/>
  <c r="P740" i="1" s="1"/>
  <c r="R740" i="1" s="1"/>
  <c r="P741" i="1" a="1"/>
  <c r="P741" i="1" s="1"/>
  <c r="R741" i="1" s="1"/>
  <c r="P742" i="1" a="1"/>
  <c r="P742" i="1" s="1"/>
  <c r="R742" i="1" s="1"/>
  <c r="P743" i="1" a="1"/>
  <c r="P743" i="1" s="1"/>
  <c r="R743" i="1" s="1"/>
  <c r="P744" i="1" a="1"/>
  <c r="P744" i="1" s="1"/>
  <c r="R744" i="1" s="1"/>
  <c r="P745" i="1" a="1"/>
  <c r="P745" i="1" s="1"/>
  <c r="R745" i="1" s="1"/>
  <c r="P746" i="1" a="1"/>
  <c r="P746" i="1" s="1"/>
  <c r="R746" i="1" s="1"/>
  <c r="P747" i="1" a="1"/>
  <c r="P747" i="1" s="1"/>
  <c r="R747" i="1" s="1"/>
  <c r="P748" i="1" a="1"/>
  <c r="P748" i="1" s="1"/>
  <c r="R748" i="1" s="1"/>
  <c r="P749" i="1" a="1"/>
  <c r="P749" i="1" s="1"/>
  <c r="R749" i="1" s="1"/>
  <c r="P750" i="1" a="1"/>
  <c r="P750" i="1" s="1"/>
  <c r="R750" i="1" s="1"/>
  <c r="P751" i="1" a="1"/>
  <c r="P751" i="1" s="1"/>
  <c r="R751" i="1" s="1"/>
  <c r="P752" i="1" a="1"/>
  <c r="P752" i="1" s="1"/>
  <c r="R752" i="1" s="1"/>
  <c r="P753" i="1" a="1"/>
  <c r="P753" i="1" s="1"/>
  <c r="R753" i="1" s="1"/>
  <c r="P754" i="1" a="1"/>
  <c r="P754" i="1" s="1"/>
  <c r="R754" i="1" s="1"/>
  <c r="P755" i="1" a="1"/>
  <c r="P755" i="1" s="1"/>
  <c r="R755" i="1" s="1"/>
  <c r="P756" i="1" a="1"/>
  <c r="P756" i="1" s="1"/>
  <c r="R756" i="1" s="1"/>
  <c r="P757" i="1" a="1"/>
  <c r="P757" i="1" s="1"/>
  <c r="R757" i="1" s="1"/>
  <c r="P758" i="1" a="1"/>
  <c r="P758" i="1" s="1"/>
  <c r="R758" i="1" s="1"/>
  <c r="P759" i="1" a="1"/>
  <c r="P759" i="1" s="1"/>
  <c r="R759" i="1" s="1"/>
  <c r="P760" i="1" a="1"/>
  <c r="P760" i="1" s="1"/>
  <c r="R760" i="1" s="1"/>
  <c r="P761" i="1" a="1"/>
  <c r="P761" i="1" s="1"/>
  <c r="R761" i="1" s="1"/>
  <c r="P762" i="1" a="1"/>
  <c r="P762" i="1" s="1"/>
  <c r="R762" i="1" s="1"/>
  <c r="P763" i="1" a="1"/>
  <c r="P763" i="1" s="1"/>
  <c r="R763" i="1" s="1"/>
  <c r="P764" i="1" a="1"/>
  <c r="P764" i="1" s="1"/>
  <c r="R764" i="1" s="1"/>
  <c r="P765" i="1" a="1"/>
  <c r="P765" i="1" s="1"/>
  <c r="R765" i="1" s="1"/>
  <c r="P766" i="1" a="1"/>
  <c r="P766" i="1" s="1"/>
  <c r="R766" i="1" s="1"/>
  <c r="P767" i="1" a="1"/>
  <c r="P767" i="1" s="1"/>
  <c r="R767" i="1" s="1"/>
  <c r="P768" i="1" a="1"/>
  <c r="P768" i="1" s="1"/>
  <c r="R768" i="1" s="1"/>
  <c r="P769" i="1" a="1"/>
  <c r="P769" i="1" s="1"/>
  <c r="R769" i="1" s="1"/>
  <c r="P770" i="1" a="1"/>
  <c r="P770" i="1" s="1"/>
  <c r="R770" i="1" s="1"/>
  <c r="P771" i="1" a="1"/>
  <c r="P771" i="1" s="1"/>
  <c r="R771" i="1" s="1"/>
  <c r="P772" i="1" a="1"/>
  <c r="P772" i="1" s="1"/>
  <c r="R772" i="1" s="1"/>
  <c r="P773" i="1" a="1"/>
  <c r="P773" i="1" s="1"/>
  <c r="R773" i="1" s="1"/>
  <c r="P774" i="1" a="1"/>
  <c r="P774" i="1" s="1"/>
  <c r="R774" i="1" s="1"/>
  <c r="P775" i="1" a="1"/>
  <c r="P775" i="1" s="1"/>
  <c r="R775" i="1" s="1"/>
  <c r="P776" i="1" a="1"/>
  <c r="P776" i="1" s="1"/>
  <c r="R776" i="1" s="1"/>
  <c r="P777" i="1" a="1"/>
  <c r="P777" i="1" s="1"/>
  <c r="R777" i="1" s="1"/>
  <c r="P778" i="1" a="1"/>
  <c r="P778" i="1" s="1"/>
  <c r="R778" i="1" s="1"/>
  <c r="P779" i="1" a="1"/>
  <c r="P779" i="1" s="1"/>
  <c r="R779" i="1" s="1"/>
  <c r="P780" i="1" a="1"/>
  <c r="P780" i="1" s="1"/>
  <c r="R780" i="1" s="1"/>
  <c r="P781" i="1" a="1"/>
  <c r="P781" i="1" s="1"/>
  <c r="R781" i="1" s="1"/>
  <c r="P782" i="1" a="1"/>
  <c r="P782" i="1" s="1"/>
  <c r="R782" i="1" s="1"/>
  <c r="P783" i="1" a="1"/>
  <c r="P783" i="1" s="1"/>
  <c r="R783" i="1" s="1"/>
  <c r="P784" i="1" a="1"/>
  <c r="P784" i="1" s="1"/>
  <c r="R784" i="1" s="1"/>
  <c r="P785" i="1" a="1"/>
  <c r="P785" i="1" s="1"/>
  <c r="R785" i="1" s="1"/>
  <c r="P786" i="1" a="1"/>
  <c r="P786" i="1" s="1"/>
  <c r="R786" i="1" s="1"/>
  <c r="P787" i="1" a="1"/>
  <c r="P787" i="1" s="1"/>
  <c r="R787" i="1" s="1"/>
  <c r="P788" i="1" a="1"/>
  <c r="P788" i="1" s="1"/>
  <c r="R788" i="1" s="1"/>
  <c r="P789" i="1" a="1"/>
  <c r="P789" i="1" s="1"/>
  <c r="R789" i="1" s="1"/>
  <c r="P790" i="1" a="1"/>
  <c r="P790" i="1" s="1"/>
  <c r="R790" i="1" s="1"/>
  <c r="P791" i="1" a="1"/>
  <c r="P791" i="1" s="1"/>
  <c r="R791" i="1" s="1"/>
  <c r="P792" i="1" a="1"/>
  <c r="P792" i="1" s="1"/>
  <c r="R792" i="1" s="1"/>
  <c r="P793" i="1" a="1"/>
  <c r="P793" i="1" s="1"/>
  <c r="R793" i="1" s="1"/>
  <c r="P794" i="1" a="1"/>
  <c r="P794" i="1" s="1"/>
  <c r="R794" i="1" s="1"/>
  <c r="P795" i="1" a="1"/>
  <c r="P795" i="1" s="1"/>
  <c r="R795" i="1" s="1"/>
  <c r="P796" i="1" a="1"/>
  <c r="P796" i="1" s="1"/>
  <c r="R796" i="1" s="1"/>
  <c r="P797" i="1" a="1"/>
  <c r="P797" i="1" s="1"/>
  <c r="R797" i="1" s="1"/>
  <c r="P798" i="1" a="1"/>
  <c r="P798" i="1" s="1"/>
  <c r="R798" i="1" s="1"/>
  <c r="P799" i="1" a="1"/>
  <c r="P799" i="1" s="1"/>
  <c r="R799" i="1" s="1"/>
  <c r="P800" i="1" a="1"/>
  <c r="P800" i="1" s="1"/>
  <c r="R800" i="1" s="1"/>
  <c r="P801" i="1" a="1"/>
  <c r="P801" i="1" s="1"/>
  <c r="R801" i="1" s="1"/>
  <c r="P802" i="1" a="1"/>
  <c r="P802" i="1" s="1"/>
  <c r="R802" i="1" s="1"/>
  <c r="P803" i="1" a="1"/>
  <c r="P803" i="1" s="1"/>
  <c r="R803" i="1" s="1"/>
  <c r="P804" i="1" a="1"/>
  <c r="P804" i="1" s="1"/>
  <c r="R804" i="1" s="1"/>
  <c r="P805" i="1" a="1"/>
  <c r="P805" i="1" s="1"/>
  <c r="R805" i="1" s="1"/>
  <c r="P806" i="1" a="1"/>
  <c r="P806" i="1" s="1"/>
  <c r="R806" i="1" s="1"/>
  <c r="P807" i="1" a="1"/>
  <c r="P807" i="1" s="1"/>
  <c r="R807" i="1" s="1"/>
  <c r="P808" i="1" a="1"/>
  <c r="P808" i="1" s="1"/>
  <c r="R808" i="1" s="1"/>
  <c r="P809" i="1" a="1"/>
  <c r="P809" i="1" s="1"/>
  <c r="R809" i="1" s="1"/>
  <c r="P810" i="1" a="1"/>
  <c r="P810" i="1" s="1"/>
  <c r="R810" i="1" s="1"/>
  <c r="P811" i="1" a="1"/>
  <c r="P811" i="1" s="1"/>
  <c r="R811" i="1" s="1"/>
  <c r="P812" i="1" a="1"/>
  <c r="P812" i="1" s="1"/>
  <c r="R812" i="1" s="1"/>
  <c r="P813" i="1" a="1"/>
  <c r="P813" i="1" s="1"/>
  <c r="R813" i="1" s="1"/>
  <c r="P814" i="1" a="1"/>
  <c r="P814" i="1" s="1"/>
  <c r="R814" i="1" s="1"/>
  <c r="P815" i="1" a="1"/>
  <c r="P815" i="1" s="1"/>
  <c r="R815" i="1" s="1"/>
  <c r="P816" i="1" a="1"/>
  <c r="P816" i="1" s="1"/>
  <c r="R816" i="1" s="1"/>
  <c r="P817" i="1" a="1"/>
  <c r="P817" i="1" s="1"/>
  <c r="R817" i="1" s="1"/>
  <c r="P818" i="1" a="1"/>
  <c r="P818" i="1" s="1"/>
  <c r="R818" i="1" s="1"/>
  <c r="P819" i="1" a="1"/>
  <c r="P819" i="1" s="1"/>
  <c r="R819" i="1" s="1"/>
  <c r="P820" i="1" a="1"/>
  <c r="P820" i="1" s="1"/>
  <c r="R820" i="1" s="1"/>
  <c r="P821" i="1" a="1"/>
  <c r="P821" i="1" s="1"/>
  <c r="R821" i="1" s="1"/>
  <c r="P822" i="1" a="1"/>
  <c r="P822" i="1" s="1"/>
  <c r="R822" i="1" s="1"/>
  <c r="P823" i="1" a="1"/>
  <c r="P823" i="1" s="1"/>
  <c r="R823" i="1" s="1"/>
  <c r="P824" i="1" a="1"/>
  <c r="P824" i="1" s="1"/>
  <c r="R824" i="1" s="1"/>
  <c r="P825" i="1" a="1"/>
  <c r="P825" i="1" s="1"/>
  <c r="R825" i="1" s="1"/>
  <c r="P826" i="1" a="1"/>
  <c r="P826" i="1" s="1"/>
  <c r="R826" i="1" s="1"/>
  <c r="P827" i="1" a="1"/>
  <c r="P827" i="1" s="1"/>
  <c r="R827" i="1" s="1"/>
  <c r="P828" i="1" a="1"/>
  <c r="P828" i="1" s="1"/>
  <c r="R828" i="1" s="1"/>
  <c r="P829" i="1" a="1"/>
  <c r="P829" i="1" s="1"/>
  <c r="R829" i="1" s="1"/>
  <c r="P830" i="1" a="1"/>
  <c r="P830" i="1" s="1"/>
  <c r="R830" i="1" s="1"/>
  <c r="P831" i="1" a="1"/>
  <c r="P831" i="1" s="1"/>
  <c r="R831" i="1" s="1"/>
  <c r="P832" i="1" a="1"/>
  <c r="P832" i="1" s="1"/>
  <c r="R832" i="1" s="1"/>
  <c r="P833" i="1" a="1"/>
  <c r="P833" i="1" s="1"/>
  <c r="R833" i="1" s="1"/>
  <c r="P834" i="1" a="1"/>
  <c r="P834" i="1" s="1"/>
  <c r="R834" i="1" s="1"/>
  <c r="P835" i="1" a="1"/>
  <c r="P835" i="1" s="1"/>
  <c r="R835" i="1" s="1"/>
  <c r="P836" i="1" a="1"/>
  <c r="P836" i="1" s="1"/>
  <c r="R836" i="1" s="1"/>
  <c r="P837" i="1" a="1"/>
  <c r="P837" i="1" s="1"/>
  <c r="R837" i="1" s="1"/>
  <c r="P838" i="1" a="1"/>
  <c r="P838" i="1" s="1"/>
  <c r="R838" i="1" s="1"/>
  <c r="P839" i="1" a="1"/>
  <c r="P839" i="1" s="1"/>
  <c r="R839" i="1" s="1"/>
  <c r="P840" i="1" a="1"/>
  <c r="P840" i="1" s="1"/>
  <c r="R840" i="1" s="1"/>
  <c r="P841" i="1" a="1"/>
  <c r="P841" i="1" s="1"/>
  <c r="R841" i="1" s="1"/>
  <c r="P842" i="1" a="1"/>
  <c r="P842" i="1" s="1"/>
  <c r="R842" i="1" s="1"/>
  <c r="P843" i="1" a="1"/>
  <c r="P843" i="1" s="1"/>
  <c r="R843" i="1" s="1"/>
  <c r="P844" i="1" a="1"/>
  <c r="P844" i="1" s="1"/>
  <c r="R844" i="1" s="1"/>
  <c r="P845" i="1" a="1"/>
  <c r="P845" i="1" s="1"/>
  <c r="R845" i="1" s="1"/>
  <c r="P846" i="1" a="1"/>
  <c r="P846" i="1" s="1"/>
  <c r="R846" i="1" s="1"/>
  <c r="P847" i="1" a="1"/>
  <c r="P847" i="1" s="1"/>
  <c r="R847" i="1" s="1"/>
  <c r="P848" i="1" a="1"/>
  <c r="P848" i="1" s="1"/>
  <c r="R848" i="1" s="1"/>
  <c r="P849" i="1" a="1"/>
  <c r="P849" i="1" s="1"/>
  <c r="R849" i="1" s="1"/>
  <c r="P850" i="1" a="1"/>
  <c r="P850" i="1" s="1"/>
  <c r="R850" i="1" s="1"/>
  <c r="P851" i="1" a="1"/>
  <c r="P851" i="1" s="1"/>
  <c r="R851" i="1" s="1"/>
  <c r="P852" i="1" a="1"/>
  <c r="P852" i="1" s="1"/>
  <c r="R852" i="1" s="1"/>
  <c r="P853" i="1" a="1"/>
  <c r="P853" i="1" s="1"/>
  <c r="R853" i="1" s="1"/>
  <c r="P854" i="1" a="1"/>
  <c r="P854" i="1" s="1"/>
  <c r="R854" i="1" s="1"/>
  <c r="P855" i="1" a="1"/>
  <c r="P855" i="1" s="1"/>
  <c r="R855" i="1" s="1"/>
  <c r="P856" i="1" a="1"/>
  <c r="P856" i="1" s="1"/>
  <c r="R856" i="1" s="1"/>
  <c r="P857" i="1" a="1"/>
  <c r="P857" i="1" s="1"/>
  <c r="R857" i="1" s="1"/>
  <c r="P858" i="1" a="1"/>
  <c r="P858" i="1" s="1"/>
  <c r="R858" i="1" s="1"/>
  <c r="P859" i="1" a="1"/>
  <c r="P859" i="1" s="1"/>
  <c r="R859" i="1" s="1"/>
  <c r="P860" i="1" a="1"/>
  <c r="P860" i="1" s="1"/>
  <c r="R860" i="1" s="1"/>
  <c r="P861" i="1" a="1"/>
  <c r="P861" i="1" s="1"/>
  <c r="R861" i="1" s="1"/>
  <c r="P862" i="1" a="1"/>
  <c r="P862" i="1" s="1"/>
  <c r="R862" i="1" s="1"/>
  <c r="P863" i="1" a="1"/>
  <c r="P863" i="1" s="1"/>
  <c r="R863" i="1" s="1"/>
  <c r="P864" i="1" a="1"/>
  <c r="P864" i="1" s="1"/>
  <c r="R864" i="1" s="1"/>
  <c r="P865" i="1" a="1"/>
  <c r="P865" i="1" s="1"/>
  <c r="R865" i="1" s="1"/>
  <c r="P866" i="1" a="1"/>
  <c r="P866" i="1" s="1"/>
  <c r="R866" i="1" s="1"/>
  <c r="P867" i="1" a="1"/>
  <c r="P867" i="1" s="1"/>
  <c r="R867" i="1" s="1"/>
  <c r="P868" i="1" a="1"/>
  <c r="P868" i="1" s="1"/>
  <c r="R868" i="1" s="1"/>
  <c r="P869" i="1" a="1"/>
  <c r="P869" i="1" s="1"/>
  <c r="R869" i="1" s="1"/>
  <c r="P870" i="1" a="1"/>
  <c r="P870" i="1" s="1"/>
  <c r="R870" i="1" s="1"/>
  <c r="P871" i="1" a="1"/>
  <c r="P871" i="1" s="1"/>
  <c r="R871" i="1" s="1"/>
  <c r="P872" i="1" a="1"/>
  <c r="P872" i="1" s="1"/>
  <c r="R872" i="1" s="1"/>
  <c r="P873" i="1" a="1"/>
  <c r="P873" i="1" s="1"/>
  <c r="R873" i="1" s="1"/>
  <c r="P874" i="1" a="1"/>
  <c r="P874" i="1" s="1"/>
  <c r="R874" i="1" s="1"/>
  <c r="P875" i="1" a="1"/>
  <c r="P875" i="1" s="1"/>
  <c r="R875" i="1" s="1"/>
  <c r="P876" i="1" a="1"/>
  <c r="P876" i="1" s="1"/>
  <c r="R876" i="1" s="1"/>
  <c r="P877" i="1" a="1"/>
  <c r="P877" i="1" s="1"/>
  <c r="R877" i="1" s="1"/>
  <c r="P878" i="1" a="1"/>
  <c r="P878" i="1" s="1"/>
  <c r="R878" i="1" s="1"/>
  <c r="P879" i="1" a="1"/>
  <c r="P879" i="1" s="1"/>
  <c r="R879" i="1" s="1"/>
  <c r="P880" i="1" a="1"/>
  <c r="P880" i="1" s="1"/>
  <c r="R880" i="1" s="1"/>
  <c r="P881" i="1" a="1"/>
  <c r="P881" i="1" s="1"/>
  <c r="R881" i="1" s="1"/>
  <c r="P882" i="1" a="1"/>
  <c r="P882" i="1" s="1"/>
  <c r="R882" i="1" s="1"/>
  <c r="P883" i="1" a="1"/>
  <c r="P883" i="1" s="1"/>
  <c r="R883" i="1" s="1"/>
  <c r="P884" i="1" a="1"/>
  <c r="P884" i="1" s="1"/>
  <c r="R884" i="1" s="1"/>
  <c r="P885" i="1" a="1"/>
  <c r="P885" i="1" s="1"/>
  <c r="R885" i="1" s="1"/>
  <c r="P886" i="1" a="1"/>
  <c r="P886" i="1" s="1"/>
  <c r="R886" i="1" s="1"/>
  <c r="P887" i="1" a="1"/>
  <c r="P887" i="1" s="1"/>
  <c r="R887" i="1" s="1"/>
  <c r="P888" i="1" a="1"/>
  <c r="P888" i="1" s="1"/>
  <c r="R888" i="1" s="1"/>
  <c r="P889" i="1" a="1"/>
  <c r="P889" i="1" s="1"/>
  <c r="R889" i="1" s="1"/>
  <c r="P890" i="1" a="1"/>
  <c r="P890" i="1" s="1"/>
  <c r="R890" i="1" s="1"/>
  <c r="P891" i="1" a="1"/>
  <c r="P891" i="1" s="1"/>
  <c r="R891" i="1" s="1"/>
  <c r="P892" i="1" a="1"/>
  <c r="P892" i="1" s="1"/>
  <c r="R892" i="1" s="1"/>
  <c r="P893" i="1" a="1"/>
  <c r="P893" i="1" s="1"/>
  <c r="R893" i="1" s="1"/>
  <c r="P894" i="1" a="1"/>
  <c r="P894" i="1" s="1"/>
  <c r="R894" i="1" s="1"/>
  <c r="P895" i="1" a="1"/>
  <c r="P895" i="1" s="1"/>
  <c r="R895" i="1" s="1"/>
  <c r="P896" i="1" a="1"/>
  <c r="P896" i="1" s="1"/>
  <c r="R896" i="1" s="1"/>
  <c r="P897" i="1" a="1"/>
  <c r="P897" i="1" s="1"/>
  <c r="R897" i="1" s="1"/>
  <c r="P898" i="1" a="1"/>
  <c r="P898" i="1" s="1"/>
  <c r="R898" i="1" s="1"/>
  <c r="P899" i="1" a="1"/>
  <c r="P899" i="1" s="1"/>
  <c r="R899" i="1" s="1"/>
  <c r="P900" i="1" a="1"/>
  <c r="P900" i="1" s="1"/>
  <c r="R900" i="1" s="1"/>
  <c r="P901" i="1" a="1"/>
  <c r="P901" i="1" s="1"/>
  <c r="R901" i="1" s="1"/>
  <c r="P902" i="1" a="1"/>
  <c r="P902" i="1" s="1"/>
  <c r="R902" i="1" s="1"/>
  <c r="P903" i="1" a="1"/>
  <c r="P903" i="1" s="1"/>
  <c r="R903" i="1" s="1"/>
  <c r="P904" i="1" a="1"/>
  <c r="P904" i="1" s="1"/>
  <c r="R904" i="1" s="1"/>
  <c r="P905" i="1" a="1"/>
  <c r="P905" i="1" s="1"/>
  <c r="R905" i="1" s="1"/>
  <c r="P906" i="1" a="1"/>
  <c r="P906" i="1" s="1"/>
  <c r="R906" i="1" s="1"/>
  <c r="P907" i="1" a="1"/>
  <c r="P907" i="1" s="1"/>
  <c r="R907" i="1" s="1"/>
  <c r="P908" i="1" a="1"/>
  <c r="P908" i="1" s="1"/>
  <c r="R908" i="1" s="1"/>
  <c r="P909" i="1" a="1"/>
  <c r="P909" i="1" s="1"/>
  <c r="R909" i="1" s="1"/>
  <c r="P910" i="1" a="1"/>
  <c r="P910" i="1" s="1"/>
  <c r="R910" i="1" s="1"/>
  <c r="P911" i="1" a="1"/>
  <c r="P911" i="1" s="1"/>
  <c r="R911" i="1" s="1"/>
  <c r="P912" i="1" a="1"/>
  <c r="P912" i="1" s="1"/>
  <c r="R912" i="1" s="1"/>
  <c r="P913" i="1" a="1"/>
  <c r="P913" i="1" s="1"/>
  <c r="R913" i="1" s="1"/>
  <c r="P914" i="1" a="1"/>
  <c r="P914" i="1" s="1"/>
  <c r="R914" i="1" s="1"/>
  <c r="P915" i="1" a="1"/>
  <c r="P915" i="1" s="1"/>
  <c r="R915" i="1" s="1"/>
  <c r="P916" i="1" a="1"/>
  <c r="P916" i="1" s="1"/>
  <c r="R916" i="1" s="1"/>
  <c r="P917" i="1" a="1"/>
  <c r="P917" i="1" s="1"/>
  <c r="R917" i="1" s="1"/>
  <c r="P918" i="1" a="1"/>
  <c r="P918" i="1" s="1"/>
  <c r="R918" i="1" s="1"/>
  <c r="P919" i="1" a="1"/>
  <c r="P919" i="1" s="1"/>
  <c r="R919" i="1" s="1"/>
  <c r="P920" i="1" a="1"/>
  <c r="P920" i="1" s="1"/>
  <c r="R920" i="1" s="1"/>
  <c r="P921" i="1" a="1"/>
  <c r="P921" i="1" s="1"/>
  <c r="R921" i="1" s="1"/>
  <c r="P922" i="1" a="1"/>
  <c r="P922" i="1" s="1"/>
  <c r="R922" i="1" s="1"/>
  <c r="P923" i="1" a="1"/>
  <c r="P923" i="1" s="1"/>
  <c r="R923" i="1" s="1"/>
  <c r="P924" i="1" a="1"/>
  <c r="P924" i="1" s="1"/>
  <c r="R924" i="1" s="1"/>
  <c r="P925" i="1" a="1"/>
  <c r="P925" i="1" s="1"/>
  <c r="R925" i="1" s="1"/>
  <c r="P926" i="1" a="1"/>
  <c r="P926" i="1" s="1"/>
  <c r="R926" i="1" s="1"/>
  <c r="P927" i="1" a="1"/>
  <c r="P927" i="1" s="1"/>
  <c r="R927" i="1" s="1"/>
  <c r="P928" i="1" a="1"/>
  <c r="P928" i="1" s="1"/>
  <c r="R928" i="1" s="1"/>
  <c r="P929" i="1" a="1"/>
  <c r="P929" i="1" s="1"/>
  <c r="R929" i="1" s="1"/>
  <c r="P930" i="1" a="1"/>
  <c r="P930" i="1" s="1"/>
  <c r="R930" i="1" s="1"/>
  <c r="P931" i="1" a="1"/>
  <c r="P931" i="1" s="1"/>
  <c r="R931" i="1" s="1"/>
  <c r="P932" i="1" a="1"/>
  <c r="P932" i="1" s="1"/>
  <c r="R932" i="1" s="1"/>
  <c r="P933" i="1" a="1"/>
  <c r="P933" i="1" s="1"/>
  <c r="R933" i="1" s="1"/>
  <c r="P934" i="1" a="1"/>
  <c r="P934" i="1" s="1"/>
  <c r="R934" i="1" s="1"/>
  <c r="P935" i="1" a="1"/>
  <c r="P935" i="1" s="1"/>
  <c r="R935" i="1" s="1"/>
  <c r="P936" i="1" a="1"/>
  <c r="P936" i="1" s="1"/>
  <c r="R936" i="1" s="1"/>
  <c r="P937" i="1" a="1"/>
  <c r="P937" i="1" s="1"/>
  <c r="R937" i="1" s="1"/>
  <c r="P938" i="1" a="1"/>
  <c r="P938" i="1" s="1"/>
  <c r="R938" i="1" s="1"/>
  <c r="P939" i="1" a="1"/>
  <c r="P939" i="1" s="1"/>
  <c r="R939" i="1" s="1"/>
  <c r="P940" i="1" a="1"/>
  <c r="P940" i="1" s="1"/>
  <c r="R940" i="1" s="1"/>
  <c r="P941" i="1" a="1"/>
  <c r="P941" i="1" s="1"/>
  <c r="R941" i="1" s="1"/>
  <c r="P942" i="1" a="1"/>
  <c r="P942" i="1" s="1"/>
  <c r="R942" i="1" s="1"/>
  <c r="P943" i="1" a="1"/>
  <c r="P943" i="1" s="1"/>
  <c r="R943" i="1" s="1"/>
  <c r="P944" i="1" a="1"/>
  <c r="P944" i="1" s="1"/>
  <c r="R944" i="1" s="1"/>
  <c r="P945" i="1" a="1"/>
  <c r="P945" i="1" s="1"/>
  <c r="R945" i="1" s="1"/>
  <c r="P946" i="1" a="1"/>
  <c r="P946" i="1" s="1"/>
  <c r="R946" i="1" s="1"/>
  <c r="P947" i="1" a="1"/>
  <c r="P947" i="1" s="1"/>
  <c r="R947" i="1" s="1"/>
  <c r="P948" i="1" a="1"/>
  <c r="P948" i="1" s="1"/>
  <c r="R948" i="1" s="1"/>
  <c r="P949" i="1" a="1"/>
  <c r="P949" i="1" s="1"/>
  <c r="R949" i="1" s="1"/>
  <c r="P950" i="1" a="1"/>
  <c r="P950" i="1" s="1"/>
  <c r="R950" i="1" s="1"/>
  <c r="P951" i="1" a="1"/>
  <c r="P951" i="1" s="1"/>
  <c r="R951" i="1" s="1"/>
  <c r="P952" i="1" a="1"/>
  <c r="P952" i="1" s="1"/>
  <c r="R952" i="1" s="1"/>
  <c r="P953" i="1" a="1"/>
  <c r="P953" i="1" s="1"/>
  <c r="R953" i="1" s="1"/>
  <c r="P954" i="1" a="1"/>
  <c r="P954" i="1" s="1"/>
  <c r="R954" i="1" s="1"/>
  <c r="P955" i="1" a="1"/>
  <c r="P955" i="1" s="1"/>
  <c r="R955" i="1" s="1"/>
  <c r="P956" i="1" a="1"/>
  <c r="P956" i="1" s="1"/>
  <c r="R956" i="1" s="1"/>
  <c r="P957" i="1" a="1"/>
  <c r="P957" i="1" s="1"/>
  <c r="R957" i="1" s="1"/>
  <c r="P958" i="1" a="1"/>
  <c r="P958" i="1" s="1"/>
  <c r="R958" i="1" s="1"/>
  <c r="P959" i="1" a="1"/>
  <c r="P959" i="1" s="1"/>
  <c r="R959" i="1" s="1"/>
  <c r="P960" i="1" a="1"/>
  <c r="P960" i="1" s="1"/>
  <c r="R960" i="1" s="1"/>
  <c r="P961" i="1" a="1"/>
  <c r="P961" i="1" s="1"/>
  <c r="R961" i="1" s="1"/>
  <c r="P962" i="1" a="1"/>
  <c r="P962" i="1" s="1"/>
  <c r="R962" i="1" s="1"/>
  <c r="P963" i="1" a="1"/>
  <c r="P963" i="1" s="1"/>
  <c r="R963" i="1" s="1"/>
  <c r="P964" i="1" a="1"/>
  <c r="P964" i="1" s="1"/>
  <c r="R964" i="1" s="1"/>
  <c r="P965" i="1" a="1"/>
  <c r="P965" i="1" s="1"/>
  <c r="R965" i="1" s="1"/>
  <c r="P966" i="1" a="1"/>
  <c r="P966" i="1" s="1"/>
  <c r="R966" i="1" s="1"/>
  <c r="P967" i="1" a="1"/>
  <c r="P967" i="1" s="1"/>
  <c r="R967" i="1" s="1"/>
  <c r="P968" i="1" a="1"/>
  <c r="P968" i="1" s="1"/>
  <c r="R968" i="1" s="1"/>
  <c r="P969" i="1" a="1"/>
  <c r="P969" i="1" s="1"/>
  <c r="R969" i="1" s="1"/>
  <c r="P970" i="1" a="1"/>
  <c r="P970" i="1" s="1"/>
  <c r="R970" i="1" s="1"/>
  <c r="P971" i="1" a="1"/>
  <c r="P971" i="1" s="1"/>
  <c r="R971" i="1" s="1"/>
  <c r="P972" i="1" a="1"/>
  <c r="P972" i="1" s="1"/>
  <c r="R972" i="1" s="1"/>
  <c r="P973" i="1" a="1"/>
  <c r="P973" i="1" s="1"/>
  <c r="R973" i="1" s="1"/>
  <c r="P974" i="1" a="1"/>
  <c r="P974" i="1" s="1"/>
  <c r="R974" i="1" s="1"/>
  <c r="P975" i="1" a="1"/>
  <c r="P975" i="1" s="1"/>
  <c r="R975" i="1" s="1"/>
  <c r="P976" i="1" a="1"/>
  <c r="P976" i="1" s="1"/>
  <c r="R976" i="1" s="1"/>
  <c r="P977" i="1" a="1"/>
  <c r="P977" i="1" s="1"/>
  <c r="R977" i="1" s="1"/>
  <c r="P978" i="1" a="1"/>
  <c r="P978" i="1" s="1"/>
  <c r="R978" i="1" s="1"/>
  <c r="P979" i="1" a="1"/>
  <c r="P979" i="1" s="1"/>
  <c r="R979" i="1" s="1"/>
  <c r="P980" i="1" a="1"/>
  <c r="P980" i="1" s="1"/>
  <c r="R980" i="1" s="1"/>
  <c r="P981" i="1" a="1"/>
  <c r="P981" i="1" s="1"/>
  <c r="R981" i="1" s="1"/>
  <c r="P982" i="1" a="1"/>
  <c r="P982" i="1" s="1"/>
  <c r="R982" i="1" s="1"/>
  <c r="P983" i="1" a="1"/>
  <c r="P983" i="1" s="1"/>
  <c r="R983" i="1" s="1"/>
  <c r="P984" i="1" a="1"/>
  <c r="P984" i="1" s="1"/>
  <c r="R984" i="1" s="1"/>
  <c r="P985" i="1" a="1"/>
  <c r="P985" i="1" s="1"/>
  <c r="R985" i="1" s="1"/>
  <c r="P986" i="1" a="1"/>
  <c r="P986" i="1" s="1"/>
  <c r="R986" i="1" s="1"/>
  <c r="P987" i="1" a="1"/>
  <c r="P987" i="1" s="1"/>
  <c r="R987" i="1" s="1"/>
  <c r="P988" i="1" a="1"/>
  <c r="P988" i="1" s="1"/>
  <c r="R988" i="1" s="1"/>
  <c r="P989" i="1" a="1"/>
  <c r="P989" i="1" s="1"/>
  <c r="R989" i="1" s="1"/>
  <c r="P990" i="1" a="1"/>
  <c r="P990" i="1" s="1"/>
  <c r="R990" i="1" s="1"/>
  <c r="P991" i="1" a="1"/>
  <c r="P991" i="1" s="1"/>
  <c r="R991" i="1" s="1"/>
  <c r="P992" i="1" a="1"/>
  <c r="P992" i="1" s="1"/>
  <c r="R992" i="1" s="1"/>
  <c r="P993" i="1" a="1"/>
  <c r="P993" i="1" s="1"/>
  <c r="R993" i="1" s="1"/>
  <c r="P994" i="1" a="1"/>
  <c r="P994" i="1" s="1"/>
  <c r="R994" i="1" s="1"/>
  <c r="P995" i="1" a="1"/>
  <c r="P995" i="1" s="1"/>
  <c r="R995" i="1" s="1"/>
  <c r="P996" i="1" a="1"/>
  <c r="P996" i="1" s="1"/>
  <c r="R996" i="1" s="1"/>
  <c r="P997" i="1" a="1"/>
  <c r="P997" i="1" s="1"/>
  <c r="R997" i="1" s="1"/>
  <c r="P998" i="1" a="1"/>
  <c r="P998" i="1" s="1"/>
  <c r="R998" i="1" s="1"/>
  <c r="P999" i="1" a="1"/>
  <c r="P999" i="1" s="1"/>
  <c r="R999" i="1" s="1"/>
  <c r="P1000" i="1" a="1"/>
  <c r="P1000" i="1" s="1"/>
  <c r="R1000" i="1" s="1"/>
  <c r="P1001" i="1" a="1"/>
  <c r="P1001" i="1" s="1"/>
  <c r="R1001" i="1" s="1"/>
  <c r="P1002" i="1" a="1"/>
  <c r="P1002" i="1" s="1"/>
  <c r="R1002" i="1" s="1"/>
  <c r="P1003" i="1" a="1"/>
  <c r="P1003" i="1" s="1"/>
  <c r="R1003" i="1" s="1"/>
  <c r="P1004" i="1" a="1"/>
  <c r="P1004" i="1" s="1"/>
  <c r="R1004" i="1" s="1"/>
  <c r="P1005" i="1" a="1"/>
  <c r="P1005" i="1" s="1"/>
  <c r="R1005" i="1" s="1"/>
  <c r="P1006" i="1" a="1"/>
  <c r="P1006" i="1" s="1"/>
  <c r="R1006" i="1" s="1"/>
  <c r="P1007" i="1" a="1"/>
  <c r="P1007" i="1" s="1"/>
  <c r="R1007" i="1" s="1"/>
  <c r="P1008" i="1" a="1"/>
  <c r="P1008" i="1" s="1"/>
  <c r="R1008" i="1" s="1"/>
  <c r="P1009" i="1" a="1"/>
  <c r="P1009" i="1" s="1"/>
  <c r="R1009" i="1" s="1"/>
  <c r="P1010" i="1" a="1"/>
  <c r="P1010" i="1" s="1"/>
  <c r="R1010" i="1" s="1"/>
  <c r="P1011" i="1" a="1"/>
  <c r="P1011" i="1" s="1"/>
  <c r="R1011" i="1" s="1"/>
  <c r="P1012" i="1" a="1"/>
  <c r="P1012" i="1" s="1"/>
  <c r="R1012" i="1" s="1"/>
  <c r="P1013" i="1" a="1"/>
  <c r="P1013" i="1" s="1"/>
  <c r="R1013" i="1" s="1"/>
  <c r="P1014" i="1" a="1"/>
  <c r="P1014" i="1" s="1"/>
  <c r="R1014" i="1" s="1"/>
  <c r="P1015" i="1" a="1"/>
  <c r="P1015" i="1" s="1"/>
  <c r="R1015" i="1" s="1"/>
  <c r="P1016" i="1" a="1"/>
  <c r="P1016" i="1" s="1"/>
  <c r="R1016" i="1" s="1"/>
  <c r="P1017" i="1" a="1"/>
  <c r="P1017" i="1" s="1"/>
  <c r="R1017" i="1" s="1"/>
  <c r="P1018" i="1" a="1"/>
  <c r="P1018" i="1" s="1"/>
  <c r="R1018" i="1" s="1"/>
  <c r="P1019" i="1" a="1"/>
  <c r="P1019" i="1" s="1"/>
  <c r="R1019" i="1" s="1"/>
  <c r="P1020" i="1" a="1"/>
  <c r="P1020" i="1" s="1"/>
  <c r="R1020" i="1" s="1"/>
  <c r="P1021" i="1" a="1"/>
  <c r="P1021" i="1" s="1"/>
  <c r="R1021" i="1" s="1"/>
  <c r="P1022" i="1" a="1"/>
  <c r="P1022" i="1" s="1"/>
  <c r="R1022" i="1" s="1"/>
  <c r="P1023" i="1" a="1"/>
  <c r="P1023" i="1" s="1"/>
  <c r="R1023" i="1" s="1"/>
  <c r="P1024" i="1" a="1"/>
  <c r="P1024" i="1" s="1"/>
  <c r="R1024" i="1" s="1"/>
  <c r="P1025" i="1" a="1"/>
  <c r="P1025" i="1" s="1"/>
  <c r="R1025" i="1" s="1"/>
  <c r="P1026" i="1" a="1"/>
  <c r="P1026" i="1" s="1"/>
  <c r="R1026" i="1" s="1"/>
  <c r="P1027" i="1" a="1"/>
  <c r="P1027" i="1" s="1"/>
  <c r="R1027" i="1" s="1"/>
  <c r="P1028" i="1" a="1"/>
  <c r="P1028" i="1" s="1"/>
  <c r="R1028" i="1" s="1"/>
  <c r="P1029" i="1" a="1"/>
  <c r="P1029" i="1" s="1"/>
  <c r="R1029" i="1" s="1"/>
  <c r="P1030" i="1" a="1"/>
  <c r="P1030" i="1" s="1"/>
  <c r="R1030" i="1" s="1"/>
  <c r="P1031" i="1" a="1"/>
  <c r="P1031" i="1" s="1"/>
  <c r="R1031" i="1" s="1"/>
  <c r="P1032" i="1" a="1"/>
  <c r="P1032" i="1" s="1"/>
  <c r="R1032" i="1" s="1"/>
  <c r="P1033" i="1" a="1"/>
  <c r="P1033" i="1" s="1"/>
  <c r="R1033" i="1" s="1"/>
  <c r="P1034" i="1" a="1"/>
  <c r="P1034" i="1" s="1"/>
  <c r="R1034" i="1" s="1"/>
  <c r="P1035" i="1" a="1"/>
  <c r="P1035" i="1" s="1"/>
  <c r="R1035" i="1" s="1"/>
  <c r="P1036" i="1" a="1"/>
  <c r="P1036" i="1" s="1"/>
  <c r="R1036" i="1" s="1"/>
  <c r="P1037" i="1" a="1"/>
  <c r="P1037" i="1" s="1"/>
  <c r="R1037" i="1" s="1"/>
  <c r="P1038" i="1" a="1"/>
  <c r="P1038" i="1" s="1"/>
  <c r="R1038" i="1" s="1"/>
  <c r="P1039" i="1" a="1"/>
  <c r="P1039" i="1" s="1"/>
  <c r="R1039" i="1" s="1"/>
  <c r="P1040" i="1" a="1"/>
  <c r="P1040" i="1" s="1"/>
  <c r="R1040" i="1" s="1"/>
  <c r="P1041" i="1" a="1"/>
  <c r="P1041" i="1" s="1"/>
  <c r="R1041" i="1" s="1"/>
  <c r="P1042" i="1" a="1"/>
  <c r="P1042" i="1" s="1"/>
  <c r="R1042" i="1" s="1"/>
  <c r="P1043" i="1" a="1"/>
  <c r="P1043" i="1" s="1"/>
  <c r="R1043" i="1" s="1"/>
  <c r="P1044" i="1" a="1"/>
  <c r="P1044" i="1" s="1"/>
  <c r="R1044" i="1" s="1"/>
  <c r="P1045" i="1" a="1"/>
  <c r="P1045" i="1" s="1"/>
  <c r="R1045" i="1" s="1"/>
  <c r="P1046" i="1" a="1"/>
  <c r="P1046" i="1" s="1"/>
  <c r="R1046" i="1" s="1"/>
  <c r="P1047" i="1" a="1"/>
  <c r="P1047" i="1" s="1"/>
  <c r="R1047" i="1" s="1"/>
  <c r="P1048" i="1" a="1"/>
  <c r="P1048" i="1" s="1"/>
  <c r="R1048" i="1" s="1"/>
  <c r="P1049" i="1" a="1"/>
  <c r="P1049" i="1" s="1"/>
  <c r="R1049" i="1" s="1"/>
  <c r="P1050" i="1" a="1"/>
  <c r="P1050" i="1" s="1"/>
  <c r="R1050" i="1" s="1"/>
  <c r="P1051" i="1" a="1"/>
  <c r="P1051" i="1" s="1"/>
  <c r="R1051" i="1" s="1"/>
  <c r="P1052" i="1" a="1"/>
  <c r="P1052" i="1" s="1"/>
  <c r="R1052" i="1" s="1"/>
  <c r="P1053" i="1" a="1"/>
  <c r="P1053" i="1" s="1"/>
  <c r="R1053" i="1" s="1"/>
  <c r="P1054" i="1" a="1"/>
  <c r="P1054" i="1" s="1"/>
  <c r="R1054" i="1" s="1"/>
  <c r="P1055" i="1" a="1"/>
  <c r="P1055" i="1" s="1"/>
  <c r="R1055" i="1" s="1"/>
  <c r="P1056" i="1" a="1"/>
  <c r="P1056" i="1" s="1"/>
  <c r="R1056" i="1" s="1"/>
  <c r="P1057" i="1" a="1"/>
  <c r="P1057" i="1" s="1"/>
  <c r="R1057" i="1" s="1"/>
  <c r="P1058" i="1" a="1"/>
  <c r="P1058" i="1" s="1"/>
  <c r="R1058" i="1" s="1"/>
  <c r="P1059" i="1" a="1"/>
  <c r="P1059" i="1" s="1"/>
  <c r="R1059" i="1" s="1"/>
  <c r="P1060" i="1" a="1"/>
  <c r="P1060" i="1" s="1"/>
  <c r="R1060" i="1" s="1"/>
  <c r="P1061" i="1" a="1"/>
  <c r="P1061" i="1" s="1"/>
  <c r="R1061" i="1" s="1"/>
  <c r="P1062" i="1" a="1"/>
  <c r="P1062" i="1" s="1"/>
  <c r="R1062" i="1" s="1"/>
  <c r="P1063" i="1" a="1"/>
  <c r="P1063" i="1" s="1"/>
  <c r="R1063" i="1" s="1"/>
  <c r="P1064" i="1" a="1"/>
  <c r="P1064" i="1" s="1"/>
  <c r="R1064" i="1" s="1"/>
  <c r="P1065" i="1" a="1"/>
  <c r="P1065" i="1" s="1"/>
  <c r="R1065" i="1" s="1"/>
  <c r="P1066" i="1" a="1"/>
  <c r="P1066" i="1" s="1"/>
  <c r="R1066" i="1" s="1"/>
  <c r="P1067" i="1" a="1"/>
  <c r="P1067" i="1" s="1"/>
  <c r="R1067" i="1" s="1"/>
  <c r="P1068" i="1" a="1"/>
  <c r="P1068" i="1" s="1"/>
  <c r="R1068" i="1" s="1"/>
  <c r="P1069" i="1" a="1"/>
  <c r="P1069" i="1" s="1"/>
  <c r="R1069" i="1" s="1"/>
  <c r="P1070" i="1" a="1"/>
  <c r="P1070" i="1" s="1"/>
  <c r="R1070" i="1" s="1"/>
  <c r="P1071" i="1" a="1"/>
  <c r="P1071" i="1" s="1"/>
  <c r="R1071" i="1" s="1"/>
  <c r="P1072" i="1" a="1"/>
  <c r="P1072" i="1" s="1"/>
  <c r="R1072" i="1" s="1"/>
  <c r="P1073" i="1" a="1"/>
  <c r="P1073" i="1" s="1"/>
  <c r="R1073" i="1" s="1"/>
  <c r="P1074" i="1" a="1"/>
  <c r="P1074" i="1" s="1"/>
  <c r="R1074" i="1" s="1"/>
  <c r="P1075" i="1" a="1"/>
  <c r="P1075" i="1" s="1"/>
  <c r="R1075" i="1" s="1"/>
  <c r="P1076" i="1" a="1"/>
  <c r="P1076" i="1" s="1"/>
  <c r="R1076" i="1" s="1"/>
  <c r="P1077" i="1" a="1"/>
  <c r="P1077" i="1" s="1"/>
  <c r="R1077" i="1" s="1"/>
  <c r="P1078" i="1" a="1"/>
  <c r="P1078" i="1" s="1"/>
  <c r="R1078" i="1" s="1"/>
  <c r="P1079" i="1" a="1"/>
  <c r="P1079" i="1" s="1"/>
  <c r="R1079" i="1" s="1"/>
  <c r="P1080" i="1" a="1"/>
  <c r="P1080" i="1" s="1"/>
  <c r="R1080" i="1" s="1"/>
  <c r="P1081" i="1" a="1"/>
  <c r="P1081" i="1" s="1"/>
  <c r="R1081" i="1" s="1"/>
  <c r="P1082" i="1" a="1"/>
  <c r="P1082" i="1" s="1"/>
  <c r="R1082" i="1" s="1"/>
  <c r="P1083" i="1" a="1"/>
  <c r="P1083" i="1" s="1"/>
  <c r="R1083" i="1" s="1"/>
  <c r="P1084" i="1" a="1"/>
  <c r="P1084" i="1" s="1"/>
  <c r="R1084" i="1" s="1"/>
  <c r="P1085" i="1" a="1"/>
  <c r="P1085" i="1" s="1"/>
  <c r="R1085" i="1" s="1"/>
  <c r="P1086" i="1" a="1"/>
  <c r="P1086" i="1" s="1"/>
  <c r="R1086" i="1" s="1"/>
  <c r="P1087" i="1" a="1"/>
  <c r="P1087" i="1" s="1"/>
  <c r="R1087" i="1" s="1"/>
  <c r="P1088" i="1" a="1"/>
  <c r="P1088" i="1" s="1"/>
  <c r="R1088" i="1" s="1"/>
  <c r="P1089" i="1" a="1"/>
  <c r="P1089" i="1" s="1"/>
  <c r="R1089" i="1" s="1"/>
  <c r="P1090" i="1" a="1"/>
  <c r="P1090" i="1" s="1"/>
  <c r="R1090" i="1" s="1"/>
  <c r="P1091" i="1" a="1"/>
  <c r="P1091" i="1" s="1"/>
  <c r="R1091" i="1" s="1"/>
  <c r="P1092" i="1" a="1"/>
  <c r="P1092" i="1" s="1"/>
  <c r="R1092" i="1" s="1"/>
  <c r="P1093" i="1" a="1"/>
  <c r="P1093" i="1" s="1"/>
  <c r="R1093" i="1" s="1"/>
  <c r="P1094" i="1" a="1"/>
  <c r="P1094" i="1" s="1"/>
  <c r="R1094" i="1" s="1"/>
  <c r="P1095" i="1" a="1"/>
  <c r="P1095" i="1" s="1"/>
  <c r="R1095" i="1" s="1"/>
  <c r="P1096" i="1" a="1"/>
  <c r="P1096" i="1" s="1"/>
  <c r="R1096" i="1" s="1"/>
  <c r="P1097" i="1" a="1"/>
  <c r="P1097" i="1" s="1"/>
  <c r="R1097" i="1" s="1"/>
  <c r="P1098" i="1" a="1"/>
  <c r="P1098" i="1" s="1"/>
  <c r="R1098" i="1" s="1"/>
  <c r="P1099" i="1" a="1"/>
  <c r="P1099" i="1" s="1"/>
  <c r="R1099" i="1" s="1"/>
  <c r="P1100" i="1" a="1"/>
  <c r="P1100" i="1" s="1"/>
  <c r="R1100" i="1" s="1"/>
  <c r="P1101" i="1" a="1"/>
  <c r="P1101" i="1" s="1"/>
  <c r="R1101" i="1" s="1"/>
  <c r="P1102" i="1" a="1"/>
  <c r="P1102" i="1" s="1"/>
  <c r="R1102" i="1" s="1"/>
  <c r="P1103" i="1" a="1"/>
  <c r="P1103" i="1" s="1"/>
  <c r="R1103" i="1" s="1"/>
  <c r="P1104" i="1" a="1"/>
  <c r="P1104" i="1" s="1"/>
  <c r="R1104" i="1" s="1"/>
  <c r="P1105" i="1" a="1"/>
  <c r="P1105" i="1" s="1"/>
  <c r="R1105" i="1" s="1"/>
  <c r="P1106" i="1" a="1"/>
  <c r="P1106" i="1" s="1"/>
  <c r="R1106" i="1" s="1"/>
  <c r="P1107" i="1" a="1"/>
  <c r="P1107" i="1" s="1"/>
  <c r="R1107" i="1" s="1"/>
  <c r="P1108" i="1" a="1"/>
  <c r="P1108" i="1" s="1"/>
  <c r="R1108" i="1" s="1"/>
  <c r="P1109" i="1" a="1"/>
  <c r="P1109" i="1" s="1"/>
  <c r="R1109" i="1" s="1"/>
  <c r="P1110" i="1" a="1"/>
  <c r="P1110" i="1" s="1"/>
  <c r="R1110" i="1" s="1"/>
  <c r="P1111" i="1" a="1"/>
  <c r="P1111" i="1" s="1"/>
  <c r="R1111" i="1" s="1"/>
  <c r="P1112" i="1" a="1"/>
  <c r="P1112" i="1" s="1"/>
  <c r="R1112" i="1" s="1"/>
  <c r="P1113" i="1" a="1"/>
  <c r="P1113" i="1" s="1"/>
  <c r="R1113" i="1" s="1"/>
  <c r="P1114" i="1" a="1"/>
  <c r="P1114" i="1" s="1"/>
  <c r="R1114" i="1" s="1"/>
  <c r="P1115" i="1" a="1"/>
  <c r="P1115" i="1" s="1"/>
  <c r="R1115" i="1" s="1"/>
  <c r="P1116" i="1" a="1"/>
  <c r="P1116" i="1" s="1"/>
  <c r="R1116" i="1" s="1"/>
  <c r="P1117" i="1" a="1"/>
  <c r="P1117" i="1" s="1"/>
  <c r="R1117" i="1" s="1"/>
  <c r="P1118" i="1" a="1"/>
  <c r="P1118" i="1" s="1"/>
  <c r="R1118" i="1" s="1"/>
  <c r="P1119" i="1" a="1"/>
  <c r="P1119" i="1" s="1"/>
  <c r="R1119" i="1" s="1"/>
  <c r="P1120" i="1" a="1"/>
  <c r="P1120" i="1" s="1"/>
  <c r="R1120" i="1" s="1"/>
  <c r="P1121" i="1" a="1"/>
  <c r="P1121" i="1" s="1"/>
  <c r="R1121" i="1" s="1"/>
  <c r="P1122" i="1" a="1"/>
  <c r="P1122" i="1" s="1"/>
  <c r="R1122" i="1" s="1"/>
  <c r="P1123" i="1" a="1"/>
  <c r="P1123" i="1" s="1"/>
  <c r="R1123" i="1" s="1"/>
  <c r="P1124" i="1" a="1"/>
  <c r="P1124" i="1" s="1"/>
  <c r="R1124" i="1" s="1"/>
  <c r="P1125" i="1" a="1"/>
  <c r="P1125" i="1" s="1"/>
  <c r="R1125" i="1" s="1"/>
  <c r="P1126" i="1" a="1"/>
  <c r="P1126" i="1" s="1"/>
  <c r="R1126" i="1" s="1"/>
  <c r="P1127" i="1" a="1"/>
  <c r="P1127" i="1" s="1"/>
  <c r="R1127" i="1" s="1"/>
  <c r="P1128" i="1" a="1"/>
  <c r="P1128" i="1" s="1"/>
  <c r="R1128" i="1" s="1"/>
  <c r="P1129" i="1" a="1"/>
  <c r="P1129" i="1" s="1"/>
  <c r="R1129" i="1" s="1"/>
  <c r="P1130" i="1" a="1"/>
  <c r="P1130" i="1" s="1"/>
  <c r="R1130" i="1" s="1"/>
  <c r="P1131" i="1" a="1"/>
  <c r="P1131" i="1" s="1"/>
  <c r="R1131" i="1" s="1"/>
  <c r="P1132" i="1" a="1"/>
  <c r="P1132" i="1" s="1"/>
  <c r="R1132" i="1" s="1"/>
  <c r="P1133" i="1" a="1"/>
  <c r="P1133" i="1" s="1"/>
  <c r="R1133" i="1" s="1"/>
  <c r="P1134" i="1" a="1"/>
  <c r="P1134" i="1" s="1"/>
  <c r="R1134" i="1" s="1"/>
  <c r="P1135" i="1" a="1"/>
  <c r="P1135" i="1" s="1"/>
  <c r="R1135" i="1" s="1"/>
  <c r="P1136" i="1" a="1"/>
  <c r="P1136" i="1" s="1"/>
  <c r="R1136" i="1" s="1"/>
  <c r="P1137" i="1" a="1"/>
  <c r="P1137" i="1" s="1"/>
  <c r="R1137" i="1" s="1"/>
  <c r="P1138" i="1" a="1"/>
  <c r="P1138" i="1" s="1"/>
  <c r="R1138" i="1" s="1"/>
  <c r="P1139" i="1" a="1"/>
  <c r="P1139" i="1" s="1"/>
  <c r="R1139" i="1" s="1"/>
  <c r="P1140" i="1" a="1"/>
  <c r="P1140" i="1" s="1"/>
  <c r="R1140" i="1" s="1"/>
  <c r="P1141" i="1" a="1"/>
  <c r="P1141" i="1" s="1"/>
  <c r="R1141" i="1" s="1"/>
  <c r="P1142" i="1" a="1"/>
  <c r="P1142" i="1" s="1"/>
  <c r="R1142" i="1" s="1"/>
  <c r="P1143" i="1" a="1"/>
  <c r="P1143" i="1" s="1"/>
  <c r="R1143" i="1" s="1"/>
  <c r="P1144" i="1" a="1"/>
  <c r="P1144" i="1" s="1"/>
  <c r="R1144" i="1" s="1"/>
  <c r="P1145" i="1" a="1"/>
  <c r="P1145" i="1" s="1"/>
  <c r="R1145" i="1" s="1"/>
  <c r="P1146" i="1" a="1"/>
  <c r="P1146" i="1" s="1"/>
  <c r="R1146" i="1" s="1"/>
  <c r="P1147" i="1" a="1"/>
  <c r="P1147" i="1" s="1"/>
  <c r="R1147" i="1" s="1"/>
  <c r="P1148" i="1" a="1"/>
  <c r="P1148" i="1" s="1"/>
  <c r="R1148" i="1" s="1"/>
  <c r="P1149" i="1" a="1"/>
  <c r="P1149" i="1" s="1"/>
  <c r="R1149" i="1" s="1"/>
  <c r="P1150" i="1" a="1"/>
  <c r="P1150" i="1" s="1"/>
  <c r="R1150" i="1" s="1"/>
  <c r="P1151" i="1" a="1"/>
  <c r="P1151" i="1" s="1"/>
  <c r="R1151" i="1" s="1"/>
  <c r="P1152" i="1" a="1"/>
  <c r="P1152" i="1" s="1"/>
  <c r="R1152" i="1" s="1"/>
  <c r="P1153" i="1" a="1"/>
  <c r="P1153" i="1" s="1"/>
  <c r="R1153" i="1" s="1"/>
  <c r="P1154" i="1" a="1"/>
  <c r="P1154" i="1" s="1"/>
  <c r="R1154" i="1" s="1"/>
  <c r="P1155" i="1" a="1"/>
  <c r="P1155" i="1" s="1"/>
  <c r="R1155" i="1" s="1"/>
  <c r="P1156" i="1" a="1"/>
  <c r="P1156" i="1" s="1"/>
  <c r="R1156" i="1" s="1"/>
  <c r="P1157" i="1" a="1"/>
  <c r="P1157" i="1" s="1"/>
  <c r="R1157" i="1" s="1"/>
  <c r="P1158" i="1" a="1"/>
  <c r="P1158" i="1" s="1"/>
  <c r="R1158" i="1" s="1"/>
  <c r="P1159" i="1" a="1"/>
  <c r="P1159" i="1" s="1"/>
  <c r="R1159" i="1" s="1"/>
  <c r="P1160" i="1" a="1"/>
  <c r="P1160" i="1" s="1"/>
  <c r="R1160" i="1" s="1"/>
  <c r="P1161" i="1" a="1"/>
  <c r="P1161" i="1" s="1"/>
  <c r="R1161" i="1" s="1"/>
  <c r="P1162" i="1" a="1"/>
  <c r="P1162" i="1" s="1"/>
  <c r="R1162" i="1" s="1"/>
  <c r="P1163" i="1" a="1"/>
  <c r="P1163" i="1" s="1"/>
  <c r="R1163" i="1" s="1"/>
  <c r="P1164" i="1" a="1"/>
  <c r="P1164" i="1" s="1"/>
  <c r="R1164" i="1" s="1"/>
  <c r="P1165" i="1" a="1"/>
  <c r="P1165" i="1" s="1"/>
  <c r="R1165" i="1" s="1"/>
  <c r="P1166" i="1" a="1"/>
  <c r="P1166" i="1" s="1"/>
  <c r="R1166" i="1" s="1"/>
  <c r="P1167" i="1" a="1"/>
  <c r="P1167" i="1" s="1"/>
  <c r="R1167" i="1" s="1"/>
  <c r="P1168" i="1" a="1"/>
  <c r="P1168" i="1" s="1"/>
  <c r="R1168" i="1" s="1"/>
  <c r="P1169" i="1" a="1"/>
  <c r="P1169" i="1" s="1"/>
  <c r="R1169" i="1" s="1"/>
  <c r="P1170" i="1" a="1"/>
  <c r="P1170" i="1" s="1"/>
  <c r="R1170" i="1" s="1"/>
  <c r="P1171" i="1" a="1"/>
  <c r="P1171" i="1" s="1"/>
  <c r="R1171" i="1" s="1"/>
  <c r="P1172" i="1" a="1"/>
  <c r="P1172" i="1" s="1"/>
  <c r="R1172" i="1" s="1"/>
  <c r="P1173" i="1" a="1"/>
  <c r="P1173" i="1" s="1"/>
  <c r="R1173" i="1" s="1"/>
  <c r="P1174" i="1" a="1"/>
  <c r="P1174" i="1" s="1"/>
  <c r="R1174" i="1" s="1"/>
  <c r="P1175" i="1" a="1"/>
  <c r="P1175" i="1" s="1"/>
  <c r="R1175" i="1" s="1"/>
  <c r="P1176" i="1" a="1"/>
  <c r="P1176" i="1" s="1"/>
  <c r="R1176" i="1" s="1"/>
  <c r="P1177" i="1" a="1"/>
  <c r="P1177" i="1" s="1"/>
  <c r="R1177" i="1" s="1"/>
  <c r="P1178" i="1" a="1"/>
  <c r="P1178" i="1" s="1"/>
  <c r="R1178" i="1" s="1"/>
  <c r="P1179" i="1" a="1"/>
  <c r="P1179" i="1" s="1"/>
  <c r="R1179" i="1" s="1"/>
  <c r="P1180" i="1" a="1"/>
  <c r="P1180" i="1" s="1"/>
  <c r="R1180" i="1" s="1"/>
  <c r="P1181" i="1" a="1"/>
  <c r="P1181" i="1" s="1"/>
  <c r="R1181" i="1" s="1"/>
  <c r="P1182" i="1" a="1"/>
  <c r="P1182" i="1" s="1"/>
  <c r="R1182" i="1" s="1"/>
  <c r="P1183" i="1" a="1"/>
  <c r="P1183" i="1" s="1"/>
  <c r="R1183" i="1" s="1"/>
  <c r="P1184" i="1" a="1"/>
  <c r="P1184" i="1" s="1"/>
  <c r="R1184" i="1" s="1"/>
  <c r="P1185" i="1" a="1"/>
  <c r="P1185" i="1" s="1"/>
  <c r="R1185" i="1" s="1"/>
  <c r="P1186" i="1" a="1"/>
  <c r="P1186" i="1" s="1"/>
  <c r="R1186" i="1" s="1"/>
  <c r="P1187" i="1" a="1"/>
  <c r="P1187" i="1" s="1"/>
  <c r="R1187" i="1" s="1"/>
  <c r="P1188" i="1" a="1"/>
  <c r="P1188" i="1" s="1"/>
  <c r="R1188" i="1" s="1"/>
  <c r="P1189" i="1" a="1"/>
  <c r="P1189" i="1" s="1"/>
  <c r="R1189" i="1" s="1"/>
  <c r="P1190" i="1" a="1"/>
  <c r="P1190" i="1" s="1"/>
  <c r="R1190" i="1" s="1"/>
  <c r="P1191" i="1" a="1"/>
  <c r="P1191" i="1" s="1"/>
  <c r="R1191" i="1" s="1"/>
  <c r="P1192" i="1" a="1"/>
  <c r="P1192" i="1" s="1"/>
  <c r="R1192" i="1" s="1"/>
  <c r="P1193" i="1" a="1"/>
  <c r="P1193" i="1" s="1"/>
  <c r="R1193" i="1" s="1"/>
  <c r="P1194" i="1" a="1"/>
  <c r="P1194" i="1" s="1"/>
  <c r="R1194" i="1" s="1"/>
  <c r="P1195" i="1" a="1"/>
  <c r="P1195" i="1" s="1"/>
  <c r="R1195" i="1" s="1"/>
  <c r="P1196" i="1" a="1"/>
  <c r="P1196" i="1" s="1"/>
  <c r="R1196" i="1" s="1"/>
  <c r="P1197" i="1" a="1"/>
  <c r="P1197" i="1" s="1"/>
  <c r="R1197" i="1" s="1"/>
  <c r="P1198" i="1" a="1"/>
  <c r="P1198" i="1" s="1"/>
  <c r="R1198" i="1" s="1"/>
  <c r="P1199" i="1" a="1"/>
  <c r="P1199" i="1" s="1"/>
  <c r="R1199" i="1" s="1"/>
  <c r="P1200" i="1" a="1"/>
  <c r="P1200" i="1" s="1"/>
  <c r="R1200" i="1" s="1"/>
  <c r="P1201" i="1" a="1"/>
  <c r="P1201" i="1" s="1"/>
  <c r="R1201" i="1" s="1"/>
  <c r="P1202" i="1" a="1"/>
  <c r="P1202" i="1" s="1"/>
  <c r="R1202" i="1" s="1"/>
  <c r="P1203" i="1" a="1"/>
  <c r="P1203" i="1" s="1"/>
  <c r="R1203" i="1" s="1"/>
  <c r="P1204" i="1" a="1"/>
  <c r="P1204" i="1" s="1"/>
  <c r="R1204" i="1" s="1"/>
  <c r="P1205" i="1" a="1"/>
  <c r="P1205" i="1" s="1"/>
  <c r="R1205" i="1" s="1"/>
  <c r="P1206" i="1" a="1"/>
  <c r="P1206" i="1" s="1"/>
  <c r="R1206" i="1" s="1"/>
  <c r="P1207" i="1" a="1"/>
  <c r="P1207" i="1" s="1"/>
  <c r="R1207" i="1" s="1"/>
  <c r="P1208" i="1" a="1"/>
  <c r="P1208" i="1" s="1"/>
  <c r="R1208" i="1" s="1"/>
  <c r="P1209" i="1" a="1"/>
  <c r="P1209" i="1" s="1"/>
  <c r="R1209" i="1" s="1"/>
  <c r="P1210" i="1" a="1"/>
  <c r="P1210" i="1" s="1"/>
  <c r="R1210" i="1" s="1"/>
  <c r="P1211" i="1" a="1"/>
  <c r="P1211" i="1" s="1"/>
  <c r="R1211" i="1" s="1"/>
  <c r="P1212" i="1" a="1"/>
  <c r="P1212" i="1" s="1"/>
  <c r="R1212" i="1" s="1"/>
  <c r="P1213" i="1" a="1"/>
  <c r="P1213" i="1" s="1"/>
  <c r="R1213" i="1" s="1"/>
  <c r="P1214" i="1" a="1"/>
  <c r="P1214" i="1" s="1"/>
  <c r="R1214" i="1" s="1"/>
  <c r="P1215" i="1" a="1"/>
  <c r="P1215" i="1" s="1"/>
  <c r="R1215" i="1" s="1"/>
  <c r="P1216" i="1" a="1"/>
  <c r="P1216" i="1" s="1"/>
  <c r="R1216" i="1" s="1"/>
  <c r="P1217" i="1" a="1"/>
  <c r="P1217" i="1" s="1"/>
  <c r="R1217" i="1" s="1"/>
  <c r="P1218" i="1" a="1"/>
  <c r="P1218" i="1" s="1"/>
  <c r="R1218" i="1" s="1"/>
  <c r="P1219" i="1" a="1"/>
  <c r="P1219" i="1" s="1"/>
  <c r="R1219" i="1" s="1"/>
  <c r="P1220" i="1" a="1"/>
  <c r="P1220" i="1" s="1"/>
  <c r="R1220" i="1" s="1"/>
  <c r="P1221" i="1" a="1"/>
  <c r="P1221" i="1" s="1"/>
  <c r="R1221" i="1" s="1"/>
  <c r="P1222" i="1" a="1"/>
  <c r="P1222" i="1" s="1"/>
  <c r="R1222" i="1" s="1"/>
  <c r="P1223" i="1" a="1"/>
  <c r="P1223" i="1" s="1"/>
  <c r="R1223" i="1" s="1"/>
  <c r="P1224" i="1" a="1"/>
  <c r="P1224" i="1" s="1"/>
  <c r="R1224" i="1" s="1"/>
  <c r="P1225" i="1" a="1"/>
  <c r="P1225" i="1" s="1"/>
  <c r="R1225" i="1" s="1"/>
  <c r="P1226" i="1" a="1"/>
  <c r="P1226" i="1" s="1"/>
  <c r="R1226" i="1" s="1"/>
  <c r="P1227" i="1" a="1"/>
  <c r="P1227" i="1" s="1"/>
  <c r="R1227" i="1" s="1"/>
  <c r="P1228" i="1" a="1"/>
  <c r="P1228" i="1" s="1"/>
  <c r="R1228" i="1" s="1"/>
  <c r="P1229" i="1" a="1"/>
  <c r="P1229" i="1" s="1"/>
  <c r="R1229" i="1" s="1"/>
  <c r="P1230" i="1" a="1"/>
  <c r="P1230" i="1" s="1"/>
  <c r="R1230" i="1" s="1"/>
  <c r="P1231" i="1" a="1"/>
  <c r="P1231" i="1" s="1"/>
  <c r="R1231" i="1" s="1"/>
  <c r="P1232" i="1" a="1"/>
  <c r="P1232" i="1" s="1"/>
  <c r="R1232" i="1" s="1"/>
  <c r="P1233" i="1" a="1"/>
  <c r="P1233" i="1" s="1"/>
  <c r="R1233" i="1" s="1"/>
  <c r="P1234" i="1" a="1"/>
  <c r="P1234" i="1" s="1"/>
  <c r="R1234" i="1" s="1"/>
  <c r="P1235" i="1" a="1"/>
  <c r="P1235" i="1" s="1"/>
  <c r="R1235" i="1" s="1"/>
  <c r="P1236" i="1" a="1"/>
  <c r="P1236" i="1" s="1"/>
  <c r="R1236" i="1" s="1"/>
  <c r="P1237" i="1" a="1"/>
  <c r="P1237" i="1" s="1"/>
  <c r="R1237" i="1" s="1"/>
  <c r="P1238" i="1" a="1"/>
  <c r="P1238" i="1" s="1"/>
  <c r="R1238" i="1" s="1"/>
  <c r="P1239" i="1" a="1"/>
  <c r="P1239" i="1" s="1"/>
  <c r="R1239" i="1" s="1"/>
  <c r="P1240" i="1" a="1"/>
  <c r="P1240" i="1" s="1"/>
  <c r="R1240" i="1" s="1"/>
  <c r="P1241" i="1" a="1"/>
  <c r="P1241" i="1" s="1"/>
  <c r="R1241" i="1" s="1"/>
  <c r="P1242" i="1" a="1"/>
  <c r="P1242" i="1" s="1"/>
  <c r="R1242" i="1" s="1"/>
  <c r="P1243" i="1" a="1"/>
  <c r="P1243" i="1" s="1"/>
  <c r="R1243" i="1" s="1"/>
  <c r="P1244" i="1" a="1"/>
  <c r="P1244" i="1" s="1"/>
  <c r="R1244" i="1" s="1"/>
  <c r="P1245" i="1" a="1"/>
  <c r="P1245" i="1" s="1"/>
  <c r="R1245" i="1" s="1"/>
  <c r="P1246" i="1" a="1"/>
  <c r="P1246" i="1" s="1"/>
  <c r="R1246" i="1" s="1"/>
  <c r="P1247" i="1" a="1"/>
  <c r="P1247" i="1" s="1"/>
  <c r="R1247" i="1" s="1"/>
  <c r="P1248" i="1" a="1"/>
  <c r="P1248" i="1" s="1"/>
  <c r="R1248" i="1" s="1"/>
  <c r="P1249" i="1" a="1"/>
  <c r="P1249" i="1" s="1"/>
  <c r="R1249" i="1" s="1"/>
  <c r="P1250" i="1" a="1"/>
  <c r="P1250" i="1" s="1"/>
  <c r="R1250" i="1" s="1"/>
  <c r="P1251" i="1" a="1"/>
  <c r="P1251" i="1" s="1"/>
  <c r="R1251" i="1" s="1"/>
  <c r="P1252" i="1" a="1"/>
  <c r="P1252" i="1" s="1"/>
  <c r="R1252" i="1" s="1"/>
  <c r="P1253" i="1" a="1"/>
  <c r="P1253" i="1" s="1"/>
  <c r="R1253" i="1" s="1"/>
  <c r="P1254" i="1" a="1"/>
  <c r="P1254" i="1" s="1"/>
  <c r="R1254" i="1" s="1"/>
  <c r="P1255" i="1" a="1"/>
  <c r="P1255" i="1" s="1"/>
  <c r="R1255" i="1" s="1"/>
  <c r="P1256" i="1" a="1"/>
  <c r="P1256" i="1" s="1"/>
  <c r="R1256" i="1" s="1"/>
  <c r="P1257" i="1" a="1"/>
  <c r="P1257" i="1" s="1"/>
  <c r="R1257" i="1" s="1"/>
  <c r="P1258" i="1" a="1"/>
  <c r="P1258" i="1" s="1"/>
  <c r="R1258" i="1" s="1"/>
  <c r="P1259" i="1" a="1"/>
  <c r="P1259" i="1" s="1"/>
  <c r="R1259" i="1" s="1"/>
  <c r="P1260" i="1" a="1"/>
  <c r="P1260" i="1" s="1"/>
  <c r="R1260" i="1" s="1"/>
  <c r="P1261" i="1" a="1"/>
  <c r="P1261" i="1" s="1"/>
  <c r="R1261" i="1" s="1"/>
  <c r="P1262" i="1" a="1"/>
  <c r="P1262" i="1" s="1"/>
  <c r="R1262" i="1" s="1"/>
  <c r="P1263" i="1" a="1"/>
  <c r="P1263" i="1" s="1"/>
  <c r="R1263" i="1" s="1"/>
  <c r="P1264" i="1" a="1"/>
  <c r="P1264" i="1" s="1"/>
  <c r="R1264" i="1" s="1"/>
  <c r="P1265" i="1" a="1"/>
  <c r="P1265" i="1" s="1"/>
  <c r="R1265" i="1" s="1"/>
  <c r="P1266" i="1" a="1"/>
  <c r="P1266" i="1" s="1"/>
  <c r="R1266" i="1" s="1"/>
  <c r="P1267" i="1" a="1"/>
  <c r="P1267" i="1" s="1"/>
  <c r="R1267" i="1" s="1"/>
  <c r="P1268" i="1" a="1"/>
  <c r="P1268" i="1" s="1"/>
  <c r="R1268" i="1" s="1"/>
  <c r="P1269" i="1" a="1"/>
  <c r="P1269" i="1" s="1"/>
  <c r="R1269" i="1" s="1"/>
  <c r="P1270" i="1" a="1"/>
  <c r="P1270" i="1" s="1"/>
  <c r="R1270" i="1" s="1"/>
  <c r="P1271" i="1" a="1"/>
  <c r="P1271" i="1" s="1"/>
  <c r="R1271" i="1" s="1"/>
  <c r="P1272" i="1" a="1"/>
  <c r="P1272" i="1" s="1"/>
  <c r="R1272" i="1" s="1"/>
  <c r="P1273" i="1" a="1"/>
  <c r="P1273" i="1" s="1"/>
  <c r="R1273" i="1" s="1"/>
  <c r="P1274" i="1" a="1"/>
  <c r="P1274" i="1" s="1"/>
  <c r="R1274" i="1" s="1"/>
  <c r="P1275" i="1" a="1"/>
  <c r="P1275" i="1" s="1"/>
  <c r="R1275" i="1" s="1"/>
  <c r="P1276" i="1" a="1"/>
  <c r="P1276" i="1" s="1"/>
  <c r="R1276" i="1" s="1"/>
  <c r="P1277" i="1" a="1"/>
  <c r="P1277" i="1" s="1"/>
  <c r="R1277" i="1" s="1"/>
  <c r="P1278" i="1" a="1"/>
  <c r="P1278" i="1" s="1"/>
  <c r="R1278" i="1" s="1"/>
  <c r="P1279" i="1" a="1"/>
  <c r="P1279" i="1" s="1"/>
  <c r="R1279" i="1" s="1"/>
  <c r="P1280" i="1" a="1"/>
  <c r="P1280" i="1" s="1"/>
  <c r="R1280" i="1" s="1"/>
  <c r="P1281" i="1" a="1"/>
  <c r="P1281" i="1" s="1"/>
  <c r="R1281" i="1" s="1"/>
  <c r="P1282" i="1" a="1"/>
  <c r="P1282" i="1" s="1"/>
  <c r="R1282" i="1" s="1"/>
  <c r="P1283" i="1" a="1"/>
  <c r="P1283" i="1" s="1"/>
  <c r="R1283" i="1" s="1"/>
  <c r="P1284" i="1" a="1"/>
  <c r="P1284" i="1" s="1"/>
  <c r="R1284" i="1" s="1"/>
  <c r="P1285" i="1" a="1"/>
  <c r="P1285" i="1" s="1"/>
  <c r="R1285" i="1" s="1"/>
  <c r="P1286" i="1" a="1"/>
  <c r="P1286" i="1" s="1"/>
  <c r="R1286" i="1" s="1"/>
  <c r="P1287" i="1" a="1"/>
  <c r="P1287" i="1" s="1"/>
  <c r="R1287" i="1" s="1"/>
  <c r="P1288" i="1" a="1"/>
  <c r="P1288" i="1" s="1"/>
  <c r="R1288" i="1" s="1"/>
  <c r="P1289" i="1" a="1"/>
  <c r="P1289" i="1" s="1"/>
  <c r="R1289" i="1" s="1"/>
  <c r="P1290" i="1" a="1"/>
  <c r="P1290" i="1" s="1"/>
  <c r="R1290" i="1" s="1"/>
  <c r="P1291" i="1" a="1"/>
  <c r="P1291" i="1" s="1"/>
  <c r="R1291" i="1" s="1"/>
  <c r="P1292" i="1" a="1"/>
  <c r="P1292" i="1" s="1"/>
  <c r="R1292" i="1" s="1"/>
  <c r="P1293" i="1" a="1"/>
  <c r="P1293" i="1" s="1"/>
  <c r="R1293" i="1" s="1"/>
  <c r="P1294" i="1" a="1"/>
  <c r="P1294" i="1" s="1"/>
  <c r="R1294" i="1" s="1"/>
  <c r="P1295" i="1" a="1"/>
  <c r="P1295" i="1" s="1"/>
  <c r="R1295" i="1" s="1"/>
  <c r="P1296" i="1" a="1"/>
  <c r="P1296" i="1" s="1"/>
  <c r="R1296" i="1" s="1"/>
  <c r="P1297" i="1" a="1"/>
  <c r="P1297" i="1" s="1"/>
  <c r="R1297" i="1" s="1"/>
  <c r="P1298" i="1" a="1"/>
  <c r="P1298" i="1" s="1"/>
  <c r="R1298" i="1" s="1"/>
  <c r="P1299" i="1" a="1"/>
  <c r="P1299" i="1" s="1"/>
  <c r="R1299" i="1" s="1"/>
  <c r="P1300" i="1" a="1"/>
  <c r="P1300" i="1" s="1"/>
  <c r="R1300" i="1" s="1"/>
  <c r="P1301" i="1" a="1"/>
  <c r="P1301" i="1" s="1"/>
  <c r="R1301" i="1" s="1"/>
  <c r="P1302" i="1" a="1"/>
  <c r="P1302" i="1" s="1"/>
  <c r="R1302" i="1" s="1"/>
  <c r="P1303" i="1" a="1"/>
  <c r="P1303" i="1" s="1"/>
  <c r="R1303" i="1" s="1"/>
  <c r="P1304" i="1" a="1"/>
  <c r="P1304" i="1" s="1"/>
  <c r="R1304" i="1" s="1"/>
  <c r="P1305" i="1" a="1"/>
  <c r="P1305" i="1" s="1"/>
  <c r="R1305" i="1" s="1"/>
  <c r="P1306" i="1" a="1"/>
  <c r="P1306" i="1" s="1"/>
  <c r="R1306" i="1" s="1"/>
  <c r="P1307" i="1" a="1"/>
  <c r="P1307" i="1" s="1"/>
  <c r="R1307" i="1" s="1"/>
  <c r="P1308" i="1" a="1"/>
  <c r="P1308" i="1" s="1"/>
  <c r="R1308" i="1" s="1"/>
  <c r="P1309" i="1" a="1"/>
  <c r="P1309" i="1" s="1"/>
  <c r="R1309" i="1" s="1"/>
  <c r="P1310" i="1" a="1"/>
  <c r="P1310" i="1" s="1"/>
  <c r="R1310" i="1" s="1"/>
  <c r="P1311" i="1" a="1"/>
  <c r="P1311" i="1" s="1"/>
  <c r="R1311" i="1" s="1"/>
  <c r="P1312" i="1" a="1"/>
  <c r="P1312" i="1" s="1"/>
  <c r="R1312" i="1" s="1"/>
  <c r="P1313" i="1" a="1"/>
  <c r="P1313" i="1" s="1"/>
  <c r="R1313" i="1" s="1"/>
  <c r="P1314" i="1" a="1"/>
  <c r="P1314" i="1" s="1"/>
  <c r="R1314" i="1" s="1"/>
  <c r="P1315" i="1" a="1"/>
  <c r="P1315" i="1" s="1"/>
  <c r="R1315" i="1" s="1"/>
  <c r="P1316" i="1" a="1"/>
  <c r="P1316" i="1" s="1"/>
  <c r="R1316" i="1" s="1"/>
  <c r="P1317" i="1" a="1"/>
  <c r="P1317" i="1" s="1"/>
  <c r="R1317" i="1" s="1"/>
  <c r="P1318" i="1" a="1"/>
  <c r="P1318" i="1" s="1"/>
  <c r="R1318" i="1" s="1"/>
  <c r="P1319" i="1" a="1"/>
  <c r="P1319" i="1" s="1"/>
  <c r="R1319" i="1" s="1"/>
  <c r="P1320" i="1" a="1"/>
  <c r="P1320" i="1" s="1"/>
  <c r="R1320" i="1" s="1"/>
  <c r="P1321" i="1" a="1"/>
  <c r="P1321" i="1" s="1"/>
  <c r="R1321" i="1" s="1"/>
  <c r="P1322" i="1" a="1"/>
  <c r="P1322" i="1" s="1"/>
  <c r="R1322" i="1" s="1"/>
  <c r="P1323" i="1" a="1"/>
  <c r="P1323" i="1" s="1"/>
  <c r="R1323" i="1" s="1"/>
  <c r="P1324" i="1" a="1"/>
  <c r="P1324" i="1" s="1"/>
  <c r="R1324" i="1" s="1"/>
  <c r="P1325" i="1" a="1"/>
  <c r="P1325" i="1" s="1"/>
  <c r="R1325" i="1" s="1"/>
  <c r="P1326" i="1" a="1"/>
  <c r="P1326" i="1" s="1"/>
  <c r="R1326" i="1" s="1"/>
  <c r="P1327" i="1" a="1"/>
  <c r="P1327" i="1" s="1"/>
  <c r="R1327" i="1" s="1"/>
  <c r="P1328" i="1" a="1"/>
  <c r="P1328" i="1" s="1"/>
  <c r="R1328" i="1" s="1"/>
  <c r="P1329" i="1" a="1"/>
  <c r="P1329" i="1" s="1"/>
  <c r="R1329" i="1" s="1"/>
  <c r="P1330" i="1" a="1"/>
  <c r="P1330" i="1" s="1"/>
  <c r="R1330" i="1" s="1"/>
  <c r="P1331" i="1" a="1"/>
  <c r="P1331" i="1" s="1"/>
  <c r="R1331" i="1" s="1"/>
  <c r="P1332" i="1" a="1"/>
  <c r="P1332" i="1" s="1"/>
  <c r="R1332" i="1" s="1"/>
  <c r="P1333" i="1" a="1"/>
  <c r="P1333" i="1" s="1"/>
  <c r="R1333" i="1" s="1"/>
  <c r="P1334" i="1" a="1"/>
  <c r="P1334" i="1" s="1"/>
  <c r="R1334" i="1" s="1"/>
  <c r="P1335" i="1" a="1"/>
  <c r="P1335" i="1" s="1"/>
  <c r="R1335" i="1" s="1"/>
  <c r="P1336" i="1" a="1"/>
  <c r="P1336" i="1" s="1"/>
  <c r="R1336" i="1" s="1"/>
  <c r="P1337" i="1" a="1"/>
  <c r="P1337" i="1" s="1"/>
  <c r="R1337" i="1" s="1"/>
  <c r="P1338" i="1" a="1"/>
  <c r="P1338" i="1" s="1"/>
  <c r="R1338" i="1" s="1"/>
  <c r="P1339" i="1" a="1"/>
  <c r="P1339" i="1" s="1"/>
  <c r="R1339" i="1" s="1"/>
  <c r="P1340" i="1" a="1"/>
  <c r="P1340" i="1" s="1"/>
  <c r="R1340" i="1" s="1"/>
  <c r="P1341" i="1" a="1"/>
  <c r="P1341" i="1" s="1"/>
  <c r="R1341" i="1" s="1"/>
  <c r="P1342" i="1" a="1"/>
  <c r="P1342" i="1" s="1"/>
  <c r="R1342" i="1" s="1"/>
  <c r="P1343" i="1" a="1"/>
  <c r="P1343" i="1" s="1"/>
  <c r="R1343" i="1" s="1"/>
  <c r="P1344" i="1" a="1"/>
  <c r="P1344" i="1" s="1"/>
  <c r="R1344" i="1" s="1"/>
  <c r="P1345" i="1" a="1"/>
  <c r="P1345" i="1" s="1"/>
  <c r="R1345" i="1" s="1"/>
  <c r="P1346" i="1" a="1"/>
  <c r="P1346" i="1" s="1"/>
  <c r="R1346" i="1" s="1"/>
  <c r="P1347" i="1" a="1"/>
  <c r="P1347" i="1" s="1"/>
  <c r="R1347" i="1" s="1"/>
  <c r="P1348" i="1" a="1"/>
  <c r="P1348" i="1" s="1"/>
  <c r="R1348" i="1" s="1"/>
  <c r="P1349" i="1" a="1"/>
  <c r="P1349" i="1" s="1"/>
  <c r="R1349" i="1" s="1"/>
  <c r="P1350" i="1" a="1"/>
  <c r="P1350" i="1" s="1"/>
  <c r="R1350" i="1" s="1"/>
  <c r="P1351" i="1" a="1"/>
  <c r="P1351" i="1" s="1"/>
  <c r="R1351" i="1" s="1"/>
  <c r="P1352" i="1" a="1"/>
  <c r="P1352" i="1" s="1"/>
  <c r="R1352" i="1" s="1"/>
  <c r="P1353" i="1" a="1"/>
  <c r="P1353" i="1" s="1"/>
  <c r="R1353" i="1" s="1"/>
  <c r="P1354" i="1" a="1"/>
  <c r="P1354" i="1" s="1"/>
  <c r="R1354" i="1" s="1"/>
  <c r="P1355" i="1" a="1"/>
  <c r="P1355" i="1" s="1"/>
  <c r="R1355" i="1" s="1"/>
  <c r="P1356" i="1" a="1"/>
  <c r="P1356" i="1" s="1"/>
  <c r="R1356" i="1" s="1"/>
  <c r="P1357" i="1" a="1"/>
  <c r="P1357" i="1" s="1"/>
  <c r="R1357" i="1" s="1"/>
  <c r="P1358" i="1" a="1"/>
  <c r="P1358" i="1" s="1"/>
  <c r="R1358" i="1" s="1"/>
  <c r="P1359" i="1" a="1"/>
  <c r="P1359" i="1" s="1"/>
  <c r="R1359" i="1" s="1"/>
  <c r="P1360" i="1" a="1"/>
  <c r="P1360" i="1" s="1"/>
  <c r="R1360" i="1" s="1"/>
  <c r="P1361" i="1" a="1"/>
  <c r="P1361" i="1" s="1"/>
  <c r="R1361" i="1" s="1"/>
  <c r="P1362" i="1" a="1"/>
  <c r="P1362" i="1" s="1"/>
  <c r="R1362" i="1" s="1"/>
  <c r="P1363" i="1" a="1"/>
  <c r="P1363" i="1" s="1"/>
  <c r="R1363" i="1" s="1"/>
  <c r="P1364" i="1" a="1"/>
  <c r="P1364" i="1" s="1"/>
  <c r="R1364" i="1" s="1"/>
  <c r="P1365" i="1" a="1"/>
  <c r="P1365" i="1" s="1"/>
  <c r="R1365" i="1" s="1"/>
  <c r="P1366" i="1" a="1"/>
  <c r="P1366" i="1" s="1"/>
  <c r="R1366" i="1" s="1"/>
  <c r="P1367" i="1" a="1"/>
  <c r="P1367" i="1" s="1"/>
  <c r="R1367" i="1" s="1"/>
  <c r="P1368" i="1" a="1"/>
  <c r="P1368" i="1" s="1"/>
  <c r="R1368" i="1" s="1"/>
  <c r="P1369" i="1" a="1"/>
  <c r="P1369" i="1" s="1"/>
  <c r="R1369" i="1" s="1"/>
  <c r="P1370" i="1" a="1"/>
  <c r="P1370" i="1" s="1"/>
  <c r="R1370" i="1" s="1"/>
  <c r="P1371" i="1" a="1"/>
  <c r="P1371" i="1" s="1"/>
  <c r="R1371" i="1" s="1"/>
  <c r="P1372" i="1" a="1"/>
  <c r="P1372" i="1" s="1"/>
  <c r="R1372" i="1" s="1"/>
  <c r="P1373" i="1" a="1"/>
  <c r="P1373" i="1" s="1"/>
  <c r="R1373" i="1" s="1"/>
  <c r="P1374" i="1" a="1"/>
  <c r="P1374" i="1" s="1"/>
  <c r="R1374" i="1" s="1"/>
  <c r="P1375" i="1" a="1"/>
  <c r="P1375" i="1" s="1"/>
  <c r="R1375" i="1" s="1"/>
  <c r="P1376" i="1" a="1"/>
  <c r="P1376" i="1" s="1"/>
  <c r="R1376" i="1" s="1"/>
  <c r="P1377" i="1" a="1"/>
  <c r="P1377" i="1" s="1"/>
  <c r="R1377" i="1" s="1"/>
  <c r="P1378" i="1" a="1"/>
  <c r="P1378" i="1" s="1"/>
  <c r="R1378" i="1" s="1"/>
  <c r="P1379" i="1" a="1"/>
  <c r="P1379" i="1" s="1"/>
  <c r="R1379" i="1" s="1"/>
  <c r="P1380" i="1" a="1"/>
  <c r="P1380" i="1" s="1"/>
  <c r="R1380" i="1" s="1"/>
  <c r="P1381" i="1" a="1"/>
  <c r="P1381" i="1" s="1"/>
  <c r="R1381" i="1" s="1"/>
  <c r="P1382" i="1" a="1"/>
  <c r="P1382" i="1" s="1"/>
  <c r="R1382" i="1" s="1"/>
  <c r="P1383" i="1" a="1"/>
  <c r="P1383" i="1" s="1"/>
  <c r="R1383" i="1" s="1"/>
  <c r="P1384" i="1" a="1"/>
  <c r="P1384" i="1" s="1"/>
  <c r="R1384" i="1" s="1"/>
  <c r="P1385" i="1" a="1"/>
  <c r="P1385" i="1" s="1"/>
  <c r="R1385" i="1" s="1"/>
  <c r="P1386" i="1" a="1"/>
  <c r="P1386" i="1" s="1"/>
  <c r="R1386" i="1" s="1"/>
  <c r="P1387" i="1" a="1"/>
  <c r="P1387" i="1" s="1"/>
  <c r="R1387" i="1" s="1"/>
  <c r="P1388" i="1" a="1"/>
  <c r="P1388" i="1" s="1"/>
  <c r="R1388" i="1" s="1"/>
  <c r="P1389" i="1" a="1"/>
  <c r="P1389" i="1" s="1"/>
  <c r="R1389" i="1" s="1"/>
  <c r="P1390" i="1" a="1"/>
  <c r="P1390" i="1" s="1"/>
  <c r="R1390" i="1" s="1"/>
  <c r="P1391" i="1" a="1"/>
  <c r="P1391" i="1" s="1"/>
  <c r="R1391" i="1" s="1"/>
  <c r="P1392" i="1" a="1"/>
  <c r="P1392" i="1" s="1"/>
  <c r="R1392" i="1" s="1"/>
  <c r="P1393" i="1" a="1"/>
  <c r="P1393" i="1" s="1"/>
  <c r="R1393" i="1" s="1"/>
  <c r="P1394" i="1" a="1"/>
  <c r="P1394" i="1" s="1"/>
  <c r="R1394" i="1" s="1"/>
  <c r="P1395" i="1" a="1"/>
  <c r="P1395" i="1" s="1"/>
  <c r="R1395" i="1" s="1"/>
  <c r="P1396" i="1" a="1"/>
  <c r="P1396" i="1" s="1"/>
  <c r="R1396" i="1" s="1"/>
  <c r="P1397" i="1" a="1"/>
  <c r="P1397" i="1" s="1"/>
  <c r="R1397" i="1" s="1"/>
  <c r="P1398" i="1" a="1"/>
  <c r="P1398" i="1" s="1"/>
  <c r="R1398" i="1" s="1"/>
  <c r="P1399" i="1" a="1"/>
  <c r="P1399" i="1" s="1"/>
  <c r="R1399" i="1" s="1"/>
  <c r="P1400" i="1" a="1"/>
  <c r="P1400" i="1" s="1"/>
  <c r="R1400" i="1" s="1"/>
  <c r="P1401" i="1" a="1"/>
  <c r="P1401" i="1" s="1"/>
  <c r="R1401" i="1" s="1"/>
  <c r="P1402" i="1" a="1"/>
  <c r="P1402" i="1" s="1"/>
  <c r="R1402" i="1" s="1"/>
  <c r="P1403" i="1" a="1"/>
  <c r="P1403" i="1" s="1"/>
  <c r="R1403" i="1" s="1"/>
  <c r="P1404" i="1" a="1"/>
  <c r="P1404" i="1" s="1"/>
  <c r="R1404" i="1" s="1"/>
  <c r="P1405" i="1" a="1"/>
  <c r="P1405" i="1" s="1"/>
  <c r="R1405" i="1" s="1"/>
  <c r="P1406" i="1" a="1"/>
  <c r="P1406" i="1" s="1"/>
  <c r="R1406" i="1" s="1"/>
  <c r="P1407" i="1" a="1"/>
  <c r="P1407" i="1" s="1"/>
  <c r="R1407" i="1" s="1"/>
  <c r="P1408" i="1" a="1"/>
  <c r="P1408" i="1" s="1"/>
  <c r="R1408" i="1" s="1"/>
  <c r="P1409" i="1" a="1"/>
  <c r="P1409" i="1" s="1"/>
  <c r="R1409" i="1" s="1"/>
  <c r="P1410" i="1" a="1"/>
  <c r="P1410" i="1" s="1"/>
  <c r="R1410" i="1" s="1"/>
  <c r="P1411" i="1" a="1"/>
  <c r="P1411" i="1" s="1"/>
  <c r="R1411" i="1" s="1"/>
  <c r="P1412" i="1" a="1"/>
  <c r="P1412" i="1" s="1"/>
  <c r="R1412" i="1" s="1"/>
  <c r="P1413" i="1" a="1"/>
  <c r="P1413" i="1" s="1"/>
  <c r="R1413" i="1" s="1"/>
  <c r="P1414" i="1" a="1"/>
  <c r="P1414" i="1" s="1"/>
  <c r="R1414" i="1" s="1"/>
  <c r="P1415" i="1" a="1"/>
  <c r="P1415" i="1" s="1"/>
  <c r="R1415" i="1" s="1"/>
  <c r="P1416" i="1" a="1"/>
  <c r="P1416" i="1" s="1"/>
  <c r="R1416" i="1" s="1"/>
  <c r="P1417" i="1" a="1"/>
  <c r="P1417" i="1" s="1"/>
  <c r="R1417" i="1" s="1"/>
  <c r="P1418" i="1" a="1"/>
  <c r="P1418" i="1" s="1"/>
  <c r="R1418" i="1" s="1"/>
  <c r="P1419" i="1" a="1"/>
  <c r="P1419" i="1" s="1"/>
  <c r="R1419" i="1" s="1"/>
  <c r="P1420" i="1" a="1"/>
  <c r="P1420" i="1" s="1"/>
  <c r="R1420" i="1" s="1"/>
  <c r="P1421" i="1" a="1"/>
  <c r="P1421" i="1" s="1"/>
  <c r="R1421" i="1" s="1"/>
  <c r="P1422" i="1" a="1"/>
  <c r="P1422" i="1" s="1"/>
  <c r="R1422" i="1" s="1"/>
  <c r="P1423" i="1" a="1"/>
  <c r="P1423" i="1" s="1"/>
  <c r="R1423" i="1" s="1"/>
  <c r="P1424" i="1" a="1"/>
  <c r="P1424" i="1" s="1"/>
  <c r="R1424" i="1" s="1"/>
  <c r="P1425" i="1" a="1"/>
  <c r="P1425" i="1" s="1"/>
  <c r="R1425" i="1" s="1"/>
  <c r="P1426" i="1" a="1"/>
  <c r="P1426" i="1" s="1"/>
  <c r="R1426" i="1" s="1"/>
  <c r="P1427" i="1" a="1"/>
  <c r="P1427" i="1" s="1"/>
  <c r="R1427" i="1" s="1"/>
  <c r="P1428" i="1" a="1"/>
  <c r="P1428" i="1" s="1"/>
  <c r="R1428" i="1" s="1"/>
  <c r="P1429" i="1" a="1"/>
  <c r="P1429" i="1" s="1"/>
  <c r="R1429" i="1" s="1"/>
  <c r="P1430" i="1" a="1"/>
  <c r="P1430" i="1" s="1"/>
  <c r="R1430" i="1" s="1"/>
  <c r="P1431" i="1" a="1"/>
  <c r="P1431" i="1" s="1"/>
  <c r="R1431" i="1" s="1"/>
  <c r="P1432" i="1" a="1"/>
  <c r="P1432" i="1" s="1"/>
  <c r="R1432" i="1" s="1"/>
  <c r="P1433" i="1" a="1"/>
  <c r="P1433" i="1" s="1"/>
  <c r="R1433" i="1" s="1"/>
  <c r="P1434" i="1" a="1"/>
  <c r="P1434" i="1" s="1"/>
  <c r="R1434" i="1" s="1"/>
  <c r="P1435" i="1" a="1"/>
  <c r="P1435" i="1" s="1"/>
  <c r="R1435" i="1" s="1"/>
  <c r="P1436" i="1" a="1"/>
  <c r="P1436" i="1" s="1"/>
  <c r="R1436" i="1" s="1"/>
  <c r="P1437" i="1" a="1"/>
  <c r="P1437" i="1" s="1"/>
  <c r="R1437" i="1" s="1"/>
  <c r="P1438" i="1" a="1"/>
  <c r="P1438" i="1" s="1"/>
  <c r="R1438" i="1" s="1"/>
  <c r="P1439" i="1" a="1"/>
  <c r="P1439" i="1" s="1"/>
  <c r="R1439" i="1" s="1"/>
  <c r="P1440" i="1" a="1"/>
  <c r="P1440" i="1" s="1"/>
  <c r="R1440" i="1" s="1"/>
  <c r="P1441" i="1" a="1"/>
  <c r="P1441" i="1" s="1"/>
  <c r="R1441" i="1" s="1"/>
  <c r="P1442" i="1" a="1"/>
  <c r="P1442" i="1" s="1"/>
  <c r="R1442" i="1" s="1"/>
  <c r="P1443" i="1" a="1"/>
  <c r="P1443" i="1" s="1"/>
  <c r="R1443" i="1" s="1"/>
  <c r="P1444" i="1" a="1"/>
  <c r="P1444" i="1" s="1"/>
  <c r="R1444" i="1" s="1"/>
  <c r="P1445" i="1" a="1"/>
  <c r="P1445" i="1" s="1"/>
  <c r="R1445" i="1" s="1"/>
  <c r="P1446" i="1" a="1"/>
  <c r="P1446" i="1" s="1"/>
  <c r="R1446" i="1" s="1"/>
  <c r="P1447" i="1" a="1"/>
  <c r="P1447" i="1" s="1"/>
  <c r="R1447" i="1" s="1"/>
  <c r="P1448" i="1" a="1"/>
  <c r="P1448" i="1" s="1"/>
  <c r="R1448" i="1" s="1"/>
  <c r="P1449" i="1" a="1"/>
  <c r="P1449" i="1" s="1"/>
  <c r="R1449" i="1" s="1"/>
  <c r="P1450" i="1" a="1"/>
  <c r="P1450" i="1" s="1"/>
  <c r="R1450" i="1" s="1"/>
  <c r="P1451" i="1" a="1"/>
  <c r="P1451" i="1" s="1"/>
  <c r="R1451" i="1" s="1"/>
  <c r="P1452" i="1" a="1"/>
  <c r="P1452" i="1" s="1"/>
  <c r="R1452" i="1" s="1"/>
  <c r="P1453" i="1" a="1"/>
  <c r="P1453" i="1" s="1"/>
  <c r="R1453" i="1" s="1"/>
  <c r="P1454" i="1" a="1"/>
  <c r="P1454" i="1" s="1"/>
  <c r="R1454" i="1" s="1"/>
  <c r="P1455" i="1" a="1"/>
  <c r="P1455" i="1" s="1"/>
  <c r="R1455" i="1" s="1"/>
  <c r="P1456" i="1" a="1"/>
  <c r="P1456" i="1" s="1"/>
  <c r="R1456" i="1" s="1"/>
  <c r="P1457" i="1" a="1"/>
  <c r="P1457" i="1" s="1"/>
  <c r="R1457" i="1" s="1"/>
  <c r="P1458" i="1" a="1"/>
  <c r="P1458" i="1" s="1"/>
  <c r="R1458" i="1" s="1"/>
  <c r="P1459" i="1" a="1"/>
  <c r="P1459" i="1" s="1"/>
  <c r="R1459" i="1" s="1"/>
  <c r="P1460" i="1" a="1"/>
  <c r="P1460" i="1" s="1"/>
  <c r="R1460" i="1" s="1"/>
  <c r="P1461" i="1" a="1"/>
  <c r="P1461" i="1" s="1"/>
  <c r="R1461" i="1" s="1"/>
  <c r="P1462" i="1" a="1"/>
  <c r="P1462" i="1" s="1"/>
  <c r="R1462" i="1" s="1"/>
  <c r="P1463" i="1" a="1"/>
  <c r="P1463" i="1" s="1"/>
  <c r="R1463" i="1" s="1"/>
  <c r="P1464" i="1" a="1"/>
  <c r="P1464" i="1" s="1"/>
  <c r="R1464" i="1" s="1"/>
  <c r="P1465" i="1" a="1"/>
  <c r="P1465" i="1" s="1"/>
  <c r="R1465" i="1" s="1"/>
  <c r="P1466" i="1" a="1"/>
  <c r="P1466" i="1" s="1"/>
  <c r="R1466" i="1" s="1"/>
  <c r="P1467" i="1" a="1"/>
  <c r="P1467" i="1" s="1"/>
  <c r="R1467" i="1" s="1"/>
  <c r="P1468" i="1" a="1"/>
  <c r="P1468" i="1" s="1"/>
  <c r="R1468" i="1" s="1"/>
  <c r="P1469" i="1" a="1"/>
  <c r="P1469" i="1" s="1"/>
  <c r="R1469" i="1" s="1"/>
  <c r="P1470" i="1" a="1"/>
  <c r="P1470" i="1" s="1"/>
  <c r="R1470" i="1" s="1"/>
  <c r="P1471" i="1" a="1"/>
  <c r="P1471" i="1" s="1"/>
  <c r="R1471" i="1" s="1"/>
  <c r="P1472" i="1" a="1"/>
  <c r="P1472" i="1" s="1"/>
  <c r="R1472" i="1" s="1"/>
  <c r="P1473" i="1" a="1"/>
  <c r="P1473" i="1" s="1"/>
  <c r="R1473" i="1" s="1"/>
  <c r="P1474" i="1" a="1"/>
  <c r="P1474" i="1" s="1"/>
  <c r="R1474" i="1" s="1"/>
  <c r="P1475" i="1" a="1"/>
  <c r="P1475" i="1" s="1"/>
  <c r="R1475" i="1" s="1"/>
  <c r="P1476" i="1" a="1"/>
  <c r="P1476" i="1" s="1"/>
  <c r="R1476" i="1" s="1"/>
  <c r="P1477" i="1" a="1"/>
  <c r="P1477" i="1" s="1"/>
  <c r="R1477" i="1" s="1"/>
  <c r="P1478" i="1" a="1"/>
  <c r="P1478" i="1" s="1"/>
  <c r="R1478" i="1" s="1"/>
  <c r="P1479" i="1" a="1"/>
  <c r="P1479" i="1" s="1"/>
  <c r="R1479" i="1" s="1"/>
  <c r="P1480" i="1" a="1"/>
  <c r="P1480" i="1" s="1"/>
  <c r="R1480" i="1" s="1"/>
  <c r="P1481" i="1" a="1"/>
  <c r="P1481" i="1" s="1"/>
  <c r="R1481" i="1" s="1"/>
  <c r="P1482" i="1" a="1"/>
  <c r="P1482" i="1" s="1"/>
  <c r="R1482" i="1" s="1"/>
  <c r="P1483" i="1" a="1"/>
  <c r="P1483" i="1" s="1"/>
  <c r="R1483" i="1" s="1"/>
  <c r="P1484" i="1" a="1"/>
  <c r="P1484" i="1" s="1"/>
  <c r="R1484" i="1" s="1"/>
  <c r="P1485" i="1" a="1"/>
  <c r="P1485" i="1" s="1"/>
  <c r="R1485" i="1" s="1"/>
  <c r="P1486" i="1" a="1"/>
  <c r="P1486" i="1" s="1"/>
  <c r="R1486" i="1" s="1"/>
  <c r="P1487" i="1" a="1"/>
  <c r="P1487" i="1" s="1"/>
  <c r="R1487" i="1" s="1"/>
  <c r="P1488" i="1" a="1"/>
  <c r="P1488" i="1" s="1"/>
  <c r="R1488" i="1" s="1"/>
  <c r="P1489" i="1" a="1"/>
  <c r="P1489" i="1" s="1"/>
  <c r="R1489" i="1" s="1"/>
  <c r="P1490" i="1" a="1"/>
  <c r="P1490" i="1" s="1"/>
  <c r="R1490" i="1" s="1"/>
  <c r="P1491" i="1" a="1"/>
  <c r="P1491" i="1" s="1"/>
  <c r="R1491" i="1" s="1"/>
  <c r="P1492" i="1" a="1"/>
  <c r="P1492" i="1" s="1"/>
  <c r="R1492" i="1" s="1"/>
  <c r="P1493" i="1" a="1"/>
  <c r="P1493" i="1" s="1"/>
  <c r="R1493" i="1" s="1"/>
  <c r="P1494" i="1" a="1"/>
  <c r="P1494" i="1" s="1"/>
  <c r="R1494" i="1" s="1"/>
  <c r="P1495" i="1" a="1"/>
  <c r="P1495" i="1" s="1"/>
  <c r="R1495" i="1" s="1"/>
  <c r="P1496" i="1" a="1"/>
  <c r="P1496" i="1" s="1"/>
  <c r="R1496" i="1" s="1"/>
  <c r="P1497" i="1" a="1"/>
  <c r="P1497" i="1" s="1"/>
  <c r="R1497" i="1" s="1"/>
  <c r="P1498" i="1" a="1"/>
  <c r="P1498" i="1" s="1"/>
  <c r="R1498" i="1" s="1"/>
  <c r="P1499" i="1" a="1"/>
  <c r="P1499" i="1" s="1"/>
  <c r="R1499" i="1" s="1"/>
  <c r="P1500" i="1" a="1"/>
  <c r="P1500" i="1" s="1"/>
  <c r="R1500" i="1" s="1"/>
  <c r="P1501" i="1" a="1"/>
  <c r="P1501" i="1" s="1"/>
  <c r="R1501" i="1" s="1"/>
  <c r="P1502" i="1" a="1"/>
  <c r="P1502" i="1" s="1"/>
  <c r="R1502" i="1" s="1"/>
  <c r="P1503" i="1" a="1"/>
  <c r="P1503" i="1" s="1"/>
  <c r="R1503" i="1" s="1"/>
  <c r="P1504" i="1" a="1"/>
  <c r="P1504" i="1" s="1"/>
  <c r="R1504" i="1" s="1"/>
  <c r="P1505" i="1" a="1"/>
  <c r="P1505" i="1" s="1"/>
  <c r="R1505" i="1" s="1"/>
  <c r="P1506" i="1" a="1"/>
  <c r="P1506" i="1" s="1"/>
  <c r="R1506" i="1" s="1"/>
  <c r="P1507" i="1" a="1"/>
  <c r="P1507" i="1" s="1"/>
  <c r="R1507" i="1" s="1"/>
  <c r="P1508" i="1" a="1"/>
  <c r="P1508" i="1" s="1"/>
  <c r="R1508" i="1" s="1"/>
  <c r="P1509" i="1" a="1"/>
  <c r="P1509" i="1" s="1"/>
  <c r="R1509" i="1" s="1"/>
  <c r="P1510" i="1" a="1"/>
  <c r="P1510" i="1" s="1"/>
  <c r="R1510" i="1" s="1"/>
  <c r="P1511" i="1" a="1"/>
  <c r="P1511" i="1" s="1"/>
  <c r="R1511" i="1" s="1"/>
  <c r="P1512" i="1" a="1"/>
  <c r="P1512" i="1" s="1"/>
  <c r="R1512" i="1" s="1"/>
  <c r="P1513" i="1" a="1"/>
  <c r="P1513" i="1" s="1"/>
  <c r="R1513" i="1" s="1"/>
  <c r="P1514" i="1" a="1"/>
  <c r="P1514" i="1" s="1"/>
  <c r="R1514" i="1" s="1"/>
  <c r="P1515" i="1" a="1"/>
  <c r="P1515" i="1" s="1"/>
  <c r="R1515" i="1" s="1"/>
  <c r="P1516" i="1" a="1"/>
  <c r="P1516" i="1" s="1"/>
  <c r="R1516" i="1" s="1"/>
  <c r="P1517" i="1" a="1"/>
  <c r="P1517" i="1" s="1"/>
  <c r="R1517" i="1" s="1"/>
  <c r="P1518" i="1" a="1"/>
  <c r="P1518" i="1" s="1"/>
  <c r="R1518" i="1" s="1"/>
  <c r="P1519" i="1" a="1"/>
  <c r="P1519" i="1" s="1"/>
  <c r="R1519" i="1" s="1"/>
  <c r="P1520" i="1" a="1"/>
  <c r="P1520" i="1" s="1"/>
  <c r="R1520" i="1" s="1"/>
  <c r="P1521" i="1" a="1"/>
  <c r="P1521" i="1" s="1"/>
  <c r="R1521" i="1" s="1"/>
  <c r="P1522" i="1" a="1"/>
  <c r="P1522" i="1" s="1"/>
  <c r="R1522" i="1" s="1"/>
  <c r="P1523" i="1" a="1"/>
  <c r="P1523" i="1" s="1"/>
  <c r="R1523" i="1" s="1"/>
  <c r="P1524" i="1" a="1"/>
  <c r="P1524" i="1" s="1"/>
  <c r="R1524" i="1" s="1"/>
  <c r="P1525" i="1" a="1"/>
  <c r="P1525" i="1" s="1"/>
  <c r="R1525" i="1" s="1"/>
  <c r="P1526" i="1" a="1"/>
  <c r="P1526" i="1" s="1"/>
  <c r="R1526" i="1" s="1"/>
  <c r="P1527" i="1" a="1"/>
  <c r="P1527" i="1" s="1"/>
  <c r="R1527" i="1" s="1"/>
  <c r="P1528" i="1" a="1"/>
  <c r="P1528" i="1" s="1"/>
  <c r="R1528" i="1" s="1"/>
  <c r="P1529" i="1" a="1"/>
  <c r="P1529" i="1" s="1"/>
  <c r="R1529" i="1" s="1"/>
  <c r="P1530" i="1" a="1"/>
  <c r="P1530" i="1" s="1"/>
  <c r="R1530" i="1" s="1"/>
  <c r="P1531" i="1" a="1"/>
  <c r="P1531" i="1" s="1"/>
  <c r="R1531" i="1" s="1"/>
  <c r="P1532" i="1" a="1"/>
  <c r="P1532" i="1" s="1"/>
  <c r="R1532" i="1" s="1"/>
  <c r="P1533" i="1" a="1"/>
  <c r="P1533" i="1" s="1"/>
  <c r="R1533" i="1" s="1"/>
  <c r="P1534" i="1" a="1"/>
  <c r="P1534" i="1" s="1"/>
  <c r="R1534" i="1" s="1"/>
  <c r="P1535" i="1" a="1"/>
  <c r="P1535" i="1" s="1"/>
  <c r="R1535" i="1" s="1"/>
  <c r="P1536" i="1" a="1"/>
  <c r="P1536" i="1" s="1"/>
  <c r="R1536" i="1" s="1"/>
  <c r="P1537" i="1" a="1"/>
  <c r="P1537" i="1" s="1"/>
  <c r="R1537" i="1" s="1"/>
  <c r="P1538" i="1" a="1"/>
  <c r="P1538" i="1" s="1"/>
  <c r="R1538" i="1" s="1"/>
  <c r="P1539" i="1" a="1"/>
  <c r="P1539" i="1" s="1"/>
  <c r="R1539" i="1" s="1"/>
  <c r="P1540" i="1" a="1"/>
  <c r="P1540" i="1" s="1"/>
  <c r="R1540" i="1" s="1"/>
  <c r="P1541" i="1" a="1"/>
  <c r="P1541" i="1" s="1"/>
  <c r="R1541" i="1" s="1"/>
  <c r="P1542" i="1" a="1"/>
  <c r="P1542" i="1" s="1"/>
  <c r="R1542" i="1" s="1"/>
  <c r="P1543" i="1" a="1"/>
  <c r="P1543" i="1" s="1"/>
  <c r="R1543" i="1" s="1"/>
  <c r="P1544" i="1" a="1"/>
  <c r="P1544" i="1" s="1"/>
  <c r="R1544" i="1" s="1"/>
  <c r="P1545" i="1" a="1"/>
  <c r="P1545" i="1" s="1"/>
  <c r="R1545" i="1" s="1"/>
  <c r="P1546" i="1" a="1"/>
  <c r="P1546" i="1" s="1"/>
  <c r="R1546" i="1" s="1"/>
  <c r="P1547" i="1" a="1"/>
  <c r="P1547" i="1" s="1"/>
  <c r="R1547" i="1" s="1"/>
  <c r="P1548" i="1" a="1"/>
  <c r="P1548" i="1" s="1"/>
  <c r="R1548" i="1" s="1"/>
  <c r="P1549" i="1" a="1"/>
  <c r="P1549" i="1" s="1"/>
  <c r="R1549" i="1" s="1"/>
  <c r="P1550" i="1" a="1"/>
  <c r="P1550" i="1" s="1"/>
  <c r="R1550" i="1" s="1"/>
  <c r="P1551" i="1" a="1"/>
  <c r="P1551" i="1" s="1"/>
  <c r="R1551" i="1" s="1"/>
  <c r="P1552" i="1" a="1"/>
  <c r="P1552" i="1" s="1"/>
  <c r="R1552" i="1" s="1"/>
  <c r="P1553" i="1" a="1"/>
  <c r="P1553" i="1" s="1"/>
  <c r="R1553" i="1" s="1"/>
  <c r="P1554" i="1" a="1"/>
  <c r="P1554" i="1" s="1"/>
  <c r="R1554" i="1" s="1"/>
  <c r="P1555" i="1" a="1"/>
  <c r="P1555" i="1" s="1"/>
  <c r="R1555" i="1" s="1"/>
  <c r="P1556" i="1" a="1"/>
  <c r="P1556" i="1" s="1"/>
  <c r="R1556" i="1" s="1"/>
  <c r="P1557" i="1" a="1"/>
  <c r="P1557" i="1" s="1"/>
  <c r="R1557" i="1" s="1"/>
  <c r="P1558" i="1" a="1"/>
  <c r="P1558" i="1" s="1"/>
  <c r="R1558" i="1" s="1"/>
  <c r="P1559" i="1" a="1"/>
  <c r="P1559" i="1" s="1"/>
  <c r="R1559" i="1" s="1"/>
  <c r="P1560" i="1" a="1"/>
  <c r="P1560" i="1" s="1"/>
  <c r="R1560" i="1" s="1"/>
  <c r="P1561" i="1" a="1"/>
  <c r="P1561" i="1" s="1"/>
  <c r="R1561" i="1" s="1"/>
  <c r="P1562" i="1" a="1"/>
  <c r="P1562" i="1" s="1"/>
  <c r="R1562" i="1" s="1"/>
  <c r="P1563" i="1" a="1"/>
  <c r="P1563" i="1" s="1"/>
  <c r="R1563" i="1" s="1"/>
  <c r="P1564" i="1" a="1"/>
  <c r="P1564" i="1" s="1"/>
  <c r="R1564" i="1" s="1"/>
  <c r="P1565" i="1" a="1"/>
  <c r="P1565" i="1" s="1"/>
  <c r="R1565" i="1" s="1"/>
  <c r="P1566" i="1" a="1"/>
  <c r="P1566" i="1" s="1"/>
  <c r="R1566" i="1" s="1"/>
  <c r="P1567" i="1" a="1"/>
  <c r="P1567" i="1" s="1"/>
  <c r="R1567" i="1" s="1"/>
  <c r="P1568" i="1" a="1"/>
  <c r="P1568" i="1" s="1"/>
  <c r="R1568" i="1" s="1"/>
  <c r="P1569" i="1" a="1"/>
  <c r="P1569" i="1" s="1"/>
  <c r="R1569" i="1" s="1"/>
  <c r="P1570" i="1" a="1"/>
  <c r="P1570" i="1" s="1"/>
  <c r="R1570" i="1" s="1"/>
  <c r="P1571" i="1" a="1"/>
  <c r="P1571" i="1" s="1"/>
  <c r="R1571" i="1" s="1"/>
  <c r="P1572" i="1" a="1"/>
  <c r="P1572" i="1" s="1"/>
  <c r="R1572" i="1" s="1"/>
  <c r="P1573" i="1" a="1"/>
  <c r="P1573" i="1" s="1"/>
  <c r="R1573" i="1" s="1"/>
  <c r="P1574" i="1" a="1"/>
  <c r="P1574" i="1" s="1"/>
  <c r="R1574" i="1" s="1"/>
  <c r="P1575" i="1" a="1"/>
  <c r="P1575" i="1" s="1"/>
  <c r="R1575" i="1" s="1"/>
  <c r="P1576" i="1" a="1"/>
  <c r="P1576" i="1" s="1"/>
  <c r="R1576" i="1" s="1"/>
  <c r="P1577" i="1" a="1"/>
  <c r="P1577" i="1" s="1"/>
  <c r="R1577" i="1" s="1"/>
  <c r="P1578" i="1" a="1"/>
  <c r="P1578" i="1" s="1"/>
  <c r="R1578" i="1" s="1"/>
  <c r="P1579" i="1" a="1"/>
  <c r="P1579" i="1" s="1"/>
  <c r="R1579" i="1" s="1"/>
  <c r="P1580" i="1" a="1"/>
  <c r="P1580" i="1" s="1"/>
  <c r="R1580" i="1" s="1"/>
  <c r="P1581" i="1" a="1"/>
  <c r="P1581" i="1" s="1"/>
  <c r="R1581" i="1" s="1"/>
  <c r="P1582" i="1" a="1"/>
  <c r="P1582" i="1" s="1"/>
  <c r="R1582" i="1" s="1"/>
  <c r="P1583" i="1" a="1"/>
  <c r="P1583" i="1" s="1"/>
  <c r="R1583" i="1" s="1"/>
  <c r="P1584" i="1" a="1"/>
  <c r="P1584" i="1" s="1"/>
  <c r="R1584" i="1" s="1"/>
  <c r="P1585" i="1" a="1"/>
  <c r="P1585" i="1" s="1"/>
  <c r="R1585" i="1" s="1"/>
  <c r="P1586" i="1" a="1"/>
  <c r="P1586" i="1" s="1"/>
  <c r="R1586" i="1" s="1"/>
  <c r="P1587" i="1" a="1"/>
  <c r="P1587" i="1" s="1"/>
  <c r="R1587" i="1" s="1"/>
  <c r="P1588" i="1" a="1"/>
  <c r="P1588" i="1" s="1"/>
  <c r="R1588" i="1" s="1"/>
  <c r="P1589" i="1" a="1"/>
  <c r="P1589" i="1" s="1"/>
  <c r="R1589" i="1" s="1"/>
  <c r="P1590" i="1" a="1"/>
  <c r="P1590" i="1" s="1"/>
  <c r="R1590" i="1" s="1"/>
  <c r="P1591" i="1" a="1"/>
  <c r="P1591" i="1" s="1"/>
  <c r="R1591" i="1" s="1"/>
  <c r="P1592" i="1" a="1"/>
  <c r="P1592" i="1" s="1"/>
  <c r="R1592" i="1" s="1"/>
  <c r="P1593" i="1" a="1"/>
  <c r="P1593" i="1" s="1"/>
  <c r="R1593" i="1" s="1"/>
  <c r="P1594" i="1" a="1"/>
  <c r="P1594" i="1" s="1"/>
  <c r="R1594" i="1" s="1"/>
  <c r="P1595" i="1" a="1"/>
  <c r="P1595" i="1" s="1"/>
  <c r="R1595" i="1" s="1"/>
  <c r="P1596" i="1" a="1"/>
  <c r="P1596" i="1" s="1"/>
  <c r="R1596" i="1" s="1"/>
  <c r="P1597" i="1" a="1"/>
  <c r="P1597" i="1" s="1"/>
  <c r="R1597" i="1" s="1"/>
  <c r="P1598" i="1" a="1"/>
  <c r="P1598" i="1" s="1"/>
  <c r="R1598" i="1" s="1"/>
  <c r="P1599" i="1" a="1"/>
  <c r="P1599" i="1" s="1"/>
  <c r="R1599" i="1" s="1"/>
  <c r="P1600" i="1" a="1"/>
  <c r="P1600" i="1" s="1"/>
  <c r="R1600" i="1" s="1"/>
  <c r="P1601" i="1" a="1"/>
  <c r="P1601" i="1" s="1"/>
  <c r="R1601" i="1" s="1"/>
  <c r="P1602" i="1" a="1"/>
  <c r="P1602" i="1" s="1"/>
  <c r="R1602" i="1" s="1"/>
  <c r="P1603" i="1" a="1"/>
  <c r="P1603" i="1" s="1"/>
  <c r="R1603" i="1" s="1"/>
  <c r="P1604" i="1" a="1"/>
  <c r="P1604" i="1" s="1"/>
  <c r="R1604" i="1" s="1"/>
  <c r="P1605" i="1" a="1"/>
  <c r="P1605" i="1" s="1"/>
  <c r="R1605" i="1" s="1"/>
  <c r="P1606" i="1" a="1"/>
  <c r="P1606" i="1" s="1"/>
  <c r="R1606" i="1" s="1"/>
  <c r="P1607" i="1" a="1"/>
  <c r="P1607" i="1" s="1"/>
  <c r="R1607" i="1" s="1"/>
  <c r="P1608" i="1" a="1"/>
  <c r="P1608" i="1" s="1"/>
  <c r="R1608" i="1" s="1"/>
  <c r="P1609" i="1" a="1"/>
  <c r="P1609" i="1" s="1"/>
  <c r="R1609" i="1" s="1"/>
  <c r="P1610" i="1" a="1"/>
  <c r="P1610" i="1" s="1"/>
  <c r="R1610" i="1" s="1"/>
  <c r="P1611" i="1" a="1"/>
  <c r="P1611" i="1" s="1"/>
  <c r="R1611" i="1" s="1"/>
  <c r="P1612" i="1" a="1"/>
  <c r="P1612" i="1" s="1"/>
  <c r="R1612" i="1" s="1"/>
  <c r="P1613" i="1" a="1"/>
  <c r="P1613" i="1" s="1"/>
  <c r="R1613" i="1" s="1"/>
  <c r="P1614" i="1" a="1"/>
  <c r="P1614" i="1" s="1"/>
  <c r="R1614" i="1" s="1"/>
  <c r="P1615" i="1" a="1"/>
  <c r="P1615" i="1" s="1"/>
  <c r="R1615" i="1" s="1"/>
  <c r="P1616" i="1" a="1"/>
  <c r="P1616" i="1" s="1"/>
  <c r="R1616" i="1" s="1"/>
  <c r="P1617" i="1" a="1"/>
  <c r="P1617" i="1" s="1"/>
  <c r="R1617" i="1" s="1"/>
  <c r="P1618" i="1" a="1"/>
  <c r="P1618" i="1" s="1"/>
  <c r="R1618" i="1" s="1"/>
  <c r="P1619" i="1" a="1"/>
  <c r="P1619" i="1" s="1"/>
  <c r="R1619" i="1" s="1"/>
  <c r="P1620" i="1" a="1"/>
  <c r="P1620" i="1" s="1"/>
  <c r="R1620" i="1" s="1"/>
  <c r="P1621" i="1" a="1"/>
  <c r="P1621" i="1" s="1"/>
  <c r="R1621" i="1" s="1"/>
  <c r="P1622" i="1" a="1"/>
  <c r="P1622" i="1" s="1"/>
  <c r="R1622" i="1" s="1"/>
  <c r="P1623" i="1" a="1"/>
  <c r="P1623" i="1" s="1"/>
  <c r="R1623" i="1" s="1"/>
  <c r="P1624" i="1" a="1"/>
  <c r="P1624" i="1" s="1"/>
  <c r="R1624" i="1" s="1"/>
  <c r="P1625" i="1" a="1"/>
  <c r="P1625" i="1" s="1"/>
  <c r="R1625" i="1" s="1"/>
  <c r="P1626" i="1" a="1"/>
  <c r="P1626" i="1" s="1"/>
  <c r="R1626" i="1" s="1"/>
  <c r="P1627" i="1" a="1"/>
  <c r="P1627" i="1" s="1"/>
  <c r="R1627" i="1" s="1"/>
  <c r="P1628" i="1" a="1"/>
  <c r="P1628" i="1" s="1"/>
  <c r="R1628" i="1" s="1"/>
  <c r="P1629" i="1" a="1"/>
  <c r="P1629" i="1" s="1"/>
  <c r="R1629" i="1" s="1"/>
  <c r="P1630" i="1" a="1"/>
  <c r="P1630" i="1" s="1"/>
  <c r="R1630" i="1" s="1"/>
  <c r="P1631" i="1" a="1"/>
  <c r="P1631" i="1" s="1"/>
  <c r="R1631" i="1" s="1"/>
  <c r="P1632" i="1" a="1"/>
  <c r="P1632" i="1" s="1"/>
  <c r="R1632" i="1" s="1"/>
  <c r="P1633" i="1" a="1"/>
  <c r="P1633" i="1" s="1"/>
  <c r="R1633" i="1" s="1"/>
  <c r="P1634" i="1" a="1"/>
  <c r="P1634" i="1" s="1"/>
  <c r="R1634" i="1" s="1"/>
  <c r="P1635" i="1" a="1"/>
  <c r="P1635" i="1" s="1"/>
  <c r="R1635" i="1" s="1"/>
  <c r="P1636" i="1" a="1"/>
  <c r="P1636" i="1" s="1"/>
  <c r="R1636" i="1" s="1"/>
  <c r="P1637" i="1" a="1"/>
  <c r="P1637" i="1" s="1"/>
  <c r="R1637" i="1" s="1"/>
  <c r="P1638" i="1" a="1"/>
  <c r="P1638" i="1" s="1"/>
  <c r="R1638" i="1" s="1"/>
  <c r="P1639" i="1" a="1"/>
  <c r="P1639" i="1" s="1"/>
  <c r="R1639" i="1" s="1"/>
  <c r="P1640" i="1" a="1"/>
  <c r="P1640" i="1" s="1"/>
  <c r="R1640" i="1" s="1"/>
  <c r="P1641" i="1" a="1"/>
  <c r="P1641" i="1" s="1"/>
  <c r="R1641" i="1" s="1"/>
  <c r="P1642" i="1" a="1"/>
  <c r="P1642" i="1" s="1"/>
  <c r="R1642" i="1" s="1"/>
  <c r="P1643" i="1" a="1"/>
  <c r="P1643" i="1" s="1"/>
  <c r="R1643" i="1" s="1"/>
  <c r="P1644" i="1" a="1"/>
  <c r="P1644" i="1" s="1"/>
  <c r="R1644" i="1" s="1"/>
  <c r="P1645" i="1" a="1"/>
  <c r="P1645" i="1" s="1"/>
  <c r="R1645" i="1" s="1"/>
  <c r="P1646" i="1" a="1"/>
  <c r="P1646" i="1" s="1"/>
  <c r="R1646" i="1" s="1"/>
  <c r="P1647" i="1" a="1"/>
  <c r="P1647" i="1" s="1"/>
  <c r="R1647" i="1" s="1"/>
  <c r="P1648" i="1" a="1"/>
  <c r="P1648" i="1" s="1"/>
  <c r="R1648" i="1" s="1"/>
  <c r="P1649" i="1" a="1"/>
  <c r="P1649" i="1" s="1"/>
  <c r="R1649" i="1" s="1"/>
  <c r="P1650" i="1" a="1"/>
  <c r="P1650" i="1" s="1"/>
  <c r="R1650" i="1" s="1"/>
  <c r="P1651" i="1" a="1"/>
  <c r="P1651" i="1" s="1"/>
  <c r="R1651" i="1" s="1"/>
  <c r="P1652" i="1" a="1"/>
  <c r="P1652" i="1" s="1"/>
  <c r="R1652" i="1" s="1"/>
  <c r="P1653" i="1" a="1"/>
  <c r="P1653" i="1" s="1"/>
  <c r="R1653" i="1" s="1"/>
  <c r="P1654" i="1" a="1"/>
  <c r="P1654" i="1" s="1"/>
  <c r="R1654" i="1" s="1"/>
  <c r="P1655" i="1" a="1"/>
  <c r="P1655" i="1" s="1"/>
  <c r="R1655" i="1" s="1"/>
  <c r="P1656" i="1" a="1"/>
  <c r="P1656" i="1" s="1"/>
  <c r="R1656" i="1" s="1"/>
  <c r="P1657" i="1" a="1"/>
  <c r="P1657" i="1" s="1"/>
  <c r="R1657" i="1" s="1"/>
  <c r="P1658" i="1" a="1"/>
  <c r="P1658" i="1" s="1"/>
  <c r="R1658" i="1" s="1"/>
  <c r="P1659" i="1" a="1"/>
  <c r="P1659" i="1" s="1"/>
  <c r="R1659" i="1" s="1"/>
  <c r="P1660" i="1" a="1"/>
  <c r="P1660" i="1" s="1"/>
  <c r="R1660" i="1" s="1"/>
  <c r="P1661" i="1" a="1"/>
  <c r="P1661" i="1" s="1"/>
  <c r="R1661" i="1" s="1"/>
  <c r="P1662" i="1" a="1"/>
  <c r="P1662" i="1" s="1"/>
  <c r="R1662" i="1" s="1"/>
  <c r="P1663" i="1" a="1"/>
  <c r="P1663" i="1" s="1"/>
  <c r="R1663" i="1" s="1"/>
  <c r="P1664" i="1" a="1"/>
  <c r="P1664" i="1" s="1"/>
  <c r="R1664" i="1" s="1"/>
  <c r="P1665" i="1" a="1"/>
  <c r="P1665" i="1" s="1"/>
  <c r="R1665" i="1" s="1"/>
  <c r="P1666" i="1" a="1"/>
  <c r="P1666" i="1" s="1"/>
  <c r="R1666" i="1" s="1"/>
  <c r="P1667" i="1" a="1"/>
  <c r="P1667" i="1" s="1"/>
  <c r="R1667" i="1" s="1"/>
  <c r="P1668" i="1" a="1"/>
  <c r="P1668" i="1" s="1"/>
  <c r="R1668" i="1" s="1"/>
  <c r="P1669" i="1" a="1"/>
  <c r="P1669" i="1" s="1"/>
  <c r="R1669" i="1" s="1"/>
  <c r="P1670" i="1" a="1"/>
  <c r="P1670" i="1" s="1"/>
  <c r="R1670" i="1" s="1"/>
  <c r="P1671" i="1" a="1"/>
  <c r="P1671" i="1" s="1"/>
  <c r="R1671" i="1" s="1"/>
  <c r="P1672" i="1" a="1"/>
  <c r="P1672" i="1" s="1"/>
  <c r="R1672" i="1" s="1"/>
  <c r="P1673" i="1" a="1"/>
  <c r="P1673" i="1" s="1"/>
  <c r="R1673" i="1" s="1"/>
  <c r="P1674" i="1" a="1"/>
  <c r="P1674" i="1" s="1"/>
  <c r="R1674" i="1" s="1"/>
  <c r="P1675" i="1" a="1"/>
  <c r="P1675" i="1" s="1"/>
  <c r="R1675" i="1" s="1"/>
  <c r="P1676" i="1" a="1"/>
  <c r="P1676" i="1" s="1"/>
  <c r="R1676" i="1" s="1"/>
  <c r="P1677" i="1" a="1"/>
  <c r="P1677" i="1" s="1"/>
  <c r="R1677" i="1" s="1"/>
  <c r="P1678" i="1" a="1"/>
  <c r="P1678" i="1" s="1"/>
  <c r="R1678" i="1" s="1"/>
  <c r="P1679" i="1" a="1"/>
  <c r="P1679" i="1" s="1"/>
  <c r="R1679" i="1" s="1"/>
  <c r="P1680" i="1" a="1"/>
  <c r="P1680" i="1" s="1"/>
  <c r="R1680" i="1" s="1"/>
  <c r="P1681" i="1" a="1"/>
  <c r="P1681" i="1" s="1"/>
  <c r="R1681" i="1" s="1"/>
  <c r="P1682" i="1" a="1"/>
  <c r="P1682" i="1" s="1"/>
  <c r="R1682" i="1" s="1"/>
  <c r="P1683" i="1" a="1"/>
  <c r="P1683" i="1" s="1"/>
  <c r="R1683" i="1" s="1"/>
  <c r="P1684" i="1" a="1"/>
  <c r="P1684" i="1" s="1"/>
  <c r="R1684" i="1" s="1"/>
  <c r="P1685" i="1" a="1"/>
  <c r="P1685" i="1" s="1"/>
  <c r="R1685" i="1" s="1"/>
  <c r="P1686" i="1" a="1"/>
  <c r="P1686" i="1" s="1"/>
  <c r="R1686" i="1" s="1"/>
  <c r="P1687" i="1" a="1"/>
  <c r="P1687" i="1" s="1"/>
  <c r="R1687" i="1" s="1"/>
  <c r="P1688" i="1" a="1"/>
  <c r="P1688" i="1" s="1"/>
  <c r="R1688" i="1" s="1"/>
  <c r="P1689" i="1" a="1"/>
  <c r="P1689" i="1" s="1"/>
  <c r="R1689" i="1" s="1"/>
  <c r="P1690" i="1" a="1"/>
  <c r="P1690" i="1" s="1"/>
  <c r="R1690" i="1" s="1"/>
  <c r="P1691" i="1" a="1"/>
  <c r="P1691" i="1" s="1"/>
  <c r="R1691" i="1" s="1"/>
  <c r="P1692" i="1" a="1"/>
  <c r="P1692" i="1" s="1"/>
  <c r="R1692" i="1" s="1"/>
  <c r="P1693" i="1" a="1"/>
  <c r="P1693" i="1" s="1"/>
  <c r="R1693" i="1" s="1"/>
  <c r="P1694" i="1" a="1"/>
  <c r="P1694" i="1" s="1"/>
  <c r="R1694" i="1" s="1"/>
  <c r="P1695" i="1" a="1"/>
  <c r="P1695" i="1" s="1"/>
  <c r="R1695" i="1" s="1"/>
  <c r="P1696" i="1" a="1"/>
  <c r="P1696" i="1" s="1"/>
  <c r="R1696" i="1" s="1"/>
  <c r="P1697" i="1" a="1"/>
  <c r="P1697" i="1" s="1"/>
  <c r="R1697" i="1" s="1"/>
  <c r="P1698" i="1" a="1"/>
  <c r="P1698" i="1" s="1"/>
  <c r="R1698" i="1" s="1"/>
  <c r="P1699" i="1" a="1"/>
  <c r="P1699" i="1" s="1"/>
  <c r="R1699" i="1" s="1"/>
  <c r="P1700" i="1" a="1"/>
  <c r="P1700" i="1" s="1"/>
  <c r="R1700" i="1" s="1"/>
  <c r="P1701" i="1" a="1"/>
  <c r="P1701" i="1" s="1"/>
  <c r="R1701" i="1" s="1"/>
  <c r="P1702" i="1" a="1"/>
  <c r="P1702" i="1" s="1"/>
  <c r="R1702" i="1" s="1"/>
  <c r="P1703" i="1" a="1"/>
  <c r="P1703" i="1" s="1"/>
  <c r="R1703" i="1" s="1"/>
  <c r="P1704" i="1" a="1"/>
  <c r="P1704" i="1" s="1"/>
  <c r="R1704" i="1" s="1"/>
  <c r="P1705" i="1" a="1"/>
  <c r="P1705" i="1" s="1"/>
  <c r="R1705" i="1" s="1"/>
  <c r="P1706" i="1" a="1"/>
  <c r="P1706" i="1" s="1"/>
  <c r="R1706" i="1" s="1"/>
  <c r="P1707" i="1" a="1"/>
  <c r="P1707" i="1" s="1"/>
  <c r="R1707" i="1" s="1"/>
  <c r="P1708" i="1" a="1"/>
  <c r="P1708" i="1" s="1"/>
  <c r="R1708" i="1" s="1"/>
  <c r="P1709" i="1" a="1"/>
  <c r="P1709" i="1" s="1"/>
  <c r="R1709" i="1" s="1"/>
  <c r="P1710" i="1" a="1"/>
  <c r="P1710" i="1" s="1"/>
  <c r="R1710" i="1" s="1"/>
  <c r="P1711" i="1" a="1"/>
  <c r="P1711" i="1" s="1"/>
  <c r="R1711" i="1" s="1"/>
  <c r="P1712" i="1" a="1"/>
  <c r="P1712" i="1" s="1"/>
  <c r="R1712" i="1" s="1"/>
  <c r="P1713" i="1" a="1"/>
  <c r="P1713" i="1" s="1"/>
  <c r="R1713" i="1" s="1"/>
  <c r="P1714" i="1" a="1"/>
  <c r="P1714" i="1" s="1"/>
  <c r="R1714" i="1" s="1"/>
  <c r="P1715" i="1" a="1"/>
  <c r="P1715" i="1" s="1"/>
  <c r="R1715" i="1" s="1"/>
  <c r="P1716" i="1" a="1"/>
  <c r="P1716" i="1" s="1"/>
  <c r="R1716" i="1" s="1"/>
  <c r="P1717" i="1" a="1"/>
  <c r="P1717" i="1" s="1"/>
  <c r="R1717" i="1" s="1"/>
  <c r="P1718" i="1" a="1"/>
  <c r="P1718" i="1" s="1"/>
  <c r="R1718" i="1" s="1"/>
  <c r="P1719" i="1" a="1"/>
  <c r="P1719" i="1" s="1"/>
  <c r="R1719" i="1" s="1"/>
  <c r="P1720" i="1" a="1"/>
  <c r="P1720" i="1" s="1"/>
  <c r="R1720" i="1" s="1"/>
  <c r="P1721" i="1" a="1"/>
  <c r="P1721" i="1" s="1"/>
  <c r="R1721" i="1" s="1"/>
  <c r="P1722" i="1" a="1"/>
  <c r="P1722" i="1" s="1"/>
  <c r="R1722" i="1" s="1"/>
  <c r="P1723" i="1" a="1"/>
  <c r="P1723" i="1" s="1"/>
  <c r="R1723" i="1" s="1"/>
  <c r="P1724" i="1" a="1"/>
  <c r="P1724" i="1" s="1"/>
  <c r="R1724" i="1" s="1"/>
  <c r="P1725" i="1" a="1"/>
  <c r="P1725" i="1" s="1"/>
  <c r="R1725" i="1" s="1"/>
  <c r="P1726" i="1" a="1"/>
  <c r="P1726" i="1" s="1"/>
  <c r="R1726" i="1" s="1"/>
  <c r="P1727" i="1" a="1"/>
  <c r="P1727" i="1" s="1"/>
  <c r="R1727" i="1" s="1"/>
  <c r="P1728" i="1" a="1"/>
  <c r="P1728" i="1" s="1"/>
  <c r="R1728" i="1" s="1"/>
  <c r="P1729" i="1" a="1"/>
  <c r="P1729" i="1" s="1"/>
  <c r="R1729" i="1" s="1"/>
  <c r="P1730" i="1" a="1"/>
  <c r="P1730" i="1" s="1"/>
  <c r="R1730" i="1" s="1"/>
  <c r="P1731" i="1" a="1"/>
  <c r="P1731" i="1" s="1"/>
  <c r="R1731" i="1" s="1"/>
  <c r="P1732" i="1" a="1"/>
  <c r="P1732" i="1" s="1"/>
  <c r="R1732" i="1" s="1"/>
  <c r="P1733" i="1" a="1"/>
  <c r="P1733" i="1" s="1"/>
  <c r="R1733" i="1" s="1"/>
  <c r="P1734" i="1" a="1"/>
  <c r="P1734" i="1" s="1"/>
  <c r="R1734" i="1" s="1"/>
  <c r="P1735" i="1" a="1"/>
  <c r="P1735" i="1" s="1"/>
  <c r="R1735" i="1" s="1"/>
  <c r="P1736" i="1" a="1"/>
  <c r="P1736" i="1" s="1"/>
  <c r="R1736" i="1" s="1"/>
  <c r="P1737" i="1" a="1"/>
  <c r="P1737" i="1" s="1"/>
  <c r="R1737" i="1" s="1"/>
  <c r="P1738" i="1" a="1"/>
  <c r="P1738" i="1" s="1"/>
  <c r="R1738" i="1" s="1"/>
  <c r="P1739" i="1" a="1"/>
  <c r="P1739" i="1" s="1"/>
  <c r="R1739" i="1" s="1"/>
  <c r="P1740" i="1" a="1"/>
  <c r="P1740" i="1" s="1"/>
  <c r="R1740" i="1" s="1"/>
  <c r="P1741" i="1" a="1"/>
  <c r="P1741" i="1" s="1"/>
  <c r="R1741" i="1" s="1"/>
  <c r="P1742" i="1" a="1"/>
  <c r="P1742" i="1" s="1"/>
  <c r="R1742" i="1" s="1"/>
  <c r="P1743" i="1" a="1"/>
  <c r="P1743" i="1" s="1"/>
  <c r="R1743" i="1" s="1"/>
  <c r="P1744" i="1" a="1"/>
  <c r="P1744" i="1" s="1"/>
  <c r="R1744" i="1" s="1"/>
  <c r="P1745" i="1" a="1"/>
  <c r="P1745" i="1" s="1"/>
  <c r="R1745" i="1" s="1"/>
  <c r="P1746" i="1" a="1"/>
  <c r="P1746" i="1" s="1"/>
  <c r="R1746" i="1" s="1"/>
  <c r="P1747" i="1" a="1"/>
  <c r="P1747" i="1" s="1"/>
  <c r="R1747" i="1" s="1"/>
  <c r="P1748" i="1" a="1"/>
  <c r="P1748" i="1" s="1"/>
  <c r="R1748" i="1" s="1"/>
  <c r="P1749" i="1" a="1"/>
  <c r="P1749" i="1" s="1"/>
  <c r="R1749" i="1" s="1"/>
  <c r="P1750" i="1" a="1"/>
  <c r="P1750" i="1" s="1"/>
  <c r="R1750" i="1" s="1"/>
  <c r="P1751" i="1" a="1"/>
  <c r="P1751" i="1" s="1"/>
  <c r="R1751" i="1" s="1"/>
  <c r="P1752" i="1" a="1"/>
  <c r="P1752" i="1" s="1"/>
  <c r="R1752" i="1" s="1"/>
  <c r="P1753" i="1" a="1"/>
  <c r="P1753" i="1" s="1"/>
  <c r="R1753" i="1" s="1"/>
  <c r="P1754" i="1" a="1"/>
  <c r="P1754" i="1" s="1"/>
  <c r="R1754" i="1" s="1"/>
  <c r="P1755" i="1" a="1"/>
  <c r="P1755" i="1" s="1"/>
  <c r="R1755" i="1" s="1"/>
  <c r="P1756" i="1" a="1"/>
  <c r="P1756" i="1" s="1"/>
  <c r="R1756" i="1" s="1"/>
  <c r="P1757" i="1" a="1"/>
  <c r="P1757" i="1" s="1"/>
  <c r="R1757" i="1" s="1"/>
  <c r="P1758" i="1" a="1"/>
  <c r="P1758" i="1" s="1"/>
  <c r="R1758" i="1" s="1"/>
  <c r="P1759" i="1" a="1"/>
  <c r="P1759" i="1" s="1"/>
  <c r="R1759" i="1" s="1"/>
  <c r="P1760" i="1" a="1"/>
  <c r="P1760" i="1" s="1"/>
  <c r="R1760" i="1" s="1"/>
  <c r="P1761" i="1" a="1"/>
  <c r="P1761" i="1" s="1"/>
  <c r="R1761" i="1" s="1"/>
  <c r="P1762" i="1" a="1"/>
  <c r="P1762" i="1" s="1"/>
  <c r="R1762" i="1" s="1"/>
  <c r="P1763" i="1" a="1"/>
  <c r="P1763" i="1" s="1"/>
  <c r="R1763" i="1" s="1"/>
  <c r="P1764" i="1" a="1"/>
  <c r="P1764" i="1" s="1"/>
  <c r="R1764" i="1" s="1"/>
  <c r="P1765" i="1" a="1"/>
  <c r="P1765" i="1" s="1"/>
  <c r="R1765" i="1" s="1"/>
  <c r="P1766" i="1" a="1"/>
  <c r="P1766" i="1" s="1"/>
  <c r="R1766" i="1" s="1"/>
  <c r="P1767" i="1" a="1"/>
  <c r="P1767" i="1" s="1"/>
  <c r="R1767" i="1" s="1"/>
  <c r="P1768" i="1" a="1"/>
  <c r="P1768" i="1" s="1"/>
  <c r="R1768" i="1" s="1"/>
  <c r="P1769" i="1" a="1"/>
  <c r="P1769" i="1" s="1"/>
  <c r="R1769" i="1" s="1"/>
  <c r="P1770" i="1" a="1"/>
  <c r="P1770" i="1" s="1"/>
  <c r="R1770" i="1" s="1"/>
  <c r="P1771" i="1" a="1"/>
  <c r="P1771" i="1" s="1"/>
  <c r="R1771" i="1" s="1"/>
  <c r="P1772" i="1" a="1"/>
  <c r="P1772" i="1" s="1"/>
  <c r="R1772" i="1" s="1"/>
  <c r="P1773" i="1" a="1"/>
  <c r="P1773" i="1" s="1"/>
  <c r="R1773" i="1" s="1"/>
  <c r="P1774" i="1" a="1"/>
  <c r="P1774" i="1" s="1"/>
  <c r="R1774" i="1" s="1"/>
  <c r="P1775" i="1" a="1"/>
  <c r="P1775" i="1" s="1"/>
  <c r="R1775" i="1" s="1"/>
  <c r="P1776" i="1" a="1"/>
  <c r="P1776" i="1" s="1"/>
  <c r="R1776" i="1" s="1"/>
  <c r="P1777" i="1" a="1"/>
  <c r="P1777" i="1" s="1"/>
  <c r="R1777" i="1" s="1"/>
  <c r="P1778" i="1" a="1"/>
  <c r="P1778" i="1" s="1"/>
  <c r="R1778" i="1" s="1"/>
  <c r="P1779" i="1" a="1"/>
  <c r="P1779" i="1" s="1"/>
  <c r="R1779" i="1" s="1"/>
  <c r="P1780" i="1" a="1"/>
  <c r="P1780" i="1" s="1"/>
  <c r="R1780" i="1" s="1"/>
  <c r="P1781" i="1" a="1"/>
  <c r="P1781" i="1" s="1"/>
  <c r="R1781" i="1" s="1"/>
  <c r="P1782" i="1" a="1"/>
  <c r="P1782" i="1" s="1"/>
  <c r="R1782" i="1" s="1"/>
  <c r="P1783" i="1" a="1"/>
  <c r="P1783" i="1" s="1"/>
  <c r="R1783" i="1" s="1"/>
  <c r="P1784" i="1" a="1"/>
  <c r="P1784" i="1" s="1"/>
  <c r="R1784" i="1" s="1"/>
  <c r="P1785" i="1" a="1"/>
  <c r="P1785" i="1" s="1"/>
  <c r="R1785" i="1" s="1"/>
  <c r="P1786" i="1" a="1"/>
  <c r="P1786" i="1" s="1"/>
  <c r="R1786" i="1" s="1"/>
  <c r="P1787" i="1" a="1"/>
  <c r="P1787" i="1" s="1"/>
  <c r="R1787" i="1" s="1"/>
  <c r="P1788" i="1" a="1"/>
  <c r="P1788" i="1" s="1"/>
  <c r="R1788" i="1" s="1"/>
  <c r="P1789" i="1" a="1"/>
  <c r="P1789" i="1" s="1"/>
  <c r="R1789" i="1" s="1"/>
  <c r="P1790" i="1" a="1"/>
  <c r="P1790" i="1" s="1"/>
  <c r="R1790" i="1" s="1"/>
  <c r="P1791" i="1" a="1"/>
  <c r="P1791" i="1" s="1"/>
  <c r="R1791" i="1" s="1"/>
  <c r="P1792" i="1" a="1"/>
  <c r="P1792" i="1" s="1"/>
  <c r="R1792" i="1" s="1"/>
  <c r="P1793" i="1" a="1"/>
  <c r="P1793" i="1" s="1"/>
  <c r="R1793" i="1" s="1"/>
  <c r="P1794" i="1" a="1"/>
  <c r="P1794" i="1" s="1"/>
  <c r="R1794" i="1" s="1"/>
  <c r="P1795" i="1" a="1"/>
  <c r="P1795" i="1" s="1"/>
  <c r="R1795" i="1" s="1"/>
  <c r="P1796" i="1" a="1"/>
  <c r="P1796" i="1" s="1"/>
  <c r="R1796" i="1" s="1"/>
  <c r="P1797" i="1" a="1"/>
  <c r="P1797" i="1" s="1"/>
  <c r="R1797" i="1" s="1"/>
  <c r="P1798" i="1" a="1"/>
  <c r="P1798" i="1" s="1"/>
  <c r="R1798" i="1" s="1"/>
  <c r="P1799" i="1" a="1"/>
  <c r="P1799" i="1" s="1"/>
  <c r="R1799" i="1" s="1"/>
  <c r="P1800" i="1" a="1"/>
  <c r="P1800" i="1" s="1"/>
  <c r="R1800" i="1" s="1"/>
  <c r="P1801" i="1" a="1"/>
  <c r="P1801" i="1" s="1"/>
  <c r="R1801" i="1" s="1"/>
  <c r="P1802" i="1" a="1"/>
  <c r="P1802" i="1" s="1"/>
  <c r="R1802" i="1" s="1"/>
  <c r="P1803" i="1" a="1"/>
  <c r="P1803" i="1" s="1"/>
  <c r="R1803" i="1" s="1"/>
  <c r="P1804" i="1" a="1"/>
  <c r="P1804" i="1" s="1"/>
  <c r="R1804" i="1" s="1"/>
  <c r="P1805" i="1" a="1"/>
  <c r="P1805" i="1" s="1"/>
  <c r="R1805" i="1" s="1"/>
  <c r="P1806" i="1" a="1"/>
  <c r="P1806" i="1" s="1"/>
  <c r="R1806" i="1" s="1"/>
  <c r="P1807" i="1" a="1"/>
  <c r="P1807" i="1" s="1"/>
  <c r="R1807" i="1" s="1"/>
  <c r="P1808" i="1" a="1"/>
  <c r="P1808" i="1" s="1"/>
  <c r="R1808" i="1" s="1"/>
  <c r="P1809" i="1" a="1"/>
  <c r="P1809" i="1" s="1"/>
  <c r="R1809" i="1" s="1"/>
  <c r="P1810" i="1" a="1"/>
  <c r="P1810" i="1" s="1"/>
  <c r="R1810" i="1" s="1"/>
  <c r="P1811" i="1" a="1"/>
  <c r="P1811" i="1" s="1"/>
  <c r="R1811" i="1" s="1"/>
  <c r="P1812" i="1" a="1"/>
  <c r="P1812" i="1" s="1"/>
  <c r="R1812" i="1" s="1"/>
  <c r="P1813" i="1" a="1"/>
  <c r="P1813" i="1" s="1"/>
  <c r="R1813" i="1" s="1"/>
  <c r="P1814" i="1" a="1"/>
  <c r="P1814" i="1" s="1"/>
  <c r="R1814" i="1" s="1"/>
  <c r="P1815" i="1" a="1"/>
  <c r="P1815" i="1" s="1"/>
  <c r="R1815" i="1" s="1"/>
  <c r="P1816" i="1" a="1"/>
  <c r="P1816" i="1" s="1"/>
  <c r="R1816" i="1" s="1"/>
  <c r="P1817" i="1" a="1"/>
  <c r="P1817" i="1" s="1"/>
  <c r="R1817" i="1" s="1"/>
  <c r="P1818" i="1" a="1"/>
  <c r="P1818" i="1" s="1"/>
  <c r="R1818" i="1" s="1"/>
  <c r="P1819" i="1" a="1"/>
  <c r="P1819" i="1" s="1"/>
  <c r="R1819" i="1" s="1"/>
  <c r="P1820" i="1" a="1"/>
  <c r="P1820" i="1" s="1"/>
  <c r="R1820" i="1" s="1"/>
  <c r="P1821" i="1" a="1"/>
  <c r="P1821" i="1" s="1"/>
  <c r="R1821" i="1" s="1"/>
  <c r="P1822" i="1" a="1"/>
  <c r="P1822" i="1" s="1"/>
  <c r="R1822" i="1" s="1"/>
  <c r="P1823" i="1" a="1"/>
  <c r="P1823" i="1" s="1"/>
  <c r="R1823" i="1" s="1"/>
  <c r="P1824" i="1" a="1"/>
  <c r="P1824" i="1" s="1"/>
  <c r="R1824" i="1" s="1"/>
  <c r="P1825" i="1" a="1"/>
  <c r="P1825" i="1" s="1"/>
  <c r="R1825" i="1" s="1"/>
  <c r="P1826" i="1" a="1"/>
  <c r="P1826" i="1" s="1"/>
  <c r="R1826" i="1" s="1"/>
  <c r="P1827" i="1" a="1"/>
  <c r="P1827" i="1" s="1"/>
  <c r="R1827" i="1" s="1"/>
  <c r="P1828" i="1" a="1"/>
  <c r="P1828" i="1" s="1"/>
  <c r="R1828" i="1" s="1"/>
  <c r="P1829" i="1" a="1"/>
  <c r="P1829" i="1" s="1"/>
  <c r="R1829" i="1" s="1"/>
  <c r="P1830" i="1" a="1"/>
  <c r="P1830" i="1" s="1"/>
  <c r="R1830" i="1" s="1"/>
  <c r="P1831" i="1" a="1"/>
  <c r="P1831" i="1" s="1"/>
  <c r="R1831" i="1" s="1"/>
  <c r="P1832" i="1" a="1"/>
  <c r="P1832" i="1" s="1"/>
  <c r="R1832" i="1" s="1"/>
  <c r="P1833" i="1" a="1"/>
  <c r="P1833" i="1" s="1"/>
  <c r="R1833" i="1" s="1"/>
  <c r="P1834" i="1" a="1"/>
  <c r="P1834" i="1" s="1"/>
  <c r="R1834" i="1" s="1"/>
  <c r="P1835" i="1" a="1"/>
  <c r="P1835" i="1" s="1"/>
  <c r="R1835" i="1" s="1"/>
  <c r="P1836" i="1" a="1"/>
  <c r="P1836" i="1" s="1"/>
  <c r="R1836" i="1" s="1"/>
  <c r="P1837" i="1" a="1"/>
  <c r="P1837" i="1" s="1"/>
  <c r="R1837" i="1" s="1"/>
  <c r="P1838" i="1" a="1"/>
  <c r="P1838" i="1" s="1"/>
  <c r="R1838" i="1" s="1"/>
  <c r="P1839" i="1" a="1"/>
  <c r="P1839" i="1" s="1"/>
  <c r="R1839" i="1" s="1"/>
  <c r="P1840" i="1" a="1"/>
  <c r="P1840" i="1" s="1"/>
  <c r="R1840" i="1" s="1"/>
  <c r="P1841" i="1" a="1"/>
  <c r="P1841" i="1" s="1"/>
  <c r="R1841" i="1" s="1"/>
  <c r="P1842" i="1" a="1"/>
  <c r="P1842" i="1" s="1"/>
  <c r="R1842" i="1" s="1"/>
  <c r="P1843" i="1" a="1"/>
  <c r="P1843" i="1" s="1"/>
  <c r="R1843" i="1" s="1"/>
  <c r="P1844" i="1" a="1"/>
  <c r="P1844" i="1" s="1"/>
  <c r="R1844" i="1" s="1"/>
  <c r="P1845" i="1" a="1"/>
  <c r="P1845" i="1" s="1"/>
  <c r="R1845" i="1" s="1"/>
  <c r="P1846" i="1" a="1"/>
  <c r="P1846" i="1" s="1"/>
  <c r="R1846" i="1" s="1"/>
  <c r="P1847" i="1" a="1"/>
  <c r="P1847" i="1" s="1"/>
  <c r="R1847" i="1" s="1"/>
  <c r="P1848" i="1" a="1"/>
  <c r="P1848" i="1" s="1"/>
  <c r="R1848" i="1" s="1"/>
  <c r="P1849" i="1" a="1"/>
  <c r="P1849" i="1" s="1"/>
  <c r="R1849" i="1" s="1"/>
  <c r="P1850" i="1" a="1"/>
  <c r="P1850" i="1" s="1"/>
  <c r="R1850" i="1" s="1"/>
  <c r="P1851" i="1" a="1"/>
  <c r="P1851" i="1" s="1"/>
  <c r="R1851" i="1" s="1"/>
  <c r="P1852" i="1" a="1"/>
  <c r="P1852" i="1" s="1"/>
  <c r="R1852" i="1" s="1"/>
  <c r="P1853" i="1" a="1"/>
  <c r="P1853" i="1" s="1"/>
  <c r="R1853" i="1" s="1"/>
  <c r="P1854" i="1" a="1"/>
  <c r="P1854" i="1" s="1"/>
  <c r="R1854" i="1" s="1"/>
  <c r="P1855" i="1" a="1"/>
  <c r="P1855" i="1" s="1"/>
  <c r="R1855" i="1" s="1"/>
  <c r="P1856" i="1" a="1"/>
  <c r="P1856" i="1" s="1"/>
  <c r="R1856" i="1" s="1"/>
  <c r="P1857" i="1" a="1"/>
  <c r="P1857" i="1" s="1"/>
  <c r="R1857" i="1" s="1"/>
  <c r="P1858" i="1" a="1"/>
  <c r="P1858" i="1" s="1"/>
  <c r="R1858" i="1" s="1"/>
  <c r="P1859" i="1" a="1"/>
  <c r="P1859" i="1" s="1"/>
  <c r="R1859" i="1" s="1"/>
  <c r="P1860" i="1" a="1"/>
  <c r="P1860" i="1" s="1"/>
  <c r="R1860" i="1" s="1"/>
  <c r="P1861" i="1" a="1"/>
  <c r="P1861" i="1" s="1"/>
  <c r="R1861" i="1" s="1"/>
  <c r="P1862" i="1" a="1"/>
  <c r="P1862" i="1" s="1"/>
  <c r="R1862" i="1" s="1"/>
  <c r="P1863" i="1" a="1"/>
  <c r="P1863" i="1" s="1"/>
  <c r="R1863" i="1" s="1"/>
  <c r="P1864" i="1" a="1"/>
  <c r="P1864" i="1" s="1"/>
  <c r="R1864" i="1" s="1"/>
  <c r="P1865" i="1" a="1"/>
  <c r="P1865" i="1" s="1"/>
  <c r="R1865" i="1" s="1"/>
  <c r="P1866" i="1" a="1"/>
  <c r="P1866" i="1" s="1"/>
  <c r="R1866" i="1" s="1"/>
  <c r="P1867" i="1" a="1"/>
  <c r="P1867" i="1" s="1"/>
  <c r="R1867" i="1" s="1"/>
  <c r="P1868" i="1" a="1"/>
  <c r="P1868" i="1" s="1"/>
  <c r="R1868" i="1" s="1"/>
  <c r="P1869" i="1" a="1"/>
  <c r="P1869" i="1" s="1"/>
  <c r="R1869" i="1" s="1"/>
  <c r="P1870" i="1" a="1"/>
  <c r="P1870" i="1" s="1"/>
  <c r="R1870" i="1" s="1"/>
  <c r="P1871" i="1" a="1"/>
  <c r="P1871" i="1" s="1"/>
  <c r="R1871" i="1" s="1"/>
  <c r="P1872" i="1" a="1"/>
  <c r="P1872" i="1" s="1"/>
  <c r="R1872" i="1" s="1"/>
  <c r="P1873" i="1" a="1"/>
  <c r="P1873" i="1" s="1"/>
  <c r="R1873" i="1" s="1"/>
  <c r="P1874" i="1" a="1"/>
  <c r="P1874" i="1" s="1"/>
  <c r="R1874" i="1" s="1"/>
  <c r="P1875" i="1" a="1"/>
  <c r="P1875" i="1" s="1"/>
  <c r="R1875" i="1" s="1"/>
  <c r="P1876" i="1" a="1"/>
  <c r="P1876" i="1" s="1"/>
  <c r="R1876" i="1" s="1"/>
  <c r="P1877" i="1" a="1"/>
  <c r="P1877" i="1" s="1"/>
  <c r="P1878" i="1" a="1"/>
  <c r="P1878" i="1" s="1"/>
  <c r="P1879" i="1" a="1"/>
  <c r="P1879" i="1" s="1"/>
  <c r="P1880" i="1" a="1"/>
  <c r="P1880" i="1" s="1"/>
  <c r="R1880" i="1" s="1"/>
  <c r="P1881" i="1" a="1"/>
  <c r="P1881" i="1" s="1"/>
  <c r="R1881" i="1" s="1"/>
  <c r="P1882" i="1" a="1"/>
  <c r="P1882" i="1" s="1"/>
  <c r="R1882" i="1" s="1"/>
  <c r="P1883" i="1" a="1"/>
  <c r="P1883" i="1" s="1"/>
  <c r="R1883" i="1" s="1"/>
  <c r="P1884" i="1" a="1"/>
  <c r="P1884" i="1" s="1"/>
  <c r="R1884" i="1" s="1"/>
  <c r="P1885" i="1" a="1"/>
  <c r="P1885" i="1" s="1"/>
  <c r="R1885" i="1" s="1"/>
  <c r="P1886" i="1" a="1"/>
  <c r="P1886" i="1" s="1"/>
  <c r="R1886" i="1" s="1"/>
  <c r="P1887" i="1" a="1"/>
  <c r="P1887" i="1" s="1"/>
  <c r="R1887" i="1" s="1"/>
  <c r="P1888" i="1" a="1"/>
  <c r="P1888" i="1" s="1"/>
  <c r="R1888" i="1" s="1"/>
  <c r="P1889" i="1" a="1"/>
  <c r="P1889" i="1" s="1"/>
  <c r="R1889" i="1" s="1"/>
  <c r="P1890" i="1" a="1"/>
  <c r="P1890" i="1" s="1"/>
  <c r="R1890" i="1" s="1"/>
  <c r="P1891" i="1" a="1"/>
  <c r="P1891" i="1" s="1"/>
  <c r="R1891" i="1" s="1"/>
  <c r="P1892" i="1" a="1"/>
  <c r="P1892" i="1" s="1"/>
  <c r="P1893" i="1" a="1"/>
  <c r="P1893" i="1" s="1"/>
  <c r="P1894" i="1" a="1"/>
  <c r="P1894" i="1" s="1"/>
  <c r="P1895" i="1" a="1"/>
  <c r="P1895" i="1" s="1"/>
  <c r="P1896" i="1" a="1"/>
  <c r="P1896" i="1" s="1"/>
  <c r="P1897" i="1" a="1"/>
  <c r="P1897" i="1" s="1"/>
  <c r="P1898" i="1" a="1"/>
  <c r="P1898" i="1" s="1"/>
  <c r="R1898" i="1" s="1"/>
  <c r="P1899" i="1" a="1"/>
  <c r="P1899" i="1" s="1"/>
  <c r="P1900" i="1" a="1"/>
  <c r="P1900" i="1" s="1"/>
  <c r="P1901" i="1" a="1"/>
  <c r="P1901" i="1" s="1"/>
  <c r="P1902" i="1" a="1"/>
  <c r="P1902" i="1" s="1"/>
  <c r="P1903" i="1" a="1"/>
  <c r="P1903" i="1" s="1"/>
  <c r="P1904" i="1" a="1"/>
  <c r="P1904" i="1" s="1"/>
  <c r="P1905" i="1" a="1"/>
  <c r="P1905" i="1" s="1"/>
  <c r="P1906" i="1" a="1"/>
  <c r="P1906" i="1" s="1"/>
  <c r="P1907" i="1" a="1"/>
  <c r="P1907" i="1" s="1"/>
  <c r="R1907" i="1" s="1"/>
  <c r="P1908" i="1" a="1"/>
  <c r="P1908" i="1" s="1"/>
  <c r="R1908" i="1" s="1"/>
  <c r="P1909" i="1" a="1"/>
  <c r="P1909" i="1" s="1"/>
  <c r="R1909" i="1" s="1"/>
  <c r="P1910" i="1" a="1"/>
  <c r="P1910" i="1" s="1"/>
  <c r="R1910" i="1" s="1"/>
  <c r="P1911" i="1" a="1"/>
  <c r="P1911" i="1" s="1"/>
  <c r="R1911" i="1" s="1"/>
  <c r="P1912" i="1" a="1"/>
  <c r="P1912" i="1" s="1"/>
  <c r="R1912" i="1" s="1"/>
  <c r="P1913" i="1" a="1"/>
  <c r="P1913" i="1" s="1"/>
  <c r="R1913" i="1" s="1"/>
  <c r="P1914" i="1" a="1"/>
  <c r="P1914" i="1" s="1"/>
  <c r="R1914" i="1" s="1"/>
  <c r="P1915" i="1" a="1"/>
  <c r="P1915" i="1" s="1"/>
  <c r="R1915" i="1" s="1"/>
  <c r="P1916" i="1" a="1"/>
  <c r="P1916" i="1" s="1"/>
  <c r="R1916" i="1" s="1"/>
  <c r="P1917" i="1" a="1"/>
  <c r="P1917" i="1" s="1"/>
  <c r="R1917" i="1" s="1"/>
  <c r="P1918" i="1" a="1"/>
  <c r="P1918" i="1" s="1"/>
  <c r="R1918" i="1" s="1"/>
  <c r="P1919" i="1" a="1"/>
  <c r="P1919" i="1" s="1"/>
  <c r="R1919" i="1" s="1"/>
  <c r="P1920" i="1" a="1"/>
  <c r="P1920" i="1" s="1"/>
  <c r="R1920" i="1" s="1"/>
  <c r="P1921" i="1" a="1"/>
  <c r="P1921" i="1" s="1"/>
  <c r="R1921" i="1" s="1"/>
  <c r="P1922" i="1" a="1"/>
  <c r="P1922" i="1" s="1"/>
  <c r="R1922" i="1" s="1"/>
  <c r="P1923" i="1" a="1"/>
  <c r="P1923" i="1" s="1"/>
  <c r="R1923" i="1" s="1"/>
  <c r="P1924" i="1" a="1"/>
  <c r="P1924" i="1" s="1"/>
  <c r="R1924" i="1" s="1"/>
  <c r="P1925" i="1" a="1"/>
  <c r="P1925" i="1" s="1"/>
  <c r="R1925" i="1" s="1"/>
  <c r="P1926" i="1" a="1"/>
  <c r="P1926" i="1" s="1"/>
  <c r="R1926" i="1" s="1"/>
  <c r="P1927" i="1" a="1"/>
  <c r="P1927" i="1" s="1"/>
  <c r="R1927" i="1" s="1"/>
  <c r="P1928" i="1" a="1"/>
  <c r="P1928" i="1" s="1"/>
  <c r="R1928" i="1" s="1"/>
  <c r="P1929" i="1" a="1"/>
  <c r="P1929" i="1" s="1"/>
  <c r="R1929" i="1" s="1"/>
  <c r="P1930" i="1" a="1"/>
  <c r="P1930" i="1" s="1"/>
  <c r="R1930" i="1" s="1"/>
  <c r="P1931" i="1" a="1"/>
  <c r="P1931" i="1" s="1"/>
  <c r="R1931" i="1" s="1"/>
  <c r="P1932" i="1" a="1"/>
  <c r="P1932" i="1" s="1"/>
  <c r="R1932" i="1" s="1"/>
  <c r="P1933" i="1" a="1"/>
  <c r="P1933" i="1" s="1"/>
  <c r="R1933" i="1" s="1"/>
  <c r="P1934" i="1" a="1"/>
  <c r="P1934" i="1" s="1"/>
  <c r="R1934" i="1" s="1"/>
  <c r="P1935" i="1" a="1"/>
  <c r="P1935" i="1" s="1"/>
  <c r="R1935" i="1" s="1"/>
  <c r="P1936" i="1" a="1"/>
  <c r="P1936" i="1" s="1"/>
  <c r="R1936" i="1" s="1"/>
  <c r="P1937" i="1" a="1"/>
  <c r="P1937" i="1" s="1"/>
  <c r="R1937" i="1" s="1"/>
  <c r="P1938" i="1" a="1"/>
  <c r="P1938" i="1" s="1"/>
  <c r="R1938" i="1" s="1"/>
  <c r="P1939" i="1" a="1"/>
  <c r="P1939" i="1" s="1"/>
  <c r="R1939" i="1" s="1"/>
  <c r="P1940" i="1" a="1"/>
  <c r="P1940" i="1" s="1"/>
  <c r="R1940" i="1" s="1"/>
  <c r="P1941" i="1" a="1"/>
  <c r="P1941" i="1" s="1"/>
  <c r="R1941" i="1" s="1"/>
  <c r="P1942" i="1" a="1"/>
  <c r="P1942" i="1" s="1"/>
  <c r="P1943" i="1" a="1"/>
  <c r="P1943" i="1" s="1"/>
  <c r="P1944" i="1" a="1"/>
  <c r="P1944" i="1" s="1"/>
  <c r="P1945" i="1" a="1"/>
  <c r="P1945" i="1" s="1"/>
  <c r="P1946" i="1" a="1"/>
  <c r="P1946" i="1" s="1"/>
  <c r="P1947" i="1" a="1"/>
  <c r="P1947" i="1" s="1"/>
  <c r="P1948" i="1" a="1"/>
  <c r="P1948" i="1" s="1"/>
  <c r="P1949" i="1" a="1"/>
  <c r="P1949" i="1" s="1"/>
  <c r="R1949" i="1" s="1"/>
  <c r="P1950" i="1" a="1"/>
  <c r="P1950" i="1" s="1"/>
  <c r="R1950" i="1" s="1"/>
  <c r="P1951" i="1" a="1"/>
  <c r="P1951" i="1" s="1"/>
  <c r="R1951" i="1" s="1"/>
  <c r="P1952" i="1" a="1"/>
  <c r="P1952" i="1" s="1"/>
  <c r="R1952" i="1" s="1"/>
  <c r="P1953" i="1" a="1"/>
  <c r="P1953" i="1" s="1"/>
  <c r="R1953" i="1" s="1"/>
  <c r="P1954" i="1" a="1"/>
  <c r="P1954" i="1" s="1"/>
  <c r="R1954" i="1" s="1"/>
  <c r="P1955" i="1" a="1"/>
  <c r="P1955" i="1" s="1"/>
  <c r="R1955" i="1" s="1"/>
  <c r="P1956" i="1" a="1"/>
  <c r="P1956" i="1" s="1"/>
  <c r="R1956" i="1" s="1"/>
  <c r="P1957" i="1" a="1"/>
  <c r="P1957" i="1" s="1"/>
  <c r="R1957" i="1" s="1"/>
  <c r="P1958" i="1" a="1"/>
  <c r="P1958" i="1" s="1"/>
  <c r="R1958" i="1" s="1"/>
  <c r="P1959" i="1" a="1"/>
  <c r="P1959" i="1" s="1"/>
  <c r="R1959" i="1" s="1"/>
  <c r="P1960" i="1" a="1"/>
  <c r="P1960" i="1" s="1"/>
  <c r="R1960" i="1" s="1"/>
  <c r="P1961" i="1" a="1"/>
  <c r="P1961" i="1" s="1"/>
  <c r="R1961" i="1" s="1"/>
  <c r="P1962" i="1" a="1"/>
  <c r="P1962" i="1" s="1"/>
  <c r="R1962" i="1" s="1"/>
  <c r="P1963" i="1" a="1"/>
  <c r="P1963" i="1" s="1"/>
  <c r="R1963" i="1" s="1"/>
  <c r="P1964" i="1" a="1"/>
  <c r="P1964" i="1" s="1"/>
  <c r="R1964" i="1" s="1"/>
  <c r="P1965" i="1" a="1"/>
  <c r="P1965" i="1" s="1"/>
  <c r="R1965" i="1" s="1"/>
  <c r="P1966" i="1" a="1"/>
  <c r="P1966" i="1" s="1"/>
  <c r="R1966" i="1" s="1"/>
  <c r="P1967" i="1" a="1"/>
  <c r="P1967" i="1" s="1"/>
  <c r="R1967" i="1" s="1"/>
  <c r="P1968" i="1" a="1"/>
  <c r="P1968" i="1" s="1"/>
  <c r="R1968" i="1" s="1"/>
  <c r="P1969" i="1" a="1"/>
  <c r="P1969" i="1" s="1"/>
  <c r="R1969" i="1" s="1"/>
  <c r="P1970" i="1" a="1"/>
  <c r="P1970" i="1" s="1"/>
  <c r="R1970" i="1" s="1"/>
  <c r="P1971" i="1" a="1"/>
  <c r="P1971" i="1" s="1"/>
  <c r="R1971" i="1" s="1"/>
  <c r="P1972" i="1" a="1"/>
  <c r="P1972" i="1" s="1"/>
  <c r="R1972" i="1" s="1"/>
  <c r="P1973" i="1" a="1"/>
  <c r="P1973" i="1" s="1"/>
  <c r="R1973" i="1" s="1"/>
  <c r="P1974" i="1" a="1"/>
  <c r="P1974" i="1" s="1"/>
  <c r="R1974" i="1" s="1"/>
  <c r="P1975" i="1" a="1"/>
  <c r="P1975" i="1" s="1"/>
  <c r="R1975" i="1" s="1"/>
  <c r="P1976" i="1" a="1"/>
  <c r="P1976" i="1" s="1"/>
  <c r="R1976" i="1" s="1"/>
  <c r="P1977" i="1" a="1"/>
  <c r="P1977" i="1" s="1"/>
  <c r="R1977" i="1" s="1"/>
  <c r="P1978" i="1" a="1"/>
  <c r="P1978" i="1" s="1"/>
  <c r="R1978" i="1" s="1"/>
  <c r="P1979" i="1" a="1"/>
  <c r="P1979" i="1" s="1"/>
  <c r="R1979" i="1" s="1"/>
  <c r="P1980" i="1" a="1"/>
  <c r="P1980" i="1" s="1"/>
  <c r="R1980" i="1" s="1"/>
  <c r="P1981" i="1" a="1"/>
  <c r="P1981" i="1" s="1"/>
  <c r="R1981" i="1" s="1"/>
  <c r="P1982" i="1" a="1"/>
  <c r="P1982" i="1" s="1"/>
  <c r="R1982" i="1" s="1"/>
  <c r="P1983" i="1" a="1"/>
  <c r="P1983" i="1" s="1"/>
  <c r="R1983" i="1" s="1"/>
  <c r="P1984" i="1" a="1"/>
  <c r="P1984" i="1" s="1"/>
  <c r="R1984" i="1" s="1"/>
  <c r="P1985" i="1" a="1"/>
  <c r="P1985" i="1" s="1"/>
  <c r="R1985" i="1" s="1"/>
  <c r="P1986" i="1" a="1"/>
  <c r="P1986" i="1" s="1"/>
  <c r="R1986" i="1" s="1"/>
  <c r="P1987" i="1" a="1"/>
  <c r="P1987" i="1" s="1"/>
  <c r="R1987" i="1" s="1"/>
  <c r="P1988" i="1" a="1"/>
  <c r="P1988" i="1" s="1"/>
  <c r="R1988" i="1" s="1"/>
  <c r="P1989" i="1" a="1"/>
  <c r="P1989" i="1" s="1"/>
  <c r="R1989" i="1" s="1"/>
  <c r="P1990" i="1" a="1"/>
  <c r="P1990" i="1" s="1"/>
  <c r="R1990" i="1" s="1"/>
  <c r="P1991" i="1" a="1"/>
  <c r="P1991" i="1" s="1"/>
  <c r="R1991" i="1" s="1"/>
  <c r="P1992" i="1" a="1"/>
  <c r="P1992" i="1" s="1"/>
  <c r="R1992" i="1" s="1"/>
  <c r="P1993" i="1" a="1"/>
  <c r="P1993" i="1" s="1"/>
  <c r="R1993" i="1" s="1"/>
  <c r="P1994" i="1" a="1"/>
  <c r="P1994" i="1" s="1"/>
  <c r="R1994" i="1" s="1"/>
  <c r="P1995" i="1" a="1"/>
  <c r="P1995" i="1" s="1"/>
  <c r="R1995" i="1" s="1"/>
  <c r="P1996" i="1" a="1"/>
  <c r="P1996" i="1" s="1"/>
  <c r="R1996" i="1" s="1"/>
  <c r="P1997" i="1" a="1"/>
  <c r="P1997" i="1" s="1"/>
  <c r="R1997" i="1" s="1"/>
  <c r="P1998" i="1" a="1"/>
  <c r="P1998" i="1" s="1"/>
  <c r="R1998" i="1" s="1"/>
  <c r="P1999" i="1" a="1"/>
  <c r="P1999" i="1" s="1"/>
  <c r="R1999" i="1" s="1"/>
  <c r="P2000" i="1" a="1"/>
  <c r="P2000" i="1" s="1"/>
  <c r="R2000" i="1" s="1"/>
  <c r="P2001" i="1" a="1"/>
  <c r="P2001" i="1" s="1"/>
  <c r="R2001" i="1" s="1"/>
  <c r="P2002" i="1" a="1"/>
  <c r="P2002" i="1" s="1"/>
  <c r="R2002" i="1" s="1"/>
  <c r="P2003" i="1" a="1"/>
  <c r="P2003" i="1" s="1"/>
  <c r="R2003" i="1" s="1"/>
  <c r="P2004" i="1" a="1"/>
  <c r="P2004" i="1" s="1"/>
  <c r="R2004" i="1" s="1"/>
  <c r="P2005" i="1" a="1"/>
  <c r="P2005" i="1" s="1"/>
  <c r="R2005" i="1" s="1"/>
  <c r="P2006" i="1" a="1"/>
  <c r="P2006" i="1" s="1"/>
  <c r="R2006" i="1" s="1"/>
  <c r="P2007" i="1" a="1"/>
  <c r="P2007" i="1" s="1"/>
  <c r="R2007" i="1" s="1"/>
  <c r="P2008" i="1" a="1"/>
  <c r="P2008" i="1" s="1"/>
  <c r="R2008" i="1" s="1"/>
  <c r="P2009" i="1" a="1"/>
  <c r="P2009" i="1" s="1"/>
  <c r="R2009" i="1" s="1"/>
  <c r="P2010" i="1" a="1"/>
  <c r="P2010" i="1" s="1"/>
  <c r="R2010" i="1" s="1"/>
  <c r="P2011" i="1" a="1"/>
  <c r="P2011" i="1" s="1"/>
  <c r="R2011" i="1" s="1"/>
  <c r="P2012" i="1" a="1"/>
  <c r="P2012" i="1" s="1"/>
  <c r="R2012" i="1" s="1"/>
  <c r="P2013" i="1" a="1"/>
  <c r="P2013" i="1" s="1"/>
  <c r="R2013" i="1" s="1"/>
  <c r="P2014" i="1" a="1"/>
  <c r="P2014" i="1" s="1"/>
  <c r="R2014" i="1" s="1"/>
  <c r="P2015" i="1" a="1"/>
  <c r="P2015" i="1" s="1"/>
  <c r="R2015" i="1" s="1"/>
  <c r="P2016" i="1" a="1"/>
  <c r="P2016" i="1" s="1"/>
  <c r="R2016" i="1" s="1"/>
  <c r="P2017" i="1" a="1"/>
  <c r="P2017" i="1" s="1"/>
  <c r="R2017" i="1" s="1"/>
  <c r="P2018" i="1" a="1"/>
  <c r="P2018" i="1" s="1"/>
  <c r="R2018" i="1" s="1"/>
  <c r="P2019" i="1" a="1"/>
  <c r="P2019" i="1" s="1"/>
  <c r="R2019" i="1" s="1"/>
  <c r="P2020" i="1" a="1"/>
  <c r="P2020" i="1" s="1"/>
  <c r="R2020" i="1" s="1"/>
  <c r="P2021" i="1" a="1"/>
  <c r="P2021" i="1" s="1"/>
  <c r="R2021" i="1" s="1"/>
  <c r="P2022" i="1" a="1"/>
  <c r="P2022" i="1" s="1"/>
  <c r="R2022" i="1" s="1"/>
  <c r="P2023" i="1" a="1"/>
  <c r="P2023" i="1" s="1"/>
  <c r="R2023" i="1" s="1"/>
  <c r="P2024" i="1" a="1"/>
  <c r="P2024" i="1" s="1"/>
  <c r="R2024" i="1" s="1"/>
  <c r="P2025" i="1" a="1"/>
  <c r="P2025" i="1" s="1"/>
  <c r="R2025" i="1" s="1"/>
  <c r="P2026" i="1" a="1"/>
  <c r="P2026" i="1" s="1"/>
  <c r="R2026" i="1" s="1"/>
  <c r="P2027" i="1" a="1"/>
  <c r="P2027" i="1" s="1"/>
  <c r="R2027" i="1" s="1"/>
  <c r="P2028" i="1" a="1"/>
  <c r="P2028" i="1" s="1"/>
  <c r="R2028" i="1" s="1"/>
  <c r="P2029" i="1" a="1"/>
  <c r="P2029" i="1" s="1"/>
  <c r="R2029" i="1" s="1"/>
  <c r="P2030" i="1" a="1"/>
  <c r="P2030" i="1" s="1"/>
  <c r="R2030" i="1" s="1"/>
  <c r="P2031" i="1" a="1"/>
  <c r="P2031" i="1" s="1"/>
  <c r="R2031" i="1" s="1"/>
  <c r="P2032" i="1" a="1"/>
  <c r="P2032" i="1" s="1"/>
  <c r="R2032" i="1" s="1"/>
  <c r="P2033" i="1" a="1"/>
  <c r="P2033" i="1" s="1"/>
  <c r="R2033" i="1" s="1"/>
  <c r="P2034" i="1" a="1"/>
  <c r="P2034" i="1" s="1"/>
  <c r="R2034" i="1" s="1"/>
  <c r="P2035" i="1" a="1"/>
  <c r="P2035" i="1" s="1"/>
  <c r="R2035" i="1" s="1"/>
  <c r="P2036" i="1" a="1"/>
  <c r="P2036" i="1" s="1"/>
  <c r="R2036" i="1" s="1"/>
  <c r="P2037" i="1" a="1"/>
  <c r="P2037" i="1" s="1"/>
  <c r="R2037" i="1" s="1"/>
  <c r="P2038" i="1" a="1"/>
  <c r="P2038" i="1" s="1"/>
  <c r="R2038" i="1" s="1"/>
  <c r="P2039" i="1" a="1"/>
  <c r="P2039" i="1" s="1"/>
  <c r="R2039" i="1" s="1"/>
  <c r="P2040" i="1" a="1"/>
  <c r="P2040" i="1" s="1"/>
  <c r="R2040" i="1" s="1"/>
  <c r="P2041" i="1" a="1"/>
  <c r="P2041" i="1" s="1"/>
  <c r="R2041" i="1" s="1"/>
  <c r="P2042" i="1" a="1"/>
  <c r="P2042" i="1" s="1"/>
  <c r="R2042" i="1" s="1"/>
  <c r="P2043" i="1" a="1"/>
  <c r="P2043" i="1" s="1"/>
  <c r="R2043" i="1" s="1"/>
  <c r="P2044" i="1" a="1"/>
  <c r="P2044" i="1" s="1"/>
  <c r="R2044" i="1" s="1"/>
  <c r="P2045" i="1" a="1"/>
  <c r="P2045" i="1" s="1"/>
  <c r="R2045" i="1" s="1"/>
  <c r="P2046" i="1" a="1"/>
  <c r="P2046" i="1" s="1"/>
  <c r="R2046" i="1" s="1"/>
  <c r="P2047" i="1" a="1"/>
  <c r="P2047" i="1" s="1"/>
  <c r="R2047" i="1" s="1"/>
  <c r="P2048" i="1" a="1"/>
  <c r="P2048" i="1" s="1"/>
  <c r="R2048" i="1" s="1"/>
  <c r="P2049" i="1" a="1"/>
  <c r="P2049" i="1" s="1"/>
  <c r="R2049" i="1" s="1"/>
  <c r="P2050" i="1" a="1"/>
  <c r="P2050" i="1" s="1"/>
  <c r="R2050" i="1" s="1"/>
  <c r="P2051" i="1" a="1"/>
  <c r="P2051" i="1" s="1"/>
  <c r="R2051" i="1" s="1"/>
  <c r="P2052" i="1" a="1"/>
  <c r="P2052" i="1" s="1"/>
  <c r="R2052" i="1" s="1"/>
  <c r="P2053" i="1" a="1"/>
  <c r="P2053" i="1" s="1"/>
  <c r="R2053" i="1" s="1"/>
  <c r="P2054" i="1" a="1"/>
  <c r="P2054" i="1" s="1"/>
  <c r="R2054" i="1" s="1"/>
  <c r="P2055" i="1" a="1"/>
  <c r="P2055" i="1" s="1"/>
  <c r="R2055" i="1" s="1"/>
  <c r="P2056" i="1" a="1"/>
  <c r="P2056" i="1" s="1"/>
  <c r="R2056" i="1" s="1"/>
  <c r="P2057" i="1" a="1"/>
  <c r="P2057" i="1" s="1"/>
  <c r="R2057" i="1" s="1"/>
  <c r="P2058" i="1" a="1"/>
  <c r="P2058" i="1" s="1"/>
  <c r="R2058" i="1" s="1"/>
  <c r="P2059" i="1" a="1"/>
  <c r="P2059" i="1" s="1"/>
  <c r="R2059" i="1" s="1"/>
  <c r="P2060" i="1" a="1"/>
  <c r="P2060" i="1" s="1"/>
  <c r="R2060" i="1" s="1"/>
  <c r="P2061" i="1" a="1"/>
  <c r="P2061" i="1" s="1"/>
  <c r="R2061" i="1" s="1"/>
  <c r="P2062" i="1" a="1"/>
  <c r="P2062" i="1" s="1"/>
  <c r="R2062" i="1" s="1"/>
  <c r="P2063" i="1" a="1"/>
  <c r="P2063" i="1" s="1"/>
  <c r="R2063" i="1" s="1"/>
  <c r="P2064" i="1" a="1"/>
  <c r="P2064" i="1" s="1"/>
  <c r="R2064" i="1" s="1"/>
  <c r="P2065" i="1" a="1"/>
  <c r="P2065" i="1" s="1"/>
  <c r="R2065" i="1" s="1"/>
  <c r="P2066" i="1" a="1"/>
  <c r="P2066" i="1" s="1"/>
  <c r="R2066" i="1" s="1"/>
  <c r="P2067" i="1" a="1"/>
  <c r="P2067" i="1" s="1"/>
  <c r="R2067" i="1" s="1"/>
  <c r="P2068" i="1" a="1"/>
  <c r="P2068" i="1" s="1"/>
  <c r="R2068" i="1" s="1"/>
  <c r="P2069" i="1" a="1"/>
  <c r="P2069" i="1" s="1"/>
  <c r="R2069" i="1" s="1"/>
  <c r="P2070" i="1" a="1"/>
  <c r="P2070" i="1" s="1"/>
  <c r="R2070" i="1" s="1"/>
  <c r="P2071" i="1" a="1"/>
  <c r="P2071" i="1" s="1"/>
  <c r="R2071" i="1" s="1"/>
  <c r="P2072" i="1" a="1"/>
  <c r="P2072" i="1" s="1"/>
  <c r="R2072" i="1" s="1"/>
  <c r="P2073" i="1" a="1"/>
  <c r="P2073" i="1" s="1"/>
  <c r="R2073" i="1" s="1"/>
  <c r="P2074" i="1" a="1"/>
  <c r="P2074" i="1" s="1"/>
  <c r="R2074" i="1" s="1"/>
  <c r="P2075" i="1" a="1"/>
  <c r="P2075" i="1" s="1"/>
  <c r="R2075" i="1" s="1"/>
  <c r="P2076" i="1" a="1"/>
  <c r="P2076" i="1" s="1"/>
  <c r="R2076" i="1" s="1"/>
  <c r="P2077" i="1" a="1"/>
  <c r="P2077" i="1" s="1"/>
  <c r="R2077" i="1" s="1"/>
  <c r="P2078" i="1" a="1"/>
  <c r="P2078" i="1" s="1"/>
  <c r="R2078" i="1" s="1"/>
  <c r="P2079" i="1" a="1"/>
  <c r="P2079" i="1" s="1"/>
  <c r="R2079" i="1" s="1"/>
  <c r="P2080" i="1" a="1"/>
  <c r="P2080" i="1" s="1"/>
  <c r="R2080" i="1" s="1"/>
  <c r="P2081" i="1" a="1"/>
  <c r="P2081" i="1" s="1"/>
  <c r="R2081" i="1" s="1"/>
  <c r="P2082" i="1" a="1"/>
  <c r="P2082" i="1" s="1"/>
  <c r="R2082" i="1" s="1"/>
  <c r="P2083" i="1" a="1"/>
  <c r="P2083" i="1" s="1"/>
  <c r="R2083" i="1" s="1"/>
  <c r="P2084" i="1" a="1"/>
  <c r="P2084" i="1" s="1"/>
  <c r="R2084" i="1" s="1"/>
  <c r="P2085" i="1" a="1"/>
  <c r="P2085" i="1" s="1"/>
  <c r="R2085" i="1" s="1"/>
  <c r="P2086" i="1" a="1"/>
  <c r="P2086" i="1" s="1"/>
  <c r="R2086" i="1" s="1"/>
  <c r="P2087" i="1" a="1"/>
  <c r="P2087" i="1" s="1"/>
  <c r="R2087" i="1" s="1"/>
  <c r="P2088" i="1" a="1"/>
  <c r="P2088" i="1" s="1"/>
  <c r="R2088" i="1" s="1"/>
  <c r="P2089" i="1" a="1"/>
  <c r="P2089" i="1" s="1"/>
  <c r="R2089" i="1" s="1"/>
  <c r="P2090" i="1" a="1"/>
  <c r="P2090" i="1" s="1"/>
  <c r="R2090" i="1" s="1"/>
  <c r="P2091" i="1" a="1"/>
  <c r="P2091" i="1" s="1"/>
  <c r="R2091" i="1" s="1"/>
  <c r="P2092" i="1" a="1"/>
  <c r="P2092" i="1" s="1"/>
  <c r="R2092" i="1" s="1"/>
  <c r="P2093" i="1" a="1"/>
  <c r="P2093" i="1" s="1"/>
  <c r="R2093" i="1" s="1"/>
  <c r="P2094" i="1" a="1"/>
  <c r="P2094" i="1" s="1"/>
  <c r="R2094" i="1" s="1"/>
  <c r="P2095" i="1" a="1"/>
  <c r="P2095" i="1" s="1"/>
  <c r="R2095" i="1" s="1"/>
  <c r="P2096" i="1" a="1"/>
  <c r="P2096" i="1" s="1"/>
  <c r="R2096" i="1" s="1"/>
  <c r="P2097" i="1" a="1"/>
  <c r="P2097" i="1" s="1"/>
  <c r="R2097" i="1" s="1"/>
  <c r="P2098" i="1" a="1"/>
  <c r="P2098" i="1" s="1"/>
  <c r="R2098" i="1" s="1"/>
  <c r="P2099" i="1" a="1"/>
  <c r="P2099" i="1" s="1"/>
  <c r="R2099" i="1" s="1"/>
  <c r="P2100" i="1" a="1"/>
  <c r="P2100" i="1" s="1"/>
  <c r="R2100" i="1" s="1"/>
  <c r="P2101" i="1" a="1"/>
  <c r="P2101" i="1" s="1"/>
  <c r="R2101" i="1" s="1"/>
  <c r="P2102" i="1" a="1"/>
  <c r="P2102" i="1" s="1"/>
  <c r="R2102" i="1" s="1"/>
  <c r="P2103" i="1" a="1"/>
  <c r="P2103" i="1" s="1"/>
  <c r="R2103" i="1" s="1"/>
  <c r="P2104" i="1" a="1"/>
  <c r="P2104" i="1" s="1"/>
  <c r="R2104" i="1" s="1"/>
  <c r="P2105" i="1" a="1"/>
  <c r="P2105" i="1" s="1"/>
  <c r="R2105" i="1" s="1"/>
  <c r="P2106" i="1" a="1"/>
  <c r="P2106" i="1" s="1"/>
  <c r="R2106" i="1" s="1"/>
  <c r="P2107" i="1" a="1"/>
  <c r="P2107" i="1" s="1"/>
  <c r="R2107" i="1" s="1"/>
  <c r="P2108" i="1" a="1"/>
  <c r="P2108" i="1" s="1"/>
  <c r="R2108" i="1" s="1"/>
  <c r="P2109" i="1" a="1"/>
  <c r="P2109" i="1" s="1"/>
  <c r="R2109" i="1" s="1"/>
  <c r="P2110" i="1" a="1"/>
  <c r="P2110" i="1" s="1"/>
  <c r="R2110" i="1" s="1"/>
  <c r="P2111" i="1" a="1"/>
  <c r="P2111" i="1" s="1"/>
  <c r="R2111" i="1" s="1"/>
  <c r="P2112" i="1" a="1"/>
  <c r="P2112" i="1" s="1"/>
  <c r="R2112" i="1" s="1"/>
  <c r="P2113" i="1" a="1"/>
  <c r="P2113" i="1" s="1"/>
  <c r="R2113" i="1" s="1"/>
  <c r="P2114" i="1" a="1"/>
  <c r="P2114" i="1" s="1"/>
  <c r="R2114" i="1" s="1"/>
  <c r="P2115" i="1" a="1"/>
  <c r="P2115" i="1" s="1"/>
  <c r="R2115" i="1" s="1"/>
  <c r="P2116" i="1" a="1"/>
  <c r="P2116" i="1" s="1"/>
  <c r="R2116" i="1" s="1"/>
  <c r="P2117" i="1" a="1"/>
  <c r="P2117" i="1" s="1"/>
  <c r="R2117" i="1" s="1"/>
  <c r="P2118" i="1" a="1"/>
  <c r="P2118" i="1" s="1"/>
  <c r="R2118" i="1" s="1"/>
  <c r="P2119" i="1" a="1"/>
  <c r="P2119" i="1" s="1"/>
  <c r="R2119" i="1" s="1"/>
  <c r="P2120" i="1" a="1"/>
  <c r="P2120" i="1" s="1"/>
  <c r="R2120" i="1" s="1"/>
  <c r="P2121" i="1" a="1"/>
  <c r="P2121" i="1" s="1"/>
  <c r="R2121" i="1" s="1"/>
  <c r="P2122" i="1" a="1"/>
  <c r="P2122" i="1" s="1"/>
  <c r="R2122" i="1" s="1"/>
  <c r="P2123" i="1" a="1"/>
  <c r="P2123" i="1" s="1"/>
  <c r="R2123" i="1" s="1"/>
  <c r="P2124" i="1" a="1"/>
  <c r="P2124" i="1" s="1"/>
  <c r="R2124" i="1" s="1"/>
  <c r="P2125" i="1" a="1"/>
  <c r="P2125" i="1" s="1"/>
  <c r="R2125" i="1" s="1"/>
  <c r="P2126" i="1" a="1"/>
  <c r="P2126" i="1" s="1"/>
  <c r="R2126" i="1" s="1"/>
  <c r="P2127" i="1" a="1"/>
  <c r="P2127" i="1" s="1"/>
  <c r="R2127" i="1" s="1"/>
  <c r="P2128" i="1" a="1"/>
  <c r="P2128" i="1" s="1"/>
  <c r="R2128" i="1" s="1"/>
  <c r="P2129" i="1" a="1"/>
  <c r="P2129" i="1" s="1"/>
  <c r="R2129" i="1" s="1"/>
  <c r="P2130" i="1" a="1"/>
  <c r="P2130" i="1" s="1"/>
  <c r="R2130" i="1" s="1"/>
  <c r="P2131" i="1" a="1"/>
  <c r="P2131" i="1" s="1"/>
  <c r="R2131" i="1" s="1"/>
  <c r="P2132" i="1" a="1"/>
  <c r="P2132" i="1" s="1"/>
  <c r="R2132" i="1" s="1"/>
  <c r="P2133" i="1" a="1"/>
  <c r="P2133" i="1" s="1"/>
  <c r="R2133" i="1" s="1"/>
  <c r="P2134" i="1" a="1"/>
  <c r="P2134" i="1" s="1"/>
  <c r="R2134" i="1" s="1"/>
  <c r="P2135" i="1" a="1"/>
  <c r="P2135" i="1" s="1"/>
  <c r="R2135" i="1" s="1"/>
  <c r="P2136" i="1" a="1"/>
  <c r="P2136" i="1" s="1"/>
  <c r="R2136" i="1" s="1"/>
  <c r="P2137" i="1" a="1"/>
  <c r="P2137" i="1" s="1"/>
  <c r="R2137" i="1" s="1"/>
  <c r="P2138" i="1" a="1"/>
  <c r="P2138" i="1" s="1"/>
  <c r="R2138" i="1" s="1"/>
  <c r="P2139" i="1" a="1"/>
  <c r="P2139" i="1" s="1"/>
  <c r="R2139" i="1" s="1"/>
  <c r="P2140" i="1" a="1"/>
  <c r="P2140" i="1" s="1"/>
  <c r="R2140" i="1" s="1"/>
  <c r="P2141" i="1" a="1"/>
  <c r="P2141" i="1" s="1"/>
  <c r="R2141" i="1" s="1"/>
  <c r="P2142" i="1" a="1"/>
  <c r="P2142" i="1" s="1"/>
  <c r="R2142" i="1" s="1"/>
  <c r="P2143" i="1" a="1"/>
  <c r="P2143" i="1" s="1"/>
  <c r="R2143" i="1" s="1"/>
  <c r="P2144" i="1" a="1"/>
  <c r="P2144" i="1" s="1"/>
  <c r="R2144" i="1" s="1"/>
  <c r="P2145" i="1" a="1"/>
  <c r="P2145" i="1" s="1"/>
  <c r="R2145" i="1" s="1"/>
  <c r="P2146" i="1" a="1"/>
  <c r="P2146" i="1" s="1"/>
  <c r="R2146" i="1" s="1"/>
  <c r="P2147" i="1" a="1"/>
  <c r="P2147" i="1" s="1"/>
  <c r="R2147" i="1" s="1"/>
  <c r="P2148" i="1" a="1"/>
  <c r="P2148" i="1" s="1"/>
  <c r="R2148" i="1" s="1"/>
  <c r="P2149" i="1" a="1"/>
  <c r="P2149" i="1" s="1"/>
  <c r="R2149" i="1" s="1"/>
  <c r="P2150" i="1" a="1"/>
  <c r="P2150" i="1" s="1"/>
  <c r="R2150" i="1" s="1"/>
  <c r="P2151" i="1" a="1"/>
  <c r="P2151" i="1" s="1"/>
  <c r="R2151" i="1" s="1"/>
  <c r="P2152" i="1" a="1"/>
  <c r="P2152" i="1" s="1"/>
  <c r="R2152" i="1" s="1"/>
  <c r="P2153" i="1" a="1"/>
  <c r="P2153" i="1" s="1"/>
  <c r="R2153" i="1" s="1"/>
  <c r="P2154" i="1" a="1"/>
  <c r="P2154" i="1" s="1"/>
  <c r="R2154" i="1" s="1"/>
  <c r="P2155" i="1" a="1"/>
  <c r="P2155" i="1" s="1"/>
  <c r="R2155" i="1" s="1"/>
  <c r="P2156" i="1" a="1"/>
  <c r="P2156" i="1" s="1"/>
  <c r="R2156" i="1" s="1"/>
  <c r="P2157" i="1" a="1"/>
  <c r="P2157" i="1" s="1"/>
  <c r="R2157" i="1" s="1"/>
  <c r="P2158" i="1" a="1"/>
  <c r="P2158" i="1" s="1"/>
  <c r="R2158" i="1" s="1"/>
  <c r="P2159" i="1" a="1"/>
  <c r="P2159" i="1" s="1"/>
  <c r="R2159" i="1" s="1"/>
  <c r="P2160" i="1" a="1"/>
  <c r="P2160" i="1" s="1"/>
  <c r="R2160" i="1" s="1"/>
  <c r="P2161" i="1" a="1"/>
  <c r="P2161" i="1" s="1"/>
  <c r="R2161" i="1" s="1"/>
  <c r="P2162" i="1" a="1"/>
  <c r="P2162" i="1" s="1"/>
  <c r="R2162" i="1" s="1"/>
  <c r="P2163" i="1" a="1"/>
  <c r="P2163" i="1" s="1"/>
  <c r="R2163" i="1" s="1"/>
  <c r="P2164" i="1" a="1"/>
  <c r="P2164" i="1" s="1"/>
  <c r="R2164" i="1" s="1"/>
  <c r="P2165" i="1" a="1"/>
  <c r="P2165" i="1" s="1"/>
  <c r="R2165" i="1" s="1"/>
  <c r="P2166" i="1" a="1"/>
  <c r="P2166" i="1" s="1"/>
  <c r="R2166" i="1" s="1"/>
  <c r="P2167" i="1" a="1"/>
  <c r="P2167" i="1" s="1"/>
  <c r="R2167" i="1" s="1"/>
  <c r="P2168" i="1" a="1"/>
  <c r="P2168" i="1" s="1"/>
  <c r="R2168" i="1" s="1"/>
  <c r="P2169" i="1" a="1"/>
  <c r="P2169" i="1" s="1"/>
  <c r="R2169" i="1" s="1"/>
  <c r="P2170" i="1" a="1"/>
  <c r="P2170" i="1" s="1"/>
  <c r="R2170" i="1" s="1"/>
  <c r="P2171" i="1" a="1"/>
  <c r="P2171" i="1" s="1"/>
  <c r="R2171" i="1" s="1"/>
  <c r="P2172" i="1" a="1"/>
  <c r="P2172" i="1" s="1"/>
  <c r="R2172" i="1" s="1"/>
  <c r="P2173" i="1" a="1"/>
  <c r="P2173" i="1" s="1"/>
  <c r="R2173" i="1" s="1"/>
  <c r="P2174" i="1" a="1"/>
  <c r="P2174" i="1" s="1"/>
  <c r="R2174" i="1" s="1"/>
  <c r="P2175" i="1" a="1"/>
  <c r="P2175" i="1" s="1"/>
  <c r="R2175" i="1" s="1"/>
  <c r="P2176" i="1" a="1"/>
  <c r="P2176" i="1" s="1"/>
  <c r="R2176" i="1" s="1"/>
  <c r="P2177" i="1" a="1"/>
  <c r="P2177" i="1" s="1"/>
  <c r="R2177" i="1" s="1"/>
  <c r="P2178" i="1" a="1"/>
  <c r="P2178" i="1" s="1"/>
  <c r="R2178" i="1" s="1"/>
  <c r="P2179" i="1" a="1"/>
  <c r="P2179" i="1" s="1"/>
  <c r="R2179" i="1" s="1"/>
  <c r="P2180" i="1" a="1"/>
  <c r="P2180" i="1" s="1"/>
  <c r="R2180" i="1" s="1"/>
  <c r="P2181" i="1" a="1"/>
  <c r="P2181" i="1" s="1"/>
  <c r="R2181" i="1" s="1"/>
  <c r="P2182" i="1" a="1"/>
  <c r="P2182" i="1" s="1"/>
  <c r="R2182" i="1" s="1"/>
  <c r="P2183" i="1" a="1"/>
  <c r="P2183" i="1" s="1"/>
  <c r="R2183" i="1" s="1"/>
  <c r="P2184" i="1" a="1"/>
  <c r="P2184" i="1" s="1"/>
  <c r="R2184" i="1" s="1"/>
  <c r="P2185" i="1" a="1"/>
  <c r="P2185" i="1" s="1"/>
  <c r="R2185" i="1" s="1"/>
  <c r="P2186" i="1" a="1"/>
  <c r="P2186" i="1" s="1"/>
  <c r="R2186" i="1" s="1"/>
  <c r="P2187" i="1" a="1"/>
  <c r="P2187" i="1" s="1"/>
  <c r="R2187" i="1" s="1"/>
  <c r="P2188" i="1" a="1"/>
  <c r="P2188" i="1" s="1"/>
  <c r="R2188" i="1" s="1"/>
  <c r="P2189" i="1" a="1"/>
  <c r="P2189" i="1" s="1"/>
  <c r="R2189" i="1" s="1"/>
  <c r="P2190" i="1" a="1"/>
  <c r="P2190" i="1" s="1"/>
  <c r="R2190" i="1" s="1"/>
  <c r="P2191" i="1" a="1"/>
  <c r="P2191" i="1" s="1"/>
  <c r="R2191" i="1" s="1"/>
  <c r="P2192" i="1" a="1"/>
  <c r="P2192" i="1" s="1"/>
  <c r="R2192" i="1" s="1"/>
  <c r="P2193" i="1" a="1"/>
  <c r="P2193" i="1" s="1"/>
  <c r="R2193" i="1" s="1"/>
  <c r="P2194" i="1" a="1"/>
  <c r="P2194" i="1" s="1"/>
  <c r="R2194" i="1" s="1"/>
  <c r="P2195" i="1" a="1"/>
  <c r="P2195" i="1" s="1"/>
  <c r="R2195" i="1" s="1"/>
  <c r="P2196" i="1" a="1"/>
  <c r="P2196" i="1" s="1"/>
  <c r="R2196" i="1" s="1"/>
  <c r="P2197" i="1" a="1"/>
  <c r="P2197" i="1" s="1"/>
  <c r="R2197" i="1" s="1"/>
  <c r="P2198" i="1" a="1"/>
  <c r="P2198" i="1" s="1"/>
  <c r="R2198" i="1" s="1"/>
  <c r="P2199" i="1" a="1"/>
  <c r="P2199" i="1" s="1"/>
  <c r="R2199" i="1" s="1"/>
  <c r="P2200" i="1" a="1"/>
  <c r="P2200" i="1" s="1"/>
  <c r="R2200" i="1" s="1"/>
  <c r="P2201" i="1" a="1"/>
  <c r="P2201" i="1" s="1"/>
  <c r="R2201" i="1" s="1"/>
  <c r="P2202" i="1" a="1"/>
  <c r="P2202" i="1" s="1"/>
  <c r="R2202" i="1" s="1"/>
  <c r="P2203" i="1" a="1"/>
  <c r="P2203" i="1" s="1"/>
  <c r="R2203" i="1" s="1"/>
  <c r="P2204" i="1" a="1"/>
  <c r="P2204" i="1" s="1"/>
  <c r="R2204" i="1" s="1"/>
  <c r="P2205" i="1" a="1"/>
  <c r="P2205" i="1" s="1"/>
  <c r="R2205" i="1" s="1"/>
  <c r="P2206" i="1" a="1"/>
  <c r="P2206" i="1" s="1"/>
  <c r="R2206" i="1" s="1"/>
  <c r="P2207" i="1" a="1"/>
  <c r="P2207" i="1" s="1"/>
  <c r="R2207" i="1" s="1"/>
  <c r="P2208" i="1" a="1"/>
  <c r="P2208" i="1" s="1"/>
  <c r="R2208" i="1" s="1"/>
  <c r="P2209" i="1" a="1"/>
  <c r="P2209" i="1" s="1"/>
  <c r="R2209" i="1" s="1"/>
  <c r="P2210" i="1" a="1"/>
  <c r="P2210" i="1" s="1"/>
  <c r="R2210" i="1" s="1"/>
  <c r="P2211" i="1" a="1"/>
  <c r="P2211" i="1" s="1"/>
  <c r="R2211" i="1" s="1"/>
  <c r="P2212" i="1" a="1"/>
  <c r="P2212" i="1" s="1"/>
  <c r="R2212" i="1" s="1"/>
  <c r="P2213" i="1" a="1"/>
  <c r="P2213" i="1" s="1"/>
  <c r="R2213" i="1" s="1"/>
  <c r="P2214" i="1" a="1"/>
  <c r="P2214" i="1" s="1"/>
  <c r="R2214" i="1" s="1"/>
  <c r="P2215" i="1" a="1"/>
  <c r="P2215" i="1" s="1"/>
  <c r="R2215" i="1" s="1"/>
  <c r="P2216" i="1" a="1"/>
  <c r="P2216" i="1" s="1"/>
  <c r="R2216" i="1" s="1"/>
  <c r="P2217" i="1" a="1"/>
  <c r="P2217" i="1" s="1"/>
  <c r="R2217" i="1" s="1"/>
  <c r="P2218" i="1" a="1"/>
  <c r="P2218" i="1" s="1"/>
  <c r="R2218" i="1" s="1"/>
  <c r="P2219" i="1" a="1"/>
  <c r="P2219" i="1" s="1"/>
  <c r="R2219" i="1" s="1"/>
  <c r="P2220" i="1" a="1"/>
  <c r="P2220" i="1" s="1"/>
  <c r="R2220" i="1" s="1"/>
  <c r="P2221" i="1" a="1"/>
  <c r="P2221" i="1" s="1"/>
  <c r="R2221" i="1" s="1"/>
  <c r="P2222" i="1" a="1"/>
  <c r="P2222" i="1" s="1"/>
  <c r="R2222" i="1" s="1"/>
  <c r="P2223" i="1" a="1"/>
  <c r="P2223" i="1" s="1"/>
  <c r="R2223" i="1" s="1"/>
  <c r="P2224" i="1" a="1"/>
  <c r="P2224" i="1" s="1"/>
  <c r="R2224" i="1" s="1"/>
  <c r="P2225" i="1" a="1"/>
  <c r="P2225" i="1" s="1"/>
  <c r="R2225" i="1" s="1"/>
  <c r="P2226" i="1" a="1"/>
  <c r="P2226" i="1" s="1"/>
  <c r="R2226" i="1" s="1"/>
  <c r="P2227" i="1" a="1"/>
  <c r="P2227" i="1" s="1"/>
  <c r="R2227" i="1" s="1"/>
  <c r="P2228" i="1" a="1"/>
  <c r="P2228" i="1" s="1"/>
  <c r="R2228" i="1" s="1"/>
  <c r="P2229" i="1" a="1"/>
  <c r="P2229" i="1" s="1"/>
  <c r="R2229" i="1" s="1"/>
  <c r="P2230" i="1" a="1"/>
  <c r="P2230" i="1" s="1"/>
  <c r="R2230" i="1" s="1"/>
  <c r="P2231" i="1" a="1"/>
  <c r="P2231" i="1" s="1"/>
  <c r="R2231" i="1" s="1"/>
  <c r="P2232" i="1" a="1"/>
  <c r="P2232" i="1" s="1"/>
  <c r="R2232" i="1" s="1"/>
  <c r="P2233" i="1" a="1"/>
  <c r="P2233" i="1" s="1"/>
  <c r="R2233" i="1" s="1"/>
  <c r="P2234" i="1" a="1"/>
  <c r="P2234" i="1" s="1"/>
  <c r="R2234" i="1" s="1"/>
  <c r="P2235" i="1" a="1"/>
  <c r="P2235" i="1" s="1"/>
  <c r="R2235" i="1" s="1"/>
  <c r="P2236" i="1" a="1"/>
  <c r="P2236" i="1" s="1"/>
  <c r="R2236" i="1" s="1"/>
  <c r="P2237" i="1" a="1"/>
  <c r="P2237" i="1" s="1"/>
  <c r="R2237" i="1" s="1"/>
  <c r="P2238" i="1" a="1"/>
  <c r="P2238" i="1" s="1"/>
  <c r="R2238" i="1" s="1"/>
  <c r="P2239" i="1" a="1"/>
  <c r="P2239" i="1" s="1"/>
  <c r="R2239" i="1" s="1"/>
  <c r="P2240" i="1" a="1"/>
  <c r="P2240" i="1" s="1"/>
  <c r="R2240" i="1" s="1"/>
  <c r="P2241" i="1" a="1"/>
  <c r="P2241" i="1" s="1"/>
  <c r="R2241" i="1" s="1"/>
  <c r="P2242" i="1" a="1"/>
  <c r="P2242" i="1" s="1"/>
  <c r="R2242" i="1" s="1"/>
  <c r="P2243" i="1" a="1"/>
  <c r="P2243" i="1" s="1"/>
  <c r="R2243" i="1" s="1"/>
  <c r="P2244" i="1" a="1"/>
  <c r="P2244" i="1" s="1"/>
  <c r="R2244" i="1" s="1"/>
  <c r="P2245" i="1" a="1"/>
  <c r="P2245" i="1" s="1"/>
  <c r="R2245" i="1" s="1"/>
  <c r="P2246" i="1" a="1"/>
  <c r="P2246" i="1" s="1"/>
  <c r="R2246" i="1" s="1"/>
  <c r="P2247" i="1" a="1"/>
  <c r="P2247" i="1" s="1"/>
  <c r="R2247" i="1" s="1"/>
  <c r="P2248" i="1" a="1"/>
  <c r="P2248" i="1" s="1"/>
  <c r="R2248" i="1" s="1"/>
  <c r="P2249" i="1" a="1"/>
  <c r="P2249" i="1" s="1"/>
  <c r="R2249" i="1" s="1"/>
  <c r="P2250" i="1" a="1"/>
  <c r="P2250" i="1" s="1"/>
  <c r="R2250" i="1" s="1"/>
  <c r="P2251" i="1" a="1"/>
  <c r="P2251" i="1" s="1"/>
  <c r="R2251" i="1" s="1"/>
  <c r="P2252" i="1" a="1"/>
  <c r="P2252" i="1" s="1"/>
  <c r="R2252" i="1" s="1"/>
  <c r="P2253" i="1" a="1"/>
  <c r="P2253" i="1" s="1"/>
  <c r="R2253" i="1" s="1"/>
  <c r="P2254" i="1" a="1"/>
  <c r="P2254" i="1" s="1"/>
  <c r="R2254" i="1" s="1"/>
  <c r="P2255" i="1" a="1"/>
  <c r="P2255" i="1" s="1"/>
  <c r="R2255" i="1" s="1"/>
  <c r="P2256" i="1" a="1"/>
  <c r="P2256" i="1" s="1"/>
  <c r="R2256" i="1" s="1"/>
  <c r="P2257" i="1" a="1"/>
  <c r="P2257" i="1" s="1"/>
  <c r="R2257" i="1" s="1"/>
  <c r="P2258" i="1" a="1"/>
  <c r="P2258" i="1" s="1"/>
  <c r="R2258" i="1" s="1"/>
  <c r="P2259" i="1" a="1"/>
  <c r="P2259" i="1" s="1"/>
  <c r="R2259" i="1" s="1"/>
  <c r="P2260" i="1" a="1"/>
  <c r="P2260" i="1" s="1"/>
  <c r="R2260" i="1" s="1"/>
  <c r="P2261" i="1" a="1"/>
  <c r="P2261" i="1" s="1"/>
  <c r="R2261" i="1" s="1"/>
  <c r="P2262" i="1" a="1"/>
  <c r="P2262" i="1" s="1"/>
  <c r="R2262" i="1" s="1"/>
  <c r="P2263" i="1" a="1"/>
  <c r="P2263" i="1" s="1"/>
  <c r="R2263" i="1" s="1"/>
  <c r="P2264" i="1" a="1"/>
  <c r="P2264" i="1" s="1"/>
  <c r="R2264" i="1" s="1"/>
  <c r="P2265" i="1" a="1"/>
  <c r="P2265" i="1" s="1"/>
  <c r="R2265" i="1" s="1"/>
  <c r="P2266" i="1" a="1"/>
  <c r="P2266" i="1" s="1"/>
  <c r="R2266" i="1" s="1"/>
  <c r="P2267" i="1" a="1"/>
  <c r="P2267" i="1" s="1"/>
  <c r="R2267" i="1" s="1"/>
  <c r="P2268" i="1" a="1"/>
  <c r="P2268" i="1" s="1"/>
  <c r="R2268" i="1" s="1"/>
  <c r="P2269" i="1" a="1"/>
  <c r="P2269" i="1" s="1"/>
  <c r="R2269" i="1" s="1"/>
  <c r="P2270" i="1" a="1"/>
  <c r="P2270" i="1" s="1"/>
  <c r="R2270" i="1" s="1"/>
  <c r="P2271" i="1" a="1"/>
  <c r="P2271" i="1" s="1"/>
  <c r="R2271" i="1" s="1"/>
  <c r="P2272" i="1" a="1"/>
  <c r="P2272" i="1" s="1"/>
  <c r="R2272" i="1" s="1"/>
  <c r="P2273" i="1" a="1"/>
  <c r="P2273" i="1" s="1"/>
  <c r="R2273" i="1" s="1"/>
  <c r="P2274" i="1" a="1"/>
  <c r="P2274" i="1" s="1"/>
  <c r="R2274" i="1" s="1"/>
  <c r="P2275" i="1" a="1"/>
  <c r="P2275" i="1" s="1"/>
  <c r="R2275" i="1" s="1"/>
  <c r="P2276" i="1" a="1"/>
  <c r="P2276" i="1" s="1"/>
  <c r="R2276" i="1" s="1"/>
  <c r="P2277" i="1" a="1"/>
  <c r="P2277" i="1" s="1"/>
  <c r="R2277" i="1" s="1"/>
  <c r="P2278" i="1" a="1"/>
  <c r="P2278" i="1" s="1"/>
  <c r="R2278" i="1" s="1"/>
  <c r="P2279" i="1" a="1"/>
  <c r="P2279" i="1" s="1"/>
  <c r="R2279" i="1" s="1"/>
  <c r="P2280" i="1" a="1"/>
  <c r="P2280" i="1" s="1"/>
  <c r="R2280" i="1" s="1"/>
  <c r="P2281" i="1" a="1"/>
  <c r="P2281" i="1" s="1"/>
  <c r="R2281" i="1" s="1"/>
  <c r="P2282" i="1" a="1"/>
  <c r="P2282" i="1" s="1"/>
  <c r="R2282" i="1" s="1"/>
  <c r="P2283" i="1" a="1"/>
  <c r="P2283" i="1" s="1"/>
  <c r="R2283" i="1" s="1"/>
  <c r="P2284" i="1" a="1"/>
  <c r="P2284" i="1" s="1"/>
  <c r="R2284" i="1" s="1"/>
  <c r="P2285" i="1" a="1"/>
  <c r="P2285" i="1" s="1"/>
  <c r="R2285" i="1" s="1"/>
  <c r="P2286" i="1" a="1"/>
  <c r="P2286" i="1" s="1"/>
  <c r="R2286" i="1" s="1"/>
  <c r="P2287" i="1" a="1"/>
  <c r="P2287" i="1" s="1"/>
  <c r="R2287" i="1" s="1"/>
  <c r="P2288" i="1" a="1"/>
  <c r="P2288" i="1" s="1"/>
  <c r="R2288" i="1" s="1"/>
  <c r="P2289" i="1" a="1"/>
  <c r="P2289" i="1" s="1"/>
  <c r="R2289" i="1" s="1"/>
  <c r="P2290" i="1" a="1"/>
  <c r="P2290" i="1" s="1"/>
  <c r="R2290" i="1" s="1"/>
  <c r="P2291" i="1" a="1"/>
  <c r="P2291" i="1" s="1"/>
  <c r="R2291" i="1" s="1"/>
  <c r="P2292" i="1" a="1"/>
  <c r="P2292" i="1" s="1"/>
  <c r="R2292" i="1" s="1"/>
  <c r="P2293" i="1" a="1"/>
  <c r="P2293" i="1" s="1"/>
  <c r="R2293" i="1" s="1"/>
  <c r="P2294" i="1" a="1"/>
  <c r="P2294" i="1" s="1"/>
  <c r="R2294" i="1" s="1"/>
  <c r="P2295" i="1" a="1"/>
  <c r="P2295" i="1" s="1"/>
  <c r="R2295" i="1" s="1"/>
  <c r="P2296" i="1" a="1"/>
  <c r="P2296" i="1" s="1"/>
  <c r="R2296" i="1" s="1"/>
  <c r="P2297" i="1" a="1"/>
  <c r="P2297" i="1" s="1"/>
  <c r="R2297" i="1" s="1"/>
  <c r="P2298" i="1" a="1"/>
  <c r="P2298" i="1" s="1"/>
  <c r="R2298" i="1" s="1"/>
  <c r="P2299" i="1" a="1"/>
  <c r="P2299" i="1" s="1"/>
  <c r="R2299" i="1" s="1"/>
  <c r="P2300" i="1" a="1"/>
  <c r="P2300" i="1" s="1"/>
  <c r="R2300" i="1" s="1"/>
  <c r="P2301" i="1" a="1"/>
  <c r="P2301" i="1" s="1"/>
  <c r="R2301" i="1" s="1"/>
  <c r="P2302" i="1" a="1"/>
  <c r="P2302" i="1" s="1"/>
  <c r="R2302" i="1" s="1"/>
  <c r="P2303" i="1" a="1"/>
  <c r="P2303" i="1" s="1"/>
  <c r="R2303" i="1" s="1"/>
  <c r="P2304" i="1" a="1"/>
  <c r="P2304" i="1" s="1"/>
  <c r="R2304" i="1" s="1"/>
  <c r="P2305" i="1" a="1"/>
  <c r="P2305" i="1" s="1"/>
  <c r="R2305" i="1" s="1"/>
  <c r="P2306" i="1" a="1"/>
  <c r="P2306" i="1" s="1"/>
  <c r="R2306" i="1" s="1"/>
  <c r="P2307" i="1" a="1"/>
  <c r="P2307" i="1" s="1"/>
  <c r="R2307" i="1" s="1"/>
  <c r="P2308" i="1" a="1"/>
  <c r="P2308" i="1" s="1"/>
  <c r="R2308" i="1" s="1"/>
  <c r="P2309" i="1" a="1"/>
  <c r="P2309" i="1" s="1"/>
  <c r="R2309" i="1" s="1"/>
  <c r="P2310" i="1" a="1"/>
  <c r="P2310" i="1" s="1"/>
  <c r="R2310" i="1" s="1"/>
  <c r="P2311" i="1" a="1"/>
  <c r="P2311" i="1" s="1"/>
  <c r="R2311" i="1" s="1"/>
  <c r="P2312" i="1" a="1"/>
  <c r="P2312" i="1" s="1"/>
  <c r="R2312" i="1" s="1"/>
  <c r="P2313" i="1" a="1"/>
  <c r="P2313" i="1" s="1"/>
  <c r="R2313" i="1" s="1"/>
  <c r="P2314" i="1" a="1"/>
  <c r="P2314" i="1" s="1"/>
  <c r="R2314" i="1" s="1"/>
  <c r="P2315" i="1" a="1"/>
  <c r="P2315" i="1" s="1"/>
  <c r="R2315" i="1" s="1"/>
  <c r="P2316" i="1" a="1"/>
  <c r="P2316" i="1" s="1"/>
  <c r="R2316" i="1" s="1"/>
  <c r="P2317" i="1" a="1"/>
  <c r="P2317" i="1" s="1"/>
  <c r="R2317" i="1" s="1"/>
  <c r="P2318" i="1" a="1"/>
  <c r="P2318" i="1" s="1"/>
  <c r="R2318" i="1" s="1"/>
  <c r="P2319" i="1" a="1"/>
  <c r="P2319" i="1" s="1"/>
  <c r="R2319" i="1" s="1"/>
  <c r="P2320" i="1" a="1"/>
  <c r="P2320" i="1" s="1"/>
  <c r="R2320" i="1" s="1"/>
  <c r="P2321" i="1" a="1"/>
  <c r="P2321" i="1" s="1"/>
  <c r="R2321" i="1" s="1"/>
  <c r="P2322" i="1" a="1"/>
  <c r="P2322" i="1" s="1"/>
  <c r="R2322" i="1" s="1"/>
  <c r="P2323" i="1" a="1"/>
  <c r="P2323" i="1" s="1"/>
  <c r="R2323" i="1" s="1"/>
  <c r="P2324" i="1" a="1"/>
  <c r="P2324" i="1" s="1"/>
  <c r="R2324" i="1" s="1"/>
  <c r="P2325" i="1" a="1"/>
  <c r="P2325" i="1" s="1"/>
  <c r="R2325" i="1" s="1"/>
  <c r="P2326" i="1" a="1"/>
  <c r="P2326" i="1" s="1"/>
  <c r="R2326" i="1" s="1"/>
  <c r="P2327" i="1" a="1"/>
  <c r="P2327" i="1" s="1"/>
  <c r="R2327" i="1" s="1"/>
  <c r="P2328" i="1" a="1"/>
  <c r="P2328" i="1" s="1"/>
  <c r="R2328" i="1" s="1"/>
  <c r="P2329" i="1" a="1"/>
  <c r="P2329" i="1" s="1"/>
  <c r="P2330" i="1" a="1"/>
  <c r="P2330" i="1" s="1"/>
  <c r="P2331" i="1" a="1"/>
  <c r="P2331" i="1" s="1"/>
  <c r="P2332" i="1" a="1"/>
  <c r="P2332" i="1" s="1"/>
  <c r="P2333" i="1" a="1"/>
  <c r="P2333" i="1" s="1"/>
  <c r="P2334" i="1" a="1"/>
  <c r="P2334" i="1" s="1"/>
  <c r="P2335" i="1" a="1"/>
  <c r="P2335" i="1" s="1"/>
  <c r="R2335" i="1" s="1"/>
  <c r="P2336" i="1" a="1"/>
  <c r="P2336" i="1" s="1"/>
  <c r="R2336" i="1" s="1"/>
  <c r="P2337" i="1" a="1"/>
  <c r="P2337" i="1" s="1"/>
  <c r="R2337" i="1" s="1"/>
  <c r="P2338" i="1" a="1"/>
  <c r="P2338" i="1" s="1"/>
  <c r="R2338" i="1" s="1"/>
  <c r="P2339" i="1" a="1"/>
  <c r="P2339" i="1" s="1"/>
  <c r="R2339" i="1" s="1"/>
  <c r="P2340" i="1" a="1"/>
  <c r="P2340" i="1" s="1"/>
  <c r="R2340" i="1" s="1"/>
  <c r="P2341" i="1" a="1"/>
  <c r="P2341" i="1" s="1"/>
  <c r="R2341" i="1" s="1"/>
  <c r="P2342" i="1" a="1"/>
  <c r="P2342" i="1" s="1"/>
  <c r="R2342" i="1" s="1"/>
  <c r="P2343" i="1" a="1"/>
  <c r="P2343" i="1" s="1"/>
  <c r="R2343" i="1" s="1"/>
  <c r="P2344" i="1" a="1"/>
  <c r="P2344" i="1" s="1"/>
  <c r="R2344" i="1" s="1"/>
  <c r="P2345" i="1" a="1"/>
  <c r="P2345" i="1" s="1"/>
  <c r="R2345" i="1" s="1"/>
  <c r="P2346" i="1" a="1"/>
  <c r="P2346" i="1" s="1"/>
  <c r="R2346" i="1" s="1"/>
  <c r="P2347" i="1" a="1"/>
  <c r="P2347" i="1" s="1"/>
  <c r="R2347" i="1" s="1"/>
  <c r="P2348" i="1" a="1"/>
  <c r="P2348" i="1" s="1"/>
  <c r="R2348" i="1" s="1"/>
  <c r="P2349" i="1" a="1"/>
  <c r="P2349" i="1" s="1"/>
  <c r="R2349" i="1" s="1"/>
  <c r="P2350" i="1" a="1"/>
  <c r="P2350" i="1" s="1"/>
  <c r="R2350" i="1" s="1"/>
  <c r="P2351" i="1" a="1"/>
  <c r="P2351" i="1" s="1"/>
  <c r="R2351" i="1" s="1"/>
  <c r="P2352" i="1" a="1"/>
  <c r="P2352" i="1" s="1"/>
  <c r="R2352" i="1" s="1"/>
  <c r="P2353" i="1" a="1"/>
  <c r="P2353" i="1" s="1"/>
  <c r="R2353" i="1" s="1"/>
  <c r="P2354" i="1" a="1"/>
  <c r="P2354" i="1" s="1"/>
  <c r="R2354" i="1" s="1"/>
  <c r="P2355" i="1" a="1"/>
  <c r="P2355" i="1" s="1"/>
  <c r="R2355" i="1" s="1"/>
  <c r="P2356" i="1" a="1"/>
  <c r="P2356" i="1" s="1"/>
  <c r="R2356" i="1" s="1"/>
  <c r="P2357" i="1" a="1"/>
  <c r="P2357" i="1" s="1"/>
  <c r="R2357" i="1" s="1"/>
  <c r="P2358" i="1" a="1"/>
  <c r="P2358" i="1" s="1"/>
  <c r="R2358" i="1" s="1"/>
  <c r="P2359" i="1" a="1"/>
  <c r="P2359" i="1" s="1"/>
  <c r="R2359" i="1" s="1"/>
  <c r="P2360" i="1" a="1"/>
  <c r="P2360" i="1" s="1"/>
  <c r="P2361" i="1" a="1"/>
  <c r="P2361" i="1" s="1"/>
  <c r="P2362" i="1" a="1"/>
  <c r="P2362" i="1" s="1"/>
  <c r="P2363" i="1" a="1"/>
  <c r="P2363" i="1" s="1"/>
  <c r="P2364" i="1" a="1"/>
  <c r="P2364" i="1" s="1"/>
  <c r="R2364" i="1" s="1"/>
  <c r="P2365" i="1" a="1"/>
  <c r="P2365" i="1" s="1"/>
  <c r="R2365" i="1" s="1"/>
  <c r="P2366" i="1" a="1"/>
  <c r="P2366" i="1" s="1"/>
  <c r="R2366" i="1" s="1"/>
  <c r="P2367" i="1" a="1"/>
  <c r="P2367" i="1" s="1"/>
  <c r="R2367" i="1" s="1"/>
  <c r="P2368" i="1" a="1"/>
  <c r="P2368" i="1" s="1"/>
  <c r="R2368" i="1" s="1"/>
  <c r="P2369" i="1" a="1"/>
  <c r="P2369" i="1" s="1"/>
  <c r="R2369" i="1" s="1"/>
  <c r="P2370" i="1" a="1"/>
  <c r="P2370" i="1" s="1"/>
  <c r="R2370" i="1" s="1"/>
  <c r="P2371" i="1" a="1"/>
  <c r="P2371" i="1" s="1"/>
  <c r="R2371" i="1" s="1"/>
  <c r="P2372" i="1" a="1"/>
  <c r="P2372" i="1" s="1"/>
  <c r="R2372" i="1" s="1"/>
  <c r="P2373" i="1" a="1"/>
  <c r="P2373" i="1" s="1"/>
  <c r="R2373" i="1" s="1"/>
  <c r="P2374" i="1" a="1"/>
  <c r="P2374" i="1" s="1"/>
  <c r="R2374" i="1" s="1"/>
  <c r="P2375" i="1" a="1"/>
  <c r="P2375" i="1" s="1"/>
  <c r="R2375" i="1" s="1"/>
  <c r="P2376" i="1" a="1"/>
  <c r="P2376" i="1" s="1"/>
  <c r="R2376" i="1" s="1"/>
  <c r="P2377" i="1" a="1"/>
  <c r="P2377" i="1" s="1"/>
  <c r="R2377" i="1" s="1"/>
  <c r="P2378" i="1" a="1"/>
  <c r="P2378" i="1" s="1"/>
  <c r="R2378" i="1" s="1"/>
  <c r="P2379" i="1" a="1"/>
  <c r="P2379" i="1" s="1"/>
  <c r="R2379" i="1" s="1"/>
  <c r="P2380" i="1" a="1"/>
  <c r="P2380" i="1" s="1"/>
  <c r="R2380" i="1" s="1"/>
  <c r="P2381" i="1" a="1"/>
  <c r="P2381" i="1" s="1"/>
  <c r="R2381" i="1" s="1"/>
  <c r="P2382" i="1" a="1"/>
  <c r="P2382" i="1" s="1"/>
  <c r="R2382" i="1" s="1"/>
  <c r="P2383" i="1" a="1"/>
  <c r="P2383" i="1" s="1"/>
  <c r="R2383" i="1" s="1"/>
  <c r="P2384" i="1" a="1"/>
  <c r="P2384" i="1" s="1"/>
  <c r="R2384" i="1" s="1"/>
  <c r="P2385" i="1" a="1"/>
  <c r="P2385" i="1" s="1"/>
  <c r="R2385" i="1" s="1"/>
  <c r="P2386" i="1" a="1"/>
  <c r="P2386" i="1" s="1"/>
  <c r="R2386" i="1" s="1"/>
  <c r="P2387" i="1" a="1"/>
  <c r="P2387" i="1" s="1"/>
  <c r="R2387" i="1" s="1"/>
  <c r="P2388" i="1" a="1"/>
  <c r="P2388" i="1" s="1"/>
  <c r="R2388" i="1" s="1"/>
  <c r="P2389" i="1" a="1"/>
  <c r="P2389" i="1" s="1"/>
  <c r="R2389" i="1" s="1"/>
  <c r="P2390" i="1" a="1"/>
  <c r="P2390" i="1" s="1"/>
  <c r="R2390" i="1" s="1"/>
  <c r="P2391" i="1" a="1"/>
  <c r="P2391" i="1" s="1"/>
  <c r="P2392" i="1" a="1"/>
  <c r="P2392" i="1" s="1"/>
  <c r="P2393" i="1" a="1"/>
  <c r="P2393" i="1" s="1"/>
  <c r="P2394" i="1" a="1"/>
  <c r="P2394" i="1" s="1"/>
  <c r="P2395" i="1" a="1"/>
  <c r="P2395" i="1" s="1"/>
  <c r="R2395" i="1" s="1"/>
  <c r="P2396" i="1" a="1"/>
  <c r="P2396" i="1" s="1"/>
  <c r="R2396" i="1" s="1"/>
  <c r="P2397" i="1" a="1"/>
  <c r="P2397" i="1" s="1"/>
  <c r="R2397" i="1" s="1"/>
  <c r="P2398" i="1" a="1"/>
  <c r="P2398" i="1" s="1"/>
  <c r="R2398" i="1" s="1"/>
  <c r="P2399" i="1" a="1"/>
  <c r="P2399" i="1" s="1"/>
  <c r="R2399" i="1" s="1"/>
  <c r="P2400" i="1" a="1"/>
  <c r="P2400" i="1" s="1"/>
  <c r="R2400" i="1" s="1"/>
  <c r="P2401" i="1" a="1"/>
  <c r="P2401" i="1" s="1"/>
  <c r="P2402" i="1" a="1"/>
  <c r="P2402" i="1" s="1"/>
  <c r="P2403" i="1" a="1"/>
  <c r="P2403" i="1" s="1"/>
  <c r="P2404" i="1" a="1"/>
  <c r="P2404" i="1" s="1"/>
  <c r="P2405" i="1" a="1"/>
  <c r="P2405" i="1" s="1"/>
  <c r="P2406" i="1" a="1"/>
  <c r="P2406" i="1" s="1"/>
  <c r="P2407" i="1" a="1"/>
  <c r="P2407" i="1" s="1"/>
  <c r="P2408" i="1" a="1"/>
  <c r="P2408" i="1" s="1"/>
  <c r="R2408" i="1" s="1"/>
  <c r="P2409" i="1" a="1"/>
  <c r="P2409" i="1" s="1"/>
  <c r="P2410" i="1" a="1"/>
  <c r="P2410" i="1" s="1"/>
  <c r="P2411" i="1" a="1"/>
  <c r="P2411" i="1" s="1"/>
  <c r="P2412" i="1" a="1"/>
  <c r="P2412" i="1" s="1"/>
  <c r="P2413" i="1" a="1"/>
  <c r="P2413" i="1" s="1"/>
  <c r="P2414" i="1" a="1"/>
  <c r="P2414" i="1" s="1"/>
  <c r="R2414" i="1" s="1"/>
  <c r="P2415" i="1" a="1"/>
  <c r="P2415" i="1" s="1"/>
  <c r="R2415" i="1" s="1"/>
  <c r="P2416" i="1" a="1"/>
  <c r="P2416" i="1" s="1"/>
  <c r="R2416" i="1" s="1"/>
  <c r="P2417" i="1" a="1"/>
  <c r="P2417" i="1" s="1"/>
  <c r="R2417" i="1" s="1"/>
  <c r="P2418" i="1" a="1"/>
  <c r="P2418" i="1" s="1"/>
  <c r="R2418" i="1" s="1"/>
  <c r="P2419" i="1" a="1"/>
  <c r="P2419" i="1" s="1"/>
  <c r="R2419" i="1" s="1"/>
  <c r="P2420" i="1" a="1"/>
  <c r="P2420" i="1" s="1"/>
  <c r="R2420" i="1" s="1"/>
  <c r="P2421" i="1" a="1"/>
  <c r="P2421" i="1" s="1"/>
  <c r="R2421" i="1" s="1"/>
  <c r="P2422" i="1" a="1"/>
  <c r="P2422" i="1" s="1"/>
  <c r="R2422" i="1" s="1"/>
  <c r="P2423" i="1" a="1"/>
  <c r="P2423" i="1" s="1"/>
  <c r="R2423" i="1" s="1"/>
  <c r="P2424" i="1" a="1"/>
  <c r="P2424" i="1" s="1"/>
  <c r="R2424" i="1" s="1"/>
  <c r="P2425" i="1" a="1"/>
  <c r="P2425" i="1" s="1"/>
  <c r="R2425" i="1" s="1"/>
  <c r="P2426" i="1" a="1"/>
  <c r="P2426" i="1" s="1"/>
  <c r="R2426" i="1" s="1"/>
  <c r="P2427" i="1" a="1"/>
  <c r="P2427" i="1" s="1"/>
  <c r="R2427" i="1" s="1"/>
  <c r="P2428" i="1" a="1"/>
  <c r="P2428" i="1" s="1"/>
  <c r="R2428" i="1" s="1"/>
  <c r="P2429" i="1" a="1"/>
  <c r="P2429" i="1" s="1"/>
  <c r="R2429" i="1" s="1"/>
  <c r="P2430" i="1" a="1"/>
  <c r="P2430" i="1" s="1"/>
  <c r="R2430" i="1" s="1"/>
  <c r="P2431" i="1" a="1"/>
  <c r="P2431" i="1" s="1"/>
  <c r="R2431" i="1" s="1"/>
  <c r="P2432" i="1" a="1"/>
  <c r="P2432" i="1" s="1"/>
  <c r="R2432" i="1" s="1"/>
  <c r="P2433" i="1" a="1"/>
  <c r="P2433" i="1" s="1"/>
  <c r="R2433" i="1" s="1"/>
  <c r="P2434" i="1" a="1"/>
  <c r="P2434" i="1" s="1"/>
  <c r="R2434" i="1" s="1"/>
  <c r="P2435" i="1" a="1"/>
  <c r="P2435" i="1" s="1"/>
  <c r="R2435" i="1" s="1"/>
  <c r="P2436" i="1" a="1"/>
  <c r="P2436" i="1" s="1"/>
  <c r="R2436" i="1" s="1"/>
  <c r="P2437" i="1" a="1"/>
  <c r="P2437" i="1" s="1"/>
  <c r="R2437" i="1" s="1"/>
  <c r="P2438" i="1" a="1"/>
  <c r="P2438" i="1" s="1"/>
  <c r="R2438" i="1" s="1"/>
  <c r="P2439" i="1" a="1"/>
  <c r="P2439" i="1" s="1"/>
  <c r="R2439" i="1" s="1"/>
  <c r="P2440" i="1" a="1"/>
  <c r="P2440" i="1" s="1"/>
  <c r="R2440" i="1" s="1"/>
  <c r="P2441" i="1" a="1"/>
  <c r="P2441" i="1" s="1"/>
  <c r="R2441" i="1" s="1"/>
  <c r="P2442" i="1" a="1"/>
  <c r="P2442" i="1" s="1"/>
  <c r="R2442" i="1" s="1"/>
  <c r="P2443" i="1" a="1"/>
  <c r="P2443" i="1" s="1"/>
  <c r="R2443" i="1" s="1"/>
  <c r="P2444" i="1" a="1"/>
  <c r="P2444" i="1" s="1"/>
  <c r="R2444" i="1" s="1"/>
  <c r="P2445" i="1" a="1"/>
  <c r="P2445" i="1" s="1"/>
  <c r="R2445" i="1" s="1"/>
  <c r="P2446" i="1" a="1"/>
  <c r="P2446" i="1" s="1"/>
  <c r="R2446" i="1" s="1"/>
  <c r="P2447" i="1" a="1"/>
  <c r="P2447" i="1" s="1"/>
  <c r="R2447" i="1" s="1"/>
  <c r="P2448" i="1" a="1"/>
  <c r="P2448" i="1" s="1"/>
  <c r="R2448" i="1" s="1"/>
  <c r="P2449" i="1" a="1"/>
  <c r="P2449" i="1" s="1"/>
  <c r="R2449" i="1" s="1"/>
  <c r="P2450" i="1" a="1"/>
  <c r="P2450" i="1" s="1"/>
  <c r="R2450" i="1" s="1"/>
  <c r="P2451" i="1" a="1"/>
  <c r="P2451" i="1" s="1"/>
  <c r="R2451" i="1" s="1"/>
  <c r="P2452" i="1" a="1"/>
  <c r="P2452" i="1" s="1"/>
  <c r="R2452" i="1" s="1"/>
  <c r="P2453" i="1" a="1"/>
  <c r="P2453" i="1" s="1"/>
  <c r="R2453" i="1" s="1"/>
  <c r="P2454" i="1" a="1"/>
  <c r="P2454" i="1" s="1"/>
  <c r="R2454" i="1" s="1"/>
  <c r="P2455" i="1" a="1"/>
  <c r="P2455" i="1" s="1"/>
  <c r="R2455" i="1" s="1"/>
  <c r="P2456" i="1" a="1"/>
  <c r="P2456" i="1" s="1"/>
  <c r="R2456" i="1" s="1"/>
  <c r="P2457" i="1" a="1"/>
  <c r="P2457" i="1" s="1"/>
  <c r="R2457" i="1" s="1"/>
  <c r="P2458" i="1" a="1"/>
  <c r="P2458" i="1" s="1"/>
  <c r="R2458" i="1" s="1"/>
  <c r="P2459" i="1" a="1"/>
  <c r="P2459" i="1" s="1"/>
  <c r="R2459" i="1" s="1"/>
  <c r="P2460" i="1" a="1"/>
  <c r="P2460" i="1" s="1"/>
  <c r="R2460" i="1" s="1"/>
  <c r="P2461" i="1" a="1"/>
  <c r="P2461" i="1" s="1"/>
  <c r="R2461" i="1" s="1"/>
  <c r="P2462" i="1" a="1"/>
  <c r="P2462" i="1" s="1"/>
  <c r="R2462" i="1" s="1"/>
  <c r="P2463" i="1" a="1"/>
  <c r="P2463" i="1" s="1"/>
  <c r="R2463" i="1" s="1"/>
  <c r="P2464" i="1" a="1"/>
  <c r="P2464" i="1" s="1"/>
  <c r="R2464" i="1" s="1"/>
  <c r="P2465" i="1" a="1"/>
  <c r="P2465" i="1" s="1"/>
  <c r="R2465" i="1" s="1"/>
  <c r="P2466" i="1" a="1"/>
  <c r="P2466" i="1" s="1"/>
  <c r="R2466" i="1" s="1"/>
  <c r="P2467" i="1" a="1"/>
  <c r="P2467" i="1" s="1"/>
  <c r="R2467" i="1" s="1"/>
  <c r="P2468" i="1" a="1"/>
  <c r="P2468" i="1" s="1"/>
  <c r="R2468" i="1" s="1"/>
  <c r="P2469" i="1" a="1"/>
  <c r="P2469" i="1" s="1"/>
  <c r="R2469" i="1" s="1"/>
  <c r="P2470" i="1" a="1"/>
  <c r="P2470" i="1" s="1"/>
  <c r="R2470" i="1" s="1"/>
  <c r="P2471" i="1" a="1"/>
  <c r="P2471" i="1" s="1"/>
  <c r="R2471" i="1" s="1"/>
  <c r="P2472" i="1" a="1"/>
  <c r="P2472" i="1" s="1"/>
  <c r="R2472" i="1" s="1"/>
  <c r="P2473" i="1" a="1"/>
  <c r="P2473" i="1" s="1"/>
  <c r="R2473" i="1" s="1"/>
  <c r="P2474" i="1" a="1"/>
  <c r="P2474" i="1" s="1"/>
  <c r="R2474" i="1" s="1"/>
  <c r="P2475" i="1" a="1"/>
  <c r="P2475" i="1" s="1"/>
  <c r="R2475" i="1" s="1"/>
  <c r="P2476" i="1" a="1"/>
  <c r="P2476" i="1" s="1"/>
  <c r="R2476" i="1" s="1"/>
  <c r="P2477" i="1" a="1"/>
  <c r="P2477" i="1" s="1"/>
  <c r="R2477" i="1" s="1"/>
  <c r="P2478" i="1" a="1"/>
  <c r="P2478" i="1" s="1"/>
  <c r="R2478" i="1" s="1"/>
  <c r="P2479" i="1" a="1"/>
  <c r="P2479" i="1" s="1"/>
  <c r="R2479" i="1" s="1"/>
  <c r="P2480" i="1" a="1"/>
  <c r="P2480" i="1" s="1"/>
  <c r="R2480" i="1" s="1"/>
  <c r="P2481" i="1" a="1"/>
  <c r="P2481" i="1" s="1"/>
  <c r="R2481" i="1" s="1"/>
  <c r="P2482" i="1" a="1"/>
  <c r="P2482" i="1" s="1"/>
  <c r="R2482" i="1" s="1"/>
  <c r="P2483" i="1" a="1"/>
  <c r="P2483" i="1" s="1"/>
  <c r="R2483" i="1" s="1"/>
  <c r="P2484" i="1" a="1"/>
  <c r="P2484" i="1" s="1"/>
  <c r="R2484" i="1" s="1"/>
  <c r="P2485" i="1" a="1"/>
  <c r="P2485" i="1" s="1"/>
  <c r="R2485" i="1" s="1"/>
  <c r="P2486" i="1" a="1"/>
  <c r="P2486" i="1" s="1"/>
  <c r="R2486" i="1" s="1"/>
  <c r="P2487" i="1" a="1"/>
  <c r="P2487" i="1" s="1"/>
  <c r="R2487" i="1" s="1"/>
  <c r="P2488" i="1" a="1"/>
  <c r="P2488" i="1" s="1"/>
  <c r="R2488" i="1" s="1"/>
  <c r="P2489" i="1" a="1"/>
  <c r="P2489" i="1" s="1"/>
  <c r="R2489" i="1" s="1"/>
  <c r="P2490" i="1" a="1"/>
  <c r="P2490" i="1" s="1"/>
  <c r="R2490" i="1" s="1"/>
  <c r="P2491" i="1" a="1"/>
  <c r="P2491" i="1" s="1"/>
  <c r="R2491" i="1" s="1"/>
  <c r="P2492" i="1" a="1"/>
  <c r="P2492" i="1" s="1"/>
  <c r="R2492" i="1" s="1"/>
  <c r="P2493" i="1" a="1"/>
  <c r="P2493" i="1" s="1"/>
  <c r="R2493" i="1" s="1"/>
  <c r="P2494" i="1" a="1"/>
  <c r="P2494" i="1" s="1"/>
  <c r="R2494" i="1" s="1"/>
  <c r="P2495" i="1" a="1"/>
  <c r="P2495" i="1" s="1"/>
  <c r="R2495" i="1" s="1"/>
  <c r="P2496" i="1" a="1"/>
  <c r="P2496" i="1" s="1"/>
  <c r="R2496" i="1" s="1"/>
  <c r="P2497" i="1" a="1"/>
  <c r="P2497" i="1" s="1"/>
  <c r="R2497" i="1" s="1"/>
  <c r="P2498" i="1" a="1"/>
  <c r="P2498" i="1" s="1"/>
  <c r="R2498" i="1" s="1"/>
  <c r="P2499" i="1" a="1"/>
  <c r="P2499" i="1" s="1"/>
  <c r="R2499" i="1" s="1"/>
  <c r="P2500" i="1" a="1"/>
  <c r="P2500" i="1" s="1"/>
  <c r="R2500" i="1" s="1"/>
  <c r="P2501" i="1" a="1"/>
  <c r="P2501" i="1" s="1"/>
  <c r="R2501" i="1" s="1"/>
  <c r="P2502" i="1" a="1"/>
  <c r="P2502" i="1" s="1"/>
  <c r="R2502" i="1" s="1"/>
  <c r="P2503" i="1" a="1"/>
  <c r="P2503" i="1" s="1"/>
  <c r="R2503" i="1" s="1"/>
  <c r="P2504" i="1" a="1"/>
  <c r="P2504" i="1" s="1"/>
  <c r="R2504" i="1" s="1"/>
  <c r="P2505" i="1" a="1"/>
  <c r="P2505" i="1" s="1"/>
  <c r="R2505" i="1" s="1"/>
  <c r="P2506" i="1" a="1"/>
  <c r="P2506" i="1" s="1"/>
  <c r="R2506" i="1" s="1"/>
  <c r="P2507" i="1" a="1"/>
  <c r="P2507" i="1" s="1"/>
  <c r="R2507" i="1" s="1"/>
  <c r="P2508" i="1" a="1"/>
  <c r="P2508" i="1" s="1"/>
  <c r="R2508" i="1" s="1"/>
  <c r="P2509" i="1" a="1"/>
  <c r="P2509" i="1" s="1"/>
  <c r="P2510" i="1" a="1"/>
  <c r="P2510" i="1" s="1"/>
  <c r="P2511" i="1" a="1"/>
  <c r="P2511" i="1" s="1"/>
  <c r="P2512" i="1" a="1"/>
  <c r="P2512" i="1" s="1"/>
  <c r="P2513" i="1" a="1"/>
  <c r="P2513" i="1" s="1"/>
  <c r="P2514" i="1" a="1"/>
  <c r="P2514" i="1" s="1"/>
  <c r="P2515" i="1" a="1"/>
  <c r="P2515" i="1" s="1"/>
  <c r="P2516" i="1" a="1"/>
  <c r="P2516" i="1" s="1"/>
  <c r="R2516" i="1" s="1"/>
  <c r="P2517" i="1" a="1"/>
  <c r="P2517" i="1" s="1"/>
  <c r="R2517" i="1" s="1"/>
  <c r="P2518" i="1" a="1"/>
  <c r="P2518" i="1" s="1"/>
  <c r="R2518" i="1" s="1"/>
  <c r="P2519" i="1" a="1"/>
  <c r="P2519" i="1" s="1"/>
  <c r="R2519" i="1" s="1"/>
  <c r="P2520" i="1" a="1"/>
  <c r="P2520" i="1" s="1"/>
  <c r="R2520" i="1" s="1"/>
  <c r="P2521" i="1" a="1"/>
  <c r="P2521" i="1" s="1"/>
  <c r="R2521" i="1" s="1"/>
  <c r="P2522" i="1" a="1"/>
  <c r="P2522" i="1" s="1"/>
  <c r="P2523" i="1" a="1"/>
  <c r="P2523" i="1" s="1"/>
  <c r="P2524" i="1" a="1"/>
  <c r="P2524" i="1" s="1"/>
  <c r="R2524" i="1" s="1"/>
  <c r="P2525" i="1" a="1"/>
  <c r="P2525" i="1" s="1"/>
  <c r="R2525" i="1" s="1"/>
  <c r="P2526" i="1" a="1"/>
  <c r="P2526" i="1" s="1"/>
  <c r="R2526" i="1" s="1"/>
  <c r="P2527" i="1" a="1"/>
  <c r="P2527" i="1" s="1"/>
  <c r="R2527" i="1" s="1"/>
  <c r="P2528" i="1" a="1"/>
  <c r="P2528" i="1" s="1"/>
  <c r="R2528" i="1" s="1"/>
  <c r="P2529" i="1" a="1"/>
  <c r="P2529" i="1" s="1"/>
  <c r="R2529" i="1" s="1"/>
  <c r="P2530" i="1" a="1"/>
  <c r="P2530" i="1" s="1"/>
  <c r="R2530" i="1" s="1"/>
  <c r="P2531" i="1" a="1"/>
  <c r="P2531" i="1" s="1"/>
  <c r="R2531" i="1" s="1"/>
  <c r="P2532" i="1" a="1"/>
  <c r="P2532" i="1" s="1"/>
  <c r="R2532" i="1" s="1"/>
  <c r="P2533" i="1" a="1"/>
  <c r="P2533" i="1" s="1"/>
  <c r="R2533" i="1" s="1"/>
  <c r="P2534" i="1" a="1"/>
  <c r="P2534" i="1" s="1"/>
  <c r="R2534" i="1" s="1"/>
  <c r="P2535" i="1" a="1"/>
  <c r="P2535" i="1" s="1"/>
  <c r="R2535" i="1" s="1"/>
  <c r="P2536" i="1" a="1"/>
  <c r="P2536" i="1" s="1"/>
  <c r="R2536" i="1" s="1"/>
  <c r="P2537" i="1" a="1"/>
  <c r="P2537" i="1" s="1"/>
  <c r="R2537" i="1" s="1"/>
  <c r="P2538" i="1" a="1"/>
  <c r="P2538" i="1" s="1"/>
  <c r="R2538" i="1" s="1"/>
  <c r="P2539" i="1" a="1"/>
  <c r="P2539" i="1" s="1"/>
  <c r="R2539" i="1" s="1"/>
  <c r="P2540" i="1" a="1"/>
  <c r="P2540" i="1" s="1"/>
  <c r="R2540" i="1" s="1"/>
  <c r="P2541" i="1" a="1"/>
  <c r="P2541" i="1" s="1"/>
  <c r="R2541" i="1" s="1"/>
  <c r="P2542" i="1" a="1"/>
  <c r="P2542" i="1" s="1"/>
  <c r="R2542" i="1" s="1"/>
  <c r="P2543" i="1" a="1"/>
  <c r="P2543" i="1" s="1"/>
  <c r="R2543" i="1" s="1"/>
  <c r="P2544" i="1" a="1"/>
  <c r="P2544" i="1" s="1"/>
  <c r="R2544" i="1" s="1"/>
  <c r="P2545" i="1" a="1"/>
  <c r="P2545" i="1" s="1"/>
  <c r="R2545" i="1" s="1"/>
  <c r="P2546" i="1" a="1"/>
  <c r="P2546" i="1" s="1"/>
  <c r="R2546" i="1" s="1"/>
  <c r="P2547" i="1" a="1"/>
  <c r="P2547" i="1" s="1"/>
  <c r="R2547" i="1" s="1"/>
  <c r="P2548" i="1" a="1"/>
  <c r="P2548" i="1" s="1"/>
  <c r="R2548" i="1" s="1"/>
  <c r="P2549" i="1" a="1"/>
  <c r="P2549" i="1" s="1"/>
  <c r="R2549" i="1" s="1"/>
  <c r="P2550" i="1" a="1"/>
  <c r="P2550" i="1" s="1"/>
  <c r="R2550" i="1" s="1"/>
  <c r="P2551" i="1" a="1"/>
  <c r="P2551" i="1" s="1"/>
  <c r="R2551" i="1" s="1"/>
  <c r="P2552" i="1" a="1"/>
  <c r="P2552" i="1" s="1"/>
  <c r="R2552" i="1" s="1"/>
  <c r="P2553" i="1" a="1"/>
  <c r="P2553" i="1" s="1"/>
  <c r="R2553" i="1" s="1"/>
  <c r="P2554" i="1" a="1"/>
  <c r="P2554" i="1" s="1"/>
  <c r="R2554" i="1" s="1"/>
  <c r="P2555" i="1" a="1"/>
  <c r="P2555" i="1" s="1"/>
  <c r="R2555" i="1" s="1"/>
  <c r="P2556" i="1" a="1"/>
  <c r="P2556" i="1" s="1"/>
  <c r="R2556" i="1" s="1"/>
  <c r="P2557" i="1" a="1"/>
  <c r="P2557" i="1" s="1"/>
  <c r="R2557" i="1" s="1"/>
  <c r="P2558" i="1" a="1"/>
  <c r="P2558" i="1" s="1"/>
  <c r="R2558" i="1" s="1"/>
  <c r="P2559" i="1" a="1"/>
  <c r="P2559" i="1" s="1"/>
  <c r="R2559" i="1" s="1"/>
  <c r="P2560" i="1" a="1"/>
  <c r="P2560" i="1" s="1"/>
  <c r="R2560" i="1" s="1"/>
  <c r="P2561" i="1" a="1"/>
  <c r="P2561" i="1" s="1"/>
  <c r="R2561" i="1" s="1"/>
  <c r="P2562" i="1" a="1"/>
  <c r="P2562" i="1" s="1"/>
  <c r="R2562" i="1" s="1"/>
  <c r="P2563" i="1" a="1"/>
  <c r="P2563" i="1" s="1"/>
  <c r="R2563" i="1" s="1"/>
  <c r="P2564" i="1" a="1"/>
  <c r="P2564" i="1" s="1"/>
  <c r="R2564" i="1" s="1"/>
  <c r="P2565" i="1" a="1"/>
  <c r="P2565" i="1" s="1"/>
  <c r="R2565" i="1" s="1"/>
  <c r="P2566" i="1" a="1"/>
  <c r="P2566" i="1" s="1"/>
  <c r="R2566" i="1" s="1"/>
  <c r="P2567" i="1" a="1"/>
  <c r="P2567" i="1" s="1"/>
  <c r="R2567" i="1" s="1"/>
  <c r="P2568" i="1" a="1"/>
  <c r="P2568" i="1" s="1"/>
  <c r="R2568" i="1" s="1"/>
  <c r="P2569" i="1" a="1"/>
  <c r="P2569" i="1" s="1"/>
  <c r="R2569" i="1" s="1"/>
  <c r="P2570" i="1" a="1"/>
  <c r="P2570" i="1" s="1"/>
  <c r="R2570" i="1" s="1"/>
  <c r="P2571" i="1" a="1"/>
  <c r="P2571" i="1" s="1"/>
  <c r="R2571" i="1" s="1"/>
  <c r="P2572" i="1" a="1"/>
  <c r="P2572" i="1" s="1"/>
  <c r="R2572" i="1" s="1"/>
  <c r="P2573" i="1" a="1"/>
  <c r="P2573" i="1" s="1"/>
  <c r="R2573" i="1" s="1"/>
  <c r="P2574" i="1" a="1"/>
  <c r="P2574" i="1" s="1"/>
  <c r="R2574" i="1" s="1"/>
  <c r="P2575" i="1" a="1"/>
  <c r="P2575" i="1" s="1"/>
  <c r="R2575" i="1" s="1"/>
  <c r="P2576" i="1" a="1"/>
  <c r="P2576" i="1" s="1"/>
  <c r="R2576" i="1" s="1"/>
  <c r="P2577" i="1" a="1"/>
  <c r="P2577" i="1" s="1"/>
  <c r="R2577" i="1" s="1"/>
  <c r="P2578" i="1" a="1"/>
  <c r="P2578" i="1" s="1"/>
  <c r="R2578" i="1" s="1"/>
  <c r="P2579" i="1" a="1"/>
  <c r="P2579" i="1" s="1"/>
  <c r="R2579" i="1" s="1"/>
  <c r="P2580" i="1" a="1"/>
  <c r="P2580" i="1" s="1"/>
  <c r="R2580" i="1" s="1"/>
  <c r="P2581" i="1" a="1"/>
  <c r="P2581" i="1" s="1"/>
  <c r="R2581" i="1" s="1"/>
  <c r="P2582" i="1" a="1"/>
  <c r="P2582" i="1" s="1"/>
  <c r="R2582" i="1" s="1"/>
  <c r="P2583" i="1" a="1"/>
  <c r="P2583" i="1" s="1"/>
  <c r="R2583" i="1" s="1"/>
  <c r="P2584" i="1" a="1"/>
  <c r="P2584" i="1" s="1"/>
  <c r="R2584" i="1" s="1"/>
  <c r="P2585" i="1" a="1"/>
  <c r="P2585" i="1" s="1"/>
  <c r="R2585" i="1" s="1"/>
  <c r="P2586" i="1" a="1"/>
  <c r="P2586" i="1" s="1"/>
  <c r="R2586" i="1" s="1"/>
  <c r="P2587" i="1" a="1"/>
  <c r="P2587" i="1" s="1"/>
  <c r="R2587" i="1" s="1"/>
  <c r="P2588" i="1" a="1"/>
  <c r="P2588" i="1" s="1"/>
  <c r="R2588" i="1" s="1"/>
  <c r="P2589" i="1" a="1"/>
  <c r="P2589" i="1" s="1"/>
  <c r="R2589" i="1" s="1"/>
  <c r="P2590" i="1" a="1"/>
  <c r="P2590" i="1" s="1"/>
  <c r="R2590" i="1" s="1"/>
  <c r="P2591" i="1" a="1"/>
  <c r="P2591" i="1" s="1"/>
  <c r="R2591" i="1" s="1"/>
  <c r="P2592" i="1" a="1"/>
  <c r="P2592" i="1" s="1"/>
  <c r="R2592" i="1" s="1"/>
  <c r="P2593" i="1" a="1"/>
  <c r="P2593" i="1" s="1"/>
  <c r="R2593" i="1" s="1"/>
  <c r="P2594" i="1" a="1"/>
  <c r="P2594" i="1" s="1"/>
  <c r="R2594" i="1" s="1"/>
  <c r="P2595" i="1" a="1"/>
  <c r="P2595" i="1" s="1"/>
  <c r="R2595" i="1" s="1"/>
  <c r="P2596" i="1" a="1"/>
  <c r="P2596" i="1" s="1"/>
  <c r="R2596" i="1" s="1"/>
  <c r="P2597" i="1" a="1"/>
  <c r="P2597" i="1" s="1"/>
  <c r="R2597" i="1" s="1"/>
  <c r="P2598" i="1" a="1"/>
  <c r="P2598" i="1" s="1"/>
  <c r="R2598" i="1" s="1"/>
  <c r="P2599" i="1" a="1"/>
  <c r="P2599" i="1" s="1"/>
  <c r="R2599" i="1" s="1"/>
  <c r="P2600" i="1" a="1"/>
  <c r="P2600" i="1" s="1"/>
  <c r="R2600" i="1" s="1"/>
  <c r="P2601" i="1" a="1"/>
  <c r="P2601" i="1" s="1"/>
  <c r="R2601" i="1" s="1"/>
  <c r="P2602" i="1" a="1"/>
  <c r="P2602" i="1" s="1"/>
  <c r="R2602" i="1" s="1"/>
  <c r="P2603" i="1" a="1"/>
  <c r="P2603" i="1" s="1"/>
  <c r="R2603" i="1" s="1"/>
  <c r="P2604" i="1" a="1"/>
  <c r="P2604" i="1" s="1"/>
  <c r="R2604" i="1" s="1"/>
  <c r="P2605" i="1" a="1"/>
  <c r="P2605" i="1" s="1"/>
  <c r="R2605" i="1" s="1"/>
  <c r="P2606" i="1" a="1"/>
  <c r="P2606" i="1" s="1"/>
  <c r="R2606" i="1" s="1"/>
  <c r="P2607" i="1" a="1"/>
  <c r="P2607" i="1" s="1"/>
  <c r="R2607" i="1" s="1"/>
  <c r="P2608" i="1" a="1"/>
  <c r="P2608" i="1" s="1"/>
  <c r="R2608" i="1" s="1"/>
  <c r="P2609" i="1" a="1"/>
  <c r="P2609" i="1" s="1"/>
  <c r="R2609" i="1" s="1"/>
  <c r="P2610" i="1" a="1"/>
  <c r="P2610" i="1" s="1"/>
  <c r="R2610" i="1" s="1"/>
  <c r="P2611" i="1" a="1"/>
  <c r="P2611" i="1" s="1"/>
  <c r="R2611" i="1" s="1"/>
  <c r="P2612" i="1" a="1"/>
  <c r="P2612" i="1" s="1"/>
  <c r="R2612" i="1" s="1"/>
  <c r="P2613" i="1" a="1"/>
  <c r="P2613" i="1" s="1"/>
  <c r="R2613" i="1" s="1"/>
  <c r="P2614" i="1" a="1"/>
  <c r="P2614" i="1" s="1"/>
  <c r="R2614" i="1" s="1"/>
  <c r="P2615" i="1" a="1"/>
  <c r="P2615" i="1" s="1"/>
  <c r="R2615" i="1" s="1"/>
  <c r="P2616" i="1" a="1"/>
  <c r="P2616" i="1" s="1"/>
  <c r="R2616" i="1" s="1"/>
  <c r="P2617" i="1" a="1"/>
  <c r="P2617" i="1" s="1"/>
  <c r="R2617" i="1" s="1"/>
  <c r="P2618" i="1" a="1"/>
  <c r="P2618" i="1" s="1"/>
  <c r="P2619" i="1" a="1"/>
  <c r="P2619" i="1" s="1"/>
  <c r="P2620" i="1" a="1"/>
  <c r="P2620" i="1" s="1"/>
  <c r="P2621" i="1" a="1"/>
  <c r="P2621" i="1" s="1"/>
  <c r="P2622" i="1" a="1"/>
  <c r="P2622" i="1" s="1"/>
  <c r="P2623" i="1" a="1"/>
  <c r="P2623" i="1" s="1"/>
  <c r="P2624" i="1" a="1"/>
  <c r="P2624" i="1" s="1"/>
  <c r="P2625" i="1" a="1"/>
  <c r="P2625" i="1" s="1"/>
  <c r="P2626" i="1" a="1"/>
  <c r="P2626" i="1" s="1"/>
  <c r="R2626" i="1" s="1"/>
  <c r="P2627" i="1" a="1"/>
  <c r="P2627" i="1" s="1"/>
  <c r="P2628" i="1" a="1"/>
  <c r="P2628" i="1" s="1"/>
  <c r="P2629" i="1" a="1"/>
  <c r="P2629" i="1" s="1"/>
  <c r="P2630" i="1" a="1"/>
  <c r="P2630" i="1" s="1"/>
  <c r="P2631" i="1" a="1"/>
  <c r="P2631" i="1" s="1"/>
  <c r="P2632" i="1" a="1"/>
  <c r="P2632" i="1" s="1"/>
  <c r="P2633" i="1" a="1"/>
  <c r="P2633" i="1" s="1"/>
  <c r="P2634" i="1" a="1"/>
  <c r="P2634" i="1" s="1"/>
  <c r="R2634" i="1" s="1"/>
  <c r="P2635" i="1" a="1"/>
  <c r="P2635" i="1" s="1"/>
  <c r="R2635" i="1" s="1"/>
  <c r="P2636" i="1" a="1"/>
  <c r="P2636" i="1" s="1"/>
  <c r="R2636" i="1" s="1"/>
  <c r="P2637" i="1" a="1"/>
  <c r="P2637" i="1" s="1"/>
  <c r="R2637" i="1" s="1"/>
  <c r="P2638" i="1" a="1"/>
  <c r="P2638" i="1" s="1"/>
  <c r="R2638" i="1" s="1"/>
  <c r="P2639" i="1" a="1"/>
  <c r="P2639" i="1" s="1"/>
  <c r="R2639" i="1" s="1"/>
  <c r="P2640" i="1" a="1"/>
  <c r="P2640" i="1" s="1"/>
  <c r="R2640" i="1" s="1"/>
  <c r="P2641" i="1" a="1"/>
  <c r="P2641" i="1" s="1"/>
  <c r="R2641" i="1" s="1"/>
  <c r="P2642" i="1" a="1"/>
  <c r="P2642" i="1" s="1"/>
  <c r="R2642" i="1" s="1"/>
  <c r="P2643" i="1" a="1"/>
  <c r="P2643" i="1" s="1"/>
  <c r="R2643" i="1" s="1"/>
  <c r="P2644" i="1" a="1"/>
  <c r="P2644" i="1" s="1"/>
  <c r="R2644" i="1" s="1"/>
  <c r="P2645" i="1" a="1"/>
  <c r="P2645" i="1" s="1"/>
  <c r="R2645" i="1" s="1"/>
  <c r="P2646" i="1" a="1"/>
  <c r="P2646" i="1" s="1"/>
  <c r="R2646" i="1" s="1"/>
  <c r="P2647" i="1" a="1"/>
  <c r="P2647" i="1" s="1"/>
  <c r="R2647" i="1" s="1"/>
  <c r="P2648" i="1" a="1"/>
  <c r="P2648" i="1" s="1"/>
  <c r="R2648" i="1" s="1"/>
  <c r="P2649" i="1" a="1"/>
  <c r="P2649" i="1" s="1"/>
  <c r="R2649" i="1" s="1"/>
  <c r="P2650" i="1" a="1"/>
  <c r="P2650" i="1" s="1"/>
  <c r="R2650" i="1" s="1"/>
  <c r="P2651" i="1" a="1"/>
  <c r="P2651" i="1" s="1"/>
  <c r="R2651" i="1" s="1"/>
  <c r="P2652" i="1" a="1"/>
  <c r="P2652" i="1" s="1"/>
  <c r="R2652" i="1" s="1"/>
  <c r="P2653" i="1" a="1"/>
  <c r="P2653" i="1" s="1"/>
  <c r="R2653" i="1" s="1"/>
  <c r="P2654" i="1" a="1"/>
  <c r="P2654" i="1" s="1"/>
  <c r="R2654" i="1" s="1"/>
  <c r="P2655" i="1" a="1"/>
  <c r="P2655" i="1" s="1"/>
  <c r="R2655" i="1" s="1"/>
  <c r="P2656" i="1" a="1"/>
  <c r="P2656" i="1" s="1"/>
  <c r="R2656" i="1" s="1"/>
  <c r="P2657" i="1" a="1"/>
  <c r="P2657" i="1" s="1"/>
  <c r="R2657" i="1" s="1"/>
  <c r="P2658" i="1" a="1"/>
  <c r="P2658" i="1" s="1"/>
  <c r="R2658" i="1" s="1"/>
  <c r="P2659" i="1" a="1"/>
  <c r="P2659" i="1" s="1"/>
  <c r="R2659" i="1" s="1"/>
  <c r="P2660" i="1" a="1"/>
  <c r="P2660" i="1" s="1"/>
  <c r="R2660" i="1" s="1"/>
  <c r="P2661" i="1" a="1"/>
  <c r="P2661" i="1" s="1"/>
  <c r="R2661" i="1" s="1"/>
  <c r="P2662" i="1" a="1"/>
  <c r="P2662" i="1" s="1"/>
  <c r="R2662" i="1" s="1"/>
  <c r="P2663" i="1" a="1"/>
  <c r="P2663" i="1" s="1"/>
  <c r="R2663" i="1" s="1"/>
  <c r="P2664" i="1" a="1"/>
  <c r="P2664" i="1" s="1"/>
  <c r="R2664" i="1" s="1"/>
  <c r="P2665" i="1" a="1"/>
  <c r="P2665" i="1" s="1"/>
  <c r="R2665" i="1" s="1"/>
  <c r="P2666" i="1" a="1"/>
  <c r="P2666" i="1" s="1"/>
  <c r="R2666" i="1" s="1"/>
  <c r="P2667" i="1" a="1"/>
  <c r="P2667" i="1" s="1"/>
  <c r="R2667" i="1" s="1"/>
  <c r="P2668" i="1" a="1"/>
  <c r="P2668" i="1" s="1"/>
  <c r="R2668" i="1" s="1"/>
  <c r="P2669" i="1" a="1"/>
  <c r="P2669" i="1" s="1"/>
  <c r="R2669" i="1" s="1"/>
  <c r="P2670" i="1" a="1"/>
  <c r="P2670" i="1" s="1"/>
  <c r="R2670" i="1" s="1"/>
  <c r="P2671" i="1" a="1"/>
  <c r="P2671" i="1" s="1"/>
  <c r="R2671" i="1" s="1"/>
  <c r="P2672" i="1" a="1"/>
  <c r="P2672" i="1" s="1"/>
  <c r="R2672" i="1" s="1"/>
  <c r="P2673" i="1" a="1"/>
  <c r="P2673" i="1" s="1"/>
  <c r="R2673" i="1" s="1"/>
  <c r="P2674" i="1" a="1"/>
  <c r="P2674" i="1" s="1"/>
  <c r="R2674" i="1" s="1"/>
  <c r="P2675" i="1" a="1"/>
  <c r="P2675" i="1" s="1"/>
  <c r="R2675" i="1" s="1"/>
  <c r="P2676" i="1" a="1"/>
  <c r="P2676" i="1" s="1"/>
  <c r="R2676" i="1" s="1"/>
  <c r="P2677" i="1" a="1"/>
  <c r="P2677" i="1" s="1"/>
  <c r="R2677" i="1" s="1"/>
  <c r="P2678" i="1" a="1"/>
  <c r="P2678" i="1" s="1"/>
  <c r="R2678" i="1" s="1"/>
  <c r="P2679" i="1" a="1"/>
  <c r="P2679" i="1" s="1"/>
  <c r="R2679" i="1" s="1"/>
  <c r="P2680" i="1" a="1"/>
  <c r="P2680" i="1" s="1"/>
  <c r="R2680" i="1" s="1"/>
  <c r="P2681" i="1" a="1"/>
  <c r="P2681" i="1" s="1"/>
  <c r="R2681" i="1" s="1"/>
  <c r="P2682" i="1" a="1"/>
  <c r="P2682" i="1" s="1"/>
  <c r="R2682" i="1" s="1"/>
  <c r="P2683" i="1" a="1"/>
  <c r="P2683" i="1" s="1"/>
  <c r="R2683" i="1" s="1"/>
  <c r="P2684" i="1" a="1"/>
  <c r="P2684" i="1" s="1"/>
  <c r="R2684" i="1" s="1"/>
  <c r="P2685" i="1" a="1"/>
  <c r="P2685" i="1" s="1"/>
  <c r="R2685" i="1" s="1"/>
  <c r="P2686" i="1" a="1"/>
  <c r="P2686" i="1" s="1"/>
  <c r="R2686" i="1" s="1"/>
  <c r="P2687" i="1" a="1"/>
  <c r="P2687" i="1" s="1"/>
  <c r="R2687" i="1" s="1"/>
  <c r="P2688" i="1" a="1"/>
  <c r="P2688" i="1" s="1"/>
  <c r="R2688" i="1" s="1"/>
  <c r="P2689" i="1" a="1"/>
  <c r="P2689" i="1" s="1"/>
  <c r="R2689" i="1" s="1"/>
  <c r="P2690" i="1" a="1"/>
  <c r="P2690" i="1" s="1"/>
  <c r="R2690" i="1" s="1"/>
  <c r="P2691" i="1" a="1"/>
  <c r="P2691" i="1" s="1"/>
  <c r="R2691" i="1" s="1"/>
  <c r="P2692" i="1" a="1"/>
  <c r="P2692" i="1" s="1"/>
  <c r="R2692" i="1" s="1"/>
  <c r="P2693" i="1" a="1"/>
  <c r="P2693" i="1" s="1"/>
  <c r="R2693" i="1" s="1"/>
  <c r="P2694" i="1" a="1"/>
  <c r="P2694" i="1" s="1"/>
  <c r="R2694" i="1" s="1"/>
  <c r="P2695" i="1" a="1"/>
  <c r="P2695" i="1" s="1"/>
  <c r="R2695" i="1" s="1"/>
  <c r="P2696" i="1" a="1"/>
  <c r="P2696" i="1" s="1"/>
  <c r="R2696" i="1" s="1"/>
  <c r="P2697" i="1" a="1"/>
  <c r="P2697" i="1" s="1"/>
  <c r="R2697" i="1" s="1"/>
  <c r="P2698" i="1" a="1"/>
  <c r="P2698" i="1" s="1"/>
  <c r="R2698" i="1" s="1"/>
  <c r="P2699" i="1" a="1"/>
  <c r="P2699" i="1" s="1"/>
  <c r="R2699" i="1" s="1"/>
  <c r="P2700" i="1" a="1"/>
  <c r="P2700" i="1" s="1"/>
  <c r="R2700" i="1" s="1"/>
  <c r="P2701" i="1" a="1"/>
  <c r="P2701" i="1" s="1"/>
  <c r="R2701" i="1" s="1"/>
  <c r="P2702" i="1" a="1"/>
  <c r="P2702" i="1" s="1"/>
  <c r="R2702" i="1" s="1"/>
  <c r="P2703" i="1" a="1"/>
  <c r="P2703" i="1" s="1"/>
  <c r="R2703" i="1" s="1"/>
  <c r="P2704" i="1" a="1"/>
  <c r="P2704" i="1" s="1"/>
  <c r="R2704" i="1" s="1"/>
  <c r="P2705" i="1" a="1"/>
  <c r="P2705" i="1" s="1"/>
  <c r="R2705" i="1" s="1"/>
  <c r="P2706" i="1" a="1"/>
  <c r="P2706" i="1" s="1"/>
  <c r="P2707" i="1" a="1"/>
  <c r="P2707" i="1" s="1"/>
  <c r="P2708" i="1" a="1"/>
  <c r="P2708" i="1" s="1"/>
  <c r="P2709" i="1" a="1"/>
  <c r="P2709" i="1" s="1"/>
  <c r="P2710" i="1" a="1"/>
  <c r="P2710" i="1" s="1"/>
  <c r="P2711" i="1" a="1"/>
  <c r="P2711" i="1" s="1"/>
  <c r="P2712" i="1" a="1"/>
  <c r="P2712" i="1" s="1"/>
  <c r="P2713" i="1" a="1"/>
  <c r="P2713" i="1" s="1"/>
  <c r="R2713" i="1" s="1"/>
  <c r="P2714" i="1" a="1"/>
  <c r="P2714" i="1" s="1"/>
  <c r="R2714" i="1" s="1"/>
  <c r="P2715" i="1" a="1"/>
  <c r="P2715" i="1" s="1"/>
  <c r="R2715" i="1" s="1"/>
  <c r="P2716" i="1" a="1"/>
  <c r="P2716" i="1" s="1"/>
  <c r="R2716" i="1" s="1"/>
  <c r="P2717" i="1" a="1"/>
  <c r="P2717" i="1" s="1"/>
  <c r="R2717" i="1" s="1"/>
  <c r="P2718" i="1" a="1"/>
  <c r="P2718" i="1" s="1"/>
  <c r="R2718" i="1" s="1"/>
  <c r="P2719" i="1" a="1"/>
  <c r="P2719" i="1" s="1"/>
  <c r="R2719" i="1" s="1"/>
  <c r="P2720" i="1" a="1"/>
  <c r="P2720" i="1" s="1"/>
  <c r="R2720" i="1" s="1"/>
  <c r="P2721" i="1" a="1"/>
  <c r="P2721" i="1" s="1"/>
  <c r="R2721" i="1" s="1"/>
  <c r="P2722" i="1" a="1"/>
  <c r="P2722" i="1" s="1"/>
  <c r="R2722" i="1" s="1"/>
  <c r="P2723" i="1" a="1"/>
  <c r="P2723" i="1" s="1"/>
  <c r="R2723" i="1" s="1"/>
  <c r="P2724" i="1" a="1"/>
  <c r="P2724" i="1" s="1"/>
  <c r="R2724" i="1" s="1"/>
  <c r="P2725" i="1" a="1"/>
  <c r="P2725" i="1" s="1"/>
  <c r="R2725" i="1" s="1"/>
  <c r="P2726" i="1" a="1"/>
  <c r="P2726" i="1" s="1"/>
  <c r="R2726" i="1" s="1"/>
  <c r="P2727" i="1" a="1"/>
  <c r="P2727" i="1" s="1"/>
  <c r="R2727" i="1" s="1"/>
  <c r="P2728" i="1" a="1"/>
  <c r="P2728" i="1" s="1"/>
  <c r="R2728" i="1" s="1"/>
  <c r="P2729" i="1" a="1"/>
  <c r="P2729" i="1" s="1"/>
  <c r="R2729" i="1" s="1"/>
  <c r="P2730" i="1" a="1"/>
  <c r="P2730" i="1" s="1"/>
  <c r="R2730" i="1" s="1"/>
  <c r="P2731" i="1" a="1"/>
  <c r="P2731" i="1" s="1"/>
  <c r="R2731" i="1" s="1"/>
  <c r="P2732" i="1" a="1"/>
  <c r="P2732" i="1" s="1"/>
  <c r="R2732" i="1" s="1"/>
  <c r="P2733" i="1" a="1"/>
  <c r="P2733" i="1" s="1"/>
  <c r="R2733" i="1" s="1"/>
  <c r="P2734" i="1" a="1"/>
  <c r="P2734" i="1" s="1"/>
  <c r="R2734" i="1" s="1"/>
  <c r="P2735" i="1" a="1"/>
  <c r="P2735" i="1" s="1"/>
  <c r="R2735" i="1" s="1"/>
  <c r="P2736" i="1" a="1"/>
  <c r="P2736" i="1" s="1"/>
  <c r="R2736" i="1" s="1"/>
  <c r="P2737" i="1" a="1"/>
  <c r="P2737" i="1" s="1"/>
  <c r="R2737" i="1" s="1"/>
  <c r="P2738" i="1" a="1"/>
  <c r="P2738" i="1" s="1"/>
  <c r="R2738" i="1" s="1"/>
  <c r="P2739" i="1" a="1"/>
  <c r="P2739" i="1" s="1"/>
  <c r="R2739" i="1" s="1"/>
  <c r="P2740" i="1" a="1"/>
  <c r="P2740" i="1" s="1"/>
  <c r="R2740" i="1" s="1"/>
  <c r="P2741" i="1" a="1"/>
  <c r="P2741" i="1" s="1"/>
  <c r="R2741" i="1" s="1"/>
  <c r="P2742" i="1" a="1"/>
  <c r="P2742" i="1" s="1"/>
  <c r="R2742" i="1" s="1"/>
  <c r="P2743" i="1" a="1"/>
  <c r="P2743" i="1" s="1"/>
  <c r="R2743" i="1" s="1"/>
  <c r="P2744" i="1" a="1"/>
  <c r="P2744" i="1" s="1"/>
  <c r="R2744" i="1" s="1"/>
  <c r="P2745" i="1" a="1"/>
  <c r="P2745" i="1" s="1"/>
  <c r="R2745" i="1" s="1"/>
  <c r="P2746" i="1" a="1"/>
  <c r="P2746" i="1" s="1"/>
  <c r="R2746" i="1" s="1"/>
  <c r="P2747" i="1" a="1"/>
  <c r="P2747" i="1" s="1"/>
  <c r="R2747" i="1" s="1"/>
  <c r="P2748" i="1" a="1"/>
  <c r="P2748" i="1" s="1"/>
  <c r="R2748" i="1" s="1"/>
  <c r="P2749" i="1" a="1"/>
  <c r="P2749" i="1" s="1"/>
  <c r="R2749" i="1" s="1"/>
  <c r="P2750" i="1" a="1"/>
  <c r="P2750" i="1" s="1"/>
  <c r="R2750" i="1" s="1"/>
  <c r="P2751" i="1" a="1"/>
  <c r="P2751" i="1" s="1"/>
  <c r="R2751" i="1" s="1"/>
  <c r="P2752" i="1" a="1"/>
  <c r="P2752" i="1" s="1"/>
  <c r="R2752" i="1" s="1"/>
  <c r="P2753" i="1" a="1"/>
  <c r="P2753" i="1" s="1"/>
  <c r="R2753" i="1" s="1"/>
  <c r="P2754" i="1" a="1"/>
  <c r="P2754" i="1" s="1"/>
  <c r="R2754" i="1" s="1"/>
  <c r="P2755" i="1" a="1"/>
  <c r="P2755" i="1" s="1"/>
  <c r="R2755" i="1" s="1"/>
  <c r="P2756" i="1" a="1"/>
  <c r="P2756" i="1" s="1"/>
  <c r="R2756" i="1" s="1"/>
  <c r="P2757" i="1" a="1"/>
  <c r="P2757" i="1" s="1"/>
  <c r="R2757" i="1" s="1"/>
  <c r="P2758" i="1" a="1"/>
  <c r="P2758" i="1" s="1"/>
  <c r="R2758" i="1" s="1"/>
  <c r="P2759" i="1" a="1"/>
  <c r="P2759" i="1" s="1"/>
  <c r="R2759" i="1" s="1"/>
  <c r="P2760" i="1" a="1"/>
  <c r="P2760" i="1" s="1"/>
  <c r="R2760" i="1" s="1"/>
  <c r="P2761" i="1" a="1"/>
  <c r="P2761" i="1" s="1"/>
  <c r="R2761" i="1" s="1"/>
  <c r="P2762" i="1" a="1"/>
  <c r="P2762" i="1" s="1"/>
  <c r="R2762" i="1" s="1"/>
  <c r="P2763" i="1" a="1"/>
  <c r="P2763" i="1" s="1"/>
  <c r="R2763" i="1" s="1"/>
  <c r="P2764" i="1" a="1"/>
  <c r="P2764" i="1" s="1"/>
  <c r="R2764" i="1" s="1"/>
  <c r="P2765" i="1" a="1"/>
  <c r="P2765" i="1" s="1"/>
  <c r="R2765" i="1" s="1"/>
  <c r="P2766" i="1" a="1"/>
  <c r="P2766" i="1" s="1"/>
  <c r="R2766" i="1" s="1"/>
  <c r="P2767" i="1" a="1"/>
  <c r="P2767" i="1" s="1"/>
  <c r="R2767" i="1" s="1"/>
  <c r="P2768" i="1" a="1"/>
  <c r="P2768" i="1" s="1"/>
  <c r="R2768" i="1" s="1"/>
  <c r="P2769" i="1" a="1"/>
  <c r="P2769" i="1" s="1"/>
  <c r="R2769" i="1" s="1"/>
  <c r="P2770" i="1" a="1"/>
  <c r="P2770" i="1" s="1"/>
  <c r="R2770" i="1" s="1"/>
  <c r="P2771" i="1" a="1"/>
  <c r="P2771" i="1" s="1"/>
  <c r="R2771" i="1" s="1"/>
  <c r="P2772" i="1" a="1"/>
  <c r="P2772" i="1" s="1"/>
  <c r="R2772" i="1" s="1"/>
  <c r="P2773" i="1" a="1"/>
  <c r="P2773" i="1" s="1"/>
  <c r="R2773" i="1" s="1"/>
  <c r="P2774" i="1" a="1"/>
  <c r="P2774" i="1" s="1"/>
  <c r="R2774" i="1" s="1"/>
  <c r="P2775" i="1" a="1"/>
  <c r="P2775" i="1" s="1"/>
  <c r="R2775" i="1" s="1"/>
  <c r="P2776" i="1" a="1"/>
  <c r="P2776" i="1" s="1"/>
  <c r="R2776" i="1" s="1"/>
  <c r="P2777" i="1" a="1"/>
  <c r="P2777" i="1" s="1"/>
  <c r="R2777" i="1" s="1"/>
  <c r="P2778" i="1" a="1"/>
  <c r="P2778" i="1" s="1"/>
  <c r="R2778" i="1" s="1"/>
  <c r="P2779" i="1" a="1"/>
  <c r="P2779" i="1" s="1"/>
  <c r="R2779" i="1" s="1"/>
  <c r="P2780" i="1" a="1"/>
  <c r="P2780" i="1" s="1"/>
  <c r="R2780" i="1" s="1"/>
  <c r="P2781" i="1" a="1"/>
  <c r="P2781" i="1" s="1"/>
  <c r="R2781" i="1" s="1"/>
  <c r="P2782" i="1" a="1"/>
  <c r="P2782" i="1" s="1"/>
  <c r="R2782" i="1" s="1"/>
  <c r="P2783" i="1" a="1"/>
  <c r="P2783" i="1" s="1"/>
  <c r="R2783" i="1" s="1"/>
  <c r="P2784" i="1" a="1"/>
  <c r="P2784" i="1" s="1"/>
  <c r="R2784" i="1" s="1"/>
  <c r="P2785" i="1" a="1"/>
  <c r="P2785" i="1" s="1"/>
  <c r="R2785" i="1" s="1"/>
  <c r="P2786" i="1" a="1"/>
  <c r="P2786" i="1" s="1"/>
  <c r="R2786" i="1" s="1"/>
  <c r="P2787" i="1" a="1"/>
  <c r="P2787" i="1" s="1"/>
  <c r="R2787" i="1" s="1"/>
  <c r="P2788" i="1" a="1"/>
  <c r="P2788" i="1" s="1"/>
  <c r="R2788" i="1" s="1"/>
  <c r="P2789" i="1" a="1"/>
  <c r="P2789" i="1" s="1"/>
  <c r="R2789" i="1" s="1"/>
  <c r="P2790" i="1" a="1"/>
  <c r="P2790" i="1" s="1"/>
  <c r="R2790" i="1" s="1"/>
  <c r="P2791" i="1" a="1"/>
  <c r="P2791" i="1" s="1"/>
  <c r="R2791" i="1" s="1"/>
  <c r="P2792" i="1" a="1"/>
  <c r="P2792" i="1" s="1"/>
  <c r="R2792" i="1" s="1"/>
  <c r="P2793" i="1" a="1"/>
  <c r="P2793" i="1" s="1"/>
  <c r="R2793" i="1" s="1"/>
  <c r="P2794" i="1" a="1"/>
  <c r="P2794" i="1" s="1"/>
  <c r="R2794" i="1" s="1"/>
  <c r="P2795" i="1" a="1"/>
  <c r="P2795" i="1" s="1"/>
  <c r="R2795" i="1" s="1"/>
  <c r="P2796" i="1" a="1"/>
  <c r="P2796" i="1" s="1"/>
  <c r="R2796" i="1" s="1"/>
  <c r="P2797" i="1" a="1"/>
  <c r="P2797" i="1" s="1"/>
  <c r="R2797" i="1" s="1"/>
  <c r="P2798" i="1" a="1"/>
  <c r="P2798" i="1" s="1"/>
  <c r="R2798" i="1" s="1"/>
  <c r="P2799" i="1" a="1"/>
  <c r="P2799" i="1" s="1"/>
  <c r="R2799" i="1" s="1"/>
  <c r="P2800" i="1" a="1"/>
  <c r="P2800" i="1" s="1"/>
  <c r="R2800" i="1" s="1"/>
  <c r="P2801" i="1" a="1"/>
  <c r="P2801" i="1" s="1"/>
  <c r="R2801" i="1" s="1"/>
  <c r="P2802" i="1" a="1"/>
  <c r="P2802" i="1" s="1"/>
  <c r="R2802" i="1" s="1"/>
  <c r="P2803" i="1" a="1"/>
  <c r="P2803" i="1" s="1"/>
  <c r="R2803" i="1" s="1"/>
  <c r="P2804" i="1" a="1"/>
  <c r="P2804" i="1" s="1"/>
  <c r="R2804" i="1" s="1"/>
  <c r="P2805" i="1" a="1"/>
  <c r="P2805" i="1" s="1"/>
  <c r="R2805" i="1" s="1"/>
  <c r="P2806" i="1" a="1"/>
  <c r="P2806" i="1" s="1"/>
  <c r="R2806" i="1" s="1"/>
  <c r="P2807" i="1" a="1"/>
  <c r="P2807" i="1" s="1"/>
  <c r="R2807" i="1" s="1"/>
  <c r="P2808" i="1" a="1"/>
  <c r="P2808" i="1" s="1"/>
  <c r="R2808" i="1" s="1"/>
  <c r="P2809" i="1" a="1"/>
  <c r="P2809" i="1" s="1"/>
  <c r="R2809" i="1" s="1"/>
  <c r="P2810" i="1" a="1"/>
  <c r="P2810" i="1" s="1"/>
  <c r="R2810" i="1" s="1"/>
  <c r="P2811" i="1" a="1"/>
  <c r="P2811" i="1" s="1"/>
  <c r="R2811" i="1" s="1"/>
  <c r="P2812" i="1" a="1"/>
  <c r="P2812" i="1" s="1"/>
  <c r="R2812" i="1" s="1"/>
  <c r="P2813" i="1" a="1"/>
  <c r="P2813" i="1" s="1"/>
  <c r="R2813" i="1" s="1"/>
  <c r="P2814" i="1" a="1"/>
  <c r="P2814" i="1" s="1"/>
  <c r="R2814" i="1" s="1"/>
  <c r="P2815" i="1" a="1"/>
  <c r="P2815" i="1" s="1"/>
  <c r="R2815" i="1" s="1"/>
  <c r="P2816" i="1" a="1"/>
  <c r="P2816" i="1" s="1"/>
  <c r="R2816" i="1" s="1"/>
  <c r="P2817" i="1" a="1"/>
  <c r="P2817" i="1" s="1"/>
  <c r="R2817" i="1" s="1"/>
  <c r="P2818" i="1" a="1"/>
  <c r="P2818" i="1" s="1"/>
  <c r="R2818" i="1" s="1"/>
  <c r="P2819" i="1" a="1"/>
  <c r="P2819" i="1" s="1"/>
  <c r="R2819" i="1" s="1"/>
  <c r="P2820" i="1" a="1"/>
  <c r="P2820" i="1" s="1"/>
  <c r="R2820" i="1" s="1"/>
  <c r="P2821" i="1" a="1"/>
  <c r="P2821" i="1" s="1"/>
  <c r="R2821" i="1" s="1"/>
  <c r="P2822" i="1" a="1"/>
  <c r="P2822" i="1" s="1"/>
  <c r="R2822" i="1" s="1"/>
  <c r="P2823" i="1" a="1"/>
  <c r="P2823" i="1" s="1"/>
  <c r="R2823" i="1" s="1"/>
  <c r="P2824" i="1" a="1"/>
  <c r="P2824" i="1" s="1"/>
  <c r="R2824" i="1" s="1"/>
  <c r="P2825" i="1" a="1"/>
  <c r="P2825" i="1" s="1"/>
  <c r="R2825" i="1" s="1"/>
  <c r="P2826" i="1" a="1"/>
  <c r="P2826" i="1" s="1"/>
  <c r="R2826" i="1" s="1"/>
  <c r="P2827" i="1" a="1"/>
  <c r="P2827" i="1" s="1"/>
  <c r="R2827" i="1" s="1"/>
  <c r="P2828" i="1" a="1"/>
  <c r="P2828" i="1" s="1"/>
  <c r="R2828" i="1" s="1"/>
  <c r="P2829" i="1" a="1"/>
  <c r="P2829" i="1" s="1"/>
  <c r="R2829" i="1" s="1"/>
  <c r="P2830" i="1" a="1"/>
  <c r="P2830" i="1" s="1"/>
  <c r="R2830" i="1" s="1"/>
  <c r="P2831" i="1" a="1"/>
  <c r="P2831" i="1" s="1"/>
  <c r="R2831" i="1" s="1"/>
  <c r="P2832" i="1" a="1"/>
  <c r="P2832" i="1" s="1"/>
  <c r="R2832" i="1" s="1"/>
  <c r="P2833" i="1" a="1"/>
  <c r="P2833" i="1" s="1"/>
  <c r="R2833" i="1" s="1"/>
  <c r="P2834" i="1" a="1"/>
  <c r="P2834" i="1" s="1"/>
  <c r="R2834" i="1" s="1"/>
  <c r="P2835" i="1" a="1"/>
  <c r="P2835" i="1" s="1"/>
  <c r="R2835" i="1" s="1"/>
  <c r="P2836" i="1" a="1"/>
  <c r="P2836" i="1" s="1"/>
  <c r="R2836" i="1" s="1"/>
  <c r="P2837" i="1" a="1"/>
  <c r="P2837" i="1" s="1"/>
  <c r="R2837" i="1" s="1"/>
  <c r="P2838" i="1" a="1"/>
  <c r="P2838" i="1" s="1"/>
  <c r="R2838" i="1" s="1"/>
  <c r="P2839" i="1" a="1"/>
  <c r="P2839" i="1" s="1"/>
  <c r="R2839" i="1" s="1"/>
  <c r="P2840" i="1" a="1"/>
  <c r="P2840" i="1" s="1"/>
  <c r="R2840" i="1" s="1"/>
  <c r="P2841" i="1" a="1"/>
  <c r="P2841" i="1" s="1"/>
  <c r="R2841" i="1" s="1"/>
  <c r="P2842" i="1" a="1"/>
  <c r="P2842" i="1" s="1"/>
  <c r="R2842" i="1" s="1"/>
  <c r="P2843" i="1" a="1"/>
  <c r="P2843" i="1" s="1"/>
  <c r="R2843" i="1" s="1"/>
  <c r="P2844" i="1" a="1"/>
  <c r="P2844" i="1" s="1"/>
  <c r="R2844" i="1" s="1"/>
  <c r="P2845" i="1" a="1"/>
  <c r="P2845" i="1" s="1"/>
  <c r="R2845" i="1" s="1"/>
  <c r="P2846" i="1" a="1"/>
  <c r="P2846" i="1" s="1"/>
  <c r="R2846" i="1" s="1"/>
  <c r="P2847" i="1" a="1"/>
  <c r="P2847" i="1" s="1"/>
  <c r="R2847" i="1" s="1"/>
  <c r="P2848" i="1" a="1"/>
  <c r="P2848" i="1" s="1"/>
  <c r="R2848" i="1" s="1"/>
  <c r="P2849" i="1" a="1"/>
  <c r="P2849" i="1" s="1"/>
  <c r="R2849" i="1" s="1"/>
  <c r="P2850" i="1" a="1"/>
  <c r="P2850" i="1" s="1"/>
  <c r="R2850" i="1" s="1"/>
  <c r="P2851" i="1" a="1"/>
  <c r="P2851" i="1" s="1"/>
  <c r="R2851" i="1" s="1"/>
  <c r="P2852" i="1" a="1"/>
  <c r="P2852" i="1" s="1"/>
  <c r="R2852" i="1" s="1"/>
  <c r="P2853" i="1" a="1"/>
  <c r="P2853" i="1" s="1"/>
  <c r="R2853" i="1" s="1"/>
  <c r="P2854" i="1" a="1"/>
  <c r="P2854" i="1" s="1"/>
  <c r="R2854" i="1" s="1"/>
  <c r="P2855" i="1" a="1"/>
  <c r="P2855" i="1" s="1"/>
  <c r="R2855" i="1" s="1"/>
  <c r="P2856" i="1" a="1"/>
  <c r="P2856" i="1" s="1"/>
  <c r="R2856" i="1" s="1"/>
  <c r="P2857" i="1" a="1"/>
  <c r="P2857" i="1" s="1"/>
  <c r="R2857" i="1" s="1"/>
  <c r="P2858" i="1" a="1"/>
  <c r="P2858" i="1" s="1"/>
  <c r="R2858" i="1" s="1"/>
  <c r="P2859" i="1" a="1"/>
  <c r="P2859" i="1" s="1"/>
  <c r="R2859" i="1" s="1"/>
  <c r="P2860" i="1" a="1"/>
  <c r="P2860" i="1" s="1"/>
  <c r="R2860" i="1" s="1"/>
  <c r="P2861" i="1" a="1"/>
  <c r="P2861" i="1" s="1"/>
  <c r="R2861" i="1" s="1"/>
  <c r="P2862" i="1" a="1"/>
  <c r="P2862" i="1" s="1"/>
  <c r="R2862" i="1" s="1"/>
  <c r="P2863" i="1" a="1"/>
  <c r="P2863" i="1" s="1"/>
  <c r="R2863" i="1" s="1"/>
  <c r="P2864" i="1" a="1"/>
  <c r="P2864" i="1" s="1"/>
  <c r="R2864" i="1" s="1"/>
  <c r="P2865" i="1" a="1"/>
  <c r="P2865" i="1" s="1"/>
  <c r="R2865" i="1" s="1"/>
  <c r="P2866" i="1" a="1"/>
  <c r="P2866" i="1" s="1"/>
  <c r="R2866" i="1" s="1"/>
  <c r="P2867" i="1" a="1"/>
  <c r="P2867" i="1" s="1"/>
  <c r="R2867" i="1" s="1"/>
  <c r="P2868" i="1" a="1"/>
  <c r="P2868" i="1" s="1"/>
  <c r="R2868" i="1" s="1"/>
  <c r="P2869" i="1" a="1"/>
  <c r="P2869" i="1" s="1"/>
  <c r="R2869" i="1" s="1"/>
  <c r="P2870" i="1" a="1"/>
  <c r="P2870" i="1" s="1"/>
  <c r="R2870" i="1" s="1"/>
  <c r="P2871" i="1" a="1"/>
  <c r="P2871" i="1" s="1"/>
  <c r="R2871" i="1" s="1"/>
  <c r="P2872" i="1" a="1"/>
  <c r="P2872" i="1" s="1"/>
  <c r="R2872" i="1" s="1"/>
  <c r="P2873" i="1" a="1"/>
  <c r="P2873" i="1" s="1"/>
  <c r="R2873" i="1" s="1"/>
  <c r="P2874" i="1" a="1"/>
  <c r="P2874" i="1" s="1"/>
  <c r="R2874" i="1" s="1"/>
  <c r="P2875" i="1" a="1"/>
  <c r="P2875" i="1" s="1"/>
  <c r="R2875" i="1" s="1"/>
  <c r="P2876" i="1" a="1"/>
  <c r="P2876" i="1" s="1"/>
  <c r="R2876" i="1" s="1"/>
  <c r="P2877" i="1" a="1"/>
  <c r="P2877" i="1" s="1"/>
  <c r="R2877" i="1" s="1"/>
  <c r="P2878" i="1" a="1"/>
  <c r="P2878" i="1" s="1"/>
  <c r="R2878" i="1" s="1"/>
  <c r="P2879" i="1" a="1"/>
  <c r="P2879" i="1" s="1"/>
  <c r="R2879" i="1" s="1"/>
  <c r="P2880" i="1" a="1"/>
  <c r="P2880" i="1" s="1"/>
  <c r="R2880" i="1" s="1"/>
  <c r="P2881" i="1" a="1"/>
  <c r="P2881" i="1" s="1"/>
  <c r="R2881" i="1" s="1"/>
  <c r="P2882" i="1" a="1"/>
  <c r="P2882" i="1" s="1"/>
  <c r="R2882" i="1" s="1"/>
  <c r="P2883" i="1" a="1"/>
  <c r="P2883" i="1" s="1"/>
  <c r="R2883" i="1" s="1"/>
  <c r="P2884" i="1" a="1"/>
  <c r="P2884" i="1" s="1"/>
  <c r="R2884" i="1" s="1"/>
  <c r="P2885" i="1" a="1"/>
  <c r="P2885" i="1" s="1"/>
  <c r="R2885" i="1" s="1"/>
  <c r="P2886" i="1" a="1"/>
  <c r="P2886" i="1" s="1"/>
  <c r="R2886" i="1" s="1"/>
  <c r="P2887" i="1" a="1"/>
  <c r="P2887" i="1" s="1"/>
  <c r="R2887" i="1" s="1"/>
  <c r="P2888" i="1" a="1"/>
  <c r="P2888" i="1" s="1"/>
  <c r="R2888" i="1" s="1"/>
  <c r="P2889" i="1" a="1"/>
  <c r="P2889" i="1" s="1"/>
  <c r="R2889" i="1" s="1"/>
  <c r="P2890" i="1" a="1"/>
  <c r="P2890" i="1" s="1"/>
  <c r="R2890" i="1" s="1"/>
  <c r="P2891" i="1" a="1"/>
  <c r="P2891" i="1" s="1"/>
  <c r="R2891" i="1" s="1"/>
  <c r="P2892" i="1" a="1"/>
  <c r="P2892" i="1" s="1"/>
  <c r="R2892" i="1" s="1"/>
  <c r="P2893" i="1" a="1"/>
  <c r="P2893" i="1" s="1"/>
  <c r="R2893" i="1" s="1"/>
  <c r="P2894" i="1" a="1"/>
  <c r="P2894" i="1" s="1"/>
  <c r="R2894" i="1" s="1"/>
  <c r="P2895" i="1" a="1"/>
  <c r="P2895" i="1" s="1"/>
  <c r="R2895" i="1" s="1"/>
  <c r="P2896" i="1" a="1"/>
  <c r="P2896" i="1" s="1"/>
  <c r="R2896" i="1" s="1"/>
  <c r="P2897" i="1" a="1"/>
  <c r="P2897" i="1" s="1"/>
  <c r="R2897" i="1" s="1"/>
  <c r="P2898" i="1" a="1"/>
  <c r="P2898" i="1" s="1"/>
  <c r="R2898" i="1" s="1"/>
  <c r="P2899" i="1" a="1"/>
  <c r="P2899" i="1" s="1"/>
  <c r="R2899" i="1" s="1"/>
  <c r="P2900" i="1" a="1"/>
  <c r="P2900" i="1" s="1"/>
  <c r="R2900" i="1" s="1"/>
  <c r="P2901" i="1" a="1"/>
  <c r="P2901" i="1" s="1"/>
  <c r="R2901" i="1" s="1"/>
  <c r="P2902" i="1" a="1"/>
  <c r="P2902" i="1" s="1"/>
  <c r="R2902" i="1" s="1"/>
  <c r="P2903" i="1" a="1"/>
  <c r="P2903" i="1" s="1"/>
  <c r="R2903" i="1" s="1"/>
  <c r="P2904" i="1" a="1"/>
  <c r="P2904" i="1" s="1"/>
  <c r="R2904" i="1" s="1"/>
  <c r="P2905" i="1" a="1"/>
  <c r="P2905" i="1" s="1"/>
  <c r="R2905" i="1" s="1"/>
  <c r="P2906" i="1" a="1"/>
  <c r="P2906" i="1" s="1"/>
  <c r="R2906" i="1" s="1"/>
  <c r="P2907" i="1" a="1"/>
  <c r="P2907" i="1" s="1"/>
  <c r="R2907" i="1" s="1"/>
  <c r="P2908" i="1" a="1"/>
  <c r="P2908" i="1" s="1"/>
  <c r="R2908" i="1" s="1"/>
  <c r="P2909" i="1" a="1"/>
  <c r="P2909" i="1" s="1"/>
  <c r="R2909" i="1" s="1"/>
  <c r="P2910" i="1" a="1"/>
  <c r="P2910" i="1" s="1"/>
  <c r="R2910" i="1" s="1"/>
  <c r="P2911" i="1" a="1"/>
  <c r="P2911" i="1" s="1"/>
  <c r="R2911" i="1" s="1"/>
  <c r="P2912" i="1" a="1"/>
  <c r="P2912" i="1" s="1"/>
  <c r="R2912" i="1" s="1"/>
  <c r="P2913" i="1" a="1"/>
  <c r="P2913" i="1" s="1"/>
  <c r="R2913" i="1" s="1"/>
  <c r="P2914" i="1" a="1"/>
  <c r="P2914" i="1" s="1"/>
  <c r="R2914" i="1" s="1"/>
  <c r="P2915" i="1" a="1"/>
  <c r="P2915" i="1" s="1"/>
  <c r="R2915" i="1" s="1"/>
  <c r="P2916" i="1" a="1"/>
  <c r="P2916" i="1" s="1"/>
  <c r="R2916" i="1" s="1"/>
  <c r="P2917" i="1" a="1"/>
  <c r="P2917" i="1" s="1"/>
  <c r="R2917" i="1" s="1"/>
  <c r="P2918" i="1" a="1"/>
  <c r="P2918" i="1" s="1"/>
  <c r="R2918" i="1" s="1"/>
  <c r="P2919" i="1" a="1"/>
  <c r="P2919" i="1" s="1"/>
  <c r="R2919" i="1" s="1"/>
  <c r="P2920" i="1" a="1"/>
  <c r="P2920" i="1" s="1"/>
  <c r="R2920" i="1" s="1"/>
  <c r="P2921" i="1" a="1"/>
  <c r="P2921" i="1" s="1"/>
  <c r="R2921" i="1" s="1"/>
  <c r="P2922" i="1" a="1"/>
  <c r="P2922" i="1" s="1"/>
  <c r="R2922" i="1" s="1"/>
  <c r="P2923" i="1" a="1"/>
  <c r="P2923" i="1" s="1"/>
  <c r="R2923" i="1" s="1"/>
  <c r="P2924" i="1" a="1"/>
  <c r="P2924" i="1" s="1"/>
  <c r="R2924" i="1" s="1"/>
  <c r="P2925" i="1" a="1"/>
  <c r="P2925" i="1" s="1"/>
  <c r="R2925" i="1" s="1"/>
  <c r="P2926" i="1" a="1"/>
  <c r="P2926" i="1" s="1"/>
  <c r="R2926" i="1" s="1"/>
  <c r="P2927" i="1" a="1"/>
  <c r="P2927" i="1" s="1"/>
  <c r="R2927" i="1" s="1"/>
  <c r="P2928" i="1" a="1"/>
  <c r="P2928" i="1" s="1"/>
  <c r="R2928" i="1" s="1"/>
  <c r="P2929" i="1" a="1"/>
  <c r="P2929" i="1" s="1"/>
  <c r="R2929" i="1" s="1"/>
  <c r="P2930" i="1" a="1"/>
  <c r="P2930" i="1" s="1"/>
  <c r="R2930" i="1" s="1"/>
  <c r="P2931" i="1" a="1"/>
  <c r="P2931" i="1" s="1"/>
  <c r="R2931" i="1" s="1"/>
  <c r="P2932" i="1" a="1"/>
  <c r="P2932" i="1" s="1"/>
  <c r="R2932" i="1" s="1"/>
  <c r="P2933" i="1" a="1"/>
  <c r="P2933" i="1" s="1"/>
  <c r="R2933" i="1" s="1"/>
  <c r="P2934" i="1" a="1"/>
  <c r="P2934" i="1" s="1"/>
  <c r="R2934" i="1" s="1"/>
  <c r="P2935" i="1" a="1"/>
  <c r="P2935" i="1" s="1"/>
  <c r="R2935" i="1" s="1"/>
  <c r="P2936" i="1" a="1"/>
  <c r="P2936" i="1" s="1"/>
  <c r="R2936" i="1" s="1"/>
  <c r="P2937" i="1" a="1"/>
  <c r="P2937" i="1" s="1"/>
  <c r="R2937" i="1" s="1"/>
  <c r="P2938" i="1" a="1"/>
  <c r="P2938" i="1" s="1"/>
  <c r="R2938" i="1" s="1"/>
  <c r="P2939" i="1" a="1"/>
  <c r="P2939" i="1" s="1"/>
  <c r="R2939" i="1" s="1"/>
  <c r="P2940" i="1" a="1"/>
  <c r="P2940" i="1" s="1"/>
  <c r="R2940" i="1" s="1"/>
  <c r="P2941" i="1" a="1"/>
  <c r="P2941" i="1" s="1"/>
  <c r="R2941" i="1" s="1"/>
  <c r="P2942" i="1" a="1"/>
  <c r="P2942" i="1" s="1"/>
  <c r="R2942" i="1" s="1"/>
  <c r="P2943" i="1" a="1"/>
  <c r="P2943" i="1" s="1"/>
  <c r="R2943" i="1" s="1"/>
  <c r="P2944" i="1" a="1"/>
  <c r="P2944" i="1" s="1"/>
  <c r="R2944" i="1" s="1"/>
  <c r="P2945" i="1" a="1"/>
  <c r="P2945" i="1" s="1"/>
  <c r="R2945" i="1" s="1"/>
  <c r="P2946" i="1" a="1"/>
  <c r="P2946" i="1" s="1"/>
  <c r="R2946" i="1" s="1"/>
  <c r="P2947" i="1" a="1"/>
  <c r="P2947" i="1" s="1"/>
  <c r="R2947" i="1" s="1"/>
  <c r="P2948" i="1" a="1"/>
  <c r="P2948" i="1" s="1"/>
  <c r="R2948" i="1" s="1"/>
  <c r="P2949" i="1" a="1"/>
  <c r="P2949" i="1" s="1"/>
  <c r="R2949" i="1" s="1"/>
  <c r="P2950" i="1" a="1"/>
  <c r="P2950" i="1" s="1"/>
  <c r="R2950" i="1" s="1"/>
  <c r="P2951" i="1" a="1"/>
  <c r="P2951" i="1" s="1"/>
  <c r="R2951" i="1" s="1"/>
  <c r="P2952" i="1" a="1"/>
  <c r="P2952" i="1" s="1"/>
  <c r="R2952" i="1" s="1"/>
  <c r="P2953" i="1" a="1"/>
  <c r="P2953" i="1" s="1"/>
  <c r="R2953" i="1" s="1"/>
  <c r="P2954" i="1" a="1"/>
  <c r="P2954" i="1" s="1"/>
  <c r="R2954" i="1" s="1"/>
  <c r="P2955" i="1" a="1"/>
  <c r="P2955" i="1" s="1"/>
  <c r="R2955" i="1" s="1"/>
  <c r="P2956" i="1" a="1"/>
  <c r="P2956" i="1" s="1"/>
  <c r="R2956" i="1" s="1"/>
  <c r="P2957" i="1" a="1"/>
  <c r="P2957" i="1" s="1"/>
  <c r="R2957" i="1" s="1"/>
  <c r="P2958" i="1" a="1"/>
  <c r="P2958" i="1" s="1"/>
  <c r="R2958" i="1" s="1"/>
  <c r="P2959" i="1" a="1"/>
  <c r="P2959" i="1" s="1"/>
  <c r="R2959" i="1" s="1"/>
  <c r="P2960" i="1" a="1"/>
  <c r="P2960" i="1" s="1"/>
  <c r="R2960" i="1" s="1"/>
  <c r="P2961" i="1" a="1"/>
  <c r="P2961" i="1" s="1"/>
  <c r="R2961" i="1" s="1"/>
  <c r="P2962" i="1" a="1"/>
  <c r="P2962" i="1" s="1"/>
  <c r="R2962" i="1" s="1"/>
  <c r="P2963" i="1" a="1"/>
  <c r="P2963" i="1" s="1"/>
  <c r="R2963" i="1" s="1"/>
  <c r="P2964" i="1" a="1"/>
  <c r="P2964" i="1" s="1"/>
  <c r="R2964" i="1" s="1"/>
  <c r="P2965" i="1" a="1"/>
  <c r="P2965" i="1" s="1"/>
  <c r="R2965" i="1" s="1"/>
  <c r="P2966" i="1" a="1"/>
  <c r="P2966" i="1" s="1"/>
  <c r="R2966" i="1" s="1"/>
  <c r="P2967" i="1" a="1"/>
  <c r="P2967" i="1" s="1"/>
  <c r="R2967" i="1" s="1"/>
  <c r="P2968" i="1" a="1"/>
  <c r="P2968" i="1" s="1"/>
  <c r="R2968" i="1" s="1"/>
  <c r="P2969" i="1" a="1"/>
  <c r="P2969" i="1" s="1"/>
  <c r="R2969" i="1" s="1"/>
  <c r="P2970" i="1" a="1"/>
  <c r="P2970" i="1" s="1"/>
  <c r="R2970" i="1" s="1"/>
  <c r="P2971" i="1" a="1"/>
  <c r="P2971" i="1" s="1"/>
  <c r="R2971" i="1" s="1"/>
  <c r="P2972" i="1" a="1"/>
  <c r="P2972" i="1" s="1"/>
  <c r="R2972" i="1" s="1"/>
  <c r="P2973" i="1" a="1"/>
  <c r="P2973" i="1" s="1"/>
  <c r="R2973" i="1" s="1"/>
  <c r="P2974" i="1" a="1"/>
  <c r="P2974" i="1" s="1"/>
  <c r="R2974" i="1" s="1"/>
  <c r="P2975" i="1" a="1"/>
  <c r="P2975" i="1" s="1"/>
  <c r="R2975" i="1" s="1"/>
  <c r="P2976" i="1" a="1"/>
  <c r="P2976" i="1" s="1"/>
  <c r="R2976" i="1" s="1"/>
  <c r="P2977" i="1" a="1"/>
  <c r="P2977" i="1" s="1"/>
  <c r="R2977" i="1" s="1"/>
  <c r="P2978" i="1" a="1"/>
  <c r="P2978" i="1" s="1"/>
  <c r="R2978" i="1" s="1"/>
  <c r="P2979" i="1" a="1"/>
  <c r="P2979" i="1" s="1"/>
  <c r="R2979" i="1" s="1"/>
  <c r="P2980" i="1" a="1"/>
  <c r="P2980" i="1" s="1"/>
  <c r="R2980" i="1" s="1"/>
  <c r="P2981" i="1" a="1"/>
  <c r="P2981" i="1" s="1"/>
  <c r="R2981" i="1" s="1"/>
  <c r="P2982" i="1" a="1"/>
  <c r="P2982" i="1" s="1"/>
  <c r="R2982" i="1" s="1"/>
  <c r="P2983" i="1" a="1"/>
  <c r="P2983" i="1" s="1"/>
  <c r="R2983" i="1" s="1"/>
  <c r="P2984" i="1" a="1"/>
  <c r="P2984" i="1" s="1"/>
  <c r="R2984" i="1" s="1"/>
  <c r="P2985" i="1" a="1"/>
  <c r="P2985" i="1" s="1"/>
  <c r="R2985" i="1" s="1"/>
  <c r="P2986" i="1" a="1"/>
  <c r="P2986" i="1" s="1"/>
  <c r="R2986" i="1" s="1"/>
  <c r="P2987" i="1" a="1"/>
  <c r="P2987" i="1" s="1"/>
  <c r="R2987" i="1" s="1"/>
  <c r="P2988" i="1" a="1"/>
  <c r="P2988" i="1" s="1"/>
  <c r="R2988" i="1" s="1"/>
  <c r="P2989" i="1" a="1"/>
  <c r="P2989" i="1" s="1"/>
  <c r="R2989" i="1" s="1"/>
  <c r="P2990" i="1" a="1"/>
  <c r="P2990" i="1" s="1"/>
  <c r="R2990" i="1" s="1"/>
  <c r="P2991" i="1" a="1"/>
  <c r="P2991" i="1" s="1"/>
  <c r="R2991" i="1" s="1"/>
  <c r="P2992" i="1" a="1"/>
  <c r="P2992" i="1" s="1"/>
  <c r="R2992" i="1" s="1"/>
  <c r="P2993" i="1" a="1"/>
  <c r="P2993" i="1" s="1"/>
  <c r="R2993" i="1" s="1"/>
  <c r="P2994" i="1" a="1"/>
  <c r="P2994" i="1" s="1"/>
  <c r="R2994" i="1" s="1"/>
  <c r="P2995" i="1" a="1"/>
  <c r="P2995" i="1" s="1"/>
  <c r="R2995" i="1" s="1"/>
  <c r="P2996" i="1" a="1"/>
  <c r="P2996" i="1" s="1"/>
  <c r="R2996" i="1" s="1"/>
  <c r="P2997" i="1" a="1"/>
  <c r="P2997" i="1" s="1"/>
  <c r="R2997" i="1" s="1"/>
  <c r="P2998" i="1" a="1"/>
  <c r="P2998" i="1" s="1"/>
  <c r="R2998" i="1" s="1"/>
  <c r="P2999" i="1" a="1"/>
  <c r="P2999" i="1" s="1"/>
  <c r="R2999" i="1" s="1"/>
  <c r="P3000" i="1" a="1"/>
  <c r="P3000" i="1" s="1"/>
  <c r="R3000" i="1" s="1"/>
  <c r="P3001" i="1" a="1"/>
  <c r="P3001" i="1" s="1"/>
  <c r="R3001" i="1" s="1"/>
  <c r="P3002" i="1" a="1"/>
  <c r="P3002" i="1" s="1"/>
  <c r="R3002" i="1" s="1"/>
  <c r="P3003" i="1" a="1"/>
  <c r="P3003" i="1" s="1"/>
  <c r="R3003" i="1" s="1"/>
  <c r="P3004" i="1" a="1"/>
  <c r="P3004" i="1" s="1"/>
  <c r="R3004" i="1" s="1"/>
  <c r="P3005" i="1" a="1"/>
  <c r="P3005" i="1" s="1"/>
  <c r="R3005" i="1" s="1"/>
  <c r="P3006" i="1" a="1"/>
  <c r="P3006" i="1" s="1"/>
  <c r="R3006" i="1" s="1"/>
  <c r="P3007" i="1" a="1"/>
  <c r="P3007" i="1" s="1"/>
  <c r="R3007" i="1" s="1"/>
  <c r="P3008" i="1" a="1"/>
  <c r="P3008" i="1" s="1"/>
  <c r="R3008" i="1" s="1"/>
  <c r="P3009" i="1" a="1"/>
  <c r="P3009" i="1" s="1"/>
  <c r="R3009" i="1" s="1"/>
  <c r="P3010" i="1" a="1"/>
  <c r="P3010" i="1" s="1"/>
  <c r="R3010" i="1" s="1"/>
  <c r="P3011" i="1" a="1"/>
  <c r="P3011" i="1" s="1"/>
  <c r="R3011" i="1" s="1"/>
  <c r="P3012" i="1" a="1"/>
  <c r="P3012" i="1" s="1"/>
  <c r="R3012" i="1" s="1"/>
  <c r="P3013" i="1" a="1"/>
  <c r="P3013" i="1" s="1"/>
  <c r="R3013" i="1" s="1"/>
  <c r="P3014" i="1" a="1"/>
  <c r="P3014" i="1" s="1"/>
  <c r="R3014" i="1" s="1"/>
  <c r="P3015" i="1" a="1"/>
  <c r="P3015" i="1" s="1"/>
  <c r="R3015" i="1" s="1"/>
  <c r="P3016" i="1" a="1"/>
  <c r="P3016" i="1" s="1"/>
  <c r="R3016" i="1" s="1"/>
  <c r="P3017" i="1" a="1"/>
  <c r="P3017" i="1" s="1"/>
  <c r="R3017" i="1" s="1"/>
  <c r="P3018" i="1" a="1"/>
  <c r="P3018" i="1" s="1"/>
  <c r="R3018" i="1" s="1"/>
  <c r="P3019" i="1" a="1"/>
  <c r="P3019" i="1" s="1"/>
  <c r="R3019" i="1" s="1"/>
  <c r="P3020" i="1" a="1"/>
  <c r="P3020" i="1" s="1"/>
  <c r="R3020" i="1" s="1"/>
  <c r="P3021" i="1" a="1"/>
  <c r="P3021" i="1" s="1"/>
  <c r="R3021" i="1" s="1"/>
  <c r="P3022" i="1" a="1"/>
  <c r="P3022" i="1" s="1"/>
  <c r="R3022" i="1" s="1"/>
  <c r="P3023" i="1" a="1"/>
  <c r="P3023" i="1" s="1"/>
  <c r="R3023" i="1" s="1"/>
  <c r="P3024" i="1" a="1"/>
  <c r="P3024" i="1" s="1"/>
  <c r="R3024" i="1" s="1"/>
  <c r="P3025" i="1" a="1"/>
  <c r="P3025" i="1" s="1"/>
  <c r="R3025" i="1" s="1"/>
  <c r="P3026" i="1" a="1"/>
  <c r="P3026" i="1" s="1"/>
  <c r="R3026" i="1" s="1"/>
  <c r="P3027" i="1" a="1"/>
  <c r="P3027" i="1" s="1"/>
  <c r="R3027" i="1" s="1"/>
  <c r="P3028" i="1" a="1"/>
  <c r="P3028" i="1" s="1"/>
  <c r="R3028" i="1" s="1"/>
  <c r="P3029" i="1" a="1"/>
  <c r="P3029" i="1" s="1"/>
  <c r="R3029" i="1" s="1"/>
  <c r="P3030" i="1" a="1"/>
  <c r="P3030" i="1" s="1"/>
  <c r="R3030" i="1" s="1"/>
  <c r="P3031" i="1" a="1"/>
  <c r="P3031" i="1" s="1"/>
  <c r="R3031" i="1" s="1"/>
  <c r="P3032" i="1" a="1"/>
  <c r="P3032" i="1" s="1"/>
  <c r="R3032" i="1" s="1"/>
  <c r="P3033" i="1" a="1"/>
  <c r="P3033" i="1" s="1"/>
  <c r="R3033" i="1" s="1"/>
  <c r="P3034" i="1" a="1"/>
  <c r="P3034" i="1" s="1"/>
  <c r="R3034" i="1" s="1"/>
  <c r="P3035" i="1" a="1"/>
  <c r="P3035" i="1" s="1"/>
  <c r="R3035" i="1" s="1"/>
  <c r="P3036" i="1" a="1"/>
  <c r="P3036" i="1" s="1"/>
  <c r="R3036" i="1" s="1"/>
  <c r="P3037" i="1" a="1"/>
  <c r="P3037" i="1" s="1"/>
  <c r="R3037" i="1" s="1"/>
  <c r="P3038" i="1" a="1"/>
  <c r="P3038" i="1" s="1"/>
  <c r="R3038" i="1" s="1"/>
  <c r="P3039" i="1" a="1"/>
  <c r="P3039" i="1" s="1"/>
  <c r="R3039" i="1" s="1"/>
  <c r="P3040" i="1" a="1"/>
  <c r="P3040" i="1" s="1"/>
  <c r="R3040" i="1" s="1"/>
  <c r="P3041" i="1" a="1"/>
  <c r="P3041" i="1" s="1"/>
  <c r="R3041" i="1" s="1"/>
  <c r="P3042" i="1" a="1"/>
  <c r="P3042" i="1" s="1"/>
  <c r="R3042" i="1" s="1"/>
  <c r="P3043" i="1" a="1"/>
  <c r="P3043" i="1" s="1"/>
  <c r="R3043" i="1" s="1"/>
  <c r="P3044" i="1" a="1"/>
  <c r="P3044" i="1" s="1"/>
  <c r="R3044" i="1" s="1"/>
  <c r="P3045" i="1" a="1"/>
  <c r="P3045" i="1" s="1"/>
  <c r="R3045" i="1" s="1"/>
  <c r="P3046" i="1" a="1"/>
  <c r="P3046" i="1" s="1"/>
  <c r="R3046" i="1" s="1"/>
  <c r="P3047" i="1" a="1"/>
  <c r="P3047" i="1" s="1"/>
  <c r="R3047" i="1" s="1"/>
  <c r="P3048" i="1" a="1"/>
  <c r="P3048" i="1" s="1"/>
  <c r="R3048" i="1" s="1"/>
  <c r="P3049" i="1" a="1"/>
  <c r="P3049" i="1" s="1"/>
  <c r="R3049" i="1" s="1"/>
  <c r="P3050" i="1" a="1"/>
  <c r="P3050" i="1" s="1"/>
  <c r="R3050" i="1" s="1"/>
  <c r="P3051" i="1" a="1"/>
  <c r="P3051" i="1" s="1"/>
  <c r="R3051" i="1" s="1"/>
  <c r="P3052" i="1" a="1"/>
  <c r="P3052" i="1" s="1"/>
  <c r="R3052" i="1" s="1"/>
  <c r="P3053" i="1" a="1"/>
  <c r="P3053" i="1" s="1"/>
  <c r="R3053" i="1" s="1"/>
  <c r="P3054" i="1" a="1"/>
  <c r="P3054" i="1" s="1"/>
  <c r="R3054" i="1" s="1"/>
  <c r="P3055" i="1" a="1"/>
  <c r="P3055" i="1" s="1"/>
  <c r="R3055" i="1" s="1"/>
  <c r="P3056" i="1" a="1"/>
  <c r="P3056" i="1" s="1"/>
  <c r="R3056" i="1" s="1"/>
  <c r="P3057" i="1" a="1"/>
  <c r="P3057" i="1" s="1"/>
  <c r="R3057" i="1" s="1"/>
  <c r="P3058" i="1" a="1"/>
  <c r="P3058" i="1" s="1"/>
  <c r="R3058" i="1" s="1"/>
  <c r="P3059" i="1" a="1"/>
  <c r="P3059" i="1" s="1"/>
  <c r="R3059" i="1" s="1"/>
  <c r="P3060" i="1" a="1"/>
  <c r="P3060" i="1" s="1"/>
  <c r="R3060" i="1" s="1"/>
  <c r="P3061" i="1" a="1"/>
  <c r="P3061" i="1" s="1"/>
  <c r="R3061" i="1" s="1"/>
  <c r="P3062" i="1" a="1"/>
  <c r="P3062" i="1" s="1"/>
  <c r="R3062" i="1" s="1"/>
  <c r="P3063" i="1" a="1"/>
  <c r="P3063" i="1" s="1"/>
  <c r="R3063" i="1" s="1"/>
  <c r="P3064" i="1" a="1"/>
  <c r="P3064" i="1" s="1"/>
  <c r="R3064" i="1" s="1"/>
  <c r="P3065" i="1" a="1"/>
  <c r="P3065" i="1" s="1"/>
  <c r="R3065" i="1" s="1"/>
  <c r="P3066" i="1" a="1"/>
  <c r="P3066" i="1" s="1"/>
  <c r="R3066" i="1" s="1"/>
  <c r="P3067" i="1" a="1"/>
  <c r="P3067" i="1" s="1"/>
  <c r="R3067" i="1" s="1"/>
  <c r="P3068" i="1" a="1"/>
  <c r="P3068" i="1" s="1"/>
  <c r="R3068" i="1" s="1"/>
  <c r="P3069" i="1" a="1"/>
  <c r="P3069" i="1" s="1"/>
  <c r="R3069" i="1" s="1"/>
  <c r="P3070" i="1" a="1"/>
  <c r="P3070" i="1" s="1"/>
  <c r="R3070" i="1" s="1"/>
  <c r="P3071" i="1" a="1"/>
  <c r="P3071" i="1" s="1"/>
  <c r="R3071" i="1" s="1"/>
  <c r="P3072" i="1" a="1"/>
  <c r="P3072" i="1" s="1"/>
  <c r="R3072" i="1" s="1"/>
  <c r="P3073" i="1" a="1"/>
  <c r="P3073" i="1" s="1"/>
  <c r="R3073" i="1" s="1"/>
  <c r="P3074" i="1" a="1"/>
  <c r="P3074" i="1" s="1"/>
  <c r="R3074" i="1" s="1"/>
  <c r="P3075" i="1" a="1"/>
  <c r="P3075" i="1" s="1"/>
  <c r="R3075" i="1" s="1"/>
  <c r="P3076" i="1" a="1"/>
  <c r="P3076" i="1" s="1"/>
  <c r="R3076" i="1" s="1"/>
  <c r="P3077" i="1" a="1"/>
  <c r="P3077" i="1" s="1"/>
  <c r="R3077" i="1" s="1"/>
  <c r="P3078" i="1" a="1"/>
  <c r="P3078" i="1" s="1"/>
  <c r="R3078" i="1" s="1"/>
  <c r="P3079" i="1" a="1"/>
  <c r="P3079" i="1" s="1"/>
  <c r="R3079" i="1" s="1"/>
  <c r="P3080" i="1" a="1"/>
  <c r="P3080" i="1" s="1"/>
  <c r="R3080" i="1" s="1"/>
  <c r="P3081" i="1" a="1"/>
  <c r="P3081" i="1" s="1"/>
  <c r="R3081" i="1" s="1"/>
  <c r="P3082" i="1" a="1"/>
  <c r="P3082" i="1" s="1"/>
  <c r="R3082" i="1" s="1"/>
  <c r="P3083" i="1" a="1"/>
  <c r="P3083" i="1" s="1"/>
  <c r="R3083" i="1" s="1"/>
  <c r="P3084" i="1" a="1"/>
  <c r="P3084" i="1" s="1"/>
  <c r="R3084" i="1" s="1"/>
  <c r="P3085" i="1" a="1"/>
  <c r="P3085" i="1" s="1"/>
  <c r="R3085" i="1" s="1"/>
  <c r="P3086" i="1" a="1"/>
  <c r="P3086" i="1" s="1"/>
  <c r="R3086" i="1" s="1"/>
  <c r="P3087" i="1" a="1"/>
  <c r="P3087" i="1" s="1"/>
  <c r="R3087" i="1" s="1"/>
  <c r="P3088" i="1" a="1"/>
  <c r="P3088" i="1" s="1"/>
  <c r="R3088" i="1" s="1"/>
  <c r="P3089" i="1" a="1"/>
  <c r="P3089" i="1" s="1"/>
  <c r="R3089" i="1" s="1"/>
  <c r="P3090" i="1" a="1"/>
  <c r="P3090" i="1" s="1"/>
  <c r="R3090" i="1" s="1"/>
  <c r="P3091" i="1" a="1"/>
  <c r="P3091" i="1" s="1"/>
  <c r="R3091" i="1" s="1"/>
  <c r="P3092" i="1" a="1"/>
  <c r="P3092" i="1" s="1"/>
  <c r="R3092" i="1" s="1"/>
  <c r="P3093" i="1" a="1"/>
  <c r="P3093" i="1" s="1"/>
  <c r="R3093" i="1" s="1"/>
  <c r="P3094" i="1" a="1"/>
  <c r="P3094" i="1" s="1"/>
  <c r="R3094" i="1" s="1"/>
  <c r="P3095" i="1" a="1"/>
  <c r="P3095" i="1" s="1"/>
  <c r="R3095" i="1" s="1"/>
  <c r="P3096" i="1" a="1"/>
  <c r="P3096" i="1" s="1"/>
  <c r="R3096" i="1" s="1"/>
  <c r="P3097" i="1" a="1"/>
  <c r="P3097" i="1" s="1"/>
  <c r="R3097" i="1" s="1"/>
  <c r="P3098" i="1" a="1"/>
  <c r="P3098" i="1" s="1"/>
  <c r="R3098" i="1" s="1"/>
  <c r="P3099" i="1" a="1"/>
  <c r="P3099" i="1" s="1"/>
  <c r="R3099" i="1" s="1"/>
  <c r="P3100" i="1" a="1"/>
  <c r="P3100" i="1" s="1"/>
  <c r="R3100" i="1" s="1"/>
  <c r="P3101" i="1" a="1"/>
  <c r="P3101" i="1" s="1"/>
  <c r="R3101" i="1" s="1"/>
  <c r="P3102" i="1" a="1"/>
  <c r="P3102" i="1" s="1"/>
  <c r="R3102" i="1" s="1"/>
  <c r="P3103" i="1" a="1"/>
  <c r="P3103" i="1" s="1"/>
  <c r="R3103" i="1" s="1"/>
  <c r="P3104" i="1" a="1"/>
  <c r="P3104" i="1" s="1"/>
  <c r="R3104" i="1" s="1"/>
  <c r="P3105" i="1" a="1"/>
  <c r="P3105" i="1" s="1"/>
  <c r="R3105" i="1" s="1"/>
  <c r="P3106" i="1" a="1"/>
  <c r="P3106" i="1" s="1"/>
  <c r="R3106" i="1" s="1"/>
  <c r="P3107" i="1" a="1"/>
  <c r="P3107" i="1" s="1"/>
  <c r="R3107" i="1" s="1"/>
  <c r="P3108" i="1" a="1"/>
  <c r="P3108" i="1" s="1"/>
  <c r="R3108" i="1" s="1"/>
  <c r="P3109" i="1" a="1"/>
  <c r="P3109" i="1" s="1"/>
  <c r="R3109" i="1" s="1"/>
  <c r="P3110" i="1" a="1"/>
  <c r="P3110" i="1" s="1"/>
  <c r="R3110" i="1" s="1"/>
  <c r="P3111" i="1" a="1"/>
  <c r="P3111" i="1" s="1"/>
  <c r="R3111" i="1" s="1"/>
  <c r="P3112" i="1" a="1"/>
  <c r="P3112" i="1" s="1"/>
  <c r="R3112" i="1" s="1"/>
  <c r="P3113" i="1" a="1"/>
  <c r="P3113" i="1" s="1"/>
  <c r="R3113" i="1" s="1"/>
  <c r="P3114" i="1" a="1"/>
  <c r="P3114" i="1" s="1"/>
  <c r="R3114" i="1" s="1"/>
  <c r="P3115" i="1" a="1"/>
  <c r="P3115" i="1" s="1"/>
  <c r="R3115" i="1" s="1"/>
  <c r="P3116" i="1" a="1"/>
  <c r="P3116" i="1" s="1"/>
  <c r="R3116" i="1" s="1"/>
  <c r="P3117" i="1" a="1"/>
  <c r="P3117" i="1" s="1"/>
  <c r="R3117" i="1" s="1"/>
  <c r="P3118" i="1" a="1"/>
  <c r="P3118" i="1" s="1"/>
  <c r="R3118" i="1" s="1"/>
  <c r="P3119" i="1" a="1"/>
  <c r="P3119" i="1" s="1"/>
  <c r="R3119" i="1" s="1"/>
  <c r="P3120" i="1" a="1"/>
  <c r="P3120" i="1" s="1"/>
  <c r="R3120" i="1" s="1"/>
  <c r="P3121" i="1" a="1"/>
  <c r="P3121" i="1" s="1"/>
  <c r="R3121" i="1" s="1"/>
  <c r="P3122" i="1" a="1"/>
  <c r="P3122" i="1" s="1"/>
  <c r="R3122" i="1" s="1"/>
  <c r="P3123" i="1" a="1"/>
  <c r="P3123" i="1" s="1"/>
  <c r="R3123" i="1" s="1"/>
  <c r="P3124" i="1" a="1"/>
  <c r="P3124" i="1" s="1"/>
  <c r="R3124" i="1" s="1"/>
  <c r="P3125" i="1" a="1"/>
  <c r="P3125" i="1" s="1"/>
  <c r="R3125" i="1" s="1"/>
  <c r="P3126" i="1" a="1"/>
  <c r="P3126" i="1" s="1"/>
  <c r="R3126" i="1" s="1"/>
  <c r="P3127" i="1" a="1"/>
  <c r="P3127" i="1" s="1"/>
  <c r="R3127" i="1" s="1"/>
  <c r="P3128" i="1" a="1"/>
  <c r="P3128" i="1" s="1"/>
  <c r="R3128" i="1" s="1"/>
  <c r="P3129" i="1" a="1"/>
  <c r="P3129" i="1" s="1"/>
  <c r="R3129" i="1" s="1"/>
  <c r="P3130" i="1" a="1"/>
  <c r="P3130" i="1" s="1"/>
  <c r="R3130" i="1" s="1"/>
  <c r="P3131" i="1" a="1"/>
  <c r="P3131" i="1" s="1"/>
  <c r="R3131" i="1" s="1"/>
  <c r="P3132" i="1" a="1"/>
  <c r="P3132" i="1" s="1"/>
  <c r="R3132" i="1" s="1"/>
  <c r="P3133" i="1" a="1"/>
  <c r="P3133" i="1" s="1"/>
  <c r="R3133" i="1" s="1"/>
  <c r="P3134" i="1" a="1"/>
  <c r="P3134" i="1" s="1"/>
  <c r="R3134" i="1" s="1"/>
  <c r="P3135" i="1" a="1"/>
  <c r="P3135" i="1" s="1"/>
  <c r="R3135" i="1" s="1"/>
  <c r="P3136" i="1" a="1"/>
  <c r="P3136" i="1" s="1"/>
  <c r="R3136" i="1" s="1"/>
  <c r="P3137" i="1" a="1"/>
  <c r="P3137" i="1" s="1"/>
  <c r="R3137" i="1" s="1"/>
  <c r="P3138" i="1" a="1"/>
  <c r="P3138" i="1" s="1"/>
  <c r="R3138" i="1" s="1"/>
  <c r="P3139" i="1" a="1"/>
  <c r="P3139" i="1" s="1"/>
  <c r="R3139" i="1" s="1"/>
  <c r="P3140" i="1" a="1"/>
  <c r="P3140" i="1" s="1"/>
  <c r="R3140" i="1" s="1"/>
  <c r="P3141" i="1" a="1"/>
  <c r="P3141" i="1" s="1"/>
  <c r="R3141" i="1" s="1"/>
  <c r="P3142" i="1" a="1"/>
  <c r="P3142" i="1" s="1"/>
  <c r="R3142" i="1" s="1"/>
  <c r="P3143" i="1" a="1"/>
  <c r="P3143" i="1" s="1"/>
  <c r="R3143" i="1" s="1"/>
  <c r="P3144" i="1" a="1"/>
  <c r="P3144" i="1" s="1"/>
  <c r="R3144" i="1" s="1"/>
  <c r="P3145" i="1" a="1"/>
  <c r="P3145" i="1" s="1"/>
  <c r="R3145" i="1" s="1"/>
  <c r="P3146" i="1" a="1"/>
  <c r="P3146" i="1" s="1"/>
  <c r="R3146" i="1" s="1"/>
  <c r="P3147" i="1" a="1"/>
  <c r="P3147" i="1" s="1"/>
  <c r="R3147" i="1" s="1"/>
  <c r="P3148" i="1" a="1"/>
  <c r="P3148" i="1" s="1"/>
  <c r="R3148" i="1" s="1"/>
  <c r="P3149" i="1" a="1"/>
  <c r="P3149" i="1" s="1"/>
  <c r="R3149" i="1" s="1"/>
  <c r="P3150" i="1" a="1"/>
  <c r="P3150" i="1" s="1"/>
  <c r="R3150" i="1" s="1"/>
  <c r="P3151" i="1" a="1"/>
  <c r="P3151" i="1" s="1"/>
  <c r="R3151" i="1" s="1"/>
  <c r="P3152" i="1" a="1"/>
  <c r="P3152" i="1" s="1"/>
  <c r="R3152" i="1" s="1"/>
  <c r="P3153" i="1" a="1"/>
  <c r="P3153" i="1" s="1"/>
  <c r="R3153" i="1" s="1"/>
  <c r="P3154" i="1" a="1"/>
  <c r="P3154" i="1" s="1"/>
  <c r="R3154" i="1" s="1"/>
  <c r="P3155" i="1" a="1"/>
  <c r="P3155" i="1" s="1"/>
  <c r="R3155" i="1" s="1"/>
  <c r="P3156" i="1" a="1"/>
  <c r="P3156" i="1" s="1"/>
  <c r="R3156" i="1" s="1"/>
  <c r="P3157" i="1" a="1"/>
  <c r="P3157" i="1" s="1"/>
  <c r="R3157" i="1" s="1"/>
  <c r="P3158" i="1" a="1"/>
  <c r="P3158" i="1" s="1"/>
  <c r="R3158" i="1" s="1"/>
  <c r="P3159" i="1" a="1"/>
  <c r="P3159" i="1" s="1"/>
  <c r="R3159" i="1" s="1"/>
  <c r="P3160" i="1" a="1"/>
  <c r="P3160" i="1" s="1"/>
  <c r="R3160" i="1" s="1"/>
  <c r="P3161" i="1" a="1"/>
  <c r="P3161" i="1" s="1"/>
  <c r="R3161" i="1" s="1"/>
  <c r="P3162" i="1" a="1"/>
  <c r="P3162" i="1" s="1"/>
  <c r="R3162" i="1" s="1"/>
  <c r="P3163" i="1" a="1"/>
  <c r="P3163" i="1" s="1"/>
  <c r="R3163" i="1" s="1"/>
  <c r="P3164" i="1" a="1"/>
  <c r="P3164" i="1" s="1"/>
  <c r="R3164" i="1" s="1"/>
  <c r="P3165" i="1" a="1"/>
  <c r="P3165" i="1" s="1"/>
  <c r="R3165" i="1" s="1"/>
  <c r="P3166" i="1" a="1"/>
  <c r="P3166" i="1" s="1"/>
  <c r="R3166" i="1" s="1"/>
  <c r="P3167" i="1" a="1"/>
  <c r="P3167" i="1" s="1"/>
  <c r="R3167" i="1" s="1"/>
  <c r="P3168" i="1" a="1"/>
  <c r="P3168" i="1" s="1"/>
  <c r="R3168" i="1" s="1"/>
  <c r="P3169" i="1" a="1"/>
  <c r="P3169" i="1" s="1"/>
  <c r="R3169" i="1" s="1"/>
  <c r="P3170" i="1" a="1"/>
  <c r="P3170" i="1" s="1"/>
  <c r="R3170" i="1" s="1"/>
  <c r="P3171" i="1" a="1"/>
  <c r="P3171" i="1" s="1"/>
  <c r="R3171" i="1" s="1"/>
  <c r="P3172" i="1" a="1"/>
  <c r="P3172" i="1" s="1"/>
  <c r="R3172" i="1" s="1"/>
  <c r="P3173" i="1" a="1"/>
  <c r="P3173" i="1" s="1"/>
  <c r="R3173" i="1" s="1"/>
  <c r="P3174" i="1" a="1"/>
  <c r="P3174" i="1" s="1"/>
  <c r="R3174" i="1" s="1"/>
  <c r="P3175" i="1" a="1"/>
  <c r="P3175" i="1" s="1"/>
  <c r="R3175" i="1" s="1"/>
  <c r="P3176" i="1" a="1"/>
  <c r="P3176" i="1" s="1"/>
  <c r="R3176" i="1" s="1"/>
  <c r="P3177" i="1" a="1"/>
  <c r="P3177" i="1" s="1"/>
  <c r="R3177" i="1" s="1"/>
  <c r="P3178" i="1" a="1"/>
  <c r="P3178" i="1" s="1"/>
  <c r="R3178" i="1" s="1"/>
  <c r="P3179" i="1" a="1"/>
  <c r="P3179" i="1" s="1"/>
  <c r="R3179" i="1" s="1"/>
  <c r="P3180" i="1" a="1"/>
  <c r="P3180" i="1" s="1"/>
  <c r="R3180" i="1" s="1"/>
  <c r="P3181" i="1" a="1"/>
  <c r="P3181" i="1" s="1"/>
  <c r="R3181" i="1" s="1"/>
  <c r="P3182" i="1" a="1"/>
  <c r="P3182" i="1" s="1"/>
  <c r="R3182" i="1" s="1"/>
  <c r="P3183" i="1" a="1"/>
  <c r="P3183" i="1" s="1"/>
  <c r="R3183" i="1" s="1"/>
  <c r="P3184" i="1" a="1"/>
  <c r="P3184" i="1" s="1"/>
  <c r="R3184" i="1" s="1"/>
  <c r="P3185" i="1" a="1"/>
  <c r="P3185" i="1" s="1"/>
  <c r="R3185" i="1" s="1"/>
  <c r="P3186" i="1" a="1"/>
  <c r="P3186" i="1" s="1"/>
  <c r="R3186" i="1" s="1"/>
  <c r="P3187" i="1" a="1"/>
  <c r="P3187" i="1" s="1"/>
  <c r="R3187" i="1" s="1"/>
  <c r="P3188" i="1" a="1"/>
  <c r="P3188" i="1" s="1"/>
  <c r="R3188" i="1" s="1"/>
  <c r="P3189" i="1" a="1"/>
  <c r="P3189" i="1" s="1"/>
  <c r="R3189" i="1" s="1"/>
  <c r="P3190" i="1" a="1"/>
  <c r="P3190" i="1" s="1"/>
  <c r="R3190" i="1" s="1"/>
  <c r="P3191" i="1" a="1"/>
  <c r="P3191" i="1" s="1"/>
  <c r="R3191" i="1" s="1"/>
  <c r="P3192" i="1" a="1"/>
  <c r="P3192" i="1" s="1"/>
  <c r="R3192" i="1" s="1"/>
  <c r="P3193" i="1" a="1"/>
  <c r="P3193" i="1" s="1"/>
  <c r="R3193" i="1" s="1"/>
  <c r="P3194" i="1" a="1"/>
  <c r="P3194" i="1" s="1"/>
  <c r="R3194" i="1" s="1"/>
  <c r="P3195" i="1" a="1"/>
  <c r="P3195" i="1" s="1"/>
  <c r="R3195" i="1" s="1"/>
  <c r="P3196" i="1" a="1"/>
  <c r="P3196" i="1" s="1"/>
  <c r="R3196" i="1" s="1"/>
  <c r="P3197" i="1" a="1"/>
  <c r="P3197" i="1" s="1"/>
  <c r="R3197" i="1" s="1"/>
  <c r="P3198" i="1" a="1"/>
  <c r="P3198" i="1" s="1"/>
  <c r="R3198" i="1" s="1"/>
  <c r="P3199" i="1" a="1"/>
  <c r="P3199" i="1" s="1"/>
  <c r="R3199" i="1" s="1"/>
  <c r="P3200" i="1" a="1"/>
  <c r="P3200" i="1" s="1"/>
  <c r="R3200" i="1" s="1"/>
  <c r="P3201" i="1" a="1"/>
  <c r="P3201" i="1" s="1"/>
  <c r="R3201" i="1" s="1"/>
  <c r="P3202" i="1" a="1"/>
  <c r="P3202" i="1" s="1"/>
  <c r="R3202" i="1" s="1"/>
  <c r="P3203" i="1" a="1"/>
  <c r="P3203" i="1" s="1"/>
  <c r="R3203" i="1" s="1"/>
  <c r="P3204" i="1" a="1"/>
  <c r="P3204" i="1" s="1"/>
  <c r="R3204" i="1" s="1"/>
  <c r="P3205" i="1" a="1"/>
  <c r="P3205" i="1" s="1"/>
  <c r="R3205" i="1" s="1"/>
  <c r="P3206" i="1" a="1"/>
  <c r="P3206" i="1" s="1"/>
  <c r="R3206" i="1" s="1"/>
  <c r="P3207" i="1" a="1"/>
  <c r="P3207" i="1" s="1"/>
  <c r="R3207" i="1" s="1"/>
  <c r="P3208" i="1" a="1"/>
  <c r="P3208" i="1" s="1"/>
  <c r="R3208" i="1" s="1"/>
  <c r="P3209" i="1" a="1"/>
  <c r="P3209" i="1" s="1"/>
  <c r="R3209" i="1" s="1"/>
  <c r="P3210" i="1" a="1"/>
  <c r="P3210" i="1" s="1"/>
  <c r="R3210" i="1" s="1"/>
  <c r="P3211" i="1" a="1"/>
  <c r="P3211" i="1" s="1"/>
  <c r="R3211" i="1" s="1"/>
  <c r="P3212" i="1" a="1"/>
  <c r="P3212" i="1" s="1"/>
  <c r="R3212" i="1" s="1"/>
  <c r="P3213" i="1" a="1"/>
  <c r="P3213" i="1" s="1"/>
  <c r="R3213" i="1" s="1"/>
  <c r="P3214" i="1" a="1"/>
  <c r="P3214" i="1" s="1"/>
  <c r="R3214" i="1" s="1"/>
  <c r="P3215" i="1" a="1"/>
  <c r="P3215" i="1" s="1"/>
  <c r="R3215" i="1" s="1"/>
  <c r="P3216" i="1" a="1"/>
  <c r="P3216" i="1" s="1"/>
  <c r="R3216" i="1" s="1"/>
  <c r="P3217" i="1" a="1"/>
  <c r="P3217" i="1" s="1"/>
  <c r="R3217" i="1" s="1"/>
  <c r="P3218" i="1" a="1"/>
  <c r="P3218" i="1" s="1"/>
  <c r="R3218" i="1" s="1"/>
  <c r="P3219" i="1" a="1"/>
  <c r="P3219" i="1" s="1"/>
  <c r="R3219" i="1" s="1"/>
  <c r="P3220" i="1" a="1"/>
  <c r="P3220" i="1" s="1"/>
  <c r="R3220" i="1" s="1"/>
  <c r="P3221" i="1" a="1"/>
  <c r="P3221" i="1" s="1"/>
  <c r="R3221" i="1" s="1"/>
  <c r="P3222" i="1" a="1"/>
  <c r="P3222" i="1" s="1"/>
  <c r="R3222" i="1" s="1"/>
  <c r="P3223" i="1" a="1"/>
  <c r="P3223" i="1" s="1"/>
  <c r="R3223" i="1" s="1"/>
  <c r="P3224" i="1" a="1"/>
  <c r="P3224" i="1" s="1"/>
  <c r="R3224" i="1" s="1"/>
  <c r="P3225" i="1" a="1"/>
  <c r="P3225" i="1" s="1"/>
  <c r="R3225" i="1" s="1"/>
  <c r="P3226" i="1" a="1"/>
  <c r="P3226" i="1" s="1"/>
  <c r="R3226" i="1" s="1"/>
  <c r="P3227" i="1" a="1"/>
  <c r="P3227" i="1" s="1"/>
  <c r="R3227" i="1" s="1"/>
  <c r="P3228" i="1" a="1"/>
  <c r="P3228" i="1" s="1"/>
  <c r="R3228" i="1" s="1"/>
  <c r="P3229" i="1" a="1"/>
  <c r="P3229" i="1" s="1"/>
  <c r="R3229" i="1" s="1"/>
  <c r="P3230" i="1" a="1"/>
  <c r="P3230" i="1" s="1"/>
  <c r="R3230" i="1" s="1"/>
  <c r="P3231" i="1" a="1"/>
  <c r="P3231" i="1" s="1"/>
  <c r="R3231" i="1" s="1"/>
  <c r="P3232" i="1" a="1"/>
  <c r="P3232" i="1" s="1"/>
  <c r="R3232" i="1" s="1"/>
  <c r="P3233" i="1" a="1"/>
  <c r="P3233" i="1" s="1"/>
  <c r="R3233" i="1" s="1"/>
  <c r="P3234" i="1" a="1"/>
  <c r="P3234" i="1" s="1"/>
  <c r="R3234" i="1" s="1"/>
  <c r="P3235" i="1" a="1"/>
  <c r="P3235" i="1" s="1"/>
  <c r="R3235" i="1" s="1"/>
  <c r="P3236" i="1" a="1"/>
  <c r="P3236" i="1" s="1"/>
  <c r="R3236" i="1" s="1"/>
  <c r="P3237" i="1" a="1"/>
  <c r="P3237" i="1" s="1"/>
  <c r="R3237" i="1" s="1"/>
  <c r="P3238" i="1" a="1"/>
  <c r="P3238" i="1" s="1"/>
  <c r="R3238" i="1" s="1"/>
  <c r="P3239" i="1" a="1"/>
  <c r="P3239" i="1" s="1"/>
  <c r="R3239" i="1" s="1"/>
  <c r="P3240" i="1" a="1"/>
  <c r="P3240" i="1" s="1"/>
  <c r="R3240" i="1" s="1"/>
  <c r="P3241" i="1" a="1"/>
  <c r="P3241" i="1" s="1"/>
  <c r="R3241" i="1" s="1"/>
  <c r="P3242" i="1" a="1"/>
  <c r="P3242" i="1" s="1"/>
  <c r="R3242" i="1" s="1"/>
  <c r="P3243" i="1" a="1"/>
  <c r="P3243" i="1" s="1"/>
  <c r="R3243" i="1" s="1"/>
  <c r="P3244" i="1" a="1"/>
  <c r="P3244" i="1" s="1"/>
  <c r="R3244" i="1" s="1"/>
  <c r="P3245" i="1" a="1"/>
  <c r="P3245" i="1" s="1"/>
  <c r="R3245" i="1" s="1"/>
  <c r="P3246" i="1" a="1"/>
  <c r="P3246" i="1" s="1"/>
  <c r="R3246" i="1" s="1"/>
  <c r="P3247" i="1" a="1"/>
  <c r="P3247" i="1" s="1"/>
  <c r="R3247" i="1" s="1"/>
  <c r="P3248" i="1" a="1"/>
  <c r="P3248" i="1" s="1"/>
  <c r="R3248" i="1" s="1"/>
  <c r="P3249" i="1" a="1"/>
  <c r="P3249" i="1" s="1"/>
  <c r="R3249" i="1" s="1"/>
  <c r="P3250" i="1" a="1"/>
  <c r="P3250" i="1" s="1"/>
  <c r="R3250" i="1" s="1"/>
  <c r="P3251" i="1" a="1"/>
  <c r="P3251" i="1" s="1"/>
  <c r="R3251" i="1" s="1"/>
  <c r="P3252" i="1" a="1"/>
  <c r="P3252" i="1" s="1"/>
  <c r="R3252" i="1" s="1"/>
  <c r="P3253" i="1" a="1"/>
  <c r="P3253" i="1" s="1"/>
  <c r="R3253" i="1" s="1"/>
  <c r="P3254" i="1" a="1"/>
  <c r="P3254" i="1" s="1"/>
  <c r="R3254" i="1" s="1"/>
  <c r="P3255" i="1" a="1"/>
  <c r="P3255" i="1" s="1"/>
  <c r="R3255" i="1" s="1"/>
  <c r="P3256" i="1" a="1"/>
  <c r="P3256" i="1" s="1"/>
  <c r="R3256" i="1" s="1"/>
  <c r="P3257" i="1" a="1"/>
  <c r="P3257" i="1" s="1"/>
  <c r="R3257" i="1" s="1"/>
  <c r="P3258" i="1" a="1"/>
  <c r="P3258" i="1" s="1"/>
  <c r="R3258" i="1" s="1"/>
  <c r="P3259" i="1" a="1"/>
  <c r="P3259" i="1" s="1"/>
  <c r="R3259" i="1" s="1"/>
  <c r="P3260" i="1" a="1"/>
  <c r="P3260" i="1" s="1"/>
  <c r="R3260" i="1" s="1"/>
  <c r="P3261" i="1" a="1"/>
  <c r="P3261" i="1" s="1"/>
  <c r="R3261" i="1" s="1"/>
  <c r="P3262" i="1" a="1"/>
  <c r="P3262" i="1" s="1"/>
  <c r="R3262" i="1" s="1"/>
  <c r="P3263" i="1" a="1"/>
  <c r="P3263" i="1" s="1"/>
  <c r="R3263" i="1" s="1"/>
  <c r="P3264" i="1" a="1"/>
  <c r="P3264" i="1" s="1"/>
  <c r="R3264" i="1" s="1"/>
  <c r="P3265" i="1" a="1"/>
  <c r="P3265" i="1" s="1"/>
  <c r="R3265" i="1" s="1"/>
  <c r="P3266" i="1" a="1"/>
  <c r="P3266" i="1" s="1"/>
  <c r="R3266" i="1" s="1"/>
  <c r="P3267" i="1" a="1"/>
  <c r="P3267" i="1" s="1"/>
  <c r="R3267" i="1" s="1"/>
  <c r="P3268" i="1" a="1"/>
  <c r="P3268" i="1" s="1"/>
  <c r="R3268" i="1" s="1"/>
  <c r="P3269" i="1" a="1"/>
  <c r="P3269" i="1" s="1"/>
  <c r="R3269" i="1" s="1"/>
  <c r="P3270" i="1" a="1"/>
  <c r="P3270" i="1" s="1"/>
  <c r="R3270" i="1" s="1"/>
  <c r="P3271" i="1" a="1"/>
  <c r="P3271" i="1" s="1"/>
  <c r="R3271" i="1" s="1"/>
  <c r="P3272" i="1" a="1"/>
  <c r="P3272" i="1" s="1"/>
  <c r="R3272" i="1" s="1"/>
  <c r="P3273" i="1" a="1"/>
  <c r="P3273" i="1" s="1"/>
  <c r="R3273" i="1" s="1"/>
  <c r="P3274" i="1" a="1"/>
  <c r="P3274" i="1" s="1"/>
  <c r="R3274" i="1" s="1"/>
  <c r="P3275" i="1" a="1"/>
  <c r="P3275" i="1" s="1"/>
  <c r="R3275" i="1" s="1"/>
  <c r="P3276" i="1" a="1"/>
  <c r="P3276" i="1" s="1"/>
  <c r="R3276" i="1" s="1"/>
  <c r="P3277" i="1" a="1"/>
  <c r="P3277" i="1" s="1"/>
  <c r="R3277" i="1" s="1"/>
  <c r="P3278" i="1" a="1"/>
  <c r="P3278" i="1" s="1"/>
  <c r="R3278" i="1" s="1"/>
  <c r="P3279" i="1" a="1"/>
  <c r="P3279" i="1" s="1"/>
  <c r="R3279" i="1" s="1"/>
  <c r="P3280" i="1" a="1"/>
  <c r="P3280" i="1" s="1"/>
  <c r="R3280" i="1" s="1"/>
  <c r="P3281" i="1" a="1"/>
  <c r="P3281" i="1" s="1"/>
  <c r="R3281" i="1" s="1"/>
  <c r="P3282" i="1" a="1"/>
  <c r="P3282" i="1" s="1"/>
  <c r="R3282" i="1" s="1"/>
  <c r="P3283" i="1" a="1"/>
  <c r="P3283" i="1" s="1"/>
  <c r="R3283" i="1" s="1"/>
  <c r="P3284" i="1" a="1"/>
  <c r="P3284" i="1" s="1"/>
  <c r="R3284" i="1" s="1"/>
  <c r="P3285" i="1" a="1"/>
  <c r="P3285" i="1" s="1"/>
  <c r="R3285" i="1" s="1"/>
  <c r="P3286" i="1" a="1"/>
  <c r="P3286" i="1" s="1"/>
  <c r="R3286" i="1" s="1"/>
  <c r="P3287" i="1" a="1"/>
  <c r="P3287" i="1" s="1"/>
  <c r="R3287" i="1" s="1"/>
  <c r="P3288" i="1" a="1"/>
  <c r="P3288" i="1" s="1"/>
  <c r="R3288" i="1" s="1"/>
  <c r="P3289" i="1" a="1"/>
  <c r="P3289" i="1" s="1"/>
  <c r="R3289" i="1" s="1"/>
  <c r="P3290" i="1" a="1"/>
  <c r="P3290" i="1" s="1"/>
  <c r="R3290" i="1" s="1"/>
  <c r="P3291" i="1" a="1"/>
  <c r="P3291" i="1" s="1"/>
  <c r="R3291" i="1" s="1"/>
  <c r="P3292" i="1" a="1"/>
  <c r="P3292" i="1" s="1"/>
  <c r="R3292" i="1" s="1"/>
  <c r="P3293" i="1" a="1"/>
  <c r="P3293" i="1" s="1"/>
  <c r="R3293" i="1" s="1"/>
  <c r="P3294" i="1" a="1"/>
  <c r="P3294" i="1" s="1"/>
  <c r="R3294" i="1" s="1"/>
  <c r="P3295" i="1" a="1"/>
  <c r="P3295" i="1" s="1"/>
  <c r="R3295" i="1" s="1"/>
  <c r="P3296" i="1" a="1"/>
  <c r="P3296" i="1" s="1"/>
  <c r="R3296" i="1" s="1"/>
  <c r="P3297" i="1" a="1"/>
  <c r="P3297" i="1" s="1"/>
  <c r="R3297" i="1" s="1"/>
  <c r="P3298" i="1" a="1"/>
  <c r="P3298" i="1" s="1"/>
  <c r="R3298" i="1" s="1"/>
  <c r="P3299" i="1" a="1"/>
  <c r="P3299" i="1" s="1"/>
  <c r="R3299" i="1" s="1"/>
  <c r="P3300" i="1" a="1"/>
  <c r="P3300" i="1" s="1"/>
  <c r="R3300" i="1" s="1"/>
  <c r="P3301" i="1" a="1"/>
  <c r="P3301" i="1" s="1"/>
  <c r="R3301" i="1" s="1"/>
  <c r="P3302" i="1" a="1"/>
  <c r="P3302" i="1" s="1"/>
  <c r="R3302" i="1" s="1"/>
  <c r="P3303" i="1" a="1"/>
  <c r="P3303" i="1" s="1"/>
  <c r="R3303" i="1" s="1"/>
  <c r="P3304" i="1" a="1"/>
  <c r="P3304" i="1" s="1"/>
  <c r="R3304" i="1" s="1"/>
  <c r="P3305" i="1" a="1"/>
  <c r="P3305" i="1" s="1"/>
  <c r="R3305" i="1" s="1"/>
  <c r="P3306" i="1" a="1"/>
  <c r="P3306" i="1" s="1"/>
  <c r="R3306" i="1" s="1"/>
  <c r="P3307" i="1" a="1"/>
  <c r="P3307" i="1" s="1"/>
  <c r="R3307" i="1" s="1"/>
  <c r="P3308" i="1" a="1"/>
  <c r="P3308" i="1" s="1"/>
  <c r="R3308" i="1" s="1"/>
  <c r="P3309" i="1" a="1"/>
  <c r="P3309" i="1" s="1"/>
  <c r="R3309" i="1" s="1"/>
  <c r="P3310" i="1" a="1"/>
  <c r="P3310" i="1" s="1"/>
  <c r="R3310" i="1" s="1"/>
  <c r="P3311" i="1" a="1"/>
  <c r="P3311" i="1" s="1"/>
  <c r="R3311" i="1" s="1"/>
  <c r="P3312" i="1" a="1"/>
  <c r="P3312" i="1" s="1"/>
  <c r="R3312" i="1" s="1"/>
  <c r="P3313" i="1" a="1"/>
  <c r="P3313" i="1" s="1"/>
  <c r="R3313" i="1" s="1"/>
  <c r="P3314" i="1" a="1"/>
  <c r="P3314" i="1" s="1"/>
  <c r="R3314" i="1" s="1"/>
  <c r="P3315" i="1" a="1"/>
  <c r="P3315" i="1" s="1"/>
  <c r="R3315" i="1" s="1"/>
  <c r="P3316" i="1" a="1"/>
  <c r="P3316" i="1" s="1"/>
  <c r="R3316" i="1" s="1"/>
  <c r="P3317" i="1" a="1"/>
  <c r="P3317" i="1" s="1"/>
  <c r="R3317" i="1" s="1"/>
  <c r="P3318" i="1" a="1"/>
  <c r="P3318" i="1" s="1"/>
  <c r="R3318" i="1" s="1"/>
  <c r="P3319" i="1" a="1"/>
  <c r="P3319" i="1" s="1"/>
  <c r="R3319" i="1" s="1"/>
  <c r="P3320" i="1" a="1"/>
  <c r="P3320" i="1" s="1"/>
  <c r="R3320" i="1" s="1"/>
  <c r="P3321" i="1" a="1"/>
  <c r="P3321" i="1" s="1"/>
  <c r="R3321" i="1" s="1"/>
  <c r="P3322" i="1" a="1"/>
  <c r="P3322" i="1" s="1"/>
  <c r="R3322" i="1" s="1"/>
  <c r="P3323" i="1" a="1"/>
  <c r="P3323" i="1" s="1"/>
  <c r="R3323" i="1" s="1"/>
  <c r="P3324" i="1" a="1"/>
  <c r="P3324" i="1" s="1"/>
  <c r="R3324" i="1" s="1"/>
  <c r="P3325" i="1" a="1"/>
  <c r="P3325" i="1" s="1"/>
  <c r="R3325" i="1" s="1"/>
  <c r="P3326" i="1" a="1"/>
  <c r="P3326" i="1" s="1"/>
  <c r="R3326" i="1" s="1"/>
  <c r="P3327" i="1" a="1"/>
  <c r="P3327" i="1" s="1"/>
  <c r="R3327" i="1" s="1"/>
  <c r="P3328" i="1" a="1"/>
  <c r="P3328" i="1" s="1"/>
  <c r="R3328" i="1" s="1"/>
  <c r="P3329" i="1" a="1"/>
  <c r="P3329" i="1" s="1"/>
  <c r="R3329" i="1" s="1"/>
  <c r="P3330" i="1" a="1"/>
  <c r="P3330" i="1" s="1"/>
  <c r="R3330" i="1" s="1"/>
  <c r="P3331" i="1" a="1"/>
  <c r="P3331" i="1" s="1"/>
  <c r="R3331" i="1" s="1"/>
  <c r="P3332" i="1" a="1"/>
  <c r="P3332" i="1" s="1"/>
  <c r="R3332" i="1" s="1"/>
  <c r="P3333" i="1" a="1"/>
  <c r="P3333" i="1" s="1"/>
  <c r="R3333" i="1" s="1"/>
  <c r="P3334" i="1" a="1"/>
  <c r="P3334" i="1" s="1"/>
  <c r="R3334" i="1" s="1"/>
  <c r="P3335" i="1" a="1"/>
  <c r="P3335" i="1" s="1"/>
  <c r="R3335" i="1" s="1"/>
  <c r="P3336" i="1" a="1"/>
  <c r="P3336" i="1" s="1"/>
  <c r="R3336" i="1" s="1"/>
  <c r="P3337" i="1" a="1"/>
  <c r="P3337" i="1" s="1"/>
  <c r="R3337" i="1" s="1"/>
  <c r="P3338" i="1" a="1"/>
  <c r="P3338" i="1" s="1"/>
  <c r="R3338" i="1" s="1"/>
  <c r="P3339" i="1" a="1"/>
  <c r="P3339" i="1" s="1"/>
  <c r="R3339" i="1" s="1"/>
  <c r="P3340" i="1" a="1"/>
  <c r="P3340" i="1" s="1"/>
  <c r="R3340" i="1" s="1"/>
  <c r="P3341" i="1" a="1"/>
  <c r="P3341" i="1" s="1"/>
  <c r="R3341" i="1" s="1"/>
  <c r="P3342" i="1" a="1"/>
  <c r="P3342" i="1" s="1"/>
  <c r="R3342" i="1" s="1"/>
  <c r="P3343" i="1" a="1"/>
  <c r="P3343" i="1" s="1"/>
  <c r="R3343" i="1" s="1"/>
  <c r="P3344" i="1" a="1"/>
  <c r="P3344" i="1" s="1"/>
  <c r="R3344" i="1" s="1"/>
  <c r="P3345" i="1" a="1"/>
  <c r="P3345" i="1" s="1"/>
  <c r="R3345" i="1" s="1"/>
  <c r="P3346" i="1" a="1"/>
  <c r="P3346" i="1" s="1"/>
  <c r="R3346" i="1" s="1"/>
  <c r="P3347" i="1" a="1"/>
  <c r="P3347" i="1" s="1"/>
  <c r="R3347" i="1" s="1"/>
  <c r="P3348" i="1" a="1"/>
  <c r="P3348" i="1" s="1"/>
  <c r="R3348" i="1" s="1"/>
  <c r="P3349" i="1" a="1"/>
  <c r="P3349" i="1" s="1"/>
  <c r="R3349" i="1" s="1"/>
  <c r="P3350" i="1" a="1"/>
  <c r="P3350" i="1" s="1"/>
  <c r="R3350" i="1" s="1"/>
  <c r="P3351" i="1" a="1"/>
  <c r="P3351" i="1" s="1"/>
  <c r="R3351" i="1" s="1"/>
  <c r="P3352" i="1" a="1"/>
  <c r="P3352" i="1" s="1"/>
  <c r="R3352" i="1" s="1"/>
  <c r="P3353" i="1" a="1"/>
  <c r="P3353" i="1" s="1"/>
  <c r="R3353" i="1" s="1"/>
  <c r="P3354" i="1" a="1"/>
  <c r="P3354" i="1" s="1"/>
  <c r="R3354" i="1" s="1"/>
  <c r="P3355" i="1" a="1"/>
  <c r="P3355" i="1" s="1"/>
  <c r="R3355" i="1" s="1"/>
  <c r="P3356" i="1" a="1"/>
  <c r="P3356" i="1" s="1"/>
  <c r="R3356" i="1" s="1"/>
  <c r="P3357" i="1" a="1"/>
  <c r="P3357" i="1" s="1"/>
  <c r="R3357" i="1" s="1"/>
  <c r="P3358" i="1" a="1"/>
  <c r="P3358" i="1" s="1"/>
  <c r="R3358" i="1" s="1"/>
  <c r="P3359" i="1" a="1"/>
  <c r="P3359" i="1" s="1"/>
  <c r="R3359" i="1" s="1"/>
  <c r="P3360" i="1" a="1"/>
  <c r="P3360" i="1" s="1"/>
  <c r="R3360" i="1" s="1"/>
  <c r="P3361" i="1" a="1"/>
  <c r="P3361" i="1" s="1"/>
  <c r="R3361" i="1" s="1"/>
  <c r="P3362" i="1" a="1"/>
  <c r="P3362" i="1" s="1"/>
  <c r="R3362" i="1" s="1"/>
  <c r="P3363" i="1" a="1"/>
  <c r="P3363" i="1" s="1"/>
  <c r="R3363" i="1" s="1"/>
  <c r="P3364" i="1" a="1"/>
  <c r="P3364" i="1" s="1"/>
  <c r="R3364" i="1" s="1"/>
  <c r="P3365" i="1" a="1"/>
  <c r="P3365" i="1" s="1"/>
  <c r="R3365" i="1" s="1"/>
  <c r="P3366" i="1" a="1"/>
  <c r="P3366" i="1" s="1"/>
  <c r="R3366" i="1" s="1"/>
  <c r="P3367" i="1" a="1"/>
  <c r="P3367" i="1" s="1"/>
  <c r="R3367" i="1" s="1"/>
  <c r="P3368" i="1" a="1"/>
  <c r="P3368" i="1" s="1"/>
  <c r="R3368" i="1" s="1"/>
  <c r="P3369" i="1" a="1"/>
  <c r="P3369" i="1" s="1"/>
  <c r="R3369" i="1" s="1"/>
  <c r="P3370" i="1" a="1"/>
  <c r="P3370" i="1" s="1"/>
  <c r="R3370" i="1" s="1"/>
  <c r="P3371" i="1" a="1"/>
  <c r="P3371" i="1" s="1"/>
  <c r="R3371" i="1" s="1"/>
  <c r="P3372" i="1" a="1"/>
  <c r="P3372" i="1" s="1"/>
  <c r="R3372" i="1" s="1"/>
  <c r="P3373" i="1" a="1"/>
  <c r="P3373" i="1" s="1"/>
  <c r="R3373" i="1" s="1"/>
  <c r="P3374" i="1" a="1"/>
  <c r="P3374" i="1" s="1"/>
  <c r="R3374" i="1" s="1"/>
  <c r="P3375" i="1" a="1"/>
  <c r="P3375" i="1" s="1"/>
  <c r="R3375" i="1" s="1"/>
  <c r="P3376" i="1" a="1"/>
  <c r="P3376" i="1" s="1"/>
  <c r="R3376" i="1" s="1"/>
  <c r="P3377" i="1" a="1"/>
  <c r="P3377" i="1" s="1"/>
  <c r="R3377" i="1" s="1"/>
  <c r="P3378" i="1" a="1"/>
  <c r="P3378" i="1" s="1"/>
  <c r="R3378" i="1" s="1"/>
  <c r="P3379" i="1" a="1"/>
  <c r="P3379" i="1" s="1"/>
  <c r="R3379" i="1" s="1"/>
  <c r="P3380" i="1" a="1"/>
  <c r="P3380" i="1" s="1"/>
  <c r="R3380" i="1" s="1"/>
  <c r="P3381" i="1" a="1"/>
  <c r="P3381" i="1" s="1"/>
  <c r="R3381" i="1" s="1"/>
  <c r="P3382" i="1" a="1"/>
  <c r="P3382" i="1" s="1"/>
  <c r="R3382" i="1" s="1"/>
  <c r="P3383" i="1" a="1"/>
  <c r="P3383" i="1" s="1"/>
  <c r="R3383" i="1" s="1"/>
  <c r="P3384" i="1" a="1"/>
  <c r="P3384" i="1" s="1"/>
  <c r="R3384" i="1" s="1"/>
  <c r="P3385" i="1" a="1"/>
  <c r="P3385" i="1" s="1"/>
  <c r="R3385" i="1" s="1"/>
  <c r="P3386" i="1" a="1"/>
  <c r="P3386" i="1" s="1"/>
  <c r="R3386" i="1" s="1"/>
  <c r="P3387" i="1" a="1"/>
  <c r="P3387" i="1" s="1"/>
  <c r="R3387" i="1" s="1"/>
  <c r="P3388" i="1" a="1"/>
  <c r="P3388" i="1" s="1"/>
  <c r="R3388" i="1" s="1"/>
  <c r="P3389" i="1" a="1"/>
  <c r="P3389" i="1" s="1"/>
  <c r="R3389" i="1" s="1"/>
  <c r="P3390" i="1" a="1"/>
  <c r="P3390" i="1" s="1"/>
  <c r="R3390" i="1" s="1"/>
  <c r="P3391" i="1" a="1"/>
  <c r="P3391" i="1" s="1"/>
  <c r="R3391" i="1" s="1"/>
  <c r="P3392" i="1" a="1"/>
  <c r="P3392" i="1" s="1"/>
  <c r="R3392" i="1" s="1"/>
  <c r="P3393" i="1" a="1"/>
  <c r="P3393" i="1" s="1"/>
  <c r="R3393" i="1" s="1"/>
  <c r="P3394" i="1" a="1"/>
  <c r="P3394" i="1" s="1"/>
  <c r="R3394" i="1" s="1"/>
  <c r="P3395" i="1" a="1"/>
  <c r="P3395" i="1" s="1"/>
  <c r="R3395" i="1" s="1"/>
  <c r="P3396" i="1" a="1"/>
  <c r="P3396" i="1" s="1"/>
  <c r="R3396" i="1" s="1"/>
  <c r="P3397" i="1" a="1"/>
  <c r="P3397" i="1" s="1"/>
  <c r="R3397" i="1" s="1"/>
  <c r="P3398" i="1" a="1"/>
  <c r="P3398" i="1" s="1"/>
  <c r="R3398" i="1" s="1"/>
  <c r="P3399" i="1" a="1"/>
  <c r="P3399" i="1" s="1"/>
  <c r="R3399" i="1" s="1"/>
  <c r="P3400" i="1" a="1"/>
  <c r="P3400" i="1" s="1"/>
  <c r="R3400" i="1" s="1"/>
  <c r="P3401" i="1" a="1"/>
  <c r="P3401" i="1" s="1"/>
  <c r="R3401" i="1" s="1"/>
  <c r="P3402" i="1" a="1"/>
  <c r="P3402" i="1" s="1"/>
  <c r="R3402" i="1" s="1"/>
  <c r="P3403" i="1" a="1"/>
  <c r="P3403" i="1" s="1"/>
  <c r="R3403" i="1" s="1"/>
  <c r="P3404" i="1" a="1"/>
  <c r="P3404" i="1" s="1"/>
  <c r="R3404" i="1" s="1"/>
  <c r="P3405" i="1" a="1"/>
  <c r="P3405" i="1" s="1"/>
  <c r="R3405" i="1" s="1"/>
  <c r="P3406" i="1" a="1"/>
  <c r="P3406" i="1" s="1"/>
  <c r="R3406" i="1" s="1"/>
  <c r="P3407" i="1" a="1"/>
  <c r="P3407" i="1" s="1"/>
  <c r="R3407" i="1" s="1"/>
  <c r="P3408" i="1" a="1"/>
  <c r="P3408" i="1" s="1"/>
  <c r="R3408" i="1" s="1"/>
  <c r="P3409" i="1" a="1"/>
  <c r="P3409" i="1" s="1"/>
  <c r="R3409" i="1" s="1"/>
  <c r="P3410" i="1" a="1"/>
  <c r="P3410" i="1" s="1"/>
  <c r="R3410" i="1" s="1"/>
  <c r="P3411" i="1" a="1"/>
  <c r="P3411" i="1" s="1"/>
  <c r="R3411" i="1" s="1"/>
  <c r="P3412" i="1" a="1"/>
  <c r="P3412" i="1" s="1"/>
  <c r="R3412" i="1" s="1"/>
  <c r="P3413" i="1" a="1"/>
  <c r="P3413" i="1" s="1"/>
  <c r="R3413" i="1" s="1"/>
  <c r="P3414" i="1" a="1"/>
  <c r="P3414" i="1" s="1"/>
  <c r="R3414" i="1" s="1"/>
  <c r="P3415" i="1" a="1"/>
  <c r="P3415" i="1" s="1"/>
  <c r="R3415" i="1" s="1"/>
  <c r="P3416" i="1" a="1"/>
  <c r="P3416" i="1" s="1"/>
  <c r="R3416" i="1" s="1"/>
  <c r="P3417" i="1" a="1"/>
  <c r="P3417" i="1" s="1"/>
  <c r="R3417" i="1" s="1"/>
  <c r="P3418" i="1" a="1"/>
  <c r="P3418" i="1" s="1"/>
  <c r="R3418" i="1" s="1"/>
  <c r="P3419" i="1" a="1"/>
  <c r="P3419" i="1" s="1"/>
  <c r="R3419" i="1" s="1"/>
  <c r="P3420" i="1" a="1"/>
  <c r="P3420" i="1" s="1"/>
  <c r="R3420" i="1" s="1"/>
  <c r="P3421" i="1" a="1"/>
  <c r="P3421" i="1" s="1"/>
  <c r="R3421" i="1" s="1"/>
  <c r="P3422" i="1" a="1"/>
  <c r="P3422" i="1" s="1"/>
  <c r="R3422" i="1" s="1"/>
  <c r="P3423" i="1" a="1"/>
  <c r="P3423" i="1" s="1"/>
  <c r="R3423" i="1" s="1"/>
  <c r="P3424" i="1" a="1"/>
  <c r="P3424" i="1" s="1"/>
  <c r="R3424" i="1" s="1"/>
  <c r="P3425" i="1" a="1"/>
  <c r="P3425" i="1" s="1"/>
  <c r="R3425" i="1" s="1"/>
  <c r="P3426" i="1" a="1"/>
  <c r="P3426" i="1" s="1"/>
  <c r="R3426" i="1" s="1"/>
  <c r="P3427" i="1" a="1"/>
  <c r="P3427" i="1" s="1"/>
  <c r="R3427" i="1" s="1"/>
  <c r="P3428" i="1" a="1"/>
  <c r="P3428" i="1" s="1"/>
  <c r="R3428" i="1" s="1"/>
  <c r="P3429" i="1" a="1"/>
  <c r="P3429" i="1" s="1"/>
  <c r="R3429" i="1" s="1"/>
  <c r="P3430" i="1" a="1"/>
  <c r="P3430" i="1" s="1"/>
  <c r="R3430" i="1" s="1"/>
  <c r="P3431" i="1" a="1"/>
  <c r="P3431" i="1" s="1"/>
  <c r="R3431" i="1" s="1"/>
  <c r="P3432" i="1" a="1"/>
  <c r="P3432" i="1" s="1"/>
  <c r="R3432" i="1" s="1"/>
  <c r="P3433" i="1" a="1"/>
  <c r="P3433" i="1" s="1"/>
  <c r="R3433" i="1" s="1"/>
  <c r="P3434" i="1" a="1"/>
  <c r="P3434" i="1" s="1"/>
  <c r="R3434" i="1" s="1"/>
  <c r="P3435" i="1" a="1"/>
  <c r="P3435" i="1" s="1"/>
  <c r="R3435" i="1" s="1"/>
  <c r="P3436" i="1" a="1"/>
  <c r="P3436" i="1" s="1"/>
  <c r="R3436" i="1" s="1"/>
  <c r="P3437" i="1" a="1"/>
  <c r="P3437" i="1" s="1"/>
  <c r="R3437" i="1" s="1"/>
  <c r="P3438" i="1" a="1"/>
  <c r="P3438" i="1" s="1"/>
  <c r="R3438" i="1" s="1"/>
  <c r="P3439" i="1" a="1"/>
  <c r="P3439" i="1" s="1"/>
  <c r="R3439" i="1" s="1"/>
  <c r="P3440" i="1" a="1"/>
  <c r="P3440" i="1" s="1"/>
  <c r="R3440" i="1" s="1"/>
  <c r="P3441" i="1" a="1"/>
  <c r="P3441" i="1" s="1"/>
  <c r="R3441" i="1" s="1"/>
  <c r="P3442" i="1" a="1"/>
  <c r="P3442" i="1" s="1"/>
  <c r="R3442" i="1" s="1"/>
  <c r="P3443" i="1" a="1"/>
  <c r="P3443" i="1" s="1"/>
  <c r="R3443" i="1" s="1"/>
  <c r="P3444" i="1" a="1"/>
  <c r="P3444" i="1" s="1"/>
  <c r="R3444" i="1" s="1"/>
  <c r="P3445" i="1" a="1"/>
  <c r="P3445" i="1" s="1"/>
  <c r="R3445" i="1" s="1"/>
  <c r="P3446" i="1" a="1"/>
  <c r="P3446" i="1" s="1"/>
  <c r="R3446" i="1" s="1"/>
  <c r="P3447" i="1" a="1"/>
  <c r="P3447" i="1" s="1"/>
  <c r="R3447" i="1" s="1"/>
  <c r="P3448" i="1" a="1"/>
  <c r="P3448" i="1" s="1"/>
  <c r="R3448" i="1" s="1"/>
  <c r="P3449" i="1" a="1"/>
  <c r="P3449" i="1" s="1"/>
  <c r="R3449" i="1" s="1"/>
  <c r="P3450" i="1" a="1"/>
  <c r="P3450" i="1" s="1"/>
  <c r="R3450" i="1" s="1"/>
  <c r="P3451" i="1" a="1"/>
  <c r="P3451" i="1" s="1"/>
  <c r="R3451" i="1" s="1"/>
  <c r="P3452" i="1" a="1"/>
  <c r="P3452" i="1" s="1"/>
  <c r="R3452" i="1" s="1"/>
  <c r="P3453" i="1" a="1"/>
  <c r="P3453" i="1" s="1"/>
  <c r="R3453" i="1" s="1"/>
  <c r="P3454" i="1" a="1"/>
  <c r="P3454" i="1" s="1"/>
  <c r="R3454" i="1" s="1"/>
  <c r="P3455" i="1" a="1"/>
  <c r="P3455" i="1" s="1"/>
  <c r="R3455" i="1" s="1"/>
  <c r="P3456" i="1" a="1"/>
  <c r="P3456" i="1" s="1"/>
  <c r="R3456" i="1" s="1"/>
  <c r="P3457" i="1" a="1"/>
  <c r="P3457" i="1" s="1"/>
  <c r="R3457" i="1" s="1"/>
  <c r="P3458" i="1" a="1"/>
  <c r="P3458" i="1" s="1"/>
  <c r="R3458" i="1" s="1"/>
  <c r="P3459" i="1" a="1"/>
  <c r="P3459" i="1" s="1"/>
  <c r="R3459" i="1" s="1"/>
  <c r="P3460" i="1" a="1"/>
  <c r="P3460" i="1" s="1"/>
  <c r="R3460" i="1" s="1"/>
  <c r="P3461" i="1" a="1"/>
  <c r="P3461" i="1" s="1"/>
  <c r="R3461" i="1" s="1"/>
  <c r="P3462" i="1" a="1"/>
  <c r="P3462" i="1" s="1"/>
  <c r="R3462" i="1" s="1"/>
  <c r="P3463" i="1" a="1"/>
  <c r="P3463" i="1" s="1"/>
  <c r="R3463" i="1" s="1"/>
  <c r="P3464" i="1" a="1"/>
  <c r="P3464" i="1" s="1"/>
  <c r="R3464" i="1" s="1"/>
  <c r="P3465" i="1" a="1"/>
  <c r="P3465" i="1" s="1"/>
  <c r="R3465" i="1" s="1"/>
  <c r="P3466" i="1" a="1"/>
  <c r="P3466" i="1" s="1"/>
  <c r="R3466" i="1" s="1"/>
  <c r="P3467" i="1" a="1"/>
  <c r="P3467" i="1" s="1"/>
  <c r="R3467" i="1" s="1"/>
  <c r="P3468" i="1" a="1"/>
  <c r="P3468" i="1" s="1"/>
  <c r="R3468" i="1" s="1"/>
  <c r="P3469" i="1" a="1"/>
  <c r="P3469" i="1" s="1"/>
  <c r="R3469" i="1" s="1"/>
  <c r="P3470" i="1" a="1"/>
  <c r="P3470" i="1" s="1"/>
  <c r="R3470" i="1" s="1"/>
  <c r="P3471" i="1" a="1"/>
  <c r="P3471" i="1" s="1"/>
  <c r="R3471" i="1" s="1"/>
  <c r="P3472" i="1" a="1"/>
  <c r="P3472" i="1" s="1"/>
  <c r="R3472" i="1" s="1"/>
  <c r="P3473" i="1" a="1"/>
  <c r="P3473" i="1" s="1"/>
  <c r="R3473" i="1" s="1"/>
  <c r="P3474" i="1" a="1"/>
  <c r="P3474" i="1" s="1"/>
  <c r="R3474" i="1" s="1"/>
  <c r="P3475" i="1" a="1"/>
  <c r="P3475" i="1" s="1"/>
  <c r="R3475" i="1" s="1"/>
  <c r="P3476" i="1" a="1"/>
  <c r="P3476" i="1" s="1"/>
  <c r="R3476" i="1" s="1"/>
  <c r="P3477" i="1" a="1"/>
  <c r="P3477" i="1" s="1"/>
  <c r="R3477" i="1" s="1"/>
  <c r="P3478" i="1" a="1"/>
  <c r="P3478" i="1" s="1"/>
  <c r="R3478" i="1" s="1"/>
  <c r="P3479" i="1" a="1"/>
  <c r="P3479" i="1" s="1"/>
  <c r="R3479" i="1" s="1"/>
  <c r="P3480" i="1" a="1"/>
  <c r="P3480" i="1" s="1"/>
  <c r="R3480" i="1" s="1"/>
  <c r="P3481" i="1" a="1"/>
  <c r="P3481" i="1" s="1"/>
  <c r="R3481" i="1" s="1"/>
  <c r="P3482" i="1" a="1"/>
  <c r="P3482" i="1" s="1"/>
  <c r="R3482" i="1" s="1"/>
  <c r="P3483" i="1" a="1"/>
  <c r="P3483" i="1" s="1"/>
  <c r="R3483" i="1" s="1"/>
  <c r="P3484" i="1" a="1"/>
  <c r="P3484" i="1" s="1"/>
  <c r="R3484" i="1" s="1"/>
  <c r="P3485" i="1" a="1"/>
  <c r="P3485" i="1" s="1"/>
  <c r="R3485" i="1" s="1"/>
  <c r="P3486" i="1" a="1"/>
  <c r="P3486" i="1" s="1"/>
  <c r="R3486" i="1" s="1"/>
  <c r="P3487" i="1" a="1"/>
  <c r="P3487" i="1" s="1"/>
  <c r="R3487" i="1" s="1"/>
  <c r="P3488" i="1" a="1"/>
  <c r="P3488" i="1" s="1"/>
  <c r="R3488" i="1" s="1"/>
  <c r="P3489" i="1" a="1"/>
  <c r="P3489" i="1" s="1"/>
  <c r="R3489" i="1" s="1"/>
  <c r="P3490" i="1" a="1"/>
  <c r="P3490" i="1" s="1"/>
  <c r="R3490" i="1" s="1"/>
  <c r="P3491" i="1" a="1"/>
  <c r="P3491" i="1" s="1"/>
  <c r="R3491" i="1" s="1"/>
  <c r="P3492" i="1" a="1"/>
  <c r="P3492" i="1" s="1"/>
  <c r="R3492" i="1" s="1"/>
  <c r="P3493" i="1" a="1"/>
  <c r="P3493" i="1" s="1"/>
  <c r="R3493" i="1" s="1"/>
  <c r="P3494" i="1" a="1"/>
  <c r="P3494" i="1" s="1"/>
  <c r="R3494" i="1" s="1"/>
  <c r="P3495" i="1" a="1"/>
  <c r="P3495" i="1" s="1"/>
  <c r="R3495" i="1" s="1"/>
  <c r="P3496" i="1" a="1"/>
  <c r="P3496" i="1" s="1"/>
  <c r="R3496" i="1" s="1"/>
  <c r="P3497" i="1" a="1"/>
  <c r="P3497" i="1" s="1"/>
  <c r="R3497" i="1" s="1"/>
  <c r="P3498" i="1" a="1"/>
  <c r="P3498" i="1" s="1"/>
  <c r="R3498" i="1" s="1"/>
  <c r="P3499" i="1" a="1"/>
  <c r="P3499" i="1" s="1"/>
  <c r="R3499" i="1" s="1"/>
  <c r="P3500" i="1" a="1"/>
  <c r="P3500" i="1" s="1"/>
  <c r="R3500" i="1" s="1"/>
  <c r="P3501" i="1" a="1"/>
  <c r="P3501" i="1" s="1"/>
  <c r="R3501" i="1" s="1"/>
  <c r="P3502" i="1" a="1"/>
  <c r="P3502" i="1" s="1"/>
  <c r="R3502" i="1" s="1"/>
  <c r="P3503" i="1" a="1"/>
  <c r="P3503" i="1" s="1"/>
  <c r="R3503" i="1" s="1"/>
  <c r="P3504" i="1" a="1"/>
  <c r="P3504" i="1" s="1"/>
  <c r="R3504" i="1" s="1"/>
  <c r="P3505" i="1" a="1"/>
  <c r="P3505" i="1" s="1"/>
  <c r="R3505" i="1" s="1"/>
  <c r="P3506" i="1" a="1"/>
  <c r="P3506" i="1" s="1"/>
  <c r="R3506" i="1" s="1"/>
  <c r="P3507" i="1" a="1"/>
  <c r="P3507" i="1" s="1"/>
  <c r="R3507" i="1" s="1"/>
  <c r="P3508" i="1" a="1"/>
  <c r="P3508" i="1" s="1"/>
  <c r="R3508" i="1" s="1"/>
  <c r="P3509" i="1" a="1"/>
  <c r="P3509" i="1" s="1"/>
  <c r="R3509" i="1" s="1"/>
  <c r="P3510" i="1" a="1"/>
  <c r="P3510" i="1" s="1"/>
  <c r="R3510" i="1" s="1"/>
  <c r="P3511" i="1" a="1"/>
  <c r="P3511" i="1" s="1"/>
  <c r="R3511" i="1" s="1"/>
  <c r="P3512" i="1" a="1"/>
  <c r="P3512" i="1" s="1"/>
  <c r="R3512" i="1" s="1"/>
  <c r="P3513" i="1" a="1"/>
  <c r="P3513" i="1" s="1"/>
  <c r="R3513" i="1" s="1"/>
  <c r="P3514" i="1" a="1"/>
  <c r="P3514" i="1" s="1"/>
  <c r="R3514" i="1" s="1"/>
  <c r="P3515" i="1" a="1"/>
  <c r="P3515" i="1" s="1"/>
  <c r="R3515" i="1" s="1"/>
  <c r="P3516" i="1" a="1"/>
  <c r="P3516" i="1" s="1"/>
  <c r="R3516" i="1" s="1"/>
  <c r="P3517" i="1" a="1"/>
  <c r="P3517" i="1" s="1"/>
  <c r="R3517" i="1" s="1"/>
  <c r="P3518" i="1" a="1"/>
  <c r="P3518" i="1" s="1"/>
  <c r="R3518" i="1" s="1"/>
  <c r="P3519" i="1" a="1"/>
  <c r="P3519" i="1" s="1"/>
  <c r="R3519" i="1" s="1"/>
  <c r="P3520" i="1" a="1"/>
  <c r="P3520" i="1" s="1"/>
  <c r="R3520" i="1" s="1"/>
  <c r="P3521" i="1" a="1"/>
  <c r="P3521" i="1" s="1"/>
  <c r="R3521" i="1" s="1"/>
  <c r="P3522" i="1" a="1"/>
  <c r="P3522" i="1" s="1"/>
  <c r="R3522" i="1" s="1"/>
  <c r="P3523" i="1" a="1"/>
  <c r="P3523" i="1" s="1"/>
  <c r="R3523" i="1" s="1"/>
  <c r="P3524" i="1" a="1"/>
  <c r="P3524" i="1" s="1"/>
  <c r="R3524" i="1" s="1"/>
  <c r="P3525" i="1" a="1"/>
  <c r="P3525" i="1" s="1"/>
  <c r="R3525" i="1" s="1"/>
  <c r="P3526" i="1" a="1"/>
  <c r="P3526" i="1" s="1"/>
  <c r="R3526" i="1" s="1"/>
  <c r="P3527" i="1" a="1"/>
  <c r="P3527" i="1" s="1"/>
  <c r="R3527" i="1" s="1"/>
  <c r="P3528" i="1" a="1"/>
  <c r="P3528" i="1" s="1"/>
  <c r="R3528" i="1" s="1"/>
  <c r="P3529" i="1" a="1"/>
  <c r="P3529" i="1" s="1"/>
  <c r="R3529" i="1" s="1"/>
  <c r="P3530" i="1" a="1"/>
  <c r="P3530" i="1" s="1"/>
  <c r="R3530" i="1" s="1"/>
  <c r="P3531" i="1" a="1"/>
  <c r="P3531" i="1" s="1"/>
  <c r="R3531" i="1" s="1"/>
  <c r="P3532" i="1" a="1"/>
  <c r="P3532" i="1" s="1"/>
  <c r="R3532" i="1" s="1"/>
  <c r="P3533" i="1" a="1"/>
  <c r="P3533" i="1" s="1"/>
  <c r="R3533" i="1" s="1"/>
  <c r="P3534" i="1" a="1"/>
  <c r="P3534" i="1" s="1"/>
  <c r="R3534" i="1" s="1"/>
  <c r="P3535" i="1" a="1"/>
  <c r="P3535" i="1" s="1"/>
  <c r="R3535" i="1" s="1"/>
  <c r="P3536" i="1" a="1"/>
  <c r="P3536" i="1" s="1"/>
  <c r="R3536" i="1" s="1"/>
  <c r="P3537" i="1" a="1"/>
  <c r="P3537" i="1" s="1"/>
  <c r="R3537" i="1" s="1"/>
  <c r="P3538" i="1" a="1"/>
  <c r="P3538" i="1" s="1"/>
  <c r="R3538" i="1" s="1"/>
  <c r="P3539" i="1" a="1"/>
  <c r="P3539" i="1" s="1"/>
  <c r="R3539" i="1" s="1"/>
  <c r="P3540" i="1" a="1"/>
  <c r="P3540" i="1" s="1"/>
  <c r="R3540" i="1" s="1"/>
  <c r="P3541" i="1" a="1"/>
  <c r="P3541" i="1" s="1"/>
  <c r="R3541" i="1" s="1"/>
  <c r="P3542" i="1" a="1"/>
  <c r="P3542" i="1" s="1"/>
  <c r="R3542" i="1" s="1"/>
  <c r="P3543" i="1" a="1"/>
  <c r="P3543" i="1" s="1"/>
  <c r="R3543" i="1" s="1"/>
  <c r="P3544" i="1" a="1"/>
  <c r="P3544" i="1" s="1"/>
  <c r="R3544" i="1" s="1"/>
  <c r="P3545" i="1" a="1"/>
  <c r="P3545" i="1" s="1"/>
  <c r="R3545" i="1" s="1"/>
  <c r="P3546" i="1" a="1"/>
  <c r="P3546" i="1" s="1"/>
  <c r="R3546" i="1" s="1"/>
  <c r="P3547" i="1" a="1"/>
  <c r="P3547" i="1" s="1"/>
  <c r="R3547" i="1" s="1"/>
  <c r="P3548" i="1" a="1"/>
  <c r="P3548" i="1" s="1"/>
  <c r="R3548" i="1" s="1"/>
  <c r="P3549" i="1" a="1"/>
  <c r="P3549" i="1" s="1"/>
  <c r="R3549" i="1" s="1"/>
  <c r="P3550" i="1" a="1"/>
  <c r="P3550" i="1" s="1"/>
  <c r="R3550" i="1" s="1"/>
  <c r="P3551" i="1" a="1"/>
  <c r="P3551" i="1" s="1"/>
  <c r="R3551" i="1" s="1"/>
  <c r="P3552" i="1" a="1"/>
  <c r="P3552" i="1" s="1"/>
  <c r="R3552" i="1" s="1"/>
  <c r="P3553" i="1" a="1"/>
  <c r="P3553" i="1" s="1"/>
  <c r="R3553" i="1" s="1"/>
  <c r="P3554" i="1" a="1"/>
  <c r="P3554" i="1" s="1"/>
  <c r="R3554" i="1" s="1"/>
  <c r="P3555" i="1" a="1"/>
  <c r="P3555" i="1" s="1"/>
  <c r="R3555" i="1" s="1"/>
  <c r="P3556" i="1" a="1"/>
  <c r="P3556" i="1" s="1"/>
  <c r="R3556" i="1" s="1"/>
  <c r="P3557" i="1" a="1"/>
  <c r="P3557" i="1" s="1"/>
  <c r="R3557" i="1" s="1"/>
  <c r="P3558" i="1" a="1"/>
  <c r="P3558" i="1" s="1"/>
  <c r="R3558" i="1" s="1"/>
  <c r="P3559" i="1" a="1"/>
  <c r="P3559" i="1" s="1"/>
  <c r="R3559" i="1" s="1"/>
  <c r="P3560" i="1" a="1"/>
  <c r="P3560" i="1" s="1"/>
  <c r="R3560" i="1" s="1"/>
  <c r="P3561" i="1" a="1"/>
  <c r="P3561" i="1" s="1"/>
  <c r="R3561" i="1" s="1"/>
  <c r="P3562" i="1" a="1"/>
  <c r="P3562" i="1" s="1"/>
  <c r="R3562" i="1" s="1"/>
  <c r="P3563" i="1" a="1"/>
  <c r="P3563" i="1" s="1"/>
  <c r="R3563" i="1" s="1"/>
  <c r="P3564" i="1" a="1"/>
  <c r="P3564" i="1" s="1"/>
  <c r="R3564" i="1" s="1"/>
  <c r="P3565" i="1" a="1"/>
  <c r="P3565" i="1" s="1"/>
  <c r="R3565" i="1" s="1"/>
  <c r="P3566" i="1" a="1"/>
  <c r="P3566" i="1" s="1"/>
  <c r="R3566" i="1" s="1"/>
  <c r="P3567" i="1" a="1"/>
  <c r="P3567" i="1" s="1"/>
  <c r="R3567" i="1" s="1"/>
  <c r="P3568" i="1" a="1"/>
  <c r="P3568" i="1" s="1"/>
  <c r="R3568" i="1" s="1"/>
  <c r="P3569" i="1" a="1"/>
  <c r="P3569" i="1" s="1"/>
  <c r="R3569" i="1" s="1"/>
  <c r="P3570" i="1" a="1"/>
  <c r="P3570" i="1" s="1"/>
  <c r="R3570" i="1" s="1"/>
  <c r="P3571" i="1" a="1"/>
  <c r="P3571" i="1" s="1"/>
  <c r="R3571" i="1" s="1"/>
  <c r="P3572" i="1" a="1"/>
  <c r="P3572" i="1" s="1"/>
  <c r="R3572" i="1" s="1"/>
  <c r="P3573" i="1" a="1"/>
  <c r="P3573" i="1" s="1"/>
  <c r="R3573" i="1" s="1"/>
  <c r="P3574" i="1" a="1"/>
  <c r="P3574" i="1" s="1"/>
  <c r="R3574" i="1" s="1"/>
  <c r="P3575" i="1" a="1"/>
  <c r="P3575" i="1" s="1"/>
  <c r="R3575" i="1" s="1"/>
  <c r="P3576" i="1" a="1"/>
  <c r="P3576" i="1" s="1"/>
  <c r="R3576" i="1" s="1"/>
  <c r="P3577" i="1" a="1"/>
  <c r="P3577" i="1" s="1"/>
  <c r="R3577" i="1" s="1"/>
  <c r="P3578" i="1" a="1"/>
  <c r="P3578" i="1" s="1"/>
  <c r="R3578" i="1" s="1"/>
  <c r="P3579" i="1" a="1"/>
  <c r="P3579" i="1" s="1"/>
  <c r="R3579" i="1" s="1"/>
  <c r="P3580" i="1" a="1"/>
  <c r="P3580" i="1" s="1"/>
  <c r="R3580" i="1" s="1"/>
  <c r="P3581" i="1" a="1"/>
  <c r="P3581" i="1" s="1"/>
  <c r="R3581" i="1" s="1"/>
  <c r="P3582" i="1" a="1"/>
  <c r="P3582" i="1" s="1"/>
  <c r="R3582" i="1" s="1"/>
  <c r="P3583" i="1" a="1"/>
  <c r="P3583" i="1" s="1"/>
  <c r="R3583" i="1" s="1"/>
  <c r="P3584" i="1" a="1"/>
  <c r="P3584" i="1" s="1"/>
  <c r="R3584" i="1" s="1"/>
  <c r="P3585" i="1" a="1"/>
  <c r="P3585" i="1" s="1"/>
  <c r="R3585" i="1" s="1"/>
  <c r="P3586" i="1" a="1"/>
  <c r="P3586" i="1" s="1"/>
  <c r="R3586" i="1" s="1"/>
  <c r="P3587" i="1" a="1"/>
  <c r="P3587" i="1" s="1"/>
  <c r="R3587" i="1" s="1"/>
  <c r="P3588" i="1" a="1"/>
  <c r="P3588" i="1" s="1"/>
  <c r="R3588" i="1" s="1"/>
  <c r="P3589" i="1" a="1"/>
  <c r="P3589" i="1" s="1"/>
  <c r="R3589" i="1" s="1"/>
  <c r="P3590" i="1" a="1"/>
  <c r="P3590" i="1" s="1"/>
  <c r="R3590" i="1" s="1"/>
  <c r="P3591" i="1" a="1"/>
  <c r="P3591" i="1" s="1"/>
  <c r="R3591" i="1" s="1"/>
  <c r="P3592" i="1" a="1"/>
  <c r="P3592" i="1" s="1"/>
  <c r="R3592" i="1" s="1"/>
  <c r="P3593" i="1" a="1"/>
  <c r="P3593" i="1" s="1"/>
  <c r="R3593" i="1" s="1"/>
  <c r="P3594" i="1" a="1"/>
  <c r="P3594" i="1" s="1"/>
  <c r="R3594" i="1" s="1"/>
  <c r="P3595" i="1" a="1"/>
  <c r="P3595" i="1" s="1"/>
  <c r="R3595" i="1" s="1"/>
  <c r="P3596" i="1" a="1"/>
  <c r="P3596" i="1" s="1"/>
  <c r="R3596" i="1" s="1"/>
  <c r="P3597" i="1" a="1"/>
  <c r="P3597" i="1" s="1"/>
  <c r="R3597" i="1" s="1"/>
  <c r="P3598" i="1" a="1"/>
  <c r="P3598" i="1" s="1"/>
  <c r="R3598" i="1" s="1"/>
  <c r="P3599" i="1" a="1"/>
  <c r="P3599" i="1" s="1"/>
  <c r="R3599" i="1" s="1"/>
  <c r="P3600" i="1" a="1"/>
  <c r="P3600" i="1" s="1"/>
  <c r="R3600" i="1" s="1"/>
  <c r="P3601" i="1" a="1"/>
  <c r="P3601" i="1" s="1"/>
  <c r="R3601" i="1" s="1"/>
  <c r="P3602" i="1" a="1"/>
  <c r="P3602" i="1" s="1"/>
  <c r="R3602" i="1" s="1"/>
  <c r="P3603" i="1" a="1"/>
  <c r="P3603" i="1" s="1"/>
  <c r="R3603" i="1" s="1"/>
  <c r="P3604" i="1" a="1"/>
  <c r="P3604" i="1" s="1"/>
  <c r="R3604" i="1" s="1"/>
  <c r="P3605" i="1" a="1"/>
  <c r="P3605" i="1" s="1"/>
  <c r="R3605" i="1" s="1"/>
  <c r="P3606" i="1" a="1"/>
  <c r="P3606" i="1" s="1"/>
  <c r="R3606" i="1" s="1"/>
  <c r="P3607" i="1" a="1"/>
  <c r="P3607" i="1" s="1"/>
  <c r="R3607" i="1" s="1"/>
  <c r="P3608" i="1" a="1"/>
  <c r="P3608" i="1" s="1"/>
  <c r="R3608" i="1" s="1"/>
  <c r="P3609" i="1" a="1"/>
  <c r="P3609" i="1" s="1"/>
  <c r="R3609" i="1" s="1"/>
  <c r="P3610" i="1" a="1"/>
  <c r="P3610" i="1" s="1"/>
  <c r="R3610" i="1" s="1"/>
  <c r="P3611" i="1" a="1"/>
  <c r="P3611" i="1" s="1"/>
  <c r="R3611" i="1" s="1"/>
  <c r="P3612" i="1" a="1"/>
  <c r="P3612" i="1" s="1"/>
  <c r="R3612" i="1" s="1"/>
  <c r="P3613" i="1" a="1"/>
  <c r="P3613" i="1" s="1"/>
  <c r="R3613" i="1" s="1"/>
  <c r="P3614" i="1" a="1"/>
  <c r="P3614" i="1" s="1"/>
  <c r="R3614" i="1" s="1"/>
  <c r="P3615" i="1" a="1"/>
  <c r="P3615" i="1" s="1"/>
  <c r="R3615" i="1" s="1"/>
  <c r="P3616" i="1" a="1"/>
  <c r="P3616" i="1" s="1"/>
  <c r="R3616" i="1" s="1"/>
  <c r="P3617" i="1" a="1"/>
  <c r="P3617" i="1" s="1"/>
  <c r="R3617" i="1" s="1"/>
  <c r="P3618" i="1" a="1"/>
  <c r="P3618" i="1" s="1"/>
  <c r="R3618" i="1" s="1"/>
  <c r="P3619" i="1" a="1"/>
  <c r="P3619" i="1" s="1"/>
  <c r="R3619" i="1" s="1"/>
  <c r="P3620" i="1" a="1"/>
  <c r="P3620" i="1" s="1"/>
  <c r="R3620" i="1" s="1"/>
  <c r="P3621" i="1" a="1"/>
  <c r="P3621" i="1" s="1"/>
  <c r="R3621" i="1" s="1"/>
  <c r="P3622" i="1" a="1"/>
  <c r="P3622" i="1" s="1"/>
  <c r="R3622" i="1" s="1"/>
  <c r="P3623" i="1" a="1"/>
  <c r="P3623" i="1" s="1"/>
  <c r="R3623" i="1" s="1"/>
  <c r="P3624" i="1" a="1"/>
  <c r="P3624" i="1" s="1"/>
  <c r="R3624" i="1" s="1"/>
  <c r="P3625" i="1" a="1"/>
  <c r="P3625" i="1" s="1"/>
  <c r="R3625" i="1" s="1"/>
  <c r="P3626" i="1" a="1"/>
  <c r="P3626" i="1" s="1"/>
  <c r="R3626" i="1" s="1"/>
  <c r="P3627" i="1" a="1"/>
  <c r="P3627" i="1" s="1"/>
  <c r="R3627" i="1" s="1"/>
  <c r="P3628" i="1" a="1"/>
  <c r="P3628" i="1" s="1"/>
  <c r="R3628" i="1" s="1"/>
  <c r="P3629" i="1" a="1"/>
  <c r="P3629" i="1" s="1"/>
  <c r="R3629" i="1" s="1"/>
  <c r="P3630" i="1" a="1"/>
  <c r="P3630" i="1" s="1"/>
  <c r="R3630" i="1" s="1"/>
  <c r="P3631" i="1" a="1"/>
  <c r="P3631" i="1" s="1"/>
  <c r="R3631" i="1" s="1"/>
  <c r="P3632" i="1" a="1"/>
  <c r="P3632" i="1" s="1"/>
  <c r="R3632" i="1" s="1"/>
  <c r="P3633" i="1" a="1"/>
  <c r="P3633" i="1" s="1"/>
  <c r="R3633" i="1" s="1"/>
  <c r="P3634" i="1" a="1"/>
  <c r="P3634" i="1" s="1"/>
  <c r="R3634" i="1" s="1"/>
  <c r="P3635" i="1" a="1"/>
  <c r="P3635" i="1" s="1"/>
  <c r="R3635" i="1" s="1"/>
  <c r="P3636" i="1" a="1"/>
  <c r="P3636" i="1" s="1"/>
  <c r="R3636" i="1" s="1"/>
  <c r="P3637" i="1" a="1"/>
  <c r="P3637" i="1" s="1"/>
  <c r="R3637" i="1" s="1"/>
  <c r="P3638" i="1" a="1"/>
  <c r="P3638" i="1" s="1"/>
  <c r="R3638" i="1" s="1"/>
  <c r="P3639" i="1" a="1"/>
  <c r="P3639" i="1" s="1"/>
  <c r="R3639" i="1" s="1"/>
  <c r="P3640" i="1" a="1"/>
  <c r="P3640" i="1" s="1"/>
  <c r="R3640" i="1" s="1"/>
  <c r="P3641" i="1" a="1"/>
  <c r="P3641" i="1" s="1"/>
  <c r="R3641" i="1" s="1"/>
  <c r="P3642" i="1" a="1"/>
  <c r="P3642" i="1" s="1"/>
  <c r="R3642" i="1" s="1"/>
  <c r="P3643" i="1" a="1"/>
  <c r="P3643" i="1" s="1"/>
  <c r="R3643" i="1" s="1"/>
  <c r="P3644" i="1" a="1"/>
  <c r="P3644" i="1" s="1"/>
  <c r="R3644" i="1" s="1"/>
  <c r="P3645" i="1" a="1"/>
  <c r="P3645" i="1" s="1"/>
  <c r="R3645" i="1" s="1"/>
  <c r="P3646" i="1" a="1"/>
  <c r="P3646" i="1" s="1"/>
  <c r="R3646" i="1" s="1"/>
  <c r="P3647" i="1" a="1"/>
  <c r="P3647" i="1" s="1"/>
  <c r="R3647" i="1" s="1"/>
  <c r="P3648" i="1" a="1"/>
  <c r="P3648" i="1" s="1"/>
  <c r="R3648" i="1" s="1"/>
  <c r="P3649" i="1" a="1"/>
  <c r="P3649" i="1" s="1"/>
  <c r="R3649" i="1" s="1"/>
  <c r="P3650" i="1" a="1"/>
  <c r="P3650" i="1" s="1"/>
  <c r="R3650" i="1" s="1"/>
  <c r="P3651" i="1" a="1"/>
  <c r="P3651" i="1" s="1"/>
  <c r="R3651" i="1" s="1"/>
  <c r="P3652" i="1" a="1"/>
  <c r="P3652" i="1" s="1"/>
  <c r="R3652" i="1" s="1"/>
  <c r="P3653" i="1" a="1"/>
  <c r="P3653" i="1" s="1"/>
  <c r="R3653" i="1" s="1"/>
  <c r="P3654" i="1" a="1"/>
  <c r="P3654" i="1" s="1"/>
  <c r="R3654" i="1" s="1"/>
  <c r="P3655" i="1" a="1"/>
  <c r="P3655" i="1" s="1"/>
  <c r="R3655" i="1" s="1"/>
  <c r="P3656" i="1" a="1"/>
  <c r="P3656" i="1" s="1"/>
  <c r="R3656" i="1" s="1"/>
  <c r="P3657" i="1" a="1"/>
  <c r="P3657" i="1" s="1"/>
  <c r="R3657" i="1" s="1"/>
  <c r="P3658" i="1" a="1"/>
  <c r="P3658" i="1" s="1"/>
  <c r="R3658" i="1" s="1"/>
  <c r="P3659" i="1" a="1"/>
  <c r="P3659" i="1" s="1"/>
  <c r="R3659" i="1" s="1"/>
  <c r="P3660" i="1" a="1"/>
  <c r="P3660" i="1" s="1"/>
  <c r="R3660" i="1" s="1"/>
  <c r="P3661" i="1" a="1"/>
  <c r="P3661" i="1" s="1"/>
  <c r="R3661" i="1" s="1"/>
  <c r="P3662" i="1" a="1"/>
  <c r="P3662" i="1" s="1"/>
  <c r="R3662" i="1" s="1"/>
  <c r="P3663" i="1" a="1"/>
  <c r="P3663" i="1" s="1"/>
  <c r="R3663" i="1" s="1"/>
  <c r="P3664" i="1" a="1"/>
  <c r="P3664" i="1" s="1"/>
  <c r="R3664" i="1" s="1"/>
  <c r="P3665" i="1" a="1"/>
  <c r="P3665" i="1" s="1"/>
  <c r="R3665" i="1" s="1"/>
  <c r="P3666" i="1" a="1"/>
  <c r="P3666" i="1" s="1"/>
  <c r="R3666" i="1" s="1"/>
  <c r="P3667" i="1" a="1"/>
  <c r="P3667" i="1" s="1"/>
  <c r="R3667" i="1" s="1"/>
  <c r="P3668" i="1" a="1"/>
  <c r="P3668" i="1" s="1"/>
  <c r="R3668" i="1" s="1"/>
  <c r="P3669" i="1" a="1"/>
  <c r="P3669" i="1" s="1"/>
  <c r="R3669" i="1" s="1"/>
  <c r="P3670" i="1" a="1"/>
  <c r="P3670" i="1" s="1"/>
  <c r="R3670" i="1" s="1"/>
  <c r="P3671" i="1" a="1"/>
  <c r="P3671" i="1" s="1"/>
  <c r="R3671" i="1" s="1"/>
  <c r="P3672" i="1" a="1"/>
  <c r="P3672" i="1" s="1"/>
  <c r="R3672" i="1" s="1"/>
  <c r="P3673" i="1" a="1"/>
  <c r="P3673" i="1" s="1"/>
  <c r="R3673" i="1" s="1"/>
  <c r="P3674" i="1" a="1"/>
  <c r="P3674" i="1" s="1"/>
  <c r="R3674" i="1" s="1"/>
  <c r="P3675" i="1" a="1"/>
  <c r="P3675" i="1" s="1"/>
  <c r="R3675" i="1" s="1"/>
  <c r="P3676" i="1" a="1"/>
  <c r="P3676" i="1" s="1"/>
  <c r="R3676" i="1" s="1"/>
  <c r="P3677" i="1" a="1"/>
  <c r="P3677" i="1" s="1"/>
  <c r="R3677" i="1" s="1"/>
  <c r="P3678" i="1" a="1"/>
  <c r="P3678" i="1" s="1"/>
  <c r="R3678" i="1" s="1"/>
  <c r="P3679" i="1" a="1"/>
  <c r="P3679" i="1" s="1"/>
  <c r="R3679" i="1" s="1"/>
  <c r="P3680" i="1" a="1"/>
  <c r="P3680" i="1" s="1"/>
  <c r="R3680" i="1" s="1"/>
  <c r="P3681" i="1" a="1"/>
  <c r="P3681" i="1" s="1"/>
  <c r="R3681" i="1" s="1"/>
  <c r="P3682" i="1" a="1"/>
  <c r="P3682" i="1" s="1"/>
  <c r="R3682" i="1" s="1"/>
  <c r="P3683" i="1" a="1"/>
  <c r="P3683" i="1" s="1"/>
  <c r="R3683" i="1" s="1"/>
  <c r="P3684" i="1" a="1"/>
  <c r="P3684" i="1" s="1"/>
  <c r="R3684" i="1" s="1"/>
  <c r="P3685" i="1" a="1"/>
  <c r="P3685" i="1" s="1"/>
  <c r="R3685" i="1" s="1"/>
  <c r="P3686" i="1" a="1"/>
  <c r="P3686" i="1" s="1"/>
  <c r="R3686" i="1" s="1"/>
  <c r="P3687" i="1" a="1"/>
  <c r="P3687" i="1" s="1"/>
  <c r="R3687" i="1" s="1"/>
  <c r="P3688" i="1" a="1"/>
  <c r="P3688" i="1" s="1"/>
  <c r="R3688" i="1" s="1"/>
  <c r="P3689" i="1" a="1"/>
  <c r="P3689" i="1" s="1"/>
  <c r="R3689" i="1" s="1"/>
  <c r="P3690" i="1" a="1"/>
  <c r="P3690" i="1" s="1"/>
  <c r="R3690" i="1" s="1"/>
  <c r="P3691" i="1" a="1"/>
  <c r="P3691" i="1" s="1"/>
  <c r="R3691" i="1" s="1"/>
  <c r="P3692" i="1" a="1"/>
  <c r="P3692" i="1" s="1"/>
  <c r="R3692" i="1" s="1"/>
  <c r="P3693" i="1" a="1"/>
  <c r="P3693" i="1" s="1"/>
  <c r="R3693" i="1" s="1"/>
  <c r="P3694" i="1" a="1"/>
  <c r="P3694" i="1" s="1"/>
  <c r="R3694" i="1" s="1"/>
  <c r="P3695" i="1" a="1"/>
  <c r="P3695" i="1" s="1"/>
  <c r="R3695" i="1" s="1"/>
  <c r="P3696" i="1" a="1"/>
  <c r="P3696" i="1" s="1"/>
  <c r="R3696" i="1" s="1"/>
  <c r="P3697" i="1" a="1"/>
  <c r="P3697" i="1" s="1"/>
  <c r="R3697" i="1" s="1"/>
  <c r="P3698" i="1" a="1"/>
  <c r="P3698" i="1" s="1"/>
  <c r="R3698" i="1" s="1"/>
  <c r="P3699" i="1" a="1"/>
  <c r="P3699" i="1" s="1"/>
  <c r="R3699" i="1" s="1"/>
  <c r="P3700" i="1" a="1"/>
  <c r="P3700" i="1" s="1"/>
  <c r="R3700" i="1" s="1"/>
  <c r="P3701" i="1" a="1"/>
  <c r="P3701" i="1" s="1"/>
  <c r="R3701" i="1" s="1"/>
  <c r="P3702" i="1" a="1"/>
  <c r="P3702" i="1" s="1"/>
  <c r="R3702" i="1" s="1"/>
  <c r="P3703" i="1" a="1"/>
  <c r="P3703" i="1" s="1"/>
  <c r="R3703" i="1" s="1"/>
  <c r="P3704" i="1" a="1"/>
  <c r="P3704" i="1" s="1"/>
  <c r="R3704" i="1" s="1"/>
  <c r="P3705" i="1" a="1"/>
  <c r="P3705" i="1" s="1"/>
  <c r="R3705" i="1" s="1"/>
  <c r="P3706" i="1" a="1"/>
  <c r="P3706" i="1" s="1"/>
  <c r="R3706" i="1" s="1"/>
  <c r="P3707" i="1" a="1"/>
  <c r="P3707" i="1" s="1"/>
  <c r="R3707" i="1" s="1"/>
  <c r="P3708" i="1" a="1"/>
  <c r="P3708" i="1" s="1"/>
  <c r="R3708" i="1" s="1"/>
  <c r="P3709" i="1" a="1"/>
  <c r="P3709" i="1" s="1"/>
  <c r="R3709" i="1" s="1"/>
  <c r="P3710" i="1" a="1"/>
  <c r="P3710" i="1" s="1"/>
  <c r="R3710" i="1" s="1"/>
  <c r="P3711" i="1" a="1"/>
  <c r="P3711" i="1" s="1"/>
  <c r="R3711" i="1" s="1"/>
  <c r="P3712" i="1" a="1"/>
  <c r="P3712" i="1" s="1"/>
  <c r="R3712" i="1" s="1"/>
  <c r="P3713" i="1" a="1"/>
  <c r="P3713" i="1" s="1"/>
  <c r="R3713" i="1" s="1"/>
  <c r="P3714" i="1" a="1"/>
  <c r="P3714" i="1" s="1"/>
  <c r="R3714" i="1" s="1"/>
  <c r="P3715" i="1" a="1"/>
  <c r="P3715" i="1" s="1"/>
  <c r="R3715" i="1" s="1"/>
  <c r="P3716" i="1" a="1"/>
  <c r="P3716" i="1" s="1"/>
  <c r="R3716" i="1" s="1"/>
  <c r="P3717" i="1" a="1"/>
  <c r="P3717" i="1" s="1"/>
  <c r="R3717" i="1" s="1"/>
  <c r="P3718" i="1" a="1"/>
  <c r="P3718" i="1" s="1"/>
  <c r="R3718" i="1" s="1"/>
  <c r="P3719" i="1" a="1"/>
  <c r="P3719" i="1" s="1"/>
  <c r="R3719" i="1" s="1"/>
  <c r="P3720" i="1" a="1"/>
  <c r="P3720" i="1" s="1"/>
  <c r="R3720" i="1" s="1"/>
  <c r="P3721" i="1" a="1"/>
  <c r="P3721" i="1" s="1"/>
  <c r="R3721" i="1" s="1"/>
  <c r="P3722" i="1" a="1"/>
  <c r="P3722" i="1" s="1"/>
  <c r="R3722" i="1" s="1"/>
  <c r="P3723" i="1" a="1"/>
  <c r="P3723" i="1" s="1"/>
  <c r="R3723" i="1" s="1"/>
  <c r="P3724" i="1" a="1"/>
  <c r="P3724" i="1" s="1"/>
  <c r="R3724" i="1" s="1"/>
  <c r="P3725" i="1" a="1"/>
  <c r="P3725" i="1" s="1"/>
  <c r="R3725" i="1" s="1"/>
  <c r="P3726" i="1" a="1"/>
  <c r="P3726" i="1" s="1"/>
  <c r="R3726" i="1" s="1"/>
  <c r="P3727" i="1" a="1"/>
  <c r="P3727" i="1" s="1"/>
  <c r="R3727" i="1" s="1"/>
  <c r="P3728" i="1" a="1"/>
  <c r="P3728" i="1" s="1"/>
  <c r="R3728" i="1" s="1"/>
  <c r="P3729" i="1" a="1"/>
  <c r="P3729" i="1" s="1"/>
  <c r="R3729" i="1" s="1"/>
  <c r="P3730" i="1" a="1"/>
  <c r="P3730" i="1" s="1"/>
  <c r="R3730" i="1" s="1"/>
  <c r="P3731" i="1" a="1"/>
  <c r="P3731" i="1" s="1"/>
  <c r="R3731" i="1" s="1"/>
  <c r="P3732" i="1" a="1"/>
  <c r="P3732" i="1" s="1"/>
  <c r="R3732" i="1" s="1"/>
  <c r="P3733" i="1" a="1"/>
  <c r="P3733" i="1" s="1"/>
  <c r="R3733" i="1" s="1"/>
  <c r="P3734" i="1" a="1"/>
  <c r="P3734" i="1" s="1"/>
  <c r="R3734" i="1" s="1"/>
  <c r="P3735" i="1" a="1"/>
  <c r="P3735" i="1" s="1"/>
  <c r="R3735" i="1" s="1"/>
  <c r="P3736" i="1" a="1"/>
  <c r="P3736" i="1" s="1"/>
  <c r="R3736" i="1" s="1"/>
  <c r="P3737" i="1" a="1"/>
  <c r="P3737" i="1" s="1"/>
  <c r="R3737" i="1" s="1"/>
  <c r="P3738" i="1" a="1"/>
  <c r="P3738" i="1" s="1"/>
  <c r="R3738" i="1" s="1"/>
  <c r="P3739" i="1" a="1"/>
  <c r="P3739" i="1" s="1"/>
  <c r="R3739" i="1" s="1"/>
  <c r="P3740" i="1" a="1"/>
  <c r="P3740" i="1" s="1"/>
  <c r="R3740" i="1" s="1"/>
  <c r="P3741" i="1" a="1"/>
  <c r="P3741" i="1" s="1"/>
  <c r="R3741" i="1" s="1"/>
  <c r="P3742" i="1" a="1"/>
  <c r="P3742" i="1" s="1"/>
  <c r="R3742" i="1" s="1"/>
  <c r="P3743" i="1" a="1"/>
  <c r="P3743" i="1" s="1"/>
  <c r="R3743" i="1" s="1"/>
  <c r="P3744" i="1" a="1"/>
  <c r="P3744" i="1" s="1"/>
  <c r="R3744" i="1" s="1"/>
  <c r="P3745" i="1" a="1"/>
  <c r="P3745" i="1" s="1"/>
  <c r="R3745" i="1" s="1"/>
  <c r="P3746" i="1" a="1"/>
  <c r="P3746" i="1" s="1"/>
  <c r="R3746" i="1" s="1"/>
  <c r="P3747" i="1" a="1"/>
  <c r="P3747" i="1" s="1"/>
  <c r="R3747" i="1" s="1"/>
  <c r="P3748" i="1" a="1"/>
  <c r="P3748" i="1" s="1"/>
  <c r="R3748" i="1" s="1"/>
  <c r="P3749" i="1" a="1"/>
  <c r="P3749" i="1" s="1"/>
  <c r="R3749" i="1" s="1"/>
  <c r="P3750" i="1" a="1"/>
  <c r="P3750" i="1" s="1"/>
  <c r="R3750" i="1" s="1"/>
  <c r="P3751" i="1" a="1"/>
  <c r="P3751" i="1" s="1"/>
  <c r="R3751" i="1" s="1"/>
  <c r="P3752" i="1" a="1"/>
  <c r="P3752" i="1" s="1"/>
  <c r="R3752" i="1" s="1"/>
  <c r="P3753" i="1" a="1"/>
  <c r="P3753" i="1" s="1"/>
  <c r="R3753" i="1" s="1"/>
  <c r="P3754" i="1" a="1"/>
  <c r="P3754" i="1" s="1"/>
  <c r="R3754" i="1" s="1"/>
  <c r="P3755" i="1" a="1"/>
  <c r="P3755" i="1" s="1"/>
  <c r="R3755" i="1" s="1"/>
  <c r="P3756" i="1" a="1"/>
  <c r="P3756" i="1" s="1"/>
  <c r="R3756" i="1" s="1"/>
  <c r="P3757" i="1" a="1"/>
  <c r="P3757" i="1" s="1"/>
  <c r="R3757" i="1" s="1"/>
  <c r="P3758" i="1" a="1"/>
  <c r="P3758" i="1" s="1"/>
  <c r="R3758" i="1" s="1"/>
  <c r="P3759" i="1" a="1"/>
  <c r="P3759" i="1" s="1"/>
  <c r="R3759" i="1" s="1"/>
  <c r="P3760" i="1" a="1"/>
  <c r="P3760" i="1" s="1"/>
  <c r="R3760" i="1" s="1"/>
  <c r="P3761" i="1" a="1"/>
  <c r="P3761" i="1" s="1"/>
  <c r="R3761" i="1" s="1"/>
  <c r="P3762" i="1" a="1"/>
  <c r="P3762" i="1" s="1"/>
  <c r="R3762" i="1" s="1"/>
  <c r="P3763" i="1" a="1"/>
  <c r="P3763" i="1" s="1"/>
  <c r="R3763" i="1" s="1"/>
  <c r="P3764" i="1" a="1"/>
  <c r="P3764" i="1" s="1"/>
  <c r="R3764" i="1" s="1"/>
  <c r="P3765" i="1" a="1"/>
  <c r="P3765" i="1" s="1"/>
  <c r="R3765" i="1" s="1"/>
  <c r="P3766" i="1" a="1"/>
  <c r="P3766" i="1" s="1"/>
  <c r="R3766" i="1" s="1"/>
  <c r="P3767" i="1" a="1"/>
  <c r="P3767" i="1" s="1"/>
  <c r="R3767" i="1" s="1"/>
  <c r="P3768" i="1" a="1"/>
  <c r="P3768" i="1" s="1"/>
  <c r="R3768" i="1" s="1"/>
  <c r="P3769" i="1" a="1"/>
  <c r="P3769" i="1" s="1"/>
  <c r="R3769" i="1" s="1"/>
  <c r="P3770" i="1" a="1"/>
  <c r="P3770" i="1" s="1"/>
  <c r="R3770" i="1" s="1"/>
  <c r="P3771" i="1" a="1"/>
  <c r="P3771" i="1" s="1"/>
  <c r="R3771" i="1" s="1"/>
  <c r="P3772" i="1" a="1"/>
  <c r="P3772" i="1" s="1"/>
  <c r="R3772" i="1" s="1"/>
  <c r="P3773" i="1" a="1"/>
  <c r="P3773" i="1" s="1"/>
  <c r="R3773" i="1" s="1"/>
  <c r="P3774" i="1" a="1"/>
  <c r="P3774" i="1" s="1"/>
  <c r="R3774" i="1" s="1"/>
  <c r="P3775" i="1" a="1"/>
  <c r="P3775" i="1" s="1"/>
  <c r="R3775" i="1" s="1"/>
  <c r="P3776" i="1" a="1"/>
  <c r="P3776" i="1" s="1"/>
  <c r="R3776" i="1" s="1"/>
  <c r="P3777" i="1" a="1"/>
  <c r="P3777" i="1" s="1"/>
  <c r="R3777" i="1" s="1"/>
  <c r="P3778" i="1" a="1"/>
  <c r="P3778" i="1" s="1"/>
  <c r="R3778" i="1" s="1"/>
  <c r="P3779" i="1" a="1"/>
  <c r="P3779" i="1" s="1"/>
  <c r="R3779" i="1" s="1"/>
  <c r="P3780" i="1" a="1"/>
  <c r="P3780" i="1" s="1"/>
  <c r="R3780" i="1" s="1"/>
  <c r="P3781" i="1" a="1"/>
  <c r="P3781" i="1" s="1"/>
  <c r="R3781" i="1" s="1"/>
  <c r="P3782" i="1" a="1"/>
  <c r="P3782" i="1" s="1"/>
  <c r="R3782" i="1" s="1"/>
  <c r="P3783" i="1" a="1"/>
  <c r="P3783" i="1" s="1"/>
  <c r="R3783" i="1" s="1"/>
  <c r="P3784" i="1" a="1"/>
  <c r="P3784" i="1" s="1"/>
  <c r="R3784" i="1" s="1"/>
  <c r="P3785" i="1" a="1"/>
  <c r="P3785" i="1" s="1"/>
  <c r="R3785" i="1" s="1"/>
  <c r="P3786" i="1" a="1"/>
  <c r="P3786" i="1" s="1"/>
  <c r="R3786" i="1" s="1"/>
  <c r="P3787" i="1" a="1"/>
  <c r="P3787" i="1" s="1"/>
  <c r="R3787" i="1" s="1"/>
  <c r="P3788" i="1" a="1"/>
  <c r="P3788" i="1" s="1"/>
  <c r="R3788" i="1" s="1"/>
  <c r="P3789" i="1" a="1"/>
  <c r="P3789" i="1" s="1"/>
  <c r="R3789" i="1" s="1"/>
  <c r="P3790" i="1" a="1"/>
  <c r="P3790" i="1" s="1"/>
  <c r="R3790" i="1" s="1"/>
  <c r="P3791" i="1" a="1"/>
  <c r="P3791" i="1" s="1"/>
  <c r="R3791" i="1" s="1"/>
  <c r="P3792" i="1" a="1"/>
  <c r="P3792" i="1" s="1"/>
  <c r="R3792" i="1" s="1"/>
  <c r="P3793" i="1" a="1"/>
  <c r="P3793" i="1" s="1"/>
  <c r="R3793" i="1" s="1"/>
  <c r="P3794" i="1" a="1"/>
  <c r="P3794" i="1" s="1"/>
  <c r="R3794" i="1" s="1"/>
  <c r="P3795" i="1" a="1"/>
  <c r="P3795" i="1" s="1"/>
  <c r="R3795" i="1" s="1"/>
  <c r="P3796" i="1" a="1"/>
  <c r="P3796" i="1" s="1"/>
  <c r="R3796" i="1" s="1"/>
  <c r="P3797" i="1" a="1"/>
  <c r="P3797" i="1" s="1"/>
  <c r="R3797" i="1" s="1"/>
  <c r="P3798" i="1" a="1"/>
  <c r="P3798" i="1" s="1"/>
  <c r="R3798" i="1" s="1"/>
  <c r="P3799" i="1" a="1"/>
  <c r="P3799" i="1" s="1"/>
  <c r="R3799" i="1" s="1"/>
  <c r="P3800" i="1" a="1"/>
  <c r="P3800" i="1" s="1"/>
  <c r="R3800" i="1" s="1"/>
  <c r="P3801" i="1" a="1"/>
  <c r="P3801" i="1" s="1"/>
  <c r="R3801" i="1" s="1"/>
  <c r="P3802" i="1" a="1"/>
  <c r="P3802" i="1" s="1"/>
  <c r="R3802" i="1" s="1"/>
  <c r="P3803" i="1" a="1"/>
  <c r="P3803" i="1" s="1"/>
  <c r="R3803" i="1" s="1"/>
  <c r="P3804" i="1" a="1"/>
  <c r="P3804" i="1" s="1"/>
  <c r="R3804" i="1" s="1"/>
  <c r="P3805" i="1" a="1"/>
  <c r="P3805" i="1" s="1"/>
  <c r="R3805" i="1" s="1"/>
  <c r="P3806" i="1" a="1"/>
  <c r="P3806" i="1" s="1"/>
  <c r="R3806" i="1" s="1"/>
  <c r="P3807" i="1" a="1"/>
  <c r="P3807" i="1" s="1"/>
  <c r="R3807" i="1" s="1"/>
  <c r="P3808" i="1" a="1"/>
  <c r="P3808" i="1" s="1"/>
  <c r="R3808" i="1" s="1"/>
  <c r="P3809" i="1" a="1"/>
  <c r="P3809" i="1" s="1"/>
  <c r="R3809" i="1" s="1"/>
  <c r="P3810" i="1" a="1"/>
  <c r="P3810" i="1" s="1"/>
  <c r="R3810" i="1" s="1"/>
  <c r="P3811" i="1" a="1"/>
  <c r="P3811" i="1" s="1"/>
  <c r="R3811" i="1" s="1"/>
  <c r="P3812" i="1" a="1"/>
  <c r="P3812" i="1" s="1"/>
  <c r="R3812" i="1" s="1"/>
  <c r="P3813" i="1" a="1"/>
  <c r="P3813" i="1" s="1"/>
  <c r="R3813" i="1" s="1"/>
  <c r="P3814" i="1" a="1"/>
  <c r="P3814" i="1" s="1"/>
  <c r="R3814" i="1" s="1"/>
  <c r="P3815" i="1" a="1"/>
  <c r="P3815" i="1" s="1"/>
  <c r="R3815" i="1" s="1"/>
  <c r="P3816" i="1" a="1"/>
  <c r="P3816" i="1" s="1"/>
  <c r="R3816" i="1" s="1"/>
  <c r="P3817" i="1" a="1"/>
  <c r="P3817" i="1" s="1"/>
  <c r="R3817" i="1" s="1"/>
  <c r="P3818" i="1" a="1"/>
  <c r="P3818" i="1" s="1"/>
  <c r="R3818" i="1" s="1"/>
  <c r="P3819" i="1" a="1"/>
  <c r="P3819" i="1" s="1"/>
  <c r="R3819" i="1" s="1"/>
  <c r="P3820" i="1" a="1"/>
  <c r="P3820" i="1" s="1"/>
  <c r="R3820" i="1" s="1"/>
  <c r="P3821" i="1" a="1"/>
  <c r="P3821" i="1" s="1"/>
  <c r="R3821" i="1" s="1"/>
  <c r="P3822" i="1" a="1"/>
  <c r="P3822" i="1" s="1"/>
  <c r="R3822" i="1" s="1"/>
  <c r="P3823" i="1" a="1"/>
  <c r="P3823" i="1" s="1"/>
  <c r="R3823" i="1" s="1"/>
  <c r="P3824" i="1" a="1"/>
  <c r="P3824" i="1" s="1"/>
  <c r="R3824" i="1" s="1"/>
  <c r="P3825" i="1" a="1"/>
  <c r="P3825" i="1" s="1"/>
  <c r="R3825" i="1" s="1"/>
  <c r="P3826" i="1" a="1"/>
  <c r="P3826" i="1" s="1"/>
  <c r="R3826" i="1" s="1"/>
  <c r="P3827" i="1" a="1"/>
  <c r="P3827" i="1" s="1"/>
  <c r="R3827" i="1" s="1"/>
  <c r="P3828" i="1" a="1"/>
  <c r="P3828" i="1" s="1"/>
  <c r="R3828" i="1" s="1"/>
  <c r="P3829" i="1" a="1"/>
  <c r="P3829" i="1" s="1"/>
  <c r="R3829" i="1" s="1"/>
  <c r="P3830" i="1" a="1"/>
  <c r="P3830" i="1" s="1"/>
  <c r="R3830" i="1" s="1"/>
  <c r="P3831" i="1" a="1"/>
  <c r="P3831" i="1" s="1"/>
  <c r="R3831" i="1" s="1"/>
  <c r="P3832" i="1" a="1"/>
  <c r="P3832" i="1" s="1"/>
  <c r="R3832" i="1" s="1"/>
  <c r="P3833" i="1" a="1"/>
  <c r="P3833" i="1" s="1"/>
  <c r="R3833" i="1" s="1"/>
  <c r="P3834" i="1" a="1"/>
  <c r="P3834" i="1" s="1"/>
  <c r="R3834" i="1" s="1"/>
  <c r="P3835" i="1" a="1"/>
  <c r="P3835" i="1" s="1"/>
  <c r="R3835" i="1" s="1"/>
  <c r="P3836" i="1" a="1"/>
  <c r="P3836" i="1" s="1"/>
  <c r="R3836" i="1" s="1"/>
  <c r="P3837" i="1" a="1"/>
  <c r="P3837" i="1" s="1"/>
  <c r="R3837" i="1" s="1"/>
  <c r="P3838" i="1" a="1"/>
  <c r="P3838" i="1" s="1"/>
  <c r="R3838" i="1" s="1"/>
  <c r="P3839" i="1" a="1"/>
  <c r="P3839" i="1" s="1"/>
  <c r="R3839" i="1" s="1"/>
  <c r="P3840" i="1" a="1"/>
  <c r="P3840" i="1" s="1"/>
  <c r="R3840" i="1" s="1"/>
  <c r="P3841" i="1" a="1"/>
  <c r="P3841" i="1" s="1"/>
  <c r="R3841" i="1" s="1"/>
  <c r="P3842" i="1" a="1"/>
  <c r="P3842" i="1" s="1"/>
  <c r="R3842" i="1" s="1"/>
  <c r="P3843" i="1" a="1"/>
  <c r="P3843" i="1" s="1"/>
  <c r="R3843" i="1" s="1"/>
  <c r="P3844" i="1" a="1"/>
  <c r="P3844" i="1" s="1"/>
  <c r="R3844" i="1" s="1"/>
  <c r="P3845" i="1" a="1"/>
  <c r="P3845" i="1" s="1"/>
  <c r="R3845" i="1" s="1"/>
  <c r="P3846" i="1" a="1"/>
  <c r="P3846" i="1" s="1"/>
  <c r="R3846" i="1" s="1"/>
  <c r="P3847" i="1" a="1"/>
  <c r="P3847" i="1" s="1"/>
  <c r="R3847" i="1" s="1"/>
  <c r="P3848" i="1" a="1"/>
  <c r="P3848" i="1" s="1"/>
  <c r="R3848" i="1" s="1"/>
  <c r="P3849" i="1" a="1"/>
  <c r="P3849" i="1" s="1"/>
  <c r="R3849" i="1" s="1"/>
  <c r="P3850" i="1" a="1"/>
  <c r="P3850" i="1" s="1"/>
  <c r="R3850" i="1" s="1"/>
  <c r="P3851" i="1" a="1"/>
  <c r="P3851" i="1" s="1"/>
  <c r="R3851" i="1" s="1"/>
  <c r="P3852" i="1" a="1"/>
  <c r="P3852" i="1" s="1"/>
  <c r="R3852" i="1" s="1"/>
  <c r="P3853" i="1" a="1"/>
  <c r="P3853" i="1" s="1"/>
  <c r="R3853" i="1" s="1"/>
  <c r="P3854" i="1" a="1"/>
  <c r="P3854" i="1" s="1"/>
  <c r="R3854" i="1" s="1"/>
  <c r="P3855" i="1" a="1"/>
  <c r="P3855" i="1" s="1"/>
  <c r="R3855" i="1" s="1"/>
  <c r="P3856" i="1" a="1"/>
  <c r="P3856" i="1" s="1"/>
  <c r="R3856" i="1" s="1"/>
  <c r="P3857" i="1" a="1"/>
  <c r="P3857" i="1" s="1"/>
  <c r="R3857" i="1" s="1"/>
  <c r="P3858" i="1" a="1"/>
  <c r="P3858" i="1" s="1"/>
  <c r="R3858" i="1" s="1"/>
  <c r="P3859" i="1" a="1"/>
  <c r="P3859" i="1" s="1"/>
  <c r="R3859" i="1" s="1"/>
  <c r="P3860" i="1" a="1"/>
  <c r="P3860" i="1" s="1"/>
  <c r="R3860" i="1" s="1"/>
  <c r="P3861" i="1" a="1"/>
  <c r="P3861" i="1" s="1"/>
  <c r="R3861" i="1" s="1"/>
  <c r="P3862" i="1" a="1"/>
  <c r="P3862" i="1" s="1"/>
  <c r="R3862" i="1" s="1"/>
  <c r="P3863" i="1" a="1"/>
  <c r="P3863" i="1" s="1"/>
  <c r="R3863" i="1" s="1"/>
  <c r="P3864" i="1" a="1"/>
  <c r="P3864" i="1" s="1"/>
  <c r="R3864" i="1" s="1"/>
  <c r="P3865" i="1" a="1"/>
  <c r="P3865" i="1" s="1"/>
  <c r="R3865" i="1" s="1"/>
  <c r="P3866" i="1" a="1"/>
  <c r="P3866" i="1" s="1"/>
  <c r="R3866" i="1" s="1"/>
  <c r="P3867" i="1" a="1"/>
  <c r="P3867" i="1" s="1"/>
  <c r="R3867" i="1" s="1"/>
  <c r="P3868" i="1" a="1"/>
  <c r="P3868" i="1" s="1"/>
  <c r="R3868" i="1" s="1"/>
  <c r="P3869" i="1" a="1"/>
  <c r="P3869" i="1" s="1"/>
  <c r="R3869" i="1" s="1"/>
  <c r="P3870" i="1" a="1"/>
  <c r="P3870" i="1" s="1"/>
  <c r="R3870" i="1" s="1"/>
  <c r="P3871" i="1" a="1"/>
  <c r="P3871" i="1" s="1"/>
  <c r="R3871" i="1" s="1"/>
  <c r="P3872" i="1" a="1"/>
  <c r="P3872" i="1" s="1"/>
  <c r="R3872" i="1" s="1"/>
  <c r="P3873" i="1" a="1"/>
  <c r="P3873" i="1" s="1"/>
  <c r="R3873" i="1" s="1"/>
  <c r="P3874" i="1" a="1"/>
  <c r="P3874" i="1" s="1"/>
  <c r="R3874" i="1" s="1"/>
  <c r="P3875" i="1" a="1"/>
  <c r="P3875" i="1" s="1"/>
  <c r="R3875" i="1" s="1"/>
  <c r="P3876" i="1" a="1"/>
  <c r="P3876" i="1" s="1"/>
  <c r="R3876" i="1" s="1"/>
  <c r="P3877" i="1" a="1"/>
  <c r="P3877" i="1" s="1"/>
  <c r="R3877" i="1" s="1"/>
  <c r="P3878" i="1" a="1"/>
  <c r="P3878" i="1" s="1"/>
  <c r="R3878" i="1" s="1"/>
  <c r="P3879" i="1" a="1"/>
  <c r="P3879" i="1" s="1"/>
  <c r="R3879" i="1" s="1"/>
  <c r="P3880" i="1" a="1"/>
  <c r="P3880" i="1" s="1"/>
  <c r="R3880" i="1" s="1"/>
  <c r="P3881" i="1" a="1"/>
  <c r="P3881" i="1" s="1"/>
  <c r="R3881" i="1" s="1"/>
  <c r="P3882" i="1" a="1"/>
  <c r="P3882" i="1" s="1"/>
  <c r="R3882" i="1" s="1"/>
  <c r="P3883" i="1" a="1"/>
  <c r="P3883" i="1" s="1"/>
  <c r="R3883" i="1" s="1"/>
  <c r="P3884" i="1" a="1"/>
  <c r="P3884" i="1" s="1"/>
  <c r="R3884" i="1" s="1"/>
  <c r="P3885" i="1" a="1"/>
  <c r="P3885" i="1" s="1"/>
  <c r="R3885" i="1" s="1"/>
  <c r="P3886" i="1" a="1"/>
  <c r="P3886" i="1" s="1"/>
  <c r="R3886" i="1" s="1"/>
  <c r="P3887" i="1" a="1"/>
  <c r="P3887" i="1" s="1"/>
  <c r="R3887" i="1" s="1"/>
  <c r="P3888" i="1" a="1"/>
  <c r="P3888" i="1" s="1"/>
  <c r="R3888" i="1" s="1"/>
  <c r="P3889" i="1" a="1"/>
  <c r="P3889" i="1" s="1"/>
  <c r="R3889" i="1" s="1"/>
  <c r="P3890" i="1" a="1"/>
  <c r="P3890" i="1" s="1"/>
  <c r="R3890" i="1" s="1"/>
  <c r="P3891" i="1" a="1"/>
  <c r="P3891" i="1" s="1"/>
  <c r="R3891" i="1" s="1"/>
  <c r="P3892" i="1" a="1"/>
  <c r="P3892" i="1" s="1"/>
  <c r="R3892" i="1" s="1"/>
  <c r="P3893" i="1" a="1"/>
  <c r="P3893" i="1" s="1"/>
  <c r="R3893" i="1" s="1"/>
  <c r="P3894" i="1" a="1"/>
  <c r="P3894" i="1" s="1"/>
  <c r="R3894" i="1" s="1"/>
  <c r="P3895" i="1" a="1"/>
  <c r="P3895" i="1" s="1"/>
  <c r="R3895" i="1" s="1"/>
  <c r="P3896" i="1" a="1"/>
  <c r="P3896" i="1" s="1"/>
  <c r="R3896" i="1" s="1"/>
  <c r="P3897" i="1" a="1"/>
  <c r="P3897" i="1" s="1"/>
  <c r="R3897" i="1" s="1"/>
  <c r="P3898" i="1" a="1"/>
  <c r="P3898" i="1" s="1"/>
  <c r="R3898" i="1" s="1"/>
  <c r="P3899" i="1" a="1"/>
  <c r="P3899" i="1" s="1"/>
  <c r="R3899" i="1" s="1"/>
  <c r="P3900" i="1" a="1"/>
  <c r="P3900" i="1" s="1"/>
  <c r="R3900" i="1" s="1"/>
  <c r="P3901" i="1" a="1"/>
  <c r="P3901" i="1" s="1"/>
  <c r="R3901" i="1" s="1"/>
  <c r="P3902" i="1" a="1"/>
  <c r="P3902" i="1" s="1"/>
  <c r="R3902" i="1" s="1"/>
  <c r="P3903" i="1" a="1"/>
  <c r="P3903" i="1" s="1"/>
  <c r="R3903" i="1" s="1"/>
  <c r="P3904" i="1" a="1"/>
  <c r="P3904" i="1" s="1"/>
  <c r="R3904" i="1" s="1"/>
  <c r="P3905" i="1" a="1"/>
  <c r="P3905" i="1" s="1"/>
  <c r="R3905" i="1" s="1"/>
  <c r="P3906" i="1" a="1"/>
  <c r="P3906" i="1" s="1"/>
  <c r="R3906" i="1" s="1"/>
  <c r="P3907" i="1" a="1"/>
  <c r="P3907" i="1" s="1"/>
  <c r="R3907" i="1" s="1"/>
  <c r="P3908" i="1" a="1"/>
  <c r="P3908" i="1" s="1"/>
  <c r="R3908" i="1" s="1"/>
  <c r="P3909" i="1" a="1"/>
  <c r="P3909" i="1" s="1"/>
  <c r="R3909" i="1" s="1"/>
  <c r="P3910" i="1" a="1"/>
  <c r="P3910" i="1" s="1"/>
  <c r="R3910" i="1" s="1"/>
  <c r="P3911" i="1" a="1"/>
  <c r="P3911" i="1" s="1"/>
  <c r="R3911" i="1" s="1"/>
  <c r="P3912" i="1" a="1"/>
  <c r="P3912" i="1" s="1"/>
  <c r="R3912" i="1" s="1"/>
  <c r="P3913" i="1" a="1"/>
  <c r="P3913" i="1" s="1"/>
  <c r="R3913" i="1" s="1"/>
  <c r="P3914" i="1" a="1"/>
  <c r="P3914" i="1" s="1"/>
  <c r="R3914" i="1" s="1"/>
  <c r="P3915" i="1" a="1"/>
  <c r="P3915" i="1" s="1"/>
  <c r="R3915" i="1" s="1"/>
  <c r="P3916" i="1" a="1"/>
  <c r="P3916" i="1" s="1"/>
  <c r="R3916" i="1" s="1"/>
  <c r="P3917" i="1" a="1"/>
  <c r="P3917" i="1" s="1"/>
  <c r="R3917" i="1" s="1"/>
  <c r="P3918" i="1" a="1"/>
  <c r="P3918" i="1" s="1"/>
  <c r="R3918" i="1" s="1"/>
  <c r="P3919" i="1" a="1"/>
  <c r="P3919" i="1" s="1"/>
  <c r="R3919" i="1" s="1"/>
  <c r="P3920" i="1" a="1"/>
  <c r="P3920" i="1" s="1"/>
  <c r="R3920" i="1" s="1"/>
  <c r="P3921" i="1" a="1"/>
  <c r="P3921" i="1" s="1"/>
  <c r="R3921" i="1" s="1"/>
  <c r="P3922" i="1" a="1"/>
  <c r="P3922" i="1" s="1"/>
  <c r="R3922" i="1" s="1"/>
  <c r="P3923" i="1" a="1"/>
  <c r="P3923" i="1" s="1"/>
  <c r="R3923" i="1" s="1"/>
  <c r="P3924" i="1" a="1"/>
  <c r="P3924" i="1" s="1"/>
  <c r="R3924" i="1" s="1"/>
  <c r="P3925" i="1" a="1"/>
  <c r="P3925" i="1" s="1"/>
  <c r="R3925" i="1" s="1"/>
  <c r="P3926" i="1" a="1"/>
  <c r="P3926" i="1" s="1"/>
  <c r="R3926" i="1" s="1"/>
  <c r="P3927" i="1" a="1"/>
  <c r="P3927" i="1" s="1"/>
  <c r="R3927" i="1" s="1"/>
  <c r="P3928" i="1" a="1"/>
  <c r="P3928" i="1" s="1"/>
  <c r="R3928" i="1" s="1"/>
  <c r="P3929" i="1" a="1"/>
  <c r="P3929" i="1" s="1"/>
  <c r="R3929" i="1" s="1"/>
  <c r="P3930" i="1" a="1"/>
  <c r="P3930" i="1" s="1"/>
  <c r="R3930" i="1" s="1"/>
  <c r="P3931" i="1" a="1"/>
  <c r="P3931" i="1" s="1"/>
  <c r="R3931" i="1" s="1"/>
  <c r="P3932" i="1" a="1"/>
  <c r="P3932" i="1" s="1"/>
  <c r="R3932" i="1" s="1"/>
  <c r="P3933" i="1" a="1"/>
  <c r="P3933" i="1" s="1"/>
  <c r="R3933" i="1" s="1"/>
  <c r="P3934" i="1" a="1"/>
  <c r="P3934" i="1" s="1"/>
  <c r="R3934" i="1" s="1"/>
  <c r="P3935" i="1" a="1"/>
  <c r="P3935" i="1" s="1"/>
  <c r="R3935" i="1" s="1"/>
  <c r="P3936" i="1" a="1"/>
  <c r="P3936" i="1" s="1"/>
  <c r="R3936" i="1" s="1"/>
  <c r="P3937" i="1" a="1"/>
  <c r="P3937" i="1" s="1"/>
  <c r="R3937" i="1" s="1"/>
  <c r="P3938" i="1" a="1"/>
  <c r="P3938" i="1" s="1"/>
  <c r="R3938" i="1" s="1"/>
  <c r="P3939" i="1" a="1"/>
  <c r="P3939" i="1" s="1"/>
  <c r="R3939" i="1" s="1"/>
  <c r="P3940" i="1" a="1"/>
  <c r="P3940" i="1" s="1"/>
  <c r="R3940" i="1" s="1"/>
  <c r="P3941" i="1" a="1"/>
  <c r="P3941" i="1" s="1"/>
  <c r="R3941" i="1" s="1"/>
  <c r="P3942" i="1" a="1"/>
  <c r="P3942" i="1" s="1"/>
  <c r="R3942" i="1" s="1"/>
  <c r="P3943" i="1" a="1"/>
  <c r="P3943" i="1" s="1"/>
  <c r="R3943" i="1" s="1"/>
  <c r="P3944" i="1" a="1"/>
  <c r="P3944" i="1" s="1"/>
  <c r="R3944" i="1" s="1"/>
  <c r="P3945" i="1" a="1"/>
  <c r="P3945" i="1" s="1"/>
  <c r="R3945" i="1" s="1"/>
  <c r="P3946" i="1" a="1"/>
  <c r="P3946" i="1" s="1"/>
  <c r="R3946" i="1" s="1"/>
  <c r="P3947" i="1" a="1"/>
  <c r="P3947" i="1" s="1"/>
  <c r="R3947" i="1" s="1"/>
  <c r="P3948" i="1" a="1"/>
  <c r="P3948" i="1" s="1"/>
  <c r="R3948" i="1" s="1"/>
  <c r="P3949" i="1" a="1"/>
  <c r="P3949" i="1" s="1"/>
  <c r="R3949" i="1" s="1"/>
  <c r="P3950" i="1" a="1"/>
  <c r="P3950" i="1" s="1"/>
  <c r="R3950" i="1" s="1"/>
  <c r="P3951" i="1" a="1"/>
  <c r="P3951" i="1" s="1"/>
  <c r="R3951" i="1" s="1"/>
  <c r="P3952" i="1" a="1"/>
  <c r="P3952" i="1" s="1"/>
  <c r="R3952" i="1" s="1"/>
  <c r="P3953" i="1" a="1"/>
  <c r="P3953" i="1" s="1"/>
  <c r="R3953" i="1" s="1"/>
  <c r="P3954" i="1" a="1"/>
  <c r="P3954" i="1" s="1"/>
  <c r="R3954" i="1" s="1"/>
  <c r="P3955" i="1" a="1"/>
  <c r="P3955" i="1" s="1"/>
  <c r="R3955" i="1" s="1"/>
  <c r="P3956" i="1" a="1"/>
  <c r="P3956" i="1" s="1"/>
  <c r="R3956" i="1" s="1"/>
  <c r="P3957" i="1" a="1"/>
  <c r="P3957" i="1" s="1"/>
  <c r="R3957" i="1" s="1"/>
  <c r="P3958" i="1" a="1"/>
  <c r="P3958" i="1" s="1"/>
  <c r="R3958" i="1" s="1"/>
  <c r="P3959" i="1" a="1"/>
  <c r="P3959" i="1" s="1"/>
  <c r="R3959" i="1" s="1"/>
  <c r="P3960" i="1" a="1"/>
  <c r="P3960" i="1" s="1"/>
  <c r="R3960" i="1" s="1"/>
  <c r="P3961" i="1" a="1"/>
  <c r="P3961" i="1" s="1"/>
  <c r="R3961" i="1" s="1"/>
  <c r="P3962" i="1" a="1"/>
  <c r="P3962" i="1" s="1"/>
  <c r="R3962" i="1" s="1"/>
  <c r="P3963" i="1" a="1"/>
  <c r="P3963" i="1" s="1"/>
  <c r="R3963" i="1" s="1"/>
  <c r="P3964" i="1" a="1"/>
  <c r="P3964" i="1" s="1"/>
  <c r="R3964" i="1" s="1"/>
  <c r="P3965" i="1" a="1"/>
  <c r="P3965" i="1" s="1"/>
  <c r="R3965" i="1" s="1"/>
  <c r="P3966" i="1" a="1"/>
  <c r="P3966" i="1" s="1"/>
  <c r="R3966" i="1" s="1"/>
  <c r="P3967" i="1" a="1"/>
  <c r="P3967" i="1" s="1"/>
  <c r="R3967" i="1" s="1"/>
  <c r="P3968" i="1" a="1"/>
  <c r="P3968" i="1" s="1"/>
  <c r="R3968" i="1" s="1"/>
  <c r="P3969" i="1" a="1"/>
  <c r="P3969" i="1" s="1"/>
  <c r="R3969" i="1" s="1"/>
  <c r="P3970" i="1" a="1"/>
  <c r="P3970" i="1" s="1"/>
  <c r="R3970" i="1" s="1"/>
  <c r="P3971" i="1" a="1"/>
  <c r="P3971" i="1" s="1"/>
  <c r="R3971" i="1" s="1"/>
  <c r="P3972" i="1" a="1"/>
  <c r="P3972" i="1" s="1"/>
  <c r="R3972" i="1" s="1"/>
  <c r="P3973" i="1" a="1"/>
  <c r="P3973" i="1" s="1"/>
  <c r="R3973" i="1" s="1"/>
  <c r="P3974" i="1" a="1"/>
  <c r="P3974" i="1" s="1"/>
  <c r="R3974" i="1" s="1"/>
  <c r="P3975" i="1" a="1"/>
  <c r="P3975" i="1" s="1"/>
  <c r="R3975" i="1" s="1"/>
  <c r="P3976" i="1" a="1"/>
  <c r="P3976" i="1" s="1"/>
  <c r="R3976" i="1" s="1"/>
  <c r="P3977" i="1" a="1"/>
  <c r="P3977" i="1" s="1"/>
  <c r="R3977" i="1" s="1"/>
  <c r="P3978" i="1" a="1"/>
  <c r="P3978" i="1" s="1"/>
  <c r="R3978" i="1" s="1"/>
  <c r="P3979" i="1" a="1"/>
  <c r="P3979" i="1" s="1"/>
  <c r="R3979" i="1" s="1"/>
  <c r="P3980" i="1" a="1"/>
  <c r="P3980" i="1" s="1"/>
  <c r="R3980" i="1" s="1"/>
  <c r="P3981" i="1" a="1"/>
  <c r="P3981" i="1" s="1"/>
  <c r="R3981" i="1" s="1"/>
  <c r="P3982" i="1" a="1"/>
  <c r="P3982" i="1" s="1"/>
  <c r="R3982" i="1" s="1"/>
  <c r="P3983" i="1" a="1"/>
  <c r="P3983" i="1" s="1"/>
  <c r="R3983" i="1" s="1"/>
  <c r="P3984" i="1" a="1"/>
  <c r="P3984" i="1" s="1"/>
  <c r="R3984" i="1" s="1"/>
  <c r="P3985" i="1" a="1"/>
  <c r="P3985" i="1" s="1"/>
  <c r="R3985" i="1" s="1"/>
  <c r="P3986" i="1" a="1"/>
  <c r="P3986" i="1" s="1"/>
  <c r="R3986" i="1" s="1"/>
  <c r="P3987" i="1" a="1"/>
  <c r="P3987" i="1" s="1"/>
  <c r="R3987" i="1" s="1"/>
  <c r="P3988" i="1" a="1"/>
  <c r="P3988" i="1" s="1"/>
  <c r="R3988" i="1" s="1"/>
  <c r="P3989" i="1" a="1"/>
  <c r="P3989" i="1" s="1"/>
  <c r="R3989" i="1" s="1"/>
  <c r="P3990" i="1" a="1"/>
  <c r="P3990" i="1" s="1"/>
  <c r="R3990" i="1" s="1"/>
  <c r="P3991" i="1" a="1"/>
  <c r="P3991" i="1" s="1"/>
  <c r="R3991" i="1" s="1"/>
  <c r="P3992" i="1" a="1"/>
  <c r="P3992" i="1" s="1"/>
  <c r="R3992" i="1" s="1"/>
  <c r="P3993" i="1" a="1"/>
  <c r="P3993" i="1" s="1"/>
  <c r="R3993" i="1" s="1"/>
  <c r="P3994" i="1" a="1"/>
  <c r="P3994" i="1" s="1"/>
  <c r="R3994" i="1" s="1"/>
  <c r="P3995" i="1" a="1"/>
  <c r="P3995" i="1" s="1"/>
  <c r="R3995" i="1" s="1"/>
  <c r="P3996" i="1" a="1"/>
  <c r="P3996" i="1" s="1"/>
  <c r="R3996" i="1" s="1"/>
  <c r="P3997" i="1" a="1"/>
  <c r="P3997" i="1" s="1"/>
  <c r="R3997" i="1" s="1"/>
  <c r="P3998" i="1" a="1"/>
  <c r="P3998" i="1" s="1"/>
  <c r="R3998" i="1" s="1"/>
  <c r="P3999" i="1" a="1"/>
  <c r="P3999" i="1" s="1"/>
  <c r="R3999" i="1" s="1"/>
  <c r="P4000" i="1" a="1"/>
  <c r="P4000" i="1" s="1"/>
  <c r="R4000" i="1" s="1"/>
  <c r="P4001" i="1" a="1"/>
  <c r="P4001" i="1" s="1"/>
  <c r="R4001" i="1" s="1"/>
  <c r="P4002" i="1" a="1"/>
  <c r="P4002" i="1" s="1"/>
  <c r="R4002" i="1" s="1"/>
  <c r="P4003" i="1" a="1"/>
  <c r="P4003" i="1" s="1"/>
  <c r="R4003" i="1" s="1"/>
  <c r="P4004" i="1" a="1"/>
  <c r="P4004" i="1" s="1"/>
  <c r="R4004" i="1" s="1"/>
  <c r="P4005" i="1" a="1"/>
  <c r="P4005" i="1" s="1"/>
  <c r="R4005" i="1" s="1"/>
  <c r="P4006" i="1" a="1"/>
  <c r="P4006" i="1" s="1"/>
  <c r="R4006" i="1" s="1"/>
  <c r="P4007" i="1" a="1"/>
  <c r="P4007" i="1" s="1"/>
  <c r="R4007" i="1" s="1"/>
  <c r="P4008" i="1" a="1"/>
  <c r="P4008" i="1" s="1"/>
  <c r="R4008" i="1" s="1"/>
  <c r="P4009" i="1" a="1"/>
  <c r="P4009" i="1" s="1"/>
  <c r="R4009" i="1" s="1"/>
  <c r="P4010" i="1" a="1"/>
  <c r="P4010" i="1" s="1"/>
  <c r="R4010" i="1" s="1"/>
  <c r="P4011" i="1" a="1"/>
  <c r="P4011" i="1" s="1"/>
  <c r="R4011" i="1" s="1"/>
  <c r="P4012" i="1" a="1"/>
  <c r="P4012" i="1" s="1"/>
  <c r="R4012" i="1" s="1"/>
  <c r="P4013" i="1" a="1"/>
  <c r="P4013" i="1" s="1"/>
  <c r="R4013" i="1" s="1"/>
  <c r="P4014" i="1" a="1"/>
  <c r="P4014" i="1" s="1"/>
  <c r="R4014" i="1" s="1"/>
  <c r="P4015" i="1" a="1"/>
  <c r="P4015" i="1" s="1"/>
  <c r="R4015" i="1" s="1"/>
  <c r="P4016" i="1" a="1"/>
  <c r="P4016" i="1" s="1"/>
  <c r="R4016" i="1" s="1"/>
  <c r="P4017" i="1" a="1"/>
  <c r="P4017" i="1" s="1"/>
  <c r="R4017" i="1" s="1"/>
  <c r="P4018" i="1" a="1"/>
  <c r="P4018" i="1" s="1"/>
  <c r="R4018" i="1" s="1"/>
  <c r="P4019" i="1" a="1"/>
  <c r="P4019" i="1" s="1"/>
  <c r="R4019" i="1" s="1"/>
  <c r="P4020" i="1" a="1"/>
  <c r="P4020" i="1" s="1"/>
  <c r="R4020" i="1" s="1"/>
  <c r="P4021" i="1" a="1"/>
  <c r="P4021" i="1" s="1"/>
  <c r="R4021" i="1" s="1"/>
  <c r="P4022" i="1" a="1"/>
  <c r="P4022" i="1" s="1"/>
  <c r="R4022" i="1" s="1"/>
  <c r="P4023" i="1" a="1"/>
  <c r="P4023" i="1" s="1"/>
  <c r="R4023" i="1" s="1"/>
  <c r="P4024" i="1" a="1"/>
  <c r="P4024" i="1" s="1"/>
  <c r="R4024" i="1" s="1"/>
  <c r="P4025" i="1" a="1"/>
  <c r="P4025" i="1" s="1"/>
  <c r="R4025" i="1" s="1"/>
  <c r="P4026" i="1" a="1"/>
  <c r="P4026" i="1" s="1"/>
  <c r="R4026" i="1" s="1"/>
  <c r="P4027" i="1" a="1"/>
  <c r="P4027" i="1" s="1"/>
  <c r="R4027" i="1" s="1"/>
  <c r="P4028" i="1" a="1"/>
  <c r="P4028" i="1" s="1"/>
  <c r="R4028" i="1" s="1"/>
  <c r="P4029" i="1" a="1"/>
  <c r="P4029" i="1" s="1"/>
  <c r="R4029" i="1" s="1"/>
  <c r="P4030" i="1" a="1"/>
  <c r="P4030" i="1" s="1"/>
  <c r="R4030" i="1" s="1"/>
  <c r="P4031" i="1" a="1"/>
  <c r="P4031" i="1" s="1"/>
  <c r="R4031" i="1" s="1"/>
  <c r="P4032" i="1" a="1"/>
  <c r="P4032" i="1" s="1"/>
  <c r="R4032" i="1" s="1"/>
  <c r="P4033" i="1" a="1"/>
  <c r="P4033" i="1" s="1"/>
  <c r="R4033" i="1" s="1"/>
  <c r="P4034" i="1" a="1"/>
  <c r="P4034" i="1" s="1"/>
  <c r="R4034" i="1" s="1"/>
  <c r="P4035" i="1" a="1"/>
  <c r="P4035" i="1" s="1"/>
  <c r="R4035" i="1" s="1"/>
  <c r="P4036" i="1" a="1"/>
  <c r="P4036" i="1" s="1"/>
  <c r="R4036" i="1" s="1"/>
  <c r="P4037" i="1" a="1"/>
  <c r="P4037" i="1" s="1"/>
  <c r="R4037" i="1" s="1"/>
  <c r="P4038" i="1" a="1"/>
  <c r="P4038" i="1" s="1"/>
  <c r="R4038" i="1" s="1"/>
  <c r="P4039" i="1" a="1"/>
  <c r="P4039" i="1" s="1"/>
  <c r="R4039" i="1" s="1"/>
  <c r="P4040" i="1" a="1"/>
  <c r="P4040" i="1" s="1"/>
  <c r="R4040" i="1" s="1"/>
  <c r="P4041" i="1" a="1"/>
  <c r="P4041" i="1" s="1"/>
  <c r="R4041" i="1" s="1"/>
  <c r="P4042" i="1" a="1"/>
  <c r="P4042" i="1" s="1"/>
  <c r="R4042" i="1" s="1"/>
  <c r="P4043" i="1" a="1"/>
  <c r="P4043" i="1" s="1"/>
  <c r="R4043" i="1" s="1"/>
  <c r="P4044" i="1" a="1"/>
  <c r="P4044" i="1" s="1"/>
  <c r="R4044" i="1" s="1"/>
  <c r="P4045" i="1" a="1"/>
  <c r="P4045" i="1" s="1"/>
  <c r="R4045" i="1" s="1"/>
  <c r="P4046" i="1" a="1"/>
  <c r="P4046" i="1" s="1"/>
  <c r="R4046" i="1" s="1"/>
  <c r="P4047" i="1" a="1"/>
  <c r="P4047" i="1" s="1"/>
  <c r="R4047" i="1" s="1"/>
  <c r="P4048" i="1" a="1"/>
  <c r="P4048" i="1" s="1"/>
  <c r="R4048" i="1" s="1"/>
  <c r="P4049" i="1" a="1"/>
  <c r="P4049" i="1" s="1"/>
  <c r="R4049" i="1" s="1"/>
  <c r="P4050" i="1" a="1"/>
  <c r="P4050" i="1" s="1"/>
  <c r="R4050" i="1" s="1"/>
  <c r="P4051" i="1" a="1"/>
  <c r="P4051" i="1" s="1"/>
  <c r="R4051" i="1" s="1"/>
  <c r="P4052" i="1" a="1"/>
  <c r="P4052" i="1" s="1"/>
  <c r="R4052" i="1" s="1"/>
  <c r="P4053" i="1" a="1"/>
  <c r="P4053" i="1" s="1"/>
  <c r="R4053" i="1" s="1"/>
  <c r="P4054" i="1" a="1"/>
  <c r="P4054" i="1" s="1"/>
  <c r="R4054" i="1" s="1"/>
  <c r="P4055" i="1" a="1"/>
  <c r="P4055" i="1" s="1"/>
  <c r="R4055" i="1" s="1"/>
  <c r="P4056" i="1" a="1"/>
  <c r="P4056" i="1" s="1"/>
  <c r="R4056" i="1" s="1"/>
  <c r="P4057" i="1" a="1"/>
  <c r="P4057" i="1" s="1"/>
  <c r="R4057" i="1" s="1"/>
  <c r="P4058" i="1" a="1"/>
  <c r="P4058" i="1" s="1"/>
  <c r="R4058" i="1" s="1"/>
  <c r="P4059" i="1" a="1"/>
  <c r="P4059" i="1" s="1"/>
  <c r="R4059" i="1" s="1"/>
  <c r="P4060" i="1" a="1"/>
  <c r="P4060" i="1" s="1"/>
  <c r="R4060" i="1" s="1"/>
  <c r="P4061" i="1" a="1"/>
  <c r="P4061" i="1" s="1"/>
  <c r="R4061" i="1" s="1"/>
  <c r="P4062" i="1" a="1"/>
  <c r="P4062" i="1" s="1"/>
  <c r="R4062" i="1" s="1"/>
  <c r="P4063" i="1" a="1"/>
  <c r="P4063" i="1" s="1"/>
  <c r="R4063" i="1" s="1"/>
  <c r="P4064" i="1" a="1"/>
  <c r="P4064" i="1" s="1"/>
  <c r="R4064" i="1" s="1"/>
  <c r="P4065" i="1" a="1"/>
  <c r="P4065" i="1" s="1"/>
  <c r="R4065" i="1" s="1"/>
  <c r="P4066" i="1" a="1"/>
  <c r="P4066" i="1" s="1"/>
  <c r="R4066" i="1" s="1"/>
  <c r="P4067" i="1" a="1"/>
  <c r="P4067" i="1" s="1"/>
  <c r="R4067" i="1" s="1"/>
  <c r="P4068" i="1" a="1"/>
  <c r="P4068" i="1" s="1"/>
  <c r="R4068" i="1" s="1"/>
  <c r="P4069" i="1" a="1"/>
  <c r="P4069" i="1" s="1"/>
  <c r="R4069" i="1" s="1"/>
  <c r="P4070" i="1" a="1"/>
  <c r="P4070" i="1" s="1"/>
  <c r="R4070" i="1" s="1"/>
  <c r="P4071" i="1" a="1"/>
  <c r="P4071" i="1" s="1"/>
  <c r="R4071" i="1" s="1"/>
  <c r="P4072" i="1" a="1"/>
  <c r="P4072" i="1" s="1"/>
  <c r="R4072" i="1" s="1"/>
  <c r="P4073" i="1" a="1"/>
  <c r="P4073" i="1" s="1"/>
  <c r="R4073" i="1" s="1"/>
  <c r="P4074" i="1" a="1"/>
  <c r="P4074" i="1" s="1"/>
  <c r="R4074" i="1" s="1"/>
  <c r="P4075" i="1" a="1"/>
  <c r="P4075" i="1" s="1"/>
  <c r="R4075" i="1" s="1"/>
  <c r="P4076" i="1" a="1"/>
  <c r="P4076" i="1" s="1"/>
  <c r="R4076" i="1" s="1"/>
  <c r="P4077" i="1" a="1"/>
  <c r="P4077" i="1" s="1"/>
  <c r="R4077" i="1" s="1"/>
  <c r="P4078" i="1" a="1"/>
  <c r="P4078" i="1" s="1"/>
  <c r="R4078" i="1" s="1"/>
  <c r="P4079" i="1" a="1"/>
  <c r="P4079" i="1" s="1"/>
  <c r="R4079" i="1" s="1"/>
  <c r="P4080" i="1" a="1"/>
  <c r="P4080" i="1" s="1"/>
  <c r="R4080" i="1" s="1"/>
  <c r="P4081" i="1" a="1"/>
  <c r="P4081" i="1" s="1"/>
  <c r="R4081" i="1" s="1"/>
  <c r="P4082" i="1" a="1"/>
  <c r="P4082" i="1" s="1"/>
  <c r="R4082" i="1" s="1"/>
  <c r="P4083" i="1" a="1"/>
  <c r="P4083" i="1" s="1"/>
  <c r="R4083" i="1" s="1"/>
  <c r="P4084" i="1" a="1"/>
  <c r="P4084" i="1" s="1"/>
  <c r="R4084" i="1" s="1"/>
  <c r="P4085" i="1" a="1"/>
  <c r="P4085" i="1" s="1"/>
  <c r="R4085" i="1" s="1"/>
  <c r="P4086" i="1" a="1"/>
  <c r="P4086" i="1" s="1"/>
  <c r="R4086" i="1" s="1"/>
  <c r="P4087" i="1" a="1"/>
  <c r="P4087" i="1" s="1"/>
  <c r="R4087" i="1" s="1"/>
  <c r="P4088" i="1" a="1"/>
  <c r="P4088" i="1" s="1"/>
  <c r="R4088" i="1" s="1"/>
  <c r="P4089" i="1" a="1"/>
  <c r="P4089" i="1" s="1"/>
  <c r="R4089" i="1" s="1"/>
  <c r="P4090" i="1" a="1"/>
  <c r="P4090" i="1" s="1"/>
  <c r="R4090" i="1" s="1"/>
  <c r="P4091" i="1" a="1"/>
  <c r="P4091" i="1" s="1"/>
  <c r="R4091" i="1" s="1"/>
  <c r="P4092" i="1" a="1"/>
  <c r="P4092" i="1" s="1"/>
  <c r="R4092" i="1" s="1"/>
  <c r="P4093" i="1" a="1"/>
  <c r="P4093" i="1" s="1"/>
  <c r="R4093" i="1" s="1"/>
  <c r="P4094" i="1" a="1"/>
  <c r="P4094" i="1" s="1"/>
  <c r="R4094" i="1" s="1"/>
  <c r="P4095" i="1" a="1"/>
  <c r="P4095" i="1" s="1"/>
  <c r="R4095" i="1" s="1"/>
  <c r="P4096" i="1" a="1"/>
  <c r="P4096" i="1" s="1"/>
  <c r="R4096" i="1" s="1"/>
  <c r="P4097" i="1" a="1"/>
  <c r="P4097" i="1" s="1"/>
  <c r="R4097" i="1" s="1"/>
  <c r="P4098" i="1" a="1"/>
  <c r="P4098" i="1" s="1"/>
  <c r="R4098" i="1" s="1"/>
  <c r="P4099" i="1" a="1"/>
  <c r="P4099" i="1" s="1"/>
  <c r="R4099" i="1" s="1"/>
  <c r="P4100" i="1" a="1"/>
  <c r="P4100" i="1" s="1"/>
  <c r="R4100" i="1" s="1"/>
  <c r="P4101" i="1" a="1"/>
  <c r="P4101" i="1" s="1"/>
  <c r="R4101" i="1" s="1"/>
  <c r="P4102" i="1" a="1"/>
  <c r="P4102" i="1" s="1"/>
  <c r="R4102" i="1" s="1"/>
  <c r="P4103" i="1" a="1"/>
  <c r="P4103" i="1" s="1"/>
  <c r="R4103" i="1" s="1"/>
  <c r="P4104" i="1" a="1"/>
  <c r="P4104" i="1" s="1"/>
  <c r="R4104" i="1" s="1"/>
  <c r="P4105" i="1" a="1"/>
  <c r="P4105" i="1" s="1"/>
  <c r="R4105" i="1" s="1"/>
  <c r="P4106" i="1" a="1"/>
  <c r="P4106" i="1" s="1"/>
  <c r="R4106" i="1" s="1"/>
  <c r="P4107" i="1" a="1"/>
  <c r="P4107" i="1" s="1"/>
  <c r="R4107" i="1" s="1"/>
  <c r="P4108" i="1" a="1"/>
  <c r="P4108" i="1" s="1"/>
  <c r="R4108" i="1" s="1"/>
  <c r="P4109" i="1" a="1"/>
  <c r="P4109" i="1" s="1"/>
  <c r="R4109" i="1" s="1"/>
  <c r="P4110" i="1" a="1"/>
  <c r="P4110" i="1" s="1"/>
  <c r="R4110" i="1" s="1"/>
  <c r="P4111" i="1" a="1"/>
  <c r="P4111" i="1" s="1"/>
  <c r="R4111" i="1" s="1"/>
  <c r="P4112" i="1" a="1"/>
  <c r="P4112" i="1" s="1"/>
  <c r="R4112" i="1" s="1"/>
  <c r="P4113" i="1" a="1"/>
  <c r="P4113" i="1" s="1"/>
  <c r="R4113" i="1" s="1"/>
  <c r="P4114" i="1" a="1"/>
  <c r="P4114" i="1" s="1"/>
  <c r="R4114" i="1" s="1"/>
  <c r="P4115" i="1" a="1"/>
  <c r="P4115" i="1" s="1"/>
  <c r="R4115" i="1" s="1"/>
  <c r="P4116" i="1" a="1"/>
  <c r="P4116" i="1" s="1"/>
  <c r="R4116" i="1" s="1"/>
  <c r="P4117" i="1" a="1"/>
  <c r="P4117" i="1" s="1"/>
  <c r="P4118" i="1" a="1"/>
  <c r="P4118" i="1" s="1"/>
  <c r="P4119" i="1" a="1"/>
  <c r="P4119" i="1" s="1"/>
  <c r="P4120" i="1" a="1"/>
  <c r="P4120" i="1" s="1"/>
  <c r="P4121" i="1" a="1"/>
  <c r="P4121" i="1" s="1"/>
  <c r="P4122" i="1" a="1"/>
  <c r="P4122" i="1" s="1"/>
  <c r="R4122" i="1" s="1"/>
  <c r="P4123" i="1" a="1"/>
  <c r="P4123" i="1" s="1"/>
  <c r="R4123" i="1" s="1"/>
  <c r="P4124" i="1" a="1"/>
  <c r="P4124" i="1" s="1"/>
  <c r="R4124" i="1" s="1"/>
  <c r="P4125" i="1" a="1"/>
  <c r="P4125" i="1" s="1"/>
  <c r="R4125" i="1" s="1"/>
  <c r="P4126" i="1" a="1"/>
  <c r="P4126" i="1" s="1"/>
  <c r="R4126" i="1" s="1"/>
  <c r="P4127" i="1" a="1"/>
  <c r="P4127" i="1" s="1"/>
  <c r="R4127" i="1" s="1"/>
  <c r="P4128" i="1" a="1"/>
  <c r="P4128" i="1" s="1"/>
  <c r="R4128" i="1" s="1"/>
  <c r="P4129" i="1" a="1"/>
  <c r="P4129" i="1" s="1"/>
  <c r="R4129" i="1" s="1"/>
  <c r="P4130" i="1" a="1"/>
  <c r="P4130" i="1" s="1"/>
  <c r="R4130" i="1" s="1"/>
  <c r="P4131" i="1" a="1"/>
  <c r="P4131" i="1" s="1"/>
  <c r="R4131" i="1" s="1"/>
  <c r="P4132" i="1" a="1"/>
  <c r="P4132" i="1" s="1"/>
  <c r="R4132" i="1" s="1"/>
  <c r="P4133" i="1" a="1"/>
  <c r="P4133" i="1" s="1"/>
  <c r="R4133" i="1" s="1"/>
  <c r="P4134" i="1" a="1"/>
  <c r="P4134" i="1" s="1"/>
  <c r="R4134" i="1" s="1"/>
  <c r="P4135" i="1" a="1"/>
  <c r="P4135" i="1" s="1"/>
  <c r="R4135" i="1" s="1"/>
  <c r="P4136" i="1" a="1"/>
  <c r="P4136" i="1" s="1"/>
  <c r="R4136" i="1" s="1"/>
  <c r="P4137" i="1" a="1"/>
  <c r="P4137" i="1" s="1"/>
  <c r="R4137" i="1" s="1"/>
  <c r="P4138" i="1" a="1"/>
  <c r="P4138" i="1" s="1"/>
  <c r="R4138" i="1" s="1"/>
  <c r="P4139" i="1" a="1"/>
  <c r="P4139" i="1" s="1"/>
  <c r="R4139" i="1" s="1"/>
  <c r="P4140" i="1" a="1"/>
  <c r="P4140" i="1" s="1"/>
  <c r="R4140" i="1" s="1"/>
  <c r="P4141" i="1" a="1"/>
  <c r="P4141" i="1" s="1"/>
  <c r="R4141" i="1" s="1"/>
  <c r="P4142" i="1" a="1"/>
  <c r="P4142" i="1" s="1"/>
  <c r="R4142" i="1" s="1"/>
  <c r="P4143" i="1" a="1"/>
  <c r="P4143" i="1" s="1"/>
  <c r="R4143" i="1" s="1"/>
  <c r="P4144" i="1" a="1"/>
  <c r="P4144" i="1" s="1"/>
  <c r="R4144" i="1" s="1"/>
  <c r="P4145" i="1" a="1"/>
  <c r="P4145" i="1" s="1"/>
  <c r="R4145" i="1" s="1"/>
  <c r="P4146" i="1" a="1"/>
  <c r="P4146" i="1" s="1"/>
  <c r="R4146" i="1" s="1"/>
  <c r="P4147" i="1" a="1"/>
  <c r="P4147" i="1" s="1"/>
  <c r="R4147" i="1" s="1"/>
  <c r="P4148" i="1" a="1"/>
  <c r="P4148" i="1" s="1"/>
  <c r="R4148" i="1" s="1"/>
  <c r="P4149" i="1" a="1"/>
  <c r="P4149" i="1" s="1"/>
  <c r="R4149" i="1" s="1"/>
  <c r="P4150" i="1" a="1"/>
  <c r="P4150" i="1" s="1"/>
  <c r="R4150" i="1" s="1"/>
  <c r="P4151" i="1" a="1"/>
  <c r="P4151" i="1" s="1"/>
  <c r="R4151" i="1" s="1"/>
  <c r="P4152" i="1" a="1"/>
  <c r="P4152" i="1" s="1"/>
  <c r="R4152" i="1" s="1"/>
  <c r="P4153" i="1" a="1"/>
  <c r="P4153" i="1" s="1"/>
  <c r="R4153" i="1" s="1"/>
  <c r="P4154" i="1" a="1"/>
  <c r="P4154" i="1" s="1"/>
  <c r="R4154" i="1" s="1"/>
  <c r="P4155" i="1" a="1"/>
  <c r="P4155" i="1" s="1"/>
  <c r="R4155" i="1" s="1"/>
  <c r="P4156" i="1" a="1"/>
  <c r="P4156" i="1" s="1"/>
  <c r="R4156" i="1" s="1"/>
  <c r="P4157" i="1" a="1"/>
  <c r="P4157" i="1" s="1"/>
  <c r="R4157" i="1" s="1"/>
  <c r="P4158" i="1" a="1"/>
  <c r="P4158" i="1" s="1"/>
  <c r="R4158" i="1" s="1"/>
  <c r="P4159" i="1" a="1"/>
  <c r="P4159" i="1" s="1"/>
  <c r="R4159" i="1" s="1"/>
  <c r="P4160" i="1" a="1"/>
  <c r="P4160" i="1" s="1"/>
  <c r="R4160" i="1" s="1"/>
  <c r="P4161" i="1" a="1"/>
  <c r="P4161" i="1" s="1"/>
  <c r="P4162" i="1" a="1"/>
  <c r="P4162" i="1" s="1"/>
  <c r="P4163" i="1" a="1"/>
  <c r="P4163" i="1" s="1"/>
  <c r="P4164" i="1" a="1"/>
  <c r="P4164" i="1" s="1"/>
  <c r="P4165" i="1" a="1"/>
  <c r="P4165" i="1" s="1"/>
  <c r="P4166" i="1" a="1"/>
  <c r="P4166" i="1" s="1"/>
  <c r="P4167" i="1" a="1"/>
  <c r="P4167" i="1" s="1"/>
  <c r="P4168" i="1" a="1"/>
  <c r="P4168" i="1" s="1"/>
  <c r="R4168" i="1" s="1"/>
  <c r="P4169" i="1" a="1"/>
  <c r="P4169" i="1" s="1"/>
  <c r="P4170" i="1" a="1"/>
  <c r="P4170" i="1" s="1"/>
  <c r="P4171" i="1" a="1"/>
  <c r="P4171" i="1" s="1"/>
  <c r="R4171" i="1" s="1"/>
  <c r="P4172" i="1" a="1"/>
  <c r="P4172" i="1" s="1"/>
  <c r="R4172" i="1" s="1"/>
  <c r="P4173" i="1" a="1"/>
  <c r="P4173" i="1" s="1"/>
  <c r="R4173" i="1" s="1"/>
  <c r="P4174" i="1" a="1"/>
  <c r="P4174" i="1" s="1"/>
  <c r="R4174" i="1" s="1"/>
  <c r="P4175" i="1" a="1"/>
  <c r="P4175" i="1" s="1"/>
  <c r="R4175" i="1" s="1"/>
  <c r="P4176" i="1" a="1"/>
  <c r="P4176" i="1" s="1"/>
  <c r="R4176" i="1" s="1"/>
  <c r="P4177" i="1" a="1"/>
  <c r="P4177" i="1" s="1"/>
  <c r="R4177" i="1" s="1"/>
  <c r="P4178" i="1" a="1"/>
  <c r="P4178" i="1" s="1"/>
  <c r="R4178" i="1" s="1"/>
  <c r="P4179" i="1" a="1"/>
  <c r="P4179" i="1" s="1"/>
  <c r="R4179" i="1" s="1"/>
  <c r="P4180" i="1" a="1"/>
  <c r="P4180" i="1" s="1"/>
  <c r="R4180" i="1" s="1"/>
  <c r="P4181" i="1" a="1"/>
  <c r="P4181" i="1" s="1"/>
  <c r="R4181" i="1" s="1"/>
  <c r="P4182" i="1" a="1"/>
  <c r="P4182" i="1" s="1"/>
  <c r="R4182" i="1" s="1"/>
  <c r="P4183" i="1" a="1"/>
  <c r="P4183" i="1" s="1"/>
  <c r="R4183" i="1" s="1"/>
  <c r="P4184" i="1" a="1"/>
  <c r="P4184" i="1" s="1"/>
  <c r="R4184" i="1" s="1"/>
  <c r="P4185" i="1" a="1"/>
  <c r="P4185" i="1" s="1"/>
  <c r="R4185" i="1" s="1"/>
  <c r="P4186" i="1" a="1"/>
  <c r="P4186" i="1" s="1"/>
  <c r="R4186" i="1" s="1"/>
  <c r="P4187" i="1" a="1"/>
  <c r="P4187" i="1" s="1"/>
  <c r="R4187" i="1" s="1"/>
  <c r="P4188" i="1" a="1"/>
  <c r="P4188" i="1" s="1"/>
  <c r="R4188" i="1" s="1"/>
  <c r="P4189" i="1" a="1"/>
  <c r="P4189" i="1" s="1"/>
  <c r="R4189" i="1" s="1"/>
  <c r="P4190" i="1" a="1"/>
  <c r="P4190" i="1" s="1"/>
  <c r="R4190" i="1" s="1"/>
  <c r="P4191" i="1" a="1"/>
  <c r="P4191" i="1" s="1"/>
  <c r="R4191" i="1" s="1"/>
  <c r="P4192" i="1" a="1"/>
  <c r="P4192" i="1" s="1"/>
  <c r="R4192" i="1" s="1"/>
  <c r="P4193" i="1" a="1"/>
  <c r="P4193" i="1" s="1"/>
  <c r="R4193" i="1" s="1"/>
  <c r="P4194" i="1" a="1"/>
  <c r="P4194" i="1" s="1"/>
  <c r="R4194" i="1" s="1"/>
  <c r="P4195" i="1" a="1"/>
  <c r="P4195" i="1" s="1"/>
  <c r="R4195" i="1" s="1"/>
  <c r="P4196" i="1" a="1"/>
  <c r="P4196" i="1" s="1"/>
  <c r="R4196" i="1" s="1"/>
  <c r="P4197" i="1" a="1"/>
  <c r="P4197" i="1" s="1"/>
  <c r="R4197" i="1" s="1"/>
  <c r="P4198" i="1" a="1"/>
  <c r="P4198" i="1" s="1"/>
  <c r="R4198" i="1" s="1"/>
  <c r="P4199" i="1" a="1"/>
  <c r="P4199" i="1" s="1"/>
  <c r="R4199" i="1" s="1"/>
  <c r="P4200" i="1" a="1"/>
  <c r="P4200" i="1" s="1"/>
  <c r="R4200" i="1" s="1"/>
  <c r="P4201" i="1" a="1"/>
  <c r="P4201" i="1" s="1"/>
  <c r="R4201" i="1" s="1"/>
  <c r="P4202" i="1" a="1"/>
  <c r="P4202" i="1" s="1"/>
  <c r="R4202" i="1" s="1"/>
  <c r="P4203" i="1" a="1"/>
  <c r="P4203" i="1" s="1"/>
  <c r="R4203" i="1" s="1"/>
  <c r="P4204" i="1" a="1"/>
  <c r="P4204" i="1" s="1"/>
  <c r="R4204" i="1" s="1"/>
  <c r="P4205" i="1" a="1"/>
  <c r="P4205" i="1" s="1"/>
  <c r="R4205" i="1" s="1"/>
  <c r="P4206" i="1" a="1"/>
  <c r="P4206" i="1" s="1"/>
  <c r="R4206" i="1" s="1"/>
  <c r="P4207" i="1" a="1"/>
  <c r="P4207" i="1" s="1"/>
  <c r="R4207" i="1" s="1"/>
  <c r="P4208" i="1" a="1"/>
  <c r="P4208" i="1" s="1"/>
  <c r="R4208" i="1" s="1"/>
  <c r="P4209" i="1" a="1"/>
  <c r="P4209" i="1" s="1"/>
  <c r="R4209" i="1" s="1"/>
  <c r="P4210" i="1" a="1"/>
  <c r="P4210" i="1" s="1"/>
  <c r="R4210" i="1" s="1"/>
  <c r="P4211" i="1" a="1"/>
  <c r="P4211" i="1" s="1"/>
  <c r="R4211" i="1" s="1"/>
  <c r="P4212" i="1" a="1"/>
  <c r="P4212" i="1" s="1"/>
  <c r="R4212" i="1" s="1"/>
  <c r="P4213" i="1" a="1"/>
  <c r="P4213" i="1" s="1"/>
  <c r="R4213" i="1" s="1"/>
  <c r="P4214" i="1" a="1"/>
  <c r="P4214" i="1" s="1"/>
  <c r="R4214" i="1" s="1"/>
  <c r="P4215" i="1" a="1"/>
  <c r="P4215" i="1" s="1"/>
  <c r="R4215" i="1" s="1"/>
  <c r="P4216" i="1" a="1"/>
  <c r="P4216" i="1" s="1"/>
  <c r="R4216" i="1" s="1"/>
  <c r="P4217" i="1" a="1"/>
  <c r="P4217" i="1" s="1"/>
  <c r="R4217" i="1" s="1"/>
  <c r="P4218" i="1" a="1"/>
  <c r="P4218" i="1" s="1"/>
  <c r="R4218" i="1" s="1"/>
  <c r="P4219" i="1" a="1"/>
  <c r="P4219" i="1" s="1"/>
  <c r="R4219" i="1" s="1"/>
  <c r="P4220" i="1" a="1"/>
  <c r="P4220" i="1" s="1"/>
  <c r="R4220" i="1" s="1"/>
  <c r="P4221" i="1" a="1"/>
  <c r="P4221" i="1" s="1"/>
  <c r="R4221" i="1" s="1"/>
  <c r="P4222" i="1" a="1"/>
  <c r="P4222" i="1" s="1"/>
  <c r="R4222" i="1" s="1"/>
  <c r="P4223" i="1" a="1"/>
  <c r="P4223" i="1" s="1"/>
  <c r="R4223" i="1" s="1"/>
  <c r="P4224" i="1" a="1"/>
  <c r="P4224" i="1" s="1"/>
  <c r="R4224" i="1" s="1"/>
  <c r="P4225" i="1" a="1"/>
  <c r="P4225" i="1" s="1"/>
  <c r="R4225" i="1" s="1"/>
  <c r="P4226" i="1" a="1"/>
  <c r="P4226" i="1" s="1"/>
  <c r="R4226" i="1" s="1"/>
  <c r="P4227" i="1" a="1"/>
  <c r="P4227" i="1" s="1"/>
  <c r="R4227" i="1" s="1"/>
  <c r="P4228" i="1" a="1"/>
  <c r="P4228" i="1" s="1"/>
  <c r="R4228" i="1" s="1"/>
  <c r="P4229" i="1" a="1"/>
  <c r="P4229" i="1" s="1"/>
  <c r="R4229" i="1" s="1"/>
  <c r="P4230" i="1" a="1"/>
  <c r="P4230" i="1" s="1"/>
  <c r="R4230" i="1" s="1"/>
  <c r="P4231" i="1" a="1"/>
  <c r="P4231" i="1" s="1"/>
  <c r="R4231" i="1" s="1"/>
  <c r="P4232" i="1" a="1"/>
  <c r="P4232" i="1" s="1"/>
  <c r="R4232" i="1" s="1"/>
  <c r="P4233" i="1" a="1"/>
  <c r="P4233" i="1" s="1"/>
  <c r="R4233" i="1" s="1"/>
  <c r="P4234" i="1" a="1"/>
  <c r="P4234" i="1" s="1"/>
  <c r="R4234" i="1" s="1"/>
  <c r="P4235" i="1" a="1"/>
  <c r="P4235" i="1" s="1"/>
  <c r="R4235" i="1" s="1"/>
  <c r="P4236" i="1" a="1"/>
  <c r="P4236" i="1" s="1"/>
  <c r="R4236" i="1" s="1"/>
  <c r="P4237" i="1" a="1"/>
  <c r="P4237" i="1" s="1"/>
  <c r="R4237" i="1" s="1"/>
  <c r="P4238" i="1" a="1"/>
  <c r="P4238" i="1" s="1"/>
  <c r="R4238" i="1" s="1"/>
  <c r="P4239" i="1" a="1"/>
  <c r="P4239" i="1" s="1"/>
  <c r="R4239" i="1" s="1"/>
  <c r="P4240" i="1" a="1"/>
  <c r="P4240" i="1" s="1"/>
  <c r="R4240" i="1" s="1"/>
  <c r="P4241" i="1" a="1"/>
  <c r="P4241" i="1" s="1"/>
  <c r="R4241" i="1" s="1"/>
  <c r="P4242" i="1" a="1"/>
  <c r="P4242" i="1" s="1"/>
  <c r="R4242" i="1" s="1"/>
  <c r="P4243" i="1" a="1"/>
  <c r="P4243" i="1" s="1"/>
  <c r="R4243" i="1" s="1"/>
  <c r="P4244" i="1" a="1"/>
  <c r="P4244" i="1" s="1"/>
  <c r="R4244" i="1" s="1"/>
  <c r="P4245" i="1" a="1"/>
  <c r="P4245" i="1" s="1"/>
  <c r="R4245" i="1" s="1"/>
  <c r="P4246" i="1" a="1"/>
  <c r="P4246" i="1" s="1"/>
  <c r="R4246" i="1" s="1"/>
  <c r="P4247" i="1" a="1"/>
  <c r="P4247" i="1" s="1"/>
  <c r="R4247" i="1" s="1"/>
  <c r="P4248" i="1" a="1"/>
  <c r="P4248" i="1" s="1"/>
  <c r="R4248" i="1" s="1"/>
  <c r="P4249" i="1" a="1"/>
  <c r="P4249" i="1" s="1"/>
  <c r="R4249" i="1" s="1"/>
  <c r="P4250" i="1" a="1"/>
  <c r="P4250" i="1" s="1"/>
  <c r="R4250" i="1" s="1"/>
  <c r="P4251" i="1" a="1"/>
  <c r="P4251" i="1" s="1"/>
  <c r="R4251" i="1" s="1"/>
  <c r="P4252" i="1" a="1"/>
  <c r="P4252" i="1" s="1"/>
  <c r="R4252" i="1" s="1"/>
  <c r="P4253" i="1" a="1"/>
  <c r="P4253" i="1" s="1"/>
  <c r="R4253" i="1" s="1"/>
  <c r="P4254" i="1" a="1"/>
  <c r="P4254" i="1" s="1"/>
  <c r="R4254" i="1" s="1"/>
  <c r="P4255" i="1" a="1"/>
  <c r="P4255" i="1" s="1"/>
  <c r="R4255" i="1" s="1"/>
  <c r="P4256" i="1" a="1"/>
  <c r="P4256" i="1" s="1"/>
  <c r="R4256" i="1" s="1"/>
  <c r="P4257" i="1" a="1"/>
  <c r="P4257" i="1" s="1"/>
  <c r="R4257" i="1" s="1"/>
  <c r="P4258" i="1" a="1"/>
  <c r="P4258" i="1" s="1"/>
  <c r="R4258" i="1" s="1"/>
  <c r="P4259" i="1" a="1"/>
  <c r="P4259" i="1" s="1"/>
  <c r="R4259" i="1" s="1"/>
  <c r="P4260" i="1" a="1"/>
  <c r="P4260" i="1" s="1"/>
  <c r="R4260" i="1" s="1"/>
  <c r="P4261" i="1" a="1"/>
  <c r="P4261" i="1" s="1"/>
  <c r="R4261" i="1" s="1"/>
  <c r="P4262" i="1" a="1"/>
  <c r="P4262" i="1" s="1"/>
  <c r="R4262" i="1" s="1"/>
  <c r="P4263" i="1" a="1"/>
  <c r="P4263" i="1" s="1"/>
  <c r="R4263" i="1" s="1"/>
  <c r="P4264" i="1" a="1"/>
  <c r="P4264" i="1" s="1"/>
  <c r="R4264" i="1" s="1"/>
  <c r="P4265" i="1" a="1"/>
  <c r="P4265" i="1" s="1"/>
  <c r="R4265" i="1" s="1"/>
  <c r="P4266" i="1" a="1"/>
  <c r="P4266" i="1" s="1"/>
  <c r="R4266" i="1" s="1"/>
  <c r="P4267" i="1" a="1"/>
  <c r="P4267" i="1" s="1"/>
  <c r="R4267" i="1" s="1"/>
  <c r="P4268" i="1" a="1"/>
  <c r="P4268" i="1" s="1"/>
  <c r="R4268" i="1" s="1"/>
  <c r="P4269" i="1" a="1"/>
  <c r="P4269" i="1" s="1"/>
  <c r="R4269" i="1" s="1"/>
  <c r="P4270" i="1" a="1"/>
  <c r="P4270" i="1" s="1"/>
  <c r="R4270" i="1" s="1"/>
  <c r="P4271" i="1" a="1"/>
  <c r="P4271" i="1" s="1"/>
  <c r="R4271" i="1" s="1"/>
  <c r="P4272" i="1" a="1"/>
  <c r="P4272" i="1" s="1"/>
  <c r="R4272" i="1" s="1"/>
  <c r="P4273" i="1" a="1"/>
  <c r="P4273" i="1" s="1"/>
  <c r="R4273" i="1" s="1"/>
  <c r="P4274" i="1" a="1"/>
  <c r="P4274" i="1" s="1"/>
  <c r="R4274" i="1" s="1"/>
  <c r="P4275" i="1" a="1"/>
  <c r="P4275" i="1" s="1"/>
  <c r="R4275" i="1" s="1"/>
  <c r="P4276" i="1" a="1"/>
  <c r="P4276" i="1" s="1"/>
  <c r="R4276" i="1" s="1"/>
  <c r="P4277" i="1" a="1"/>
  <c r="P4277" i="1" s="1"/>
  <c r="R4277" i="1" s="1"/>
  <c r="P4278" i="1" a="1"/>
  <c r="P4278" i="1" s="1"/>
  <c r="R4278" i="1" s="1"/>
  <c r="P4279" i="1" a="1"/>
  <c r="P4279" i="1" s="1"/>
  <c r="R4279" i="1" s="1"/>
  <c r="P4280" i="1" a="1"/>
  <c r="P4280" i="1" s="1"/>
  <c r="R4280" i="1" s="1"/>
  <c r="P4281" i="1" a="1"/>
  <c r="P4281" i="1" s="1"/>
  <c r="R4281" i="1" s="1"/>
  <c r="P4282" i="1" a="1"/>
  <c r="P4282" i="1" s="1"/>
  <c r="R4282" i="1" s="1"/>
  <c r="P4283" i="1" a="1"/>
  <c r="P4283" i="1" s="1"/>
  <c r="R4283" i="1" s="1"/>
  <c r="P4284" i="1" a="1"/>
  <c r="P4284" i="1" s="1"/>
  <c r="R4284" i="1" s="1"/>
  <c r="P4285" i="1" a="1"/>
  <c r="P4285" i="1" s="1"/>
  <c r="R4285" i="1" s="1"/>
  <c r="P4286" i="1" a="1"/>
  <c r="P4286" i="1" s="1"/>
  <c r="R4286" i="1" s="1"/>
  <c r="P4287" i="1" a="1"/>
  <c r="P4287" i="1" s="1"/>
  <c r="R4287" i="1" s="1"/>
  <c r="P4288" i="1" a="1"/>
  <c r="P4288" i="1" s="1"/>
  <c r="R4288" i="1" s="1"/>
  <c r="P4289" i="1" a="1"/>
  <c r="P4289" i="1" s="1"/>
  <c r="R4289" i="1" s="1"/>
  <c r="P4290" i="1" a="1"/>
  <c r="P4290" i="1" s="1"/>
  <c r="R4290" i="1" s="1"/>
  <c r="P4291" i="1" a="1"/>
  <c r="P4291" i="1" s="1"/>
  <c r="R4291" i="1" s="1"/>
  <c r="P4292" i="1" a="1"/>
  <c r="P4292" i="1" s="1"/>
  <c r="R4292" i="1" s="1"/>
  <c r="P4293" i="1" a="1"/>
  <c r="P4293" i="1" s="1"/>
  <c r="R4293" i="1" s="1"/>
  <c r="P4294" i="1" a="1"/>
  <c r="P4294" i="1" s="1"/>
  <c r="R4294" i="1" s="1"/>
  <c r="P4295" i="1" a="1"/>
  <c r="P4295" i="1" s="1"/>
  <c r="R4295" i="1" s="1"/>
  <c r="P4296" i="1" a="1"/>
  <c r="P4296" i="1" s="1"/>
  <c r="R4296" i="1" s="1"/>
  <c r="P4297" i="1" a="1"/>
  <c r="P4297" i="1" s="1"/>
  <c r="R4297" i="1" s="1"/>
  <c r="P4298" i="1" a="1"/>
  <c r="P4298" i="1" s="1"/>
  <c r="R4298" i="1" s="1"/>
  <c r="P4299" i="1" a="1"/>
  <c r="P4299" i="1" s="1"/>
  <c r="R4299" i="1" s="1"/>
  <c r="P4300" i="1" a="1"/>
  <c r="P4300" i="1" s="1"/>
  <c r="R4300" i="1" s="1"/>
  <c r="P4301" i="1" a="1"/>
  <c r="P4301" i="1" s="1"/>
  <c r="R4301" i="1" s="1"/>
  <c r="P4302" i="1" a="1"/>
  <c r="P4302" i="1" s="1"/>
  <c r="R4302" i="1" s="1"/>
  <c r="P4303" i="1" a="1"/>
  <c r="P4303" i="1" s="1"/>
  <c r="R4303" i="1" s="1"/>
  <c r="P4304" i="1" a="1"/>
  <c r="P4304" i="1" s="1"/>
  <c r="R4304" i="1" s="1"/>
  <c r="P4305" i="1" a="1"/>
  <c r="P4305" i="1" s="1"/>
  <c r="R4305" i="1" s="1"/>
  <c r="P4306" i="1" a="1"/>
  <c r="P4306" i="1" s="1"/>
  <c r="R4306" i="1" s="1"/>
  <c r="P4307" i="1" a="1"/>
  <c r="P4307" i="1" s="1"/>
  <c r="R4307" i="1" s="1"/>
  <c r="P4308" i="1" a="1"/>
  <c r="P4308" i="1" s="1"/>
  <c r="R4308" i="1" s="1"/>
  <c r="P4309" i="1" a="1"/>
  <c r="P4309" i="1" s="1"/>
  <c r="R4309" i="1" s="1"/>
  <c r="P4310" i="1" a="1"/>
  <c r="P4310" i="1" s="1"/>
  <c r="R4310" i="1" s="1"/>
  <c r="P4311" i="1" a="1"/>
  <c r="P4311" i="1" s="1"/>
  <c r="R4311" i="1" s="1"/>
  <c r="P4312" i="1" a="1"/>
  <c r="P4312" i="1" s="1"/>
  <c r="R4312" i="1" s="1"/>
  <c r="P4313" i="1" a="1"/>
  <c r="P4313" i="1" s="1"/>
  <c r="R4313" i="1" s="1"/>
  <c r="P4314" i="1" a="1"/>
  <c r="P4314" i="1" s="1"/>
  <c r="R4314" i="1" s="1"/>
  <c r="P4315" i="1" a="1"/>
  <c r="P4315" i="1" s="1"/>
  <c r="R4315" i="1" s="1"/>
  <c r="P4316" i="1" a="1"/>
  <c r="P4316" i="1" s="1"/>
  <c r="R4316" i="1" s="1"/>
  <c r="P4317" i="1" a="1"/>
  <c r="P4317" i="1" s="1"/>
  <c r="R4317" i="1" s="1"/>
  <c r="P4318" i="1" a="1"/>
  <c r="P4318" i="1" s="1"/>
  <c r="R4318" i="1" s="1"/>
  <c r="P4319" i="1" a="1"/>
  <c r="P4319" i="1" s="1"/>
  <c r="R4319" i="1" s="1"/>
  <c r="P4320" i="1" a="1"/>
  <c r="P4320" i="1" s="1"/>
  <c r="R4320" i="1" s="1"/>
  <c r="P4321" i="1" a="1"/>
  <c r="P4321" i="1" s="1"/>
  <c r="R4321" i="1" s="1"/>
  <c r="P4322" i="1" a="1"/>
  <c r="P4322" i="1" s="1"/>
  <c r="R4322" i="1" s="1"/>
  <c r="P4323" i="1" a="1"/>
  <c r="P4323" i="1" s="1"/>
  <c r="R4323" i="1" s="1"/>
  <c r="P4324" i="1" a="1"/>
  <c r="P4324" i="1" s="1"/>
  <c r="R4324" i="1" s="1"/>
  <c r="P4325" i="1" a="1"/>
  <c r="P4325" i="1" s="1"/>
  <c r="R4325" i="1" s="1"/>
  <c r="P4326" i="1" a="1"/>
  <c r="P4326" i="1" s="1"/>
  <c r="R4326" i="1" s="1"/>
  <c r="P4327" i="1" a="1"/>
  <c r="P4327" i="1" s="1"/>
  <c r="R4327" i="1" s="1"/>
  <c r="P4328" i="1" a="1"/>
  <c r="P4328" i="1" s="1"/>
  <c r="R4328" i="1" s="1"/>
  <c r="P4329" i="1" a="1"/>
  <c r="P4329" i="1" s="1"/>
  <c r="R4329" i="1" s="1"/>
  <c r="P4330" i="1" a="1"/>
  <c r="P4330" i="1" s="1"/>
  <c r="R4330" i="1" s="1"/>
  <c r="P4331" i="1" a="1"/>
  <c r="P4331" i="1" s="1"/>
  <c r="R4331" i="1" s="1"/>
  <c r="P4332" i="1" a="1"/>
  <c r="P4332" i="1" s="1"/>
  <c r="R4332" i="1" s="1"/>
  <c r="P4333" i="1" a="1"/>
  <c r="P4333" i="1" s="1"/>
  <c r="R4333" i="1" s="1"/>
  <c r="P4334" i="1" a="1"/>
  <c r="P4334" i="1" s="1"/>
  <c r="R4334" i="1" s="1"/>
  <c r="P4335" i="1" a="1"/>
  <c r="P4335" i="1" s="1"/>
  <c r="R4335" i="1" s="1"/>
  <c r="P4336" i="1" a="1"/>
  <c r="P4336" i="1" s="1"/>
  <c r="R4336" i="1" s="1"/>
  <c r="P4337" i="1" a="1"/>
  <c r="P4337" i="1" s="1"/>
  <c r="R4337" i="1" s="1"/>
  <c r="P4338" i="1" a="1"/>
  <c r="P4338" i="1" s="1"/>
  <c r="R4338" i="1" s="1"/>
  <c r="P4339" i="1" a="1"/>
  <c r="P4339" i="1" s="1"/>
  <c r="R4339" i="1" s="1"/>
  <c r="P4340" i="1" a="1"/>
  <c r="P4340" i="1" s="1"/>
  <c r="R4340" i="1" s="1"/>
  <c r="P4341" i="1" a="1"/>
  <c r="P4341" i="1" s="1"/>
  <c r="R4341" i="1" s="1"/>
  <c r="P4342" i="1" a="1"/>
  <c r="P4342" i="1" s="1"/>
  <c r="R4342" i="1" s="1"/>
  <c r="P4343" i="1" a="1"/>
  <c r="P4343" i="1" s="1"/>
  <c r="R4343" i="1" s="1"/>
  <c r="P4344" i="1" a="1"/>
  <c r="P4344" i="1" s="1"/>
  <c r="R4344" i="1" s="1"/>
  <c r="P4345" i="1" a="1"/>
  <c r="P4345" i="1" s="1"/>
  <c r="R4345" i="1" s="1"/>
  <c r="P4346" i="1" a="1"/>
  <c r="P4346" i="1" s="1"/>
  <c r="R4346" i="1" s="1"/>
  <c r="P4347" i="1" a="1"/>
  <c r="P4347" i="1" s="1"/>
  <c r="R4347" i="1" s="1"/>
  <c r="P4348" i="1" a="1"/>
  <c r="P4348" i="1" s="1"/>
  <c r="R4348" i="1" s="1"/>
  <c r="P4349" i="1" a="1"/>
  <c r="P4349" i="1" s="1"/>
  <c r="R4349" i="1" s="1"/>
  <c r="P4350" i="1" a="1"/>
  <c r="P4350" i="1" s="1"/>
  <c r="R4350" i="1" s="1"/>
  <c r="P4351" i="1" a="1"/>
  <c r="P4351" i="1" s="1"/>
  <c r="R4351" i="1" s="1"/>
  <c r="P4352" i="1" a="1"/>
  <c r="P4352" i="1" s="1"/>
  <c r="R4352" i="1" s="1"/>
  <c r="P4353" i="1" a="1"/>
  <c r="P4353" i="1" s="1"/>
  <c r="R4353" i="1" s="1"/>
  <c r="P4354" i="1" a="1"/>
  <c r="P4354" i="1" s="1"/>
  <c r="R4354" i="1" s="1"/>
  <c r="P4355" i="1" a="1"/>
  <c r="P4355" i="1" s="1"/>
  <c r="R4355" i="1" s="1"/>
  <c r="P4356" i="1" a="1"/>
  <c r="P4356" i="1" s="1"/>
  <c r="R4356" i="1" s="1"/>
  <c r="P4357" i="1" a="1"/>
  <c r="P4357" i="1" s="1"/>
  <c r="R4357" i="1" s="1"/>
  <c r="P4358" i="1" a="1"/>
  <c r="P4358" i="1" s="1"/>
  <c r="P4359" i="1" a="1"/>
  <c r="P4359" i="1" s="1"/>
  <c r="P4360" i="1" a="1"/>
  <c r="P4360" i="1" s="1"/>
  <c r="P4361" i="1" a="1"/>
  <c r="P4361" i="1" s="1"/>
  <c r="P4362" i="1" a="1"/>
  <c r="P4362" i="1" s="1"/>
  <c r="P4363" i="1" a="1"/>
  <c r="P4363" i="1" s="1"/>
  <c r="P4364" i="1" a="1"/>
  <c r="P4364" i="1" s="1"/>
  <c r="P4365" i="1" a="1"/>
  <c r="P4365" i="1" s="1"/>
  <c r="P4366" i="1" a="1"/>
  <c r="P4366" i="1" s="1"/>
  <c r="P4367" i="1" a="1"/>
  <c r="P4367" i="1" s="1"/>
  <c r="P4368" i="1" a="1"/>
  <c r="P4368" i="1" s="1"/>
  <c r="P4369" i="1" a="1"/>
  <c r="P4369" i="1" s="1"/>
  <c r="R4369" i="1" s="1"/>
  <c r="P4370" i="1" a="1"/>
  <c r="P4370" i="1" s="1"/>
  <c r="R4370" i="1" s="1"/>
  <c r="P4371" i="1" a="1"/>
  <c r="P4371" i="1" s="1"/>
  <c r="R4371" i="1" s="1"/>
  <c r="P4372" i="1" a="1"/>
  <c r="P4372" i="1" s="1"/>
  <c r="R4372" i="1" s="1"/>
  <c r="P4373" i="1" a="1"/>
  <c r="P4373" i="1" s="1"/>
  <c r="R4373" i="1" s="1"/>
  <c r="P4374" i="1" a="1"/>
  <c r="P4374" i="1" s="1"/>
  <c r="R4374" i="1" s="1"/>
  <c r="P4375" i="1" a="1"/>
  <c r="P4375" i="1" s="1"/>
  <c r="R4375" i="1" s="1"/>
  <c r="P4376" i="1" a="1"/>
  <c r="P4376" i="1" s="1"/>
  <c r="R4376" i="1" s="1"/>
  <c r="P4377" i="1" a="1"/>
  <c r="P4377" i="1" s="1"/>
  <c r="R4377" i="1" s="1"/>
  <c r="P4378" i="1" a="1"/>
  <c r="P4378" i="1" s="1"/>
  <c r="R4378" i="1" s="1"/>
  <c r="P4379" i="1" a="1"/>
  <c r="P4379" i="1" s="1"/>
  <c r="R4379" i="1" s="1"/>
  <c r="P4380" i="1" a="1"/>
  <c r="P4380" i="1" s="1"/>
  <c r="R4380" i="1" s="1"/>
  <c r="P4381" i="1" a="1"/>
  <c r="P4381" i="1" s="1"/>
  <c r="R4381" i="1" s="1"/>
  <c r="P4382" i="1" a="1"/>
  <c r="P4382" i="1" s="1"/>
  <c r="R4382" i="1" s="1"/>
  <c r="P4383" i="1" a="1"/>
  <c r="P4383" i="1" s="1"/>
  <c r="R4383" i="1" s="1"/>
  <c r="P4384" i="1" a="1"/>
  <c r="P4384" i="1" s="1"/>
  <c r="R4384" i="1" s="1"/>
  <c r="P4385" i="1" a="1"/>
  <c r="P4385" i="1" s="1"/>
  <c r="R4385" i="1" s="1"/>
  <c r="P4386" i="1" a="1"/>
  <c r="P4386" i="1" s="1"/>
  <c r="R4386" i="1" s="1"/>
  <c r="P4387" i="1" a="1"/>
  <c r="P4387" i="1" s="1"/>
  <c r="R4387" i="1" s="1"/>
  <c r="P4388" i="1" a="1"/>
  <c r="P4388" i="1" s="1"/>
  <c r="R4388" i="1" s="1"/>
  <c r="P4389" i="1" a="1"/>
  <c r="P4389" i="1" s="1"/>
  <c r="R4389" i="1" s="1"/>
  <c r="P4390" i="1" a="1"/>
  <c r="P4390" i="1" s="1"/>
  <c r="R4390" i="1" s="1"/>
  <c r="P4391" i="1" a="1"/>
  <c r="P4391" i="1" s="1"/>
  <c r="R4391" i="1" s="1"/>
  <c r="P4392" i="1" a="1"/>
  <c r="P4392" i="1" s="1"/>
  <c r="R4392" i="1" s="1"/>
  <c r="P4393" i="1" a="1"/>
  <c r="P4393" i="1" s="1"/>
  <c r="R4393" i="1" s="1"/>
  <c r="P4394" i="1" a="1"/>
  <c r="P4394" i="1" s="1"/>
  <c r="R4394" i="1" s="1"/>
  <c r="P4395" i="1" a="1"/>
  <c r="P4395" i="1" s="1"/>
  <c r="R4395" i="1" s="1"/>
  <c r="P4396" i="1" a="1"/>
  <c r="P4396" i="1" s="1"/>
  <c r="R4396" i="1" s="1"/>
  <c r="P4397" i="1" a="1"/>
  <c r="P4397" i="1" s="1"/>
  <c r="R4397" i="1" s="1"/>
  <c r="P4398" i="1" a="1"/>
  <c r="P4398" i="1" s="1"/>
  <c r="R4398" i="1" s="1"/>
  <c r="P4399" i="1" a="1"/>
  <c r="P4399" i="1" s="1"/>
  <c r="R4399" i="1" s="1"/>
  <c r="P4400" i="1" a="1"/>
  <c r="P4400" i="1" s="1"/>
  <c r="R4400" i="1" s="1"/>
  <c r="P4401" i="1" a="1"/>
  <c r="P4401" i="1" s="1"/>
  <c r="R4401" i="1" s="1"/>
  <c r="P4402" i="1" a="1"/>
  <c r="P4402" i="1" s="1"/>
  <c r="R4402" i="1" s="1"/>
  <c r="P4403" i="1" a="1"/>
  <c r="P4403" i="1" s="1"/>
  <c r="R4403" i="1" s="1"/>
  <c r="P4404" i="1" a="1"/>
  <c r="P4404" i="1" s="1"/>
  <c r="R4404" i="1" s="1"/>
  <c r="P4405" i="1" a="1"/>
  <c r="P4405" i="1" s="1"/>
  <c r="R4405" i="1" s="1"/>
  <c r="P4406" i="1" a="1"/>
  <c r="P4406" i="1" s="1"/>
  <c r="R4406" i="1" s="1"/>
  <c r="P4407" i="1" a="1"/>
  <c r="P4407" i="1" s="1"/>
  <c r="R4407" i="1" s="1"/>
  <c r="P4408" i="1" a="1"/>
  <c r="P4408" i="1" s="1"/>
  <c r="R4408" i="1" s="1"/>
  <c r="P4409" i="1" a="1"/>
  <c r="P4409" i="1" s="1"/>
  <c r="R4409" i="1" s="1"/>
  <c r="P4410" i="1" a="1"/>
  <c r="P4410" i="1" s="1"/>
  <c r="R4410" i="1" s="1"/>
  <c r="P4411" i="1" a="1"/>
  <c r="P4411" i="1" s="1"/>
  <c r="R4411" i="1" s="1"/>
  <c r="P4412" i="1" a="1"/>
  <c r="P4412" i="1" s="1"/>
  <c r="R4412" i="1" s="1"/>
  <c r="P4413" i="1" a="1"/>
  <c r="P4413" i="1" s="1"/>
  <c r="R4413" i="1" s="1"/>
  <c r="P4414" i="1" a="1"/>
  <c r="P4414" i="1" s="1"/>
  <c r="R4414" i="1" s="1"/>
  <c r="P4415" i="1" a="1"/>
  <c r="P4415" i="1" s="1"/>
  <c r="R4415" i="1" s="1"/>
  <c r="P4416" i="1" a="1"/>
  <c r="P4416" i="1" s="1"/>
  <c r="R4416" i="1" s="1"/>
  <c r="P4417" i="1" a="1"/>
  <c r="P4417" i="1" s="1"/>
  <c r="R4417" i="1" s="1"/>
  <c r="P4418" i="1" a="1"/>
  <c r="P4418" i="1" s="1"/>
  <c r="R4418" i="1" s="1"/>
  <c r="P4419" i="1" a="1"/>
  <c r="P4419" i="1" s="1"/>
  <c r="R4419" i="1" s="1"/>
  <c r="P4420" i="1" a="1"/>
  <c r="P4420" i="1" s="1"/>
  <c r="R4420" i="1" s="1"/>
  <c r="P4421" i="1" a="1"/>
  <c r="P4421" i="1" s="1"/>
  <c r="R4421" i="1" s="1"/>
  <c r="P4422" i="1" a="1"/>
  <c r="P4422" i="1" s="1"/>
  <c r="R4422" i="1" s="1"/>
  <c r="P4423" i="1" a="1"/>
  <c r="P4423" i="1" s="1"/>
  <c r="R4423" i="1" s="1"/>
  <c r="P4424" i="1" a="1"/>
  <c r="P4424" i="1" s="1"/>
  <c r="R4424" i="1" s="1"/>
  <c r="P4425" i="1" a="1"/>
  <c r="P4425" i="1" s="1"/>
  <c r="R4425" i="1" s="1"/>
  <c r="P4426" i="1" a="1"/>
  <c r="P4426" i="1" s="1"/>
  <c r="R4426" i="1" s="1"/>
  <c r="P4427" i="1" a="1"/>
  <c r="P4427" i="1" s="1"/>
  <c r="R4427" i="1" s="1"/>
  <c r="P4428" i="1" a="1"/>
  <c r="P4428" i="1" s="1"/>
  <c r="R4428" i="1" s="1"/>
  <c r="P4429" i="1" a="1"/>
  <c r="P4429" i="1" s="1"/>
  <c r="R4429" i="1" s="1"/>
  <c r="P4430" i="1" a="1"/>
  <c r="P4430" i="1" s="1"/>
  <c r="R4430" i="1" s="1"/>
  <c r="P4431" i="1" a="1"/>
  <c r="P4431" i="1" s="1"/>
  <c r="R4431" i="1" s="1"/>
  <c r="P4432" i="1" a="1"/>
  <c r="P4432" i="1" s="1"/>
  <c r="R4432" i="1" s="1"/>
  <c r="P4433" i="1" a="1"/>
  <c r="P4433" i="1" s="1"/>
  <c r="R4433" i="1" s="1"/>
  <c r="P4434" i="1" a="1"/>
  <c r="P4434" i="1" s="1"/>
  <c r="R4434" i="1" s="1"/>
  <c r="P4435" i="1" a="1"/>
  <c r="P4435" i="1" s="1"/>
  <c r="R4435" i="1" s="1"/>
  <c r="P4436" i="1" a="1"/>
  <c r="P4436" i="1" s="1"/>
  <c r="R4436" i="1" s="1"/>
  <c r="P4437" i="1" a="1"/>
  <c r="P4437" i="1" s="1"/>
  <c r="R4437" i="1" s="1"/>
  <c r="P4438" i="1" a="1"/>
  <c r="P4438" i="1" s="1"/>
  <c r="R4438" i="1" s="1"/>
  <c r="P4439" i="1" a="1"/>
  <c r="P4439" i="1" s="1"/>
  <c r="R4439" i="1" s="1"/>
  <c r="P4440" i="1" a="1"/>
  <c r="P4440" i="1" s="1"/>
  <c r="R4440" i="1" s="1"/>
  <c r="P4441" i="1" a="1"/>
  <c r="P4441" i="1" s="1"/>
  <c r="R4441" i="1" s="1"/>
  <c r="P4442" i="1" a="1"/>
  <c r="P4442" i="1" s="1"/>
  <c r="R4442" i="1" s="1"/>
  <c r="P4443" i="1" a="1"/>
  <c r="P4443" i="1" s="1"/>
  <c r="R4443" i="1" s="1"/>
  <c r="P4444" i="1" a="1"/>
  <c r="P4444" i="1" s="1"/>
  <c r="R4444" i="1" s="1"/>
  <c r="P4445" i="1" a="1"/>
  <c r="P4445" i="1" s="1"/>
  <c r="R4445" i="1" s="1"/>
  <c r="P4446" i="1" a="1"/>
  <c r="P4446" i="1" s="1"/>
  <c r="R4446" i="1" s="1"/>
  <c r="P4447" i="1" a="1"/>
  <c r="P4447" i="1" s="1"/>
  <c r="R4447" i="1" s="1"/>
  <c r="P4448" i="1" a="1"/>
  <c r="P4448" i="1" s="1"/>
  <c r="R4448" i="1" s="1"/>
  <c r="P4449" i="1" a="1"/>
  <c r="P4449" i="1" s="1"/>
  <c r="R4449" i="1" s="1"/>
  <c r="P4450" i="1" a="1"/>
  <c r="P4450" i="1" s="1"/>
  <c r="R4450" i="1" s="1"/>
  <c r="P4451" i="1" a="1"/>
  <c r="P4451" i="1" s="1"/>
  <c r="R4451" i="1" s="1"/>
  <c r="P4452" i="1" a="1"/>
  <c r="P4452" i="1" s="1"/>
  <c r="R4452" i="1" s="1"/>
  <c r="P4453" i="1" a="1"/>
  <c r="P4453" i="1" s="1"/>
  <c r="R4453" i="1" s="1"/>
  <c r="P4454" i="1" a="1"/>
  <c r="P4454" i="1" s="1"/>
  <c r="R4454" i="1" s="1"/>
  <c r="P4455" i="1" a="1"/>
  <c r="P4455" i="1" s="1"/>
  <c r="R4455" i="1" s="1"/>
  <c r="P4456" i="1" a="1"/>
  <c r="P4456" i="1" s="1"/>
  <c r="R4456" i="1" s="1"/>
  <c r="P4457" i="1" a="1"/>
  <c r="P4457" i="1" s="1"/>
  <c r="R4457" i="1" s="1"/>
  <c r="P4458" i="1" a="1"/>
  <c r="P4458" i="1" s="1"/>
  <c r="R4458" i="1" s="1"/>
  <c r="P4459" i="1" a="1"/>
  <c r="P4459" i="1" s="1"/>
  <c r="R4459" i="1" s="1"/>
  <c r="P4460" i="1" a="1"/>
  <c r="P4460" i="1" s="1"/>
  <c r="R4460" i="1" s="1"/>
  <c r="P4461" i="1" a="1"/>
  <c r="P4461" i="1" s="1"/>
  <c r="R4461" i="1" s="1"/>
  <c r="P4462" i="1" a="1"/>
  <c r="P4462" i="1" s="1"/>
  <c r="R4462" i="1" s="1"/>
  <c r="P4463" i="1" a="1"/>
  <c r="P4463" i="1" s="1"/>
  <c r="R4463" i="1" s="1"/>
  <c r="P4464" i="1" a="1"/>
  <c r="P4464" i="1" s="1"/>
  <c r="R4464" i="1" s="1"/>
  <c r="P4465" i="1" a="1"/>
  <c r="P4465" i="1" s="1"/>
  <c r="R4465" i="1" s="1"/>
  <c r="P4466" i="1" a="1"/>
  <c r="P4466" i="1" s="1"/>
  <c r="R4466" i="1" s="1"/>
  <c r="P4467" i="1" a="1"/>
  <c r="P4467" i="1" s="1"/>
  <c r="R4467" i="1" s="1"/>
  <c r="P4468" i="1" a="1"/>
  <c r="P4468" i="1" s="1"/>
  <c r="R4468" i="1" s="1"/>
  <c r="P4469" i="1" a="1"/>
  <c r="P4469" i="1" s="1"/>
  <c r="R4469" i="1" s="1"/>
  <c r="P4470" i="1" a="1"/>
  <c r="P4470" i="1" s="1"/>
  <c r="R4470" i="1" s="1"/>
  <c r="P4471" i="1" a="1"/>
  <c r="P4471" i="1" s="1"/>
  <c r="R4471" i="1" s="1"/>
  <c r="P4472" i="1" a="1"/>
  <c r="P4472" i="1" s="1"/>
  <c r="R4472" i="1" s="1"/>
  <c r="P4473" i="1" a="1"/>
  <c r="P4473" i="1" s="1"/>
  <c r="R4473" i="1" s="1"/>
  <c r="P4474" i="1" a="1"/>
  <c r="P4474" i="1" s="1"/>
  <c r="R4474" i="1" s="1"/>
  <c r="P4475" i="1" a="1"/>
  <c r="P4475" i="1" s="1"/>
  <c r="R4475" i="1" s="1"/>
  <c r="P4476" i="1" a="1"/>
  <c r="P4476" i="1" s="1"/>
  <c r="R4476" i="1" s="1"/>
  <c r="P4477" i="1" a="1"/>
  <c r="P4477" i="1" s="1"/>
  <c r="R4477" i="1" s="1"/>
  <c r="P4478" i="1" a="1"/>
  <c r="P4478" i="1" s="1"/>
  <c r="R4478" i="1" s="1"/>
  <c r="P4479" i="1" a="1"/>
  <c r="P4479" i="1" s="1"/>
  <c r="R4479" i="1" s="1"/>
  <c r="P4480" i="1" a="1"/>
  <c r="P4480" i="1" s="1"/>
  <c r="R4480" i="1" s="1"/>
  <c r="P4481" i="1" a="1"/>
  <c r="P4481" i="1" s="1"/>
  <c r="R4481" i="1" s="1"/>
  <c r="P4482" i="1" a="1"/>
  <c r="P4482" i="1" s="1"/>
  <c r="R4482" i="1" s="1"/>
  <c r="P4483" i="1" a="1"/>
  <c r="P4483" i="1" s="1"/>
  <c r="R4483" i="1" s="1"/>
  <c r="P4484" i="1" a="1"/>
  <c r="P4484" i="1" s="1"/>
  <c r="R4484" i="1" s="1"/>
  <c r="P4485" i="1" a="1"/>
  <c r="P4485" i="1" s="1"/>
  <c r="R4485" i="1" s="1"/>
  <c r="P4486" i="1" a="1"/>
  <c r="P4486" i="1" s="1"/>
  <c r="R4486" i="1" s="1"/>
  <c r="P4487" i="1" a="1"/>
  <c r="P4487" i="1" s="1"/>
  <c r="R4487" i="1" s="1"/>
  <c r="P4488" i="1" a="1"/>
  <c r="P4488" i="1" s="1"/>
  <c r="R4488" i="1" s="1"/>
  <c r="P4489" i="1" a="1"/>
  <c r="P4489" i="1" s="1"/>
  <c r="R4489" i="1" s="1"/>
  <c r="P4490" i="1" a="1"/>
  <c r="P4490" i="1" s="1"/>
  <c r="R4490" i="1" s="1"/>
  <c r="P4491" i="1" a="1"/>
  <c r="P4491" i="1" s="1"/>
  <c r="R4491" i="1" s="1"/>
  <c r="P4492" i="1" a="1"/>
  <c r="P4492" i="1" s="1"/>
  <c r="R4492" i="1" s="1"/>
  <c r="P4493" i="1" a="1"/>
  <c r="P4493" i="1" s="1"/>
  <c r="R4493" i="1" s="1"/>
  <c r="P4494" i="1" a="1"/>
  <c r="P4494" i="1" s="1"/>
  <c r="R4494" i="1" s="1"/>
  <c r="P4495" i="1" a="1"/>
  <c r="P4495" i="1" s="1"/>
  <c r="R4495" i="1" s="1"/>
  <c r="P4496" i="1" a="1"/>
  <c r="P4496" i="1" s="1"/>
  <c r="R4496" i="1" s="1"/>
  <c r="P4497" i="1" a="1"/>
  <c r="P4497" i="1" s="1"/>
  <c r="R4497" i="1" s="1"/>
  <c r="P4498" i="1" a="1"/>
  <c r="P4498" i="1" s="1"/>
  <c r="R4498" i="1" s="1"/>
  <c r="P4499" i="1" a="1"/>
  <c r="P4499" i="1" s="1"/>
  <c r="R4499" i="1" s="1"/>
  <c r="P4500" i="1" a="1"/>
  <c r="P4500" i="1" s="1"/>
  <c r="R4500" i="1" s="1"/>
  <c r="P4501" i="1" a="1"/>
  <c r="P4501" i="1" s="1"/>
  <c r="R4501" i="1" s="1"/>
  <c r="P4502" i="1" a="1"/>
  <c r="P4502" i="1" s="1"/>
  <c r="R4502" i="1" s="1"/>
  <c r="P4503" i="1" a="1"/>
  <c r="P4503" i="1" s="1"/>
  <c r="R4503" i="1" s="1"/>
  <c r="P4504" i="1" a="1"/>
  <c r="P4504" i="1" s="1"/>
  <c r="R4504" i="1" s="1"/>
  <c r="P4505" i="1" a="1"/>
  <c r="P4505" i="1" s="1"/>
  <c r="R4505" i="1" s="1"/>
  <c r="P4506" i="1" a="1"/>
  <c r="P4506" i="1" s="1"/>
  <c r="R4506" i="1" s="1"/>
  <c r="P4507" i="1" a="1"/>
  <c r="P4507" i="1" s="1"/>
  <c r="R4507" i="1" s="1"/>
  <c r="P4508" i="1" a="1"/>
  <c r="P4508" i="1" s="1"/>
  <c r="R4508" i="1" s="1"/>
  <c r="P4509" i="1" a="1"/>
  <c r="P4509" i="1" s="1"/>
  <c r="R4509" i="1" s="1"/>
  <c r="P4510" i="1" a="1"/>
  <c r="P4510" i="1" s="1"/>
  <c r="R4510" i="1" s="1"/>
  <c r="P4511" i="1" a="1"/>
  <c r="P4511" i="1" s="1"/>
  <c r="R4511" i="1" s="1"/>
  <c r="P4512" i="1" a="1"/>
  <c r="P4512" i="1" s="1"/>
  <c r="R4512" i="1" s="1"/>
  <c r="P4513" i="1" a="1"/>
  <c r="P4513" i="1" s="1"/>
  <c r="R4513" i="1" s="1"/>
  <c r="P4514" i="1" a="1"/>
  <c r="P4514" i="1" s="1"/>
  <c r="R4514" i="1" s="1"/>
  <c r="P4515" i="1" a="1"/>
  <c r="P4515" i="1" s="1"/>
  <c r="R4515" i="1" s="1"/>
  <c r="P4516" i="1" a="1"/>
  <c r="P4516" i="1" s="1"/>
  <c r="R4516" i="1" s="1"/>
  <c r="P4517" i="1" a="1"/>
  <c r="P4517" i="1" s="1"/>
  <c r="R4517" i="1" s="1"/>
  <c r="P4518" i="1" a="1"/>
  <c r="P4518" i="1" s="1"/>
  <c r="R4518" i="1" s="1"/>
  <c r="P4519" i="1" a="1"/>
  <c r="P4519" i="1" s="1"/>
  <c r="R4519" i="1" s="1"/>
  <c r="P4520" i="1" a="1"/>
  <c r="P4520" i="1" s="1"/>
  <c r="R4520" i="1" s="1"/>
  <c r="P4521" i="1" a="1"/>
  <c r="P4521" i="1" s="1"/>
  <c r="R4521" i="1" s="1"/>
  <c r="P4522" i="1" a="1"/>
  <c r="P4522" i="1" s="1"/>
  <c r="R4522" i="1" s="1"/>
  <c r="P4523" i="1" a="1"/>
  <c r="P4523" i="1" s="1"/>
  <c r="R4523" i="1" s="1"/>
  <c r="P4524" i="1" a="1"/>
  <c r="P4524" i="1" s="1"/>
  <c r="R4524" i="1" s="1"/>
  <c r="P4525" i="1" a="1"/>
  <c r="P4525" i="1" s="1"/>
  <c r="R4525" i="1" s="1"/>
  <c r="P4526" i="1" a="1"/>
  <c r="P4526" i="1" s="1"/>
  <c r="R4526" i="1" s="1"/>
  <c r="P4527" i="1" a="1"/>
  <c r="P4527" i="1" s="1"/>
  <c r="R4527" i="1" s="1"/>
  <c r="P4528" i="1" a="1"/>
  <c r="P4528" i="1" s="1"/>
  <c r="R4528" i="1" s="1"/>
  <c r="P4529" i="1" a="1"/>
  <c r="P4529" i="1" s="1"/>
  <c r="R4529" i="1" s="1"/>
  <c r="P4530" i="1" a="1"/>
  <c r="P4530" i="1" s="1"/>
  <c r="R4530" i="1" s="1"/>
  <c r="P4531" i="1" a="1"/>
  <c r="P4531" i="1" s="1"/>
  <c r="R4531" i="1" s="1"/>
  <c r="P4532" i="1" a="1"/>
  <c r="P4532" i="1" s="1"/>
  <c r="R4532" i="1" s="1"/>
  <c r="P4533" i="1" a="1"/>
  <c r="P4533" i="1" s="1"/>
  <c r="R4533" i="1" s="1"/>
  <c r="P4534" i="1" a="1"/>
  <c r="P4534" i="1" s="1"/>
  <c r="R4534" i="1" s="1"/>
  <c r="P4535" i="1" a="1"/>
  <c r="P4535" i="1" s="1"/>
  <c r="R4535" i="1" s="1"/>
  <c r="P4536" i="1" a="1"/>
  <c r="P4536" i="1" s="1"/>
  <c r="R4536" i="1" s="1"/>
  <c r="P4537" i="1" a="1"/>
  <c r="P4537" i="1" s="1"/>
  <c r="R4537" i="1" s="1"/>
  <c r="P4538" i="1" a="1"/>
  <c r="P4538" i="1" s="1"/>
  <c r="R4538" i="1" s="1"/>
  <c r="P4539" i="1" a="1"/>
  <c r="P4539" i="1" s="1"/>
  <c r="R4539" i="1" s="1"/>
  <c r="P4540" i="1" a="1"/>
  <c r="P4540" i="1" s="1"/>
  <c r="R4540" i="1" s="1"/>
  <c r="P4541" i="1" a="1"/>
  <c r="P4541" i="1" s="1"/>
  <c r="R4541" i="1" s="1"/>
  <c r="P4542" i="1" a="1"/>
  <c r="P4542" i="1" s="1"/>
  <c r="R4542" i="1" s="1"/>
  <c r="P4543" i="1" a="1"/>
  <c r="P4543" i="1" s="1"/>
  <c r="R4543" i="1" s="1"/>
  <c r="P4544" i="1" a="1"/>
  <c r="P4544" i="1" s="1"/>
  <c r="R4544" i="1" s="1"/>
  <c r="P4545" i="1" a="1"/>
  <c r="P4545" i="1" s="1"/>
  <c r="R4545" i="1" s="1"/>
  <c r="P4546" i="1" a="1"/>
  <c r="P4546" i="1" s="1"/>
  <c r="R4546" i="1" s="1"/>
  <c r="P4547" i="1" a="1"/>
  <c r="P4547" i="1" s="1"/>
  <c r="R4547" i="1" s="1"/>
  <c r="P4548" i="1" a="1"/>
  <c r="P4548" i="1" s="1"/>
  <c r="R4548" i="1" s="1"/>
  <c r="P4549" i="1" a="1"/>
  <c r="P4549" i="1" s="1"/>
  <c r="R4549" i="1" s="1"/>
  <c r="P4550" i="1" a="1"/>
  <c r="P4550" i="1" s="1"/>
  <c r="R4550" i="1" s="1"/>
  <c r="P4551" i="1" a="1"/>
  <c r="P4551" i="1" s="1"/>
  <c r="R4551" i="1" s="1"/>
  <c r="P4552" i="1" a="1"/>
  <c r="P4552" i="1" s="1"/>
  <c r="R4552" i="1" s="1"/>
  <c r="P4553" i="1" a="1"/>
  <c r="P4553" i="1" s="1"/>
  <c r="R4553" i="1" s="1"/>
  <c r="P4554" i="1" a="1"/>
  <c r="P4554" i="1" s="1"/>
  <c r="R4554" i="1" s="1"/>
  <c r="P4555" i="1" a="1"/>
  <c r="P4555" i="1" s="1"/>
  <c r="R4555" i="1" s="1"/>
  <c r="P4556" i="1" a="1"/>
  <c r="P4556" i="1" s="1"/>
  <c r="R4556" i="1" s="1"/>
  <c r="P4557" i="1" a="1"/>
  <c r="P4557" i="1" s="1"/>
  <c r="R4557" i="1" s="1"/>
  <c r="P4558" i="1" a="1"/>
  <c r="P4558" i="1" s="1"/>
  <c r="R4558" i="1" s="1"/>
  <c r="P4559" i="1" a="1"/>
  <c r="P4559" i="1" s="1"/>
  <c r="R4559" i="1" s="1"/>
  <c r="P4560" i="1" a="1"/>
  <c r="P4560" i="1" s="1"/>
  <c r="R4560" i="1" s="1"/>
  <c r="P4561" i="1" a="1"/>
  <c r="P4561" i="1" s="1"/>
  <c r="R4561" i="1" s="1"/>
  <c r="P4562" i="1" a="1"/>
  <c r="P4562" i="1" s="1"/>
  <c r="R4562" i="1" s="1"/>
  <c r="P4563" i="1" a="1"/>
  <c r="P4563" i="1" s="1"/>
  <c r="R4563" i="1" s="1"/>
  <c r="P4564" i="1" a="1"/>
  <c r="P4564" i="1" s="1"/>
  <c r="R4564" i="1" s="1"/>
  <c r="P4565" i="1" a="1"/>
  <c r="P4565" i="1" s="1"/>
  <c r="R4565" i="1" s="1"/>
  <c r="P4566" i="1" a="1"/>
  <c r="P4566" i="1" s="1"/>
  <c r="R4566" i="1" s="1"/>
  <c r="P4567" i="1" a="1"/>
  <c r="P4567" i="1" s="1"/>
  <c r="R4567" i="1" s="1"/>
  <c r="P4568" i="1" a="1"/>
  <c r="P4568" i="1" s="1"/>
  <c r="R4568" i="1" s="1"/>
  <c r="P4569" i="1" a="1"/>
  <c r="P4569" i="1" s="1"/>
  <c r="R4569" i="1" s="1"/>
  <c r="P4570" i="1" a="1"/>
  <c r="P4570" i="1" s="1"/>
  <c r="R4570" i="1" s="1"/>
  <c r="P4571" i="1" a="1"/>
  <c r="P4571" i="1" s="1"/>
  <c r="R4571" i="1" s="1"/>
  <c r="P4572" i="1" a="1"/>
  <c r="P4572" i="1" s="1"/>
  <c r="R4572" i="1" s="1"/>
  <c r="P4573" i="1" a="1"/>
  <c r="P4573" i="1" s="1"/>
  <c r="R4573" i="1" s="1"/>
  <c r="P4574" i="1" a="1"/>
  <c r="P4574" i="1" s="1"/>
  <c r="R4574" i="1" s="1"/>
  <c r="P4575" i="1" a="1"/>
  <c r="P4575" i="1" s="1"/>
  <c r="R4575" i="1" s="1"/>
  <c r="P4576" i="1" a="1"/>
  <c r="P4576" i="1" s="1"/>
  <c r="R4576" i="1" s="1"/>
  <c r="P4577" i="1" a="1"/>
  <c r="P4577" i="1" s="1"/>
  <c r="R4577" i="1" s="1"/>
  <c r="P4578" i="1" a="1"/>
  <c r="P4578" i="1" s="1"/>
  <c r="R4578" i="1" s="1"/>
  <c r="P4579" i="1" a="1"/>
  <c r="P4579" i="1" s="1"/>
  <c r="R4579" i="1" s="1"/>
  <c r="P4580" i="1" a="1"/>
  <c r="P4580" i="1" s="1"/>
  <c r="R4580" i="1" s="1"/>
  <c r="P4581" i="1" a="1"/>
  <c r="P4581" i="1" s="1"/>
  <c r="R4581" i="1" s="1"/>
  <c r="P4582" i="1" a="1"/>
  <c r="P4582" i="1" s="1"/>
  <c r="R4582" i="1" s="1"/>
  <c r="P4583" i="1" a="1"/>
  <c r="P4583" i="1" s="1"/>
  <c r="R4583" i="1" s="1"/>
  <c r="P4584" i="1" a="1"/>
  <c r="P4584" i="1" s="1"/>
  <c r="R4584" i="1" s="1"/>
  <c r="P4585" i="1" a="1"/>
  <c r="P4585" i="1" s="1"/>
  <c r="R4585" i="1" s="1"/>
  <c r="P4586" i="1" a="1"/>
  <c r="P4586" i="1" s="1"/>
  <c r="R4586" i="1" s="1"/>
  <c r="P4587" i="1" a="1"/>
  <c r="P4587" i="1" s="1"/>
  <c r="R4587" i="1" s="1"/>
  <c r="P4588" i="1" a="1"/>
  <c r="P4588" i="1" s="1"/>
  <c r="R4588" i="1" s="1"/>
  <c r="P4589" i="1" a="1"/>
  <c r="P4589" i="1" s="1"/>
  <c r="R4589" i="1" s="1"/>
  <c r="P4590" i="1" a="1"/>
  <c r="P4590" i="1" s="1"/>
  <c r="R4590" i="1" s="1"/>
  <c r="P4591" i="1" a="1"/>
  <c r="P4591" i="1" s="1"/>
  <c r="R4591" i="1" s="1"/>
  <c r="P4592" i="1" a="1"/>
  <c r="P4592" i="1" s="1"/>
  <c r="R4592" i="1" s="1"/>
  <c r="P4593" i="1" a="1"/>
  <c r="P4593" i="1" s="1"/>
  <c r="R4593" i="1" s="1"/>
  <c r="P4594" i="1" a="1"/>
  <c r="P4594" i="1" s="1"/>
  <c r="R4594" i="1" s="1"/>
  <c r="P4595" i="1" a="1"/>
  <c r="P4595" i="1" s="1"/>
  <c r="R4595" i="1" s="1"/>
  <c r="P4596" i="1" a="1"/>
  <c r="P4596" i="1" s="1"/>
  <c r="R4596" i="1" s="1"/>
  <c r="P4597" i="1" a="1"/>
  <c r="P4597" i="1" s="1"/>
  <c r="R4597" i="1" s="1"/>
  <c r="P4598" i="1" a="1"/>
  <c r="P4598" i="1" s="1"/>
  <c r="R4598" i="1" s="1"/>
  <c r="P4599" i="1" a="1"/>
  <c r="P4599" i="1" s="1"/>
  <c r="R4599" i="1" s="1"/>
  <c r="P4600" i="1" a="1"/>
  <c r="P4600" i="1" s="1"/>
  <c r="R4600" i="1" s="1"/>
  <c r="P4601" i="1" a="1"/>
  <c r="P4601" i="1" s="1"/>
  <c r="R4601" i="1" s="1"/>
  <c r="P4602" i="1" a="1"/>
  <c r="P4602" i="1" s="1"/>
  <c r="R4602" i="1" s="1"/>
  <c r="P4603" i="1" a="1"/>
  <c r="P4603" i="1" s="1"/>
  <c r="R4603" i="1" s="1"/>
  <c r="P4604" i="1" a="1"/>
  <c r="P4604" i="1" s="1"/>
  <c r="R4604" i="1" s="1"/>
  <c r="P4605" i="1" a="1"/>
  <c r="P4605" i="1" s="1"/>
  <c r="R4605" i="1" s="1"/>
  <c r="P4606" i="1" a="1"/>
  <c r="P4606" i="1" s="1"/>
  <c r="R4606" i="1" s="1"/>
  <c r="P4607" i="1" a="1"/>
  <c r="P4607" i="1" s="1"/>
  <c r="R4607" i="1" s="1"/>
  <c r="P4608" i="1" a="1"/>
  <c r="P4608" i="1" s="1"/>
  <c r="R4608" i="1" s="1"/>
  <c r="P4609" i="1" a="1"/>
  <c r="P4609" i="1" s="1"/>
  <c r="R4609" i="1" s="1"/>
  <c r="P4610" i="1" a="1"/>
  <c r="P4610" i="1" s="1"/>
  <c r="R4610" i="1" s="1"/>
  <c r="P4611" i="1" a="1"/>
  <c r="P4611" i="1" s="1"/>
  <c r="R4611" i="1" s="1"/>
  <c r="P4612" i="1" a="1"/>
  <c r="P4612" i="1" s="1"/>
  <c r="R4612" i="1" s="1"/>
  <c r="P4613" i="1" a="1"/>
  <c r="P4613" i="1" s="1"/>
  <c r="R4613" i="1" s="1"/>
  <c r="P4614" i="1" a="1"/>
  <c r="P4614" i="1" s="1"/>
  <c r="R4614" i="1" s="1"/>
  <c r="P4615" i="1" a="1"/>
  <c r="P4615" i="1" s="1"/>
  <c r="R4615" i="1" s="1"/>
  <c r="P4616" i="1" a="1"/>
  <c r="P4616" i="1" s="1"/>
  <c r="R4616" i="1" s="1"/>
  <c r="P4617" i="1" a="1"/>
  <c r="P4617" i="1" s="1"/>
  <c r="R4617" i="1" s="1"/>
  <c r="P4618" i="1" a="1"/>
  <c r="P4618" i="1" s="1"/>
  <c r="R4618" i="1" s="1"/>
  <c r="P4619" i="1" a="1"/>
  <c r="P4619" i="1" s="1"/>
  <c r="R4619" i="1" s="1"/>
  <c r="P4620" i="1" a="1"/>
  <c r="P4620" i="1" s="1"/>
  <c r="R4620" i="1" s="1"/>
  <c r="P4621" i="1" a="1"/>
  <c r="P4621" i="1" s="1"/>
  <c r="R4621" i="1" s="1"/>
  <c r="P4622" i="1" a="1"/>
  <c r="P4622" i="1" s="1"/>
  <c r="R4622" i="1" s="1"/>
  <c r="P4623" i="1" a="1"/>
  <c r="P4623" i="1" s="1"/>
  <c r="R4623" i="1" s="1"/>
  <c r="P4624" i="1" a="1"/>
  <c r="P4624" i="1" s="1"/>
  <c r="R4624" i="1" s="1"/>
  <c r="P4625" i="1" a="1"/>
  <c r="P4625" i="1" s="1"/>
  <c r="R4625" i="1" s="1"/>
  <c r="P4626" i="1" a="1"/>
  <c r="P4626" i="1" s="1"/>
  <c r="R4626" i="1" s="1"/>
  <c r="P4627" i="1" a="1"/>
  <c r="P4627" i="1" s="1"/>
  <c r="R4627" i="1" s="1"/>
  <c r="P4628" i="1" a="1"/>
  <c r="P4628" i="1" s="1"/>
  <c r="R4628" i="1" s="1"/>
  <c r="P4629" i="1" a="1"/>
  <c r="P4629" i="1" s="1"/>
  <c r="R4629" i="1" s="1"/>
  <c r="P4630" i="1" a="1"/>
  <c r="P4630" i="1" s="1"/>
  <c r="R4630" i="1" s="1"/>
  <c r="P4631" i="1" a="1"/>
  <c r="P4631" i="1" s="1"/>
  <c r="R4631" i="1" s="1"/>
  <c r="P4632" i="1" a="1"/>
  <c r="P4632" i="1" s="1"/>
  <c r="R4632" i="1" s="1"/>
  <c r="P4633" i="1" a="1"/>
  <c r="P4633" i="1" s="1"/>
  <c r="R4633" i="1" s="1"/>
  <c r="P4634" i="1" a="1"/>
  <c r="P4634" i="1" s="1"/>
  <c r="P4635" i="1" a="1"/>
  <c r="P4635" i="1" s="1"/>
  <c r="P4636" i="1" a="1"/>
  <c r="P4636" i="1" s="1"/>
  <c r="P4637" i="1" a="1"/>
  <c r="P4637" i="1" s="1"/>
  <c r="P4638" i="1" a="1"/>
  <c r="P4638" i="1" s="1"/>
  <c r="R4638" i="1" s="1"/>
  <c r="P4639" i="1" a="1"/>
  <c r="P4639" i="1" s="1"/>
  <c r="R4639" i="1" s="1"/>
  <c r="P4640" i="1" a="1"/>
  <c r="P4640" i="1" s="1"/>
  <c r="R4640" i="1" s="1"/>
  <c r="P4641" i="1" a="1"/>
  <c r="P4641" i="1" s="1"/>
  <c r="R4641" i="1" s="1"/>
  <c r="P4642" i="1" a="1"/>
  <c r="P4642" i="1" s="1"/>
  <c r="R4642" i="1" s="1"/>
  <c r="P4643" i="1" a="1"/>
  <c r="P4643" i="1" s="1"/>
  <c r="R4643" i="1" s="1"/>
  <c r="P4644" i="1" a="1"/>
  <c r="P4644" i="1" s="1"/>
  <c r="R4644" i="1" s="1"/>
  <c r="P4645" i="1" a="1"/>
  <c r="P4645" i="1" s="1"/>
  <c r="R4645" i="1" s="1"/>
  <c r="P4646" i="1" a="1"/>
  <c r="P4646" i="1" s="1"/>
  <c r="R4646" i="1" s="1"/>
  <c r="P4647" i="1" a="1"/>
  <c r="P4647" i="1" s="1"/>
  <c r="R4647" i="1" s="1"/>
  <c r="P4648" i="1" a="1"/>
  <c r="P4648" i="1" s="1"/>
  <c r="R4648" i="1" s="1"/>
  <c r="P4649" i="1" a="1"/>
  <c r="P4649" i="1" s="1"/>
  <c r="R4649" i="1" s="1"/>
  <c r="P4650" i="1" a="1"/>
  <c r="P4650" i="1" s="1"/>
  <c r="R4650" i="1" s="1"/>
  <c r="P4651" i="1" a="1"/>
  <c r="P4651" i="1" s="1"/>
  <c r="R4651" i="1" s="1"/>
  <c r="P4652" i="1" a="1"/>
  <c r="P4652" i="1" s="1"/>
  <c r="R4652" i="1" s="1"/>
  <c r="P4653" i="1" a="1"/>
  <c r="P4653" i="1" s="1"/>
  <c r="R4653" i="1" s="1"/>
  <c r="P4654" i="1" a="1"/>
  <c r="P4654" i="1" s="1"/>
  <c r="R4654" i="1" s="1"/>
  <c r="P4655" i="1" a="1"/>
  <c r="P4655" i="1" s="1"/>
  <c r="R4655" i="1" s="1"/>
  <c r="P4656" i="1" a="1"/>
  <c r="P4656" i="1" s="1"/>
  <c r="R4656" i="1" s="1"/>
  <c r="P4657" i="1" a="1"/>
  <c r="P4657" i="1" s="1"/>
  <c r="R4657" i="1" s="1"/>
  <c r="P4658" i="1" a="1"/>
  <c r="P4658" i="1" s="1"/>
  <c r="R4658" i="1" s="1"/>
  <c r="P4659" i="1" a="1"/>
  <c r="P4659" i="1" s="1"/>
  <c r="R4659" i="1" s="1"/>
  <c r="P4660" i="1" a="1"/>
  <c r="P4660" i="1" s="1"/>
  <c r="R4660" i="1" s="1"/>
  <c r="P4661" i="1" a="1"/>
  <c r="P4661" i="1" s="1"/>
  <c r="R4661" i="1" s="1"/>
  <c r="P4662" i="1" a="1"/>
  <c r="P4662" i="1" s="1"/>
  <c r="R4662" i="1" s="1"/>
  <c r="P4663" i="1" a="1"/>
  <c r="P4663" i="1" s="1"/>
  <c r="R4663" i="1" s="1"/>
  <c r="P4664" i="1" a="1"/>
  <c r="P4664" i="1" s="1"/>
  <c r="R4664" i="1" s="1"/>
  <c r="P4665" i="1" a="1"/>
  <c r="P4665" i="1" s="1"/>
  <c r="R4665" i="1" s="1"/>
  <c r="P4666" i="1" a="1"/>
  <c r="P4666" i="1" s="1"/>
  <c r="R4666" i="1" s="1"/>
  <c r="P4667" i="1" a="1"/>
  <c r="P4667" i="1" s="1"/>
  <c r="R4667" i="1" s="1"/>
  <c r="P4668" i="1" a="1"/>
  <c r="P4668" i="1" s="1"/>
  <c r="R4668" i="1" s="1"/>
  <c r="P4669" i="1" a="1"/>
  <c r="P4669" i="1" s="1"/>
  <c r="R4669" i="1" s="1"/>
  <c r="P4670" i="1" a="1"/>
  <c r="P4670" i="1" s="1"/>
  <c r="R4670" i="1" s="1"/>
  <c r="P4671" i="1" a="1"/>
  <c r="P4671" i="1" s="1"/>
  <c r="R4671" i="1" s="1"/>
  <c r="P4672" i="1" a="1"/>
  <c r="P4672" i="1" s="1"/>
  <c r="R4672" i="1" s="1"/>
  <c r="P4673" i="1" a="1"/>
  <c r="P4673" i="1" s="1"/>
  <c r="R4673" i="1" s="1"/>
  <c r="P4674" i="1" a="1"/>
  <c r="P4674" i="1" s="1"/>
  <c r="R4674" i="1" s="1"/>
  <c r="P4675" i="1" a="1"/>
  <c r="P4675" i="1" s="1"/>
  <c r="R4675" i="1" s="1"/>
  <c r="P4676" i="1" a="1"/>
  <c r="P4676" i="1" s="1"/>
  <c r="R4676" i="1" s="1"/>
  <c r="P4677" i="1" a="1"/>
  <c r="P4677" i="1" s="1"/>
  <c r="R4677" i="1" s="1"/>
  <c r="P4678" i="1" a="1"/>
  <c r="P4678" i="1" s="1"/>
  <c r="R4678" i="1" s="1"/>
  <c r="P4679" i="1" a="1"/>
  <c r="P4679" i="1" s="1"/>
  <c r="R4679" i="1" s="1"/>
  <c r="P4680" i="1" a="1"/>
  <c r="P4680" i="1" s="1"/>
  <c r="R4680" i="1" s="1"/>
  <c r="P4681" i="1" a="1"/>
  <c r="P4681" i="1" s="1"/>
  <c r="R4681" i="1" s="1"/>
  <c r="P4682" i="1" a="1"/>
  <c r="P4682" i="1" s="1"/>
  <c r="R4682" i="1" s="1"/>
  <c r="P4683" i="1" a="1"/>
  <c r="P4683" i="1" s="1"/>
  <c r="R4683" i="1" s="1"/>
  <c r="P4684" i="1" a="1"/>
  <c r="P4684" i="1" s="1"/>
  <c r="R4684" i="1" s="1"/>
  <c r="P4685" i="1" a="1"/>
  <c r="P4685" i="1" s="1"/>
  <c r="R4685" i="1" s="1"/>
  <c r="P4686" i="1" a="1"/>
  <c r="P4686" i="1" s="1"/>
  <c r="R4686" i="1" s="1"/>
  <c r="P4687" i="1" a="1"/>
  <c r="P4687" i="1" s="1"/>
  <c r="R4687" i="1" s="1"/>
  <c r="P4688" i="1" a="1"/>
  <c r="P4688" i="1" s="1"/>
  <c r="R4688" i="1" s="1"/>
  <c r="P4689" i="1" a="1"/>
  <c r="P4689" i="1" s="1"/>
  <c r="R4689" i="1" s="1"/>
  <c r="P4690" i="1" a="1"/>
  <c r="P4690" i="1" s="1"/>
  <c r="R4690" i="1" s="1"/>
  <c r="P4691" i="1" a="1"/>
  <c r="P4691" i="1" s="1"/>
  <c r="R4691" i="1" s="1"/>
  <c r="P4692" i="1" a="1"/>
  <c r="P4692" i="1" s="1"/>
  <c r="R4692" i="1" s="1"/>
  <c r="P4693" i="1" a="1"/>
  <c r="P4693" i="1" s="1"/>
  <c r="R4693" i="1" s="1"/>
  <c r="P4694" i="1" a="1"/>
  <c r="P4694" i="1" s="1"/>
  <c r="R4694" i="1" s="1"/>
  <c r="P4695" i="1" a="1"/>
  <c r="P4695" i="1" s="1"/>
  <c r="R4695" i="1" s="1"/>
  <c r="P4696" i="1" a="1"/>
  <c r="P4696" i="1" s="1"/>
  <c r="R4696" i="1" s="1"/>
  <c r="P4697" i="1" a="1"/>
  <c r="P4697" i="1" s="1"/>
  <c r="R4697" i="1" s="1"/>
  <c r="P4698" i="1" a="1"/>
  <c r="P4698" i="1" s="1"/>
  <c r="R4698" i="1" s="1"/>
  <c r="P4699" i="1" a="1"/>
  <c r="P4699" i="1" s="1"/>
  <c r="R4699" i="1" s="1"/>
  <c r="P4700" i="1" a="1"/>
  <c r="P4700" i="1" s="1"/>
  <c r="R4700" i="1" s="1"/>
  <c r="P4701" i="1" a="1"/>
  <c r="P4701" i="1" s="1"/>
  <c r="R4701" i="1" s="1"/>
  <c r="P4702" i="1" a="1"/>
  <c r="P4702" i="1" s="1"/>
  <c r="R4702" i="1" s="1"/>
  <c r="P4703" i="1" a="1"/>
  <c r="P4703" i="1" s="1"/>
  <c r="R4703" i="1" s="1"/>
  <c r="P4704" i="1" a="1"/>
  <c r="P4704" i="1" s="1"/>
  <c r="R4704" i="1" s="1"/>
  <c r="P4705" i="1" a="1"/>
  <c r="P4705" i="1" s="1"/>
  <c r="R4705" i="1" s="1"/>
  <c r="P4706" i="1" a="1"/>
  <c r="P4706" i="1" s="1"/>
  <c r="R4706" i="1" s="1"/>
  <c r="P4707" i="1" a="1"/>
  <c r="P4707" i="1" s="1"/>
  <c r="R4707" i="1" s="1"/>
  <c r="P4708" i="1" a="1"/>
  <c r="P4708" i="1" s="1"/>
  <c r="R4708" i="1" s="1"/>
  <c r="P4709" i="1" a="1"/>
  <c r="P4709" i="1" s="1"/>
  <c r="R4709" i="1" s="1"/>
  <c r="P4710" i="1" a="1"/>
  <c r="P4710" i="1" s="1"/>
  <c r="R4710" i="1" s="1"/>
  <c r="P4711" i="1" a="1"/>
  <c r="P4711" i="1" s="1"/>
  <c r="R4711" i="1" s="1"/>
  <c r="P4712" i="1" a="1"/>
  <c r="P4712" i="1" s="1"/>
  <c r="R4712" i="1" s="1"/>
  <c r="P4713" i="1" a="1"/>
  <c r="P4713" i="1" s="1"/>
  <c r="R4713" i="1" s="1"/>
  <c r="P4714" i="1" a="1"/>
  <c r="P4714" i="1" s="1"/>
  <c r="R4714" i="1" s="1"/>
  <c r="P4715" i="1" a="1"/>
  <c r="P4715" i="1" s="1"/>
  <c r="R4715" i="1" s="1"/>
  <c r="P4716" i="1" a="1"/>
  <c r="P4716" i="1" s="1"/>
  <c r="R4716" i="1" s="1"/>
  <c r="P4717" i="1" a="1"/>
  <c r="P4717" i="1" s="1"/>
  <c r="R4717" i="1" s="1"/>
  <c r="P4718" i="1" a="1"/>
  <c r="P4718" i="1" s="1"/>
  <c r="R4718" i="1" s="1"/>
  <c r="P4719" i="1" a="1"/>
  <c r="P4719" i="1" s="1"/>
  <c r="R4719" i="1" s="1"/>
  <c r="P4720" i="1" a="1"/>
  <c r="P4720" i="1" s="1"/>
  <c r="R4720" i="1" s="1"/>
  <c r="P4721" i="1" a="1"/>
  <c r="P4721" i="1" s="1"/>
  <c r="R4721" i="1" s="1"/>
  <c r="P4722" i="1" a="1"/>
  <c r="P4722" i="1" s="1"/>
  <c r="R4722" i="1" s="1"/>
  <c r="P4723" i="1" a="1"/>
  <c r="P4723" i="1" s="1"/>
  <c r="R4723" i="1" s="1"/>
  <c r="P4724" i="1" a="1"/>
  <c r="P4724" i="1" s="1"/>
  <c r="R4724" i="1" s="1"/>
  <c r="P4725" i="1" a="1"/>
  <c r="P4725" i="1" s="1"/>
  <c r="R4725" i="1" s="1"/>
  <c r="P4726" i="1" a="1"/>
  <c r="P4726" i="1" s="1"/>
  <c r="R4726" i="1" s="1"/>
  <c r="P4727" i="1" a="1"/>
  <c r="P4727" i="1" s="1"/>
  <c r="R4727" i="1" s="1"/>
  <c r="P4728" i="1" a="1"/>
  <c r="P4728" i="1" s="1"/>
  <c r="R4728" i="1" s="1"/>
  <c r="P4729" i="1" a="1"/>
  <c r="P4729" i="1" s="1"/>
  <c r="R4729" i="1" s="1"/>
  <c r="P4730" i="1" a="1"/>
  <c r="P4730" i="1" s="1"/>
  <c r="R4730" i="1" s="1"/>
  <c r="P4731" i="1" a="1"/>
  <c r="P4731" i="1" s="1"/>
  <c r="R4731" i="1" s="1"/>
  <c r="P4732" i="1" a="1"/>
  <c r="P4732" i="1" s="1"/>
  <c r="R4732" i="1" s="1"/>
  <c r="P4733" i="1" a="1"/>
  <c r="P4733" i="1" s="1"/>
  <c r="R4733" i="1" s="1"/>
  <c r="P4734" i="1" a="1"/>
  <c r="P4734" i="1" s="1"/>
  <c r="R4734" i="1" s="1"/>
  <c r="P4735" i="1" a="1"/>
  <c r="P4735" i="1" s="1"/>
  <c r="R4735" i="1" s="1"/>
  <c r="P4736" i="1" a="1"/>
  <c r="P4736" i="1" s="1"/>
  <c r="R4736" i="1" s="1"/>
  <c r="P4737" i="1" a="1"/>
  <c r="P4737" i="1" s="1"/>
  <c r="R4737" i="1" s="1"/>
  <c r="P4738" i="1" a="1"/>
  <c r="P4738" i="1" s="1"/>
  <c r="R4738" i="1" s="1"/>
  <c r="P4739" i="1" a="1"/>
  <c r="P4739" i="1" s="1"/>
  <c r="R4739" i="1" s="1"/>
  <c r="P4740" i="1" a="1"/>
  <c r="P4740" i="1" s="1"/>
  <c r="R4740" i="1" s="1"/>
  <c r="P4741" i="1" a="1"/>
  <c r="P4741" i="1" s="1"/>
  <c r="R4741" i="1" s="1"/>
  <c r="P4742" i="1" a="1"/>
  <c r="P4742" i="1" s="1"/>
  <c r="R4742" i="1" s="1"/>
  <c r="P4743" i="1" a="1"/>
  <c r="P4743" i="1" s="1"/>
  <c r="R4743" i="1" s="1"/>
  <c r="P4744" i="1" a="1"/>
  <c r="P4744" i="1" s="1"/>
  <c r="R4744" i="1" s="1"/>
  <c r="P4745" i="1" a="1"/>
  <c r="P4745" i="1" s="1"/>
  <c r="R4745" i="1" s="1"/>
  <c r="P4746" i="1" a="1"/>
  <c r="P4746" i="1" s="1"/>
  <c r="R4746" i="1" s="1"/>
  <c r="P4747" i="1" a="1"/>
  <c r="P4747" i="1" s="1"/>
  <c r="R4747" i="1" s="1"/>
  <c r="P4748" i="1" a="1"/>
  <c r="P4748" i="1" s="1"/>
  <c r="R4748" i="1" s="1"/>
  <c r="P4749" i="1" a="1"/>
  <c r="P4749" i="1" s="1"/>
  <c r="R4749" i="1" s="1"/>
  <c r="P4750" i="1" a="1"/>
  <c r="P4750" i="1" s="1"/>
  <c r="R4750" i="1" s="1"/>
  <c r="P4751" i="1" a="1"/>
  <c r="P4751" i="1" s="1"/>
  <c r="R4751" i="1" s="1"/>
  <c r="P4752" i="1" a="1"/>
  <c r="P4752" i="1" s="1"/>
  <c r="R4752" i="1" s="1"/>
  <c r="P4753" i="1" a="1"/>
  <c r="P4753" i="1" s="1"/>
  <c r="R4753" i="1" s="1"/>
  <c r="P4754" i="1" a="1"/>
  <c r="P4754" i="1" s="1"/>
  <c r="R4754" i="1" s="1"/>
  <c r="P4755" i="1" a="1"/>
  <c r="P4755" i="1" s="1"/>
  <c r="R4755" i="1" s="1"/>
  <c r="P4756" i="1" a="1"/>
  <c r="P4756" i="1" s="1"/>
  <c r="R4756" i="1" s="1"/>
  <c r="P4757" i="1" a="1"/>
  <c r="P4757" i="1" s="1"/>
  <c r="R4757" i="1" s="1"/>
  <c r="P4758" i="1" a="1"/>
  <c r="P4758" i="1" s="1"/>
  <c r="R4758" i="1" s="1"/>
  <c r="P4759" i="1" a="1"/>
  <c r="P4759" i="1" s="1"/>
  <c r="R4759" i="1" s="1"/>
  <c r="P4760" i="1" a="1"/>
  <c r="P4760" i="1" s="1"/>
  <c r="R4760" i="1" s="1"/>
  <c r="P4761" i="1" a="1"/>
  <c r="P4761" i="1" s="1"/>
  <c r="R4761" i="1" s="1"/>
  <c r="P4762" i="1" a="1"/>
  <c r="P4762" i="1" s="1"/>
  <c r="R4762" i="1" s="1"/>
  <c r="P4763" i="1" a="1"/>
  <c r="P4763" i="1" s="1"/>
  <c r="R4763" i="1" s="1"/>
  <c r="P4764" i="1" a="1"/>
  <c r="P4764" i="1" s="1"/>
  <c r="R4764" i="1" s="1"/>
  <c r="P4765" i="1" a="1"/>
  <c r="P4765" i="1" s="1"/>
  <c r="R4765" i="1" s="1"/>
  <c r="P4766" i="1" a="1"/>
  <c r="P4766" i="1" s="1"/>
  <c r="R4766" i="1" s="1"/>
  <c r="P4767" i="1" a="1"/>
  <c r="P4767" i="1" s="1"/>
  <c r="R4767" i="1" s="1"/>
  <c r="P4768" i="1" a="1"/>
  <c r="P4768" i="1" s="1"/>
  <c r="R4768" i="1" s="1"/>
  <c r="P4769" i="1" a="1"/>
  <c r="P4769" i="1" s="1"/>
  <c r="R4769" i="1" s="1"/>
  <c r="P4770" i="1" a="1"/>
  <c r="P4770" i="1" s="1"/>
  <c r="R4770" i="1" s="1"/>
  <c r="P4771" i="1" a="1"/>
  <c r="P4771" i="1" s="1"/>
  <c r="R4771" i="1" s="1"/>
  <c r="P4772" i="1" a="1"/>
  <c r="P4772" i="1" s="1"/>
  <c r="R4772" i="1" s="1"/>
  <c r="P4773" i="1" a="1"/>
  <c r="P4773" i="1" s="1"/>
  <c r="R4773" i="1" s="1"/>
  <c r="P4774" i="1" a="1"/>
  <c r="P4774" i="1" s="1"/>
  <c r="R4774" i="1" s="1"/>
  <c r="P4775" i="1" a="1"/>
  <c r="P4775" i="1" s="1"/>
  <c r="R4775" i="1" s="1"/>
  <c r="P4776" i="1" a="1"/>
  <c r="P4776" i="1" s="1"/>
  <c r="R4776" i="1" s="1"/>
  <c r="P4777" i="1" a="1"/>
  <c r="P4777" i="1" s="1"/>
  <c r="R4777" i="1" s="1"/>
  <c r="P4778" i="1" a="1"/>
  <c r="P4778" i="1" s="1"/>
  <c r="R4778" i="1" s="1"/>
  <c r="P4779" i="1" a="1"/>
  <c r="P4779" i="1" s="1"/>
  <c r="R4779" i="1" s="1"/>
  <c r="P4780" i="1" a="1"/>
  <c r="P4780" i="1" s="1"/>
  <c r="R4780" i="1" s="1"/>
  <c r="P4781" i="1" a="1"/>
  <c r="P4781" i="1" s="1"/>
  <c r="R4781" i="1" s="1"/>
  <c r="P4782" i="1" a="1"/>
  <c r="P4782" i="1" s="1"/>
  <c r="R4782" i="1" s="1"/>
  <c r="P4783" i="1" a="1"/>
  <c r="P4783" i="1" s="1"/>
  <c r="R4783" i="1" s="1"/>
  <c r="P4784" i="1" a="1"/>
  <c r="P4784" i="1" s="1"/>
  <c r="R4784" i="1" s="1"/>
  <c r="P4785" i="1" a="1"/>
  <c r="P4785" i="1" s="1"/>
  <c r="R4785" i="1" s="1"/>
  <c r="P4786" i="1" a="1"/>
  <c r="P4786" i="1" s="1"/>
  <c r="R4786" i="1" s="1"/>
  <c r="P4787" i="1" a="1"/>
  <c r="P4787" i="1" s="1"/>
  <c r="R4787" i="1" s="1"/>
  <c r="P4788" i="1" a="1"/>
  <c r="P4788" i="1" s="1"/>
  <c r="R4788" i="1" s="1"/>
  <c r="P4789" i="1" a="1"/>
  <c r="P4789" i="1" s="1"/>
  <c r="R4789" i="1" s="1"/>
  <c r="P4790" i="1" a="1"/>
  <c r="P4790" i="1" s="1"/>
  <c r="R4790" i="1" s="1"/>
  <c r="P4791" i="1" a="1"/>
  <c r="P4791" i="1" s="1"/>
  <c r="R4791" i="1" s="1"/>
  <c r="P4792" i="1" a="1"/>
  <c r="P4792" i="1" s="1"/>
  <c r="R4792" i="1" s="1"/>
  <c r="P4793" i="1" a="1"/>
  <c r="P4793" i="1" s="1"/>
  <c r="R4793" i="1" s="1"/>
  <c r="P4794" i="1" a="1"/>
  <c r="P4794" i="1" s="1"/>
  <c r="R4794" i="1" s="1"/>
  <c r="P4795" i="1" a="1"/>
  <c r="P4795" i="1" s="1"/>
  <c r="R4795" i="1" s="1"/>
  <c r="P4796" i="1" a="1"/>
  <c r="P4796" i="1" s="1"/>
  <c r="R4796" i="1" s="1"/>
  <c r="P4797" i="1" a="1"/>
  <c r="P4797" i="1" s="1"/>
  <c r="R4797" i="1" s="1"/>
  <c r="P4798" i="1" a="1"/>
  <c r="P4798" i="1" s="1"/>
  <c r="R4798" i="1" s="1"/>
  <c r="P4799" i="1" a="1"/>
  <c r="P4799" i="1" s="1"/>
  <c r="R4799" i="1" s="1"/>
  <c r="P4800" i="1" a="1"/>
  <c r="P4800" i="1" s="1"/>
  <c r="R4800" i="1" s="1"/>
  <c r="P4801" i="1" a="1"/>
  <c r="P4801" i="1" s="1"/>
  <c r="R4801" i="1" s="1"/>
  <c r="P4802" i="1" a="1"/>
  <c r="P4802" i="1" s="1"/>
  <c r="R4802" i="1" s="1"/>
  <c r="P4803" i="1" a="1"/>
  <c r="P4803" i="1" s="1"/>
  <c r="R4803" i="1" s="1"/>
  <c r="P4804" i="1" a="1"/>
  <c r="P4804" i="1" s="1"/>
  <c r="R4804" i="1" s="1"/>
  <c r="P4805" i="1" a="1"/>
  <c r="P4805" i="1" s="1"/>
  <c r="R4805" i="1" s="1"/>
  <c r="P4806" i="1" a="1"/>
  <c r="P4806" i="1" s="1"/>
  <c r="R4806" i="1" s="1"/>
  <c r="P4807" i="1" a="1"/>
  <c r="P4807" i="1" s="1"/>
  <c r="R4807" i="1" s="1"/>
  <c r="P4808" i="1" a="1"/>
  <c r="P4808" i="1" s="1"/>
  <c r="R4808" i="1" s="1"/>
  <c r="P4809" i="1" a="1"/>
  <c r="P4809" i="1" s="1"/>
  <c r="R4809" i="1" s="1"/>
  <c r="P4810" i="1" a="1"/>
  <c r="P4810" i="1" s="1"/>
  <c r="R4810" i="1" s="1"/>
  <c r="P4811" i="1" a="1"/>
  <c r="P4811" i="1" s="1"/>
  <c r="R4811" i="1" s="1"/>
  <c r="P4812" i="1" a="1"/>
  <c r="P4812" i="1" s="1"/>
  <c r="R4812" i="1" s="1"/>
  <c r="P4813" i="1" a="1"/>
  <c r="P4813" i="1" s="1"/>
  <c r="R4813" i="1" s="1"/>
  <c r="P4814" i="1" a="1"/>
  <c r="P4814" i="1" s="1"/>
  <c r="R4814" i="1" s="1"/>
  <c r="P4815" i="1" a="1"/>
  <c r="P4815" i="1" s="1"/>
  <c r="R4815" i="1" s="1"/>
  <c r="P4816" i="1" a="1"/>
  <c r="P4816" i="1" s="1"/>
  <c r="R4816" i="1" s="1"/>
  <c r="P4817" i="1" a="1"/>
  <c r="P4817" i="1" s="1"/>
  <c r="R4817" i="1" s="1"/>
  <c r="P4818" i="1" a="1"/>
  <c r="P4818" i="1" s="1"/>
  <c r="R4818" i="1" s="1"/>
  <c r="P4819" i="1" a="1"/>
  <c r="P4819" i="1" s="1"/>
  <c r="R4819" i="1" s="1"/>
  <c r="P4820" i="1" a="1"/>
  <c r="P4820" i="1" s="1"/>
  <c r="R4820" i="1" s="1"/>
  <c r="P4821" i="1" a="1"/>
  <c r="P4821" i="1" s="1"/>
  <c r="R4821" i="1" s="1"/>
  <c r="P4822" i="1" a="1"/>
  <c r="P4822" i="1" s="1"/>
  <c r="R4822" i="1" s="1"/>
  <c r="P4823" i="1" a="1"/>
  <c r="P4823" i="1" s="1"/>
  <c r="R4823" i="1" s="1"/>
  <c r="P4824" i="1" a="1"/>
  <c r="P4824" i="1" s="1"/>
  <c r="R4824" i="1" s="1"/>
  <c r="P4825" i="1" a="1"/>
  <c r="P4825" i="1" s="1"/>
  <c r="R4825" i="1" s="1"/>
  <c r="P4826" i="1" a="1"/>
  <c r="P4826" i="1" s="1"/>
  <c r="R4826" i="1" s="1"/>
  <c r="P4827" i="1" a="1"/>
  <c r="P4827" i="1" s="1"/>
  <c r="R4827" i="1" s="1"/>
  <c r="P4828" i="1" a="1"/>
  <c r="P4828" i="1" s="1"/>
  <c r="R4828" i="1" s="1"/>
  <c r="P4829" i="1" a="1"/>
  <c r="P4829" i="1" s="1"/>
  <c r="R4829" i="1" s="1"/>
  <c r="P4830" i="1" a="1"/>
  <c r="P4830" i="1" s="1"/>
  <c r="R4830" i="1" s="1"/>
  <c r="P4831" i="1" a="1"/>
  <c r="P4831" i="1" s="1"/>
  <c r="R4831" i="1" s="1"/>
  <c r="P4832" i="1" a="1"/>
  <c r="P4832" i="1" s="1"/>
  <c r="R4832" i="1" s="1"/>
  <c r="P4833" i="1" a="1"/>
  <c r="P4833" i="1" s="1"/>
  <c r="R4833" i="1" s="1"/>
  <c r="P4834" i="1" a="1"/>
  <c r="P4834" i="1" s="1"/>
  <c r="R4834" i="1" s="1"/>
  <c r="P4835" i="1" a="1"/>
  <c r="P4835" i="1" s="1"/>
  <c r="R4835" i="1" s="1"/>
  <c r="P4836" i="1" a="1"/>
  <c r="P4836" i="1" s="1"/>
  <c r="R4836" i="1" s="1"/>
  <c r="P4837" i="1" a="1"/>
  <c r="P4837" i="1" s="1"/>
  <c r="R4837" i="1" s="1"/>
  <c r="P4838" i="1" a="1"/>
  <c r="P4838" i="1" s="1"/>
  <c r="R4838" i="1" s="1"/>
  <c r="P4839" i="1" a="1"/>
  <c r="P4839" i="1" s="1"/>
  <c r="R4839" i="1" s="1"/>
  <c r="P4840" i="1" a="1"/>
  <c r="P4840" i="1" s="1"/>
  <c r="R4840" i="1" s="1"/>
  <c r="P4841" i="1" a="1"/>
  <c r="P4841" i="1" s="1"/>
  <c r="R4841" i="1" s="1"/>
  <c r="P4842" i="1" a="1"/>
  <c r="P4842" i="1" s="1"/>
  <c r="R4842" i="1" s="1"/>
  <c r="P4843" i="1" a="1"/>
  <c r="P4843" i="1" s="1"/>
  <c r="R4843" i="1" s="1"/>
  <c r="P4844" i="1" a="1"/>
  <c r="P4844" i="1" s="1"/>
  <c r="R4844" i="1" s="1"/>
  <c r="P4845" i="1" a="1"/>
  <c r="P4845" i="1" s="1"/>
  <c r="R4845" i="1" s="1"/>
  <c r="P4846" i="1" a="1"/>
  <c r="P4846" i="1" s="1"/>
  <c r="R4846" i="1" s="1"/>
  <c r="P4847" i="1" a="1"/>
  <c r="P4847" i="1" s="1"/>
  <c r="R4847" i="1" s="1"/>
  <c r="P4848" i="1" a="1"/>
  <c r="P4848" i="1" s="1"/>
  <c r="R4848" i="1" s="1"/>
  <c r="P4849" i="1" a="1"/>
  <c r="P4849" i="1" s="1"/>
  <c r="R4849" i="1" s="1"/>
  <c r="P4850" i="1" a="1"/>
  <c r="P4850" i="1" s="1"/>
  <c r="R4850" i="1" s="1"/>
  <c r="P4851" i="1" a="1"/>
  <c r="P4851" i="1" s="1"/>
  <c r="R4851" i="1" s="1"/>
  <c r="P4852" i="1" a="1"/>
  <c r="P4852" i="1" s="1"/>
  <c r="R4852" i="1" s="1"/>
  <c r="P4853" i="1" a="1"/>
  <c r="P4853" i="1" s="1"/>
  <c r="R4853" i="1" s="1"/>
  <c r="P4854" i="1" a="1"/>
  <c r="P4854" i="1" s="1"/>
  <c r="R4854" i="1" s="1"/>
  <c r="P4855" i="1" a="1"/>
  <c r="P4855" i="1" s="1"/>
  <c r="R4855" i="1" s="1"/>
  <c r="P4856" i="1" a="1"/>
  <c r="P4856" i="1" s="1"/>
  <c r="R4856" i="1" s="1"/>
  <c r="P4857" i="1" a="1"/>
  <c r="P4857" i="1" s="1"/>
  <c r="R4857" i="1" s="1"/>
  <c r="P4858" i="1" a="1"/>
  <c r="P4858" i="1" s="1"/>
  <c r="R4858" i="1" s="1"/>
  <c r="P4859" i="1" a="1"/>
  <c r="P4859" i="1" s="1"/>
  <c r="R4859" i="1" s="1"/>
  <c r="P4860" i="1" a="1"/>
  <c r="P4860" i="1" s="1"/>
  <c r="R4860" i="1" s="1"/>
  <c r="P4861" i="1" a="1"/>
  <c r="P4861" i="1" s="1"/>
  <c r="R4861" i="1" s="1"/>
  <c r="P4862" i="1" a="1"/>
  <c r="P4862" i="1" s="1"/>
  <c r="R4862" i="1" s="1"/>
  <c r="P4863" i="1" a="1"/>
  <c r="P4863" i="1" s="1"/>
  <c r="R4863" i="1" s="1"/>
  <c r="P4864" i="1" a="1"/>
  <c r="P4864" i="1" s="1"/>
  <c r="R4864" i="1" s="1"/>
  <c r="P4865" i="1" a="1"/>
  <c r="P4865" i="1" s="1"/>
  <c r="R4865" i="1" s="1"/>
  <c r="P4866" i="1" a="1"/>
  <c r="P4866" i="1" s="1"/>
  <c r="R4866" i="1" s="1"/>
  <c r="P4867" i="1" a="1"/>
  <c r="P4867" i="1" s="1"/>
  <c r="R4867" i="1" s="1"/>
  <c r="P4868" i="1" a="1"/>
  <c r="P4868" i="1" s="1"/>
  <c r="R4868" i="1" s="1"/>
  <c r="P4869" i="1" a="1"/>
  <c r="P4869" i="1" s="1"/>
  <c r="R4869" i="1" s="1"/>
  <c r="P4870" i="1" a="1"/>
  <c r="P4870" i="1" s="1"/>
  <c r="R4870" i="1" s="1"/>
  <c r="P4871" i="1" a="1"/>
  <c r="P4871" i="1" s="1"/>
  <c r="R4871" i="1" s="1"/>
  <c r="P4872" i="1" a="1"/>
  <c r="P4872" i="1" s="1"/>
  <c r="R4872" i="1" s="1"/>
  <c r="P4873" i="1" a="1"/>
  <c r="P4873" i="1" s="1"/>
  <c r="R4873" i="1" s="1"/>
  <c r="P4874" i="1" a="1"/>
  <c r="P4874" i="1" s="1"/>
  <c r="R4874" i="1" s="1"/>
  <c r="P4875" i="1" a="1"/>
  <c r="P4875" i="1" s="1"/>
  <c r="R4875" i="1" s="1"/>
  <c r="P4876" i="1" a="1"/>
  <c r="P4876" i="1" s="1"/>
  <c r="R4876" i="1" s="1"/>
  <c r="P4877" i="1" a="1"/>
  <c r="P4877" i="1" s="1"/>
  <c r="R4877" i="1" s="1"/>
  <c r="P4878" i="1" a="1"/>
  <c r="P4878" i="1" s="1"/>
  <c r="R4878" i="1" s="1"/>
  <c r="P4879" i="1" a="1"/>
  <c r="P4879" i="1" s="1"/>
  <c r="R4879" i="1" s="1"/>
  <c r="P4880" i="1" a="1"/>
  <c r="P4880" i="1" s="1"/>
  <c r="R4880" i="1" s="1"/>
  <c r="P4881" i="1" a="1"/>
  <c r="P4881" i="1" s="1"/>
  <c r="R4881" i="1" s="1"/>
  <c r="P4882" i="1" a="1"/>
  <c r="P4882" i="1" s="1"/>
  <c r="R4882" i="1" s="1"/>
  <c r="P4883" i="1" a="1"/>
  <c r="P4883" i="1" s="1"/>
  <c r="R4883" i="1" s="1"/>
  <c r="P4884" i="1" a="1"/>
  <c r="P4884" i="1" s="1"/>
  <c r="R4884" i="1" s="1"/>
  <c r="P4885" i="1" a="1"/>
  <c r="P4885" i="1" s="1"/>
  <c r="R4885" i="1" s="1"/>
  <c r="P4886" i="1" a="1"/>
  <c r="P4886" i="1" s="1"/>
  <c r="R4886" i="1" s="1"/>
  <c r="P4887" i="1" a="1"/>
  <c r="P4887" i="1" s="1"/>
  <c r="R4887" i="1" s="1"/>
  <c r="P4888" i="1" a="1"/>
  <c r="P4888" i="1" s="1"/>
  <c r="R4888" i="1" s="1"/>
  <c r="P4889" i="1" a="1"/>
  <c r="P4889" i="1" s="1"/>
  <c r="R4889" i="1" s="1"/>
  <c r="P4890" i="1" a="1"/>
  <c r="P4890" i="1" s="1"/>
  <c r="R4890" i="1" s="1"/>
  <c r="P4891" i="1" a="1"/>
  <c r="P4891" i="1" s="1"/>
  <c r="R4891" i="1" s="1"/>
  <c r="P4892" i="1" a="1"/>
  <c r="P4892" i="1" s="1"/>
  <c r="R4892" i="1" s="1"/>
  <c r="P4893" i="1" a="1"/>
  <c r="P4893" i="1" s="1"/>
  <c r="R4893" i="1" s="1"/>
  <c r="P4894" i="1" a="1"/>
  <c r="P4894" i="1" s="1"/>
  <c r="R4894" i="1" s="1"/>
  <c r="P4895" i="1" a="1"/>
  <c r="P4895" i="1" s="1"/>
  <c r="R4895" i="1" s="1"/>
  <c r="P4896" i="1" a="1"/>
  <c r="P4896" i="1" s="1"/>
  <c r="R4896" i="1" s="1"/>
  <c r="P4897" i="1" a="1"/>
  <c r="P4897" i="1" s="1"/>
  <c r="R4897" i="1" s="1"/>
  <c r="P4898" i="1" a="1"/>
  <c r="P4898" i="1" s="1"/>
  <c r="R4898" i="1" s="1"/>
  <c r="P4899" i="1" a="1"/>
  <c r="P4899" i="1" s="1"/>
  <c r="R4899" i="1" s="1"/>
  <c r="P4900" i="1" a="1"/>
  <c r="P4900" i="1" s="1"/>
  <c r="R4900" i="1" s="1"/>
  <c r="P4901" i="1" a="1"/>
  <c r="P4901" i="1" s="1"/>
  <c r="R4901" i="1" s="1"/>
  <c r="P4902" i="1" a="1"/>
  <c r="P4902" i="1" s="1"/>
  <c r="R4902" i="1" s="1"/>
  <c r="P4903" i="1" a="1"/>
  <c r="P4903" i="1" s="1"/>
  <c r="R4903" i="1" s="1"/>
  <c r="P4904" i="1" a="1"/>
  <c r="P4904" i="1" s="1"/>
  <c r="R4904" i="1" s="1"/>
  <c r="P4905" i="1" a="1"/>
  <c r="P4905" i="1" s="1"/>
  <c r="R4905" i="1" s="1"/>
  <c r="P4906" i="1" a="1"/>
  <c r="P4906" i="1" s="1"/>
  <c r="R4906" i="1" s="1"/>
  <c r="P4907" i="1" a="1"/>
  <c r="P4907" i="1" s="1"/>
  <c r="R4907" i="1" s="1"/>
  <c r="P4908" i="1" a="1"/>
  <c r="P4908" i="1" s="1"/>
  <c r="R4908" i="1" s="1"/>
  <c r="P4909" i="1" a="1"/>
  <c r="P4909" i="1" s="1"/>
  <c r="R4909" i="1" s="1"/>
  <c r="P4910" i="1" a="1"/>
  <c r="P4910" i="1" s="1"/>
  <c r="R4910" i="1" s="1"/>
  <c r="P4911" i="1" a="1"/>
  <c r="P4911" i="1" s="1"/>
  <c r="R4911" i="1" s="1"/>
  <c r="P4912" i="1" a="1"/>
  <c r="P4912" i="1" s="1"/>
  <c r="R4912" i="1" s="1"/>
  <c r="P4913" i="1" a="1"/>
  <c r="P4913" i="1" s="1"/>
  <c r="R4913" i="1" s="1"/>
  <c r="P4914" i="1" a="1"/>
  <c r="P4914" i="1" s="1"/>
  <c r="R4914" i="1" s="1"/>
  <c r="P4915" i="1" a="1"/>
  <c r="P4915" i="1" s="1"/>
  <c r="R4915" i="1" s="1"/>
  <c r="P4916" i="1" a="1"/>
  <c r="P4916" i="1" s="1"/>
  <c r="R4916" i="1" s="1"/>
  <c r="P4917" i="1" a="1"/>
  <c r="P4917" i="1" s="1"/>
  <c r="R4917" i="1" s="1"/>
  <c r="P4918" i="1" a="1"/>
  <c r="P4918" i="1" s="1"/>
  <c r="R4918" i="1" s="1"/>
  <c r="P4919" i="1" a="1"/>
  <c r="P4919" i="1" s="1"/>
  <c r="R4919" i="1" s="1"/>
  <c r="P4920" i="1" a="1"/>
  <c r="P4920" i="1" s="1"/>
  <c r="R4920" i="1" s="1"/>
  <c r="P4921" i="1" a="1"/>
  <c r="P4921" i="1" s="1"/>
  <c r="R4921" i="1" s="1"/>
  <c r="P4922" i="1" a="1"/>
  <c r="P4922" i="1" s="1"/>
  <c r="R4922" i="1" s="1"/>
  <c r="P4923" i="1" a="1"/>
  <c r="P4923" i="1" s="1"/>
  <c r="R4923" i="1" s="1"/>
  <c r="P4924" i="1" a="1"/>
  <c r="P4924" i="1" s="1"/>
  <c r="R4924" i="1" s="1"/>
  <c r="P4925" i="1" a="1"/>
  <c r="P4925" i="1" s="1"/>
  <c r="R4925" i="1" s="1"/>
  <c r="P4926" i="1" a="1"/>
  <c r="P4926" i="1" s="1"/>
  <c r="R4926" i="1" s="1"/>
  <c r="P4927" i="1" a="1"/>
  <c r="P4927" i="1" s="1"/>
  <c r="R4927" i="1" s="1"/>
  <c r="P4928" i="1" a="1"/>
  <c r="P4928" i="1" s="1"/>
  <c r="R4928" i="1" s="1"/>
  <c r="P4929" i="1" a="1"/>
  <c r="P4929" i="1" s="1"/>
  <c r="R4929" i="1" s="1"/>
  <c r="P4930" i="1" a="1"/>
  <c r="P4930" i="1" s="1"/>
  <c r="R4930" i="1" s="1"/>
  <c r="P4931" i="1" a="1"/>
  <c r="P4931" i="1" s="1"/>
  <c r="R4931" i="1" s="1"/>
  <c r="P4932" i="1" a="1"/>
  <c r="P4932" i="1" s="1"/>
  <c r="R4932" i="1" s="1"/>
  <c r="P4933" i="1" a="1"/>
  <c r="P4933" i="1" s="1"/>
  <c r="R4933" i="1" s="1"/>
  <c r="P4934" i="1" a="1"/>
  <c r="P4934" i="1" s="1"/>
  <c r="R4934" i="1" s="1"/>
  <c r="P4935" i="1" a="1"/>
  <c r="P4935" i="1" s="1"/>
  <c r="R4935" i="1" s="1"/>
  <c r="P4936" i="1" a="1"/>
  <c r="P4936" i="1" s="1"/>
  <c r="R4936" i="1" s="1"/>
  <c r="P4937" i="1" a="1"/>
  <c r="P4937" i="1" s="1"/>
  <c r="R4937" i="1" s="1"/>
  <c r="P4938" i="1" a="1"/>
  <c r="P4938" i="1" s="1"/>
  <c r="R4938" i="1" s="1"/>
  <c r="P4939" i="1" a="1"/>
  <c r="P4939" i="1" s="1"/>
  <c r="R4939" i="1" s="1"/>
  <c r="P4940" i="1" a="1"/>
  <c r="P4940" i="1" s="1"/>
  <c r="R4940" i="1" s="1"/>
  <c r="P4941" i="1" a="1"/>
  <c r="P4941" i="1" s="1"/>
  <c r="R4941" i="1" s="1"/>
  <c r="P4942" i="1" a="1"/>
  <c r="P4942" i="1" s="1"/>
  <c r="R4942" i="1" s="1"/>
  <c r="P4943" i="1" a="1"/>
  <c r="P4943" i="1" s="1"/>
  <c r="R4943" i="1" s="1"/>
  <c r="P4944" i="1" a="1"/>
  <c r="P4944" i="1" s="1"/>
  <c r="R4944" i="1" s="1"/>
  <c r="P4945" i="1" a="1"/>
  <c r="P4945" i="1" s="1"/>
  <c r="R4945" i="1" s="1"/>
  <c r="P4946" i="1" a="1"/>
  <c r="P4946" i="1" s="1"/>
  <c r="R4946" i="1" s="1"/>
  <c r="P4947" i="1" a="1"/>
  <c r="P4947" i="1" s="1"/>
  <c r="R4947" i="1" s="1"/>
  <c r="P4948" i="1" a="1"/>
  <c r="P4948" i="1" s="1"/>
  <c r="R4948" i="1" s="1"/>
  <c r="P4949" i="1" a="1"/>
  <c r="P4949" i="1" s="1"/>
  <c r="R4949" i="1" s="1"/>
  <c r="P4950" i="1" a="1"/>
  <c r="P4950" i="1" s="1"/>
  <c r="R4950" i="1" s="1"/>
  <c r="P4951" i="1" a="1"/>
  <c r="P4951" i="1" s="1"/>
  <c r="R4951" i="1" s="1"/>
  <c r="P4952" i="1" a="1"/>
  <c r="P4952" i="1" s="1"/>
  <c r="R4952" i="1" s="1"/>
  <c r="P4953" i="1" a="1"/>
  <c r="P4953" i="1" s="1"/>
  <c r="R4953" i="1" s="1"/>
  <c r="P4954" i="1" a="1"/>
  <c r="P4954" i="1" s="1"/>
  <c r="R4954" i="1" s="1"/>
  <c r="P4955" i="1" a="1"/>
  <c r="P4955" i="1" s="1"/>
  <c r="R4955" i="1" s="1"/>
  <c r="P4956" i="1" a="1"/>
  <c r="P4956" i="1" s="1"/>
  <c r="R4956" i="1" s="1"/>
  <c r="P4957" i="1" a="1"/>
  <c r="P4957" i="1" s="1"/>
  <c r="R4957" i="1" s="1"/>
  <c r="P4958" i="1" a="1"/>
  <c r="P4958" i="1" s="1"/>
  <c r="R4958" i="1" s="1"/>
  <c r="P4959" i="1" a="1"/>
  <c r="P4959" i="1" s="1"/>
  <c r="R4959" i="1" s="1"/>
  <c r="P4960" i="1" a="1"/>
  <c r="P4960" i="1" s="1"/>
  <c r="R4960" i="1" s="1"/>
  <c r="P4961" i="1" a="1"/>
  <c r="P4961" i="1" s="1"/>
  <c r="R4961" i="1" s="1"/>
  <c r="P4962" i="1" a="1"/>
  <c r="P4962" i="1" s="1"/>
  <c r="R4962" i="1" s="1"/>
  <c r="P4963" i="1" a="1"/>
  <c r="P4963" i="1" s="1"/>
  <c r="R4963" i="1" s="1"/>
  <c r="P4964" i="1" a="1"/>
  <c r="P4964" i="1" s="1"/>
  <c r="R4964" i="1" s="1"/>
  <c r="P4965" i="1" a="1"/>
  <c r="P4965" i="1" s="1"/>
  <c r="R4965" i="1" s="1"/>
  <c r="P4966" i="1" a="1"/>
  <c r="P4966" i="1" s="1"/>
  <c r="R4966" i="1" s="1"/>
  <c r="P4967" i="1" a="1"/>
  <c r="P4967" i="1" s="1"/>
  <c r="R4967" i="1" s="1"/>
  <c r="P4968" i="1" a="1"/>
  <c r="P4968" i="1" s="1"/>
  <c r="R4968" i="1" s="1"/>
  <c r="P4969" i="1" a="1"/>
  <c r="P4969" i="1" s="1"/>
  <c r="R4969" i="1" s="1"/>
  <c r="P4970" i="1" a="1"/>
  <c r="P4970" i="1" s="1"/>
  <c r="R4970" i="1" s="1"/>
  <c r="P4971" i="1" a="1"/>
  <c r="P4971" i="1" s="1"/>
  <c r="R4971" i="1" s="1"/>
  <c r="P4972" i="1" a="1"/>
  <c r="P4972" i="1" s="1"/>
  <c r="R4972" i="1" s="1"/>
  <c r="P4973" i="1" a="1"/>
  <c r="P4973" i="1" s="1"/>
  <c r="R4973" i="1" s="1"/>
  <c r="P4974" i="1" a="1"/>
  <c r="P4974" i="1" s="1"/>
  <c r="R4974" i="1" s="1"/>
  <c r="P4975" i="1" a="1"/>
  <c r="P4975" i="1" s="1"/>
  <c r="R4975" i="1" s="1"/>
  <c r="P4976" i="1" a="1"/>
  <c r="P4976" i="1" s="1"/>
  <c r="R4976" i="1" s="1"/>
  <c r="P4977" i="1" a="1"/>
  <c r="P4977" i="1" s="1"/>
  <c r="R4977" i="1" s="1"/>
  <c r="P4978" i="1" a="1"/>
  <c r="P4978" i="1" s="1"/>
  <c r="R4978" i="1" s="1"/>
  <c r="P4979" i="1" a="1"/>
  <c r="P4979" i="1" s="1"/>
  <c r="R4979" i="1" s="1"/>
  <c r="P4980" i="1" a="1"/>
  <c r="P4980" i="1" s="1"/>
  <c r="R4980" i="1" s="1"/>
  <c r="P4981" i="1" a="1"/>
  <c r="P4981" i="1" s="1"/>
  <c r="R4981" i="1" s="1"/>
  <c r="P4982" i="1" a="1"/>
  <c r="P4982" i="1" s="1"/>
  <c r="R4982" i="1" s="1"/>
  <c r="P4983" i="1" a="1"/>
  <c r="P4983" i="1" s="1"/>
  <c r="R4983" i="1" s="1"/>
  <c r="P4984" i="1" a="1"/>
  <c r="P4984" i="1" s="1"/>
  <c r="R4984" i="1" s="1"/>
  <c r="P4985" i="1" a="1"/>
  <c r="P4985" i="1" s="1"/>
  <c r="R4985" i="1" s="1"/>
  <c r="P4986" i="1" a="1"/>
  <c r="P4986" i="1" s="1"/>
  <c r="R4986" i="1" s="1"/>
  <c r="P4987" i="1" a="1"/>
  <c r="P4987" i="1" s="1"/>
  <c r="R4987" i="1" s="1"/>
  <c r="P4988" i="1" a="1"/>
  <c r="P4988" i="1" s="1"/>
  <c r="R4988" i="1" s="1"/>
  <c r="P4989" i="1" a="1"/>
  <c r="P4989" i="1" s="1"/>
  <c r="R4989" i="1" s="1"/>
  <c r="P4990" i="1" a="1"/>
  <c r="P4990" i="1" s="1"/>
  <c r="R4990" i="1" s="1"/>
  <c r="P4991" i="1" a="1"/>
  <c r="P4991" i="1" s="1"/>
  <c r="R4991" i="1" s="1"/>
  <c r="P4992" i="1" a="1"/>
  <c r="P4992" i="1" s="1"/>
  <c r="R4992" i="1" s="1"/>
  <c r="P4993" i="1" a="1"/>
  <c r="P4993" i="1" s="1"/>
  <c r="R4993" i="1" s="1"/>
  <c r="P4994" i="1" a="1"/>
  <c r="P4994" i="1" s="1"/>
  <c r="R4994" i="1" s="1"/>
  <c r="P4995" i="1" a="1"/>
  <c r="P4995" i="1" s="1"/>
  <c r="R4995" i="1" s="1"/>
  <c r="P4996" i="1" a="1"/>
  <c r="P4996" i="1" s="1"/>
  <c r="R4996" i="1" s="1"/>
  <c r="P4997" i="1" a="1"/>
  <c r="P4997" i="1" s="1"/>
  <c r="R4997" i="1" s="1"/>
  <c r="P4998" i="1" a="1"/>
  <c r="P4998" i="1" s="1"/>
  <c r="R4998" i="1" s="1"/>
  <c r="P4999" i="1" a="1"/>
  <c r="P4999" i="1" s="1"/>
  <c r="R4999" i="1" s="1"/>
  <c r="P5000" i="1" a="1"/>
  <c r="P5000" i="1" s="1"/>
  <c r="R5000" i="1" s="1"/>
  <c r="P5001" i="1" a="1"/>
  <c r="P5001" i="1" s="1"/>
  <c r="R5001" i="1" s="1"/>
  <c r="P5002" i="1" a="1"/>
  <c r="P5002" i="1" s="1"/>
  <c r="R5002" i="1" s="1"/>
  <c r="P5003" i="1" a="1"/>
  <c r="P5003" i="1" s="1"/>
  <c r="R5003" i="1" s="1"/>
  <c r="P5004" i="1" a="1"/>
  <c r="P5004" i="1" s="1"/>
  <c r="R5004" i="1" s="1"/>
  <c r="P5005" i="1" a="1"/>
  <c r="P5005" i="1" s="1"/>
  <c r="R5005" i="1" s="1"/>
  <c r="P5006" i="1" a="1"/>
  <c r="P5006" i="1" s="1"/>
  <c r="R5006" i="1" s="1"/>
  <c r="P5007" i="1" a="1"/>
  <c r="P5007" i="1" s="1"/>
  <c r="R5007" i="1" s="1"/>
  <c r="P5008" i="1" a="1"/>
  <c r="P5008" i="1" s="1"/>
  <c r="R5008" i="1" s="1"/>
  <c r="P5009" i="1" a="1"/>
  <c r="P5009" i="1" s="1"/>
  <c r="R5009" i="1" s="1"/>
  <c r="P5010" i="1" a="1"/>
  <c r="P5010" i="1" s="1"/>
  <c r="R5010" i="1" s="1"/>
  <c r="P5011" i="1" a="1"/>
  <c r="P5011" i="1" s="1"/>
  <c r="R5011" i="1" s="1"/>
  <c r="P5012" i="1" a="1"/>
  <c r="P5012" i="1" s="1"/>
  <c r="R5012" i="1" s="1"/>
  <c r="P5013" i="1" a="1"/>
  <c r="P5013" i="1" s="1"/>
  <c r="R5013" i="1" s="1"/>
  <c r="P5014" i="1" a="1"/>
  <c r="P5014" i="1" s="1"/>
  <c r="R5014" i="1" s="1"/>
  <c r="P5015" i="1" a="1"/>
  <c r="P5015" i="1" s="1"/>
  <c r="R5015" i="1" s="1"/>
  <c r="P5016" i="1" a="1"/>
  <c r="P5016" i="1" s="1"/>
  <c r="R5016" i="1" s="1"/>
  <c r="P5017" i="1" a="1"/>
  <c r="P5017" i="1" s="1"/>
  <c r="R5017" i="1" s="1"/>
  <c r="P5018" i="1" a="1"/>
  <c r="P5018" i="1" s="1"/>
  <c r="R5018" i="1" s="1"/>
  <c r="P5019" i="1" a="1"/>
  <c r="P5019" i="1" s="1"/>
  <c r="R5019" i="1" s="1"/>
  <c r="P5020" i="1" a="1"/>
  <c r="P5020" i="1" s="1"/>
  <c r="R5020" i="1" s="1"/>
  <c r="P5021" i="1" a="1"/>
  <c r="P5021" i="1" s="1"/>
  <c r="R5021" i="1" s="1"/>
  <c r="P5022" i="1" a="1"/>
  <c r="P5022" i="1" s="1"/>
  <c r="R5022" i="1" s="1"/>
  <c r="P5023" i="1" a="1"/>
  <c r="P5023" i="1" s="1"/>
  <c r="R5023" i="1" s="1"/>
  <c r="P5024" i="1" a="1"/>
  <c r="P5024" i="1" s="1"/>
  <c r="R5024" i="1" s="1"/>
  <c r="P5025" i="1" a="1"/>
  <c r="P5025" i="1" s="1"/>
  <c r="P5026" i="1" a="1"/>
  <c r="P5026" i="1" s="1"/>
  <c r="P5027" i="1" a="1"/>
  <c r="P5027" i="1" s="1"/>
  <c r="P5028" i="1" a="1"/>
  <c r="P5028" i="1" s="1"/>
  <c r="P5029" i="1" a="1"/>
  <c r="P5029" i="1" s="1"/>
  <c r="P5030" i="1" a="1"/>
  <c r="P5030" i="1" s="1"/>
  <c r="P5031" i="1" a="1"/>
  <c r="P5031" i="1" s="1"/>
  <c r="P5032" i="1" a="1"/>
  <c r="P5032" i="1" s="1"/>
  <c r="P5033" i="1" a="1"/>
  <c r="P5033" i="1" s="1"/>
  <c r="R5033" i="1" s="1"/>
  <c r="P5034" i="1" a="1"/>
  <c r="P5034" i="1" s="1"/>
  <c r="P5035" i="1" a="1"/>
  <c r="P5035" i="1" s="1"/>
  <c r="P5036" i="1" a="1"/>
  <c r="P5036" i="1" s="1"/>
  <c r="P5037" i="1" a="1"/>
  <c r="P5037" i="1" s="1"/>
  <c r="P5038" i="1" a="1"/>
  <c r="P5038" i="1" s="1"/>
  <c r="P5039" i="1" a="1"/>
  <c r="P5039" i="1" s="1"/>
  <c r="P5040" i="1" a="1"/>
  <c r="P5040" i="1" s="1"/>
  <c r="P5041" i="1" a="1"/>
  <c r="P5041" i="1" s="1"/>
  <c r="P5042" i="1" a="1"/>
  <c r="P5042" i="1" s="1"/>
  <c r="P5043" i="1" a="1"/>
  <c r="P5043" i="1" s="1"/>
  <c r="R5043" i="1" s="1"/>
  <c r="P5044" i="1" a="1"/>
  <c r="P5044" i="1" s="1"/>
  <c r="R5044" i="1" s="1"/>
  <c r="P5045" i="1" a="1"/>
  <c r="P5045" i="1" s="1"/>
  <c r="R5045" i="1" s="1"/>
  <c r="P5046" i="1" a="1"/>
  <c r="P5046" i="1" s="1"/>
  <c r="R5046" i="1" s="1"/>
  <c r="P5047" i="1" a="1"/>
  <c r="P5047" i="1" s="1"/>
  <c r="R5047" i="1" s="1"/>
  <c r="P5048" i="1" a="1"/>
  <c r="P5048" i="1" s="1"/>
  <c r="R5048" i="1" s="1"/>
  <c r="P5049" i="1" a="1"/>
  <c r="P5049" i="1" s="1"/>
  <c r="R5049" i="1" s="1"/>
  <c r="P5050" i="1" a="1"/>
  <c r="P5050" i="1" s="1"/>
  <c r="R5050" i="1" s="1"/>
  <c r="P5051" i="1" a="1"/>
  <c r="P5051" i="1" s="1"/>
  <c r="R5051" i="1" s="1"/>
  <c r="P5052" i="1" a="1"/>
  <c r="P5052" i="1" s="1"/>
  <c r="R5052" i="1" s="1"/>
  <c r="P5053" i="1" a="1"/>
  <c r="P5053" i="1" s="1"/>
  <c r="R5053" i="1" s="1"/>
  <c r="P5054" i="1" a="1"/>
  <c r="P5054" i="1" s="1"/>
  <c r="R5054" i="1" s="1"/>
  <c r="P5055" i="1" a="1"/>
  <c r="P5055" i="1" s="1"/>
  <c r="R5055" i="1" s="1"/>
  <c r="P5056" i="1" a="1"/>
  <c r="P5056" i="1" s="1"/>
  <c r="R5056" i="1" s="1"/>
  <c r="P5057" i="1" a="1"/>
  <c r="P5057" i="1" s="1"/>
  <c r="R5057" i="1" s="1"/>
  <c r="P5058" i="1" a="1"/>
  <c r="P5058" i="1" s="1"/>
  <c r="R5058" i="1" s="1"/>
  <c r="P5059" i="1" a="1"/>
  <c r="P5059" i="1" s="1"/>
  <c r="R5059" i="1" s="1"/>
  <c r="P5060" i="1" a="1"/>
  <c r="P5060" i="1" s="1"/>
  <c r="R5060" i="1" s="1"/>
  <c r="P5061" i="1" a="1"/>
  <c r="P5061" i="1" s="1"/>
  <c r="R5061" i="1" s="1"/>
  <c r="P5062" i="1" a="1"/>
  <c r="P5062" i="1" s="1"/>
  <c r="R5062" i="1" s="1"/>
  <c r="P5063" i="1" a="1"/>
  <c r="P5063" i="1" s="1"/>
  <c r="R5063" i="1" s="1"/>
  <c r="P5064" i="1" a="1"/>
  <c r="P5064" i="1" s="1"/>
  <c r="R5064" i="1" s="1"/>
  <c r="P5065" i="1" a="1"/>
  <c r="P5065" i="1" s="1"/>
  <c r="R5065" i="1" s="1"/>
  <c r="P5066" i="1" a="1"/>
  <c r="P5066" i="1" s="1"/>
  <c r="R5066" i="1" s="1"/>
  <c r="P5067" i="1" a="1"/>
  <c r="P5067" i="1" s="1"/>
  <c r="R5067" i="1" s="1"/>
  <c r="P5068" i="1" a="1"/>
  <c r="P5068" i="1" s="1"/>
  <c r="R5068" i="1" s="1"/>
  <c r="P5069" i="1" a="1"/>
  <c r="P5069" i="1" s="1"/>
  <c r="R5069" i="1" s="1"/>
  <c r="P5070" i="1" a="1"/>
  <c r="P5070" i="1" s="1"/>
  <c r="R5070" i="1" s="1"/>
  <c r="P5071" i="1" a="1"/>
  <c r="P5071" i="1" s="1"/>
  <c r="R5071" i="1" s="1"/>
  <c r="P5072" i="1" a="1"/>
  <c r="P5072" i="1" s="1"/>
  <c r="R5072" i="1" s="1"/>
  <c r="P5073" i="1" a="1"/>
  <c r="P5073" i="1" s="1"/>
  <c r="R5073" i="1" s="1"/>
  <c r="P5074" i="1" a="1"/>
  <c r="P5074" i="1" s="1"/>
  <c r="R5074" i="1" s="1"/>
  <c r="P5075" i="1" a="1"/>
  <c r="P5075" i="1" s="1"/>
  <c r="R5075" i="1" s="1"/>
  <c r="P5076" i="1" a="1"/>
  <c r="P5076" i="1" s="1"/>
  <c r="R5076" i="1" s="1"/>
  <c r="P5077" i="1" a="1"/>
  <c r="P5077" i="1" s="1"/>
  <c r="R5077" i="1" s="1"/>
  <c r="P5078" i="1" a="1"/>
  <c r="P5078" i="1" s="1"/>
  <c r="R5078" i="1" s="1"/>
  <c r="P5079" i="1" a="1"/>
  <c r="P5079" i="1" s="1"/>
  <c r="R5079" i="1" s="1"/>
  <c r="P5080" i="1" a="1"/>
  <c r="P5080" i="1" s="1"/>
  <c r="R5080" i="1" s="1"/>
  <c r="P5081" i="1" a="1"/>
  <c r="P5081" i="1" s="1"/>
  <c r="R5081" i="1" s="1"/>
  <c r="P5082" i="1" a="1"/>
  <c r="P5082" i="1" s="1"/>
  <c r="R5082" i="1" s="1"/>
  <c r="P5083" i="1" a="1"/>
  <c r="P5083" i="1" s="1"/>
  <c r="R5083" i="1" s="1"/>
  <c r="P5084" i="1" a="1"/>
  <c r="P5084" i="1" s="1"/>
  <c r="R5084" i="1" s="1"/>
  <c r="P5085" i="1" a="1"/>
  <c r="P5085" i="1" s="1"/>
  <c r="R5085" i="1" s="1"/>
  <c r="P5086" i="1" a="1"/>
  <c r="P5086" i="1" s="1"/>
  <c r="R5086" i="1" s="1"/>
  <c r="P5087" i="1" a="1"/>
  <c r="P5087" i="1" s="1"/>
  <c r="R5087" i="1" s="1"/>
  <c r="P5088" i="1" a="1"/>
  <c r="P5088" i="1" s="1"/>
  <c r="R5088" i="1" s="1"/>
  <c r="P5089" i="1" a="1"/>
  <c r="P5089" i="1" s="1"/>
  <c r="R5089" i="1" s="1"/>
  <c r="P5090" i="1" a="1"/>
  <c r="P5090" i="1" s="1"/>
  <c r="R5090" i="1" s="1"/>
  <c r="P5091" i="1" a="1"/>
  <c r="P5091" i="1" s="1"/>
  <c r="R5091" i="1" s="1"/>
  <c r="P5092" i="1" a="1"/>
  <c r="P5092" i="1" s="1"/>
  <c r="R5092" i="1" s="1"/>
  <c r="P5093" i="1" a="1"/>
  <c r="P5093" i="1" s="1"/>
  <c r="R5093" i="1" s="1"/>
  <c r="P5094" i="1" a="1"/>
  <c r="P5094" i="1" s="1"/>
  <c r="R5094" i="1" s="1"/>
  <c r="P5095" i="1" a="1"/>
  <c r="P5095" i="1" s="1"/>
  <c r="R5095" i="1" s="1"/>
  <c r="P5096" i="1" a="1"/>
  <c r="P5096" i="1" s="1"/>
  <c r="R5096" i="1" s="1"/>
  <c r="P5097" i="1" a="1"/>
  <c r="P5097" i="1" s="1"/>
  <c r="R5097" i="1" s="1"/>
  <c r="P5098" i="1" a="1"/>
  <c r="P5098" i="1" s="1"/>
  <c r="R5098" i="1" s="1"/>
  <c r="P5099" i="1" a="1"/>
  <c r="P5099" i="1" s="1"/>
  <c r="R5099" i="1" s="1"/>
  <c r="P5100" i="1" a="1"/>
  <c r="P5100" i="1" s="1"/>
  <c r="R5100" i="1" s="1"/>
  <c r="P5101" i="1" a="1"/>
  <c r="P5101" i="1" s="1"/>
  <c r="R5101" i="1" s="1"/>
  <c r="P5102" i="1" a="1"/>
  <c r="P5102" i="1" s="1"/>
  <c r="R5102" i="1" s="1"/>
  <c r="P5103" i="1" a="1"/>
  <c r="P5103" i="1" s="1"/>
  <c r="R5103" i="1" s="1"/>
  <c r="P5104" i="1" a="1"/>
  <c r="P5104" i="1" s="1"/>
  <c r="R5104" i="1" s="1"/>
  <c r="P5105" i="1" a="1"/>
  <c r="P5105" i="1" s="1"/>
  <c r="R5105" i="1" s="1"/>
  <c r="P5106" i="1" a="1"/>
  <c r="P5106" i="1" s="1"/>
  <c r="R5106" i="1" s="1"/>
  <c r="P5107" i="1" a="1"/>
  <c r="P5107" i="1" s="1"/>
  <c r="R5107" i="1" s="1"/>
  <c r="P5108" i="1" a="1"/>
  <c r="P5108" i="1" s="1"/>
  <c r="R5108" i="1" s="1"/>
  <c r="P5109" i="1" a="1"/>
  <c r="P5109" i="1" s="1"/>
  <c r="R5109" i="1" s="1"/>
  <c r="P5110" i="1" a="1"/>
  <c r="P5110" i="1" s="1"/>
  <c r="R5110" i="1" s="1"/>
  <c r="P5111" i="1" a="1"/>
  <c r="P5111" i="1" s="1"/>
  <c r="R5111" i="1" s="1"/>
  <c r="P5112" i="1" a="1"/>
  <c r="P5112" i="1" s="1"/>
  <c r="R5112" i="1" s="1"/>
  <c r="P5113" i="1" a="1"/>
  <c r="P5113" i="1" s="1"/>
  <c r="R5113" i="1" s="1"/>
  <c r="P5114" i="1" a="1"/>
  <c r="P5114" i="1" s="1"/>
  <c r="R5114" i="1" s="1"/>
  <c r="P5115" i="1" a="1"/>
  <c r="P5115" i="1" s="1"/>
  <c r="R5115" i="1" s="1"/>
  <c r="P5116" i="1" a="1"/>
  <c r="P5116" i="1" s="1"/>
  <c r="R5116" i="1" s="1"/>
  <c r="P5117" i="1" a="1"/>
  <c r="P5117" i="1" s="1"/>
  <c r="R5117" i="1" s="1"/>
  <c r="P5118" i="1" a="1"/>
  <c r="P5118" i="1" s="1"/>
  <c r="R5118" i="1" s="1"/>
  <c r="P5119" i="1" a="1"/>
  <c r="P5119" i="1" s="1"/>
  <c r="R5119" i="1" s="1"/>
  <c r="P5120" i="1" a="1"/>
  <c r="P5120" i="1" s="1"/>
  <c r="R5120" i="1" s="1"/>
  <c r="P5121" i="1" a="1"/>
  <c r="P5121" i="1" s="1"/>
  <c r="R5121" i="1" s="1"/>
  <c r="P5122" i="1" a="1"/>
  <c r="P5122" i="1" s="1"/>
  <c r="R5122" i="1" s="1"/>
  <c r="P5123" i="1" a="1"/>
  <c r="P5123" i="1" s="1"/>
  <c r="R5123" i="1" s="1"/>
  <c r="P5124" i="1" a="1"/>
  <c r="P5124" i="1" s="1"/>
  <c r="R5124" i="1" s="1"/>
  <c r="P5125" i="1" a="1"/>
  <c r="P5125" i="1" s="1"/>
  <c r="R5125" i="1" s="1"/>
  <c r="P5126" i="1" a="1"/>
  <c r="P5126" i="1" s="1"/>
  <c r="R5126" i="1" s="1"/>
  <c r="P5127" i="1" a="1"/>
  <c r="P5127" i="1" s="1"/>
  <c r="R5127" i="1" s="1"/>
  <c r="P5128" i="1" a="1"/>
  <c r="P5128" i="1" s="1"/>
  <c r="R5128" i="1" s="1"/>
  <c r="P5129" i="1" a="1"/>
  <c r="P5129" i="1" s="1"/>
  <c r="R5129" i="1" s="1"/>
  <c r="P5130" i="1" a="1"/>
  <c r="P5130" i="1" s="1"/>
  <c r="R5130" i="1" s="1"/>
  <c r="P5131" i="1" a="1"/>
  <c r="P5131" i="1" s="1"/>
  <c r="R5131" i="1" s="1"/>
  <c r="P5132" i="1" a="1"/>
  <c r="P5132" i="1" s="1"/>
  <c r="R5132" i="1" s="1"/>
  <c r="P5133" i="1" a="1"/>
  <c r="P5133" i="1" s="1"/>
  <c r="R5133" i="1" s="1"/>
  <c r="P5134" i="1" a="1"/>
  <c r="P5134" i="1" s="1"/>
  <c r="R5134" i="1" s="1"/>
  <c r="P5135" i="1" a="1"/>
  <c r="P5135" i="1" s="1"/>
  <c r="R5135" i="1" s="1"/>
  <c r="P5136" i="1" a="1"/>
  <c r="P5136" i="1" s="1"/>
  <c r="R5136" i="1" s="1"/>
  <c r="P5137" i="1" a="1"/>
  <c r="P5137" i="1" s="1"/>
  <c r="R5137" i="1" s="1"/>
  <c r="P5138" i="1" a="1"/>
  <c r="P5138" i="1" s="1"/>
  <c r="R5138" i="1" s="1"/>
  <c r="P5139" i="1" a="1"/>
  <c r="P5139" i="1" s="1"/>
  <c r="R5139" i="1" s="1"/>
  <c r="P5140" i="1" a="1"/>
  <c r="P5140" i="1" s="1"/>
  <c r="R5140" i="1" s="1"/>
  <c r="P5141" i="1" a="1"/>
  <c r="P5141" i="1" s="1"/>
  <c r="R5141" i="1" s="1"/>
  <c r="P5142" i="1" a="1"/>
  <c r="P5142" i="1" s="1"/>
  <c r="R5142" i="1" s="1"/>
  <c r="P5143" i="1" a="1"/>
  <c r="P5143" i="1" s="1"/>
  <c r="R5143" i="1" s="1"/>
  <c r="P5144" i="1" a="1"/>
  <c r="P5144" i="1" s="1"/>
  <c r="R5144" i="1" s="1"/>
  <c r="P5145" i="1" a="1"/>
  <c r="P5145" i="1" s="1"/>
  <c r="R5145" i="1" s="1"/>
  <c r="P5146" i="1" a="1"/>
  <c r="P5146" i="1" s="1"/>
  <c r="R5146" i="1" s="1"/>
  <c r="P5147" i="1" a="1"/>
  <c r="P5147" i="1" s="1"/>
  <c r="R5147" i="1" s="1"/>
  <c r="P5148" i="1" a="1"/>
  <c r="P5148" i="1" s="1"/>
  <c r="R5148" i="1" s="1"/>
  <c r="P5149" i="1" a="1"/>
  <c r="P5149" i="1" s="1"/>
  <c r="R5149" i="1" s="1"/>
  <c r="P5150" i="1" a="1"/>
  <c r="P5150" i="1" s="1"/>
  <c r="R5150" i="1" s="1"/>
  <c r="P5151" i="1" a="1"/>
  <c r="P5151" i="1" s="1"/>
  <c r="R5151" i="1" s="1"/>
  <c r="P5152" i="1" a="1"/>
  <c r="P5152" i="1" s="1"/>
  <c r="R5152" i="1" s="1"/>
  <c r="P5153" i="1" a="1"/>
  <c r="P5153" i="1" s="1"/>
  <c r="R5153" i="1" s="1"/>
  <c r="P5154" i="1" a="1"/>
  <c r="P5154" i="1" s="1"/>
  <c r="R5154" i="1" s="1"/>
  <c r="P5155" i="1" a="1"/>
  <c r="P5155" i="1" s="1"/>
  <c r="R5155" i="1" s="1"/>
  <c r="P5156" i="1" a="1"/>
  <c r="P5156" i="1" s="1"/>
  <c r="R5156" i="1" s="1"/>
  <c r="P5157" i="1" a="1"/>
  <c r="P5157" i="1" s="1"/>
  <c r="R5157" i="1" s="1"/>
  <c r="P5158" i="1" a="1"/>
  <c r="P5158" i="1" s="1"/>
  <c r="R5158" i="1" s="1"/>
  <c r="P5159" i="1" a="1"/>
  <c r="P5159" i="1" s="1"/>
  <c r="R5159" i="1" s="1"/>
  <c r="P5160" i="1" a="1"/>
  <c r="P5160" i="1" s="1"/>
  <c r="R5160" i="1" s="1"/>
  <c r="P5161" i="1" a="1"/>
  <c r="P5161" i="1" s="1"/>
  <c r="R5161" i="1" s="1"/>
  <c r="P5162" i="1" a="1"/>
  <c r="P5162" i="1" s="1"/>
  <c r="R5162" i="1" s="1"/>
  <c r="P5163" i="1" a="1"/>
  <c r="P5163" i="1" s="1"/>
  <c r="R5163" i="1" s="1"/>
  <c r="P5164" i="1" a="1"/>
  <c r="P5164" i="1" s="1"/>
  <c r="R5164" i="1" s="1"/>
  <c r="P5165" i="1" a="1"/>
  <c r="P5165" i="1" s="1"/>
  <c r="R5165" i="1" s="1"/>
  <c r="P5166" i="1" a="1"/>
  <c r="P5166" i="1" s="1"/>
  <c r="R5166" i="1" s="1"/>
  <c r="P5167" i="1" a="1"/>
  <c r="P5167" i="1" s="1"/>
  <c r="R5167" i="1" s="1"/>
  <c r="P5168" i="1" a="1"/>
  <c r="P5168" i="1" s="1"/>
  <c r="R5168" i="1" s="1"/>
  <c r="P5169" i="1" a="1"/>
  <c r="P5169" i="1" s="1"/>
  <c r="R5169" i="1" s="1"/>
  <c r="P5170" i="1" a="1"/>
  <c r="P5170" i="1" s="1"/>
  <c r="R5170" i="1" s="1"/>
  <c r="P5171" i="1" a="1"/>
  <c r="P5171" i="1" s="1"/>
  <c r="R5171" i="1" s="1"/>
  <c r="P5172" i="1" a="1"/>
  <c r="P5172" i="1" s="1"/>
  <c r="R5172" i="1" s="1"/>
  <c r="P5173" i="1" a="1"/>
  <c r="P5173" i="1" s="1"/>
  <c r="R5173" i="1" s="1"/>
  <c r="P5174" i="1" a="1"/>
  <c r="P5174" i="1" s="1"/>
  <c r="R5174" i="1" s="1"/>
  <c r="P5175" i="1" a="1"/>
  <c r="P5175" i="1" s="1"/>
  <c r="R5175" i="1" s="1"/>
  <c r="P5176" i="1" a="1"/>
  <c r="P5176" i="1" s="1"/>
  <c r="R5176" i="1" s="1"/>
  <c r="P5177" i="1" a="1"/>
  <c r="P5177" i="1" s="1"/>
  <c r="R5177" i="1" s="1"/>
  <c r="P5178" i="1" a="1"/>
  <c r="P5178" i="1" s="1"/>
  <c r="R5178" i="1" s="1"/>
  <c r="P5179" i="1" a="1"/>
  <c r="P5179" i="1" s="1"/>
  <c r="R5179" i="1" s="1"/>
  <c r="P5180" i="1" a="1"/>
  <c r="P5180" i="1" s="1"/>
  <c r="R5180" i="1" s="1"/>
  <c r="P5181" i="1" a="1"/>
  <c r="P5181" i="1" s="1"/>
  <c r="R5181" i="1" s="1"/>
  <c r="P5182" i="1" a="1"/>
  <c r="P5182" i="1" s="1"/>
  <c r="R5182" i="1" s="1"/>
  <c r="P5183" i="1" a="1"/>
  <c r="P5183" i="1" s="1"/>
  <c r="R5183" i="1" s="1"/>
  <c r="P5184" i="1" a="1"/>
  <c r="P5184" i="1" s="1"/>
  <c r="R5184" i="1" s="1"/>
  <c r="P5185" i="1" a="1"/>
  <c r="P5185" i="1" s="1"/>
  <c r="R5185" i="1" s="1"/>
  <c r="P5186" i="1" a="1"/>
  <c r="P5186" i="1" s="1"/>
  <c r="R5186" i="1" s="1"/>
  <c r="P5187" i="1" a="1"/>
  <c r="P5187" i="1" s="1"/>
  <c r="R5187" i="1" s="1"/>
  <c r="P5188" i="1" a="1"/>
  <c r="P5188" i="1" s="1"/>
  <c r="R5188" i="1" s="1"/>
  <c r="P5189" i="1" a="1"/>
  <c r="P5189" i="1" s="1"/>
  <c r="R5189" i="1" s="1"/>
  <c r="P5190" i="1" a="1"/>
  <c r="P5190" i="1" s="1"/>
  <c r="R5190" i="1" s="1"/>
  <c r="P5191" i="1" a="1"/>
  <c r="P5191" i="1" s="1"/>
  <c r="R5191" i="1" s="1"/>
  <c r="P5192" i="1" a="1"/>
  <c r="P5192" i="1" s="1"/>
  <c r="R5192" i="1" s="1"/>
  <c r="P5193" i="1" a="1"/>
  <c r="P5193" i="1" s="1"/>
  <c r="R5193" i="1" s="1"/>
  <c r="P5194" i="1" a="1"/>
  <c r="P5194" i="1" s="1"/>
  <c r="R5194" i="1" s="1"/>
  <c r="P5195" i="1" a="1"/>
  <c r="P5195" i="1" s="1"/>
  <c r="R5195" i="1" s="1"/>
  <c r="P5196" i="1" a="1"/>
  <c r="P5196" i="1" s="1"/>
  <c r="R5196" i="1" s="1"/>
  <c r="P5197" i="1" a="1"/>
  <c r="P5197" i="1" s="1"/>
  <c r="R5197" i="1" s="1"/>
  <c r="P5198" i="1" a="1"/>
  <c r="P5198" i="1" s="1"/>
  <c r="R5198" i="1" s="1"/>
  <c r="P5199" i="1" a="1"/>
  <c r="P5199" i="1" s="1"/>
  <c r="R5199" i="1" s="1"/>
  <c r="P5200" i="1" a="1"/>
  <c r="P5200" i="1" s="1"/>
  <c r="R5200" i="1" s="1"/>
  <c r="P5201" i="1" a="1"/>
  <c r="P5201" i="1" s="1"/>
  <c r="R5201" i="1" s="1"/>
  <c r="P5202" i="1" a="1"/>
  <c r="P5202" i="1" s="1"/>
  <c r="R5202" i="1" s="1"/>
  <c r="P5203" i="1" a="1"/>
  <c r="P5203" i="1" s="1"/>
  <c r="R5203" i="1" s="1"/>
  <c r="P5204" i="1" a="1"/>
  <c r="P5204" i="1" s="1"/>
  <c r="R5204" i="1" s="1"/>
  <c r="P5205" i="1" a="1"/>
  <c r="P5205" i="1" s="1"/>
  <c r="R5205" i="1" s="1"/>
  <c r="P5206" i="1" a="1"/>
  <c r="P5206" i="1" s="1"/>
  <c r="R5206" i="1" s="1"/>
  <c r="P5207" i="1" a="1"/>
  <c r="P5207" i="1" s="1"/>
  <c r="R5207" i="1" s="1"/>
  <c r="P5208" i="1" a="1"/>
  <c r="P5208" i="1" s="1"/>
  <c r="R5208" i="1" s="1"/>
  <c r="P5209" i="1" a="1"/>
  <c r="P5209" i="1" s="1"/>
  <c r="R5209" i="1" s="1"/>
  <c r="P5210" i="1" a="1"/>
  <c r="P5210" i="1" s="1"/>
  <c r="R5210" i="1" s="1"/>
  <c r="P5211" i="1" a="1"/>
  <c r="P5211" i="1" s="1"/>
  <c r="R5211" i="1" s="1"/>
  <c r="P5212" i="1" a="1"/>
  <c r="P5212" i="1" s="1"/>
  <c r="R5212" i="1" s="1"/>
  <c r="P5213" i="1" a="1"/>
  <c r="P5213" i="1" s="1"/>
  <c r="R5213" i="1" s="1"/>
  <c r="P5214" i="1" a="1"/>
  <c r="P5214" i="1" s="1"/>
  <c r="R5214" i="1" s="1"/>
  <c r="P5215" i="1" a="1"/>
  <c r="P5215" i="1" s="1"/>
  <c r="R5215" i="1" s="1"/>
  <c r="P5216" i="1" a="1"/>
  <c r="P5216" i="1" s="1"/>
  <c r="R5216" i="1" s="1"/>
  <c r="P5217" i="1" a="1"/>
  <c r="P5217" i="1" s="1"/>
  <c r="R5217" i="1" s="1"/>
  <c r="P5218" i="1" a="1"/>
  <c r="P5218" i="1" s="1"/>
  <c r="R5218" i="1" s="1"/>
  <c r="P5219" i="1" a="1"/>
  <c r="P5219" i="1" s="1"/>
  <c r="R5219" i="1" s="1"/>
  <c r="P5220" i="1" a="1"/>
  <c r="P5220" i="1" s="1"/>
  <c r="R5220" i="1" s="1"/>
  <c r="P5221" i="1" a="1"/>
  <c r="P5221" i="1" s="1"/>
  <c r="R5221" i="1" s="1"/>
  <c r="P5222" i="1" a="1"/>
  <c r="P5222" i="1" s="1"/>
  <c r="R5222" i="1" s="1"/>
  <c r="P5223" i="1" a="1"/>
  <c r="P5223" i="1" s="1"/>
  <c r="R5223" i="1" s="1"/>
  <c r="P5224" i="1" a="1"/>
  <c r="P5224" i="1" s="1"/>
  <c r="R5224" i="1" s="1"/>
  <c r="P5225" i="1" a="1"/>
  <c r="P5225" i="1" s="1"/>
  <c r="R5225" i="1" s="1"/>
  <c r="P5226" i="1" a="1"/>
  <c r="P5226" i="1" s="1"/>
  <c r="R5226" i="1" s="1"/>
  <c r="P5227" i="1" a="1"/>
  <c r="P5227" i="1" s="1"/>
  <c r="R5227" i="1" s="1"/>
  <c r="P5228" i="1" a="1"/>
  <c r="P5228" i="1" s="1"/>
  <c r="R5228" i="1" s="1"/>
  <c r="P5229" i="1" a="1"/>
  <c r="P5229" i="1" s="1"/>
  <c r="R5229" i="1" s="1"/>
  <c r="P5230" i="1" a="1"/>
  <c r="P5230" i="1" s="1"/>
  <c r="R5230" i="1" s="1"/>
  <c r="P5231" i="1" a="1"/>
  <c r="P5231" i="1" s="1"/>
  <c r="R5231" i="1" s="1"/>
  <c r="P5232" i="1" a="1"/>
  <c r="P5232" i="1" s="1"/>
  <c r="R5232" i="1" s="1"/>
  <c r="P5233" i="1" a="1"/>
  <c r="P5233" i="1" s="1"/>
  <c r="R5233" i="1" s="1"/>
  <c r="P5234" i="1" a="1"/>
  <c r="P5234" i="1" s="1"/>
  <c r="R5234" i="1" s="1"/>
  <c r="P5235" i="1" a="1"/>
  <c r="P5235" i="1" s="1"/>
  <c r="R5235" i="1" s="1"/>
  <c r="P5236" i="1" a="1"/>
  <c r="P5236" i="1" s="1"/>
  <c r="R5236" i="1" s="1"/>
  <c r="P5237" i="1" a="1"/>
  <c r="P5237" i="1" s="1"/>
  <c r="R5237" i="1" s="1"/>
  <c r="P5238" i="1" a="1"/>
  <c r="P5238" i="1" s="1"/>
  <c r="R5238" i="1" s="1"/>
  <c r="P5239" i="1" a="1"/>
  <c r="P5239" i="1" s="1"/>
  <c r="R5239" i="1" s="1"/>
  <c r="P5240" i="1" a="1"/>
  <c r="P5240" i="1" s="1"/>
  <c r="R5240" i="1" s="1"/>
  <c r="P5241" i="1" a="1"/>
  <c r="P5241" i="1" s="1"/>
  <c r="R5241" i="1" s="1"/>
  <c r="P5242" i="1" a="1"/>
  <c r="P5242" i="1" s="1"/>
  <c r="R5242" i="1" s="1"/>
  <c r="P5243" i="1" a="1"/>
  <c r="P5243" i="1" s="1"/>
  <c r="R5243" i="1" s="1"/>
  <c r="P5244" i="1" a="1"/>
  <c r="P5244" i="1" s="1"/>
  <c r="R5244" i="1" s="1"/>
  <c r="P5245" i="1" a="1"/>
  <c r="P5245" i="1" s="1"/>
  <c r="R5245" i="1" s="1"/>
  <c r="P5246" i="1" a="1"/>
  <c r="P5246" i="1" s="1"/>
  <c r="R5246" i="1" s="1"/>
  <c r="P5247" i="1" a="1"/>
  <c r="P5247" i="1" s="1"/>
  <c r="R5247" i="1" s="1"/>
  <c r="P5248" i="1" a="1"/>
  <c r="P5248" i="1" s="1"/>
  <c r="R5248" i="1" s="1"/>
  <c r="P5249" i="1" a="1"/>
  <c r="P5249" i="1" s="1"/>
  <c r="R5249" i="1" s="1"/>
  <c r="P5250" i="1" a="1"/>
  <c r="P5250" i="1" s="1"/>
  <c r="R5250" i="1" s="1"/>
  <c r="P5251" i="1" a="1"/>
  <c r="P5251" i="1" s="1"/>
  <c r="R5251" i="1" s="1"/>
  <c r="P5252" i="1" a="1"/>
  <c r="P5252" i="1" s="1"/>
  <c r="R5252" i="1" s="1"/>
  <c r="P5253" i="1" a="1"/>
  <c r="P5253" i="1" s="1"/>
  <c r="R5253" i="1" s="1"/>
  <c r="P5254" i="1" a="1"/>
  <c r="P5254" i="1" s="1"/>
  <c r="R5254" i="1" s="1"/>
  <c r="P5255" i="1" a="1"/>
  <c r="P5255" i="1" s="1"/>
  <c r="R5255" i="1" s="1"/>
  <c r="P5256" i="1" a="1"/>
  <c r="P5256" i="1" s="1"/>
  <c r="R5256" i="1" s="1"/>
  <c r="P5257" i="1" a="1"/>
  <c r="P5257" i="1" s="1"/>
  <c r="R5257" i="1" s="1"/>
  <c r="P5258" i="1" a="1"/>
  <c r="P5258" i="1" s="1"/>
  <c r="R5258" i="1" s="1"/>
  <c r="P5259" i="1" a="1"/>
  <c r="P5259" i="1" s="1"/>
  <c r="R5259" i="1" s="1"/>
  <c r="P5260" i="1" a="1"/>
  <c r="P5260" i="1" s="1"/>
  <c r="R5260" i="1" s="1"/>
  <c r="P5261" i="1" a="1"/>
  <c r="P5261" i="1" s="1"/>
  <c r="R5261" i="1" s="1"/>
  <c r="P5262" i="1" a="1"/>
  <c r="P5262" i="1" s="1"/>
  <c r="R5262" i="1" s="1"/>
  <c r="P5263" i="1" a="1"/>
  <c r="P5263" i="1" s="1"/>
  <c r="R5263" i="1" s="1"/>
  <c r="P5264" i="1" a="1"/>
  <c r="P5264" i="1" s="1"/>
  <c r="R5264" i="1" s="1"/>
  <c r="P5265" i="1" a="1"/>
  <c r="P5265" i="1" s="1"/>
  <c r="R5265" i="1" s="1"/>
  <c r="P5266" i="1" a="1"/>
  <c r="P5266" i="1" s="1"/>
  <c r="R5266" i="1" s="1"/>
  <c r="P5267" i="1" a="1"/>
  <c r="P5267" i="1" s="1"/>
  <c r="R5267" i="1" s="1"/>
  <c r="P5268" i="1" a="1"/>
  <c r="P5268" i="1" s="1"/>
  <c r="R5268" i="1" s="1"/>
  <c r="P5269" i="1" a="1"/>
  <c r="P5269" i="1" s="1"/>
  <c r="R5269" i="1" s="1"/>
  <c r="P5270" i="1" a="1"/>
  <c r="P5270" i="1" s="1"/>
  <c r="R5270" i="1" s="1"/>
  <c r="P5271" i="1" a="1"/>
  <c r="P5271" i="1" s="1"/>
  <c r="R5271" i="1" s="1"/>
  <c r="P5272" i="1" a="1"/>
  <c r="P5272" i="1" s="1"/>
  <c r="R5272" i="1" s="1"/>
  <c r="P5273" i="1" a="1"/>
  <c r="P5273" i="1" s="1"/>
  <c r="R5273" i="1" s="1"/>
  <c r="P5274" i="1" a="1"/>
  <c r="P5274" i="1" s="1"/>
  <c r="R5274" i="1" s="1"/>
  <c r="P5275" i="1" a="1"/>
  <c r="P5275" i="1" s="1"/>
  <c r="R5275" i="1" s="1"/>
  <c r="P5276" i="1" a="1"/>
  <c r="P5276" i="1" s="1"/>
  <c r="R5276" i="1" s="1"/>
  <c r="P5277" i="1" a="1"/>
  <c r="P5277" i="1" s="1"/>
  <c r="R5277" i="1" s="1"/>
  <c r="P5278" i="1" a="1"/>
  <c r="P5278" i="1" s="1"/>
  <c r="R5278" i="1" s="1"/>
  <c r="P5279" i="1" a="1"/>
  <c r="P5279" i="1" s="1"/>
  <c r="R5279" i="1" s="1"/>
  <c r="P5280" i="1" a="1"/>
  <c r="P5280" i="1" s="1"/>
  <c r="R5280" i="1" s="1"/>
  <c r="P5281" i="1" a="1"/>
  <c r="P5281" i="1" s="1"/>
  <c r="R5281" i="1" s="1"/>
  <c r="P5282" i="1" a="1"/>
  <c r="P5282" i="1" s="1"/>
  <c r="R5282" i="1" s="1"/>
  <c r="P5283" i="1" a="1"/>
  <c r="P5283" i="1" s="1"/>
  <c r="R5283" i="1" s="1"/>
  <c r="P5284" i="1" a="1"/>
  <c r="P5284" i="1" s="1"/>
  <c r="R5284" i="1" s="1"/>
  <c r="P5285" i="1" a="1"/>
  <c r="P5285" i="1" s="1"/>
  <c r="R5285" i="1" s="1"/>
  <c r="P5286" i="1" a="1"/>
  <c r="P5286" i="1" s="1"/>
  <c r="R5286" i="1" s="1"/>
  <c r="P5287" i="1" a="1"/>
  <c r="P5287" i="1" s="1"/>
  <c r="R5287" i="1" s="1"/>
  <c r="P5288" i="1" a="1"/>
  <c r="P5288" i="1" s="1"/>
  <c r="R5288" i="1" s="1"/>
  <c r="P5289" i="1" a="1"/>
  <c r="P5289" i="1" s="1"/>
  <c r="R5289" i="1" s="1"/>
  <c r="P5290" i="1" a="1"/>
  <c r="P5290" i="1" s="1"/>
  <c r="R5290" i="1" s="1"/>
  <c r="P5291" i="1" a="1"/>
  <c r="P5291" i="1" s="1"/>
  <c r="R5291" i="1" s="1"/>
  <c r="P5292" i="1" a="1"/>
  <c r="P5292" i="1" s="1"/>
  <c r="R5292" i="1" s="1"/>
  <c r="P5293" i="1" a="1"/>
  <c r="P5293" i="1" s="1"/>
  <c r="R5293" i="1" s="1"/>
  <c r="P5294" i="1" a="1"/>
  <c r="P5294" i="1" s="1"/>
  <c r="R5294" i="1" s="1"/>
  <c r="P5295" i="1" a="1"/>
  <c r="P5295" i="1" s="1"/>
  <c r="R5295" i="1" s="1"/>
  <c r="P5296" i="1" a="1"/>
  <c r="P5296" i="1" s="1"/>
  <c r="R5296" i="1" s="1"/>
  <c r="P5297" i="1" a="1"/>
  <c r="P5297" i="1" s="1"/>
  <c r="R5297" i="1" s="1"/>
  <c r="P5298" i="1" a="1"/>
  <c r="P5298" i="1" s="1"/>
  <c r="R5298" i="1" s="1"/>
  <c r="P5299" i="1" a="1"/>
  <c r="P5299" i="1" s="1"/>
  <c r="R5299" i="1" s="1"/>
  <c r="P5300" i="1" a="1"/>
  <c r="P5300" i="1" s="1"/>
  <c r="R5300" i="1" s="1"/>
  <c r="P5301" i="1" a="1"/>
  <c r="P5301" i="1" s="1"/>
  <c r="R5301" i="1" s="1"/>
  <c r="P5302" i="1" a="1"/>
  <c r="P5302" i="1" s="1"/>
  <c r="R5302" i="1" s="1"/>
  <c r="P5303" i="1" a="1"/>
  <c r="P5303" i="1" s="1"/>
  <c r="R5303" i="1" s="1"/>
  <c r="P5304" i="1" a="1"/>
  <c r="P5304" i="1" s="1"/>
  <c r="R5304" i="1" s="1"/>
  <c r="P5305" i="1" a="1"/>
  <c r="P5305" i="1" s="1"/>
  <c r="R5305" i="1" s="1"/>
  <c r="P5306" i="1" a="1"/>
  <c r="P5306" i="1" s="1"/>
  <c r="R5306" i="1" s="1"/>
  <c r="P5307" i="1" a="1"/>
  <c r="P5307" i="1" s="1"/>
  <c r="R5307" i="1" s="1"/>
  <c r="P5308" i="1" a="1"/>
  <c r="P5308" i="1" s="1"/>
  <c r="R5308" i="1" s="1"/>
  <c r="P5309" i="1" a="1"/>
  <c r="P5309" i="1" s="1"/>
  <c r="R5309" i="1" s="1"/>
  <c r="P5310" i="1" a="1"/>
  <c r="P5310" i="1" s="1"/>
  <c r="R5310" i="1" s="1"/>
  <c r="P5311" i="1" a="1"/>
  <c r="P5311" i="1" s="1"/>
  <c r="R5311" i="1" s="1"/>
  <c r="P5312" i="1" a="1"/>
  <c r="P5312" i="1" s="1"/>
  <c r="R5312" i="1" s="1"/>
  <c r="P5313" i="1" a="1"/>
  <c r="P5313" i="1" s="1"/>
  <c r="R5313" i="1" s="1"/>
  <c r="P5314" i="1" a="1"/>
  <c r="P5314" i="1" s="1"/>
  <c r="R5314" i="1" s="1"/>
  <c r="P5315" i="1" a="1"/>
  <c r="P5315" i="1" s="1"/>
  <c r="R5315" i="1" s="1"/>
  <c r="P5316" i="1" a="1"/>
  <c r="P5316" i="1" s="1"/>
  <c r="R5316" i="1" s="1"/>
  <c r="P5317" i="1" a="1"/>
  <c r="P5317" i="1" s="1"/>
  <c r="R5317" i="1" s="1"/>
  <c r="P5318" i="1" a="1"/>
  <c r="P5318" i="1" s="1"/>
  <c r="R5318" i="1" s="1"/>
  <c r="P5319" i="1" a="1"/>
  <c r="P5319" i="1" s="1"/>
  <c r="R5319" i="1" s="1"/>
  <c r="P5320" i="1" a="1"/>
  <c r="P5320" i="1" s="1"/>
  <c r="R5320" i="1" s="1"/>
  <c r="P5321" i="1" a="1"/>
  <c r="P5321" i="1" s="1"/>
  <c r="R5321" i="1" s="1"/>
  <c r="P5322" i="1" a="1"/>
  <c r="P5322" i="1" s="1"/>
  <c r="R5322" i="1" s="1"/>
  <c r="P5323" i="1" a="1"/>
  <c r="P5323" i="1" s="1"/>
  <c r="R5323" i="1" s="1"/>
  <c r="P5324" i="1" a="1"/>
  <c r="P5324" i="1" s="1"/>
  <c r="R5324" i="1" s="1"/>
  <c r="P5325" i="1" a="1"/>
  <c r="P5325" i="1" s="1"/>
  <c r="R5325" i="1" s="1"/>
  <c r="P5326" i="1" a="1"/>
  <c r="P5326" i="1" s="1"/>
  <c r="R5326" i="1" s="1"/>
  <c r="P5327" i="1" a="1"/>
  <c r="P5327" i="1" s="1"/>
  <c r="R5327" i="1" s="1"/>
  <c r="P5328" i="1" a="1"/>
  <c r="P5328" i="1" s="1"/>
  <c r="R5328" i="1" s="1"/>
  <c r="P5329" i="1" a="1"/>
  <c r="P5329" i="1" s="1"/>
  <c r="R5329" i="1" s="1"/>
  <c r="P5330" i="1" a="1"/>
  <c r="P5330" i="1" s="1"/>
  <c r="R5330" i="1" s="1"/>
  <c r="P5331" i="1" a="1"/>
  <c r="P5331" i="1" s="1"/>
  <c r="R5331" i="1" s="1"/>
  <c r="P5332" i="1" a="1"/>
  <c r="P5332" i="1" s="1"/>
  <c r="R5332" i="1" s="1"/>
  <c r="P5333" i="1" a="1"/>
  <c r="P5333" i="1" s="1"/>
  <c r="R5333" i="1" s="1"/>
  <c r="P5334" i="1" a="1"/>
  <c r="P5334" i="1" s="1"/>
  <c r="R5334" i="1" s="1"/>
  <c r="P5335" i="1" a="1"/>
  <c r="P5335" i="1" s="1"/>
  <c r="R5335" i="1" s="1"/>
  <c r="P5336" i="1" a="1"/>
  <c r="P5336" i="1" s="1"/>
  <c r="R5336" i="1" s="1"/>
  <c r="P5337" i="1" a="1"/>
  <c r="P5337" i="1" s="1"/>
  <c r="R5337" i="1" s="1"/>
  <c r="P5338" i="1" a="1"/>
  <c r="P5338" i="1" s="1"/>
  <c r="R5338" i="1" s="1"/>
  <c r="P5339" i="1" a="1"/>
  <c r="P5339" i="1" s="1"/>
  <c r="R5339" i="1" s="1"/>
  <c r="P5340" i="1" a="1"/>
  <c r="P5340" i="1" s="1"/>
  <c r="R5340" i="1" s="1"/>
  <c r="P5341" i="1" a="1"/>
  <c r="P5341" i="1" s="1"/>
  <c r="R5341" i="1" s="1"/>
  <c r="P5342" i="1" a="1"/>
  <c r="P5342" i="1" s="1"/>
  <c r="R5342" i="1" s="1"/>
  <c r="P5343" i="1" a="1"/>
  <c r="P5343" i="1" s="1"/>
  <c r="R5343" i="1" s="1"/>
  <c r="P5344" i="1" a="1"/>
  <c r="P5344" i="1" s="1"/>
  <c r="R5344" i="1" s="1"/>
  <c r="P5345" i="1" a="1"/>
  <c r="P5345" i="1" s="1"/>
  <c r="R5345" i="1" s="1"/>
  <c r="P5346" i="1" a="1"/>
  <c r="P5346" i="1" s="1"/>
  <c r="R5346" i="1" s="1"/>
  <c r="P5347" i="1" a="1"/>
  <c r="P5347" i="1" s="1"/>
  <c r="R5347" i="1" s="1"/>
  <c r="P5348" i="1" a="1"/>
  <c r="P5348" i="1" s="1"/>
  <c r="R5348" i="1" s="1"/>
  <c r="P5349" i="1" a="1"/>
  <c r="P5349" i="1" s="1"/>
  <c r="R5349" i="1" s="1"/>
  <c r="P5350" i="1" a="1"/>
  <c r="P5350" i="1" s="1"/>
  <c r="R5350" i="1" s="1"/>
  <c r="P5351" i="1" a="1"/>
  <c r="P5351" i="1" s="1"/>
  <c r="R5351" i="1" s="1"/>
  <c r="P5352" i="1" a="1"/>
  <c r="P5352" i="1" s="1"/>
  <c r="R5352" i="1" s="1"/>
  <c r="P5353" i="1" a="1"/>
  <c r="P5353" i="1" s="1"/>
  <c r="R5353" i="1" s="1"/>
  <c r="P5354" i="1" a="1"/>
  <c r="P5354" i="1" s="1"/>
  <c r="R5354" i="1" s="1"/>
  <c r="P5355" i="1" a="1"/>
  <c r="P5355" i="1" s="1"/>
  <c r="R5355" i="1" s="1"/>
  <c r="P5356" i="1" a="1"/>
  <c r="P5356" i="1" s="1"/>
  <c r="R5356" i="1" s="1"/>
  <c r="P5357" i="1" a="1"/>
  <c r="P5357" i="1" s="1"/>
  <c r="R5357" i="1" s="1"/>
  <c r="P5358" i="1" a="1"/>
  <c r="P5358" i="1" s="1"/>
  <c r="R5358" i="1" s="1"/>
  <c r="P5359" i="1" a="1"/>
  <c r="P5359" i="1" s="1"/>
  <c r="R5359" i="1" s="1"/>
  <c r="P5360" i="1" a="1"/>
  <c r="P5360" i="1" s="1"/>
  <c r="R5360" i="1" s="1"/>
  <c r="P5361" i="1" a="1"/>
  <c r="P5361" i="1" s="1"/>
  <c r="R5361" i="1" s="1"/>
  <c r="P5362" i="1" a="1"/>
  <c r="P5362" i="1" s="1"/>
  <c r="R5362" i="1" s="1"/>
  <c r="P5363" i="1" a="1"/>
  <c r="P5363" i="1" s="1"/>
  <c r="R5363" i="1" s="1"/>
  <c r="P5364" i="1" a="1"/>
  <c r="P5364" i="1" s="1"/>
  <c r="R5364" i="1" s="1"/>
  <c r="P5365" i="1" a="1"/>
  <c r="P5365" i="1" s="1"/>
  <c r="R5365" i="1" s="1"/>
  <c r="P5366" i="1" a="1"/>
  <c r="P5366" i="1" s="1"/>
  <c r="R5366" i="1" s="1"/>
  <c r="P5367" i="1" a="1"/>
  <c r="P5367" i="1" s="1"/>
  <c r="R5367" i="1" s="1"/>
  <c r="P5368" i="1" a="1"/>
  <c r="P5368" i="1" s="1"/>
  <c r="R5368" i="1" s="1"/>
  <c r="P5369" i="1" a="1"/>
  <c r="P5369" i="1" s="1"/>
  <c r="R5369" i="1" s="1"/>
  <c r="P5370" i="1" a="1"/>
  <c r="P5370" i="1" s="1"/>
  <c r="R5370" i="1" s="1"/>
  <c r="P5371" i="1" a="1"/>
  <c r="P5371" i="1" s="1"/>
  <c r="R5371" i="1" s="1"/>
  <c r="P5372" i="1" a="1"/>
  <c r="P5372" i="1" s="1"/>
  <c r="R5372" i="1" s="1"/>
  <c r="P5373" i="1" a="1"/>
  <c r="P5373" i="1" s="1"/>
  <c r="R5373" i="1" s="1"/>
  <c r="P5374" i="1" a="1"/>
  <c r="P5374" i="1" s="1"/>
  <c r="R5374" i="1" s="1"/>
  <c r="P5375" i="1" a="1"/>
  <c r="P5375" i="1" s="1"/>
  <c r="R5375" i="1" s="1"/>
  <c r="P5376" i="1" a="1"/>
  <c r="P5376" i="1" s="1"/>
  <c r="R5376" i="1" s="1"/>
  <c r="P5377" i="1" a="1"/>
  <c r="P5377" i="1" s="1"/>
  <c r="R5377" i="1" s="1"/>
  <c r="P5378" i="1" a="1"/>
  <c r="P5378" i="1" s="1"/>
  <c r="R5378" i="1" s="1"/>
  <c r="P5379" i="1" a="1"/>
  <c r="P5379" i="1" s="1"/>
  <c r="R5379" i="1" s="1"/>
  <c r="P5380" i="1" a="1"/>
  <c r="P5380" i="1" s="1"/>
  <c r="R5380" i="1" s="1"/>
  <c r="P5381" i="1" a="1"/>
  <c r="P5381" i="1" s="1"/>
  <c r="R5381" i="1" s="1"/>
  <c r="P5382" i="1" a="1"/>
  <c r="P5382" i="1" s="1"/>
  <c r="R5382" i="1" s="1"/>
  <c r="P5383" i="1" a="1"/>
  <c r="P5383" i="1" s="1"/>
  <c r="R5383" i="1" s="1"/>
  <c r="P5384" i="1" a="1"/>
  <c r="P5384" i="1" s="1"/>
  <c r="R5384" i="1" s="1"/>
  <c r="P5385" i="1" a="1"/>
  <c r="P5385" i="1" s="1"/>
  <c r="R5385" i="1" s="1"/>
  <c r="P5386" i="1" a="1"/>
  <c r="P5386" i="1" s="1"/>
  <c r="R5386" i="1" s="1"/>
  <c r="P5387" i="1" a="1"/>
  <c r="P5387" i="1" s="1"/>
  <c r="R5387" i="1" s="1"/>
  <c r="P5388" i="1" a="1"/>
  <c r="P5388" i="1" s="1"/>
  <c r="R5388" i="1" s="1"/>
  <c r="P5389" i="1" a="1"/>
  <c r="P5389" i="1" s="1"/>
  <c r="R5389" i="1" s="1"/>
  <c r="P5390" i="1" a="1"/>
  <c r="P5390" i="1" s="1"/>
  <c r="R5390" i="1" s="1"/>
  <c r="P5391" i="1" a="1"/>
  <c r="P5391" i="1" s="1"/>
  <c r="R5391" i="1" s="1"/>
  <c r="P5392" i="1" a="1"/>
  <c r="P5392" i="1" s="1"/>
  <c r="R5392" i="1" s="1"/>
  <c r="P5393" i="1" a="1"/>
  <c r="P5393" i="1" s="1"/>
  <c r="R5393" i="1" s="1"/>
  <c r="P5394" i="1" a="1"/>
  <c r="P5394" i="1" s="1"/>
  <c r="R5394" i="1" s="1"/>
  <c r="P5395" i="1" a="1"/>
  <c r="P5395" i="1" s="1"/>
  <c r="R5395" i="1" s="1"/>
  <c r="P5396" i="1" a="1"/>
  <c r="P5396" i="1" s="1"/>
  <c r="R5396" i="1" s="1"/>
  <c r="P5397" i="1" a="1"/>
  <c r="P5397" i="1" s="1"/>
  <c r="R5397" i="1" s="1"/>
  <c r="P5398" i="1" a="1"/>
  <c r="P5398" i="1" s="1"/>
  <c r="R5398" i="1" s="1"/>
  <c r="P5399" i="1" a="1"/>
  <c r="P5399" i="1" s="1"/>
  <c r="R5399" i="1" s="1"/>
  <c r="P5400" i="1" a="1"/>
  <c r="P5400" i="1" s="1"/>
  <c r="R5400" i="1" s="1"/>
  <c r="P5401" i="1" a="1"/>
  <c r="P5401" i="1" s="1"/>
  <c r="R5401" i="1" s="1"/>
  <c r="P5402" i="1" a="1"/>
  <c r="P5402" i="1" s="1"/>
  <c r="R5402" i="1" s="1"/>
  <c r="P5403" i="1" a="1"/>
  <c r="P5403" i="1" s="1"/>
  <c r="R5403" i="1" s="1"/>
  <c r="P5404" i="1" a="1"/>
  <c r="P5404" i="1" s="1"/>
  <c r="R5404" i="1" s="1"/>
  <c r="P5405" i="1" a="1"/>
  <c r="P5405" i="1" s="1"/>
  <c r="R5405" i="1" s="1"/>
  <c r="P5406" i="1" a="1"/>
  <c r="P5406" i="1" s="1"/>
  <c r="R5406" i="1" s="1"/>
  <c r="P5407" i="1" a="1"/>
  <c r="P5407" i="1" s="1"/>
  <c r="R5407" i="1" s="1"/>
  <c r="P5408" i="1" a="1"/>
  <c r="P5408" i="1" s="1"/>
  <c r="R5408" i="1" s="1"/>
  <c r="P5409" i="1" a="1"/>
  <c r="P5409" i="1" s="1"/>
  <c r="R5409" i="1" s="1"/>
  <c r="P5410" i="1" a="1"/>
  <c r="P5410" i="1" s="1"/>
  <c r="R5410" i="1" s="1"/>
  <c r="P5411" i="1" a="1"/>
  <c r="P5411" i="1" s="1"/>
  <c r="R5411" i="1" s="1"/>
  <c r="P5412" i="1" a="1"/>
  <c r="P5412" i="1" s="1"/>
  <c r="R5412" i="1" s="1"/>
  <c r="P5413" i="1" a="1"/>
  <c r="P5413" i="1" s="1"/>
  <c r="R5413" i="1" s="1"/>
  <c r="P5414" i="1" a="1"/>
  <c r="P5414" i="1" s="1"/>
  <c r="R5414" i="1" s="1"/>
  <c r="P5415" i="1" a="1"/>
  <c r="P5415" i="1" s="1"/>
  <c r="R5415" i="1" s="1"/>
  <c r="P5416" i="1" a="1"/>
  <c r="P5416" i="1" s="1"/>
  <c r="R5416" i="1" s="1"/>
  <c r="P5417" i="1" a="1"/>
  <c r="P5417" i="1" s="1"/>
  <c r="R5417" i="1" s="1"/>
  <c r="P5418" i="1" a="1"/>
  <c r="P5418" i="1" s="1"/>
  <c r="R5418" i="1" s="1"/>
  <c r="P5419" i="1" a="1"/>
  <c r="P5419" i="1" s="1"/>
  <c r="R5419" i="1" s="1"/>
  <c r="P5420" i="1" a="1"/>
  <c r="P5420" i="1" s="1"/>
  <c r="R5420" i="1" s="1"/>
  <c r="P5421" i="1" a="1"/>
  <c r="P5421" i="1" s="1"/>
  <c r="R5421" i="1" s="1"/>
  <c r="P5422" i="1" a="1"/>
  <c r="P5422" i="1" s="1"/>
  <c r="R5422" i="1" s="1"/>
  <c r="P5423" i="1" a="1"/>
  <c r="P5423" i="1" s="1"/>
  <c r="R5423" i="1" s="1"/>
  <c r="P5424" i="1" a="1"/>
  <c r="P5424" i="1" s="1"/>
  <c r="R5424" i="1" s="1"/>
  <c r="P5425" i="1" a="1"/>
  <c r="P5425" i="1" s="1"/>
  <c r="R5425" i="1" s="1"/>
  <c r="P5426" i="1" a="1"/>
  <c r="P5426" i="1" s="1"/>
  <c r="R5426" i="1" s="1"/>
  <c r="P5427" i="1" a="1"/>
  <c r="P5427" i="1" s="1"/>
  <c r="R5427" i="1" s="1"/>
  <c r="P5428" i="1" a="1"/>
  <c r="P5428" i="1" s="1"/>
  <c r="R5428" i="1" s="1"/>
  <c r="P5429" i="1" a="1"/>
  <c r="P5429" i="1" s="1"/>
  <c r="R5429" i="1" s="1"/>
  <c r="P5430" i="1" a="1"/>
  <c r="P5430" i="1" s="1"/>
  <c r="R5430" i="1" s="1"/>
  <c r="P5431" i="1" a="1"/>
  <c r="P5431" i="1" s="1"/>
  <c r="R5431" i="1" s="1"/>
  <c r="P5432" i="1" a="1"/>
  <c r="P5432" i="1" s="1"/>
  <c r="R5432" i="1" s="1"/>
  <c r="P5433" i="1" a="1"/>
  <c r="P5433" i="1" s="1"/>
  <c r="R5433" i="1" s="1"/>
  <c r="P5434" i="1" a="1"/>
  <c r="P5434" i="1" s="1"/>
  <c r="R5434" i="1" s="1"/>
  <c r="P5435" i="1" a="1"/>
  <c r="P5435" i="1" s="1"/>
  <c r="R5435" i="1" s="1"/>
  <c r="P5436" i="1" a="1"/>
  <c r="P5436" i="1" s="1"/>
  <c r="R5436" i="1" s="1"/>
  <c r="P5437" i="1" a="1"/>
  <c r="P5437" i="1" s="1"/>
  <c r="R5437" i="1" s="1"/>
  <c r="P5438" i="1" a="1"/>
  <c r="P5438" i="1" s="1"/>
  <c r="R5438" i="1" s="1"/>
  <c r="P5439" i="1" a="1"/>
  <c r="P5439" i="1" s="1"/>
  <c r="R5439" i="1" s="1"/>
  <c r="P5440" i="1" a="1"/>
  <c r="P5440" i="1" s="1"/>
  <c r="R5440" i="1" s="1"/>
  <c r="P5441" i="1" a="1"/>
  <c r="P5441" i="1" s="1"/>
  <c r="R5441" i="1" s="1"/>
  <c r="P5442" i="1" a="1"/>
  <c r="P5442" i="1" s="1"/>
  <c r="R5442" i="1" s="1"/>
  <c r="P5443" i="1" a="1"/>
  <c r="P5443" i="1" s="1"/>
  <c r="R5443" i="1" s="1"/>
  <c r="P5444" i="1" a="1"/>
  <c r="P5444" i="1" s="1"/>
  <c r="R5444" i="1" s="1"/>
  <c r="P5445" i="1" a="1"/>
  <c r="P5445" i="1" s="1"/>
  <c r="R5445" i="1" s="1"/>
  <c r="P5446" i="1" a="1"/>
  <c r="P5446" i="1" s="1"/>
  <c r="R5446" i="1" s="1"/>
  <c r="P5447" i="1" a="1"/>
  <c r="P5447" i="1" s="1"/>
  <c r="R5447" i="1" s="1"/>
  <c r="P5448" i="1" a="1"/>
  <c r="P5448" i="1" s="1"/>
  <c r="R5448" i="1" s="1"/>
  <c r="P5449" i="1" a="1"/>
  <c r="P5449" i="1" s="1"/>
  <c r="R5449" i="1" s="1"/>
  <c r="P5450" i="1" a="1"/>
  <c r="P5450" i="1" s="1"/>
  <c r="R5450" i="1" s="1"/>
  <c r="P5451" i="1" a="1"/>
  <c r="P5451" i="1" s="1"/>
  <c r="R5451" i="1" s="1"/>
  <c r="P5452" i="1" a="1"/>
  <c r="P5452" i="1" s="1"/>
  <c r="R5452" i="1" s="1"/>
  <c r="P5453" i="1" a="1"/>
  <c r="P5453" i="1" s="1"/>
  <c r="R5453" i="1" s="1"/>
  <c r="P5454" i="1" a="1"/>
  <c r="P5454" i="1" s="1"/>
  <c r="R5454" i="1" s="1"/>
  <c r="P5455" i="1" a="1"/>
  <c r="P5455" i="1" s="1"/>
  <c r="R5455" i="1" s="1"/>
  <c r="P5456" i="1" a="1"/>
  <c r="P5456" i="1" s="1"/>
  <c r="R5456" i="1" s="1"/>
  <c r="P5457" i="1" a="1"/>
  <c r="P5457" i="1" s="1"/>
  <c r="R5457" i="1" s="1"/>
  <c r="P5458" i="1" a="1"/>
  <c r="P5458" i="1" s="1"/>
  <c r="R5458" i="1" s="1"/>
  <c r="P5459" i="1" a="1"/>
  <c r="P5459" i="1" s="1"/>
  <c r="R5459" i="1" s="1"/>
  <c r="P5460" i="1" a="1"/>
  <c r="P5460" i="1" s="1"/>
  <c r="R5460" i="1" s="1"/>
  <c r="P5461" i="1" a="1"/>
  <c r="P5461" i="1" s="1"/>
  <c r="R5461" i="1" s="1"/>
  <c r="P5462" i="1" a="1"/>
  <c r="P5462" i="1" s="1"/>
  <c r="R5462" i="1" s="1"/>
  <c r="P5463" i="1" a="1"/>
  <c r="P5463" i="1" s="1"/>
  <c r="R5463" i="1" s="1"/>
  <c r="P5464" i="1" a="1"/>
  <c r="P5464" i="1" s="1"/>
  <c r="R5464" i="1" s="1"/>
  <c r="P5465" i="1" a="1"/>
  <c r="P5465" i="1" s="1"/>
  <c r="R5465" i="1" s="1"/>
  <c r="P5466" i="1" a="1"/>
  <c r="P5466" i="1" s="1"/>
  <c r="R5466" i="1" s="1"/>
  <c r="P5467" i="1" a="1"/>
  <c r="P5467" i="1" s="1"/>
  <c r="R5467" i="1" s="1"/>
  <c r="P5468" i="1" a="1"/>
  <c r="P5468" i="1" s="1"/>
  <c r="R5468" i="1" s="1"/>
  <c r="P5469" i="1" a="1"/>
  <c r="P5469" i="1" s="1"/>
  <c r="R5469" i="1" s="1"/>
  <c r="P5470" i="1" a="1"/>
  <c r="P5470" i="1" s="1"/>
  <c r="R5470" i="1" s="1"/>
  <c r="P5471" i="1" a="1"/>
  <c r="P5471" i="1" s="1"/>
  <c r="R5471" i="1" s="1"/>
  <c r="P5472" i="1" a="1"/>
  <c r="P5472" i="1" s="1"/>
  <c r="R5472" i="1" s="1"/>
  <c r="P5473" i="1" a="1"/>
  <c r="P5473" i="1" s="1"/>
  <c r="R5473" i="1" s="1"/>
  <c r="P5474" i="1" a="1"/>
  <c r="P5474" i="1" s="1"/>
  <c r="R5474" i="1" s="1"/>
  <c r="P5475" i="1" a="1"/>
  <c r="P5475" i="1" s="1"/>
  <c r="R5475" i="1" s="1"/>
  <c r="P5476" i="1" a="1"/>
  <c r="P5476" i="1" s="1"/>
  <c r="R5476" i="1" s="1"/>
  <c r="P5477" i="1" a="1"/>
  <c r="P5477" i="1" s="1"/>
  <c r="R5477" i="1" s="1"/>
  <c r="P5478" i="1" a="1"/>
  <c r="P5478" i="1" s="1"/>
  <c r="R5478" i="1" s="1"/>
  <c r="P5479" i="1" a="1"/>
  <c r="P5479" i="1" s="1"/>
  <c r="R5479" i="1" s="1"/>
  <c r="P5480" i="1" a="1"/>
  <c r="P5480" i="1" s="1"/>
  <c r="R5480" i="1" s="1"/>
  <c r="P5481" i="1" a="1"/>
  <c r="P5481" i="1" s="1"/>
  <c r="R5481" i="1" s="1"/>
  <c r="P5482" i="1" a="1"/>
  <c r="P5482" i="1" s="1"/>
  <c r="R5482" i="1" s="1"/>
  <c r="P5483" i="1" a="1"/>
  <c r="P5483" i="1" s="1"/>
  <c r="R5483" i="1" s="1"/>
  <c r="P5484" i="1" a="1"/>
  <c r="P5484" i="1" s="1"/>
  <c r="R5484" i="1" s="1"/>
  <c r="P5485" i="1" a="1"/>
  <c r="P5485" i="1" s="1"/>
  <c r="R5485" i="1" s="1"/>
  <c r="P5486" i="1" a="1"/>
  <c r="P5486" i="1" s="1"/>
  <c r="R5486" i="1" s="1"/>
  <c r="P5487" i="1" a="1"/>
  <c r="P5487" i="1" s="1"/>
  <c r="R5487" i="1" s="1"/>
  <c r="P5488" i="1" a="1"/>
  <c r="P5488" i="1" s="1"/>
  <c r="R5488" i="1" s="1"/>
  <c r="P5489" i="1" a="1"/>
  <c r="P5489" i="1" s="1"/>
  <c r="R5489" i="1" s="1"/>
  <c r="P5490" i="1" a="1"/>
  <c r="P5490" i="1" s="1"/>
  <c r="R5490" i="1" s="1"/>
  <c r="P5491" i="1" a="1"/>
  <c r="P5491" i="1" s="1"/>
  <c r="R5491" i="1" s="1"/>
  <c r="P5492" i="1" a="1"/>
  <c r="P5492" i="1" s="1"/>
  <c r="R5492" i="1" s="1"/>
  <c r="P5493" i="1" a="1"/>
  <c r="P5493" i="1" s="1"/>
  <c r="R5493" i="1" s="1"/>
  <c r="P5494" i="1" a="1"/>
  <c r="P5494" i="1" s="1"/>
  <c r="R5494" i="1" s="1"/>
  <c r="P5495" i="1" a="1"/>
  <c r="P5495" i="1" s="1"/>
  <c r="R5495" i="1" s="1"/>
  <c r="P5496" i="1" a="1"/>
  <c r="P5496" i="1" s="1"/>
  <c r="R5496" i="1" s="1"/>
  <c r="P5497" i="1" a="1"/>
  <c r="P5497" i="1" s="1"/>
  <c r="R5497" i="1" s="1"/>
  <c r="P5498" i="1" a="1"/>
  <c r="P5498" i="1" s="1"/>
  <c r="R5498" i="1" s="1"/>
  <c r="P5499" i="1" a="1"/>
  <c r="P5499" i="1" s="1"/>
  <c r="R5499" i="1" s="1"/>
  <c r="P5500" i="1" a="1"/>
  <c r="P5500" i="1" s="1"/>
  <c r="R5500" i="1" s="1"/>
  <c r="P5501" i="1" a="1"/>
  <c r="P5501" i="1" s="1"/>
  <c r="R5501" i="1" s="1"/>
  <c r="P5502" i="1" a="1"/>
  <c r="P5502" i="1" s="1"/>
  <c r="R5502" i="1" s="1"/>
  <c r="P5503" i="1" a="1"/>
  <c r="P5503" i="1" s="1"/>
  <c r="R5503" i="1" s="1"/>
  <c r="P5504" i="1" a="1"/>
  <c r="P5504" i="1" s="1"/>
  <c r="R5504" i="1" s="1"/>
  <c r="P5505" i="1" a="1"/>
  <c r="P5505" i="1" s="1"/>
  <c r="R5505" i="1" s="1"/>
  <c r="P5506" i="1" a="1"/>
  <c r="P5506" i="1" s="1"/>
  <c r="R5506" i="1" s="1"/>
  <c r="P5507" i="1" a="1"/>
  <c r="P5507" i="1" s="1"/>
  <c r="R5507" i="1" s="1"/>
  <c r="P5508" i="1" a="1"/>
  <c r="P5508" i="1" s="1"/>
  <c r="R5508" i="1" s="1"/>
  <c r="P5509" i="1" a="1"/>
  <c r="P5509" i="1" s="1"/>
  <c r="R5509" i="1" s="1"/>
  <c r="P5510" i="1" a="1"/>
  <c r="P5510" i="1" s="1"/>
  <c r="R5510" i="1" s="1"/>
  <c r="P5511" i="1" a="1"/>
  <c r="P5511" i="1" s="1"/>
  <c r="R5511" i="1" s="1"/>
  <c r="P5512" i="1" a="1"/>
  <c r="P5512" i="1" s="1"/>
  <c r="R5512" i="1" s="1"/>
  <c r="P5513" i="1" a="1"/>
  <c r="P5513" i="1" s="1"/>
  <c r="R5513" i="1" s="1"/>
  <c r="P5514" i="1" a="1"/>
  <c r="P5514" i="1" s="1"/>
  <c r="R5514" i="1" s="1"/>
  <c r="P5515" i="1" a="1"/>
  <c r="P5515" i="1" s="1"/>
  <c r="R5515" i="1" s="1"/>
  <c r="P5516" i="1" a="1"/>
  <c r="P5516" i="1" s="1"/>
  <c r="R5516" i="1" s="1"/>
  <c r="P5517" i="1" a="1"/>
  <c r="P5517" i="1" s="1"/>
  <c r="R5517" i="1" s="1"/>
  <c r="P5518" i="1" a="1"/>
  <c r="P5518" i="1" s="1"/>
  <c r="R5518" i="1" s="1"/>
  <c r="P5519" i="1" a="1"/>
  <c r="P5519" i="1" s="1"/>
  <c r="R5519" i="1" s="1"/>
  <c r="P5520" i="1" a="1"/>
  <c r="P5520" i="1" s="1"/>
  <c r="R5520" i="1" s="1"/>
  <c r="P5521" i="1" a="1"/>
  <c r="P5521" i="1" s="1"/>
  <c r="R5521" i="1" s="1"/>
  <c r="P5522" i="1" a="1"/>
  <c r="P5522" i="1" s="1"/>
  <c r="R5522" i="1" s="1"/>
  <c r="P5523" i="1" a="1"/>
  <c r="P5523" i="1" s="1"/>
  <c r="R5523" i="1" s="1"/>
  <c r="P5524" i="1" a="1"/>
  <c r="P5524" i="1" s="1"/>
  <c r="R5524" i="1" s="1"/>
  <c r="P5525" i="1" a="1"/>
  <c r="P5525" i="1" s="1"/>
  <c r="R5525" i="1" s="1"/>
  <c r="P5526" i="1" a="1"/>
  <c r="P5526" i="1" s="1"/>
  <c r="R5526" i="1" s="1"/>
  <c r="P5527" i="1" a="1"/>
  <c r="P5527" i="1" s="1"/>
  <c r="R5527" i="1" s="1"/>
  <c r="P5528" i="1" a="1"/>
  <c r="P5528" i="1" s="1"/>
  <c r="R5528" i="1" s="1"/>
  <c r="P5529" i="1" a="1"/>
  <c r="P5529" i="1" s="1"/>
  <c r="R5529" i="1" s="1"/>
  <c r="P5530" i="1" a="1"/>
  <c r="P5530" i="1" s="1"/>
  <c r="R5530" i="1" s="1"/>
  <c r="P5531" i="1" a="1"/>
  <c r="P5531" i="1" s="1"/>
  <c r="R5531" i="1" s="1"/>
  <c r="P5532" i="1" a="1"/>
  <c r="P5532" i="1" s="1"/>
  <c r="R5532" i="1" s="1"/>
  <c r="P5533" i="1" a="1"/>
  <c r="P5533" i="1" s="1"/>
  <c r="R5533" i="1" s="1"/>
  <c r="P5534" i="1" a="1"/>
  <c r="P5534" i="1" s="1"/>
  <c r="R5534" i="1" s="1"/>
  <c r="P5535" i="1" a="1"/>
  <c r="P5535" i="1" s="1"/>
  <c r="R5535" i="1" s="1"/>
  <c r="P5536" i="1" a="1"/>
  <c r="P5536" i="1" s="1"/>
  <c r="R5536" i="1" s="1"/>
  <c r="P5537" i="1" a="1"/>
  <c r="P5537" i="1" s="1"/>
  <c r="R5537" i="1" s="1"/>
  <c r="P5538" i="1" a="1"/>
  <c r="P5538" i="1" s="1"/>
  <c r="R5538" i="1" s="1"/>
  <c r="P5539" i="1" a="1"/>
  <c r="P5539" i="1" s="1"/>
  <c r="R5539" i="1" s="1"/>
  <c r="P5540" i="1" a="1"/>
  <c r="P5540" i="1" s="1"/>
  <c r="R5540" i="1" s="1"/>
  <c r="P5541" i="1" a="1"/>
  <c r="P5541" i="1" s="1"/>
  <c r="R5541" i="1" s="1"/>
  <c r="P5542" i="1" a="1"/>
  <c r="P5542" i="1" s="1"/>
  <c r="R5542" i="1" s="1"/>
  <c r="P5543" i="1" a="1"/>
  <c r="P5543" i="1" s="1"/>
  <c r="R5543" i="1" s="1"/>
  <c r="P5544" i="1" a="1"/>
  <c r="P5544" i="1" s="1"/>
  <c r="R5544" i="1" s="1"/>
  <c r="P5545" i="1" a="1"/>
  <c r="P5545" i="1" s="1"/>
  <c r="R5545" i="1" s="1"/>
  <c r="P5546" i="1" a="1"/>
  <c r="P5546" i="1" s="1"/>
  <c r="R5546" i="1" s="1"/>
  <c r="P5547" i="1" a="1"/>
  <c r="P5547" i="1" s="1"/>
  <c r="R5547" i="1" s="1"/>
  <c r="P5548" i="1" a="1"/>
  <c r="P5548" i="1" s="1"/>
  <c r="R5548" i="1" s="1"/>
  <c r="P5549" i="1" a="1"/>
  <c r="P5549" i="1" s="1"/>
  <c r="R5549" i="1" s="1"/>
  <c r="P5550" i="1" a="1"/>
  <c r="P5550" i="1" s="1"/>
  <c r="R5550" i="1" s="1"/>
  <c r="P5551" i="1" a="1"/>
  <c r="P5551" i="1" s="1"/>
  <c r="R5551" i="1" s="1"/>
  <c r="P5552" i="1" a="1"/>
  <c r="P5552" i="1" s="1"/>
  <c r="R5552" i="1" s="1"/>
  <c r="P5553" i="1" a="1"/>
  <c r="P5553" i="1" s="1"/>
  <c r="R5553" i="1" s="1"/>
  <c r="P5554" i="1" a="1"/>
  <c r="P5554" i="1" s="1"/>
  <c r="R5554" i="1" s="1"/>
  <c r="P5555" i="1" a="1"/>
  <c r="P5555" i="1" s="1"/>
  <c r="R5555" i="1" s="1"/>
  <c r="P5556" i="1" a="1"/>
  <c r="P5556" i="1" s="1"/>
  <c r="R5556" i="1" s="1"/>
  <c r="P5557" i="1" a="1"/>
  <c r="P5557" i="1" s="1"/>
  <c r="R5557" i="1" s="1"/>
  <c r="P5558" i="1" a="1"/>
  <c r="P5558" i="1" s="1"/>
  <c r="R5558" i="1" s="1"/>
  <c r="P5559" i="1" a="1"/>
  <c r="P5559" i="1" s="1"/>
  <c r="R5559" i="1" s="1"/>
  <c r="P5560" i="1" a="1"/>
  <c r="P5560" i="1" s="1"/>
  <c r="R5560" i="1" s="1"/>
  <c r="P5561" i="1" a="1"/>
  <c r="P5561" i="1" s="1"/>
  <c r="R5561" i="1" s="1"/>
  <c r="P5562" i="1" a="1"/>
  <c r="P5562" i="1" s="1"/>
  <c r="R5562" i="1" s="1"/>
  <c r="P5563" i="1" a="1"/>
  <c r="P5563" i="1" s="1"/>
  <c r="R5563" i="1" s="1"/>
  <c r="P5564" i="1" a="1"/>
  <c r="P5564" i="1" s="1"/>
  <c r="R5564" i="1" s="1"/>
  <c r="P5565" i="1" a="1"/>
  <c r="P5565" i="1" s="1"/>
  <c r="R5565" i="1" s="1"/>
  <c r="P5566" i="1" a="1"/>
  <c r="P5566" i="1" s="1"/>
  <c r="R5566" i="1" s="1"/>
  <c r="P5567" i="1" a="1"/>
  <c r="P5567" i="1" s="1"/>
  <c r="R5567" i="1" s="1"/>
  <c r="P5568" i="1" a="1"/>
  <c r="P5568" i="1" s="1"/>
  <c r="R5568" i="1" s="1"/>
  <c r="P5569" i="1" a="1"/>
  <c r="P5569" i="1" s="1"/>
  <c r="R5569" i="1" s="1"/>
  <c r="P5570" i="1" a="1"/>
  <c r="P5570" i="1" s="1"/>
  <c r="R5570" i="1" s="1"/>
  <c r="P5571" i="1" a="1"/>
  <c r="P5571" i="1" s="1"/>
  <c r="R5571" i="1" s="1"/>
  <c r="P5572" i="1" a="1"/>
  <c r="P5572" i="1" s="1"/>
  <c r="R5572" i="1" s="1"/>
  <c r="P5573" i="1" a="1"/>
  <c r="P5573" i="1" s="1"/>
  <c r="R5573" i="1" s="1"/>
  <c r="P5574" i="1" a="1"/>
  <c r="P5574" i="1" s="1"/>
  <c r="P5575" i="1" a="1"/>
  <c r="P5575" i="1" s="1"/>
  <c r="P5576" i="1" a="1"/>
  <c r="P5576" i="1" s="1"/>
  <c r="P5577" i="1" a="1"/>
  <c r="P5577" i="1" s="1"/>
  <c r="P5578" i="1" a="1"/>
  <c r="P5578" i="1" s="1"/>
  <c r="P5579" i="1" a="1"/>
  <c r="P5579" i="1" s="1"/>
  <c r="P5580" i="1" a="1"/>
  <c r="P5580" i="1" s="1"/>
  <c r="P5581" i="1" a="1"/>
  <c r="P5581" i="1" s="1"/>
  <c r="P5582" i="1" a="1"/>
  <c r="P5582" i="1" s="1"/>
  <c r="P5583" i="1" a="1"/>
  <c r="P5583" i="1" s="1"/>
  <c r="P5584" i="1" a="1"/>
  <c r="P5584" i="1" s="1"/>
  <c r="P5585" i="1" a="1"/>
  <c r="P5585" i="1" s="1"/>
  <c r="R5585" i="1" s="1"/>
  <c r="P5586" i="1" a="1"/>
  <c r="P5586" i="1" s="1"/>
  <c r="R5586" i="1" s="1"/>
  <c r="P5587" i="1" a="1"/>
  <c r="P5587" i="1" s="1"/>
  <c r="R5587" i="1" s="1"/>
  <c r="P5588" i="1" a="1"/>
  <c r="P5588" i="1" s="1"/>
  <c r="R5588" i="1" s="1"/>
  <c r="P5589" i="1" a="1"/>
  <c r="P5589" i="1" s="1"/>
  <c r="R5589" i="1" s="1"/>
  <c r="P5590" i="1" a="1"/>
  <c r="P5590" i="1" s="1"/>
  <c r="R5590" i="1" s="1"/>
  <c r="P5591" i="1" a="1"/>
  <c r="P5591" i="1" s="1"/>
  <c r="R5591" i="1" s="1"/>
  <c r="P5592" i="1" a="1"/>
  <c r="P5592" i="1" s="1"/>
  <c r="R5592" i="1" s="1"/>
  <c r="P5593" i="1" a="1"/>
  <c r="P5593" i="1" s="1"/>
  <c r="R5593" i="1" s="1"/>
  <c r="P5594" i="1" a="1"/>
  <c r="P5594" i="1" s="1"/>
  <c r="R5594" i="1" s="1"/>
  <c r="P5595" i="1" a="1"/>
  <c r="P5595" i="1" s="1"/>
  <c r="R5595" i="1" s="1"/>
  <c r="P5596" i="1" a="1"/>
  <c r="P5596" i="1" s="1"/>
  <c r="R5596" i="1" s="1"/>
  <c r="P5597" i="1" a="1"/>
  <c r="P5597" i="1" s="1"/>
  <c r="R5597" i="1" s="1"/>
  <c r="P5598" i="1" a="1"/>
  <c r="P5598" i="1" s="1"/>
  <c r="R5598" i="1" s="1"/>
  <c r="P5599" i="1" a="1"/>
  <c r="P5599" i="1" s="1"/>
  <c r="R5599" i="1" s="1"/>
  <c r="P5600" i="1" a="1"/>
  <c r="P5600" i="1" s="1"/>
  <c r="R5600" i="1" s="1"/>
  <c r="P5601" i="1" a="1"/>
  <c r="P5601" i="1" s="1"/>
  <c r="R5601" i="1" s="1"/>
  <c r="P5602" i="1" a="1"/>
  <c r="P5602" i="1" s="1"/>
  <c r="R5602" i="1" s="1"/>
  <c r="P5603" i="1" a="1"/>
  <c r="P5603" i="1" s="1"/>
  <c r="R5603" i="1" s="1"/>
  <c r="P5604" i="1" a="1"/>
  <c r="P5604" i="1" s="1"/>
  <c r="R5604" i="1" s="1"/>
  <c r="P5605" i="1" a="1"/>
  <c r="P5605" i="1" s="1"/>
  <c r="R5605" i="1" s="1"/>
  <c r="P5606" i="1" a="1"/>
  <c r="P5606" i="1" s="1"/>
  <c r="R5606" i="1" s="1"/>
  <c r="P5607" i="1" a="1"/>
  <c r="P5607" i="1" s="1"/>
  <c r="R5607" i="1" s="1"/>
  <c r="P5608" i="1" a="1"/>
  <c r="P5608" i="1" s="1"/>
  <c r="R5608" i="1" s="1"/>
  <c r="P5609" i="1" a="1"/>
  <c r="P5609" i="1" s="1"/>
  <c r="R5609" i="1" s="1"/>
  <c r="P5610" i="1" a="1"/>
  <c r="P5610" i="1" s="1"/>
  <c r="R5610" i="1" s="1"/>
  <c r="P5611" i="1" a="1"/>
  <c r="P5611" i="1" s="1"/>
  <c r="R5611" i="1" s="1"/>
  <c r="P5612" i="1" a="1"/>
  <c r="P5612" i="1" s="1"/>
  <c r="R5612" i="1" s="1"/>
  <c r="P5613" i="1" a="1"/>
  <c r="P5613" i="1" s="1"/>
  <c r="R5613" i="1" s="1"/>
  <c r="P5614" i="1" a="1"/>
  <c r="P5614" i="1" s="1"/>
  <c r="R5614" i="1" s="1"/>
  <c r="P5615" i="1" a="1"/>
  <c r="P5615" i="1" s="1"/>
  <c r="R5615" i="1" s="1"/>
  <c r="P5616" i="1" a="1"/>
  <c r="P5616" i="1" s="1"/>
  <c r="R5616" i="1" s="1"/>
  <c r="P5617" i="1" a="1"/>
  <c r="P5617" i="1" s="1"/>
  <c r="R5617" i="1" s="1"/>
  <c r="P5618" i="1" a="1"/>
  <c r="P5618" i="1" s="1"/>
  <c r="R5618" i="1" s="1"/>
  <c r="P5619" i="1" a="1"/>
  <c r="P5619" i="1" s="1"/>
  <c r="R5619" i="1" s="1"/>
  <c r="P5620" i="1" a="1"/>
  <c r="P5620" i="1" s="1"/>
  <c r="R5620" i="1" s="1"/>
  <c r="P5621" i="1" a="1"/>
  <c r="P5621" i="1" s="1"/>
  <c r="R5621" i="1" s="1"/>
  <c r="P5622" i="1" a="1"/>
  <c r="P5622" i="1" s="1"/>
  <c r="R5622" i="1" s="1"/>
  <c r="P5623" i="1" a="1"/>
  <c r="P5623" i="1" s="1"/>
  <c r="R5623" i="1" s="1"/>
  <c r="P5624" i="1" a="1"/>
  <c r="P5624" i="1" s="1"/>
  <c r="R5624" i="1" s="1"/>
  <c r="P5625" i="1" a="1"/>
  <c r="P5625" i="1" s="1"/>
  <c r="R5625" i="1" s="1"/>
  <c r="P5626" i="1" a="1"/>
  <c r="P5626" i="1" s="1"/>
  <c r="R5626" i="1" s="1"/>
  <c r="P5627" i="1" a="1"/>
  <c r="P5627" i="1" s="1"/>
  <c r="R5627" i="1" s="1"/>
  <c r="P5628" i="1" a="1"/>
  <c r="P5628" i="1" s="1"/>
  <c r="R5628" i="1" s="1"/>
  <c r="P5629" i="1" a="1"/>
  <c r="P5629" i="1" s="1"/>
  <c r="R5629" i="1" s="1"/>
  <c r="P5630" i="1" a="1"/>
  <c r="P5630" i="1" s="1"/>
  <c r="R5630" i="1" s="1"/>
  <c r="P5631" i="1" a="1"/>
  <c r="P5631" i="1" s="1"/>
  <c r="R5631" i="1" s="1"/>
  <c r="P5632" i="1" a="1"/>
  <c r="P5632" i="1" s="1"/>
  <c r="R5632" i="1" s="1"/>
  <c r="P5633" i="1" a="1"/>
  <c r="P5633" i="1" s="1"/>
  <c r="R5633" i="1" s="1"/>
  <c r="P5634" i="1" a="1"/>
  <c r="P5634" i="1" s="1"/>
  <c r="R5634" i="1" s="1"/>
  <c r="P5635" i="1" a="1"/>
  <c r="P5635" i="1" s="1"/>
  <c r="R5635" i="1" s="1"/>
  <c r="P5636" i="1" a="1"/>
  <c r="P5636" i="1" s="1"/>
  <c r="R5636" i="1" s="1"/>
  <c r="P5637" i="1" a="1"/>
  <c r="P5637" i="1" s="1"/>
  <c r="R5637" i="1" s="1"/>
  <c r="P5638" i="1" a="1"/>
  <c r="P5638" i="1" s="1"/>
  <c r="R5638" i="1" s="1"/>
  <c r="P5639" i="1" a="1"/>
  <c r="P5639" i="1" s="1"/>
  <c r="R5639" i="1" s="1"/>
  <c r="P5640" i="1" a="1"/>
  <c r="P5640" i="1" s="1"/>
  <c r="R5640" i="1" s="1"/>
  <c r="P5641" i="1" a="1"/>
  <c r="P5641" i="1" s="1"/>
  <c r="R5641" i="1" s="1"/>
  <c r="P5642" i="1" a="1"/>
  <c r="P5642" i="1" s="1"/>
  <c r="R5642" i="1" s="1"/>
  <c r="P5643" i="1" a="1"/>
  <c r="P5643" i="1" s="1"/>
  <c r="R5643" i="1" s="1"/>
  <c r="P5644" i="1" a="1"/>
  <c r="P5644" i="1" s="1"/>
  <c r="R5644" i="1" s="1"/>
  <c r="P5645" i="1" a="1"/>
  <c r="P5645" i="1" s="1"/>
  <c r="R5645" i="1" s="1"/>
  <c r="P5646" i="1" a="1"/>
  <c r="P5646" i="1" s="1"/>
  <c r="R5646" i="1" s="1"/>
  <c r="P5647" i="1" a="1"/>
  <c r="P5647" i="1" s="1"/>
  <c r="R5647" i="1" s="1"/>
  <c r="P5648" i="1" a="1"/>
  <c r="P5648" i="1" s="1"/>
  <c r="R5648" i="1" s="1"/>
  <c r="P5649" i="1" a="1"/>
  <c r="P5649" i="1" s="1"/>
  <c r="R5649" i="1" s="1"/>
  <c r="P5650" i="1" a="1"/>
  <c r="P5650" i="1" s="1"/>
  <c r="R5650" i="1" s="1"/>
  <c r="P5651" i="1" a="1"/>
  <c r="P5651" i="1" s="1"/>
  <c r="R5651" i="1" s="1"/>
  <c r="P5652" i="1" a="1"/>
  <c r="P5652" i="1" s="1"/>
  <c r="R5652" i="1" s="1"/>
  <c r="P5653" i="1" a="1"/>
  <c r="P5653" i="1" s="1"/>
  <c r="R5653" i="1" s="1"/>
  <c r="P5654" i="1" a="1"/>
  <c r="P5654" i="1" s="1"/>
  <c r="R5654" i="1" s="1"/>
  <c r="P5655" i="1" a="1"/>
  <c r="P5655" i="1" s="1"/>
  <c r="R5655" i="1" s="1"/>
  <c r="P5656" i="1" a="1"/>
  <c r="P5656" i="1" s="1"/>
  <c r="R5656" i="1" s="1"/>
  <c r="P5657" i="1" a="1"/>
  <c r="P5657" i="1" s="1"/>
  <c r="R5657" i="1" s="1"/>
  <c r="P5658" i="1" a="1"/>
  <c r="P5658" i="1" s="1"/>
  <c r="R5658" i="1" s="1"/>
  <c r="P5659" i="1" a="1"/>
  <c r="P5659" i="1" s="1"/>
  <c r="R5659" i="1" s="1"/>
  <c r="P5660" i="1" a="1"/>
  <c r="P5660" i="1" s="1"/>
  <c r="R5660" i="1" s="1"/>
  <c r="P5661" i="1" a="1"/>
  <c r="P5661" i="1" s="1"/>
  <c r="R5661" i="1" s="1"/>
  <c r="P5662" i="1" a="1"/>
  <c r="P5662" i="1" s="1"/>
  <c r="R5662" i="1" s="1"/>
  <c r="P5663" i="1" a="1"/>
  <c r="P5663" i="1" s="1"/>
  <c r="R5663" i="1" s="1"/>
  <c r="P5664" i="1" a="1"/>
  <c r="P5664" i="1" s="1"/>
  <c r="R5664" i="1" s="1"/>
  <c r="P5665" i="1" a="1"/>
  <c r="P5665" i="1" s="1"/>
  <c r="R5665" i="1" s="1"/>
  <c r="P5666" i="1" a="1"/>
  <c r="P5666" i="1" s="1"/>
  <c r="R5666" i="1" s="1"/>
  <c r="P5667" i="1" a="1"/>
  <c r="P5667" i="1" s="1"/>
  <c r="R5667" i="1" s="1"/>
  <c r="P5668" i="1" a="1"/>
  <c r="P5668" i="1" s="1"/>
  <c r="R5668" i="1" s="1"/>
  <c r="P5669" i="1" a="1"/>
  <c r="P5669" i="1" s="1"/>
  <c r="R5669" i="1" s="1"/>
  <c r="P5670" i="1" a="1"/>
  <c r="P5670" i="1" s="1"/>
  <c r="R5670" i="1" s="1"/>
  <c r="P5671" i="1" a="1"/>
  <c r="P5671" i="1" s="1"/>
  <c r="R5671" i="1" s="1"/>
  <c r="P5672" i="1" a="1"/>
  <c r="P5672" i="1" s="1"/>
  <c r="R5672" i="1" s="1"/>
  <c r="P5673" i="1" a="1"/>
  <c r="P5673" i="1" s="1"/>
  <c r="R5673" i="1" s="1"/>
  <c r="P5674" i="1" a="1"/>
  <c r="P5674" i="1" s="1"/>
  <c r="R5674" i="1" s="1"/>
  <c r="P5675" i="1" a="1"/>
  <c r="P5675" i="1" s="1"/>
  <c r="R5675" i="1" s="1"/>
  <c r="P5676" i="1" a="1"/>
  <c r="P5676" i="1" s="1"/>
  <c r="R5676" i="1" s="1"/>
  <c r="P5677" i="1" a="1"/>
  <c r="P5677" i="1" s="1"/>
  <c r="R5677" i="1" s="1"/>
  <c r="P5678" i="1" a="1"/>
  <c r="P5678" i="1" s="1"/>
  <c r="R5678" i="1" s="1"/>
  <c r="P5679" i="1" a="1"/>
  <c r="P5679" i="1" s="1"/>
  <c r="R5679" i="1" s="1"/>
  <c r="P5680" i="1" a="1"/>
  <c r="P5680" i="1" s="1"/>
  <c r="R5680" i="1" s="1"/>
  <c r="P5681" i="1" a="1"/>
  <c r="P5681" i="1" s="1"/>
  <c r="R5681" i="1" s="1"/>
  <c r="P5682" i="1" a="1"/>
  <c r="P5682" i="1" s="1"/>
  <c r="R5682" i="1" s="1"/>
  <c r="P5683" i="1" a="1"/>
  <c r="P5683" i="1" s="1"/>
  <c r="R5683" i="1" s="1"/>
  <c r="P5684" i="1" a="1"/>
  <c r="P5684" i="1" s="1"/>
  <c r="R5684" i="1" s="1"/>
  <c r="P5685" i="1" a="1"/>
  <c r="P5685" i="1" s="1"/>
  <c r="R5685" i="1" s="1"/>
  <c r="P5686" i="1" a="1"/>
  <c r="P5686" i="1" s="1"/>
  <c r="R5686" i="1" s="1"/>
  <c r="P5687" i="1" a="1"/>
  <c r="P5687" i="1" s="1"/>
  <c r="R5687" i="1" s="1"/>
  <c r="P5688" i="1" a="1"/>
  <c r="P5688" i="1" s="1"/>
  <c r="R5688" i="1" s="1"/>
  <c r="P5689" i="1" a="1"/>
  <c r="P5689" i="1" s="1"/>
  <c r="R5689" i="1" s="1"/>
  <c r="P5690" i="1" a="1"/>
  <c r="P5690" i="1" s="1"/>
  <c r="R5690" i="1" s="1"/>
  <c r="P5691" i="1" a="1"/>
  <c r="P5691" i="1" s="1"/>
  <c r="R5691" i="1" s="1"/>
  <c r="P5692" i="1" a="1"/>
  <c r="P5692" i="1" s="1"/>
  <c r="R5692" i="1" s="1"/>
  <c r="P5693" i="1" a="1"/>
  <c r="P5693" i="1" s="1"/>
  <c r="R5693" i="1" s="1"/>
  <c r="P5694" i="1" a="1"/>
  <c r="P5694" i="1" s="1"/>
  <c r="R5694" i="1" s="1"/>
  <c r="P5695" i="1" a="1"/>
  <c r="P5695" i="1" s="1"/>
  <c r="R5695" i="1" s="1"/>
  <c r="P5696" i="1" a="1"/>
  <c r="P5696" i="1" s="1"/>
  <c r="R5696" i="1" s="1"/>
  <c r="P5697" i="1" a="1"/>
  <c r="P5697" i="1" s="1"/>
  <c r="R5697" i="1" s="1"/>
  <c r="P5698" i="1" a="1"/>
  <c r="P5698" i="1" s="1"/>
  <c r="R5698" i="1" s="1"/>
  <c r="P5699" i="1" a="1"/>
  <c r="P5699" i="1" s="1"/>
  <c r="R5699" i="1" s="1"/>
  <c r="P5700" i="1" a="1"/>
  <c r="P5700" i="1" s="1"/>
  <c r="R5700" i="1" s="1"/>
  <c r="P5701" i="1" a="1"/>
  <c r="P5701" i="1" s="1"/>
  <c r="R5701" i="1" s="1"/>
  <c r="P5702" i="1" a="1"/>
  <c r="P5702" i="1" s="1"/>
  <c r="R5702" i="1" s="1"/>
  <c r="P5703" i="1" a="1"/>
  <c r="P5703" i="1" s="1"/>
  <c r="R5703" i="1" s="1"/>
  <c r="P5704" i="1" a="1"/>
  <c r="P5704" i="1" s="1"/>
  <c r="R5704" i="1" s="1"/>
  <c r="P5705" i="1" a="1"/>
  <c r="P5705" i="1" s="1"/>
  <c r="R5705" i="1" s="1"/>
  <c r="P5706" i="1" a="1"/>
  <c r="P5706" i="1" s="1"/>
  <c r="R5706" i="1" s="1"/>
  <c r="P5707" i="1" a="1"/>
  <c r="P5707" i="1" s="1"/>
  <c r="R5707" i="1" s="1"/>
  <c r="P5708" i="1" a="1"/>
  <c r="P5708" i="1" s="1"/>
  <c r="R5708" i="1" s="1"/>
  <c r="P5709" i="1" a="1"/>
  <c r="P5709" i="1" s="1"/>
  <c r="R5709" i="1" s="1"/>
  <c r="P5710" i="1" a="1"/>
  <c r="P5710" i="1" s="1"/>
  <c r="R5710" i="1" s="1"/>
  <c r="P5711" i="1" a="1"/>
  <c r="P5711" i="1" s="1"/>
  <c r="R5711" i="1" s="1"/>
  <c r="P5712" i="1" a="1"/>
  <c r="P5712" i="1" s="1"/>
  <c r="R5712" i="1" s="1"/>
  <c r="P5713" i="1" a="1"/>
  <c r="P5713" i="1" s="1"/>
  <c r="R5713" i="1" s="1"/>
  <c r="P5714" i="1" a="1"/>
  <c r="P5714" i="1" s="1"/>
  <c r="R5714" i="1" s="1"/>
  <c r="P5715" i="1" a="1"/>
  <c r="P5715" i="1" s="1"/>
  <c r="R5715" i="1" s="1"/>
  <c r="P5716" i="1" a="1"/>
  <c r="P5716" i="1" s="1"/>
  <c r="R5716" i="1" s="1"/>
  <c r="P5717" i="1" a="1"/>
  <c r="P5717" i="1" s="1"/>
  <c r="R5717" i="1" s="1"/>
  <c r="P5718" i="1" a="1"/>
  <c r="P5718" i="1" s="1"/>
  <c r="R5718" i="1" s="1"/>
  <c r="P5719" i="1" a="1"/>
  <c r="P5719" i="1" s="1"/>
  <c r="R5719" i="1" s="1"/>
  <c r="P5720" i="1" a="1"/>
  <c r="P5720" i="1" s="1"/>
  <c r="R5720" i="1" s="1"/>
  <c r="P5721" i="1" a="1"/>
  <c r="P5721" i="1" s="1"/>
  <c r="R5721" i="1" s="1"/>
  <c r="P5722" i="1" a="1"/>
  <c r="P5722" i="1" s="1"/>
  <c r="R5722" i="1" s="1"/>
  <c r="P5723" i="1" a="1"/>
  <c r="P5723" i="1" s="1"/>
  <c r="R5723" i="1" s="1"/>
  <c r="P5724" i="1" a="1"/>
  <c r="P5724" i="1" s="1"/>
  <c r="R5724" i="1" s="1"/>
  <c r="P5725" i="1" a="1"/>
  <c r="P5725" i="1" s="1"/>
  <c r="R5725" i="1" s="1"/>
  <c r="P5726" i="1" a="1"/>
  <c r="P5726" i="1" s="1"/>
  <c r="R5726" i="1" s="1"/>
  <c r="P5727" i="1" a="1"/>
  <c r="P5727" i="1" s="1"/>
  <c r="R5727" i="1" s="1"/>
  <c r="P5728" i="1" a="1"/>
  <c r="P5728" i="1" s="1"/>
  <c r="R5728" i="1" s="1"/>
  <c r="P5729" i="1" a="1"/>
  <c r="P5729" i="1" s="1"/>
  <c r="R5729" i="1" s="1"/>
  <c r="P5730" i="1" a="1"/>
  <c r="P5730" i="1" s="1"/>
  <c r="R5730" i="1" s="1"/>
  <c r="P5731" i="1" a="1"/>
  <c r="P5731" i="1" s="1"/>
  <c r="R5731" i="1" s="1"/>
  <c r="P5732" i="1" a="1"/>
  <c r="P5732" i="1" s="1"/>
  <c r="R5732" i="1" s="1"/>
  <c r="P5733" i="1" a="1"/>
  <c r="P5733" i="1" s="1"/>
  <c r="R5733" i="1" s="1"/>
  <c r="P5734" i="1" a="1"/>
  <c r="P5734" i="1" s="1"/>
  <c r="R5734" i="1" s="1"/>
  <c r="P5735" i="1" a="1"/>
  <c r="P5735" i="1" s="1"/>
  <c r="R5735" i="1" s="1"/>
  <c r="P5736" i="1" a="1"/>
  <c r="P5736" i="1" s="1"/>
  <c r="R5736" i="1" s="1"/>
  <c r="P5737" i="1" a="1"/>
  <c r="P5737" i="1" s="1"/>
  <c r="R5737" i="1" s="1"/>
  <c r="P5738" i="1" a="1"/>
  <c r="P5738" i="1" s="1"/>
  <c r="R5738" i="1" s="1"/>
  <c r="P5739" i="1" a="1"/>
  <c r="P5739" i="1" s="1"/>
  <c r="R5739" i="1" s="1"/>
  <c r="P5740" i="1" a="1"/>
  <c r="P5740" i="1" s="1"/>
  <c r="R5740" i="1" s="1"/>
  <c r="P5741" i="1" a="1"/>
  <c r="P5741" i="1" s="1"/>
  <c r="R5741" i="1" s="1"/>
  <c r="P5742" i="1" a="1"/>
  <c r="P5742" i="1" s="1"/>
  <c r="R5742" i="1" s="1"/>
  <c r="P5743" i="1" a="1"/>
  <c r="P5743" i="1" s="1"/>
  <c r="R5743" i="1" s="1"/>
  <c r="P5744" i="1" a="1"/>
  <c r="P5744" i="1" s="1"/>
  <c r="R5744" i="1" s="1"/>
  <c r="P5745" i="1" a="1"/>
  <c r="P5745" i="1" s="1"/>
  <c r="R5745" i="1" s="1"/>
  <c r="P5746" i="1" a="1"/>
  <c r="P5746" i="1" s="1"/>
  <c r="R5746" i="1" s="1"/>
  <c r="P5747" i="1" a="1"/>
  <c r="P5747" i="1" s="1"/>
  <c r="R5747" i="1" s="1"/>
  <c r="P5748" i="1" a="1"/>
  <c r="P5748" i="1" s="1"/>
  <c r="R5748" i="1" s="1"/>
  <c r="P5749" i="1" a="1"/>
  <c r="P5749" i="1" s="1"/>
  <c r="R5749" i="1" s="1"/>
  <c r="P5750" i="1" a="1"/>
  <c r="P5750" i="1" s="1"/>
  <c r="R5750" i="1" s="1"/>
  <c r="P5751" i="1" a="1"/>
  <c r="P5751" i="1" s="1"/>
  <c r="R5751" i="1" s="1"/>
  <c r="P5752" i="1" a="1"/>
  <c r="P5752" i="1" s="1"/>
  <c r="R5752" i="1" s="1"/>
  <c r="P5753" i="1" a="1"/>
  <c r="P5753" i="1" s="1"/>
  <c r="R5753" i="1" s="1"/>
  <c r="P5754" i="1" a="1"/>
  <c r="P5754" i="1" s="1"/>
  <c r="R5754" i="1" s="1"/>
  <c r="P5755" i="1" a="1"/>
  <c r="P5755" i="1" s="1"/>
  <c r="R5755" i="1" s="1"/>
  <c r="P5756" i="1" a="1"/>
  <c r="P5756" i="1" s="1"/>
  <c r="R5756" i="1" s="1"/>
  <c r="P5757" i="1" a="1"/>
  <c r="P5757" i="1" s="1"/>
  <c r="R5757" i="1" s="1"/>
  <c r="P5758" i="1" a="1"/>
  <c r="P5758" i="1" s="1"/>
  <c r="R5758" i="1" s="1"/>
  <c r="P5759" i="1" a="1"/>
  <c r="P5759" i="1" s="1"/>
  <c r="R5759" i="1" s="1"/>
  <c r="P5760" i="1" a="1"/>
  <c r="P5760" i="1" s="1"/>
  <c r="R5760" i="1" s="1"/>
  <c r="P5761" i="1" a="1"/>
  <c r="P5761" i="1" s="1"/>
  <c r="R5761" i="1" s="1"/>
  <c r="P5762" i="1" a="1"/>
  <c r="P5762" i="1" s="1"/>
  <c r="R5762" i="1" s="1"/>
  <c r="P5763" i="1" a="1"/>
  <c r="P5763" i="1" s="1"/>
  <c r="R5763" i="1" s="1"/>
  <c r="P5764" i="1" a="1"/>
  <c r="P5764" i="1" s="1"/>
  <c r="R5764" i="1" s="1"/>
  <c r="P5765" i="1" a="1"/>
  <c r="P5765" i="1" s="1"/>
  <c r="R5765" i="1" s="1"/>
  <c r="P5766" i="1" a="1"/>
  <c r="P5766" i="1" s="1"/>
  <c r="R5766" i="1" s="1"/>
  <c r="P5767" i="1" a="1"/>
  <c r="P5767" i="1" s="1"/>
  <c r="R5767" i="1" s="1"/>
  <c r="P5768" i="1" a="1"/>
  <c r="P5768" i="1" s="1"/>
  <c r="R5768" i="1" s="1"/>
  <c r="P5769" i="1" a="1"/>
  <c r="P5769" i="1" s="1"/>
  <c r="R5769" i="1" s="1"/>
  <c r="P5770" i="1" a="1"/>
  <c r="P5770" i="1" s="1"/>
  <c r="R5770" i="1" s="1"/>
  <c r="P5771" i="1" a="1"/>
  <c r="P5771" i="1" s="1"/>
  <c r="R5771" i="1" s="1"/>
  <c r="P5772" i="1" a="1"/>
  <c r="P5772" i="1" s="1"/>
  <c r="R5772" i="1" s="1"/>
  <c r="P5773" i="1" a="1"/>
  <c r="P5773" i="1" s="1"/>
  <c r="R5773" i="1" s="1"/>
  <c r="P5774" i="1" a="1"/>
  <c r="P5774" i="1" s="1"/>
  <c r="R5774" i="1" s="1"/>
  <c r="P5775" i="1" a="1"/>
  <c r="P5775" i="1" s="1"/>
  <c r="R5775" i="1" s="1"/>
  <c r="P5776" i="1" a="1"/>
  <c r="P5776" i="1" s="1"/>
  <c r="R5776" i="1" s="1"/>
  <c r="P5777" i="1" a="1"/>
  <c r="P5777" i="1" s="1"/>
  <c r="R5777" i="1" s="1"/>
  <c r="P5778" i="1" a="1"/>
  <c r="P5778" i="1" s="1"/>
  <c r="R5778" i="1" s="1"/>
  <c r="P5779" i="1" a="1"/>
  <c r="P5779" i="1" s="1"/>
  <c r="R5779" i="1" s="1"/>
  <c r="P5780" i="1" a="1"/>
  <c r="P5780" i="1" s="1"/>
  <c r="R5780" i="1" s="1"/>
  <c r="P5781" i="1" a="1"/>
  <c r="P5781" i="1" s="1"/>
  <c r="R5781" i="1" s="1"/>
  <c r="P5782" i="1" a="1"/>
  <c r="P5782" i="1" s="1"/>
  <c r="R5782" i="1" s="1"/>
  <c r="P5783" i="1" a="1"/>
  <c r="P5783" i="1" s="1"/>
  <c r="R5783" i="1" s="1"/>
  <c r="P5784" i="1" a="1"/>
  <c r="P5784" i="1" s="1"/>
  <c r="R5784" i="1" s="1"/>
  <c r="P5785" i="1" a="1"/>
  <c r="P5785" i="1" s="1"/>
  <c r="R5785" i="1" s="1"/>
  <c r="P5786" i="1" a="1"/>
  <c r="P5786" i="1" s="1"/>
  <c r="R5786" i="1" s="1"/>
  <c r="P5787" i="1" a="1"/>
  <c r="P5787" i="1" s="1"/>
  <c r="R5787" i="1" s="1"/>
  <c r="P5788" i="1" a="1"/>
  <c r="P5788" i="1" s="1"/>
  <c r="R5788" i="1" s="1"/>
  <c r="P5789" i="1" a="1"/>
  <c r="P5789" i="1" s="1"/>
  <c r="R5789" i="1" s="1"/>
  <c r="P5790" i="1" a="1"/>
  <c r="P5790" i="1" s="1"/>
  <c r="R5790" i="1" s="1"/>
  <c r="P5791" i="1" a="1"/>
  <c r="P5791" i="1" s="1"/>
  <c r="R5791" i="1" s="1"/>
  <c r="P5792" i="1" a="1"/>
  <c r="P5792" i="1" s="1"/>
  <c r="R5792" i="1" s="1"/>
  <c r="P5793" i="1" a="1"/>
  <c r="P5793" i="1" s="1"/>
  <c r="R5793" i="1" s="1"/>
  <c r="P5794" i="1" a="1"/>
  <c r="P5794" i="1" s="1"/>
  <c r="R5794" i="1" s="1"/>
  <c r="P5795" i="1" a="1"/>
  <c r="P5795" i="1" s="1"/>
  <c r="R5795" i="1" s="1"/>
  <c r="P5796" i="1" a="1"/>
  <c r="P5796" i="1" s="1"/>
  <c r="R5796" i="1" s="1"/>
  <c r="P5797" i="1" a="1"/>
  <c r="P5797" i="1" s="1"/>
  <c r="R5797" i="1" s="1"/>
  <c r="P5798" i="1" a="1"/>
  <c r="P5798" i="1" s="1"/>
  <c r="R5798" i="1" s="1"/>
  <c r="P5799" i="1" a="1"/>
  <c r="P5799" i="1" s="1"/>
  <c r="R5799" i="1" s="1"/>
  <c r="P5800" i="1" a="1"/>
  <c r="P5800" i="1" s="1"/>
  <c r="R5800" i="1" s="1"/>
  <c r="P5801" i="1" a="1"/>
  <c r="P5801" i="1" s="1"/>
  <c r="R5801" i="1" s="1"/>
  <c r="P5802" i="1" a="1"/>
  <c r="P5802" i="1" s="1"/>
  <c r="R5802" i="1" s="1"/>
  <c r="P5803" i="1" a="1"/>
  <c r="P5803" i="1" s="1"/>
  <c r="R5803" i="1" s="1"/>
  <c r="P5804" i="1" a="1"/>
  <c r="P5804" i="1" s="1"/>
  <c r="R5804" i="1" s="1"/>
  <c r="P5805" i="1" a="1"/>
  <c r="P5805" i="1" s="1"/>
  <c r="R5805" i="1" s="1"/>
  <c r="P5806" i="1" a="1"/>
  <c r="P5806" i="1" s="1"/>
  <c r="R5806" i="1" s="1"/>
  <c r="P5807" i="1" a="1"/>
  <c r="P5807" i="1" s="1"/>
  <c r="R5807" i="1" s="1"/>
  <c r="P5808" i="1" a="1"/>
  <c r="P5808" i="1" s="1"/>
  <c r="R5808" i="1" s="1"/>
  <c r="P5809" i="1" a="1"/>
  <c r="P5809" i="1" s="1"/>
  <c r="R5809" i="1" s="1"/>
  <c r="P5810" i="1" a="1"/>
  <c r="P5810" i="1" s="1"/>
  <c r="R5810" i="1" s="1"/>
  <c r="P5811" i="1" a="1"/>
  <c r="P5811" i="1" s="1"/>
  <c r="R5811" i="1" s="1"/>
  <c r="P5812" i="1" a="1"/>
  <c r="P5812" i="1" s="1"/>
  <c r="R5812" i="1" s="1"/>
  <c r="P5813" i="1" a="1"/>
  <c r="P5813" i="1" s="1"/>
  <c r="R5813" i="1" s="1"/>
  <c r="P5814" i="1" a="1"/>
  <c r="P5814" i="1" s="1"/>
  <c r="R5814" i="1" s="1"/>
  <c r="P5815" i="1" a="1"/>
  <c r="P5815" i="1" s="1"/>
  <c r="R5815" i="1" s="1"/>
  <c r="P5816" i="1" a="1"/>
  <c r="P5816" i="1" s="1"/>
  <c r="R5816" i="1" s="1"/>
  <c r="P5817" i="1" a="1"/>
  <c r="P5817" i="1" s="1"/>
  <c r="R5817" i="1" s="1"/>
  <c r="P5818" i="1" a="1"/>
  <c r="P5818" i="1" s="1"/>
  <c r="R5818" i="1" s="1"/>
  <c r="P5819" i="1" a="1"/>
  <c r="P5819" i="1" s="1"/>
  <c r="R5819" i="1" s="1"/>
  <c r="P5820" i="1" a="1"/>
  <c r="P5820" i="1" s="1"/>
  <c r="R5820" i="1" s="1"/>
  <c r="P5821" i="1" a="1"/>
  <c r="P5821" i="1" s="1"/>
  <c r="R5821" i="1" s="1"/>
  <c r="P5822" i="1" a="1"/>
  <c r="P5822" i="1" s="1"/>
  <c r="R5822" i="1" s="1"/>
  <c r="P5823" i="1" a="1"/>
  <c r="P5823" i="1" s="1"/>
  <c r="R5823" i="1" s="1"/>
  <c r="P5824" i="1" a="1"/>
  <c r="P5824" i="1" s="1"/>
  <c r="R5824" i="1" s="1"/>
  <c r="P5825" i="1" a="1"/>
  <c r="P5825" i="1" s="1"/>
  <c r="R5825" i="1" s="1"/>
  <c r="P5826" i="1" a="1"/>
  <c r="P5826" i="1" s="1"/>
  <c r="R5826" i="1" s="1"/>
  <c r="P5827" i="1" a="1"/>
  <c r="P5827" i="1" s="1"/>
  <c r="R5827" i="1" s="1"/>
  <c r="P5828" i="1" a="1"/>
  <c r="P5828" i="1" s="1"/>
  <c r="R5828" i="1" s="1"/>
  <c r="P5829" i="1" a="1"/>
  <c r="P5829" i="1" s="1"/>
  <c r="R5829" i="1" s="1"/>
  <c r="P5830" i="1" a="1"/>
  <c r="P5830" i="1" s="1"/>
  <c r="R5830" i="1" s="1"/>
  <c r="P5831" i="1" a="1"/>
  <c r="P5831" i="1" s="1"/>
  <c r="R5831" i="1" s="1"/>
  <c r="P5832" i="1" a="1"/>
  <c r="P5832" i="1" s="1"/>
  <c r="R5832" i="1" s="1"/>
  <c r="P5833" i="1" a="1"/>
  <c r="P5833" i="1" s="1"/>
  <c r="R5833" i="1" s="1"/>
  <c r="P5834" i="1" a="1"/>
  <c r="P5834" i="1" s="1"/>
  <c r="R5834" i="1" s="1"/>
  <c r="P5835" i="1" a="1"/>
  <c r="P5835" i="1" s="1"/>
  <c r="R5835" i="1" s="1"/>
  <c r="P5836" i="1" a="1"/>
  <c r="P5836" i="1" s="1"/>
  <c r="R5836" i="1" s="1"/>
  <c r="P5837" i="1" a="1"/>
  <c r="P5837" i="1" s="1"/>
  <c r="R5837" i="1" s="1"/>
  <c r="P5838" i="1" a="1"/>
  <c r="P5838" i="1" s="1"/>
  <c r="R5838" i="1" s="1"/>
  <c r="P5839" i="1" a="1"/>
  <c r="P5839" i="1" s="1"/>
  <c r="R5839" i="1" s="1"/>
  <c r="P5840" i="1" a="1"/>
  <c r="P5840" i="1" s="1"/>
  <c r="R5840" i="1" s="1"/>
  <c r="P5841" i="1" a="1"/>
  <c r="P5841" i="1" s="1"/>
  <c r="R5841" i="1" s="1"/>
  <c r="P5842" i="1" a="1"/>
  <c r="P5842" i="1" s="1"/>
  <c r="R5842" i="1" s="1"/>
  <c r="P5843" i="1" a="1"/>
  <c r="P5843" i="1" s="1"/>
  <c r="R5843" i="1" s="1"/>
  <c r="P5844" i="1" a="1"/>
  <c r="P5844" i="1" s="1"/>
  <c r="R5844" i="1" s="1"/>
  <c r="P5845" i="1" a="1"/>
  <c r="P5845" i="1" s="1"/>
  <c r="R5845" i="1" s="1"/>
  <c r="P5846" i="1" a="1"/>
  <c r="P5846" i="1" s="1"/>
  <c r="R5846" i="1" s="1"/>
  <c r="P5847" i="1" a="1"/>
  <c r="P5847" i="1" s="1"/>
  <c r="R5847" i="1" s="1"/>
  <c r="P5848" i="1" a="1"/>
  <c r="P5848" i="1" s="1"/>
  <c r="R5848" i="1" s="1"/>
  <c r="P5849" i="1" a="1"/>
  <c r="P5849" i="1" s="1"/>
  <c r="R5849" i="1" s="1"/>
  <c r="P5850" i="1" a="1"/>
  <c r="P5850" i="1" s="1"/>
  <c r="R5850" i="1" s="1"/>
  <c r="P5851" i="1" a="1"/>
  <c r="P5851" i="1" s="1"/>
  <c r="R5851" i="1" s="1"/>
  <c r="P5852" i="1" a="1"/>
  <c r="P5852" i="1" s="1"/>
  <c r="R5852" i="1" s="1"/>
  <c r="P5853" i="1" a="1"/>
  <c r="P5853" i="1" s="1"/>
  <c r="R5853" i="1" s="1"/>
  <c r="P5854" i="1" a="1"/>
  <c r="P5854" i="1" s="1"/>
  <c r="R5854" i="1" s="1"/>
  <c r="P5855" i="1" a="1"/>
  <c r="P5855" i="1" s="1"/>
  <c r="R5855" i="1" s="1"/>
  <c r="P5856" i="1" a="1"/>
  <c r="P5856" i="1" s="1"/>
  <c r="R5856" i="1" s="1"/>
  <c r="P5857" i="1" a="1"/>
  <c r="P5857" i="1" s="1"/>
  <c r="R5857" i="1" s="1"/>
  <c r="P5858" i="1" a="1"/>
  <c r="P5858" i="1" s="1"/>
  <c r="R5858" i="1" s="1"/>
  <c r="P5859" i="1" a="1"/>
  <c r="P5859" i="1" s="1"/>
  <c r="R5859" i="1" s="1"/>
  <c r="P5860" i="1" a="1"/>
  <c r="P5860" i="1" s="1"/>
  <c r="R5860" i="1" s="1"/>
  <c r="P5861" i="1" a="1"/>
  <c r="P5861" i="1" s="1"/>
  <c r="R5861" i="1" s="1"/>
  <c r="P5862" i="1" a="1"/>
  <c r="P5862" i="1" s="1"/>
  <c r="R5862" i="1" s="1"/>
  <c r="P5863" i="1" a="1"/>
  <c r="P5863" i="1" s="1"/>
  <c r="R5863" i="1" s="1"/>
  <c r="P5864" i="1" a="1"/>
  <c r="P5864" i="1" s="1"/>
  <c r="R5864" i="1" s="1"/>
  <c r="P5865" i="1" a="1"/>
  <c r="P5865" i="1" s="1"/>
  <c r="R5865" i="1" s="1"/>
  <c r="P5866" i="1" a="1"/>
  <c r="P5866" i="1" s="1"/>
  <c r="R5866" i="1" s="1"/>
  <c r="P5867" i="1" a="1"/>
  <c r="P5867" i="1" s="1"/>
  <c r="R5867" i="1" s="1"/>
  <c r="P5868" i="1" a="1"/>
  <c r="P5868" i="1" s="1"/>
  <c r="R5868" i="1" s="1"/>
  <c r="P5869" i="1" a="1"/>
  <c r="P5869" i="1" s="1"/>
  <c r="R5869" i="1" s="1"/>
  <c r="P5870" i="1" a="1"/>
  <c r="P5870" i="1" s="1"/>
  <c r="R5870" i="1" s="1"/>
  <c r="P5871" i="1" a="1"/>
  <c r="P5871" i="1" s="1"/>
  <c r="R5871" i="1" s="1"/>
  <c r="P5872" i="1" a="1"/>
  <c r="P5872" i="1" s="1"/>
  <c r="R5872" i="1" s="1"/>
  <c r="P5873" i="1" a="1"/>
  <c r="P5873" i="1" s="1"/>
  <c r="R5873" i="1" s="1"/>
  <c r="P5874" i="1" a="1"/>
  <c r="P5874" i="1" s="1"/>
  <c r="R5874" i="1" s="1"/>
  <c r="P5875" i="1" a="1"/>
  <c r="P5875" i="1" s="1"/>
  <c r="R5875" i="1" s="1"/>
  <c r="P5876" i="1" a="1"/>
  <c r="P5876" i="1" s="1"/>
  <c r="R5876" i="1" s="1"/>
  <c r="P5877" i="1" a="1"/>
  <c r="P5877" i="1" s="1"/>
  <c r="R5877" i="1" s="1"/>
  <c r="P5878" i="1" a="1"/>
  <c r="P5878" i="1" s="1"/>
  <c r="R5878" i="1" s="1"/>
  <c r="P5879" i="1" a="1"/>
  <c r="P5879" i="1" s="1"/>
  <c r="R5879" i="1" s="1"/>
  <c r="P5880" i="1" a="1"/>
  <c r="P5880" i="1" s="1"/>
  <c r="R5880" i="1" s="1"/>
  <c r="P5881" i="1" a="1"/>
  <c r="P5881" i="1" s="1"/>
  <c r="R5881" i="1" s="1"/>
  <c r="P5882" i="1" a="1"/>
  <c r="P5882" i="1" s="1"/>
  <c r="R5882" i="1" s="1"/>
  <c r="P5883" i="1" a="1"/>
  <c r="P5883" i="1" s="1"/>
  <c r="R5883" i="1" s="1"/>
  <c r="P5884" i="1" a="1"/>
  <c r="P5884" i="1" s="1"/>
  <c r="R5884" i="1" s="1"/>
  <c r="P5885" i="1" a="1"/>
  <c r="P5885" i="1" s="1"/>
  <c r="R5885" i="1" s="1"/>
  <c r="P5886" i="1" a="1"/>
  <c r="P5886" i="1" s="1"/>
  <c r="R5886" i="1" s="1"/>
  <c r="P5887" i="1" a="1"/>
  <c r="P5887" i="1" s="1"/>
  <c r="R5887" i="1" s="1"/>
  <c r="P5888" i="1" a="1"/>
  <c r="P5888" i="1" s="1"/>
  <c r="R5888" i="1" s="1"/>
  <c r="P5889" i="1" a="1"/>
  <c r="P5889" i="1" s="1"/>
  <c r="R5889" i="1" s="1"/>
  <c r="P5890" i="1" a="1"/>
  <c r="P5890" i="1" s="1"/>
  <c r="R5890" i="1" s="1"/>
  <c r="P5891" i="1" a="1"/>
  <c r="P5891" i="1" s="1"/>
  <c r="R5891" i="1" s="1"/>
  <c r="P5892" i="1" a="1"/>
  <c r="P5892" i="1" s="1"/>
  <c r="R5892" i="1" s="1"/>
  <c r="P5893" i="1" a="1"/>
  <c r="P5893" i="1" s="1"/>
  <c r="R5893" i="1" s="1"/>
  <c r="P5894" i="1" a="1"/>
  <c r="P5894" i="1" s="1"/>
  <c r="R5894" i="1" s="1"/>
  <c r="P5895" i="1" a="1"/>
  <c r="P5895" i="1" s="1"/>
  <c r="R5895" i="1" s="1"/>
  <c r="P5896" i="1" a="1"/>
  <c r="P5896" i="1" s="1"/>
  <c r="R5896" i="1" s="1"/>
  <c r="P5897" i="1" a="1"/>
  <c r="P5897" i="1" s="1"/>
  <c r="R5897" i="1" s="1"/>
  <c r="P5898" i="1" a="1"/>
  <c r="P5898" i="1" s="1"/>
  <c r="R5898" i="1" s="1"/>
  <c r="P5899" i="1" a="1"/>
  <c r="P5899" i="1" s="1"/>
  <c r="R5899" i="1" s="1"/>
  <c r="P5900" i="1" a="1"/>
  <c r="P5900" i="1" s="1"/>
  <c r="R5900" i="1" s="1"/>
  <c r="P5901" i="1" a="1"/>
  <c r="P5901" i="1" s="1"/>
  <c r="R5901" i="1" s="1"/>
  <c r="P5902" i="1" a="1"/>
  <c r="P5902" i="1" s="1"/>
  <c r="R5902" i="1" s="1"/>
  <c r="P5903" i="1" a="1"/>
  <c r="P5903" i="1" s="1"/>
  <c r="R5903" i="1" s="1"/>
  <c r="P5904" i="1" a="1"/>
  <c r="P5904" i="1" s="1"/>
  <c r="R5904" i="1" s="1"/>
  <c r="P5905" i="1" a="1"/>
  <c r="P5905" i="1" s="1"/>
  <c r="R5905" i="1" s="1"/>
  <c r="P5906" i="1" a="1"/>
  <c r="P5906" i="1" s="1"/>
  <c r="R5906" i="1" s="1"/>
  <c r="P5907" i="1" a="1"/>
  <c r="P5907" i="1" s="1"/>
  <c r="R5907" i="1" s="1"/>
  <c r="P5908" i="1" a="1"/>
  <c r="P5908" i="1" s="1"/>
  <c r="R5908" i="1" s="1"/>
  <c r="P5909" i="1" a="1"/>
  <c r="P5909" i="1" s="1"/>
  <c r="R5909" i="1" s="1"/>
  <c r="P5910" i="1" a="1"/>
  <c r="P5910" i="1" s="1"/>
  <c r="R5910" i="1" s="1"/>
  <c r="P5911" i="1" a="1"/>
  <c r="P5911" i="1" s="1"/>
  <c r="R5911" i="1" s="1"/>
  <c r="P5912" i="1" a="1"/>
  <c r="P5912" i="1" s="1"/>
  <c r="R5912" i="1" s="1"/>
  <c r="P5913" i="1" a="1"/>
  <c r="P5913" i="1" s="1"/>
  <c r="R5913" i="1" s="1"/>
  <c r="P5914" i="1" a="1"/>
  <c r="P5914" i="1" s="1"/>
  <c r="R5914" i="1" s="1"/>
  <c r="P5915" i="1" a="1"/>
  <c r="P5915" i="1" s="1"/>
  <c r="R5915" i="1" s="1"/>
  <c r="P5916" i="1" a="1"/>
  <c r="P5916" i="1" s="1"/>
  <c r="R5916" i="1" s="1"/>
  <c r="P5917" i="1" a="1"/>
  <c r="P5917" i="1" s="1"/>
  <c r="R5917" i="1" s="1"/>
  <c r="P5918" i="1" a="1"/>
  <c r="P5918" i="1" s="1"/>
  <c r="R5918" i="1" s="1"/>
  <c r="P5919" i="1" a="1"/>
  <c r="P5919" i="1" s="1"/>
  <c r="R5919" i="1" s="1"/>
  <c r="P5920" i="1" a="1"/>
  <c r="P5920" i="1" s="1"/>
  <c r="R5920" i="1" s="1"/>
  <c r="P5921" i="1" a="1"/>
  <c r="P5921" i="1" s="1"/>
  <c r="R5921" i="1" s="1"/>
  <c r="P5922" i="1" a="1"/>
  <c r="P5922" i="1" s="1"/>
  <c r="R5922" i="1" s="1"/>
  <c r="P5923" i="1" a="1"/>
  <c r="P5923" i="1" s="1"/>
  <c r="R5923" i="1" s="1"/>
  <c r="P5924" i="1" a="1"/>
  <c r="P5924" i="1" s="1"/>
  <c r="P5925" i="1" a="1"/>
  <c r="P5925" i="1" s="1"/>
  <c r="P5926" i="1" a="1"/>
  <c r="P5926" i="1" s="1"/>
  <c r="P5927" i="1" a="1"/>
  <c r="P5927" i="1" s="1"/>
  <c r="P5928" i="1" a="1"/>
  <c r="P5928" i="1" s="1"/>
  <c r="P5929" i="1" a="1"/>
  <c r="P5929" i="1" s="1"/>
  <c r="R5929" i="1" s="1"/>
  <c r="P5930" i="1" a="1"/>
  <c r="P5930" i="1" s="1"/>
  <c r="R5930" i="1" s="1"/>
  <c r="P5931" i="1" a="1"/>
  <c r="P5931" i="1" s="1"/>
  <c r="R5931" i="1" s="1"/>
  <c r="P5932" i="1" a="1"/>
  <c r="P5932" i="1" s="1"/>
  <c r="R5932" i="1" s="1"/>
  <c r="P5933" i="1" a="1"/>
  <c r="P5933" i="1" s="1"/>
  <c r="R5933" i="1" s="1"/>
  <c r="P5934" i="1" a="1"/>
  <c r="P5934" i="1" s="1"/>
  <c r="R5934" i="1" s="1"/>
  <c r="P5935" i="1" a="1"/>
  <c r="P5935" i="1" s="1"/>
  <c r="R5935" i="1" s="1"/>
  <c r="P5936" i="1" a="1"/>
  <c r="P5936" i="1" s="1"/>
  <c r="R5936" i="1" s="1"/>
  <c r="P5937" i="1" a="1"/>
  <c r="P5937" i="1" s="1"/>
  <c r="R5937" i="1" s="1"/>
  <c r="P5938" i="1" a="1"/>
  <c r="P5938" i="1" s="1"/>
  <c r="R5938" i="1" s="1"/>
  <c r="P5939" i="1" a="1"/>
  <c r="P5939" i="1" s="1"/>
  <c r="R5939" i="1" s="1"/>
  <c r="P5940" i="1" a="1"/>
  <c r="P5940" i="1" s="1"/>
  <c r="R5940" i="1" s="1"/>
  <c r="P5941" i="1" a="1"/>
  <c r="P5941" i="1" s="1"/>
  <c r="R5941" i="1" s="1"/>
  <c r="P5942" i="1" a="1"/>
  <c r="P5942" i="1" s="1"/>
  <c r="R5942" i="1" s="1"/>
  <c r="P5943" i="1" a="1"/>
  <c r="P5943" i="1" s="1"/>
  <c r="R5943" i="1" s="1"/>
  <c r="P5944" i="1" a="1"/>
  <c r="P5944" i="1" s="1"/>
  <c r="R5944" i="1" s="1"/>
  <c r="P5945" i="1" a="1"/>
  <c r="P5945" i="1" s="1"/>
  <c r="R5945" i="1" s="1"/>
  <c r="P5946" i="1" a="1"/>
  <c r="P5946" i="1" s="1"/>
  <c r="R5946" i="1" s="1"/>
  <c r="P5947" i="1" a="1"/>
  <c r="P5947" i="1" s="1"/>
  <c r="R5947" i="1" s="1"/>
  <c r="P5948" i="1" a="1"/>
  <c r="P5948" i="1" s="1"/>
  <c r="R5948" i="1" s="1"/>
  <c r="P5949" i="1" a="1"/>
  <c r="P5949" i="1" s="1"/>
  <c r="R5949" i="1" s="1"/>
  <c r="P5950" i="1" a="1"/>
  <c r="P5950" i="1" s="1"/>
  <c r="R5950" i="1" s="1"/>
  <c r="P5951" i="1" a="1"/>
  <c r="P5951" i="1" s="1"/>
  <c r="R5951" i="1" s="1"/>
  <c r="P5952" i="1" a="1"/>
  <c r="P5952" i="1" s="1"/>
  <c r="R5952" i="1" s="1"/>
  <c r="P5953" i="1" a="1"/>
  <c r="P5953" i="1" s="1"/>
  <c r="R5953" i="1" s="1"/>
  <c r="P5954" i="1" a="1"/>
  <c r="P5954" i="1" s="1"/>
  <c r="R5954" i="1" s="1"/>
  <c r="P5955" i="1" a="1"/>
  <c r="P5955" i="1" s="1"/>
  <c r="R5955" i="1" s="1"/>
  <c r="P5956" i="1" a="1"/>
  <c r="P5956" i="1" s="1"/>
  <c r="R5956" i="1" s="1"/>
  <c r="P5957" i="1" a="1"/>
  <c r="P5957" i="1" s="1"/>
  <c r="R5957" i="1" s="1"/>
  <c r="P5958" i="1" a="1"/>
  <c r="P5958" i="1" s="1"/>
  <c r="R5958" i="1" s="1"/>
  <c r="P5959" i="1" a="1"/>
  <c r="P5959" i="1" s="1"/>
  <c r="R5959" i="1" s="1"/>
  <c r="P5960" i="1" a="1"/>
  <c r="P5960" i="1" s="1"/>
  <c r="R5960" i="1" s="1"/>
  <c r="P5961" i="1" a="1"/>
  <c r="P5961" i="1" s="1"/>
  <c r="R5961" i="1" s="1"/>
  <c r="P5962" i="1" a="1"/>
  <c r="P5962" i="1" s="1"/>
  <c r="R5962" i="1" s="1"/>
  <c r="P5963" i="1" a="1"/>
  <c r="P5963" i="1" s="1"/>
  <c r="R5963" i="1" s="1"/>
  <c r="P5964" i="1" a="1"/>
  <c r="P5964" i="1" s="1"/>
  <c r="R5964" i="1" s="1"/>
  <c r="P5965" i="1" a="1"/>
  <c r="P5965" i="1" s="1"/>
  <c r="R5965" i="1" s="1"/>
  <c r="P5966" i="1" a="1"/>
  <c r="P5966" i="1" s="1"/>
  <c r="R5966" i="1" s="1"/>
  <c r="P5967" i="1" a="1"/>
  <c r="P5967" i="1" s="1"/>
  <c r="R5967" i="1" s="1"/>
  <c r="P5968" i="1" a="1"/>
  <c r="P5968" i="1" s="1"/>
  <c r="R5968" i="1" s="1"/>
  <c r="P5969" i="1" a="1"/>
  <c r="P5969" i="1" s="1"/>
  <c r="R5969" i="1" s="1"/>
  <c r="P5970" i="1" a="1"/>
  <c r="P5970" i="1" s="1"/>
  <c r="R5970" i="1" s="1"/>
  <c r="P5971" i="1" a="1"/>
  <c r="P5971" i="1" s="1"/>
  <c r="R5971" i="1" s="1"/>
  <c r="P5972" i="1" a="1"/>
  <c r="P5972" i="1" s="1"/>
  <c r="R5972" i="1" s="1"/>
  <c r="P5973" i="1" a="1"/>
  <c r="P5973" i="1" s="1"/>
  <c r="R5973" i="1" s="1"/>
  <c r="P5974" i="1" a="1"/>
  <c r="P5974" i="1" s="1"/>
  <c r="R5974" i="1" s="1"/>
  <c r="P5975" i="1" a="1"/>
  <c r="P5975" i="1" s="1"/>
  <c r="R5975" i="1" s="1"/>
  <c r="P5976" i="1" a="1"/>
  <c r="P5976" i="1" s="1"/>
  <c r="R5976" i="1" s="1"/>
  <c r="P5977" i="1" a="1"/>
  <c r="P5977" i="1" s="1"/>
  <c r="R5977" i="1" s="1"/>
  <c r="P5978" i="1" a="1"/>
  <c r="P5978" i="1" s="1"/>
  <c r="R5978" i="1" s="1"/>
  <c r="P5979" i="1" a="1"/>
  <c r="P5979" i="1" s="1"/>
  <c r="R5979" i="1" s="1"/>
  <c r="P5980" i="1" a="1"/>
  <c r="P5980" i="1" s="1"/>
  <c r="R5980" i="1" s="1"/>
  <c r="P5981" i="1" a="1"/>
  <c r="P5981" i="1" s="1"/>
  <c r="R5981" i="1" s="1"/>
  <c r="P5982" i="1" a="1"/>
  <c r="P5982" i="1" s="1"/>
  <c r="R5982" i="1" s="1"/>
  <c r="P5983" i="1" a="1"/>
  <c r="P5983" i="1" s="1"/>
  <c r="R5983" i="1" s="1"/>
  <c r="P5984" i="1" a="1"/>
  <c r="P5984" i="1" s="1"/>
  <c r="R5984" i="1" s="1"/>
  <c r="P5985" i="1" a="1"/>
  <c r="P5985" i="1" s="1"/>
  <c r="R5985" i="1" s="1"/>
  <c r="P5986" i="1" a="1"/>
  <c r="P5986" i="1" s="1"/>
  <c r="R5986" i="1" s="1"/>
  <c r="P5987" i="1" a="1"/>
  <c r="P5987" i="1" s="1"/>
  <c r="R5987" i="1" s="1"/>
  <c r="P5988" i="1" a="1"/>
  <c r="P5988" i="1" s="1"/>
  <c r="R5988" i="1" s="1"/>
  <c r="P5989" i="1" a="1"/>
  <c r="P5989" i="1" s="1"/>
  <c r="R5989" i="1" s="1"/>
  <c r="P5990" i="1" a="1"/>
  <c r="P5990" i="1" s="1"/>
  <c r="R5990" i="1" s="1"/>
  <c r="P5991" i="1" a="1"/>
  <c r="P5991" i="1" s="1"/>
  <c r="R5991" i="1" s="1"/>
  <c r="P5992" i="1" a="1"/>
  <c r="P5992" i="1" s="1"/>
  <c r="R5992" i="1" s="1"/>
  <c r="P5993" i="1" a="1"/>
  <c r="P5993" i="1" s="1"/>
  <c r="R5993" i="1" s="1"/>
  <c r="P5994" i="1" a="1"/>
  <c r="P5994" i="1" s="1"/>
  <c r="R5994" i="1" s="1"/>
  <c r="P5995" i="1" a="1"/>
  <c r="P5995" i="1" s="1"/>
  <c r="R5995" i="1" s="1"/>
  <c r="P5996" i="1" a="1"/>
  <c r="P5996" i="1" s="1"/>
  <c r="R5996" i="1" s="1"/>
  <c r="P5997" i="1" a="1"/>
  <c r="P5997" i="1" s="1"/>
  <c r="R5997" i="1" s="1"/>
  <c r="P5998" i="1" a="1"/>
  <c r="P5998" i="1" s="1"/>
  <c r="R5998" i="1" s="1"/>
  <c r="P5999" i="1" a="1"/>
  <c r="P5999" i="1" s="1"/>
  <c r="R5999" i="1" s="1"/>
  <c r="P6000" i="1" a="1"/>
  <c r="P6000" i="1" s="1"/>
  <c r="R6000" i="1" s="1"/>
  <c r="P6001" i="1" a="1"/>
  <c r="P6001" i="1" s="1"/>
  <c r="R6001" i="1" s="1"/>
  <c r="P6002" i="1" a="1"/>
  <c r="P6002" i="1" s="1"/>
  <c r="R6002" i="1" s="1"/>
  <c r="P6003" i="1" a="1"/>
  <c r="P6003" i="1" s="1"/>
  <c r="R6003" i="1" s="1"/>
  <c r="P6004" i="1" a="1"/>
  <c r="P6004" i="1" s="1"/>
  <c r="R6004" i="1" s="1"/>
  <c r="P6005" i="1" a="1"/>
  <c r="P6005" i="1" s="1"/>
  <c r="R6005" i="1" s="1"/>
  <c r="P6006" i="1" a="1"/>
  <c r="P6006" i="1" s="1"/>
  <c r="R6006" i="1" s="1"/>
  <c r="P6007" i="1" a="1"/>
  <c r="P6007" i="1" s="1"/>
  <c r="R6007" i="1" s="1"/>
  <c r="P6008" i="1" a="1"/>
  <c r="P6008" i="1" s="1"/>
  <c r="R6008" i="1" s="1"/>
  <c r="P6009" i="1" a="1"/>
  <c r="P6009" i="1" s="1"/>
  <c r="R6009" i="1" s="1"/>
  <c r="P6010" i="1" a="1"/>
  <c r="P6010" i="1" s="1"/>
  <c r="R6010" i="1" s="1"/>
  <c r="P6011" i="1" a="1"/>
  <c r="P6011" i="1" s="1"/>
  <c r="R6011" i="1" s="1"/>
  <c r="P6012" i="1" a="1"/>
  <c r="P6012" i="1" s="1"/>
  <c r="R6012" i="1" s="1"/>
  <c r="P6013" i="1" a="1"/>
  <c r="P6013" i="1" s="1"/>
  <c r="R6013" i="1" s="1"/>
  <c r="P6014" i="1" a="1"/>
  <c r="P6014" i="1" s="1"/>
  <c r="R6014" i="1" s="1"/>
  <c r="P6015" i="1" a="1"/>
  <c r="P6015" i="1" s="1"/>
  <c r="R6015" i="1" s="1"/>
  <c r="P6016" i="1" a="1"/>
  <c r="P6016" i="1" s="1"/>
  <c r="R6016" i="1" s="1"/>
  <c r="P6017" i="1" a="1"/>
  <c r="P6017" i="1" s="1"/>
  <c r="R6017" i="1" s="1"/>
  <c r="P6018" i="1" a="1"/>
  <c r="P6018" i="1" s="1"/>
  <c r="R6018" i="1" s="1"/>
  <c r="P6019" i="1" a="1"/>
  <c r="P6019" i="1" s="1"/>
  <c r="R6019" i="1" s="1"/>
  <c r="P6020" i="1" a="1"/>
  <c r="P6020" i="1" s="1"/>
  <c r="R6020" i="1" s="1"/>
  <c r="P6021" i="1" a="1"/>
  <c r="P6021" i="1" s="1"/>
  <c r="R6021" i="1" s="1"/>
  <c r="P6022" i="1" a="1"/>
  <c r="P6022" i="1" s="1"/>
  <c r="R6022" i="1" s="1"/>
  <c r="P6023" i="1" a="1"/>
  <c r="P6023" i="1" s="1"/>
  <c r="R6023" i="1" s="1"/>
  <c r="P6024" i="1" a="1"/>
  <c r="P6024" i="1" s="1"/>
  <c r="R6024" i="1" s="1"/>
  <c r="P6025" i="1" a="1"/>
  <c r="P6025" i="1" s="1"/>
  <c r="R6025" i="1" s="1"/>
  <c r="P6026" i="1" a="1"/>
  <c r="P6026" i="1" s="1"/>
  <c r="R6026" i="1" s="1"/>
  <c r="P6027" i="1" a="1"/>
  <c r="P6027" i="1" s="1"/>
  <c r="R6027" i="1" s="1"/>
  <c r="P6028" i="1" a="1"/>
  <c r="P6028" i="1" s="1"/>
  <c r="R6028" i="1" s="1"/>
  <c r="P6029" i="1" a="1"/>
  <c r="P6029" i="1" s="1"/>
  <c r="R6029" i="1" s="1"/>
  <c r="P6030" i="1" a="1"/>
  <c r="P6030" i="1" s="1"/>
  <c r="R6030" i="1" s="1"/>
  <c r="P6031" i="1" a="1"/>
  <c r="P6031" i="1" s="1"/>
  <c r="R6031" i="1" s="1"/>
  <c r="P6032" i="1" a="1"/>
  <c r="P6032" i="1" s="1"/>
  <c r="R6032" i="1" s="1"/>
  <c r="P6033" i="1" a="1"/>
  <c r="P6033" i="1" s="1"/>
  <c r="R6033" i="1" s="1"/>
  <c r="P6034" i="1" a="1"/>
  <c r="P6034" i="1" s="1"/>
  <c r="R6034" i="1" s="1"/>
  <c r="P6035" i="1" a="1"/>
  <c r="P6035" i="1" s="1"/>
  <c r="R6035" i="1" s="1"/>
  <c r="P6036" i="1" a="1"/>
  <c r="P6036" i="1" s="1"/>
  <c r="R6036" i="1" s="1"/>
  <c r="P6037" i="1" a="1"/>
  <c r="P6037" i="1" s="1"/>
  <c r="R6037" i="1" s="1"/>
  <c r="P6038" i="1" a="1"/>
  <c r="P6038" i="1" s="1"/>
  <c r="R6038" i="1" s="1"/>
  <c r="P6039" i="1" a="1"/>
  <c r="P6039" i="1" s="1"/>
  <c r="R6039" i="1" s="1"/>
  <c r="P6040" i="1" a="1"/>
  <c r="P6040" i="1" s="1"/>
  <c r="R6040" i="1" s="1"/>
  <c r="P6041" i="1" a="1"/>
  <c r="P6041" i="1" s="1"/>
  <c r="R6041" i="1" s="1"/>
  <c r="P6042" i="1" a="1"/>
  <c r="P6042" i="1" s="1"/>
  <c r="R6042" i="1" s="1"/>
  <c r="P6043" i="1" a="1"/>
  <c r="P6043" i="1" s="1"/>
  <c r="R6043" i="1" s="1"/>
  <c r="P6044" i="1" a="1"/>
  <c r="P6044" i="1" s="1"/>
  <c r="R6044" i="1" s="1"/>
  <c r="P6045" i="1" a="1"/>
  <c r="P6045" i="1" s="1"/>
  <c r="R6045" i="1" s="1"/>
  <c r="P6046" i="1" a="1"/>
  <c r="P6046" i="1" s="1"/>
  <c r="R6046" i="1" s="1"/>
  <c r="P6047" i="1" a="1"/>
  <c r="P6047" i="1" s="1"/>
  <c r="R6047" i="1" s="1"/>
  <c r="P6048" i="1" a="1"/>
  <c r="P6048" i="1" s="1"/>
  <c r="R6048" i="1" s="1"/>
  <c r="P6049" i="1" a="1"/>
  <c r="P6049" i="1" s="1"/>
  <c r="R6049" i="1" s="1"/>
  <c r="P6050" i="1" a="1"/>
  <c r="P6050" i="1" s="1"/>
  <c r="R6050" i="1" s="1"/>
  <c r="P6051" i="1" a="1"/>
  <c r="P6051" i="1" s="1"/>
  <c r="R6051" i="1" s="1"/>
  <c r="P6052" i="1" a="1"/>
  <c r="P6052" i="1" s="1"/>
  <c r="R6052" i="1" s="1"/>
  <c r="P6053" i="1" a="1"/>
  <c r="P6053" i="1" s="1"/>
  <c r="R6053" i="1" s="1"/>
  <c r="P6054" i="1" a="1"/>
  <c r="P6054" i="1" s="1"/>
  <c r="R6054" i="1" s="1"/>
  <c r="P6055" i="1" a="1"/>
  <c r="P6055" i="1" s="1"/>
  <c r="R6055" i="1" s="1"/>
  <c r="P6056" i="1" a="1"/>
  <c r="P6056" i="1" s="1"/>
  <c r="R6056" i="1" s="1"/>
  <c r="P6057" i="1" a="1"/>
  <c r="P6057" i="1" s="1"/>
  <c r="R6057" i="1" s="1"/>
  <c r="P6058" i="1" a="1"/>
  <c r="P6058" i="1" s="1"/>
  <c r="R6058" i="1" s="1"/>
  <c r="P6059" i="1" a="1"/>
  <c r="P6059" i="1" s="1"/>
  <c r="R6059" i="1" s="1"/>
  <c r="P6060" i="1" a="1"/>
  <c r="P6060" i="1" s="1"/>
  <c r="R6060" i="1" s="1"/>
  <c r="P6061" i="1" a="1"/>
  <c r="P6061" i="1" s="1"/>
  <c r="R6061" i="1" s="1"/>
  <c r="P6062" i="1" a="1"/>
  <c r="P6062" i="1" s="1"/>
  <c r="R6062" i="1" s="1"/>
  <c r="P6063" i="1" a="1"/>
  <c r="P6063" i="1" s="1"/>
  <c r="R6063" i="1" s="1"/>
  <c r="P6064" i="1" a="1"/>
  <c r="P6064" i="1" s="1"/>
  <c r="R6064" i="1" s="1"/>
  <c r="P6065" i="1" a="1"/>
  <c r="P6065" i="1" s="1"/>
  <c r="R6065" i="1" s="1"/>
  <c r="P6066" i="1" a="1"/>
  <c r="P6066" i="1" s="1"/>
  <c r="R6066" i="1" s="1"/>
  <c r="P6067" i="1" a="1"/>
  <c r="P6067" i="1" s="1"/>
  <c r="R6067" i="1" s="1"/>
  <c r="P6068" i="1" a="1"/>
  <c r="P6068" i="1" s="1"/>
  <c r="R6068" i="1" s="1"/>
  <c r="P6069" i="1" a="1"/>
  <c r="P6069" i="1" s="1"/>
  <c r="R6069" i="1" s="1"/>
  <c r="P6070" i="1" a="1"/>
  <c r="P6070" i="1" s="1"/>
  <c r="R6070" i="1" s="1"/>
  <c r="P6071" i="1" a="1"/>
  <c r="P6071" i="1" s="1"/>
  <c r="R6071" i="1" s="1"/>
  <c r="P6072" i="1" a="1"/>
  <c r="P6072" i="1" s="1"/>
  <c r="R6072" i="1" s="1"/>
  <c r="P6073" i="1" a="1"/>
  <c r="P6073" i="1" s="1"/>
  <c r="R6073" i="1" s="1"/>
  <c r="P6074" i="1" a="1"/>
  <c r="P6074" i="1" s="1"/>
  <c r="R6074" i="1" s="1"/>
  <c r="P6075" i="1" a="1"/>
  <c r="P6075" i="1" s="1"/>
  <c r="R6075" i="1" s="1"/>
  <c r="P6076" i="1" a="1"/>
  <c r="P6076" i="1" s="1"/>
  <c r="R6076" i="1" s="1"/>
  <c r="P6077" i="1" a="1"/>
  <c r="P6077" i="1" s="1"/>
  <c r="R6077" i="1" s="1"/>
  <c r="P6078" i="1" a="1"/>
  <c r="P6078" i="1" s="1"/>
  <c r="R6078" i="1" s="1"/>
  <c r="P6079" i="1" a="1"/>
  <c r="P6079" i="1" s="1"/>
  <c r="R6079" i="1" s="1"/>
  <c r="P6080" i="1" a="1"/>
  <c r="P6080" i="1" s="1"/>
  <c r="R6080" i="1" s="1"/>
  <c r="P6081" i="1" a="1"/>
  <c r="P6081" i="1" s="1"/>
  <c r="R6081" i="1" s="1"/>
  <c r="P6082" i="1" a="1"/>
  <c r="P6082" i="1" s="1"/>
  <c r="P6083" i="1" a="1"/>
  <c r="P6083" i="1" s="1"/>
  <c r="P6084" i="1" a="1"/>
  <c r="P6084" i="1" s="1"/>
  <c r="P6085" i="1" a="1"/>
  <c r="P6085" i="1" s="1"/>
  <c r="P6086" i="1" a="1"/>
  <c r="P6086" i="1" s="1"/>
  <c r="P6087" i="1" a="1"/>
  <c r="P6087" i="1" s="1"/>
  <c r="P6088" i="1" a="1"/>
  <c r="P6088" i="1" s="1"/>
  <c r="P6089" i="1" a="1"/>
  <c r="P6089" i="1" s="1"/>
  <c r="R6089" i="1" s="1"/>
  <c r="P6090" i="1" a="1"/>
  <c r="P6090" i="1" s="1"/>
  <c r="P6091" i="1" a="1"/>
  <c r="P6091" i="1" s="1"/>
  <c r="P6092" i="1" a="1"/>
  <c r="P6092" i="1" s="1"/>
  <c r="P6093" i="1" a="1"/>
  <c r="P6093" i="1" s="1"/>
  <c r="P6094" i="1" a="1"/>
  <c r="P6094" i="1" s="1"/>
  <c r="R6094" i="1" s="1"/>
  <c r="P6095" i="1" a="1"/>
  <c r="P6095" i="1" s="1"/>
  <c r="R6095" i="1" s="1"/>
  <c r="P6096" i="1" a="1"/>
  <c r="P6096" i="1" s="1"/>
  <c r="R6096" i="1" s="1"/>
  <c r="P6097" i="1" a="1"/>
  <c r="P6097" i="1" s="1"/>
  <c r="R6097" i="1" s="1"/>
  <c r="P6098" i="1" a="1"/>
  <c r="P6098" i="1" s="1"/>
  <c r="R6098" i="1" s="1"/>
  <c r="P6099" i="1" a="1"/>
  <c r="P6099" i="1" s="1"/>
  <c r="R6099" i="1" s="1"/>
  <c r="P6100" i="1" a="1"/>
  <c r="P6100" i="1" s="1"/>
  <c r="R6100" i="1" s="1"/>
  <c r="P6101" i="1" a="1"/>
  <c r="P6101" i="1" s="1"/>
  <c r="R6101" i="1" s="1"/>
  <c r="P6102" i="1" a="1"/>
  <c r="P6102" i="1" s="1"/>
  <c r="R6102" i="1" s="1"/>
  <c r="P6103" i="1" a="1"/>
  <c r="P6103" i="1" s="1"/>
  <c r="R6103" i="1" s="1"/>
  <c r="P6104" i="1" a="1"/>
  <c r="P6104" i="1" s="1"/>
  <c r="R6104" i="1" s="1"/>
  <c r="P6105" i="1" a="1"/>
  <c r="P6105" i="1" s="1"/>
  <c r="R6105" i="1" s="1"/>
  <c r="P6106" i="1" a="1"/>
  <c r="P6106" i="1" s="1"/>
  <c r="R6106" i="1" s="1"/>
  <c r="P6107" i="1" a="1"/>
  <c r="P6107" i="1" s="1"/>
  <c r="R6107" i="1" s="1"/>
  <c r="P6108" i="1" a="1"/>
  <c r="P6108" i="1" s="1"/>
  <c r="R6108" i="1" s="1"/>
  <c r="P6109" i="1" a="1"/>
  <c r="P6109" i="1" s="1"/>
  <c r="R6109" i="1" s="1"/>
  <c r="P6110" i="1" a="1"/>
  <c r="P6110" i="1" s="1"/>
  <c r="R6110" i="1" s="1"/>
  <c r="P6111" i="1" a="1"/>
  <c r="P6111" i="1" s="1"/>
  <c r="R6111" i="1" s="1"/>
  <c r="P6112" i="1" a="1"/>
  <c r="P6112" i="1" s="1"/>
  <c r="R6112" i="1" s="1"/>
  <c r="P6113" i="1" a="1"/>
  <c r="P6113" i="1" s="1"/>
  <c r="R6113" i="1" s="1"/>
  <c r="P6114" i="1" a="1"/>
  <c r="P6114" i="1" s="1"/>
  <c r="R6114" i="1" s="1"/>
  <c r="P6115" i="1" a="1"/>
  <c r="P6115" i="1" s="1"/>
  <c r="R6115" i="1" s="1"/>
  <c r="P6116" i="1" a="1"/>
  <c r="P6116" i="1" s="1"/>
  <c r="R6116" i="1" s="1"/>
  <c r="P6117" i="1" a="1"/>
  <c r="P6117" i="1" s="1"/>
  <c r="R6117" i="1" s="1"/>
  <c r="P6118" i="1" a="1"/>
  <c r="P6118" i="1" s="1"/>
  <c r="R6118" i="1" s="1"/>
  <c r="P6119" i="1" a="1"/>
  <c r="P6119" i="1" s="1"/>
  <c r="R6119" i="1" s="1"/>
  <c r="P6120" i="1" a="1"/>
  <c r="P6120" i="1" s="1"/>
  <c r="R6120" i="1" s="1"/>
  <c r="P6121" i="1" a="1"/>
  <c r="P6121" i="1" s="1"/>
  <c r="R6121" i="1" s="1"/>
  <c r="P6122" i="1" a="1"/>
  <c r="P6122" i="1" s="1"/>
  <c r="R6122" i="1" s="1"/>
  <c r="P6123" i="1" a="1"/>
  <c r="P6123" i="1" s="1"/>
  <c r="R6123" i="1" s="1"/>
  <c r="P6124" i="1" a="1"/>
  <c r="P6124" i="1" s="1"/>
  <c r="R6124" i="1" s="1"/>
  <c r="P6125" i="1" a="1"/>
  <c r="P6125" i="1" s="1"/>
  <c r="R6125" i="1" s="1"/>
  <c r="P6126" i="1" a="1"/>
  <c r="P6126" i="1" s="1"/>
  <c r="R6126" i="1" s="1"/>
  <c r="P6127" i="1" a="1"/>
  <c r="P6127" i="1" s="1"/>
  <c r="R6127" i="1" s="1"/>
  <c r="P6128" i="1" a="1"/>
  <c r="P6128" i="1" s="1"/>
  <c r="R6128" i="1" s="1"/>
  <c r="P6129" i="1" a="1"/>
  <c r="P6129" i="1" s="1"/>
  <c r="R6129" i="1" s="1"/>
  <c r="P6130" i="1" a="1"/>
  <c r="P6130" i="1" s="1"/>
  <c r="R6130" i="1" s="1"/>
  <c r="P6131" i="1" a="1"/>
  <c r="P6131" i="1" s="1"/>
  <c r="R6131" i="1" s="1"/>
  <c r="P6132" i="1" a="1"/>
  <c r="P6132" i="1" s="1"/>
  <c r="R6132" i="1" s="1"/>
  <c r="P6133" i="1" a="1"/>
  <c r="P6133" i="1" s="1"/>
  <c r="R6133" i="1" s="1"/>
  <c r="P6134" i="1" a="1"/>
  <c r="P6134" i="1" s="1"/>
  <c r="R6134" i="1" s="1"/>
  <c r="P6135" i="1" a="1"/>
  <c r="P6135" i="1" s="1"/>
  <c r="R6135" i="1" s="1"/>
  <c r="P6136" i="1" a="1"/>
  <c r="P6136" i="1" s="1"/>
  <c r="R6136" i="1" s="1"/>
  <c r="P6137" i="1" a="1"/>
  <c r="P6137" i="1" s="1"/>
  <c r="R6137" i="1" s="1"/>
  <c r="P6138" i="1" a="1"/>
  <c r="P6138" i="1" s="1"/>
  <c r="R6138" i="1" s="1"/>
  <c r="P6139" i="1" a="1"/>
  <c r="P6139" i="1" s="1"/>
  <c r="R6139" i="1" s="1"/>
  <c r="P6140" i="1" a="1"/>
  <c r="P6140" i="1" s="1"/>
  <c r="R6140" i="1" s="1"/>
  <c r="P6141" i="1" a="1"/>
  <c r="P6141" i="1" s="1"/>
  <c r="R6141" i="1" s="1"/>
  <c r="P6142" i="1" a="1"/>
  <c r="P6142" i="1" s="1"/>
  <c r="R6142" i="1" s="1"/>
  <c r="P6143" i="1" a="1"/>
  <c r="P6143" i="1" s="1"/>
  <c r="R6143" i="1" s="1"/>
  <c r="P6144" i="1" a="1"/>
  <c r="P6144" i="1" s="1"/>
  <c r="R6144" i="1" s="1"/>
  <c r="P6145" i="1" a="1"/>
  <c r="P6145" i="1" s="1"/>
  <c r="R6145" i="1" s="1"/>
  <c r="P6146" i="1" a="1"/>
  <c r="P6146" i="1" s="1"/>
  <c r="R6146" i="1" s="1"/>
  <c r="P6147" i="1" a="1"/>
  <c r="P6147" i="1" s="1"/>
  <c r="R6147" i="1" s="1"/>
  <c r="P6148" i="1" a="1"/>
  <c r="P6148" i="1" s="1"/>
  <c r="R6148" i="1" s="1"/>
  <c r="P6149" i="1" a="1"/>
  <c r="P6149" i="1" s="1"/>
  <c r="R6149" i="1" s="1"/>
  <c r="P6150" i="1" a="1"/>
  <c r="P6150" i="1" s="1"/>
  <c r="R6150" i="1" s="1"/>
  <c r="P6151" i="1" a="1"/>
  <c r="P6151" i="1" s="1"/>
  <c r="R6151" i="1" s="1"/>
  <c r="P6152" i="1" a="1"/>
  <c r="P6152" i="1" s="1"/>
  <c r="R6152" i="1" s="1"/>
  <c r="P6153" i="1" a="1"/>
  <c r="P6153" i="1" s="1"/>
  <c r="R6153" i="1" s="1"/>
  <c r="P6154" i="1" a="1"/>
  <c r="P6154" i="1" s="1"/>
  <c r="R6154" i="1" s="1"/>
  <c r="P6155" i="1" a="1"/>
  <c r="P6155" i="1" s="1"/>
  <c r="R6155" i="1" s="1"/>
  <c r="P6156" i="1" a="1"/>
  <c r="P6156" i="1" s="1"/>
  <c r="R6156" i="1" s="1"/>
  <c r="P6157" i="1" a="1"/>
  <c r="P6157" i="1" s="1"/>
  <c r="R6157" i="1" s="1"/>
  <c r="P6158" i="1" a="1"/>
  <c r="P6158" i="1" s="1"/>
  <c r="R6158" i="1" s="1"/>
  <c r="P6159" i="1" a="1"/>
  <c r="P6159" i="1" s="1"/>
  <c r="R6159" i="1" s="1"/>
  <c r="P6160" i="1" a="1"/>
  <c r="P6160" i="1" s="1"/>
  <c r="R6160" i="1" s="1"/>
  <c r="P6161" i="1" a="1"/>
  <c r="P6161" i="1" s="1"/>
  <c r="R6161" i="1" s="1"/>
  <c r="P6162" i="1" a="1"/>
  <c r="P6162" i="1" s="1"/>
  <c r="R6162" i="1" s="1"/>
  <c r="P6163" i="1" a="1"/>
  <c r="P6163" i="1" s="1"/>
  <c r="R6163" i="1" s="1"/>
  <c r="P6164" i="1" a="1"/>
  <c r="P6164" i="1" s="1"/>
  <c r="R6164" i="1" s="1"/>
  <c r="P6165" i="1" a="1"/>
  <c r="P6165" i="1" s="1"/>
  <c r="R6165" i="1" s="1"/>
  <c r="P6166" i="1" a="1"/>
  <c r="P6166" i="1" s="1"/>
  <c r="R6166" i="1" s="1"/>
  <c r="P6167" i="1" a="1"/>
  <c r="P6167" i="1" s="1"/>
  <c r="R6167" i="1" s="1"/>
  <c r="P6168" i="1" a="1"/>
  <c r="P6168" i="1" s="1"/>
  <c r="R6168" i="1" s="1"/>
  <c r="P6169" i="1" a="1"/>
  <c r="P6169" i="1" s="1"/>
  <c r="R6169" i="1" s="1"/>
  <c r="P6170" i="1" a="1"/>
  <c r="P6170" i="1" s="1"/>
  <c r="R6170" i="1" s="1"/>
  <c r="P6171" i="1" a="1"/>
  <c r="P6171" i="1" s="1"/>
  <c r="R6171" i="1" s="1"/>
  <c r="P6172" i="1" a="1"/>
  <c r="P6172" i="1" s="1"/>
  <c r="R6172" i="1" s="1"/>
  <c r="P6173" i="1" a="1"/>
  <c r="P6173" i="1" s="1"/>
  <c r="R6173" i="1" s="1"/>
  <c r="P6174" i="1" a="1"/>
  <c r="P6174" i="1" s="1"/>
  <c r="R6174" i="1" s="1"/>
  <c r="P6175" i="1" a="1"/>
  <c r="P6175" i="1" s="1"/>
  <c r="R6175" i="1" s="1"/>
  <c r="P6176" i="1" a="1"/>
  <c r="P6176" i="1" s="1"/>
  <c r="R6176" i="1" s="1"/>
  <c r="P6177" i="1" a="1"/>
  <c r="P6177" i="1" s="1"/>
  <c r="R6177" i="1" s="1"/>
  <c r="P6178" i="1" a="1"/>
  <c r="P6178" i="1" s="1"/>
  <c r="R6178" i="1" s="1"/>
  <c r="P6179" i="1" a="1"/>
  <c r="P6179" i="1" s="1"/>
  <c r="R6179" i="1" s="1"/>
  <c r="P6180" i="1" a="1"/>
  <c r="P6180" i="1" s="1"/>
  <c r="R6180" i="1" s="1"/>
  <c r="P6181" i="1" a="1"/>
  <c r="P6181" i="1" s="1"/>
  <c r="R6181" i="1" s="1"/>
  <c r="P6182" i="1" a="1"/>
  <c r="P6182" i="1" s="1"/>
  <c r="R6182" i="1" s="1"/>
  <c r="P6183" i="1" a="1"/>
  <c r="P6183" i="1" s="1"/>
  <c r="R6183" i="1" s="1"/>
  <c r="P6184" i="1" a="1"/>
  <c r="P6184" i="1" s="1"/>
  <c r="R6184" i="1" s="1"/>
  <c r="P6185" i="1" a="1"/>
  <c r="P6185" i="1" s="1"/>
  <c r="R6185" i="1" s="1"/>
  <c r="P6186" i="1" a="1"/>
  <c r="P6186" i="1" s="1"/>
  <c r="R6186" i="1" s="1"/>
  <c r="P6187" i="1" a="1"/>
  <c r="P6187" i="1" s="1"/>
  <c r="R6187" i="1" s="1"/>
  <c r="P6188" i="1" a="1"/>
  <c r="P6188" i="1" s="1"/>
  <c r="R6188" i="1" s="1"/>
  <c r="P6189" i="1" a="1"/>
  <c r="P6189" i="1" s="1"/>
  <c r="R6189" i="1" s="1"/>
  <c r="P6190" i="1" a="1"/>
  <c r="P6190" i="1" s="1"/>
  <c r="R6190" i="1" s="1"/>
  <c r="P6191" i="1" a="1"/>
  <c r="P6191" i="1" s="1"/>
  <c r="R6191" i="1" s="1"/>
  <c r="P6192" i="1" a="1"/>
  <c r="P6192" i="1" s="1"/>
  <c r="R6192" i="1" s="1"/>
  <c r="P6193" i="1" a="1"/>
  <c r="P6193" i="1" s="1"/>
  <c r="R6193" i="1" s="1"/>
  <c r="P6194" i="1" a="1"/>
  <c r="P6194" i="1" s="1"/>
  <c r="R6194" i="1" s="1"/>
  <c r="P6195" i="1" a="1"/>
  <c r="P6195" i="1" s="1"/>
  <c r="R6195" i="1" s="1"/>
  <c r="P6196" i="1" a="1"/>
  <c r="P6196" i="1" s="1"/>
  <c r="R6196" i="1" s="1"/>
  <c r="P6197" i="1" a="1"/>
  <c r="P6197" i="1" s="1"/>
  <c r="R6197" i="1" s="1"/>
  <c r="P6198" i="1" a="1"/>
  <c r="P6198" i="1" s="1"/>
  <c r="R6198" i="1" s="1"/>
  <c r="P6199" i="1" a="1"/>
  <c r="P6199" i="1" s="1"/>
  <c r="R6199" i="1" s="1"/>
  <c r="P6200" i="1" a="1"/>
  <c r="P6200" i="1" s="1"/>
  <c r="R6200" i="1" s="1"/>
  <c r="P6201" i="1" a="1"/>
  <c r="P6201" i="1" s="1"/>
  <c r="R6201" i="1" s="1"/>
  <c r="P6202" i="1" a="1"/>
  <c r="P6202" i="1" s="1"/>
  <c r="R6202" i="1" s="1"/>
  <c r="P6203" i="1" a="1"/>
  <c r="P6203" i="1" s="1"/>
  <c r="R6203" i="1" s="1"/>
  <c r="P6204" i="1" a="1"/>
  <c r="P6204" i="1" s="1"/>
  <c r="R6204" i="1" s="1"/>
  <c r="P6205" i="1" a="1"/>
  <c r="P6205" i="1" s="1"/>
  <c r="R6205" i="1" s="1"/>
  <c r="P6206" i="1" a="1"/>
  <c r="P6206" i="1" s="1"/>
  <c r="R6206" i="1" s="1"/>
  <c r="P6207" i="1" a="1"/>
  <c r="P6207" i="1" s="1"/>
  <c r="R6207" i="1" s="1"/>
  <c r="P6208" i="1" a="1"/>
  <c r="P6208" i="1" s="1"/>
  <c r="R6208" i="1" s="1"/>
  <c r="P6209" i="1" a="1"/>
  <c r="P6209" i="1" s="1"/>
  <c r="R6209" i="1" s="1"/>
  <c r="P6210" i="1" a="1"/>
  <c r="P6210" i="1" s="1"/>
  <c r="R6210" i="1" s="1"/>
  <c r="P6211" i="1" a="1"/>
  <c r="P6211" i="1" s="1"/>
  <c r="R6211" i="1" s="1"/>
  <c r="P6212" i="1" a="1"/>
  <c r="P6212" i="1" s="1"/>
  <c r="R6212" i="1" s="1"/>
  <c r="P6213" i="1" a="1"/>
  <c r="P6213" i="1" s="1"/>
  <c r="R6213" i="1" s="1"/>
  <c r="P6214" i="1" a="1"/>
  <c r="P6214" i="1" s="1"/>
  <c r="R6214" i="1" s="1"/>
  <c r="P6215" i="1" a="1"/>
  <c r="P6215" i="1" s="1"/>
  <c r="R6215" i="1" s="1"/>
  <c r="P6216" i="1" a="1"/>
  <c r="P6216" i="1" s="1"/>
  <c r="R6216" i="1" s="1"/>
  <c r="P6217" i="1" a="1"/>
  <c r="P6217" i="1" s="1"/>
  <c r="R6217" i="1" s="1"/>
  <c r="P6218" i="1" a="1"/>
  <c r="P6218" i="1" s="1"/>
  <c r="R6218" i="1" s="1"/>
  <c r="P6219" i="1" a="1"/>
  <c r="P6219" i="1" s="1"/>
  <c r="R6219" i="1" s="1"/>
  <c r="P6220" i="1" a="1"/>
  <c r="P6220" i="1" s="1"/>
  <c r="R6220" i="1" s="1"/>
  <c r="P6221" i="1" a="1"/>
  <c r="P6221" i="1" s="1"/>
  <c r="R6221" i="1" s="1"/>
  <c r="P6222" i="1" a="1"/>
  <c r="P6222" i="1" s="1"/>
  <c r="R6222" i="1" s="1"/>
  <c r="P6223" i="1" a="1"/>
  <c r="P6223" i="1" s="1"/>
  <c r="R6223" i="1" s="1"/>
  <c r="P6224" i="1" a="1"/>
  <c r="P6224" i="1" s="1"/>
  <c r="R6224" i="1" s="1"/>
  <c r="P6225" i="1" a="1"/>
  <c r="P6225" i="1" s="1"/>
  <c r="R6225" i="1" s="1"/>
  <c r="P6226" i="1" a="1"/>
  <c r="P6226" i="1" s="1"/>
  <c r="R6226" i="1" s="1"/>
  <c r="P6227" i="1" a="1"/>
  <c r="P6227" i="1" s="1"/>
  <c r="R6227" i="1" s="1"/>
  <c r="P6228" i="1" a="1"/>
  <c r="P6228" i="1" s="1"/>
  <c r="R6228" i="1" s="1"/>
  <c r="P6229" i="1" a="1"/>
  <c r="P6229" i="1" s="1"/>
  <c r="R6229" i="1" s="1"/>
  <c r="P6230" i="1" a="1"/>
  <c r="P6230" i="1" s="1"/>
  <c r="R6230" i="1" s="1"/>
  <c r="P6231" i="1" a="1"/>
  <c r="P6231" i="1" s="1"/>
  <c r="R6231" i="1" s="1"/>
  <c r="P6232" i="1" a="1"/>
  <c r="P6232" i="1" s="1"/>
  <c r="R6232" i="1" s="1"/>
  <c r="P6233" i="1" a="1"/>
  <c r="P6233" i="1" s="1"/>
  <c r="R6233" i="1" s="1"/>
  <c r="P6234" i="1" a="1"/>
  <c r="P6234" i="1" s="1"/>
  <c r="R6234" i="1" s="1"/>
  <c r="P6235" i="1" a="1"/>
  <c r="P6235" i="1" s="1"/>
  <c r="R6235" i="1" s="1"/>
  <c r="P6236" i="1" a="1"/>
  <c r="P6236" i="1" s="1"/>
  <c r="R6236" i="1" s="1"/>
  <c r="P6237" i="1" a="1"/>
  <c r="P6237" i="1" s="1"/>
  <c r="R6237" i="1" s="1"/>
  <c r="P6238" i="1" a="1"/>
  <c r="P6238" i="1" s="1"/>
  <c r="R6238" i="1" s="1"/>
  <c r="P6239" i="1" a="1"/>
  <c r="P6239" i="1" s="1"/>
  <c r="R6239" i="1" s="1"/>
  <c r="P6240" i="1" a="1"/>
  <c r="P6240" i="1" s="1"/>
  <c r="R6240" i="1" s="1"/>
  <c r="P6241" i="1" a="1"/>
  <c r="P6241" i="1" s="1"/>
  <c r="R6241" i="1" s="1"/>
  <c r="P6242" i="1" a="1"/>
  <c r="P6242" i="1" s="1"/>
  <c r="R6242" i="1" s="1"/>
  <c r="P6243" i="1" a="1"/>
  <c r="P6243" i="1" s="1"/>
  <c r="R6243" i="1" s="1"/>
  <c r="P6244" i="1" a="1"/>
  <c r="P6244" i="1" s="1"/>
  <c r="R6244" i="1" s="1"/>
  <c r="P6245" i="1" a="1"/>
  <c r="P6245" i="1" s="1"/>
  <c r="R6245" i="1" s="1"/>
  <c r="P6246" i="1" a="1"/>
  <c r="P6246" i="1" s="1"/>
  <c r="R6246" i="1" s="1"/>
  <c r="P6247" i="1" a="1"/>
  <c r="P6247" i="1" s="1"/>
  <c r="R6247" i="1" s="1"/>
  <c r="P6248" i="1" a="1"/>
  <c r="P6248" i="1" s="1"/>
  <c r="R6248" i="1" s="1"/>
  <c r="P6249" i="1" a="1"/>
  <c r="P6249" i="1" s="1"/>
  <c r="R6249" i="1" s="1"/>
  <c r="P6250" i="1" a="1"/>
  <c r="P6250" i="1" s="1"/>
  <c r="R6250" i="1" s="1"/>
  <c r="P6251" i="1" a="1"/>
  <c r="P6251" i="1" s="1"/>
  <c r="R6251" i="1" s="1"/>
  <c r="P6252" i="1" a="1"/>
  <c r="P6252" i="1" s="1"/>
  <c r="R6252" i="1" s="1"/>
  <c r="P6253" i="1" a="1"/>
  <c r="P6253" i="1" s="1"/>
  <c r="R6253" i="1" s="1"/>
  <c r="P6254" i="1" a="1"/>
  <c r="P6254" i="1" s="1"/>
  <c r="R6254" i="1" s="1"/>
  <c r="P6255" i="1" a="1"/>
  <c r="P6255" i="1" s="1"/>
  <c r="R6255" i="1" s="1"/>
  <c r="P6256" i="1" a="1"/>
  <c r="P6256" i="1" s="1"/>
  <c r="R6256" i="1" s="1"/>
  <c r="P6257" i="1" a="1"/>
  <c r="P6257" i="1" s="1"/>
  <c r="R6257" i="1" s="1"/>
  <c r="P6258" i="1" a="1"/>
  <c r="P6258" i="1" s="1"/>
  <c r="R6258" i="1" s="1"/>
  <c r="P6259" i="1" a="1"/>
  <c r="P6259" i="1" s="1"/>
  <c r="R6259" i="1" s="1"/>
  <c r="P6260" i="1" a="1"/>
  <c r="P6260" i="1" s="1"/>
  <c r="R6260" i="1" s="1"/>
  <c r="P6261" i="1" a="1"/>
  <c r="P6261" i="1" s="1"/>
  <c r="R6261" i="1" s="1"/>
  <c r="P6262" i="1" a="1"/>
  <c r="P6262" i="1" s="1"/>
  <c r="R6262" i="1" s="1"/>
  <c r="P6263" i="1" a="1"/>
  <c r="P6263" i="1" s="1"/>
  <c r="R6263" i="1" s="1"/>
  <c r="P6264" i="1" a="1"/>
  <c r="P6264" i="1" s="1"/>
  <c r="R6264" i="1" s="1"/>
  <c r="P6265" i="1" a="1"/>
  <c r="P6265" i="1" s="1"/>
  <c r="R6265" i="1" s="1"/>
  <c r="P6266" i="1" a="1"/>
  <c r="P6266" i="1" s="1"/>
  <c r="R6266" i="1" s="1"/>
  <c r="P6267" i="1" a="1"/>
  <c r="P6267" i="1" s="1"/>
  <c r="R6267" i="1" s="1"/>
  <c r="P6268" i="1" a="1"/>
  <c r="P6268" i="1" s="1"/>
  <c r="R6268" i="1" s="1"/>
  <c r="P6269" i="1" a="1"/>
  <c r="P6269" i="1" s="1"/>
  <c r="R6269" i="1" s="1"/>
  <c r="P6270" i="1" a="1"/>
  <c r="P6270" i="1" s="1"/>
  <c r="R6270" i="1" s="1"/>
  <c r="P6271" i="1" a="1"/>
  <c r="P6271" i="1" s="1"/>
  <c r="R6271" i="1" s="1"/>
  <c r="P6272" i="1" a="1"/>
  <c r="P6272" i="1" s="1"/>
  <c r="R6272" i="1" s="1"/>
  <c r="P6273" i="1" a="1"/>
  <c r="P6273" i="1" s="1"/>
  <c r="R6273" i="1" s="1"/>
  <c r="P6274" i="1" a="1"/>
  <c r="P6274" i="1" s="1"/>
  <c r="R6274" i="1" s="1"/>
  <c r="P6275" i="1" a="1"/>
  <c r="P6275" i="1" s="1"/>
  <c r="R6275" i="1" s="1"/>
  <c r="P6276" i="1" a="1"/>
  <c r="P6276" i="1" s="1"/>
  <c r="R6276" i="1" s="1"/>
  <c r="P6277" i="1" a="1"/>
  <c r="P6277" i="1" s="1"/>
  <c r="R6277" i="1" s="1"/>
  <c r="P6278" i="1" a="1"/>
  <c r="P6278" i="1" s="1"/>
  <c r="R6278" i="1" s="1"/>
  <c r="P6279" i="1" a="1"/>
  <c r="P6279" i="1" s="1"/>
  <c r="R6279" i="1" s="1"/>
  <c r="P6280" i="1" a="1"/>
  <c r="P6280" i="1" s="1"/>
  <c r="R6280" i="1" s="1"/>
  <c r="P6281" i="1" a="1"/>
  <c r="P6281" i="1" s="1"/>
  <c r="R6281" i="1" s="1"/>
  <c r="P6282" i="1" a="1"/>
  <c r="P6282" i="1" s="1"/>
  <c r="R6282" i="1" s="1"/>
  <c r="P6283" i="1" a="1"/>
  <c r="P6283" i="1" s="1"/>
  <c r="R6283" i="1" s="1"/>
  <c r="P6284" i="1" a="1"/>
  <c r="P6284" i="1" s="1"/>
  <c r="R6284" i="1" s="1"/>
  <c r="P6285" i="1" a="1"/>
  <c r="P6285" i="1" s="1"/>
  <c r="R6285" i="1" s="1"/>
  <c r="P6286" i="1" a="1"/>
  <c r="P6286" i="1" s="1"/>
  <c r="R6286" i="1" s="1"/>
  <c r="P6287" i="1" a="1"/>
  <c r="P6287" i="1" s="1"/>
  <c r="R6287" i="1" s="1"/>
  <c r="P6288" i="1" a="1"/>
  <c r="P6288" i="1" s="1"/>
  <c r="R6288" i="1" s="1"/>
  <c r="P6289" i="1" a="1"/>
  <c r="P6289" i="1" s="1"/>
  <c r="R6289" i="1" s="1"/>
  <c r="P6290" i="1" a="1"/>
  <c r="P6290" i="1" s="1"/>
  <c r="R6290" i="1" s="1"/>
  <c r="P6291" i="1" a="1"/>
  <c r="P6291" i="1" s="1"/>
  <c r="R6291" i="1" s="1"/>
  <c r="P6292" i="1" a="1"/>
  <c r="P6292" i="1" s="1"/>
  <c r="R6292" i="1" s="1"/>
  <c r="P6293" i="1" a="1"/>
  <c r="P6293" i="1" s="1"/>
  <c r="R6293" i="1" s="1"/>
  <c r="P6294" i="1" a="1"/>
  <c r="P6294" i="1" s="1"/>
  <c r="R6294" i="1" s="1"/>
  <c r="P6295" i="1" a="1"/>
  <c r="P6295" i="1" s="1"/>
  <c r="R6295" i="1" s="1"/>
  <c r="P6296" i="1" a="1"/>
  <c r="P6296" i="1" s="1"/>
  <c r="R6296" i="1" s="1"/>
  <c r="P6297" i="1" a="1"/>
  <c r="P6297" i="1" s="1"/>
  <c r="R6297" i="1" s="1"/>
  <c r="P6298" i="1" a="1"/>
  <c r="P6298" i="1" s="1"/>
  <c r="R6298" i="1" s="1"/>
  <c r="P6299" i="1" a="1"/>
  <c r="P6299" i="1" s="1"/>
  <c r="R6299" i="1" s="1"/>
  <c r="P6300" i="1" a="1"/>
  <c r="P6300" i="1" s="1"/>
  <c r="R6300" i="1" s="1"/>
  <c r="P6301" i="1" a="1"/>
  <c r="P6301" i="1" s="1"/>
  <c r="R6301" i="1" s="1"/>
  <c r="P6302" i="1" a="1"/>
  <c r="P6302" i="1" s="1"/>
  <c r="R6302" i="1" s="1"/>
  <c r="P6303" i="1" a="1"/>
  <c r="P6303" i="1" s="1"/>
  <c r="R6303" i="1" s="1"/>
  <c r="P6304" i="1" a="1"/>
  <c r="P6304" i="1" s="1"/>
  <c r="R6304" i="1" s="1"/>
  <c r="P6305" i="1" a="1"/>
  <c r="P6305" i="1" s="1"/>
  <c r="R6305" i="1" s="1"/>
  <c r="P6306" i="1" a="1"/>
  <c r="P6306" i="1" s="1"/>
  <c r="R6306" i="1" s="1"/>
  <c r="P6307" i="1" a="1"/>
  <c r="P6307" i="1" s="1"/>
  <c r="R6307" i="1" s="1"/>
  <c r="P6308" i="1" a="1"/>
  <c r="P6308" i="1" s="1"/>
  <c r="R6308" i="1" s="1"/>
  <c r="P6309" i="1" a="1"/>
  <c r="P6309" i="1" s="1"/>
  <c r="R6309" i="1" s="1"/>
  <c r="P6310" i="1" a="1"/>
  <c r="P6310" i="1" s="1"/>
  <c r="R6310" i="1" s="1"/>
  <c r="P6311" i="1" a="1"/>
  <c r="P6311" i="1" s="1"/>
  <c r="R6311" i="1" s="1"/>
  <c r="P6312" i="1" a="1"/>
  <c r="P6312" i="1" s="1"/>
  <c r="R6312" i="1" s="1"/>
  <c r="P6313" i="1" a="1"/>
  <c r="P6313" i="1" s="1"/>
  <c r="R6313" i="1" s="1"/>
  <c r="P6314" i="1" a="1"/>
  <c r="P6314" i="1" s="1"/>
  <c r="R6314" i="1" s="1"/>
  <c r="P6315" i="1" a="1"/>
  <c r="P6315" i="1" s="1"/>
  <c r="R6315" i="1" s="1"/>
  <c r="P6316" i="1" a="1"/>
  <c r="P6316" i="1" s="1"/>
  <c r="R6316" i="1" s="1"/>
  <c r="P6317" i="1" a="1"/>
  <c r="P6317" i="1" s="1"/>
  <c r="R6317" i="1" s="1"/>
  <c r="P6318" i="1" a="1"/>
  <c r="P6318" i="1" s="1"/>
  <c r="R6318" i="1" s="1"/>
  <c r="P6319" i="1" a="1"/>
  <c r="P6319" i="1" s="1"/>
  <c r="R6319" i="1" s="1"/>
  <c r="P6320" i="1" a="1"/>
  <c r="P6320" i="1" s="1"/>
  <c r="R6320" i="1" s="1"/>
  <c r="P6321" i="1" a="1"/>
  <c r="P6321" i="1" s="1"/>
  <c r="R6321" i="1" s="1"/>
  <c r="P6322" i="1" a="1"/>
  <c r="P6322" i="1" s="1"/>
  <c r="R6322" i="1" s="1"/>
  <c r="P6323" i="1" a="1"/>
  <c r="P6323" i="1" s="1"/>
  <c r="R6323" i="1" s="1"/>
  <c r="P6324" i="1" a="1"/>
  <c r="P6324" i="1" s="1"/>
  <c r="R6324" i="1" s="1"/>
  <c r="P6325" i="1" a="1"/>
  <c r="P6325" i="1" s="1"/>
  <c r="R6325" i="1" s="1"/>
  <c r="P6326" i="1" a="1"/>
  <c r="P6326" i="1" s="1"/>
  <c r="R6326" i="1" s="1"/>
  <c r="P6327" i="1" a="1"/>
  <c r="P6327" i="1" s="1"/>
  <c r="R6327" i="1" s="1"/>
  <c r="P6328" i="1" a="1"/>
  <c r="P6328" i="1" s="1"/>
  <c r="R6328" i="1" s="1"/>
  <c r="P6329" i="1" a="1"/>
  <c r="P6329" i="1" s="1"/>
  <c r="R6329" i="1" s="1"/>
  <c r="P6330" i="1" a="1"/>
  <c r="P6330" i="1" s="1"/>
  <c r="R6330" i="1" s="1"/>
  <c r="P6331" i="1" a="1"/>
  <c r="P6331" i="1" s="1"/>
  <c r="R6331" i="1" s="1"/>
  <c r="P6332" i="1" a="1"/>
  <c r="P6332" i="1" s="1"/>
  <c r="R6332" i="1" s="1"/>
  <c r="P6333" i="1" a="1"/>
  <c r="P6333" i="1" s="1"/>
  <c r="R6333" i="1" s="1"/>
  <c r="P6334" i="1" a="1"/>
  <c r="P6334" i="1" s="1"/>
  <c r="R6334" i="1" s="1"/>
  <c r="P6335" i="1" a="1"/>
  <c r="P6335" i="1" s="1"/>
  <c r="R6335" i="1" s="1"/>
  <c r="P6336" i="1" a="1"/>
  <c r="P6336" i="1" s="1"/>
  <c r="R6336" i="1" s="1"/>
  <c r="P6337" i="1" a="1"/>
  <c r="P6337" i="1" s="1"/>
  <c r="R6337" i="1" s="1"/>
  <c r="P6338" i="1" a="1"/>
  <c r="P6338" i="1" s="1"/>
  <c r="R6338" i="1" s="1"/>
  <c r="P6339" i="1" a="1"/>
  <c r="P6339" i="1" s="1"/>
  <c r="R6339" i="1" s="1"/>
  <c r="P6340" i="1" a="1"/>
  <c r="P6340" i="1" s="1"/>
  <c r="R6340" i="1" s="1"/>
  <c r="P6341" i="1" a="1"/>
  <c r="P6341" i="1" s="1"/>
  <c r="R6341" i="1" s="1"/>
  <c r="P6342" i="1" a="1"/>
  <c r="P6342" i="1" s="1"/>
  <c r="R6342" i="1" s="1"/>
  <c r="P6343" i="1" a="1"/>
  <c r="P6343" i="1" s="1"/>
  <c r="R6343" i="1" s="1"/>
  <c r="P6344" i="1" a="1"/>
  <c r="P6344" i="1" s="1"/>
  <c r="R6344" i="1" s="1"/>
  <c r="P6345" i="1" a="1"/>
  <c r="P6345" i="1" s="1"/>
  <c r="R6345" i="1" s="1"/>
  <c r="P6346" i="1" a="1"/>
  <c r="P6346" i="1" s="1"/>
  <c r="R6346" i="1" s="1"/>
  <c r="P6347" i="1" a="1"/>
  <c r="P6347" i="1" s="1"/>
  <c r="R6347" i="1" s="1"/>
  <c r="P6348" i="1" a="1"/>
  <c r="P6348" i="1" s="1"/>
  <c r="R6348" i="1" s="1"/>
  <c r="P6349" i="1" a="1"/>
  <c r="P6349" i="1" s="1"/>
  <c r="R6349" i="1" s="1"/>
  <c r="P6350" i="1" a="1"/>
  <c r="P6350" i="1" s="1"/>
  <c r="R6350" i="1" s="1"/>
  <c r="P6351" i="1" a="1"/>
  <c r="P6351" i="1" s="1"/>
  <c r="R6351" i="1" s="1"/>
  <c r="P6352" i="1" a="1"/>
  <c r="P6352" i="1" s="1"/>
  <c r="R6352" i="1" s="1"/>
  <c r="P6353" i="1" a="1"/>
  <c r="P6353" i="1" s="1"/>
  <c r="R6353" i="1" s="1"/>
  <c r="P6354" i="1" a="1"/>
  <c r="P6354" i="1" s="1"/>
  <c r="R6354" i="1" s="1"/>
  <c r="P6355" i="1" a="1"/>
  <c r="P6355" i="1" s="1"/>
  <c r="R6355" i="1" s="1"/>
  <c r="P6356" i="1" a="1"/>
  <c r="P6356" i="1" s="1"/>
  <c r="R6356" i="1" s="1"/>
  <c r="P6357" i="1" a="1"/>
  <c r="P6357" i="1" s="1"/>
  <c r="R6357" i="1" s="1"/>
  <c r="P6358" i="1" a="1"/>
  <c r="P6358" i="1" s="1"/>
  <c r="R6358" i="1" s="1"/>
  <c r="P6359" i="1" a="1"/>
  <c r="P6359" i="1" s="1"/>
  <c r="R6359" i="1" s="1"/>
  <c r="P6360" i="1" a="1"/>
  <c r="P6360" i="1" s="1"/>
  <c r="R6360" i="1" s="1"/>
  <c r="P6361" i="1" a="1"/>
  <c r="P6361" i="1" s="1"/>
  <c r="R6361" i="1" s="1"/>
  <c r="P6362" i="1" a="1"/>
  <c r="P6362" i="1" s="1"/>
  <c r="R6362" i="1" s="1"/>
  <c r="P6363" i="1" a="1"/>
  <c r="P6363" i="1" s="1"/>
  <c r="R6363" i="1" s="1"/>
  <c r="P6364" i="1" a="1"/>
  <c r="P6364" i="1" s="1"/>
  <c r="R6364" i="1" s="1"/>
  <c r="P6365" i="1" a="1"/>
  <c r="P6365" i="1" s="1"/>
  <c r="R6365" i="1" s="1"/>
  <c r="P6366" i="1" a="1"/>
  <c r="P6366" i="1" s="1"/>
  <c r="R6366" i="1" s="1"/>
  <c r="P6367" i="1" a="1"/>
  <c r="P6367" i="1" s="1"/>
  <c r="R6367" i="1" s="1"/>
  <c r="P6368" i="1" a="1"/>
  <c r="P6368" i="1" s="1"/>
  <c r="R6368" i="1" s="1"/>
  <c r="P6369" i="1" a="1"/>
  <c r="P6369" i="1" s="1"/>
  <c r="R6369" i="1" s="1"/>
  <c r="P6370" i="1" a="1"/>
  <c r="P6370" i="1" s="1"/>
  <c r="R6370" i="1" s="1"/>
  <c r="P6371" i="1" a="1"/>
  <c r="P6371" i="1" s="1"/>
  <c r="R6371" i="1" s="1"/>
  <c r="P6372" i="1" a="1"/>
  <c r="P6372" i="1" s="1"/>
  <c r="R6372" i="1" s="1"/>
  <c r="P6373" i="1" a="1"/>
  <c r="P6373" i="1" s="1"/>
  <c r="R6373" i="1" s="1"/>
  <c r="P6374" i="1" a="1"/>
  <c r="P6374" i="1" s="1"/>
  <c r="R6374" i="1" s="1"/>
  <c r="P6375" i="1" a="1"/>
  <c r="P6375" i="1" s="1"/>
  <c r="R6375" i="1" s="1"/>
  <c r="P6376" i="1" a="1"/>
  <c r="P6376" i="1" s="1"/>
  <c r="R6376" i="1" s="1"/>
  <c r="P6377" i="1" a="1"/>
  <c r="P6377" i="1" s="1"/>
  <c r="R6377" i="1" s="1"/>
  <c r="P6378" i="1" a="1"/>
  <c r="P6378" i="1" s="1"/>
  <c r="R6378" i="1" s="1"/>
  <c r="P6379" i="1" a="1"/>
  <c r="P6379" i="1" s="1"/>
  <c r="R6379" i="1" s="1"/>
  <c r="P6380" i="1" a="1"/>
  <c r="P6380" i="1" s="1"/>
  <c r="R6380" i="1" s="1"/>
  <c r="P6381" i="1" a="1"/>
  <c r="P6381" i="1" s="1"/>
  <c r="R6381" i="1" s="1"/>
  <c r="P6382" i="1" a="1"/>
  <c r="P6382" i="1" s="1"/>
  <c r="R6382" i="1" s="1"/>
  <c r="P6383" i="1" a="1"/>
  <c r="P6383" i="1" s="1"/>
  <c r="R6383" i="1" s="1"/>
  <c r="P6384" i="1" a="1"/>
  <c r="P6384" i="1" s="1"/>
  <c r="R6384" i="1" s="1"/>
  <c r="P6385" i="1" a="1"/>
  <c r="P6385" i="1" s="1"/>
  <c r="R6385" i="1" s="1"/>
  <c r="P6386" i="1" a="1"/>
  <c r="P6386" i="1" s="1"/>
  <c r="R6386" i="1" s="1"/>
  <c r="P6387" i="1" a="1"/>
  <c r="P6387" i="1" s="1"/>
  <c r="R6387" i="1" s="1"/>
  <c r="P6388" i="1" a="1"/>
  <c r="P6388" i="1" s="1"/>
  <c r="R6388" i="1" s="1"/>
  <c r="P6389" i="1" a="1"/>
  <c r="P6389" i="1" s="1"/>
  <c r="R6389" i="1" s="1"/>
  <c r="P6390" i="1" a="1"/>
  <c r="P6390" i="1" s="1"/>
  <c r="R6390" i="1" s="1"/>
  <c r="P6391" i="1" a="1"/>
  <c r="P6391" i="1" s="1"/>
  <c r="R6391" i="1" s="1"/>
  <c r="P6392" i="1" a="1"/>
  <c r="P6392" i="1" s="1"/>
  <c r="R6392" i="1" s="1"/>
  <c r="P6393" i="1" a="1"/>
  <c r="P6393" i="1" s="1"/>
  <c r="R6393" i="1" s="1"/>
  <c r="P6394" i="1" a="1"/>
  <c r="P6394" i="1" s="1"/>
  <c r="R6394" i="1" s="1"/>
  <c r="P6395" i="1" a="1"/>
  <c r="P6395" i="1" s="1"/>
  <c r="R6395" i="1" s="1"/>
  <c r="P6396" i="1" a="1"/>
  <c r="P6396" i="1" s="1"/>
  <c r="R6396" i="1" s="1"/>
  <c r="P6397" i="1" a="1"/>
  <c r="P6397" i="1" s="1"/>
  <c r="R6397" i="1" s="1"/>
  <c r="P6398" i="1" a="1"/>
  <c r="P6398" i="1" s="1"/>
  <c r="R6398" i="1" s="1"/>
  <c r="P6399" i="1" a="1"/>
  <c r="P6399" i="1" s="1"/>
  <c r="R6399" i="1" s="1"/>
  <c r="P6400" i="1" a="1"/>
  <c r="P6400" i="1" s="1"/>
  <c r="R6400" i="1" s="1"/>
  <c r="P6401" i="1" a="1"/>
  <c r="P6401" i="1" s="1"/>
  <c r="R6401" i="1" s="1"/>
  <c r="P6402" i="1" a="1"/>
  <c r="P6402" i="1" s="1"/>
  <c r="R6402" i="1" s="1"/>
  <c r="P6403" i="1" a="1"/>
  <c r="P6403" i="1" s="1"/>
  <c r="R6403" i="1" s="1"/>
  <c r="P6404" i="1" a="1"/>
  <c r="P6404" i="1" s="1"/>
  <c r="R6404" i="1" s="1"/>
  <c r="P6405" i="1" a="1"/>
  <c r="P6405" i="1" s="1"/>
  <c r="R6405" i="1" s="1"/>
  <c r="P6406" i="1" a="1"/>
  <c r="P6406" i="1" s="1"/>
  <c r="R6406" i="1" s="1"/>
  <c r="P6407" i="1" a="1"/>
  <c r="P6407" i="1" s="1"/>
  <c r="R6407" i="1" s="1"/>
  <c r="P6408" i="1" a="1"/>
  <c r="P6408" i="1" s="1"/>
  <c r="R6408" i="1" s="1"/>
  <c r="P6409" i="1" a="1"/>
  <c r="P6409" i="1" s="1"/>
  <c r="R6409" i="1" s="1"/>
  <c r="P6410" i="1" a="1"/>
  <c r="P6410" i="1" s="1"/>
  <c r="R6410" i="1" s="1"/>
  <c r="P6411" i="1" a="1"/>
  <c r="P6411" i="1" s="1"/>
  <c r="R6411" i="1" s="1"/>
  <c r="P6412" i="1" a="1"/>
  <c r="P6412" i="1" s="1"/>
  <c r="R6412" i="1" s="1"/>
  <c r="P6413" i="1" a="1"/>
  <c r="P6413" i="1" s="1"/>
  <c r="R6413" i="1" s="1"/>
  <c r="P6414" i="1" a="1"/>
  <c r="P6414" i="1" s="1"/>
  <c r="R6414" i="1" s="1"/>
  <c r="P6415" i="1" a="1"/>
  <c r="P6415" i="1" s="1"/>
  <c r="R6415" i="1" s="1"/>
  <c r="P6416" i="1" a="1"/>
  <c r="P6416" i="1" s="1"/>
  <c r="R6416" i="1" s="1"/>
  <c r="P6417" i="1" a="1"/>
  <c r="P6417" i="1" s="1"/>
  <c r="R6417" i="1" s="1"/>
  <c r="P6418" i="1" a="1"/>
  <c r="P6418" i="1" s="1"/>
  <c r="R6418" i="1" s="1"/>
  <c r="P6419" i="1" a="1"/>
  <c r="P6419" i="1" s="1"/>
  <c r="R6419" i="1" s="1"/>
  <c r="P6420" i="1" a="1"/>
  <c r="P6420" i="1" s="1"/>
  <c r="R6420" i="1" s="1"/>
  <c r="P6421" i="1" a="1"/>
  <c r="P6421" i="1" s="1"/>
  <c r="R6421" i="1" s="1"/>
  <c r="P6422" i="1" a="1"/>
  <c r="P6422" i="1" s="1"/>
  <c r="R6422" i="1" s="1"/>
  <c r="P6423" i="1" a="1"/>
  <c r="P6423" i="1" s="1"/>
  <c r="R6423" i="1" s="1"/>
  <c r="P6424" i="1" a="1"/>
  <c r="P6424" i="1" s="1"/>
  <c r="R6424" i="1" s="1"/>
  <c r="P6425" i="1" a="1"/>
  <c r="P6425" i="1" s="1"/>
  <c r="R6425" i="1" s="1"/>
  <c r="P6426" i="1" a="1"/>
  <c r="P6426" i="1" s="1"/>
  <c r="R6426" i="1" s="1"/>
  <c r="P6427" i="1" a="1"/>
  <c r="P6427" i="1" s="1"/>
  <c r="R6427" i="1" s="1"/>
  <c r="P6428" i="1" a="1"/>
  <c r="P6428" i="1" s="1"/>
  <c r="R6428" i="1" s="1"/>
  <c r="P6429" i="1" a="1"/>
  <c r="P6429" i="1" s="1"/>
  <c r="R6429" i="1" s="1"/>
  <c r="P6430" i="1" a="1"/>
  <c r="P6430" i="1" s="1"/>
  <c r="P6431" i="1" a="1"/>
  <c r="P6431" i="1" s="1"/>
  <c r="P6432" i="1" a="1"/>
  <c r="P6432" i="1" s="1"/>
  <c r="P6433" i="1" a="1"/>
  <c r="P6433" i="1" s="1"/>
  <c r="P6434" i="1" a="1"/>
  <c r="P6434" i="1" s="1"/>
  <c r="P6435" i="1" a="1"/>
  <c r="P6435" i="1" s="1"/>
  <c r="R6435" i="1" s="1"/>
  <c r="P6436" i="1" a="1"/>
  <c r="P6436" i="1" s="1"/>
  <c r="R6436" i="1" s="1"/>
  <c r="P6437" i="1" a="1"/>
  <c r="P6437" i="1" s="1"/>
  <c r="R6437" i="1" s="1"/>
  <c r="P6438" i="1" a="1"/>
  <c r="P6438" i="1" s="1"/>
  <c r="R6438" i="1" s="1"/>
  <c r="P6439" i="1" a="1"/>
  <c r="P6439" i="1" s="1"/>
  <c r="R6439" i="1" s="1"/>
  <c r="P6440" i="1" a="1"/>
  <c r="P6440" i="1" s="1"/>
  <c r="R6440" i="1" s="1"/>
  <c r="P6441" i="1" a="1"/>
  <c r="P6441" i="1" s="1"/>
  <c r="R6441" i="1" s="1"/>
  <c r="P6442" i="1" a="1"/>
  <c r="P6442" i="1" s="1"/>
  <c r="R6442" i="1" s="1"/>
  <c r="P6443" i="1" a="1"/>
  <c r="P6443" i="1" s="1"/>
  <c r="R6443" i="1" s="1"/>
  <c r="P6444" i="1" a="1"/>
  <c r="P6444" i="1" s="1"/>
  <c r="R6444" i="1" s="1"/>
  <c r="P6445" i="1" a="1"/>
  <c r="P6445" i="1" s="1"/>
  <c r="R6445" i="1" s="1"/>
  <c r="P6446" i="1" a="1"/>
  <c r="P6446" i="1" s="1"/>
  <c r="R6446" i="1" s="1"/>
  <c r="P6447" i="1" a="1"/>
  <c r="P6447" i="1" s="1"/>
  <c r="R6447" i="1" s="1"/>
  <c r="P6448" i="1" a="1"/>
  <c r="P6448" i="1" s="1"/>
  <c r="R6448" i="1" s="1"/>
  <c r="P6449" i="1" a="1"/>
  <c r="P6449" i="1" s="1"/>
  <c r="R6449" i="1" s="1"/>
  <c r="P6450" i="1" a="1"/>
  <c r="P6450" i="1" s="1"/>
  <c r="R6450" i="1" s="1"/>
  <c r="P6451" i="1" a="1"/>
  <c r="P6451" i="1" s="1"/>
  <c r="R6451" i="1" s="1"/>
  <c r="P6452" i="1" a="1"/>
  <c r="P6452" i="1" s="1"/>
  <c r="R6452" i="1" s="1"/>
  <c r="P6453" i="1" a="1"/>
  <c r="P6453" i="1" s="1"/>
  <c r="R6453" i="1" s="1"/>
  <c r="P6454" i="1" a="1"/>
  <c r="P6454" i="1" s="1"/>
  <c r="R6454" i="1" s="1"/>
  <c r="P6455" i="1" a="1"/>
  <c r="P6455" i="1" s="1"/>
  <c r="R6455" i="1" s="1"/>
  <c r="P6456" i="1" a="1"/>
  <c r="P6456" i="1" s="1"/>
  <c r="R6456" i="1" s="1"/>
  <c r="P6457" i="1" a="1"/>
  <c r="P6457" i="1" s="1"/>
  <c r="R6457" i="1" s="1"/>
  <c r="P6458" i="1" a="1"/>
  <c r="P6458" i="1" s="1"/>
  <c r="R6458" i="1" s="1"/>
  <c r="P6459" i="1" a="1"/>
  <c r="P6459" i="1" s="1"/>
  <c r="R6459" i="1" s="1"/>
  <c r="P6460" i="1" a="1"/>
  <c r="P6460" i="1" s="1"/>
  <c r="R6460" i="1" s="1"/>
  <c r="P6461" i="1" a="1"/>
  <c r="P6461" i="1" s="1"/>
  <c r="R6461" i="1" s="1"/>
  <c r="P6462" i="1" a="1"/>
  <c r="P6462" i="1" s="1"/>
  <c r="R6462" i="1" s="1"/>
  <c r="P6463" i="1" a="1"/>
  <c r="P6463" i="1" s="1"/>
  <c r="R6463" i="1" s="1"/>
  <c r="P6464" i="1" a="1"/>
  <c r="P6464" i="1" s="1"/>
  <c r="R6464" i="1" s="1"/>
  <c r="P6465" i="1" a="1"/>
  <c r="P6465" i="1" s="1"/>
  <c r="R6465" i="1" s="1"/>
  <c r="P6466" i="1" a="1"/>
  <c r="P6466" i="1" s="1"/>
  <c r="R6466" i="1" s="1"/>
  <c r="P6467" i="1" a="1"/>
  <c r="P6467" i="1" s="1"/>
  <c r="R6467" i="1" s="1"/>
  <c r="P6468" i="1" a="1"/>
  <c r="P6468" i="1" s="1"/>
  <c r="R6468" i="1" s="1"/>
  <c r="P6469" i="1" a="1"/>
  <c r="P6469" i="1" s="1"/>
  <c r="R6469" i="1" s="1"/>
  <c r="P6470" i="1" a="1"/>
  <c r="P6470" i="1" s="1"/>
  <c r="R6470" i="1" s="1"/>
  <c r="P6471" i="1" a="1"/>
  <c r="P6471" i="1" s="1"/>
  <c r="R6471" i="1" s="1"/>
  <c r="P6472" i="1" a="1"/>
  <c r="P6472" i="1" s="1"/>
  <c r="R6472" i="1" s="1"/>
  <c r="P6473" i="1" a="1"/>
  <c r="P6473" i="1" s="1"/>
  <c r="R6473" i="1" s="1"/>
  <c r="P6474" i="1" a="1"/>
  <c r="P6474" i="1" s="1"/>
  <c r="R6474" i="1" s="1"/>
  <c r="P6475" i="1" a="1"/>
  <c r="P6475" i="1" s="1"/>
  <c r="R6475" i="1" s="1"/>
  <c r="P6476" i="1" a="1"/>
  <c r="P6476" i="1" s="1"/>
  <c r="R6476" i="1" s="1"/>
  <c r="P6477" i="1" a="1"/>
  <c r="P6477" i="1" s="1"/>
  <c r="R6477" i="1" s="1"/>
  <c r="P6478" i="1" a="1"/>
  <c r="P6478" i="1" s="1"/>
  <c r="R6478" i="1" s="1"/>
  <c r="P6479" i="1" a="1"/>
  <c r="P6479" i="1" s="1"/>
  <c r="R6479" i="1" s="1"/>
  <c r="P6480" i="1" a="1"/>
  <c r="P6480" i="1" s="1"/>
  <c r="R6480" i="1" s="1"/>
  <c r="P6481" i="1" a="1"/>
  <c r="P6481" i="1" s="1"/>
  <c r="R6481" i="1" s="1"/>
  <c r="P6482" i="1" a="1"/>
  <c r="P6482" i="1" s="1"/>
  <c r="R6482" i="1" s="1"/>
  <c r="P6483" i="1" a="1"/>
  <c r="P6483" i="1" s="1"/>
  <c r="R6483" i="1" s="1"/>
  <c r="P6484" i="1" a="1"/>
  <c r="P6484" i="1" s="1"/>
  <c r="R6484" i="1" s="1"/>
  <c r="P6485" i="1" a="1"/>
  <c r="P6485" i="1" s="1"/>
  <c r="R6485" i="1" s="1"/>
  <c r="P6486" i="1" a="1"/>
  <c r="P6486" i="1" s="1"/>
  <c r="R6486" i="1" s="1"/>
  <c r="P6487" i="1" a="1"/>
  <c r="P6487" i="1" s="1"/>
  <c r="R6487" i="1" s="1"/>
  <c r="P6488" i="1" a="1"/>
  <c r="P6488" i="1" s="1"/>
  <c r="R6488" i="1" s="1"/>
  <c r="P6489" i="1" a="1"/>
  <c r="P6489" i="1" s="1"/>
  <c r="P6490" i="1" a="1"/>
  <c r="P6490" i="1" s="1"/>
  <c r="P6491" i="1" a="1"/>
  <c r="P6491" i="1" s="1"/>
  <c r="P6492" i="1" a="1"/>
  <c r="P6492" i="1" s="1"/>
  <c r="P6493" i="1" a="1"/>
  <c r="P6493" i="1" s="1"/>
  <c r="R6493" i="1" s="1"/>
  <c r="P6494" i="1" a="1"/>
  <c r="P6494" i="1" s="1"/>
  <c r="P6495" i="1" a="1"/>
  <c r="P6495" i="1" s="1"/>
  <c r="P6496" i="1" a="1"/>
  <c r="P6496" i="1" s="1"/>
  <c r="P6497" i="1" a="1"/>
  <c r="P6497" i="1" s="1"/>
  <c r="P6498" i="1" a="1"/>
  <c r="P6498" i="1" s="1"/>
  <c r="P6499" i="1" a="1"/>
  <c r="P6499" i="1" s="1"/>
  <c r="R6499" i="1" s="1"/>
  <c r="P6500" i="1" a="1"/>
  <c r="P6500" i="1" s="1"/>
  <c r="R6500" i="1" s="1"/>
  <c r="P6501" i="1" a="1"/>
  <c r="P6501" i="1" s="1"/>
  <c r="R6501" i="1" s="1"/>
  <c r="P6502" i="1" a="1"/>
  <c r="P6502" i="1" s="1"/>
  <c r="R6502" i="1" s="1"/>
  <c r="P6503" i="1" a="1"/>
  <c r="P6503" i="1" s="1"/>
  <c r="R6503" i="1" s="1"/>
  <c r="P6504" i="1" a="1"/>
  <c r="P6504" i="1" s="1"/>
  <c r="R6504" i="1" s="1"/>
  <c r="P6505" i="1" a="1"/>
  <c r="P6505" i="1" s="1"/>
  <c r="R6505" i="1" s="1"/>
  <c r="P6506" i="1" a="1"/>
  <c r="P6506" i="1" s="1"/>
  <c r="R6506" i="1" s="1"/>
  <c r="P6507" i="1" a="1"/>
  <c r="P6507" i="1" s="1"/>
  <c r="R6507" i="1" s="1"/>
  <c r="P6508" i="1" a="1"/>
  <c r="P6508" i="1" s="1"/>
  <c r="R6508" i="1" s="1"/>
  <c r="P6509" i="1" a="1"/>
  <c r="P6509" i="1" s="1"/>
  <c r="R6509" i="1" s="1"/>
  <c r="P6510" i="1" a="1"/>
  <c r="P6510" i="1" s="1"/>
  <c r="R6510" i="1" s="1"/>
  <c r="P6511" i="1" a="1"/>
  <c r="P6511" i="1" s="1"/>
  <c r="R6511" i="1" s="1"/>
  <c r="P6512" i="1" a="1"/>
  <c r="P6512" i="1" s="1"/>
  <c r="R6512" i="1" s="1"/>
  <c r="P6513" i="1" a="1"/>
  <c r="P6513" i="1" s="1"/>
  <c r="R6513" i="1" s="1"/>
  <c r="P6514" i="1" a="1"/>
  <c r="P6514" i="1" s="1"/>
  <c r="R6514" i="1" s="1"/>
  <c r="P6515" i="1" a="1"/>
  <c r="P6515" i="1" s="1"/>
  <c r="R6515" i="1" s="1"/>
  <c r="P6516" i="1" a="1"/>
  <c r="P6516" i="1" s="1"/>
  <c r="R6516" i="1" s="1"/>
  <c r="P6517" i="1" a="1"/>
  <c r="P6517" i="1" s="1"/>
  <c r="R6517" i="1" s="1"/>
  <c r="P6518" i="1" a="1"/>
  <c r="P6518" i="1" s="1"/>
  <c r="R6518" i="1" s="1"/>
  <c r="P6519" i="1" a="1"/>
  <c r="P6519" i="1" s="1"/>
  <c r="R6519" i="1" s="1"/>
  <c r="P6520" i="1" a="1"/>
  <c r="P6520" i="1" s="1"/>
  <c r="R6520" i="1" s="1"/>
  <c r="P6521" i="1" a="1"/>
  <c r="P6521" i="1" s="1"/>
  <c r="R6521" i="1" s="1"/>
  <c r="P6522" i="1" a="1"/>
  <c r="P6522" i="1" s="1"/>
  <c r="R6522" i="1" s="1"/>
  <c r="P6523" i="1" a="1"/>
  <c r="P6523" i="1" s="1"/>
  <c r="R6523" i="1" s="1"/>
  <c r="P6524" i="1" a="1"/>
  <c r="P6524" i="1" s="1"/>
  <c r="R6524" i="1" s="1"/>
  <c r="P6525" i="1" a="1"/>
  <c r="P6525" i="1" s="1"/>
  <c r="R6525" i="1" s="1"/>
  <c r="P6526" i="1" a="1"/>
  <c r="P6526" i="1" s="1"/>
  <c r="R6526" i="1" s="1"/>
  <c r="P6527" i="1" a="1"/>
  <c r="P6527" i="1" s="1"/>
  <c r="R6527" i="1" s="1"/>
  <c r="P6528" i="1" a="1"/>
  <c r="P6528" i="1" s="1"/>
  <c r="R6528" i="1" s="1"/>
  <c r="P6529" i="1" a="1"/>
  <c r="P6529" i="1" s="1"/>
  <c r="R6529" i="1" s="1"/>
  <c r="P6530" i="1" a="1"/>
  <c r="P6530" i="1" s="1"/>
  <c r="R6530" i="1" s="1"/>
  <c r="P6531" i="1" a="1"/>
  <c r="P6531" i="1" s="1"/>
  <c r="R6531" i="1" s="1"/>
  <c r="P6532" i="1" a="1"/>
  <c r="P6532" i="1" s="1"/>
  <c r="R6532" i="1" s="1"/>
  <c r="P6533" i="1" a="1"/>
  <c r="P6533" i="1" s="1"/>
  <c r="R6533" i="1" s="1"/>
  <c r="P6534" i="1" a="1"/>
  <c r="P6534" i="1" s="1"/>
  <c r="R6534" i="1" s="1"/>
  <c r="P6535" i="1" a="1"/>
  <c r="P6535" i="1" s="1"/>
  <c r="R6535" i="1" s="1"/>
  <c r="P6536" i="1" a="1"/>
  <c r="P6536" i="1" s="1"/>
  <c r="R6536" i="1" s="1"/>
  <c r="P6537" i="1" a="1"/>
  <c r="P6537" i="1" s="1"/>
  <c r="R6537" i="1" s="1"/>
  <c r="P6538" i="1" a="1"/>
  <c r="P6538" i="1" s="1"/>
  <c r="R6538" i="1" s="1"/>
  <c r="P6539" i="1" a="1"/>
  <c r="P6539" i="1" s="1"/>
  <c r="R6539" i="1" s="1"/>
  <c r="P6540" i="1" a="1"/>
  <c r="P6540" i="1" s="1"/>
  <c r="R6540" i="1" s="1"/>
  <c r="P6541" i="1" a="1"/>
  <c r="P6541" i="1" s="1"/>
  <c r="R6541" i="1" s="1"/>
  <c r="P6542" i="1" a="1"/>
  <c r="P6542" i="1" s="1"/>
  <c r="R6542" i="1" s="1"/>
  <c r="P6543" i="1" a="1"/>
  <c r="P6543" i="1" s="1"/>
  <c r="R6543" i="1" s="1"/>
  <c r="P6544" i="1" a="1"/>
  <c r="P6544" i="1" s="1"/>
  <c r="R6544" i="1" s="1"/>
  <c r="P6545" i="1" a="1"/>
  <c r="P6545" i="1" s="1"/>
  <c r="R6545" i="1" s="1"/>
  <c r="P6546" i="1" a="1"/>
  <c r="P6546" i="1" s="1"/>
  <c r="R6546" i="1" s="1"/>
  <c r="P6547" i="1" a="1"/>
  <c r="P6547" i="1" s="1"/>
  <c r="R6547" i="1" s="1"/>
  <c r="P6548" i="1" a="1"/>
  <c r="P6548" i="1" s="1"/>
  <c r="R6548" i="1" s="1"/>
  <c r="P6549" i="1" a="1"/>
  <c r="P6549" i="1" s="1"/>
  <c r="R6549" i="1" s="1"/>
  <c r="P6550" i="1" a="1"/>
  <c r="P6550" i="1" s="1"/>
  <c r="R6550" i="1" s="1"/>
  <c r="P6551" i="1" a="1"/>
  <c r="P6551" i="1" s="1"/>
  <c r="R6551" i="1" s="1"/>
  <c r="P6552" i="1" a="1"/>
  <c r="P6552" i="1" s="1"/>
  <c r="R6552" i="1" s="1"/>
  <c r="P6553" i="1" a="1"/>
  <c r="P6553" i="1" s="1"/>
  <c r="R6553" i="1" s="1"/>
  <c r="P6554" i="1" a="1"/>
  <c r="P6554" i="1" s="1"/>
  <c r="R6554" i="1" s="1"/>
  <c r="P6555" i="1" a="1"/>
  <c r="P6555" i="1" s="1"/>
  <c r="R6555" i="1" s="1"/>
  <c r="P6556" i="1" a="1"/>
  <c r="P6556" i="1" s="1"/>
  <c r="R6556" i="1" s="1"/>
  <c r="P6557" i="1" a="1"/>
  <c r="P6557" i="1" s="1"/>
  <c r="R6557" i="1" s="1"/>
  <c r="P6558" i="1" a="1"/>
  <c r="P6558" i="1" s="1"/>
  <c r="R6558" i="1" s="1"/>
  <c r="P6559" i="1" a="1"/>
  <c r="P6559" i="1" s="1"/>
  <c r="R6559" i="1" s="1"/>
  <c r="P6560" i="1" a="1"/>
  <c r="P6560" i="1" s="1"/>
  <c r="R6560" i="1" s="1"/>
  <c r="P6561" i="1" a="1"/>
  <c r="P6561" i="1" s="1"/>
  <c r="R6561" i="1" s="1"/>
  <c r="P6562" i="1" a="1"/>
  <c r="P6562" i="1" s="1"/>
  <c r="R6562" i="1" s="1"/>
  <c r="P6563" i="1" a="1"/>
  <c r="P6563" i="1" s="1"/>
  <c r="R6563" i="1" s="1"/>
  <c r="P6564" i="1" a="1"/>
  <c r="P6564" i="1" s="1"/>
  <c r="R6564" i="1" s="1"/>
  <c r="P6565" i="1" a="1"/>
  <c r="P6565" i="1" s="1"/>
  <c r="R6565" i="1" s="1"/>
  <c r="P6566" i="1" a="1"/>
  <c r="P6566" i="1" s="1"/>
  <c r="R6566" i="1" s="1"/>
  <c r="P6567" i="1" a="1"/>
  <c r="P6567" i="1" s="1"/>
  <c r="R6567" i="1" s="1"/>
  <c r="P6568" i="1" a="1"/>
  <c r="P6568" i="1" s="1"/>
  <c r="R6568" i="1" s="1"/>
  <c r="P6569" i="1" a="1"/>
  <c r="P6569" i="1" s="1"/>
  <c r="R6569" i="1" s="1"/>
  <c r="P6570" i="1" a="1"/>
  <c r="P6570" i="1" s="1"/>
  <c r="R6570" i="1" s="1"/>
  <c r="P6571" i="1" a="1"/>
  <c r="P6571" i="1" s="1"/>
  <c r="R6571" i="1" s="1"/>
  <c r="P6572" i="1" a="1"/>
  <c r="P6572" i="1" s="1"/>
  <c r="R6572" i="1" s="1"/>
  <c r="P6573" i="1" a="1"/>
  <c r="P6573" i="1" s="1"/>
  <c r="R6573" i="1" s="1"/>
  <c r="P6574" i="1" a="1"/>
  <c r="P6574" i="1" s="1"/>
  <c r="R6574" i="1" s="1"/>
  <c r="P6575" i="1" a="1"/>
  <c r="P6575" i="1" s="1"/>
  <c r="R6575" i="1" s="1"/>
  <c r="P6576" i="1" a="1"/>
  <c r="P6576" i="1" s="1"/>
  <c r="R6576" i="1" s="1"/>
  <c r="P6577" i="1" a="1"/>
  <c r="P6577" i="1" s="1"/>
  <c r="R6577" i="1" s="1"/>
  <c r="P6578" i="1" a="1"/>
  <c r="P6578" i="1" s="1"/>
  <c r="R6578" i="1" s="1"/>
  <c r="P6579" i="1" a="1"/>
  <c r="P6579" i="1" s="1"/>
  <c r="R6579" i="1" s="1"/>
  <c r="P6580" i="1" a="1"/>
  <c r="P6580" i="1" s="1"/>
  <c r="R6580" i="1" s="1"/>
  <c r="P6581" i="1" a="1"/>
  <c r="P6581" i="1" s="1"/>
  <c r="R6581" i="1" s="1"/>
  <c r="P6582" i="1" a="1"/>
  <c r="P6582" i="1" s="1"/>
  <c r="R6582" i="1" s="1"/>
  <c r="P6583" i="1" a="1"/>
  <c r="P6583" i="1" s="1"/>
  <c r="R6583" i="1" s="1"/>
  <c r="P6584" i="1" a="1"/>
  <c r="P6584" i="1" s="1"/>
  <c r="R6584" i="1" s="1"/>
  <c r="P6585" i="1" a="1"/>
  <c r="P6585" i="1" s="1"/>
  <c r="R6585" i="1" s="1"/>
  <c r="P6586" i="1" a="1"/>
  <c r="P6586" i="1" s="1"/>
  <c r="R6586" i="1" s="1"/>
  <c r="P6587" i="1" a="1"/>
  <c r="P6587" i="1" s="1"/>
  <c r="R6587" i="1" s="1"/>
  <c r="P6588" i="1" a="1"/>
  <c r="P6588" i="1" s="1"/>
  <c r="R6588" i="1" s="1"/>
  <c r="P6589" i="1" a="1"/>
  <c r="P6589" i="1" s="1"/>
  <c r="R6589" i="1" s="1"/>
  <c r="P6590" i="1" a="1"/>
  <c r="P6590" i="1" s="1"/>
  <c r="R6590" i="1" s="1"/>
  <c r="P6591" i="1" a="1"/>
  <c r="P6591" i="1" s="1"/>
  <c r="R6591" i="1" s="1"/>
  <c r="P6592" i="1" a="1"/>
  <c r="P6592" i="1" s="1"/>
  <c r="R6592" i="1" s="1"/>
  <c r="P6593" i="1" a="1"/>
  <c r="P6593" i="1" s="1"/>
  <c r="R6593" i="1" s="1"/>
  <c r="P6594" i="1" a="1"/>
  <c r="P6594" i="1" s="1"/>
  <c r="R6594" i="1" s="1"/>
  <c r="P6595" i="1" a="1"/>
  <c r="P6595" i="1" s="1"/>
  <c r="R6595" i="1" s="1"/>
  <c r="P6596" i="1" a="1"/>
  <c r="P6596" i="1" s="1"/>
  <c r="R6596" i="1" s="1"/>
  <c r="P6597" i="1" a="1"/>
  <c r="P6597" i="1" s="1"/>
  <c r="R6597" i="1" s="1"/>
  <c r="P6598" i="1" a="1"/>
  <c r="P6598" i="1" s="1"/>
  <c r="R6598" i="1" s="1"/>
  <c r="P6599" i="1" a="1"/>
  <c r="P6599" i="1" s="1"/>
  <c r="R6599" i="1" s="1"/>
  <c r="P6600" i="1" a="1"/>
  <c r="P6600" i="1" s="1"/>
  <c r="R6600" i="1" s="1"/>
  <c r="P6601" i="1" a="1"/>
  <c r="P6601" i="1" s="1"/>
  <c r="R6601" i="1" s="1"/>
  <c r="P6602" i="1" a="1"/>
  <c r="P6602" i="1" s="1"/>
  <c r="R6602" i="1" s="1"/>
  <c r="P6603" i="1" a="1"/>
  <c r="P6603" i="1" s="1"/>
  <c r="R6603" i="1" s="1"/>
  <c r="P6604" i="1" a="1"/>
  <c r="P6604" i="1" s="1"/>
  <c r="R6604" i="1" s="1"/>
  <c r="P6605" i="1" a="1"/>
  <c r="P6605" i="1" s="1"/>
  <c r="R6605" i="1" s="1"/>
  <c r="P6606" i="1" a="1"/>
  <c r="P6606" i="1" s="1"/>
  <c r="R6606" i="1" s="1"/>
  <c r="P6607" i="1" a="1"/>
  <c r="P6607" i="1" s="1"/>
  <c r="R6607" i="1" s="1"/>
  <c r="P6608" i="1" a="1"/>
  <c r="P6608" i="1" s="1"/>
  <c r="R6608" i="1" s="1"/>
  <c r="P6609" i="1" a="1"/>
  <c r="P6609" i="1" s="1"/>
  <c r="R6609" i="1" s="1"/>
  <c r="P6610" i="1" a="1"/>
  <c r="P6610" i="1" s="1"/>
  <c r="R6610" i="1" s="1"/>
  <c r="P6611" i="1" a="1"/>
  <c r="P6611" i="1" s="1"/>
  <c r="R6611" i="1" s="1"/>
  <c r="P6612" i="1" a="1"/>
  <c r="P6612" i="1" s="1"/>
  <c r="R6612" i="1" s="1"/>
  <c r="P6613" i="1" a="1"/>
  <c r="P6613" i="1" s="1"/>
  <c r="R6613" i="1" s="1"/>
  <c r="P6614" i="1" a="1"/>
  <c r="P6614" i="1" s="1"/>
  <c r="R6614" i="1" s="1"/>
  <c r="P6615" i="1" a="1"/>
  <c r="P6615" i="1" s="1"/>
  <c r="R6615" i="1" s="1"/>
  <c r="P6616" i="1" a="1"/>
  <c r="P6616" i="1" s="1"/>
  <c r="R6616" i="1" s="1"/>
  <c r="P6617" i="1" a="1"/>
  <c r="P6617" i="1" s="1"/>
  <c r="R6617" i="1" s="1"/>
  <c r="P6618" i="1" a="1"/>
  <c r="P6618" i="1" s="1"/>
  <c r="R6618" i="1" s="1"/>
  <c r="P6619" i="1" a="1"/>
  <c r="P6619" i="1" s="1"/>
  <c r="R6619" i="1" s="1"/>
  <c r="P6620" i="1" a="1"/>
  <c r="P6620" i="1" s="1"/>
  <c r="R6620" i="1" s="1"/>
  <c r="P6621" i="1" a="1"/>
  <c r="P6621" i="1" s="1"/>
  <c r="R6621" i="1" s="1"/>
  <c r="P6622" i="1" a="1"/>
  <c r="P6622" i="1" s="1"/>
  <c r="R6622" i="1" s="1"/>
  <c r="P6623" i="1" a="1"/>
  <c r="P6623" i="1" s="1"/>
  <c r="R6623" i="1" s="1"/>
  <c r="P6624" i="1" a="1"/>
  <c r="P6624" i="1" s="1"/>
  <c r="R6624" i="1" s="1"/>
  <c r="P6625" i="1" a="1"/>
  <c r="P6625" i="1" s="1"/>
  <c r="R6625" i="1" s="1"/>
  <c r="P6626" i="1" a="1"/>
  <c r="P6626" i="1" s="1"/>
  <c r="R6626" i="1" s="1"/>
  <c r="P6627" i="1" a="1"/>
  <c r="P6627" i="1" s="1"/>
  <c r="R6627" i="1" s="1"/>
  <c r="P6628" i="1" a="1"/>
  <c r="P6628" i="1" s="1"/>
  <c r="R6628" i="1" s="1"/>
  <c r="P6629" i="1" a="1"/>
  <c r="P6629" i="1" s="1"/>
  <c r="R6629" i="1" s="1"/>
  <c r="P6630" i="1" a="1"/>
  <c r="P6630" i="1" s="1"/>
  <c r="R6630" i="1" s="1"/>
  <c r="P6631" i="1" a="1"/>
  <c r="P6631" i="1" s="1"/>
  <c r="R6631" i="1" s="1"/>
  <c r="P6632" i="1" a="1"/>
  <c r="P6632" i="1" s="1"/>
  <c r="R6632" i="1" s="1"/>
  <c r="P6633" i="1" a="1"/>
  <c r="P6633" i="1" s="1"/>
  <c r="R6633" i="1" s="1"/>
  <c r="P6634" i="1" a="1"/>
  <c r="P6634" i="1" s="1"/>
  <c r="R6634" i="1" s="1"/>
  <c r="P6635" i="1" a="1"/>
  <c r="P6635" i="1" s="1"/>
  <c r="R6635" i="1" s="1"/>
  <c r="P6636" i="1" a="1"/>
  <c r="P6636" i="1" s="1"/>
  <c r="R6636" i="1" s="1"/>
  <c r="P6637" i="1" a="1"/>
  <c r="P6637" i="1" s="1"/>
  <c r="R6637" i="1" s="1"/>
  <c r="P6638" i="1" a="1"/>
  <c r="P6638" i="1" s="1"/>
  <c r="R6638" i="1" s="1"/>
  <c r="P6639" i="1" a="1"/>
  <c r="P6639" i="1" s="1"/>
  <c r="R6639" i="1" s="1"/>
  <c r="P6640" i="1" a="1"/>
  <c r="P6640" i="1" s="1"/>
  <c r="R6640" i="1" s="1"/>
  <c r="P6641" i="1" a="1"/>
  <c r="P6641" i="1" s="1"/>
  <c r="R6641" i="1" s="1"/>
  <c r="P6642" i="1" a="1"/>
  <c r="P6642" i="1" s="1"/>
  <c r="R6642" i="1" s="1"/>
  <c r="P6643" i="1" a="1"/>
  <c r="P6643" i="1" s="1"/>
  <c r="R6643" i="1" s="1"/>
  <c r="P6644" i="1" a="1"/>
  <c r="P6644" i="1" s="1"/>
  <c r="R6644" i="1" s="1"/>
  <c r="P6645" i="1" a="1"/>
  <c r="P6645" i="1" s="1"/>
  <c r="R6645" i="1" s="1"/>
  <c r="P6646" i="1" a="1"/>
  <c r="P6646" i="1" s="1"/>
  <c r="R6646" i="1" s="1"/>
  <c r="P6647" i="1" a="1"/>
  <c r="P6647" i="1" s="1"/>
  <c r="R6647" i="1" s="1"/>
  <c r="P6648" i="1" a="1"/>
  <c r="P6648" i="1" s="1"/>
  <c r="R6648" i="1" s="1"/>
  <c r="P6649" i="1" a="1"/>
  <c r="P6649" i="1" s="1"/>
  <c r="R6649" i="1" s="1"/>
  <c r="P6650" i="1" a="1"/>
  <c r="P6650" i="1" s="1"/>
  <c r="R6650" i="1" s="1"/>
  <c r="P6651" i="1" a="1"/>
  <c r="P6651" i="1" s="1"/>
  <c r="R6651" i="1" s="1"/>
  <c r="P6652" i="1" a="1"/>
  <c r="P6652" i="1" s="1"/>
  <c r="R6652" i="1" s="1"/>
  <c r="P6653" i="1" a="1"/>
  <c r="P6653" i="1" s="1"/>
  <c r="R6653" i="1" s="1"/>
  <c r="P6654" i="1" a="1"/>
  <c r="P6654" i="1" s="1"/>
  <c r="R6654" i="1" s="1"/>
  <c r="P6655" i="1" a="1"/>
  <c r="P6655" i="1" s="1"/>
  <c r="R6655" i="1" s="1"/>
  <c r="P6656" i="1" a="1"/>
  <c r="P6656" i="1" s="1"/>
  <c r="R6656" i="1" s="1"/>
  <c r="P6657" i="1" a="1"/>
  <c r="P6657" i="1" s="1"/>
  <c r="R6657" i="1" s="1"/>
  <c r="P6658" i="1" a="1"/>
  <c r="P6658" i="1" s="1"/>
  <c r="R6658" i="1" s="1"/>
  <c r="P6659" i="1" a="1"/>
  <c r="P6659" i="1" s="1"/>
  <c r="R6659" i="1" s="1"/>
  <c r="P6660" i="1" a="1"/>
  <c r="P6660" i="1" s="1"/>
  <c r="R6660" i="1" s="1"/>
  <c r="P6661" i="1" a="1"/>
  <c r="P6661" i="1" s="1"/>
  <c r="R6661" i="1" s="1"/>
  <c r="P6662" i="1" a="1"/>
  <c r="P6662" i="1" s="1"/>
  <c r="R6662" i="1" s="1"/>
  <c r="P6663" i="1" a="1"/>
  <c r="P6663" i="1" s="1"/>
  <c r="R6663" i="1" s="1"/>
  <c r="P6664" i="1" a="1"/>
  <c r="P6664" i="1" s="1"/>
  <c r="R6664" i="1" s="1"/>
  <c r="P6665" i="1" a="1"/>
  <c r="P6665" i="1" s="1"/>
  <c r="R6665" i="1" s="1"/>
  <c r="P6666" i="1" a="1"/>
  <c r="P6666" i="1" s="1"/>
  <c r="R6666" i="1" s="1"/>
  <c r="P6667" i="1" a="1"/>
  <c r="P6667" i="1" s="1"/>
  <c r="R6667" i="1" s="1"/>
  <c r="P6668" i="1" a="1"/>
  <c r="P6668" i="1" s="1"/>
  <c r="R6668" i="1" s="1"/>
  <c r="P6669" i="1" a="1"/>
  <c r="P6669" i="1" s="1"/>
  <c r="R6669" i="1" s="1"/>
  <c r="P6670" i="1" a="1"/>
  <c r="P6670" i="1" s="1"/>
  <c r="R6670" i="1" s="1"/>
  <c r="P6671" i="1" a="1"/>
  <c r="P6671" i="1" s="1"/>
  <c r="R6671" i="1" s="1"/>
  <c r="P6672" i="1" a="1"/>
  <c r="P6672" i="1" s="1"/>
  <c r="R6672" i="1" s="1"/>
  <c r="P6673" i="1" a="1"/>
  <c r="P6673" i="1" s="1"/>
  <c r="R6673" i="1" s="1"/>
  <c r="P6674" i="1" a="1"/>
  <c r="P6674" i="1" s="1"/>
  <c r="R6674" i="1" s="1"/>
  <c r="P6675" i="1" a="1"/>
  <c r="P6675" i="1" s="1"/>
  <c r="R6675" i="1" s="1"/>
  <c r="P6676" i="1" a="1"/>
  <c r="P6676" i="1" s="1"/>
  <c r="R6676" i="1" s="1"/>
  <c r="P6677" i="1" a="1"/>
  <c r="P6677" i="1" s="1"/>
  <c r="R6677" i="1" s="1"/>
  <c r="P6678" i="1" a="1"/>
  <c r="P6678" i="1" s="1"/>
  <c r="R6678" i="1" s="1"/>
  <c r="P6679" i="1" a="1"/>
  <c r="P6679" i="1" s="1"/>
  <c r="R6679" i="1" s="1"/>
  <c r="P6680" i="1" a="1"/>
  <c r="P6680" i="1" s="1"/>
  <c r="R6680" i="1" s="1"/>
  <c r="P6681" i="1" a="1"/>
  <c r="P6681" i="1" s="1"/>
  <c r="R6681" i="1" s="1"/>
  <c r="P6682" i="1" a="1"/>
  <c r="P6682" i="1" s="1"/>
  <c r="R6682" i="1" s="1"/>
  <c r="P6683" i="1" a="1"/>
  <c r="P6683" i="1" s="1"/>
  <c r="R6683" i="1" s="1"/>
  <c r="P6684" i="1" a="1"/>
  <c r="P6684" i="1" s="1"/>
  <c r="R6684" i="1" s="1"/>
  <c r="P6685" i="1" a="1"/>
  <c r="P6685" i="1" s="1"/>
  <c r="R6685" i="1" s="1"/>
  <c r="P6686" i="1" a="1"/>
  <c r="P6686" i="1" s="1"/>
  <c r="R6686" i="1" s="1"/>
  <c r="P6687" i="1" a="1"/>
  <c r="P6687" i="1" s="1"/>
  <c r="R6687" i="1" s="1"/>
  <c r="P6688" i="1" a="1"/>
  <c r="P6688" i="1" s="1"/>
  <c r="R6688" i="1" s="1"/>
  <c r="P6689" i="1" a="1"/>
  <c r="P6689" i="1" s="1"/>
  <c r="R6689" i="1" s="1"/>
  <c r="P6690" i="1" a="1"/>
  <c r="P6690" i="1" s="1"/>
  <c r="R6690" i="1" s="1"/>
  <c r="P6691" i="1" a="1"/>
  <c r="P6691" i="1" s="1"/>
  <c r="R6691" i="1" s="1"/>
  <c r="P6692" i="1" a="1"/>
  <c r="P6692" i="1" s="1"/>
  <c r="R6692" i="1" s="1"/>
  <c r="P6693" i="1" a="1"/>
  <c r="P6693" i="1" s="1"/>
  <c r="R6693" i="1" s="1"/>
  <c r="P6694" i="1" a="1"/>
  <c r="P6694" i="1" s="1"/>
  <c r="R6694" i="1" s="1"/>
  <c r="P6695" i="1" a="1"/>
  <c r="P6695" i="1" s="1"/>
  <c r="R6695" i="1" s="1"/>
  <c r="P6696" i="1" a="1"/>
  <c r="P6696" i="1" s="1"/>
  <c r="R6696" i="1" s="1"/>
  <c r="P6697" i="1" a="1"/>
  <c r="P6697" i="1" s="1"/>
  <c r="R6697" i="1" s="1"/>
  <c r="P6698" i="1" a="1"/>
  <c r="P6698" i="1" s="1"/>
  <c r="R6698" i="1" s="1"/>
  <c r="P6699" i="1" a="1"/>
  <c r="P6699" i="1" s="1"/>
  <c r="R6699" i="1" s="1"/>
  <c r="P6700" i="1" a="1"/>
  <c r="P6700" i="1" s="1"/>
  <c r="R6700" i="1" s="1"/>
  <c r="P6701" i="1" a="1"/>
  <c r="P6701" i="1" s="1"/>
  <c r="R6701" i="1" s="1"/>
  <c r="P6702" i="1" a="1"/>
  <c r="P6702" i="1" s="1"/>
  <c r="R6702" i="1" s="1"/>
  <c r="P6703" i="1" a="1"/>
  <c r="P6703" i="1" s="1"/>
  <c r="R6703" i="1" s="1"/>
  <c r="P6704" i="1" a="1"/>
  <c r="P6704" i="1" s="1"/>
  <c r="R6704" i="1" s="1"/>
  <c r="P6705" i="1" a="1"/>
  <c r="P6705" i="1" s="1"/>
  <c r="R6705" i="1" s="1"/>
  <c r="P6706" i="1" a="1"/>
  <c r="P6706" i="1" s="1"/>
  <c r="R6706" i="1" s="1"/>
  <c r="P6707" i="1" a="1"/>
  <c r="P6707" i="1" s="1"/>
  <c r="R6707" i="1" s="1"/>
  <c r="P6708" i="1" a="1"/>
  <c r="P6708" i="1" s="1"/>
  <c r="R6708" i="1" s="1"/>
  <c r="P6709" i="1" a="1"/>
  <c r="P6709" i="1" s="1"/>
  <c r="R6709" i="1" s="1"/>
  <c r="P6710" i="1" a="1"/>
  <c r="P6710" i="1" s="1"/>
  <c r="R6710" i="1" s="1"/>
  <c r="P6711" i="1" a="1"/>
  <c r="P6711" i="1" s="1"/>
  <c r="R6711" i="1" s="1"/>
  <c r="P6712" i="1" a="1"/>
  <c r="P6712" i="1" s="1"/>
  <c r="R6712" i="1" s="1"/>
  <c r="P6713" i="1" a="1"/>
  <c r="P6713" i="1" s="1"/>
  <c r="R6713" i="1" s="1"/>
  <c r="P6714" i="1" a="1"/>
  <c r="P6714" i="1" s="1"/>
  <c r="R6714" i="1" s="1"/>
  <c r="P6715" i="1" a="1"/>
  <c r="P6715" i="1" s="1"/>
  <c r="R6715" i="1" s="1"/>
  <c r="P6716" i="1" a="1"/>
  <c r="P6716" i="1" s="1"/>
  <c r="R6716" i="1" s="1"/>
  <c r="P6717" i="1" a="1"/>
  <c r="P6717" i="1" s="1"/>
  <c r="R6717" i="1" s="1"/>
  <c r="P6718" i="1" a="1"/>
  <c r="P6718" i="1" s="1"/>
  <c r="R6718" i="1" s="1"/>
  <c r="P6719" i="1" a="1"/>
  <c r="P6719" i="1" s="1"/>
  <c r="R6719" i="1" s="1"/>
  <c r="P6720" i="1" a="1"/>
  <c r="P6720" i="1" s="1"/>
  <c r="R6720" i="1" s="1"/>
  <c r="P6721" i="1" a="1"/>
  <c r="P6721" i="1" s="1"/>
  <c r="R6721" i="1" s="1"/>
  <c r="P6722" i="1" a="1"/>
  <c r="P6722" i="1" s="1"/>
  <c r="R6722" i="1" s="1"/>
  <c r="P6723" i="1" a="1"/>
  <c r="P6723" i="1" s="1"/>
  <c r="R6723" i="1" s="1"/>
  <c r="P6724" i="1" a="1"/>
  <c r="P6724" i="1" s="1"/>
  <c r="R6724" i="1" s="1"/>
  <c r="P6725" i="1" a="1"/>
  <c r="P6725" i="1" s="1"/>
  <c r="R6725" i="1" s="1"/>
  <c r="P6726" i="1" a="1"/>
  <c r="P6726" i="1" s="1"/>
  <c r="R6726" i="1" s="1"/>
  <c r="P6727" i="1" a="1"/>
  <c r="P6727" i="1" s="1"/>
  <c r="R6727" i="1" s="1"/>
  <c r="P6728" i="1" a="1"/>
  <c r="P6728" i="1" s="1"/>
  <c r="R6728" i="1" s="1"/>
  <c r="P6729" i="1" a="1"/>
  <c r="P6729" i="1" s="1"/>
  <c r="R6729" i="1" s="1"/>
  <c r="P6730" i="1" a="1"/>
  <c r="P6730" i="1" s="1"/>
  <c r="R6730" i="1" s="1"/>
  <c r="P6731" i="1" a="1"/>
  <c r="P6731" i="1" s="1"/>
  <c r="R6731" i="1" s="1"/>
  <c r="P6732" i="1" a="1"/>
  <c r="P6732" i="1" s="1"/>
  <c r="R6732" i="1" s="1"/>
  <c r="P6733" i="1" a="1"/>
  <c r="P6733" i="1" s="1"/>
  <c r="R6733" i="1" s="1"/>
  <c r="P6734" i="1" a="1"/>
  <c r="P6734" i="1" s="1"/>
  <c r="R6734" i="1" s="1"/>
  <c r="P6735" i="1" a="1"/>
  <c r="P6735" i="1" s="1"/>
  <c r="R6735" i="1" s="1"/>
  <c r="P6736" i="1" a="1"/>
  <c r="P6736" i="1" s="1"/>
  <c r="R6736" i="1" s="1"/>
  <c r="P6737" i="1" a="1"/>
  <c r="P6737" i="1" s="1"/>
  <c r="R6737" i="1" s="1"/>
  <c r="P6738" i="1" a="1"/>
  <c r="P6738" i="1" s="1"/>
  <c r="R6738" i="1" s="1"/>
  <c r="P6739" i="1" a="1"/>
  <c r="P6739" i="1" s="1"/>
  <c r="R6739" i="1" s="1"/>
  <c r="P6740" i="1" a="1"/>
  <c r="P6740" i="1" s="1"/>
  <c r="R6740" i="1" s="1"/>
  <c r="P6741" i="1" a="1"/>
  <c r="P6741" i="1" s="1"/>
  <c r="R6741" i="1" s="1"/>
  <c r="P6742" i="1" a="1"/>
  <c r="P6742" i="1" s="1"/>
  <c r="R6742" i="1" s="1"/>
  <c r="P6743" i="1" a="1"/>
  <c r="P6743" i="1" s="1"/>
  <c r="R6743" i="1" s="1"/>
  <c r="P6744" i="1" a="1"/>
  <c r="P6744" i="1" s="1"/>
  <c r="R6744" i="1" s="1"/>
  <c r="P6745" i="1" a="1"/>
  <c r="P6745" i="1" s="1"/>
  <c r="R6745" i="1" s="1"/>
  <c r="P6746" i="1" a="1"/>
  <c r="P6746" i="1" s="1"/>
  <c r="R6746" i="1" s="1"/>
  <c r="P6747" i="1" a="1"/>
  <c r="P6747" i="1" s="1"/>
  <c r="R6747" i="1" s="1"/>
  <c r="P6748" i="1" a="1"/>
  <c r="P6748" i="1" s="1"/>
  <c r="R6748" i="1" s="1"/>
  <c r="P6749" i="1" a="1"/>
  <c r="P6749" i="1" s="1"/>
  <c r="R6749" i="1" s="1"/>
  <c r="P6750" i="1" a="1"/>
  <c r="P6750" i="1" s="1"/>
  <c r="R6750" i="1" s="1"/>
  <c r="P6751" i="1" a="1"/>
  <c r="P6751" i="1" s="1"/>
  <c r="R6751" i="1" s="1"/>
  <c r="P6752" i="1" a="1"/>
  <c r="P6752" i="1" s="1"/>
  <c r="R6752" i="1" s="1"/>
  <c r="P6753" i="1" a="1"/>
  <c r="P6753" i="1" s="1"/>
  <c r="R6753" i="1" s="1"/>
  <c r="P6754" i="1" a="1"/>
  <c r="P6754" i="1" s="1"/>
  <c r="R6754" i="1" s="1"/>
  <c r="P6755" i="1" a="1"/>
  <c r="P6755" i="1" s="1"/>
  <c r="R6755" i="1" s="1"/>
  <c r="P6756" i="1" a="1"/>
  <c r="P6756" i="1" s="1"/>
  <c r="R6756" i="1" s="1"/>
  <c r="P6757" i="1" a="1"/>
  <c r="P6757" i="1" s="1"/>
  <c r="R6757" i="1" s="1"/>
  <c r="P6758" i="1" a="1"/>
  <c r="P6758" i="1" s="1"/>
  <c r="R6758" i="1" s="1"/>
  <c r="P6759" i="1" a="1"/>
  <c r="P6759" i="1" s="1"/>
  <c r="R6759" i="1" s="1"/>
  <c r="P6760" i="1" a="1"/>
  <c r="P6760" i="1" s="1"/>
  <c r="R6760" i="1" s="1"/>
  <c r="P6761" i="1" a="1"/>
  <c r="P6761" i="1" s="1"/>
  <c r="R6761" i="1" s="1"/>
  <c r="P6762" i="1" a="1"/>
  <c r="P6762" i="1" s="1"/>
  <c r="R6762" i="1" s="1"/>
  <c r="P6763" i="1" a="1"/>
  <c r="P6763" i="1" s="1"/>
  <c r="R6763" i="1" s="1"/>
  <c r="P6764" i="1" a="1"/>
  <c r="P6764" i="1" s="1"/>
  <c r="R6764" i="1" s="1"/>
  <c r="P6765" i="1" a="1"/>
  <c r="P6765" i="1" s="1"/>
  <c r="R6765" i="1" s="1"/>
  <c r="P6766" i="1" a="1"/>
  <c r="P6766" i="1" s="1"/>
  <c r="R6766" i="1" s="1"/>
  <c r="P6767" i="1" a="1"/>
  <c r="P6767" i="1" s="1"/>
  <c r="R6767" i="1" s="1"/>
  <c r="P6768" i="1" a="1"/>
  <c r="P6768" i="1" s="1"/>
  <c r="R6768" i="1" s="1"/>
  <c r="P6769" i="1" a="1"/>
  <c r="P6769" i="1" s="1"/>
  <c r="R6769" i="1" s="1"/>
  <c r="P6770" i="1" a="1"/>
  <c r="P6770" i="1" s="1"/>
  <c r="R6770" i="1" s="1"/>
  <c r="P6771" i="1" a="1"/>
  <c r="P6771" i="1" s="1"/>
  <c r="R6771" i="1" s="1"/>
  <c r="P6772" i="1" a="1"/>
  <c r="P6772" i="1" s="1"/>
  <c r="R6772" i="1" s="1"/>
  <c r="P6773" i="1" a="1"/>
  <c r="P6773" i="1" s="1"/>
  <c r="R6773" i="1" s="1"/>
  <c r="P6774" i="1" a="1"/>
  <c r="P6774" i="1" s="1"/>
  <c r="R6774" i="1" s="1"/>
  <c r="P6775" i="1" a="1"/>
  <c r="P6775" i="1" s="1"/>
  <c r="R6775" i="1" s="1"/>
  <c r="P6776" i="1" a="1"/>
  <c r="P6776" i="1" s="1"/>
  <c r="R6776" i="1" s="1"/>
  <c r="P6777" i="1" a="1"/>
  <c r="P6777" i="1" s="1"/>
  <c r="R6777" i="1" s="1"/>
  <c r="P6778" i="1" a="1"/>
  <c r="P6778" i="1" s="1"/>
  <c r="R6778" i="1" s="1"/>
  <c r="P6779" i="1" a="1"/>
  <c r="P6779" i="1" s="1"/>
  <c r="R6779" i="1" s="1"/>
  <c r="P6780" i="1" a="1"/>
  <c r="P6780" i="1" s="1"/>
  <c r="R6780" i="1" s="1"/>
  <c r="P6781" i="1" a="1"/>
  <c r="P6781" i="1" s="1"/>
  <c r="R6781" i="1" s="1"/>
  <c r="P6782" i="1" a="1"/>
  <c r="P6782" i="1" s="1"/>
  <c r="R6782" i="1" s="1"/>
  <c r="P6783" i="1" a="1"/>
  <c r="P6783" i="1" s="1"/>
  <c r="R6783" i="1" s="1"/>
  <c r="P6784" i="1" a="1"/>
  <c r="P6784" i="1" s="1"/>
  <c r="R6784" i="1" s="1"/>
  <c r="P6785" i="1" a="1"/>
  <c r="P6785" i="1" s="1"/>
  <c r="R6785" i="1" s="1"/>
  <c r="P6786" i="1" a="1"/>
  <c r="P6786" i="1" s="1"/>
  <c r="R6786" i="1" s="1"/>
  <c r="P6787" i="1" a="1"/>
  <c r="P6787" i="1" s="1"/>
  <c r="R6787" i="1" s="1"/>
  <c r="P6788" i="1" a="1"/>
  <c r="P6788" i="1" s="1"/>
  <c r="R6788" i="1" s="1"/>
  <c r="P6789" i="1" a="1"/>
  <c r="P6789" i="1" s="1"/>
  <c r="R6789" i="1" s="1"/>
  <c r="P6790" i="1" a="1"/>
  <c r="P6790" i="1" s="1"/>
  <c r="R6790" i="1" s="1"/>
  <c r="P6791" i="1" a="1"/>
  <c r="P6791" i="1" s="1"/>
  <c r="R6791" i="1" s="1"/>
  <c r="P6792" i="1" a="1"/>
  <c r="P6792" i="1" s="1"/>
  <c r="R6792" i="1" s="1"/>
  <c r="P6793" i="1" a="1"/>
  <c r="P6793" i="1" s="1"/>
  <c r="R6793" i="1" s="1"/>
  <c r="P6794" i="1" a="1"/>
  <c r="P6794" i="1" s="1"/>
  <c r="R6794" i="1" s="1"/>
  <c r="P6795" i="1" a="1"/>
  <c r="P6795" i="1" s="1"/>
  <c r="R6795" i="1" s="1"/>
  <c r="P6796" i="1" a="1"/>
  <c r="P6796" i="1" s="1"/>
  <c r="R6796" i="1" s="1"/>
  <c r="P6797" i="1" a="1"/>
  <c r="P6797" i="1" s="1"/>
  <c r="R6797" i="1" s="1"/>
  <c r="P6798" i="1" a="1"/>
  <c r="P6798" i="1" s="1"/>
  <c r="R6798" i="1" s="1"/>
  <c r="P6799" i="1" a="1"/>
  <c r="P6799" i="1" s="1"/>
  <c r="R6799" i="1" s="1"/>
  <c r="P6800" i="1" a="1"/>
  <c r="P6800" i="1" s="1"/>
  <c r="R6800" i="1" s="1"/>
  <c r="P6801" i="1" a="1"/>
  <c r="P6801" i="1" s="1"/>
  <c r="R6801" i="1" s="1"/>
  <c r="P6802" i="1" a="1"/>
  <c r="P6802" i="1" s="1"/>
  <c r="R6802" i="1" s="1"/>
  <c r="P6803" i="1" a="1"/>
  <c r="P6803" i="1" s="1"/>
  <c r="R6803" i="1" s="1"/>
  <c r="P6804" i="1" a="1"/>
  <c r="P6804" i="1" s="1"/>
  <c r="R6804" i="1" s="1"/>
  <c r="P6805" i="1" a="1"/>
  <c r="P6805" i="1" s="1"/>
  <c r="R6805" i="1" s="1"/>
  <c r="P6806" i="1" a="1"/>
  <c r="P6806" i="1" s="1"/>
  <c r="R6806" i="1" s="1"/>
  <c r="P6807" i="1" a="1"/>
  <c r="P6807" i="1" s="1"/>
  <c r="R6807" i="1" s="1"/>
  <c r="P6808" i="1" a="1"/>
  <c r="P6808" i="1" s="1"/>
  <c r="R6808" i="1" s="1"/>
  <c r="P6809" i="1" a="1"/>
  <c r="P6809" i="1" s="1"/>
  <c r="R6809" i="1" s="1"/>
  <c r="P6810" i="1" a="1"/>
  <c r="P6810" i="1" s="1"/>
  <c r="R6810" i="1" s="1"/>
  <c r="P6811" i="1" a="1"/>
  <c r="P6811" i="1" s="1"/>
  <c r="R6811" i="1" s="1"/>
  <c r="P6812" i="1" a="1"/>
  <c r="P6812" i="1" s="1"/>
  <c r="R6812" i="1" s="1"/>
  <c r="P6813" i="1" a="1"/>
  <c r="P6813" i="1" s="1"/>
  <c r="R6813" i="1" s="1"/>
  <c r="P6814" i="1" a="1"/>
  <c r="P6814" i="1" s="1"/>
  <c r="R6814" i="1" s="1"/>
  <c r="P6815" i="1" a="1"/>
  <c r="P6815" i="1" s="1"/>
  <c r="R6815" i="1" s="1"/>
  <c r="P6816" i="1" a="1"/>
  <c r="P6816" i="1" s="1"/>
  <c r="R6816" i="1" s="1"/>
  <c r="P6817" i="1" a="1"/>
  <c r="P6817" i="1" s="1"/>
  <c r="R6817" i="1" s="1"/>
  <c r="P6818" i="1" a="1"/>
  <c r="P6818" i="1" s="1"/>
  <c r="R6818" i="1" s="1"/>
  <c r="P6819" i="1" a="1"/>
  <c r="P6819" i="1" s="1"/>
  <c r="R6819" i="1" s="1"/>
  <c r="P6820" i="1" a="1"/>
  <c r="P6820" i="1" s="1"/>
  <c r="R6820" i="1" s="1"/>
  <c r="P6821" i="1" a="1"/>
  <c r="P6821" i="1" s="1"/>
  <c r="R6821" i="1" s="1"/>
  <c r="P6822" i="1" a="1"/>
  <c r="P6822" i="1" s="1"/>
  <c r="R6822" i="1" s="1"/>
  <c r="P6823" i="1" a="1"/>
  <c r="P6823" i="1" s="1"/>
  <c r="R6823" i="1" s="1"/>
  <c r="P6824" i="1" a="1"/>
  <c r="P6824" i="1" s="1"/>
  <c r="R6824" i="1" s="1"/>
  <c r="P6825" i="1" a="1"/>
  <c r="P6825" i="1" s="1"/>
  <c r="R6825" i="1" s="1"/>
  <c r="P6826" i="1" a="1"/>
  <c r="P6826" i="1" s="1"/>
  <c r="R6826" i="1" s="1"/>
  <c r="P6827" i="1" a="1"/>
  <c r="P6827" i="1" s="1"/>
  <c r="R6827" i="1" s="1"/>
  <c r="P6828" i="1" a="1"/>
  <c r="P6828" i="1" s="1"/>
  <c r="R6828" i="1" s="1"/>
  <c r="P6829" i="1" a="1"/>
  <c r="P6829" i="1" s="1"/>
  <c r="R6829" i="1" s="1"/>
  <c r="P6830" i="1" a="1"/>
  <c r="P6830" i="1" s="1"/>
  <c r="R6830" i="1" s="1"/>
  <c r="P6831" i="1" a="1"/>
  <c r="P6831" i="1" s="1"/>
  <c r="R6831" i="1" s="1"/>
  <c r="P6832" i="1" a="1"/>
  <c r="P6832" i="1" s="1"/>
  <c r="R6832" i="1" s="1"/>
  <c r="P6833" i="1" a="1"/>
  <c r="P6833" i="1" s="1"/>
  <c r="R6833" i="1" s="1"/>
  <c r="P6834" i="1" a="1"/>
  <c r="P6834" i="1" s="1"/>
  <c r="R6834" i="1" s="1"/>
  <c r="P6835" i="1" a="1"/>
  <c r="P6835" i="1" s="1"/>
  <c r="R6835" i="1" s="1"/>
  <c r="P6836" i="1" a="1"/>
  <c r="P6836" i="1" s="1"/>
  <c r="R6836" i="1" s="1"/>
  <c r="P6837" i="1" a="1"/>
  <c r="P6837" i="1" s="1"/>
  <c r="R6837" i="1" s="1"/>
  <c r="P6838" i="1" a="1"/>
  <c r="P6838" i="1" s="1"/>
  <c r="R6838" i="1" s="1"/>
  <c r="P6839" i="1" a="1"/>
  <c r="P6839" i="1" s="1"/>
  <c r="R6839" i="1" s="1"/>
  <c r="P6840" i="1" a="1"/>
  <c r="P6840" i="1" s="1"/>
  <c r="R6840" i="1" s="1"/>
  <c r="P6841" i="1" a="1"/>
  <c r="P6841" i="1" s="1"/>
  <c r="R6841" i="1" s="1"/>
  <c r="P6842" i="1" a="1"/>
  <c r="P6842" i="1" s="1"/>
  <c r="R6842" i="1" s="1"/>
  <c r="P6843" i="1" a="1"/>
  <c r="P6843" i="1" s="1"/>
  <c r="R6843" i="1" s="1"/>
  <c r="P6844" i="1" a="1"/>
  <c r="P6844" i="1" s="1"/>
  <c r="R6844" i="1" s="1"/>
  <c r="P6845" i="1" a="1"/>
  <c r="P6845" i="1" s="1"/>
  <c r="R6845" i="1" s="1"/>
  <c r="P6846" i="1" a="1"/>
  <c r="P6846" i="1" s="1"/>
  <c r="R6846" i="1" s="1"/>
  <c r="P6847" i="1" a="1"/>
  <c r="P6847" i="1" s="1"/>
  <c r="R6847" i="1" s="1"/>
  <c r="P6848" i="1" a="1"/>
  <c r="P6848" i="1" s="1"/>
  <c r="R6848" i="1" s="1"/>
  <c r="P6849" i="1" a="1"/>
  <c r="P6849" i="1" s="1"/>
  <c r="R6849" i="1" s="1"/>
  <c r="P6850" i="1" a="1"/>
  <c r="P6850" i="1" s="1"/>
  <c r="R6850" i="1" s="1"/>
  <c r="P6851" i="1" a="1"/>
  <c r="P6851" i="1" s="1"/>
  <c r="P6852" i="1" a="1"/>
  <c r="P6852" i="1" s="1"/>
  <c r="P6853" i="1" a="1"/>
  <c r="P6853" i="1" s="1"/>
  <c r="P6854" i="1" a="1"/>
  <c r="P6854" i="1" s="1"/>
  <c r="P6855" i="1" a="1"/>
  <c r="P6855" i="1" s="1"/>
  <c r="P6856" i="1" a="1"/>
  <c r="P6856" i="1" s="1"/>
  <c r="P6857" i="1" a="1"/>
  <c r="P6857" i="1" s="1"/>
  <c r="P6858" i="1" a="1"/>
  <c r="P6858" i="1" s="1"/>
  <c r="R6858" i="1" s="1"/>
  <c r="P6859" i="1" a="1"/>
  <c r="P6859" i="1" s="1"/>
  <c r="R6859" i="1" s="1"/>
  <c r="P6860" i="1" a="1"/>
  <c r="P6860" i="1" s="1"/>
  <c r="R6860" i="1" s="1"/>
  <c r="P6861" i="1" a="1"/>
  <c r="P6861" i="1" s="1"/>
  <c r="R6861" i="1" s="1"/>
  <c r="P6862" i="1" a="1"/>
  <c r="P6862" i="1" s="1"/>
  <c r="R6862" i="1" s="1"/>
  <c r="P6863" i="1" a="1"/>
  <c r="P6863" i="1" s="1"/>
  <c r="R6863" i="1" s="1"/>
  <c r="P6864" i="1" a="1"/>
  <c r="P6864" i="1" s="1"/>
  <c r="R6864" i="1" s="1"/>
  <c r="P6865" i="1" a="1"/>
  <c r="P6865" i="1" s="1"/>
  <c r="R6865" i="1" s="1"/>
  <c r="P6866" i="1" a="1"/>
  <c r="P6866" i="1" s="1"/>
  <c r="R6866" i="1" s="1"/>
  <c r="P6867" i="1" a="1"/>
  <c r="P6867" i="1" s="1"/>
  <c r="R6867" i="1" s="1"/>
  <c r="P6868" i="1" a="1"/>
  <c r="P6868" i="1" s="1"/>
  <c r="R6868" i="1" s="1"/>
  <c r="P6869" i="1" a="1"/>
  <c r="P6869" i="1" s="1"/>
  <c r="R6869" i="1" s="1"/>
  <c r="P6870" i="1" a="1"/>
  <c r="P6870" i="1" s="1"/>
  <c r="R6870" i="1" s="1"/>
  <c r="P6871" i="1" a="1"/>
  <c r="P6871" i="1" s="1"/>
  <c r="R6871" i="1" s="1"/>
  <c r="P6872" i="1" a="1"/>
  <c r="P6872" i="1" s="1"/>
  <c r="R6872" i="1" s="1"/>
  <c r="P6873" i="1" a="1"/>
  <c r="P6873" i="1" s="1"/>
  <c r="R6873" i="1" s="1"/>
  <c r="P6874" i="1" a="1"/>
  <c r="P6874" i="1" s="1"/>
  <c r="R6874" i="1" s="1"/>
  <c r="P6875" i="1" a="1"/>
  <c r="P6875" i="1" s="1"/>
  <c r="R6875" i="1" s="1"/>
  <c r="P6876" i="1" a="1"/>
  <c r="P6876" i="1" s="1"/>
  <c r="R6876" i="1" s="1"/>
  <c r="P6877" i="1" a="1"/>
  <c r="P6877" i="1" s="1"/>
  <c r="R6877" i="1" s="1"/>
  <c r="P6878" i="1" a="1"/>
  <c r="P6878" i="1" s="1"/>
  <c r="R6878" i="1" s="1"/>
  <c r="P6879" i="1" a="1"/>
  <c r="P6879" i="1" s="1"/>
  <c r="R6879" i="1" s="1"/>
  <c r="P6880" i="1" a="1"/>
  <c r="P6880" i="1" s="1"/>
  <c r="R6880" i="1" s="1"/>
  <c r="P6881" i="1" a="1"/>
  <c r="P6881" i="1" s="1"/>
  <c r="R6881" i="1" s="1"/>
  <c r="P6882" i="1" a="1"/>
  <c r="P6882" i="1" s="1"/>
  <c r="R6882" i="1" s="1"/>
  <c r="P6883" i="1" a="1"/>
  <c r="P6883" i="1" s="1"/>
  <c r="R6883" i="1" s="1"/>
  <c r="P6884" i="1" a="1"/>
  <c r="P6884" i="1" s="1"/>
  <c r="R6884" i="1" s="1"/>
  <c r="P6885" i="1" a="1"/>
  <c r="P6885" i="1" s="1"/>
  <c r="R6885" i="1" s="1"/>
  <c r="P6886" i="1" a="1"/>
  <c r="P6886" i="1" s="1"/>
  <c r="R6886" i="1" s="1"/>
  <c r="P6887" i="1" a="1"/>
  <c r="P6887" i="1" s="1"/>
  <c r="R6887" i="1" s="1"/>
  <c r="P6888" i="1" a="1"/>
  <c r="P6888" i="1" s="1"/>
  <c r="R6888" i="1" s="1"/>
  <c r="P6889" i="1" a="1"/>
  <c r="P6889" i="1" s="1"/>
  <c r="R6889" i="1" s="1"/>
  <c r="P6890" i="1" a="1"/>
  <c r="P6890" i="1" s="1"/>
  <c r="R6890" i="1" s="1"/>
  <c r="P6891" i="1" a="1"/>
  <c r="P6891" i="1" s="1"/>
  <c r="R6891" i="1" s="1"/>
  <c r="P6892" i="1" a="1"/>
  <c r="P6892" i="1" s="1"/>
  <c r="R6892" i="1" s="1"/>
  <c r="P6893" i="1" a="1"/>
  <c r="P6893" i="1" s="1"/>
  <c r="R6893" i="1" s="1"/>
  <c r="P6894" i="1" a="1"/>
  <c r="P6894" i="1" s="1"/>
  <c r="R6894" i="1" s="1"/>
  <c r="P6895" i="1" a="1"/>
  <c r="P6895" i="1" s="1"/>
  <c r="R6895" i="1" s="1"/>
  <c r="P6896" i="1" a="1"/>
  <c r="P6896" i="1" s="1"/>
  <c r="R6896" i="1" s="1"/>
  <c r="P6897" i="1" a="1"/>
  <c r="P6897" i="1" s="1"/>
  <c r="R6897" i="1" s="1"/>
  <c r="P6898" i="1" a="1"/>
  <c r="P6898" i="1" s="1"/>
  <c r="R6898" i="1" s="1"/>
  <c r="P6899" i="1" a="1"/>
  <c r="P6899" i="1" s="1"/>
  <c r="R6899" i="1" s="1"/>
  <c r="P6900" i="1" a="1"/>
  <c r="P6900" i="1" s="1"/>
  <c r="R6900" i="1" s="1"/>
  <c r="P6901" i="1" a="1"/>
  <c r="P6901" i="1" s="1"/>
  <c r="R6901" i="1" s="1"/>
  <c r="P6902" i="1" a="1"/>
  <c r="P6902" i="1" s="1"/>
  <c r="R6902" i="1" s="1"/>
  <c r="P6903" i="1" a="1"/>
  <c r="P6903" i="1" s="1"/>
  <c r="R6903" i="1" s="1"/>
  <c r="P6904" i="1" a="1"/>
  <c r="P6904" i="1" s="1"/>
  <c r="R6904" i="1" s="1"/>
  <c r="P6905" i="1" a="1"/>
  <c r="P6905" i="1" s="1"/>
  <c r="R6905" i="1" s="1"/>
  <c r="P6906" i="1" a="1"/>
  <c r="P6906" i="1" s="1"/>
  <c r="R6906" i="1" s="1"/>
  <c r="P6907" i="1" a="1"/>
  <c r="P6907" i="1" s="1"/>
  <c r="R6907" i="1" s="1"/>
  <c r="P6908" i="1" a="1"/>
  <c r="P6908" i="1" s="1"/>
  <c r="R6908" i="1" s="1"/>
  <c r="P6909" i="1" a="1"/>
  <c r="P6909" i="1" s="1"/>
  <c r="R6909" i="1" s="1"/>
  <c r="P6910" i="1" a="1"/>
  <c r="P6910" i="1" s="1"/>
  <c r="R6910" i="1" s="1"/>
  <c r="P6911" i="1" a="1"/>
  <c r="P6911" i="1" s="1"/>
  <c r="R6911" i="1" s="1"/>
  <c r="P6912" i="1" a="1"/>
  <c r="P6912" i="1" s="1"/>
  <c r="P6913" i="1" a="1"/>
  <c r="P6913" i="1" s="1"/>
  <c r="P6914" i="1" a="1"/>
  <c r="P6914" i="1" s="1"/>
  <c r="P6915" i="1" a="1"/>
  <c r="P6915" i="1" s="1"/>
  <c r="P6916" i="1" a="1"/>
  <c r="P6916" i="1" s="1"/>
  <c r="P6917" i="1" a="1"/>
  <c r="P6917" i="1" s="1"/>
  <c r="P6918" i="1" a="1"/>
  <c r="P6918" i="1" s="1"/>
  <c r="P6919" i="1" a="1"/>
  <c r="P6919" i="1" s="1"/>
  <c r="P6920" i="1" a="1"/>
  <c r="P6920" i="1" s="1"/>
  <c r="P6921" i="1" a="1"/>
  <c r="P6921" i="1" s="1"/>
  <c r="R6921" i="1" s="1"/>
  <c r="P6922" i="1" a="1"/>
  <c r="P6922" i="1" s="1"/>
  <c r="R6922" i="1" s="1"/>
  <c r="P6923" i="1" a="1"/>
  <c r="P6923" i="1" s="1"/>
  <c r="R6923" i="1" s="1"/>
  <c r="P6924" i="1" a="1"/>
  <c r="P6924" i="1" s="1"/>
  <c r="R6924" i="1" s="1"/>
  <c r="P6925" i="1" a="1"/>
  <c r="P6925" i="1" s="1"/>
  <c r="R6925" i="1" s="1"/>
  <c r="P6926" i="1" a="1"/>
  <c r="P6926" i="1" s="1"/>
  <c r="R6926" i="1" s="1"/>
  <c r="P6927" i="1" a="1"/>
  <c r="P6927" i="1" s="1"/>
  <c r="R6927" i="1" s="1"/>
  <c r="P6928" i="1" a="1"/>
  <c r="P6928" i="1" s="1"/>
  <c r="R6928" i="1" s="1"/>
  <c r="P6929" i="1" a="1"/>
  <c r="P6929" i="1" s="1"/>
  <c r="R6929" i="1" s="1"/>
  <c r="P6930" i="1" a="1"/>
  <c r="P6930" i="1" s="1"/>
  <c r="R6930" i="1" s="1"/>
  <c r="P6931" i="1" a="1"/>
  <c r="P6931" i="1" s="1"/>
  <c r="R6931" i="1" s="1"/>
  <c r="P6932" i="1" a="1"/>
  <c r="P6932" i="1" s="1"/>
  <c r="R6932" i="1" s="1"/>
  <c r="P6933" i="1" a="1"/>
  <c r="P6933" i="1" s="1"/>
  <c r="R6933" i="1" s="1"/>
  <c r="P6934" i="1" a="1"/>
  <c r="P6934" i="1" s="1"/>
  <c r="R6934" i="1" s="1"/>
  <c r="P6935" i="1" a="1"/>
  <c r="P6935" i="1" s="1"/>
  <c r="R6935" i="1" s="1"/>
  <c r="P6936" i="1" a="1"/>
  <c r="P6936" i="1" s="1"/>
  <c r="R6936" i="1" s="1"/>
  <c r="P6937" i="1" a="1"/>
  <c r="P6937" i="1" s="1"/>
  <c r="R6937" i="1" s="1"/>
  <c r="P6938" i="1" a="1"/>
  <c r="P6938" i="1" s="1"/>
  <c r="R6938" i="1" s="1"/>
  <c r="P6939" i="1" a="1"/>
  <c r="P6939" i="1" s="1"/>
  <c r="R6939" i="1" s="1"/>
  <c r="P6940" i="1" a="1"/>
  <c r="P6940" i="1" s="1"/>
  <c r="R6940" i="1" s="1"/>
  <c r="P6941" i="1" a="1"/>
  <c r="P6941" i="1" s="1"/>
  <c r="R6941" i="1" s="1"/>
  <c r="P6942" i="1" a="1"/>
  <c r="P6942" i="1" s="1"/>
  <c r="R6942" i="1" s="1"/>
  <c r="P6943" i="1" a="1"/>
  <c r="P6943" i="1" s="1"/>
  <c r="R6943" i="1" s="1"/>
  <c r="P6944" i="1" a="1"/>
  <c r="P6944" i="1" s="1"/>
  <c r="R6944" i="1" s="1"/>
  <c r="P6945" i="1" a="1"/>
  <c r="P6945" i="1" s="1"/>
  <c r="R6945" i="1" s="1"/>
  <c r="P6946" i="1" a="1"/>
  <c r="P6946" i="1" s="1"/>
  <c r="R6946" i="1" s="1"/>
  <c r="P6947" i="1" a="1"/>
  <c r="P6947" i="1" s="1"/>
  <c r="R6947" i="1" s="1"/>
  <c r="P6948" i="1" a="1"/>
  <c r="P6948" i="1" s="1"/>
  <c r="R6948" i="1" s="1"/>
  <c r="P6949" i="1" a="1"/>
  <c r="P6949" i="1" s="1"/>
  <c r="R6949" i="1" s="1"/>
  <c r="P6950" i="1" a="1"/>
  <c r="P6950" i="1" s="1"/>
  <c r="R6950" i="1" s="1"/>
  <c r="P6951" i="1" a="1"/>
  <c r="P6951" i="1" s="1"/>
  <c r="R6951" i="1" s="1"/>
  <c r="P6952" i="1" a="1"/>
  <c r="P6952" i="1" s="1"/>
  <c r="R6952" i="1" s="1"/>
  <c r="P6953" i="1" a="1"/>
  <c r="P6953" i="1" s="1"/>
  <c r="R6953" i="1" s="1"/>
  <c r="P6954" i="1" a="1"/>
  <c r="P6954" i="1" s="1"/>
  <c r="R6954" i="1" s="1"/>
  <c r="P6955" i="1" a="1"/>
  <c r="P6955" i="1" s="1"/>
  <c r="R6955" i="1" s="1"/>
  <c r="P6956" i="1" a="1"/>
  <c r="P6956" i="1" s="1"/>
  <c r="R6956" i="1" s="1"/>
  <c r="P6957" i="1" a="1"/>
  <c r="P6957" i="1" s="1"/>
  <c r="R6957" i="1" s="1"/>
  <c r="P6958" i="1" a="1"/>
  <c r="P6958" i="1" s="1"/>
  <c r="R6958" i="1" s="1"/>
  <c r="P6959" i="1" a="1"/>
  <c r="P6959" i="1" s="1"/>
  <c r="R6959" i="1" s="1"/>
  <c r="P6960" i="1" a="1"/>
  <c r="P6960" i="1" s="1"/>
  <c r="R6960" i="1" s="1"/>
  <c r="P6961" i="1" a="1"/>
  <c r="P6961" i="1" s="1"/>
  <c r="R6961" i="1" s="1"/>
  <c r="P6962" i="1" a="1"/>
  <c r="P6962" i="1" s="1"/>
  <c r="R6962" i="1" s="1"/>
  <c r="P6963" i="1" a="1"/>
  <c r="P6963" i="1" s="1"/>
  <c r="R6963" i="1" s="1"/>
  <c r="P6964" i="1" a="1"/>
  <c r="P6964" i="1" s="1"/>
  <c r="R6964" i="1" s="1"/>
  <c r="P6965" i="1" a="1"/>
  <c r="P6965" i="1" s="1"/>
  <c r="R6965" i="1" s="1"/>
  <c r="P6966" i="1" a="1"/>
  <c r="P6966" i="1" s="1"/>
  <c r="R6966" i="1" s="1"/>
  <c r="P6967" i="1" a="1"/>
  <c r="P6967" i="1" s="1"/>
  <c r="R6967" i="1" s="1"/>
  <c r="P6968" i="1" a="1"/>
  <c r="P6968" i="1" s="1"/>
  <c r="R6968" i="1" s="1"/>
  <c r="P6969" i="1" a="1"/>
  <c r="P6969" i="1" s="1"/>
  <c r="R6969" i="1" s="1"/>
  <c r="P6970" i="1" a="1"/>
  <c r="P6970" i="1" s="1"/>
  <c r="R6970" i="1" s="1"/>
  <c r="P6971" i="1" a="1"/>
  <c r="P6971" i="1" s="1"/>
  <c r="R6971" i="1" s="1"/>
  <c r="P6972" i="1" a="1"/>
  <c r="P6972" i="1" s="1"/>
  <c r="P6973" i="1" a="1"/>
  <c r="P6973" i="1" s="1"/>
  <c r="P6974" i="1" a="1"/>
  <c r="P6974" i="1" s="1"/>
  <c r="P6975" i="1" a="1"/>
  <c r="P6975" i="1" s="1"/>
  <c r="P6976" i="1" a="1"/>
  <c r="P6976" i="1" s="1"/>
  <c r="P6977" i="1" a="1"/>
  <c r="P6977" i="1" s="1"/>
  <c r="P6978" i="1" a="1"/>
  <c r="P6978" i="1" s="1"/>
  <c r="P6979" i="1" a="1"/>
  <c r="P6979" i="1" s="1"/>
  <c r="P6980" i="1" a="1"/>
  <c r="P6980" i="1" s="1"/>
  <c r="P6981" i="1" a="1"/>
  <c r="P6981" i="1" s="1"/>
  <c r="P6982" i="1" a="1"/>
  <c r="P6982" i="1" s="1"/>
  <c r="R6982" i="1" s="1"/>
  <c r="P6983" i="1" a="1"/>
  <c r="P6983" i="1" s="1"/>
  <c r="R6983" i="1" s="1"/>
  <c r="P6984" i="1" a="1"/>
  <c r="P6984" i="1" s="1"/>
  <c r="R6984" i="1" s="1"/>
  <c r="P6985" i="1" a="1"/>
  <c r="P6985" i="1" s="1"/>
  <c r="R6985" i="1" s="1"/>
  <c r="P6986" i="1" a="1"/>
  <c r="P6986" i="1" s="1"/>
  <c r="R6986" i="1" s="1"/>
  <c r="P6987" i="1" a="1"/>
  <c r="P6987" i="1" s="1"/>
  <c r="R6987" i="1" s="1"/>
  <c r="P6988" i="1" a="1"/>
  <c r="P6988" i="1" s="1"/>
  <c r="R6988" i="1" s="1"/>
  <c r="P6989" i="1" a="1"/>
  <c r="P6989" i="1" s="1"/>
  <c r="R6989" i="1" s="1"/>
  <c r="P6990" i="1" a="1"/>
  <c r="P6990" i="1" s="1"/>
  <c r="R6990" i="1" s="1"/>
  <c r="P6991" i="1" a="1"/>
  <c r="P6991" i="1" s="1"/>
  <c r="R6991" i="1" s="1"/>
  <c r="P6992" i="1" a="1"/>
  <c r="P6992" i="1" s="1"/>
  <c r="R6992" i="1" s="1"/>
  <c r="P6993" i="1" a="1"/>
  <c r="P6993" i="1" s="1"/>
  <c r="R6993" i="1" s="1"/>
  <c r="P6994" i="1" a="1"/>
  <c r="P6994" i="1" s="1"/>
  <c r="R6994" i="1" s="1"/>
  <c r="P6995" i="1" a="1"/>
  <c r="P6995" i="1" s="1"/>
  <c r="R6995" i="1" s="1"/>
  <c r="P6996" i="1" a="1"/>
  <c r="P6996" i="1" s="1"/>
  <c r="R6996" i="1" s="1"/>
  <c r="P6997" i="1" a="1"/>
  <c r="P6997" i="1" s="1"/>
  <c r="R6997" i="1" s="1"/>
  <c r="P6998" i="1" a="1"/>
  <c r="P6998" i="1" s="1"/>
  <c r="R6998" i="1" s="1"/>
  <c r="P6999" i="1" a="1"/>
  <c r="P6999" i="1" s="1"/>
  <c r="R6999" i="1" s="1"/>
  <c r="P7000" i="1" a="1"/>
  <c r="P7000" i="1" s="1"/>
  <c r="R7000" i="1" s="1"/>
  <c r="P7001" i="1" a="1"/>
  <c r="P7001" i="1" s="1"/>
  <c r="R7001" i="1" s="1"/>
  <c r="P7002" i="1" a="1"/>
  <c r="P7002" i="1" s="1"/>
  <c r="R7002" i="1" s="1"/>
  <c r="P7003" i="1" a="1"/>
  <c r="P7003" i="1" s="1"/>
  <c r="R7003" i="1" s="1"/>
  <c r="P7004" i="1" a="1"/>
  <c r="P7004" i="1" s="1"/>
  <c r="R7004" i="1" s="1"/>
  <c r="P7005" i="1" a="1"/>
  <c r="P7005" i="1" s="1"/>
  <c r="R7005" i="1" s="1"/>
  <c r="P7006" i="1" a="1"/>
  <c r="P7006" i="1" s="1"/>
  <c r="R7006" i="1" s="1"/>
  <c r="P7007" i="1" a="1"/>
  <c r="P7007" i="1" s="1"/>
  <c r="R7007" i="1" s="1"/>
  <c r="P7008" i="1" a="1"/>
  <c r="P7008" i="1" s="1"/>
  <c r="R7008" i="1" s="1"/>
  <c r="P7009" i="1" a="1"/>
  <c r="P7009" i="1" s="1"/>
  <c r="R7009" i="1" s="1"/>
  <c r="P7010" i="1" a="1"/>
  <c r="P7010" i="1" s="1"/>
  <c r="R7010" i="1" s="1"/>
  <c r="P7011" i="1" a="1"/>
  <c r="P7011" i="1" s="1"/>
  <c r="R7011" i="1" s="1"/>
  <c r="P7012" i="1" a="1"/>
  <c r="P7012" i="1" s="1"/>
  <c r="R7012" i="1" s="1"/>
  <c r="P7013" i="1" a="1"/>
  <c r="P7013" i="1" s="1"/>
  <c r="R7013" i="1" s="1"/>
  <c r="P7014" i="1" a="1"/>
  <c r="P7014" i="1" s="1"/>
  <c r="R7014" i="1" s="1"/>
  <c r="P7015" i="1" a="1"/>
  <c r="P7015" i="1" s="1"/>
  <c r="R7015" i="1" s="1"/>
  <c r="P7016" i="1" a="1"/>
  <c r="P7016" i="1" s="1"/>
  <c r="R7016" i="1" s="1"/>
  <c r="P7017" i="1" a="1"/>
  <c r="P7017" i="1" s="1"/>
  <c r="R7017" i="1" s="1"/>
  <c r="P7018" i="1" a="1"/>
  <c r="P7018" i="1" s="1"/>
  <c r="R7018" i="1" s="1"/>
  <c r="P7019" i="1" a="1"/>
  <c r="P7019" i="1" s="1"/>
  <c r="R7019" i="1" s="1"/>
  <c r="P7020" i="1" a="1"/>
  <c r="P7020" i="1" s="1"/>
  <c r="R7020" i="1" s="1"/>
  <c r="P7021" i="1" a="1"/>
  <c r="P7021" i="1" s="1"/>
  <c r="R7021" i="1" s="1"/>
  <c r="P7022" i="1" a="1"/>
  <c r="P7022" i="1" s="1"/>
  <c r="R7022" i="1" s="1"/>
  <c r="P7023" i="1" a="1"/>
  <c r="P7023" i="1" s="1"/>
  <c r="R7023" i="1" s="1"/>
  <c r="P7024" i="1" a="1"/>
  <c r="P7024" i="1" s="1"/>
  <c r="R7024" i="1" s="1"/>
  <c r="P7025" i="1" a="1"/>
  <c r="P7025" i="1" s="1"/>
  <c r="R7025" i="1" s="1"/>
  <c r="P7026" i="1" a="1"/>
  <c r="P7026" i="1" s="1"/>
  <c r="R7026" i="1" s="1"/>
  <c r="P7027" i="1" a="1"/>
  <c r="P7027" i="1" s="1"/>
  <c r="R7027" i="1" s="1"/>
  <c r="P7028" i="1" a="1"/>
  <c r="P7028" i="1" s="1"/>
  <c r="R7028" i="1" s="1"/>
  <c r="P7029" i="1" a="1"/>
  <c r="P7029" i="1" s="1"/>
  <c r="R7029" i="1" s="1"/>
  <c r="P7030" i="1" a="1"/>
  <c r="P7030" i="1" s="1"/>
  <c r="R7030" i="1" s="1"/>
  <c r="P7031" i="1" a="1"/>
  <c r="P7031" i="1" s="1"/>
  <c r="R7031" i="1" s="1"/>
  <c r="P7032" i="1" a="1"/>
  <c r="P7032" i="1" s="1"/>
  <c r="R7032" i="1" s="1"/>
  <c r="P7033" i="1" a="1"/>
  <c r="P7033" i="1" s="1"/>
  <c r="R7033" i="1" s="1"/>
  <c r="P7034" i="1" a="1"/>
  <c r="P7034" i="1" s="1"/>
  <c r="R7034" i="1" s="1"/>
  <c r="P7035" i="1" a="1"/>
  <c r="P7035" i="1" s="1"/>
  <c r="R7035" i="1" s="1"/>
  <c r="P7036" i="1" a="1"/>
  <c r="P7036" i="1" s="1"/>
  <c r="R7036" i="1" s="1"/>
  <c r="P7037" i="1" a="1"/>
  <c r="P7037" i="1" s="1"/>
  <c r="R7037" i="1" s="1"/>
  <c r="P7038" i="1" a="1"/>
  <c r="P7038" i="1" s="1"/>
  <c r="R7038" i="1" s="1"/>
  <c r="P7039" i="1" a="1"/>
  <c r="P7039" i="1" s="1"/>
  <c r="R7039" i="1" s="1"/>
  <c r="P7040" i="1" a="1"/>
  <c r="P7040" i="1" s="1"/>
  <c r="P7041" i="1" a="1"/>
  <c r="P7041" i="1" s="1"/>
  <c r="P7042" i="1" a="1"/>
  <c r="P7042" i="1" s="1"/>
  <c r="P7043" i="1" a="1"/>
  <c r="P7043" i="1" s="1"/>
  <c r="P7044" i="1" a="1"/>
  <c r="P7044" i="1" s="1"/>
  <c r="P7045" i="1" a="1"/>
  <c r="P7045" i="1" s="1"/>
  <c r="P7046" i="1" a="1"/>
  <c r="P7046" i="1" s="1"/>
  <c r="R7046" i="1" s="1"/>
  <c r="P7047" i="1" a="1"/>
  <c r="P7047" i="1" s="1"/>
  <c r="R7047" i="1" s="1"/>
  <c r="P7048" i="1" a="1"/>
  <c r="P7048" i="1" s="1"/>
  <c r="R7048" i="1" s="1"/>
  <c r="P7049" i="1" a="1"/>
  <c r="P7049" i="1" s="1"/>
  <c r="R7049" i="1" s="1"/>
  <c r="P7050" i="1" a="1"/>
  <c r="P7050" i="1" s="1"/>
  <c r="R7050" i="1" s="1"/>
  <c r="P7051" i="1" a="1"/>
  <c r="P7051" i="1" s="1"/>
  <c r="R7051" i="1" s="1"/>
  <c r="P7052" i="1" a="1"/>
  <c r="P7052" i="1" s="1"/>
  <c r="R7052" i="1" s="1"/>
  <c r="P7053" i="1" a="1"/>
  <c r="P7053" i="1" s="1"/>
  <c r="R7053" i="1" s="1"/>
  <c r="P7054" i="1" a="1"/>
  <c r="P7054" i="1" s="1"/>
  <c r="R7054" i="1" s="1"/>
  <c r="P7055" i="1" a="1"/>
  <c r="P7055" i="1" s="1"/>
  <c r="R7055" i="1" s="1"/>
  <c r="P7056" i="1" a="1"/>
  <c r="P7056" i="1" s="1"/>
  <c r="R7056" i="1" s="1"/>
  <c r="P7057" i="1" a="1"/>
  <c r="P7057" i="1" s="1"/>
  <c r="R7057" i="1" s="1"/>
  <c r="P7058" i="1" a="1"/>
  <c r="P7058" i="1" s="1"/>
  <c r="R7058" i="1" s="1"/>
  <c r="P7059" i="1" a="1"/>
  <c r="P7059" i="1" s="1"/>
  <c r="R7059" i="1" s="1"/>
  <c r="P7060" i="1" a="1"/>
  <c r="P7060" i="1" s="1"/>
  <c r="R7060" i="1" s="1"/>
  <c r="P7061" i="1" a="1"/>
  <c r="P7061" i="1" s="1"/>
  <c r="R7061" i="1" s="1"/>
  <c r="P7062" i="1" a="1"/>
  <c r="P7062" i="1" s="1"/>
  <c r="R7062" i="1" s="1"/>
  <c r="P7063" i="1" a="1"/>
  <c r="P7063" i="1" s="1"/>
  <c r="R7063" i="1" s="1"/>
  <c r="P7064" i="1" a="1"/>
  <c r="P7064" i="1" s="1"/>
  <c r="R7064" i="1" s="1"/>
  <c r="P7065" i="1" a="1"/>
  <c r="P7065" i="1" s="1"/>
  <c r="R7065" i="1" s="1"/>
  <c r="P7066" i="1" a="1"/>
  <c r="P7066" i="1" s="1"/>
  <c r="R7066" i="1" s="1"/>
  <c r="P7067" i="1" a="1"/>
  <c r="P7067" i="1" s="1"/>
  <c r="R7067" i="1" s="1"/>
  <c r="P7068" i="1" a="1"/>
  <c r="P7068" i="1" s="1"/>
  <c r="R7068" i="1" s="1"/>
  <c r="P7069" i="1" a="1"/>
  <c r="P7069" i="1" s="1"/>
  <c r="R7069" i="1" s="1"/>
  <c r="P7070" i="1" a="1"/>
  <c r="P7070" i="1" s="1"/>
  <c r="R7070" i="1" s="1"/>
  <c r="P7071" i="1" a="1"/>
  <c r="P7071" i="1" s="1"/>
  <c r="R7071" i="1" s="1"/>
  <c r="P7072" i="1" a="1"/>
  <c r="P7072" i="1" s="1"/>
  <c r="R7072" i="1" s="1"/>
  <c r="P7073" i="1" a="1"/>
  <c r="P7073" i="1" s="1"/>
  <c r="R7073" i="1" s="1"/>
  <c r="P7074" i="1" a="1"/>
  <c r="P7074" i="1" s="1"/>
  <c r="R7074" i="1" s="1"/>
  <c r="P7075" i="1" a="1"/>
  <c r="P7075" i="1" s="1"/>
  <c r="R7075" i="1" s="1"/>
  <c r="P7076" i="1" a="1"/>
  <c r="P7076" i="1" s="1"/>
  <c r="R7076" i="1" s="1"/>
  <c r="P7077" i="1" a="1"/>
  <c r="P7077" i="1" s="1"/>
  <c r="R7077" i="1" s="1"/>
  <c r="P7078" i="1" a="1"/>
  <c r="P7078" i="1" s="1"/>
  <c r="R7078" i="1" s="1"/>
  <c r="P7079" i="1" a="1"/>
  <c r="P7079" i="1" s="1"/>
  <c r="R7079" i="1" s="1"/>
  <c r="P7080" i="1" a="1"/>
  <c r="P7080" i="1" s="1"/>
  <c r="R7080" i="1" s="1"/>
  <c r="P7081" i="1" a="1"/>
  <c r="P7081" i="1" s="1"/>
  <c r="R7081" i="1" s="1"/>
  <c r="P7082" i="1" a="1"/>
  <c r="P7082" i="1" s="1"/>
  <c r="R7082" i="1" s="1"/>
  <c r="P7083" i="1" a="1"/>
  <c r="P7083" i="1" s="1"/>
  <c r="R7083" i="1" s="1"/>
  <c r="P7084" i="1" a="1"/>
  <c r="P7084" i="1" s="1"/>
  <c r="R7084" i="1" s="1"/>
  <c r="P7085" i="1" a="1"/>
  <c r="P7085" i="1" s="1"/>
  <c r="R7085" i="1" s="1"/>
  <c r="P7086" i="1" a="1"/>
  <c r="P7086" i="1" s="1"/>
  <c r="R7086" i="1" s="1"/>
  <c r="P7087" i="1" a="1"/>
  <c r="P7087" i="1" s="1"/>
  <c r="R7087" i="1" s="1"/>
  <c r="P7088" i="1" a="1"/>
  <c r="P7088" i="1" s="1"/>
  <c r="R7088" i="1" s="1"/>
  <c r="P7089" i="1" a="1"/>
  <c r="P7089" i="1" s="1"/>
  <c r="R7089" i="1" s="1"/>
  <c r="P7090" i="1" a="1"/>
  <c r="P7090" i="1" s="1"/>
  <c r="R7090" i="1" s="1"/>
  <c r="P7091" i="1" a="1"/>
  <c r="P7091" i="1" s="1"/>
  <c r="R7091" i="1" s="1"/>
  <c r="P7092" i="1" a="1"/>
  <c r="P7092" i="1" s="1"/>
  <c r="R7092" i="1" s="1"/>
  <c r="P7093" i="1" a="1"/>
  <c r="P7093" i="1" s="1"/>
  <c r="R7093" i="1" s="1"/>
  <c r="P7094" i="1" a="1"/>
  <c r="P7094" i="1" s="1"/>
  <c r="R7094" i="1" s="1"/>
  <c r="P7095" i="1" a="1"/>
  <c r="P7095" i="1" s="1"/>
  <c r="R7095" i="1" s="1"/>
  <c r="P7096" i="1" a="1"/>
  <c r="P7096" i="1" s="1"/>
  <c r="R7096" i="1" s="1"/>
  <c r="P7097" i="1" a="1"/>
  <c r="P7097" i="1" s="1"/>
  <c r="R7097" i="1" s="1"/>
  <c r="P7098" i="1" a="1"/>
  <c r="P7098" i="1" s="1"/>
  <c r="R7098" i="1" s="1"/>
  <c r="P7099" i="1" a="1"/>
  <c r="P7099" i="1" s="1"/>
  <c r="R7099" i="1" s="1"/>
  <c r="P7100" i="1" a="1"/>
  <c r="P7100" i="1" s="1"/>
  <c r="R7100" i="1" s="1"/>
  <c r="P7101" i="1" a="1"/>
  <c r="P7101" i="1" s="1"/>
  <c r="R7101" i="1" s="1"/>
  <c r="P7102" i="1" a="1"/>
  <c r="P7102" i="1" s="1"/>
  <c r="R7102" i="1" s="1"/>
  <c r="P7103" i="1" a="1"/>
  <c r="P7103" i="1" s="1"/>
  <c r="R7103" i="1" s="1"/>
  <c r="P7104" i="1" a="1"/>
  <c r="P7104" i="1" s="1"/>
  <c r="R7104" i="1" s="1"/>
  <c r="P7105" i="1" a="1"/>
  <c r="P7105" i="1" s="1"/>
  <c r="R7105" i="1" s="1"/>
  <c r="P7106" i="1" a="1"/>
  <c r="P7106" i="1" s="1"/>
  <c r="R7106" i="1" s="1"/>
  <c r="P7107" i="1" a="1"/>
  <c r="P7107" i="1" s="1"/>
  <c r="R7107" i="1" s="1"/>
  <c r="P7108" i="1" a="1"/>
  <c r="P7108" i="1" s="1"/>
  <c r="R7108" i="1" s="1"/>
  <c r="P7109" i="1" a="1"/>
  <c r="P7109" i="1" s="1"/>
  <c r="R7109" i="1" s="1"/>
  <c r="P7110" i="1" a="1"/>
  <c r="P7110" i="1" s="1"/>
  <c r="R7110" i="1" s="1"/>
  <c r="P7111" i="1" a="1"/>
  <c r="P7111" i="1" s="1"/>
  <c r="R7111" i="1" s="1"/>
  <c r="P7112" i="1" a="1"/>
  <c r="P7112" i="1" s="1"/>
  <c r="R7112" i="1" s="1"/>
  <c r="P7113" i="1" a="1"/>
  <c r="P7113" i="1" s="1"/>
  <c r="R7113" i="1" s="1"/>
  <c r="P7114" i="1" a="1"/>
  <c r="P7114" i="1" s="1"/>
  <c r="R7114" i="1" s="1"/>
  <c r="P7115" i="1" a="1"/>
  <c r="P7115" i="1" s="1"/>
  <c r="R7115" i="1" s="1"/>
  <c r="P7116" i="1" a="1"/>
  <c r="P7116" i="1" s="1"/>
  <c r="R7116" i="1" s="1"/>
  <c r="P7117" i="1" a="1"/>
  <c r="P7117" i="1" s="1"/>
  <c r="R7117" i="1" s="1"/>
  <c r="P7118" i="1" a="1"/>
  <c r="P7118" i="1" s="1"/>
  <c r="R7118" i="1" s="1"/>
  <c r="P7119" i="1" a="1"/>
  <c r="P7119" i="1" s="1"/>
  <c r="R7119" i="1" s="1"/>
  <c r="P7120" i="1" a="1"/>
  <c r="P7120" i="1" s="1"/>
  <c r="R7120" i="1" s="1"/>
  <c r="P7121" i="1" a="1"/>
  <c r="P7121" i="1" s="1"/>
  <c r="R7121" i="1" s="1"/>
  <c r="P7122" i="1" a="1"/>
  <c r="P7122" i="1" s="1"/>
  <c r="R7122" i="1" s="1"/>
  <c r="P7123" i="1" a="1"/>
  <c r="P7123" i="1" s="1"/>
  <c r="R7123" i="1" s="1"/>
  <c r="P7124" i="1" a="1"/>
  <c r="P7124" i="1" s="1"/>
  <c r="R7124" i="1" s="1"/>
  <c r="P7125" i="1" a="1"/>
  <c r="P7125" i="1" s="1"/>
  <c r="R7125" i="1" s="1"/>
  <c r="P7126" i="1" a="1"/>
  <c r="P7126" i="1" s="1"/>
  <c r="R7126" i="1" s="1"/>
  <c r="P7127" i="1" a="1"/>
  <c r="P7127" i="1" s="1"/>
  <c r="R7127" i="1" s="1"/>
  <c r="P7128" i="1" a="1"/>
  <c r="P7128" i="1" s="1"/>
  <c r="R7128" i="1" s="1"/>
  <c r="P7129" i="1" a="1"/>
  <c r="P7129" i="1" s="1"/>
  <c r="R7129" i="1" s="1"/>
  <c r="P7130" i="1" a="1"/>
  <c r="P7130" i="1" s="1"/>
  <c r="R7130" i="1" s="1"/>
  <c r="P7131" i="1" a="1"/>
  <c r="P7131" i="1" s="1"/>
  <c r="R7131" i="1" s="1"/>
  <c r="P7132" i="1" a="1"/>
  <c r="P7132" i="1" s="1"/>
  <c r="R7132" i="1" s="1"/>
  <c r="P7133" i="1" a="1"/>
  <c r="P7133" i="1" s="1"/>
  <c r="R7133" i="1" s="1"/>
  <c r="P7134" i="1" a="1"/>
  <c r="P7134" i="1" s="1"/>
  <c r="R7134" i="1" s="1"/>
  <c r="P7135" i="1" a="1"/>
  <c r="P7135" i="1" s="1"/>
  <c r="R7135" i="1" s="1"/>
  <c r="P7136" i="1" a="1"/>
  <c r="P7136" i="1" s="1"/>
  <c r="R7136" i="1" s="1"/>
  <c r="P7137" i="1" a="1"/>
  <c r="P7137" i="1" s="1"/>
  <c r="R7137" i="1" s="1"/>
  <c r="P7138" i="1" a="1"/>
  <c r="P7138" i="1" s="1"/>
  <c r="R7138" i="1" s="1"/>
  <c r="P7139" i="1" a="1"/>
  <c r="P7139" i="1" s="1"/>
  <c r="R7139" i="1" s="1"/>
  <c r="P7140" i="1" a="1"/>
  <c r="P7140" i="1" s="1"/>
  <c r="R7140" i="1" s="1"/>
  <c r="P7141" i="1" a="1"/>
  <c r="P7141" i="1" s="1"/>
  <c r="R7141" i="1" s="1"/>
  <c r="P7142" i="1" a="1"/>
  <c r="P7142" i="1" s="1"/>
  <c r="R7142" i="1" s="1"/>
  <c r="P7143" i="1" a="1"/>
  <c r="P7143" i="1" s="1"/>
  <c r="R7143" i="1" s="1"/>
  <c r="P7144" i="1" a="1"/>
  <c r="P7144" i="1" s="1"/>
  <c r="R7144" i="1" s="1"/>
  <c r="P7145" i="1" a="1"/>
  <c r="P7145" i="1" s="1"/>
  <c r="R7145" i="1" s="1"/>
  <c r="P7146" i="1" a="1"/>
  <c r="P7146" i="1" s="1"/>
  <c r="R7146" i="1" s="1"/>
  <c r="P7147" i="1" a="1"/>
  <c r="P7147" i="1" s="1"/>
  <c r="R7147" i="1" s="1"/>
  <c r="P7148" i="1" a="1"/>
  <c r="P7148" i="1" s="1"/>
  <c r="R7148" i="1" s="1"/>
  <c r="P7149" i="1" a="1"/>
  <c r="P7149" i="1" s="1"/>
  <c r="R7149" i="1" s="1"/>
  <c r="P7150" i="1" a="1"/>
  <c r="P7150" i="1" s="1"/>
  <c r="R7150" i="1" s="1"/>
  <c r="P7151" i="1" a="1"/>
  <c r="P7151" i="1" s="1"/>
  <c r="R7151" i="1" s="1"/>
  <c r="P7152" i="1" a="1"/>
  <c r="P7152" i="1" s="1"/>
  <c r="R7152" i="1" s="1"/>
  <c r="P7153" i="1" a="1"/>
  <c r="P7153" i="1" s="1"/>
  <c r="R7153" i="1" s="1"/>
  <c r="P7154" i="1" a="1"/>
  <c r="P7154" i="1" s="1"/>
  <c r="R7154" i="1" s="1"/>
  <c r="P7155" i="1" a="1"/>
  <c r="P7155" i="1" s="1"/>
  <c r="R7155" i="1" s="1"/>
  <c r="P7156" i="1" a="1"/>
  <c r="P7156" i="1" s="1"/>
  <c r="R7156" i="1" s="1"/>
  <c r="P7157" i="1" a="1"/>
  <c r="P7157" i="1" s="1"/>
  <c r="R7157" i="1" s="1"/>
  <c r="P7158" i="1" a="1"/>
  <c r="P7158" i="1" s="1"/>
  <c r="R7158" i="1" s="1"/>
  <c r="P7159" i="1" a="1"/>
  <c r="P7159" i="1" s="1"/>
  <c r="R7159" i="1" s="1"/>
  <c r="P7160" i="1" a="1"/>
  <c r="P7160" i="1" s="1"/>
  <c r="R7160" i="1" s="1"/>
  <c r="P7161" i="1" a="1"/>
  <c r="P7161" i="1" s="1"/>
  <c r="R7161" i="1" s="1"/>
  <c r="P7162" i="1" a="1"/>
  <c r="P7162" i="1" s="1"/>
  <c r="R7162" i="1" s="1"/>
  <c r="P7163" i="1" a="1"/>
  <c r="P7163" i="1" s="1"/>
  <c r="R7163" i="1" s="1"/>
  <c r="P7164" i="1" a="1"/>
  <c r="P7164" i="1" s="1"/>
  <c r="R7164" i="1" s="1"/>
  <c r="P7165" i="1" a="1"/>
  <c r="P7165" i="1" s="1"/>
  <c r="R7165" i="1" s="1"/>
  <c r="P7166" i="1" a="1"/>
  <c r="P7166" i="1" s="1"/>
  <c r="R7166" i="1" s="1"/>
  <c r="P7167" i="1" a="1"/>
  <c r="P7167" i="1" s="1"/>
  <c r="R7167" i="1" s="1"/>
  <c r="P7168" i="1" a="1"/>
  <c r="P7168" i="1" s="1"/>
  <c r="R7168" i="1" s="1"/>
  <c r="P7169" i="1" a="1"/>
  <c r="P7169" i="1" s="1"/>
  <c r="R7169" i="1" s="1"/>
  <c r="P7170" i="1" a="1"/>
  <c r="P7170" i="1" s="1"/>
  <c r="R7170" i="1" s="1"/>
  <c r="P7171" i="1" a="1"/>
  <c r="P7171" i="1" s="1"/>
  <c r="R7171" i="1" s="1"/>
  <c r="P7172" i="1" a="1"/>
  <c r="P7172" i="1" s="1"/>
  <c r="R7172" i="1" s="1"/>
  <c r="P7173" i="1" a="1"/>
  <c r="P7173" i="1" s="1"/>
  <c r="R7173" i="1" s="1"/>
  <c r="P7174" i="1" a="1"/>
  <c r="P7174" i="1" s="1"/>
  <c r="R7174" i="1" s="1"/>
  <c r="P7175" i="1" a="1"/>
  <c r="P7175" i="1" s="1"/>
  <c r="R7175" i="1" s="1"/>
  <c r="P7176" i="1" a="1"/>
  <c r="P7176" i="1" s="1"/>
  <c r="R7176" i="1" s="1"/>
  <c r="P7177" i="1" a="1"/>
  <c r="P7177" i="1" s="1"/>
  <c r="R7177" i="1" s="1"/>
  <c r="P7178" i="1" a="1"/>
  <c r="P7178" i="1" s="1"/>
  <c r="R7178" i="1" s="1"/>
  <c r="P7179" i="1" a="1"/>
  <c r="P7179" i="1" s="1"/>
  <c r="R7179" i="1" s="1"/>
  <c r="P7180" i="1" a="1"/>
  <c r="P7180" i="1" s="1"/>
  <c r="R7180" i="1" s="1"/>
  <c r="P7181" i="1" a="1"/>
  <c r="P7181" i="1" s="1"/>
  <c r="R7181" i="1" s="1"/>
  <c r="P7182" i="1" a="1"/>
  <c r="P7182" i="1" s="1"/>
  <c r="R7182" i="1" s="1"/>
  <c r="P7183" i="1" a="1"/>
  <c r="P7183" i="1" s="1"/>
  <c r="R7183" i="1" s="1"/>
  <c r="P7184" i="1" a="1"/>
  <c r="P7184" i="1" s="1"/>
  <c r="R7184" i="1" s="1"/>
  <c r="P7185" i="1" a="1"/>
  <c r="P7185" i="1" s="1"/>
  <c r="R7185" i="1" s="1"/>
  <c r="P7186" i="1" a="1"/>
  <c r="P7186" i="1" s="1"/>
  <c r="R7186" i="1" s="1"/>
  <c r="P7187" i="1" a="1"/>
  <c r="P7187" i="1" s="1"/>
  <c r="R7187" i="1" s="1"/>
  <c r="P7188" i="1" a="1"/>
  <c r="P7188" i="1" s="1"/>
  <c r="R7188" i="1" s="1"/>
  <c r="P7189" i="1" a="1"/>
  <c r="P7189" i="1" s="1"/>
  <c r="R7189" i="1" s="1"/>
  <c r="P7190" i="1" a="1"/>
  <c r="P7190" i="1" s="1"/>
  <c r="R7190" i="1" s="1"/>
  <c r="P7191" i="1" a="1"/>
  <c r="P7191" i="1" s="1"/>
  <c r="R7191" i="1" s="1"/>
  <c r="P7192" i="1" a="1"/>
  <c r="P7192" i="1" s="1"/>
  <c r="R7192" i="1" s="1"/>
  <c r="P7193" i="1" a="1"/>
  <c r="P7193" i="1" s="1"/>
  <c r="R7193" i="1" s="1"/>
  <c r="P7194" i="1" a="1"/>
  <c r="P7194" i="1" s="1"/>
  <c r="R7194" i="1" s="1"/>
  <c r="P7195" i="1" a="1"/>
  <c r="P7195" i="1" s="1"/>
  <c r="R7195" i="1" s="1"/>
  <c r="P7196" i="1" a="1"/>
  <c r="P7196" i="1" s="1"/>
  <c r="R7196" i="1" s="1"/>
  <c r="P7197" i="1" a="1"/>
  <c r="P7197" i="1" s="1"/>
  <c r="R7197" i="1" s="1"/>
  <c r="P7198" i="1" a="1"/>
  <c r="P7198" i="1" s="1"/>
  <c r="R7198" i="1" s="1"/>
  <c r="P7199" i="1" a="1"/>
  <c r="P7199" i="1" s="1"/>
  <c r="R7199" i="1" s="1"/>
  <c r="P7200" i="1" a="1"/>
  <c r="P7200" i="1" s="1"/>
  <c r="R7200" i="1" s="1"/>
  <c r="P7201" i="1" a="1"/>
  <c r="P7201" i="1" s="1"/>
  <c r="R7201" i="1" s="1"/>
  <c r="P7202" i="1" a="1"/>
  <c r="P7202" i="1" s="1"/>
  <c r="R7202" i="1" s="1"/>
  <c r="P7203" i="1" a="1"/>
  <c r="P7203" i="1" s="1"/>
  <c r="R7203" i="1" s="1"/>
  <c r="P7204" i="1" a="1"/>
  <c r="P7204" i="1" s="1"/>
  <c r="R7204" i="1" s="1"/>
  <c r="P7205" i="1" a="1"/>
  <c r="P7205" i="1" s="1"/>
  <c r="R7205" i="1" s="1"/>
  <c r="P7206" i="1" a="1"/>
  <c r="P7206" i="1" s="1"/>
  <c r="R7206" i="1" s="1"/>
  <c r="P7207" i="1" a="1"/>
  <c r="P7207" i="1" s="1"/>
  <c r="R7207" i="1" s="1"/>
  <c r="P7208" i="1" a="1"/>
  <c r="P7208" i="1" s="1"/>
  <c r="R7208" i="1" s="1"/>
  <c r="P7209" i="1" a="1"/>
  <c r="P7209" i="1" s="1"/>
  <c r="R7209" i="1" s="1"/>
  <c r="P7210" i="1" a="1"/>
  <c r="P7210" i="1" s="1"/>
  <c r="R7210" i="1" s="1"/>
  <c r="P7211" i="1" a="1"/>
  <c r="P7211" i="1" s="1"/>
  <c r="R7211" i="1" s="1"/>
  <c r="P7212" i="1" a="1"/>
  <c r="P7212" i="1" s="1"/>
  <c r="R7212" i="1" s="1"/>
  <c r="P7213" i="1" a="1"/>
  <c r="P7213" i="1" s="1"/>
  <c r="R7213" i="1" s="1"/>
  <c r="P7214" i="1" a="1"/>
  <c r="P7214" i="1" s="1"/>
  <c r="R7214" i="1" s="1"/>
  <c r="P7215" i="1" a="1"/>
  <c r="P7215" i="1" s="1"/>
  <c r="R7215" i="1" s="1"/>
  <c r="P7216" i="1" a="1"/>
  <c r="P7216" i="1" s="1"/>
  <c r="R7216" i="1" s="1"/>
  <c r="P7217" i="1" a="1"/>
  <c r="P7217" i="1" s="1"/>
  <c r="R7217" i="1" s="1"/>
  <c r="P7218" i="1" a="1"/>
  <c r="P7218" i="1" s="1"/>
  <c r="R7218" i="1" s="1"/>
  <c r="P7219" i="1" a="1"/>
  <c r="P7219" i="1" s="1"/>
  <c r="R7219" i="1" s="1"/>
  <c r="P7220" i="1" a="1"/>
  <c r="P7220" i="1" s="1"/>
  <c r="R7220" i="1" s="1"/>
  <c r="P7221" i="1" a="1"/>
  <c r="P7221" i="1" s="1"/>
  <c r="R7221" i="1" s="1"/>
  <c r="P7222" i="1" a="1"/>
  <c r="P7222" i="1" s="1"/>
  <c r="R7222" i="1" s="1"/>
  <c r="P7223" i="1" a="1"/>
  <c r="P7223" i="1" s="1"/>
  <c r="R7223" i="1" s="1"/>
  <c r="P7224" i="1" a="1"/>
  <c r="P7224" i="1" s="1"/>
  <c r="R7224" i="1" s="1"/>
  <c r="P7225" i="1" a="1"/>
  <c r="P7225" i="1" s="1"/>
  <c r="R7225" i="1" s="1"/>
  <c r="P7226" i="1" a="1"/>
  <c r="P7226" i="1" s="1"/>
  <c r="R7226" i="1" s="1"/>
  <c r="P7227" i="1" a="1"/>
  <c r="P7227" i="1" s="1"/>
  <c r="R7227" i="1" s="1"/>
  <c r="P7228" i="1" a="1"/>
  <c r="P7228" i="1" s="1"/>
  <c r="R7228" i="1" s="1"/>
  <c r="P7229" i="1" a="1"/>
  <c r="P7229" i="1" s="1"/>
  <c r="R7229" i="1" s="1"/>
  <c r="P7230" i="1" a="1"/>
  <c r="P7230" i="1" s="1"/>
  <c r="R7230" i="1" s="1"/>
  <c r="P7231" i="1" a="1"/>
  <c r="P7231" i="1" s="1"/>
  <c r="R7231" i="1" s="1"/>
  <c r="P7232" i="1" a="1"/>
  <c r="P7232" i="1" s="1"/>
  <c r="R7232" i="1" s="1"/>
  <c r="P7233" i="1" a="1"/>
  <c r="P7233" i="1" s="1"/>
  <c r="R7233" i="1" s="1"/>
  <c r="P7234" i="1" a="1"/>
  <c r="P7234" i="1" s="1"/>
  <c r="R7234" i="1" s="1"/>
  <c r="P7235" i="1" a="1"/>
  <c r="P7235" i="1" s="1"/>
  <c r="R7235" i="1" s="1"/>
  <c r="P7236" i="1" a="1"/>
  <c r="P7236" i="1" s="1"/>
  <c r="R7236" i="1" s="1"/>
  <c r="P7237" i="1" a="1"/>
  <c r="P7237" i="1" s="1"/>
  <c r="R7237" i="1" s="1"/>
  <c r="P7238" i="1" a="1"/>
  <c r="P7238" i="1" s="1"/>
  <c r="R7238" i="1" s="1"/>
  <c r="P7239" i="1" a="1"/>
  <c r="P7239" i="1" s="1"/>
  <c r="R7239" i="1" s="1"/>
  <c r="P7240" i="1" a="1"/>
  <c r="P7240" i="1" s="1"/>
  <c r="R7240" i="1" s="1"/>
  <c r="P7241" i="1" a="1"/>
  <c r="P7241" i="1" s="1"/>
  <c r="R7241" i="1" s="1"/>
  <c r="P7242" i="1" a="1"/>
  <c r="P7242" i="1" s="1"/>
  <c r="R7242" i="1" s="1"/>
  <c r="P7243" i="1" a="1"/>
  <c r="P7243" i="1" s="1"/>
  <c r="R7243" i="1" s="1"/>
  <c r="P7244" i="1" a="1"/>
  <c r="P7244" i="1" s="1"/>
  <c r="R7244" i="1" s="1"/>
  <c r="P7245" i="1" a="1"/>
  <c r="P7245" i="1" s="1"/>
  <c r="R7245" i="1" s="1"/>
  <c r="P7246" i="1" a="1"/>
  <c r="P7246" i="1" s="1"/>
  <c r="R7246" i="1" s="1"/>
  <c r="P7247" i="1" a="1"/>
  <c r="P7247" i="1" s="1"/>
  <c r="R7247" i="1" s="1"/>
  <c r="P7248" i="1" a="1"/>
  <c r="P7248" i="1" s="1"/>
  <c r="R7248" i="1" s="1"/>
  <c r="P7249" i="1" a="1"/>
  <c r="P7249" i="1" s="1"/>
  <c r="R7249" i="1" s="1"/>
  <c r="P7250" i="1" a="1"/>
  <c r="P7250" i="1" s="1"/>
  <c r="R7250" i="1" s="1"/>
  <c r="P7251" i="1" a="1"/>
  <c r="P7251" i="1" s="1"/>
  <c r="R7251" i="1" s="1"/>
  <c r="P7252" i="1" a="1"/>
  <c r="P7252" i="1" s="1"/>
  <c r="R7252" i="1" s="1"/>
  <c r="P7253" i="1" a="1"/>
  <c r="P7253" i="1" s="1"/>
  <c r="R7253" i="1" s="1"/>
  <c r="P7254" i="1" a="1"/>
  <c r="P7254" i="1" s="1"/>
  <c r="R7254" i="1" s="1"/>
  <c r="P7255" i="1" a="1"/>
  <c r="P7255" i="1" s="1"/>
  <c r="R7255" i="1" s="1"/>
  <c r="P7256" i="1" a="1"/>
  <c r="P7256" i="1" s="1"/>
  <c r="R7256" i="1" s="1"/>
  <c r="P7257" i="1" a="1"/>
  <c r="P7257" i="1" s="1"/>
  <c r="R7257" i="1" s="1"/>
  <c r="P7258" i="1" a="1"/>
  <c r="P7258" i="1" s="1"/>
  <c r="R7258" i="1" s="1"/>
  <c r="P7259" i="1" a="1"/>
  <c r="P7259" i="1" s="1"/>
  <c r="R7259" i="1" s="1"/>
  <c r="P7260" i="1" a="1"/>
  <c r="P7260" i="1" s="1"/>
  <c r="R7260" i="1" s="1"/>
  <c r="P7261" i="1" a="1"/>
  <c r="P7261" i="1" s="1"/>
  <c r="R7261" i="1" s="1"/>
  <c r="P7262" i="1" a="1"/>
  <c r="P7262" i="1" s="1"/>
  <c r="R7262" i="1" s="1"/>
  <c r="P7263" i="1" a="1"/>
  <c r="P7263" i="1" s="1"/>
  <c r="R7263" i="1" s="1"/>
  <c r="P7264" i="1" a="1"/>
  <c r="P7264" i="1" s="1"/>
  <c r="R7264" i="1" s="1"/>
  <c r="P7265" i="1" a="1"/>
  <c r="P7265" i="1" s="1"/>
  <c r="R7265" i="1" s="1"/>
  <c r="P7266" i="1" a="1"/>
  <c r="P7266" i="1" s="1"/>
  <c r="R7266" i="1" s="1"/>
  <c r="P7267" i="1" a="1"/>
  <c r="P7267" i="1" s="1"/>
  <c r="R7267" i="1" s="1"/>
  <c r="P7268" i="1" a="1"/>
  <c r="P7268" i="1" s="1"/>
  <c r="P7269" i="1" a="1"/>
  <c r="P7269" i="1" s="1"/>
  <c r="P7270" i="1" a="1"/>
  <c r="P7270" i="1" s="1"/>
  <c r="P7271" i="1" a="1"/>
  <c r="P7271" i="1" s="1"/>
  <c r="P7272" i="1" a="1"/>
  <c r="P7272" i="1" s="1"/>
  <c r="R7272" i="1" s="1"/>
  <c r="P7273" i="1" a="1"/>
  <c r="P7273" i="1" s="1"/>
  <c r="P7274" i="1" a="1"/>
  <c r="P7274" i="1" s="1"/>
  <c r="P7275" i="1" a="1"/>
  <c r="P7275" i="1" s="1"/>
  <c r="P7276" i="1" a="1"/>
  <c r="P7276" i="1" s="1"/>
  <c r="P7277" i="1" a="1"/>
  <c r="P7277" i="1" s="1"/>
  <c r="P7278" i="1" a="1"/>
  <c r="P7278" i="1" s="1"/>
  <c r="P7279" i="1" a="1"/>
  <c r="P7279" i="1" s="1"/>
  <c r="P7280" i="1" a="1"/>
  <c r="P7280" i="1" s="1"/>
  <c r="R7280" i="1" s="1"/>
  <c r="P7281" i="1" a="1"/>
  <c r="P7281" i="1" s="1"/>
  <c r="R7281" i="1" s="1"/>
  <c r="P7282" i="1" a="1"/>
  <c r="P7282" i="1" s="1"/>
  <c r="R7282" i="1" s="1"/>
  <c r="P7283" i="1" a="1"/>
  <c r="P7283" i="1" s="1"/>
  <c r="R7283" i="1" s="1"/>
  <c r="P7284" i="1" a="1"/>
  <c r="P7284" i="1" s="1"/>
  <c r="R7284" i="1" s="1"/>
  <c r="P7285" i="1" a="1"/>
  <c r="P7285" i="1" s="1"/>
  <c r="R7285" i="1" s="1"/>
  <c r="P7286" i="1" a="1"/>
  <c r="P7286" i="1" s="1"/>
  <c r="R7286" i="1" s="1"/>
  <c r="P7287" i="1" a="1"/>
  <c r="P7287" i="1" s="1"/>
  <c r="R7287" i="1" s="1"/>
  <c r="P7288" i="1" a="1"/>
  <c r="P7288" i="1" s="1"/>
  <c r="R7288" i="1" s="1"/>
  <c r="P7289" i="1" a="1"/>
  <c r="P7289" i="1" s="1"/>
  <c r="R7289" i="1" s="1"/>
  <c r="P7290" i="1" a="1"/>
  <c r="P7290" i="1" s="1"/>
  <c r="R7290" i="1" s="1"/>
  <c r="P7291" i="1" a="1"/>
  <c r="P7291" i="1" s="1"/>
  <c r="R7291" i="1" s="1"/>
  <c r="P7292" i="1" a="1"/>
  <c r="P7292" i="1" s="1"/>
  <c r="R7292" i="1" s="1"/>
  <c r="P7293" i="1" a="1"/>
  <c r="P7293" i="1" s="1"/>
  <c r="R7293" i="1" s="1"/>
  <c r="P7294" i="1" a="1"/>
  <c r="P7294" i="1" s="1"/>
  <c r="R7294" i="1" s="1"/>
  <c r="P7295" i="1" a="1"/>
  <c r="P7295" i="1" s="1"/>
  <c r="R7295" i="1" s="1"/>
  <c r="P7296" i="1" a="1"/>
  <c r="P7296" i="1" s="1"/>
  <c r="R7296" i="1" s="1"/>
  <c r="P7297" i="1" a="1"/>
  <c r="P7297" i="1" s="1"/>
  <c r="R7297" i="1" s="1"/>
  <c r="P7298" i="1" a="1"/>
  <c r="P7298" i="1" s="1"/>
  <c r="R7298" i="1" s="1"/>
  <c r="P7299" i="1" a="1"/>
  <c r="P7299" i="1" s="1"/>
  <c r="R7299" i="1" s="1"/>
  <c r="P7300" i="1" a="1"/>
  <c r="P7300" i="1" s="1"/>
  <c r="R7300" i="1" s="1"/>
  <c r="P7301" i="1" a="1"/>
  <c r="P7301" i="1" s="1"/>
  <c r="R7301" i="1" s="1"/>
  <c r="P7302" i="1" a="1"/>
  <c r="P7302" i="1" s="1"/>
  <c r="R7302" i="1" s="1"/>
  <c r="P7303" i="1" a="1"/>
  <c r="P7303" i="1" s="1"/>
  <c r="R7303" i="1" s="1"/>
  <c r="P7304" i="1" a="1"/>
  <c r="P7304" i="1" s="1"/>
  <c r="R7304" i="1" s="1"/>
  <c r="P7305" i="1" a="1"/>
  <c r="P7305" i="1" s="1"/>
  <c r="R7305" i="1" s="1"/>
  <c r="P7306" i="1" a="1"/>
  <c r="P7306" i="1" s="1"/>
  <c r="R7306" i="1" s="1"/>
  <c r="P7307" i="1" a="1"/>
  <c r="P7307" i="1" s="1"/>
  <c r="R7307" i="1" s="1"/>
  <c r="P7308" i="1" a="1"/>
  <c r="P7308" i="1" s="1"/>
  <c r="R7308" i="1" s="1"/>
  <c r="P7309" i="1" a="1"/>
  <c r="P7309" i="1" s="1"/>
  <c r="R7309" i="1" s="1"/>
  <c r="P7310" i="1" a="1"/>
  <c r="P7310" i="1" s="1"/>
  <c r="R7310" i="1" s="1"/>
  <c r="P7311" i="1" a="1"/>
  <c r="P7311" i="1" s="1"/>
  <c r="R7311" i="1" s="1"/>
  <c r="P7312" i="1" a="1"/>
  <c r="P7312" i="1" s="1"/>
  <c r="R7312" i="1" s="1"/>
  <c r="P7313" i="1" a="1"/>
  <c r="P7313" i="1" s="1"/>
  <c r="R7313" i="1" s="1"/>
  <c r="P7314" i="1" a="1"/>
  <c r="P7314" i="1" s="1"/>
  <c r="R7314" i="1" s="1"/>
  <c r="P7315" i="1" a="1"/>
  <c r="P7315" i="1" s="1"/>
  <c r="R7315" i="1" s="1"/>
  <c r="P7316" i="1" a="1"/>
  <c r="P7316" i="1" s="1"/>
  <c r="R7316" i="1" s="1"/>
  <c r="P7317" i="1" a="1"/>
  <c r="P7317" i="1" s="1"/>
  <c r="R7317" i="1" s="1"/>
  <c r="P7318" i="1" a="1"/>
  <c r="P7318" i="1" s="1"/>
  <c r="R7318" i="1" s="1"/>
  <c r="P7319" i="1" a="1"/>
  <c r="P7319" i="1" s="1"/>
  <c r="R7319" i="1" s="1"/>
  <c r="P7320" i="1" a="1"/>
  <c r="P7320" i="1" s="1"/>
  <c r="R7320" i="1" s="1"/>
  <c r="P7321" i="1" a="1"/>
  <c r="P7321" i="1" s="1"/>
  <c r="R7321" i="1" s="1"/>
  <c r="P7322" i="1" a="1"/>
  <c r="P7322" i="1" s="1"/>
  <c r="R7322" i="1" s="1"/>
  <c r="P7323" i="1" a="1"/>
  <c r="P7323" i="1" s="1"/>
  <c r="R7323" i="1" s="1"/>
  <c r="P7324" i="1" a="1"/>
  <c r="P7324" i="1" s="1"/>
  <c r="R7324" i="1" s="1"/>
  <c r="P7325" i="1" a="1"/>
  <c r="P7325" i="1" s="1"/>
  <c r="R7325" i="1" s="1"/>
  <c r="P7326" i="1" a="1"/>
  <c r="P7326" i="1" s="1"/>
  <c r="R7326" i="1" s="1"/>
  <c r="P7327" i="1" a="1"/>
  <c r="P7327" i="1" s="1"/>
  <c r="R7327" i="1" s="1"/>
  <c r="P7328" i="1" a="1"/>
  <c r="P7328" i="1" s="1"/>
  <c r="R7328" i="1" s="1"/>
  <c r="P7329" i="1" a="1"/>
  <c r="P7329" i="1" s="1"/>
  <c r="R7329" i="1" s="1"/>
  <c r="P7330" i="1" a="1"/>
  <c r="P7330" i="1" s="1"/>
  <c r="R7330" i="1" s="1"/>
  <c r="P7331" i="1" a="1"/>
  <c r="P7331" i="1" s="1"/>
  <c r="R7331" i="1" s="1"/>
  <c r="P7332" i="1" a="1"/>
  <c r="P7332" i="1" s="1"/>
  <c r="R7332" i="1" s="1"/>
  <c r="P7333" i="1" a="1"/>
  <c r="P7333" i="1" s="1"/>
  <c r="R7333" i="1" s="1"/>
  <c r="P7334" i="1" a="1"/>
  <c r="P7334" i="1" s="1"/>
  <c r="R7334" i="1" s="1"/>
  <c r="P7335" i="1" a="1"/>
  <c r="P7335" i="1" s="1"/>
  <c r="R7335" i="1" s="1"/>
  <c r="P7336" i="1" a="1"/>
  <c r="P7336" i="1" s="1"/>
  <c r="R7336" i="1" s="1"/>
  <c r="P7337" i="1" a="1"/>
  <c r="P7337" i="1" s="1"/>
  <c r="R7337" i="1" s="1"/>
  <c r="P7338" i="1" a="1"/>
  <c r="P7338" i="1" s="1"/>
  <c r="R7338" i="1" s="1"/>
  <c r="P7339" i="1" a="1"/>
  <c r="P7339" i="1" s="1"/>
  <c r="R7339" i="1" s="1"/>
  <c r="P7340" i="1" a="1"/>
  <c r="P7340" i="1" s="1"/>
  <c r="R7340" i="1" s="1"/>
  <c r="P7341" i="1" a="1"/>
  <c r="P7341" i="1" s="1"/>
  <c r="R7341" i="1" s="1"/>
  <c r="P7342" i="1" a="1"/>
  <c r="P7342" i="1" s="1"/>
  <c r="R7342" i="1" s="1"/>
  <c r="P7343" i="1" a="1"/>
  <c r="P7343" i="1" s="1"/>
  <c r="R7343" i="1" s="1"/>
  <c r="P7344" i="1" a="1"/>
  <c r="P7344" i="1" s="1"/>
  <c r="R7344" i="1" s="1"/>
  <c r="P7345" i="1" a="1"/>
  <c r="P7345" i="1" s="1"/>
  <c r="R7345" i="1" s="1"/>
  <c r="P7346" i="1" a="1"/>
  <c r="P7346" i="1" s="1"/>
  <c r="R7346" i="1" s="1"/>
  <c r="P7347" i="1" a="1"/>
  <c r="P7347" i="1" s="1"/>
  <c r="R7347" i="1" s="1"/>
  <c r="P7348" i="1" a="1"/>
  <c r="P7348" i="1" s="1"/>
  <c r="R7348" i="1" s="1"/>
  <c r="P7349" i="1" a="1"/>
  <c r="P7349" i="1" s="1"/>
  <c r="R7349" i="1" s="1"/>
  <c r="P7350" i="1" a="1"/>
  <c r="P7350" i="1" s="1"/>
  <c r="R7350" i="1" s="1"/>
  <c r="P7351" i="1" a="1"/>
  <c r="P7351" i="1" s="1"/>
  <c r="R7351" i="1" s="1"/>
  <c r="P7352" i="1" a="1"/>
  <c r="P7352" i="1" s="1"/>
  <c r="R7352" i="1" s="1"/>
  <c r="P7353" i="1" a="1"/>
  <c r="P7353" i="1" s="1"/>
  <c r="R7353" i="1" s="1"/>
  <c r="P7354" i="1" a="1"/>
  <c r="P7354" i="1" s="1"/>
  <c r="R7354" i="1" s="1"/>
  <c r="P7355" i="1" a="1"/>
  <c r="P7355" i="1" s="1"/>
  <c r="R7355" i="1" s="1"/>
  <c r="P7356" i="1" a="1"/>
  <c r="P7356" i="1" s="1"/>
  <c r="R7356" i="1" s="1"/>
  <c r="P7357" i="1" a="1"/>
  <c r="P7357" i="1" s="1"/>
  <c r="R7357" i="1" s="1"/>
  <c r="P7358" i="1" a="1"/>
  <c r="P7358" i="1" s="1"/>
  <c r="R7358" i="1" s="1"/>
  <c r="P7359" i="1" a="1"/>
  <c r="P7359" i="1" s="1"/>
  <c r="R7359" i="1" s="1"/>
  <c r="P7360" i="1" a="1"/>
  <c r="P7360" i="1" s="1"/>
  <c r="R7360" i="1" s="1"/>
  <c r="P7361" i="1" a="1"/>
  <c r="P7361" i="1" s="1"/>
  <c r="R7361" i="1" s="1"/>
  <c r="P7362" i="1" a="1"/>
  <c r="P7362" i="1" s="1"/>
  <c r="R7362" i="1" s="1"/>
  <c r="P7363" i="1" a="1"/>
  <c r="P7363" i="1" s="1"/>
  <c r="R7363" i="1" s="1"/>
  <c r="P7364" i="1" a="1"/>
  <c r="P7364" i="1" s="1"/>
  <c r="R7364" i="1" s="1"/>
  <c r="P7365" i="1" a="1"/>
  <c r="P7365" i="1" s="1"/>
  <c r="R7365" i="1" s="1"/>
  <c r="P7366" i="1" a="1"/>
  <c r="P7366" i="1" s="1"/>
  <c r="R7366" i="1" s="1"/>
  <c r="P7367" i="1" a="1"/>
  <c r="P7367" i="1" s="1"/>
  <c r="R7367" i="1" s="1"/>
  <c r="P7368" i="1" a="1"/>
  <c r="P7368" i="1" s="1"/>
  <c r="R7368" i="1" s="1"/>
  <c r="P7369" i="1" a="1"/>
  <c r="P7369" i="1" s="1"/>
  <c r="R7369" i="1" s="1"/>
  <c r="P7370" i="1" a="1"/>
  <c r="P7370" i="1" s="1"/>
  <c r="R7370" i="1" s="1"/>
  <c r="P7371" i="1" a="1"/>
  <c r="P7371" i="1" s="1"/>
  <c r="R7371" i="1" s="1"/>
  <c r="P7372" i="1" a="1"/>
  <c r="P7372" i="1" s="1"/>
  <c r="R7372" i="1" s="1"/>
  <c r="P7373" i="1" a="1"/>
  <c r="P7373" i="1" s="1"/>
  <c r="R7373" i="1" s="1"/>
  <c r="P7374" i="1" a="1"/>
  <c r="P7374" i="1" s="1"/>
  <c r="R7374" i="1" s="1"/>
  <c r="P7375" i="1" a="1"/>
  <c r="P7375" i="1" s="1"/>
  <c r="R7375" i="1" s="1"/>
  <c r="P7376" i="1" a="1"/>
  <c r="P7376" i="1" s="1"/>
  <c r="R7376" i="1" s="1"/>
  <c r="P7377" i="1" a="1"/>
  <c r="P7377" i="1" s="1"/>
  <c r="R7377" i="1" s="1"/>
  <c r="P7378" i="1" a="1"/>
  <c r="P7378" i="1" s="1"/>
  <c r="R7378" i="1" s="1"/>
  <c r="P7379" i="1" a="1"/>
  <c r="P7379" i="1" s="1"/>
  <c r="R7379" i="1" s="1"/>
  <c r="P7380" i="1" a="1"/>
  <c r="P7380" i="1" s="1"/>
  <c r="R7380" i="1" s="1"/>
  <c r="P7381" i="1" a="1"/>
  <c r="P7381" i="1" s="1"/>
  <c r="R7381" i="1" s="1"/>
  <c r="P7382" i="1" a="1"/>
  <c r="P7382" i="1" s="1"/>
  <c r="R7382" i="1" s="1"/>
  <c r="P7383" i="1" a="1"/>
  <c r="P7383" i="1" s="1"/>
  <c r="R7383" i="1" s="1"/>
  <c r="P7384" i="1" a="1"/>
  <c r="P7384" i="1" s="1"/>
  <c r="R7384" i="1" s="1"/>
  <c r="P7385" i="1" a="1"/>
  <c r="P7385" i="1" s="1"/>
  <c r="R7385" i="1" s="1"/>
  <c r="P7386" i="1" a="1"/>
  <c r="P7386" i="1" s="1"/>
  <c r="R7386" i="1" s="1"/>
  <c r="P7387" i="1" a="1"/>
  <c r="P7387" i="1" s="1"/>
  <c r="R7387" i="1" s="1"/>
  <c r="P7388" i="1" a="1"/>
  <c r="P7388" i="1" s="1"/>
  <c r="R7388" i="1" s="1"/>
  <c r="P7389" i="1" a="1"/>
  <c r="P7389" i="1" s="1"/>
  <c r="R7389" i="1" s="1"/>
  <c r="P7390" i="1" a="1"/>
  <c r="P7390" i="1" s="1"/>
  <c r="R7390" i="1" s="1"/>
  <c r="P7391" i="1" a="1"/>
  <c r="P7391" i="1" s="1"/>
  <c r="R7391" i="1" s="1"/>
  <c r="P7392" i="1" a="1"/>
  <c r="P7392" i="1" s="1"/>
  <c r="R7392" i="1" s="1"/>
  <c r="P7393" i="1" a="1"/>
  <c r="P7393" i="1" s="1"/>
  <c r="R7393" i="1" s="1"/>
  <c r="P7394" i="1" a="1"/>
  <c r="P7394" i="1" s="1"/>
  <c r="R7394" i="1" s="1"/>
  <c r="P7395" i="1" a="1"/>
  <c r="P7395" i="1" s="1"/>
  <c r="R7395" i="1" s="1"/>
  <c r="P7396" i="1" a="1"/>
  <c r="P7396" i="1" s="1"/>
  <c r="R7396" i="1" s="1"/>
  <c r="P7397" i="1" a="1"/>
  <c r="P7397" i="1" s="1"/>
  <c r="R7397" i="1" s="1"/>
  <c r="P7398" i="1" a="1"/>
  <c r="P7398" i="1" s="1"/>
  <c r="R7398" i="1" s="1"/>
  <c r="P7399" i="1" a="1"/>
  <c r="P7399" i="1" s="1"/>
  <c r="R7399" i="1" s="1"/>
  <c r="P7400" i="1" a="1"/>
  <c r="P7400" i="1" s="1"/>
  <c r="R7400" i="1" s="1"/>
  <c r="P7401" i="1" a="1"/>
  <c r="P7401" i="1" s="1"/>
  <c r="R7401" i="1" s="1"/>
  <c r="P7402" i="1" a="1"/>
  <c r="P7402" i="1" s="1"/>
  <c r="R7402" i="1" s="1"/>
  <c r="P7403" i="1" a="1"/>
  <c r="P7403" i="1" s="1"/>
  <c r="R7403" i="1" s="1"/>
  <c r="P7404" i="1" a="1"/>
  <c r="P7404" i="1" s="1"/>
  <c r="R7404" i="1" s="1"/>
  <c r="P7405" i="1" a="1"/>
  <c r="P7405" i="1" s="1"/>
  <c r="R7405" i="1" s="1"/>
  <c r="P7406" i="1" a="1"/>
  <c r="P7406" i="1" s="1"/>
  <c r="R7406" i="1" s="1"/>
  <c r="P7407" i="1" a="1"/>
  <c r="P7407" i="1" s="1"/>
  <c r="R7407" i="1" s="1"/>
  <c r="P7408" i="1" a="1"/>
  <c r="P7408" i="1" s="1"/>
  <c r="R7408" i="1" s="1"/>
  <c r="P7409" i="1" a="1"/>
  <c r="P7409" i="1" s="1"/>
  <c r="R7409" i="1" s="1"/>
  <c r="P7410" i="1" a="1"/>
  <c r="P7410" i="1" s="1"/>
  <c r="R7410" i="1" s="1"/>
  <c r="P7411" i="1" a="1"/>
  <c r="P7411" i="1" s="1"/>
  <c r="R7411" i="1" s="1"/>
  <c r="P7412" i="1" a="1"/>
  <c r="P7412" i="1" s="1"/>
  <c r="R7412" i="1" s="1"/>
  <c r="P7413" i="1" a="1"/>
  <c r="P7413" i="1" s="1"/>
  <c r="R7413" i="1" s="1"/>
  <c r="P7414" i="1" a="1"/>
  <c r="P7414" i="1" s="1"/>
  <c r="R7414" i="1" s="1"/>
  <c r="P7415" i="1" a="1"/>
  <c r="P7415" i="1" s="1"/>
  <c r="R7415" i="1" s="1"/>
  <c r="P7416" i="1" a="1"/>
  <c r="P7416" i="1" s="1"/>
  <c r="R7416" i="1" s="1"/>
  <c r="P7417" i="1" a="1"/>
  <c r="P7417" i="1" s="1"/>
  <c r="R7417" i="1" s="1"/>
  <c r="P7418" i="1" a="1"/>
  <c r="P7418" i="1" s="1"/>
  <c r="R7418" i="1" s="1"/>
  <c r="P7419" i="1" a="1"/>
  <c r="P7419" i="1" s="1"/>
  <c r="R7419" i="1" s="1"/>
  <c r="P7420" i="1" a="1"/>
  <c r="P7420" i="1" s="1"/>
  <c r="R7420" i="1" s="1"/>
  <c r="P7421" i="1" a="1"/>
  <c r="P7421" i="1" s="1"/>
  <c r="R7421" i="1" s="1"/>
  <c r="P7422" i="1" a="1"/>
  <c r="P7422" i="1" s="1"/>
  <c r="R7422" i="1" s="1"/>
  <c r="P7423" i="1" a="1"/>
  <c r="P7423" i="1" s="1"/>
  <c r="R7423" i="1" s="1"/>
  <c r="P7424" i="1" a="1"/>
  <c r="P7424" i="1" s="1"/>
  <c r="R7424" i="1" s="1"/>
  <c r="P7425" i="1" a="1"/>
  <c r="P7425" i="1" s="1"/>
  <c r="R7425" i="1" s="1"/>
  <c r="P7426" i="1" a="1"/>
  <c r="P7426" i="1" s="1"/>
  <c r="R7426" i="1" s="1"/>
  <c r="P7427" i="1" a="1"/>
  <c r="P7427" i="1" s="1"/>
  <c r="R7427" i="1" s="1"/>
  <c r="P7428" i="1" a="1"/>
  <c r="P7428" i="1" s="1"/>
  <c r="R7428" i="1" s="1"/>
  <c r="P7429" i="1" a="1"/>
  <c r="P7429" i="1" s="1"/>
  <c r="R7429" i="1" s="1"/>
  <c r="P7430" i="1" a="1"/>
  <c r="P7430" i="1" s="1"/>
  <c r="R7430" i="1" s="1"/>
  <c r="P7431" i="1" a="1"/>
  <c r="P7431" i="1" s="1"/>
  <c r="R7431" i="1" s="1"/>
  <c r="P7432" i="1" a="1"/>
  <c r="P7432" i="1" s="1"/>
  <c r="R7432" i="1" s="1"/>
  <c r="P7433" i="1" a="1"/>
  <c r="P7433" i="1" s="1"/>
  <c r="R7433" i="1" s="1"/>
  <c r="P7434" i="1" a="1"/>
  <c r="P7434" i="1" s="1"/>
  <c r="R7434" i="1" s="1"/>
  <c r="P7435" i="1" a="1"/>
  <c r="P7435" i="1" s="1"/>
  <c r="R7435" i="1" s="1"/>
  <c r="P7436" i="1" a="1"/>
  <c r="P7436" i="1" s="1"/>
  <c r="R7436" i="1" s="1"/>
  <c r="P7437" i="1" a="1"/>
  <c r="P7437" i="1" s="1"/>
  <c r="R7437" i="1" s="1"/>
  <c r="P7438" i="1" a="1"/>
  <c r="P7438" i="1" s="1"/>
  <c r="R7438" i="1" s="1"/>
  <c r="P7439" i="1" a="1"/>
  <c r="P7439" i="1" s="1"/>
  <c r="R7439" i="1" s="1"/>
  <c r="P7440" i="1" a="1"/>
  <c r="P7440" i="1" s="1"/>
  <c r="R7440" i="1" s="1"/>
  <c r="P7441" i="1" a="1"/>
  <c r="P7441" i="1" s="1"/>
  <c r="R7441" i="1" s="1"/>
  <c r="P7442" i="1" a="1"/>
  <c r="P7442" i="1" s="1"/>
  <c r="R7442" i="1" s="1"/>
  <c r="P7443" i="1" a="1"/>
  <c r="P7443" i="1" s="1"/>
  <c r="R7443" i="1" s="1"/>
  <c r="P7444" i="1" a="1"/>
  <c r="P7444" i="1" s="1"/>
  <c r="R7444" i="1" s="1"/>
  <c r="P7445" i="1" a="1"/>
  <c r="P7445" i="1" s="1"/>
  <c r="R7445" i="1" s="1"/>
  <c r="P7446" i="1" a="1"/>
  <c r="P7446" i="1" s="1"/>
  <c r="R7446" i="1" s="1"/>
  <c r="P7447" i="1" a="1"/>
  <c r="P7447" i="1" s="1"/>
  <c r="R7447" i="1" s="1"/>
  <c r="P7448" i="1" a="1"/>
  <c r="P7448" i="1" s="1"/>
  <c r="R7448" i="1" s="1"/>
  <c r="P7449" i="1" a="1"/>
  <c r="P7449" i="1" s="1"/>
  <c r="R7449" i="1" s="1"/>
  <c r="P7450" i="1" a="1"/>
  <c r="P7450" i="1" s="1"/>
  <c r="R7450" i="1" s="1"/>
  <c r="P7451" i="1" a="1"/>
  <c r="P7451" i="1" s="1"/>
  <c r="R7451" i="1" s="1"/>
  <c r="P7452" i="1" a="1"/>
  <c r="P7452" i="1" s="1"/>
  <c r="R7452" i="1" s="1"/>
  <c r="P7453" i="1" a="1"/>
  <c r="P7453" i="1" s="1"/>
  <c r="R7453" i="1" s="1"/>
  <c r="P7454" i="1" a="1"/>
  <c r="P7454" i="1" s="1"/>
  <c r="R7454" i="1" s="1"/>
  <c r="P7455" i="1" a="1"/>
  <c r="P7455" i="1" s="1"/>
  <c r="R7455" i="1" s="1"/>
  <c r="P7456" i="1" a="1"/>
  <c r="P7456" i="1" s="1"/>
  <c r="R7456" i="1" s="1"/>
  <c r="P7457" i="1" a="1"/>
  <c r="P7457" i="1" s="1"/>
  <c r="R7457" i="1" s="1"/>
  <c r="P7458" i="1" a="1"/>
  <c r="P7458" i="1" s="1"/>
  <c r="R7458" i="1" s="1"/>
  <c r="P7459" i="1" a="1"/>
  <c r="P7459" i="1" s="1"/>
  <c r="R7459" i="1" s="1"/>
  <c r="P7460" i="1" a="1"/>
  <c r="P7460" i="1" s="1"/>
  <c r="R7460" i="1" s="1"/>
  <c r="P7461" i="1" a="1"/>
  <c r="P7461" i="1" s="1"/>
  <c r="R7461" i="1" s="1"/>
  <c r="P7462" i="1" a="1"/>
  <c r="P7462" i="1" s="1"/>
  <c r="R7462" i="1" s="1"/>
  <c r="P7463" i="1" a="1"/>
  <c r="P7463" i="1" s="1"/>
  <c r="R7463" i="1" s="1"/>
  <c r="P7464" i="1" a="1"/>
  <c r="P7464" i="1" s="1"/>
  <c r="R7464" i="1" s="1"/>
  <c r="P7465" i="1" a="1"/>
  <c r="P7465" i="1" s="1"/>
  <c r="R7465" i="1" s="1"/>
  <c r="P7466" i="1" a="1"/>
  <c r="P7466" i="1" s="1"/>
  <c r="R7466" i="1" s="1"/>
  <c r="P7467" i="1" a="1"/>
  <c r="P7467" i="1" s="1"/>
  <c r="R7467" i="1" s="1"/>
  <c r="P7468" i="1" a="1"/>
  <c r="P7468" i="1" s="1"/>
  <c r="R7468" i="1" s="1"/>
  <c r="P7469" i="1" a="1"/>
  <c r="P7469" i="1" s="1"/>
  <c r="R7469" i="1" s="1"/>
  <c r="P7470" i="1" a="1"/>
  <c r="P7470" i="1" s="1"/>
  <c r="R7470" i="1" s="1"/>
  <c r="P7471" i="1" a="1"/>
  <c r="P7471" i="1" s="1"/>
  <c r="R7471" i="1" s="1"/>
  <c r="P7472" i="1" a="1"/>
  <c r="P7472" i="1" s="1"/>
  <c r="R7472" i="1" s="1"/>
  <c r="P7473" i="1" a="1"/>
  <c r="P7473" i="1" s="1"/>
  <c r="R7473" i="1" s="1"/>
  <c r="P7474" i="1" a="1"/>
  <c r="P7474" i="1" s="1"/>
  <c r="R7474" i="1" s="1"/>
  <c r="P7475" i="1" a="1"/>
  <c r="P7475" i="1" s="1"/>
  <c r="R7475" i="1" s="1"/>
  <c r="P7476" i="1" a="1"/>
  <c r="P7476" i="1" s="1"/>
  <c r="R7476" i="1" s="1"/>
  <c r="P7477" i="1" a="1"/>
  <c r="P7477" i="1" s="1"/>
  <c r="R7477" i="1" s="1"/>
  <c r="P7478" i="1" a="1"/>
  <c r="P7478" i="1" s="1"/>
  <c r="R7478" i="1" s="1"/>
  <c r="P7479" i="1" a="1"/>
  <c r="P7479" i="1" s="1"/>
  <c r="R7479" i="1" s="1"/>
  <c r="P7480" i="1" a="1"/>
  <c r="P7480" i="1" s="1"/>
  <c r="R7480" i="1" s="1"/>
  <c r="P7481" i="1" a="1"/>
  <c r="P7481" i="1" s="1"/>
  <c r="R7481" i="1" s="1"/>
  <c r="P7482" i="1" a="1"/>
  <c r="P7482" i="1" s="1"/>
  <c r="R7482" i="1" s="1"/>
  <c r="P7483" i="1" a="1"/>
  <c r="P7483" i="1" s="1"/>
  <c r="R7483" i="1" s="1"/>
  <c r="P7484" i="1" a="1"/>
  <c r="P7484" i="1" s="1"/>
  <c r="R7484" i="1" s="1"/>
  <c r="P7485" i="1" a="1"/>
  <c r="P7485" i="1" s="1"/>
  <c r="R7485" i="1" s="1"/>
  <c r="P7486" i="1" a="1"/>
  <c r="P7486" i="1" s="1"/>
  <c r="R7486" i="1" s="1"/>
  <c r="P7487" i="1" a="1"/>
  <c r="P7487" i="1" s="1"/>
  <c r="R7487" i="1" s="1"/>
  <c r="P7488" i="1" a="1"/>
  <c r="P7488" i="1" s="1"/>
  <c r="R7488" i="1" s="1"/>
  <c r="P7489" i="1" a="1"/>
  <c r="P7489" i="1" s="1"/>
  <c r="R7489" i="1" s="1"/>
  <c r="P7490" i="1" a="1"/>
  <c r="P7490" i="1" s="1"/>
  <c r="R7490" i="1" s="1"/>
  <c r="P7491" i="1" a="1"/>
  <c r="P7491" i="1" s="1"/>
  <c r="R7491" i="1" s="1"/>
  <c r="P7492" i="1" a="1"/>
  <c r="P7492" i="1" s="1"/>
  <c r="R7492" i="1" s="1"/>
  <c r="P7493" i="1" a="1"/>
  <c r="P7493" i="1" s="1"/>
  <c r="R7493" i="1" s="1"/>
  <c r="P7494" i="1" a="1"/>
  <c r="P7494" i="1" s="1"/>
  <c r="R7494" i="1" s="1"/>
  <c r="P7495" i="1" a="1"/>
  <c r="P7495" i="1" s="1"/>
  <c r="R7495" i="1" s="1"/>
  <c r="P7496" i="1" a="1"/>
  <c r="P7496" i="1" s="1"/>
  <c r="R7496" i="1" s="1"/>
  <c r="P7497" i="1" a="1"/>
  <c r="P7497" i="1" s="1"/>
  <c r="R7497" i="1" s="1"/>
  <c r="P7498" i="1" a="1"/>
  <c r="P7498" i="1" s="1"/>
  <c r="R7498" i="1" s="1"/>
  <c r="P7499" i="1" a="1"/>
  <c r="P7499" i="1" s="1"/>
  <c r="R7499" i="1" s="1"/>
  <c r="P7500" i="1" a="1"/>
  <c r="P7500" i="1" s="1"/>
  <c r="R7500" i="1" s="1"/>
  <c r="P7501" i="1" a="1"/>
  <c r="P7501" i="1" s="1"/>
  <c r="R7501" i="1" s="1"/>
  <c r="P7502" i="1" a="1"/>
  <c r="P7502" i="1" s="1"/>
  <c r="R7502" i="1" s="1"/>
  <c r="P7503" i="1" a="1"/>
  <c r="P7503" i="1" s="1"/>
  <c r="R7503" i="1" s="1"/>
  <c r="P7504" i="1" a="1"/>
  <c r="P7504" i="1" s="1"/>
  <c r="R7504" i="1" s="1"/>
  <c r="P7505" i="1" a="1"/>
  <c r="P7505" i="1" s="1"/>
  <c r="R7505" i="1" s="1"/>
  <c r="P7506" i="1" a="1"/>
  <c r="P7506" i="1" s="1"/>
  <c r="R7506" i="1" s="1"/>
  <c r="P7507" i="1" a="1"/>
  <c r="P7507" i="1" s="1"/>
  <c r="R7507" i="1" s="1"/>
  <c r="P7508" i="1" a="1"/>
  <c r="P7508" i="1" s="1"/>
  <c r="R7508" i="1" s="1"/>
  <c r="P7509" i="1" a="1"/>
  <c r="P7509" i="1" s="1"/>
  <c r="R7509" i="1" s="1"/>
  <c r="P7510" i="1" a="1"/>
  <c r="P7510" i="1" s="1"/>
  <c r="R7510" i="1" s="1"/>
  <c r="P7511" i="1" a="1"/>
  <c r="P7511" i="1" s="1"/>
  <c r="R7511" i="1" s="1"/>
  <c r="P7512" i="1" a="1"/>
  <c r="P7512" i="1" s="1"/>
  <c r="R7512" i="1" s="1"/>
  <c r="P7513" i="1" a="1"/>
  <c r="P7513" i="1" s="1"/>
  <c r="R7513" i="1" s="1"/>
  <c r="P7514" i="1" a="1"/>
  <c r="P7514" i="1" s="1"/>
  <c r="R7514" i="1" s="1"/>
  <c r="P7515" i="1" a="1"/>
  <c r="P7515" i="1" s="1"/>
  <c r="R7515" i="1" s="1"/>
  <c r="P7516" i="1" a="1"/>
  <c r="P7516" i="1" s="1"/>
  <c r="R7516" i="1" s="1"/>
  <c r="P7517" i="1" a="1"/>
  <c r="P7517" i="1" s="1"/>
  <c r="R7517" i="1" s="1"/>
  <c r="P7518" i="1" a="1"/>
  <c r="P7518" i="1" s="1"/>
  <c r="R7518" i="1" s="1"/>
  <c r="P7519" i="1" a="1"/>
  <c r="P7519" i="1" s="1"/>
  <c r="R7519" i="1" s="1"/>
  <c r="P7520" i="1" a="1"/>
  <c r="P7520" i="1" s="1"/>
  <c r="R7520" i="1" s="1"/>
  <c r="P7521" i="1" a="1"/>
  <c r="P7521" i="1" s="1"/>
  <c r="R7521" i="1" s="1"/>
  <c r="P7522" i="1" a="1"/>
  <c r="P7522" i="1" s="1"/>
  <c r="R7522" i="1" s="1"/>
  <c r="P7523" i="1" a="1"/>
  <c r="P7523" i="1" s="1"/>
  <c r="R7523" i="1" s="1"/>
  <c r="P7524" i="1" a="1"/>
  <c r="P7524" i="1" s="1"/>
  <c r="R7524" i="1" s="1"/>
  <c r="P7525" i="1" a="1"/>
  <c r="P7525" i="1" s="1"/>
  <c r="R7525" i="1" s="1"/>
  <c r="P7526" i="1" a="1"/>
  <c r="P7526" i="1" s="1"/>
  <c r="R7526" i="1" s="1"/>
  <c r="P7527" i="1" a="1"/>
  <c r="P7527" i="1" s="1"/>
  <c r="R7527" i="1" s="1"/>
  <c r="P7528" i="1" a="1"/>
  <c r="P7528" i="1" s="1"/>
  <c r="R7528" i="1" s="1"/>
  <c r="P7529" i="1" a="1"/>
  <c r="P7529" i="1" s="1"/>
  <c r="R7529" i="1" s="1"/>
  <c r="P7530" i="1" a="1"/>
  <c r="P7530" i="1" s="1"/>
  <c r="R7530" i="1" s="1"/>
  <c r="P7531" i="1" a="1"/>
  <c r="P7531" i="1" s="1"/>
  <c r="R7531" i="1" s="1"/>
  <c r="P7532" i="1" a="1"/>
  <c r="P7532" i="1" s="1"/>
  <c r="R7532" i="1" s="1"/>
  <c r="P7533" i="1" a="1"/>
  <c r="P7533" i="1" s="1"/>
  <c r="R7533" i="1" s="1"/>
  <c r="P7534" i="1" a="1"/>
  <c r="P7534" i="1" s="1"/>
  <c r="R7534" i="1" s="1"/>
  <c r="P7535" i="1" a="1"/>
  <c r="P7535" i="1" s="1"/>
  <c r="R7535" i="1" s="1"/>
  <c r="P7536" i="1" a="1"/>
  <c r="P7536" i="1" s="1"/>
  <c r="R7536" i="1" s="1"/>
  <c r="P7537" i="1" a="1"/>
  <c r="P7537" i="1" s="1"/>
  <c r="R7537" i="1" s="1"/>
  <c r="P7538" i="1" a="1"/>
  <c r="P7538" i="1" s="1"/>
  <c r="R7538" i="1" s="1"/>
  <c r="P7539" i="1" a="1"/>
  <c r="P7539" i="1" s="1"/>
  <c r="R7539" i="1" s="1"/>
  <c r="P7540" i="1" a="1"/>
  <c r="P7540" i="1" s="1"/>
  <c r="R7540" i="1" s="1"/>
  <c r="P7541" i="1" a="1"/>
  <c r="P7541" i="1" s="1"/>
  <c r="R7541" i="1" s="1"/>
  <c r="P7542" i="1" a="1"/>
  <c r="P7542" i="1" s="1"/>
  <c r="R7542" i="1" s="1"/>
  <c r="P7543" i="1" a="1"/>
  <c r="P7543" i="1" s="1"/>
  <c r="R7543" i="1" s="1"/>
  <c r="P7544" i="1" a="1"/>
  <c r="P7544" i="1" s="1"/>
  <c r="R7544" i="1" s="1"/>
  <c r="P7545" i="1" a="1"/>
  <c r="P7545" i="1" s="1"/>
  <c r="R7545" i="1" s="1"/>
  <c r="P7546" i="1" a="1"/>
  <c r="P7546" i="1" s="1"/>
  <c r="R7546" i="1" s="1"/>
  <c r="P7547" i="1" a="1"/>
  <c r="P7547" i="1" s="1"/>
  <c r="R7547" i="1" s="1"/>
  <c r="P7548" i="1" a="1"/>
  <c r="P7548" i="1" s="1"/>
  <c r="R7548" i="1" s="1"/>
  <c r="P7549" i="1" a="1"/>
  <c r="P7549" i="1" s="1"/>
  <c r="R7549" i="1" s="1"/>
  <c r="P7550" i="1" a="1"/>
  <c r="P7550" i="1" s="1"/>
  <c r="R7550" i="1" s="1"/>
  <c r="P7551" i="1" a="1"/>
  <c r="P7551" i="1" s="1"/>
  <c r="R7551" i="1" s="1"/>
  <c r="P7552" i="1" a="1"/>
  <c r="P7552" i="1" s="1"/>
  <c r="R7552" i="1" s="1"/>
  <c r="P7553" i="1" a="1"/>
  <c r="P7553" i="1" s="1"/>
  <c r="R7553" i="1" s="1"/>
  <c r="P7554" i="1" a="1"/>
  <c r="P7554" i="1" s="1"/>
  <c r="R7554" i="1" s="1"/>
  <c r="P7555" i="1" a="1"/>
  <c r="P7555" i="1" s="1"/>
  <c r="R7555" i="1" s="1"/>
  <c r="P7556" i="1" a="1"/>
  <c r="P7556" i="1" s="1"/>
  <c r="R7556" i="1" s="1"/>
  <c r="P7557" i="1" a="1"/>
  <c r="P7557" i="1" s="1"/>
  <c r="R7557" i="1" s="1"/>
  <c r="P7558" i="1" a="1"/>
  <c r="P7558" i="1" s="1"/>
  <c r="R7558" i="1" s="1"/>
  <c r="P7559" i="1" a="1"/>
  <c r="P7559" i="1" s="1"/>
  <c r="R7559" i="1" s="1"/>
  <c r="P7560" i="1" a="1"/>
  <c r="P7560" i="1" s="1"/>
  <c r="R7560" i="1" s="1"/>
  <c r="P7561" i="1" a="1"/>
  <c r="P7561" i="1" s="1"/>
  <c r="R7561" i="1" s="1"/>
  <c r="P7562" i="1" a="1"/>
  <c r="P7562" i="1" s="1"/>
  <c r="R7562" i="1" s="1"/>
  <c r="P7563" i="1" a="1"/>
  <c r="P7563" i="1" s="1"/>
  <c r="R7563" i="1" s="1"/>
  <c r="P7564" i="1" a="1"/>
  <c r="P7564" i="1" s="1"/>
  <c r="R7564" i="1" s="1"/>
  <c r="P7565" i="1" a="1"/>
  <c r="P7565" i="1" s="1"/>
  <c r="R7565" i="1" s="1"/>
  <c r="P7566" i="1" a="1"/>
  <c r="P7566" i="1" s="1"/>
  <c r="R7566" i="1" s="1"/>
  <c r="P7567" i="1" a="1"/>
  <c r="P7567" i="1" s="1"/>
  <c r="R7567" i="1" s="1"/>
  <c r="P7568" i="1" a="1"/>
  <c r="P7568" i="1" s="1"/>
  <c r="R7568" i="1" s="1"/>
  <c r="P7569" i="1" a="1"/>
  <c r="P7569" i="1" s="1"/>
  <c r="R7569" i="1" s="1"/>
  <c r="P7570" i="1" a="1"/>
  <c r="P7570" i="1" s="1"/>
  <c r="R7570" i="1" s="1"/>
  <c r="P7571" i="1" a="1"/>
  <c r="P7571" i="1" s="1"/>
  <c r="R7571" i="1" s="1"/>
  <c r="P7572" i="1" a="1"/>
  <c r="P7572" i="1" s="1"/>
  <c r="R7572" i="1" s="1"/>
  <c r="P7573" i="1" a="1"/>
  <c r="P7573" i="1" s="1"/>
  <c r="R7573" i="1" s="1"/>
  <c r="P7574" i="1" a="1"/>
  <c r="P7574" i="1" s="1"/>
  <c r="R7574" i="1" s="1"/>
  <c r="P7575" i="1" a="1"/>
  <c r="P7575" i="1" s="1"/>
  <c r="R7575" i="1" s="1"/>
  <c r="P7576" i="1" a="1"/>
  <c r="P7576" i="1" s="1"/>
  <c r="R7576" i="1" s="1"/>
  <c r="P7577" i="1" a="1"/>
  <c r="P7577" i="1" s="1"/>
  <c r="R7577" i="1" s="1"/>
  <c r="P7578" i="1" a="1"/>
  <c r="P7578" i="1" s="1"/>
  <c r="R7578" i="1" s="1"/>
  <c r="P7579" i="1" a="1"/>
  <c r="P7579" i="1" s="1"/>
  <c r="R7579" i="1" s="1"/>
  <c r="P7580" i="1" a="1"/>
  <c r="P7580" i="1" s="1"/>
  <c r="R7580" i="1" s="1"/>
  <c r="P7581" i="1" a="1"/>
  <c r="P7581" i="1" s="1"/>
  <c r="R7581" i="1" s="1"/>
  <c r="P7582" i="1" a="1"/>
  <c r="P7582" i="1" s="1"/>
  <c r="R7582" i="1" s="1"/>
  <c r="P7583" i="1" a="1"/>
  <c r="P7583" i="1" s="1"/>
  <c r="R7583" i="1" s="1"/>
  <c r="P7584" i="1" a="1"/>
  <c r="P7584" i="1" s="1"/>
  <c r="R7584" i="1" s="1"/>
  <c r="P7585" i="1" a="1"/>
  <c r="P7585" i="1" s="1"/>
  <c r="R7585" i="1" s="1"/>
  <c r="P7586" i="1" a="1"/>
  <c r="P7586" i="1" s="1"/>
  <c r="R7586" i="1" s="1"/>
  <c r="P7587" i="1" a="1"/>
  <c r="P7587" i="1" s="1"/>
  <c r="R7587" i="1" s="1"/>
  <c r="P7588" i="1" a="1"/>
  <c r="P7588" i="1" s="1"/>
  <c r="R7588" i="1" s="1"/>
  <c r="P7589" i="1" a="1"/>
  <c r="P7589" i="1" s="1"/>
  <c r="R7589" i="1" s="1"/>
  <c r="P7590" i="1" a="1"/>
  <c r="P7590" i="1" s="1"/>
  <c r="R7590" i="1" s="1"/>
  <c r="P7591" i="1" a="1"/>
  <c r="P7591" i="1" s="1"/>
  <c r="R7591" i="1" s="1"/>
  <c r="P7592" i="1" a="1"/>
  <c r="P7592" i="1" s="1"/>
  <c r="R7592" i="1" s="1"/>
  <c r="P7593" i="1" a="1"/>
  <c r="P7593" i="1" s="1"/>
  <c r="R7593" i="1" s="1"/>
  <c r="P7594" i="1" a="1"/>
  <c r="P7594" i="1" s="1"/>
  <c r="R7594" i="1" s="1"/>
  <c r="P7595" i="1" a="1"/>
  <c r="P7595" i="1" s="1"/>
  <c r="R7595" i="1" s="1"/>
  <c r="P7596" i="1" a="1"/>
  <c r="P7596" i="1" s="1"/>
  <c r="R7596" i="1" s="1"/>
  <c r="P7597" i="1" a="1"/>
  <c r="P7597" i="1" s="1"/>
  <c r="R7597" i="1" s="1"/>
  <c r="P7598" i="1" a="1"/>
  <c r="P7598" i="1" s="1"/>
  <c r="R7598" i="1" s="1"/>
  <c r="P7599" i="1" a="1"/>
  <c r="P7599" i="1" s="1"/>
  <c r="R7599" i="1" s="1"/>
  <c r="P7600" i="1" a="1"/>
  <c r="P7600" i="1" s="1"/>
  <c r="R7600" i="1" s="1"/>
  <c r="P7601" i="1" a="1"/>
  <c r="P7601" i="1" s="1"/>
  <c r="R7601" i="1" s="1"/>
  <c r="P7602" i="1" a="1"/>
  <c r="P7602" i="1" s="1"/>
  <c r="R7602" i="1" s="1"/>
  <c r="P7603" i="1" a="1"/>
  <c r="P7603" i="1" s="1"/>
  <c r="R7603" i="1" s="1"/>
  <c r="P7604" i="1" a="1"/>
  <c r="P7604" i="1" s="1"/>
  <c r="R7604" i="1" s="1"/>
  <c r="P7605" i="1" a="1"/>
  <c r="P7605" i="1" s="1"/>
  <c r="R7605" i="1" s="1"/>
  <c r="P7606" i="1" a="1"/>
  <c r="P7606" i="1" s="1"/>
  <c r="R7606" i="1" s="1"/>
  <c r="P7607" i="1" a="1"/>
  <c r="P7607" i="1" s="1"/>
  <c r="R7607" i="1" s="1"/>
  <c r="P7608" i="1" a="1"/>
  <c r="P7608" i="1" s="1"/>
  <c r="R7608" i="1" s="1"/>
  <c r="P7609" i="1" a="1"/>
  <c r="P7609" i="1" s="1"/>
  <c r="R7609" i="1" s="1"/>
  <c r="P7610" i="1" a="1"/>
  <c r="P7610" i="1" s="1"/>
  <c r="R7610" i="1" s="1"/>
  <c r="P7611" i="1" a="1"/>
  <c r="P7611" i="1" s="1"/>
  <c r="R7611" i="1" s="1"/>
  <c r="P7612" i="1" a="1"/>
  <c r="P7612" i="1" s="1"/>
  <c r="R7612" i="1" s="1"/>
  <c r="P7613" i="1" a="1"/>
  <c r="P7613" i="1" s="1"/>
  <c r="R7613" i="1" s="1"/>
  <c r="P7614" i="1" a="1"/>
  <c r="P7614" i="1" s="1"/>
  <c r="R7614" i="1" s="1"/>
  <c r="P7615" i="1" a="1"/>
  <c r="P7615" i="1" s="1"/>
  <c r="R7615" i="1" s="1"/>
  <c r="P7616" i="1" a="1"/>
  <c r="P7616" i="1" s="1"/>
  <c r="R7616" i="1" s="1"/>
  <c r="P7617" i="1" a="1"/>
  <c r="P7617" i="1" s="1"/>
  <c r="R7617" i="1" s="1"/>
  <c r="P7618" i="1" a="1"/>
  <c r="P7618" i="1" s="1"/>
  <c r="R7618" i="1" s="1"/>
  <c r="P7619" i="1" a="1"/>
  <c r="P7619" i="1" s="1"/>
  <c r="R7619" i="1" s="1"/>
  <c r="P7620" i="1" a="1"/>
  <c r="P7620" i="1" s="1"/>
  <c r="R7620" i="1" s="1"/>
  <c r="P7621" i="1" a="1"/>
  <c r="P7621" i="1" s="1"/>
  <c r="R7621" i="1" s="1"/>
  <c r="P7622" i="1" a="1"/>
  <c r="P7622" i="1" s="1"/>
  <c r="R7622" i="1" s="1"/>
  <c r="P7623" i="1" a="1"/>
  <c r="P7623" i="1" s="1"/>
  <c r="R7623" i="1" s="1"/>
  <c r="P7624" i="1" a="1"/>
  <c r="P7624" i="1" s="1"/>
  <c r="R7624" i="1" s="1"/>
  <c r="P7625" i="1" a="1"/>
  <c r="P7625" i="1" s="1"/>
  <c r="R7625" i="1" s="1"/>
  <c r="P7626" i="1" a="1"/>
  <c r="P7626" i="1" s="1"/>
  <c r="R7626" i="1" s="1"/>
  <c r="P7627" i="1" a="1"/>
  <c r="P7627" i="1" s="1"/>
  <c r="R7627" i="1" s="1"/>
  <c r="P7628" i="1" a="1"/>
  <c r="P7628" i="1" s="1"/>
  <c r="R7628" i="1" s="1"/>
  <c r="P7629" i="1" a="1"/>
  <c r="P7629" i="1" s="1"/>
  <c r="R7629" i="1" s="1"/>
  <c r="P7630" i="1" a="1"/>
  <c r="P7630" i="1" s="1"/>
  <c r="R7630" i="1" s="1"/>
  <c r="P7631" i="1" a="1"/>
  <c r="P7631" i="1" s="1"/>
  <c r="R7631" i="1" s="1"/>
  <c r="P7632" i="1" a="1"/>
  <c r="P7632" i="1" s="1"/>
  <c r="R7632" i="1" s="1"/>
  <c r="P7633" i="1" a="1"/>
  <c r="P7633" i="1" s="1"/>
  <c r="R7633" i="1" s="1"/>
  <c r="P7634" i="1" a="1"/>
  <c r="P7634" i="1" s="1"/>
  <c r="R7634" i="1" s="1"/>
  <c r="P7635" i="1" a="1"/>
  <c r="P7635" i="1" s="1"/>
  <c r="R7635" i="1" s="1"/>
  <c r="P7636" i="1" a="1"/>
  <c r="P7636" i="1" s="1"/>
  <c r="R7636" i="1" s="1"/>
  <c r="P7637" i="1" a="1"/>
  <c r="P7637" i="1" s="1"/>
  <c r="R7637" i="1" s="1"/>
  <c r="P7638" i="1" a="1"/>
  <c r="P7638" i="1" s="1"/>
  <c r="R7638" i="1" s="1"/>
  <c r="P7639" i="1" a="1"/>
  <c r="P7639" i="1" s="1"/>
  <c r="R7639" i="1" s="1"/>
  <c r="P7640" i="1" a="1"/>
  <c r="P7640" i="1" s="1"/>
  <c r="R7640" i="1" s="1"/>
  <c r="P7641" i="1" a="1"/>
  <c r="P7641" i="1" s="1"/>
  <c r="R7641" i="1" s="1"/>
  <c r="P7642" i="1" a="1"/>
  <c r="P7642" i="1" s="1"/>
  <c r="R7642" i="1" s="1"/>
  <c r="P7643" i="1" a="1"/>
  <c r="P7643" i="1" s="1"/>
  <c r="R7643" i="1" s="1"/>
  <c r="P7644" i="1" a="1"/>
  <c r="P7644" i="1" s="1"/>
  <c r="R7644" i="1" s="1"/>
  <c r="P7645" i="1" a="1"/>
  <c r="P7645" i="1" s="1"/>
  <c r="R7645" i="1" s="1"/>
  <c r="P7646" i="1" a="1"/>
  <c r="P7646" i="1" s="1"/>
  <c r="R7646" i="1" s="1"/>
  <c r="P7647" i="1" a="1"/>
  <c r="P7647" i="1" s="1"/>
  <c r="R7647" i="1" s="1"/>
  <c r="P7648" i="1" a="1"/>
  <c r="P7648" i="1" s="1"/>
  <c r="R7648" i="1" s="1"/>
  <c r="P7649" i="1" a="1"/>
  <c r="P7649" i="1" s="1"/>
  <c r="R7649" i="1" s="1"/>
  <c r="P7650" i="1" a="1"/>
  <c r="P7650" i="1" s="1"/>
  <c r="R7650" i="1" s="1"/>
  <c r="P7651" i="1" a="1"/>
  <c r="P7651" i="1" s="1"/>
  <c r="R7651" i="1" s="1"/>
  <c r="P7652" i="1" a="1"/>
  <c r="P7652" i="1" s="1"/>
  <c r="R7652" i="1" s="1"/>
  <c r="P7653" i="1" a="1"/>
  <c r="P7653" i="1" s="1"/>
  <c r="R7653" i="1" s="1"/>
  <c r="P7654" i="1" a="1"/>
  <c r="P7654" i="1" s="1"/>
  <c r="R7654" i="1" s="1"/>
  <c r="P7655" i="1" a="1"/>
  <c r="P7655" i="1" s="1"/>
  <c r="R7655" i="1" s="1"/>
  <c r="P7656" i="1" a="1"/>
  <c r="P7656" i="1" s="1"/>
  <c r="R7656" i="1" s="1"/>
  <c r="P7657" i="1" a="1"/>
  <c r="P7657" i="1" s="1"/>
  <c r="R7657" i="1" s="1"/>
  <c r="P7658" i="1" a="1"/>
  <c r="P7658" i="1" s="1"/>
  <c r="R7658" i="1" s="1"/>
  <c r="P7659" i="1" a="1"/>
  <c r="P7659" i="1" s="1"/>
  <c r="R7659" i="1" s="1"/>
  <c r="P7660" i="1" a="1"/>
  <c r="P7660" i="1" s="1"/>
  <c r="R7660" i="1" s="1"/>
  <c r="P7661" i="1" a="1"/>
  <c r="P7661" i="1" s="1"/>
  <c r="R7661" i="1" s="1"/>
  <c r="P7662" i="1" a="1"/>
  <c r="P7662" i="1" s="1"/>
  <c r="R7662" i="1" s="1"/>
  <c r="P7663" i="1" a="1"/>
  <c r="P7663" i="1" s="1"/>
  <c r="R7663" i="1" s="1"/>
  <c r="P7664" i="1" a="1"/>
  <c r="P7664" i="1" s="1"/>
  <c r="R7664" i="1" s="1"/>
  <c r="P7665" i="1" a="1"/>
  <c r="P7665" i="1" s="1"/>
  <c r="R7665" i="1" s="1"/>
  <c r="P7666" i="1" a="1"/>
  <c r="P7666" i="1" s="1"/>
  <c r="R7666" i="1" s="1"/>
  <c r="P7667" i="1" a="1"/>
  <c r="P7667" i="1" s="1"/>
  <c r="R7667" i="1" s="1"/>
  <c r="P7668" i="1" a="1"/>
  <c r="P7668" i="1" s="1"/>
  <c r="R7668" i="1" s="1"/>
  <c r="P7669" i="1" a="1"/>
  <c r="P7669" i="1" s="1"/>
  <c r="R7669" i="1" s="1"/>
  <c r="P7670" i="1" a="1"/>
  <c r="P7670" i="1" s="1"/>
  <c r="R7670" i="1" s="1"/>
  <c r="P7671" i="1" a="1"/>
  <c r="P7671" i="1" s="1"/>
  <c r="R7671" i="1" s="1"/>
  <c r="P7672" i="1" a="1"/>
  <c r="P7672" i="1" s="1"/>
  <c r="R7672" i="1" s="1"/>
  <c r="P7673" i="1" a="1"/>
  <c r="P7673" i="1" s="1"/>
  <c r="R7673" i="1" s="1"/>
  <c r="P7674" i="1" a="1"/>
  <c r="P7674" i="1" s="1"/>
  <c r="R7674" i="1" s="1"/>
  <c r="P7675" i="1" a="1"/>
  <c r="P7675" i="1" s="1"/>
  <c r="R7675" i="1" s="1"/>
  <c r="P7676" i="1" a="1"/>
  <c r="P7676" i="1" s="1"/>
  <c r="R7676" i="1" s="1"/>
  <c r="P7677" i="1" a="1"/>
  <c r="P7677" i="1" s="1"/>
  <c r="R7677" i="1" s="1"/>
  <c r="P7678" i="1" a="1"/>
  <c r="P7678" i="1" s="1"/>
  <c r="R7678" i="1" s="1"/>
  <c r="P7679" i="1" a="1"/>
  <c r="P7679" i="1" s="1"/>
  <c r="R7679" i="1" s="1"/>
  <c r="P7680" i="1" a="1"/>
  <c r="P7680" i="1" s="1"/>
  <c r="R7680" i="1" s="1"/>
  <c r="P7681" i="1" a="1"/>
  <c r="P7681" i="1" s="1"/>
  <c r="R7681" i="1" s="1"/>
  <c r="P7682" i="1" a="1"/>
  <c r="P7682" i="1" s="1"/>
  <c r="R7682" i="1" s="1"/>
  <c r="P7683" i="1" a="1"/>
  <c r="P7683" i="1" s="1"/>
  <c r="R7683" i="1" s="1"/>
  <c r="P7684" i="1" a="1"/>
  <c r="P7684" i="1" s="1"/>
  <c r="R7684" i="1" s="1"/>
  <c r="P7685" i="1" a="1"/>
  <c r="P7685" i="1" s="1"/>
  <c r="R7685" i="1" s="1"/>
  <c r="P7686" i="1" a="1"/>
  <c r="P7686" i="1" s="1"/>
  <c r="R7686" i="1" s="1"/>
  <c r="P7687" i="1" a="1"/>
  <c r="P7687" i="1" s="1"/>
  <c r="R7687" i="1" s="1"/>
  <c r="P7688" i="1" a="1"/>
  <c r="P7688" i="1" s="1"/>
  <c r="R7688" i="1" s="1"/>
  <c r="P7689" i="1" a="1"/>
  <c r="P7689" i="1" s="1"/>
  <c r="R7689" i="1" s="1"/>
  <c r="P7690" i="1" a="1"/>
  <c r="P7690" i="1" s="1"/>
  <c r="R7690" i="1" s="1"/>
  <c r="P7691" i="1" a="1"/>
  <c r="P7691" i="1" s="1"/>
  <c r="R7691" i="1" s="1"/>
  <c r="P7692" i="1" a="1"/>
  <c r="P7692" i="1" s="1"/>
  <c r="R7692" i="1" s="1"/>
  <c r="P7693" i="1" a="1"/>
  <c r="P7693" i="1" s="1"/>
  <c r="R7693" i="1" s="1"/>
  <c r="P7694" i="1" a="1"/>
  <c r="P7694" i="1" s="1"/>
  <c r="R7694" i="1" s="1"/>
  <c r="P7695" i="1" a="1"/>
  <c r="P7695" i="1" s="1"/>
  <c r="R7695" i="1" s="1"/>
  <c r="P7696" i="1" a="1"/>
  <c r="P7696" i="1" s="1"/>
  <c r="R7696" i="1" s="1"/>
  <c r="P7697" i="1" a="1"/>
  <c r="P7697" i="1" s="1"/>
  <c r="R7697" i="1" s="1"/>
  <c r="P7698" i="1" a="1"/>
  <c r="P7698" i="1" s="1"/>
  <c r="R7698" i="1" s="1"/>
  <c r="P7699" i="1" a="1"/>
  <c r="P7699" i="1" s="1"/>
  <c r="R7699" i="1" s="1"/>
  <c r="P7700" i="1" a="1"/>
  <c r="P7700" i="1" s="1"/>
  <c r="R7700" i="1" s="1"/>
  <c r="P7701" i="1" a="1"/>
  <c r="P7701" i="1" s="1"/>
  <c r="R7701" i="1" s="1"/>
  <c r="P7702" i="1" a="1"/>
  <c r="P7702" i="1" s="1"/>
  <c r="R7702" i="1" s="1"/>
  <c r="P7703" i="1" a="1"/>
  <c r="P7703" i="1" s="1"/>
  <c r="R7703" i="1" s="1"/>
  <c r="P7704" i="1" a="1"/>
  <c r="P7704" i="1" s="1"/>
  <c r="R7704" i="1" s="1"/>
  <c r="P7705" i="1" a="1"/>
  <c r="P7705" i="1" s="1"/>
  <c r="R7705" i="1" s="1"/>
  <c r="P7706" i="1" a="1"/>
  <c r="P7706" i="1" s="1"/>
  <c r="R7706" i="1" s="1"/>
  <c r="P7707" i="1" a="1"/>
  <c r="P7707" i="1" s="1"/>
  <c r="R7707" i="1" s="1"/>
  <c r="P7708" i="1" a="1"/>
  <c r="P7708" i="1" s="1"/>
  <c r="R7708" i="1" s="1"/>
  <c r="P7709" i="1" a="1"/>
  <c r="P7709" i="1" s="1"/>
  <c r="R7709" i="1" s="1"/>
  <c r="P7710" i="1" a="1"/>
  <c r="P7710" i="1" s="1"/>
  <c r="R7710" i="1" s="1"/>
  <c r="P7711" i="1" a="1"/>
  <c r="P7711" i="1" s="1"/>
  <c r="R7711" i="1" s="1"/>
  <c r="P7712" i="1" a="1"/>
  <c r="P7712" i="1" s="1"/>
  <c r="R7712" i="1" s="1"/>
  <c r="P7713" i="1" a="1"/>
  <c r="P7713" i="1" s="1"/>
  <c r="R7713" i="1" s="1"/>
  <c r="P7714" i="1" a="1"/>
  <c r="P7714" i="1" s="1"/>
  <c r="R7714" i="1" s="1"/>
  <c r="P7715" i="1" a="1"/>
  <c r="P7715" i="1" s="1"/>
  <c r="R7715" i="1" s="1"/>
  <c r="P7716" i="1" a="1"/>
  <c r="P7716" i="1" s="1"/>
  <c r="R7716" i="1" s="1"/>
  <c r="P7717" i="1" a="1"/>
  <c r="P7717" i="1" s="1"/>
  <c r="R7717" i="1" s="1"/>
  <c r="P7718" i="1" a="1"/>
  <c r="P7718" i="1" s="1"/>
  <c r="R7718" i="1" s="1"/>
  <c r="P7719" i="1" a="1"/>
  <c r="P7719" i="1" s="1"/>
  <c r="R7719" i="1" s="1"/>
  <c r="P7720" i="1" a="1"/>
  <c r="P7720" i="1" s="1"/>
  <c r="R7720" i="1" s="1"/>
  <c r="P7721" i="1" a="1"/>
  <c r="P7721" i="1" s="1"/>
  <c r="R7721" i="1" s="1"/>
  <c r="P7722" i="1" a="1"/>
  <c r="P7722" i="1" s="1"/>
  <c r="R7722" i="1" s="1"/>
  <c r="P7723" i="1" a="1"/>
  <c r="P7723" i="1" s="1"/>
  <c r="R7723" i="1" s="1"/>
  <c r="P7724" i="1" a="1"/>
  <c r="P7724" i="1" s="1"/>
  <c r="R7724" i="1" s="1"/>
  <c r="P7725" i="1" a="1"/>
  <c r="P7725" i="1" s="1"/>
  <c r="R7725" i="1" s="1"/>
  <c r="P7726" i="1" a="1"/>
  <c r="P7726" i="1" s="1"/>
  <c r="R7726" i="1" s="1"/>
  <c r="P7727" i="1" a="1"/>
  <c r="P7727" i="1" s="1"/>
  <c r="R7727" i="1" s="1"/>
  <c r="P7728" i="1" a="1"/>
  <c r="P7728" i="1" s="1"/>
  <c r="R7728" i="1" s="1"/>
  <c r="P7729" i="1" a="1"/>
  <c r="P7729" i="1" s="1"/>
  <c r="R7729" i="1" s="1"/>
  <c r="P7730" i="1" a="1"/>
  <c r="P7730" i="1" s="1"/>
  <c r="R7730" i="1" s="1"/>
  <c r="P7731" i="1" a="1"/>
  <c r="P7731" i="1" s="1"/>
  <c r="R7731" i="1" s="1"/>
  <c r="P7732" i="1" a="1"/>
  <c r="P7732" i="1" s="1"/>
  <c r="R7732" i="1" s="1"/>
  <c r="P7733" i="1" a="1"/>
  <c r="P7733" i="1" s="1"/>
  <c r="R7733" i="1" s="1"/>
  <c r="P7734" i="1" a="1"/>
  <c r="P7734" i="1" s="1"/>
  <c r="R7734" i="1" s="1"/>
  <c r="P7735" i="1" a="1"/>
  <c r="P7735" i="1" s="1"/>
  <c r="R7735" i="1" s="1"/>
  <c r="P7736" i="1" a="1"/>
  <c r="P7736" i="1" s="1"/>
  <c r="R7736" i="1" s="1"/>
  <c r="P7737" i="1" a="1"/>
  <c r="P7737" i="1" s="1"/>
  <c r="R7737" i="1" s="1"/>
  <c r="P7738" i="1" a="1"/>
  <c r="P7738" i="1" s="1"/>
  <c r="R7738" i="1" s="1"/>
  <c r="P7739" i="1" a="1"/>
  <c r="P7739" i="1" s="1"/>
  <c r="R7739" i="1" s="1"/>
  <c r="P7740" i="1" a="1"/>
  <c r="P7740" i="1" s="1"/>
  <c r="R7740" i="1" s="1"/>
  <c r="P7741" i="1" a="1"/>
  <c r="P7741" i="1" s="1"/>
  <c r="R7741" i="1" s="1"/>
  <c r="P7742" i="1" a="1"/>
  <c r="P7742" i="1" s="1"/>
  <c r="R7742" i="1" s="1"/>
  <c r="P7743" i="1" a="1"/>
  <c r="P7743" i="1" s="1"/>
  <c r="R7743" i="1" s="1"/>
  <c r="P7744" i="1" a="1"/>
  <c r="P7744" i="1" s="1"/>
  <c r="R7744" i="1" s="1"/>
  <c r="P7745" i="1" a="1"/>
  <c r="P7745" i="1" s="1"/>
  <c r="R7745" i="1" s="1"/>
  <c r="P7746" i="1" a="1"/>
  <c r="P7746" i="1" s="1"/>
  <c r="R7746" i="1" s="1"/>
  <c r="P7747" i="1" a="1"/>
  <c r="P7747" i="1" s="1"/>
  <c r="R7747" i="1" s="1"/>
  <c r="P7748" i="1" a="1"/>
  <c r="P7748" i="1" s="1"/>
  <c r="R7748" i="1" s="1"/>
  <c r="P7749" i="1" a="1"/>
  <c r="P7749" i="1" s="1"/>
  <c r="R7749" i="1" s="1"/>
  <c r="P7750" i="1" a="1"/>
  <c r="P7750" i="1" s="1"/>
  <c r="R7750" i="1" s="1"/>
  <c r="P7751" i="1" a="1"/>
  <c r="P7751" i="1" s="1"/>
  <c r="R7751" i="1" s="1"/>
  <c r="P7752" i="1" a="1"/>
  <c r="P7752" i="1" s="1"/>
  <c r="P7753" i="1" a="1"/>
  <c r="P7753" i="1" s="1"/>
  <c r="P7754" i="1" a="1"/>
  <c r="P7754" i="1" s="1"/>
  <c r="P7755" i="1" a="1"/>
  <c r="P7755" i="1" s="1"/>
  <c r="R7755" i="1" s="1"/>
  <c r="P7756" i="1" a="1"/>
  <c r="P7756" i="1" s="1"/>
  <c r="R7756" i="1" s="1"/>
  <c r="P7757" i="1" a="1"/>
  <c r="P7757" i="1" s="1"/>
  <c r="R7757" i="1" s="1"/>
  <c r="P7758" i="1" a="1"/>
  <c r="P7758" i="1" s="1"/>
  <c r="R7758" i="1" s="1"/>
  <c r="P7759" i="1" a="1"/>
  <c r="P7759" i="1" s="1"/>
  <c r="R7759" i="1" s="1"/>
  <c r="P7760" i="1" a="1"/>
  <c r="P7760" i="1" s="1"/>
  <c r="R7760" i="1" s="1"/>
  <c r="P7761" i="1" a="1"/>
  <c r="P7761" i="1" s="1"/>
  <c r="R7761" i="1" s="1"/>
  <c r="P7762" i="1" a="1"/>
  <c r="P7762" i="1" s="1"/>
  <c r="R7762" i="1" s="1"/>
  <c r="P7763" i="1" a="1"/>
  <c r="P7763" i="1" s="1"/>
  <c r="R7763" i="1" s="1"/>
  <c r="P7764" i="1" a="1"/>
  <c r="P7764" i="1" s="1"/>
  <c r="R7764" i="1" s="1"/>
  <c r="P7765" i="1" a="1"/>
  <c r="P7765" i="1" s="1"/>
  <c r="R7765" i="1" s="1"/>
  <c r="P7766" i="1" a="1"/>
  <c r="P7766" i="1" s="1"/>
  <c r="R7766" i="1" s="1"/>
  <c r="P7767" i="1" a="1"/>
  <c r="P7767" i="1" s="1"/>
  <c r="R7767" i="1" s="1"/>
  <c r="P7768" i="1" a="1"/>
  <c r="P7768" i="1" s="1"/>
  <c r="R7768" i="1" s="1"/>
  <c r="P7769" i="1" a="1"/>
  <c r="P7769" i="1" s="1"/>
  <c r="R7769" i="1" s="1"/>
  <c r="P7770" i="1" a="1"/>
  <c r="P7770" i="1" s="1"/>
  <c r="R7770" i="1" s="1"/>
  <c r="P7771" i="1" a="1"/>
  <c r="P7771" i="1" s="1"/>
  <c r="R7771" i="1" s="1"/>
  <c r="P7772" i="1" a="1"/>
  <c r="P7772" i="1" s="1"/>
  <c r="R7772" i="1" s="1"/>
  <c r="P7773" i="1" a="1"/>
  <c r="P7773" i="1" s="1"/>
  <c r="R7773" i="1" s="1"/>
  <c r="P7774" i="1" a="1"/>
  <c r="P7774" i="1" s="1"/>
  <c r="R7774" i="1" s="1"/>
  <c r="P7775" i="1" a="1"/>
  <c r="P7775" i="1" s="1"/>
  <c r="R7775" i="1" s="1"/>
  <c r="P7776" i="1" a="1"/>
  <c r="P7776" i="1" s="1"/>
  <c r="R7776" i="1" s="1"/>
  <c r="P7777" i="1" a="1"/>
  <c r="P7777" i="1" s="1"/>
  <c r="R7777" i="1" s="1"/>
  <c r="P7778" i="1" a="1"/>
  <c r="P7778" i="1" s="1"/>
  <c r="R7778" i="1" s="1"/>
  <c r="P7779" i="1" a="1"/>
  <c r="P7779" i="1" s="1"/>
  <c r="R7779" i="1" s="1"/>
  <c r="P7780" i="1" a="1"/>
  <c r="P7780" i="1" s="1"/>
  <c r="R7780" i="1" s="1"/>
  <c r="P7781" i="1" a="1"/>
  <c r="P7781" i="1" s="1"/>
  <c r="R7781" i="1" s="1"/>
  <c r="P7782" i="1" a="1"/>
  <c r="P7782" i="1" s="1"/>
  <c r="R7782" i="1" s="1"/>
  <c r="P7783" i="1" a="1"/>
  <c r="P7783" i="1" s="1"/>
  <c r="R7783" i="1" s="1"/>
  <c r="P7784" i="1" a="1"/>
  <c r="P7784" i="1" s="1"/>
  <c r="R7784" i="1" s="1"/>
  <c r="P7785" i="1" a="1"/>
  <c r="P7785" i="1" s="1"/>
  <c r="R7785" i="1" s="1"/>
  <c r="P7786" i="1" a="1"/>
  <c r="P7786" i="1" s="1"/>
  <c r="R7786" i="1" s="1"/>
  <c r="P7787" i="1" a="1"/>
  <c r="P7787" i="1" s="1"/>
  <c r="R7787" i="1" s="1"/>
  <c r="P7788" i="1" a="1"/>
  <c r="P7788" i="1" s="1"/>
  <c r="R7788" i="1" s="1"/>
  <c r="P7789" i="1" a="1"/>
  <c r="P7789" i="1" s="1"/>
  <c r="R7789" i="1" s="1"/>
  <c r="P7790" i="1" a="1"/>
  <c r="P7790" i="1" s="1"/>
  <c r="R7790" i="1" s="1"/>
  <c r="P7791" i="1" a="1"/>
  <c r="P7791" i="1" s="1"/>
  <c r="R7791" i="1" s="1"/>
  <c r="P7792" i="1" a="1"/>
  <c r="P7792" i="1" s="1"/>
  <c r="R7792" i="1" s="1"/>
  <c r="P7793" i="1" a="1"/>
  <c r="P7793" i="1" s="1"/>
  <c r="R7793" i="1" s="1"/>
  <c r="P7794" i="1" a="1"/>
  <c r="P7794" i="1" s="1"/>
  <c r="R7794" i="1" s="1"/>
  <c r="P7795" i="1" a="1"/>
  <c r="P7795" i="1" s="1"/>
  <c r="R7795" i="1" s="1"/>
  <c r="P7796" i="1" a="1"/>
  <c r="P7796" i="1" s="1"/>
  <c r="R7796" i="1" s="1"/>
  <c r="P7797" i="1" a="1"/>
  <c r="P7797" i="1" s="1"/>
  <c r="R7797" i="1" s="1"/>
  <c r="P7798" i="1" a="1"/>
  <c r="P7798" i="1" s="1"/>
  <c r="R7798" i="1" s="1"/>
  <c r="P7799" i="1" a="1"/>
  <c r="P7799" i="1" s="1"/>
  <c r="R7799" i="1" s="1"/>
  <c r="P7800" i="1" a="1"/>
  <c r="P7800" i="1" s="1"/>
  <c r="R7800" i="1" s="1"/>
  <c r="P7801" i="1" a="1"/>
  <c r="P7801" i="1" s="1"/>
  <c r="R7801" i="1" s="1"/>
  <c r="P7802" i="1" a="1"/>
  <c r="P7802" i="1" s="1"/>
  <c r="R7802" i="1" s="1"/>
  <c r="P7803" i="1" a="1"/>
  <c r="P7803" i="1" s="1"/>
  <c r="R7803" i="1" s="1"/>
  <c r="P7804" i="1" a="1"/>
  <c r="P7804" i="1" s="1"/>
  <c r="R7804" i="1" s="1"/>
  <c r="P7805" i="1" a="1"/>
  <c r="P7805" i="1" s="1"/>
  <c r="R7805" i="1" s="1"/>
  <c r="P7806" i="1" a="1"/>
  <c r="P7806" i="1" s="1"/>
  <c r="R7806" i="1" s="1"/>
  <c r="P7807" i="1" a="1"/>
  <c r="P7807" i="1" s="1"/>
  <c r="R7807" i="1" s="1"/>
  <c r="P7808" i="1" a="1"/>
  <c r="P7808" i="1" s="1"/>
  <c r="R7808" i="1" s="1"/>
  <c r="P7809" i="1" a="1"/>
  <c r="P7809" i="1" s="1"/>
  <c r="R7809" i="1" s="1"/>
  <c r="P7810" i="1" a="1"/>
  <c r="P7810" i="1" s="1"/>
  <c r="R7810" i="1" s="1"/>
  <c r="P7811" i="1" a="1"/>
  <c r="P7811" i="1" s="1"/>
  <c r="R7811" i="1" s="1"/>
  <c r="P7812" i="1" a="1"/>
  <c r="P7812" i="1" s="1"/>
  <c r="R7812" i="1" s="1"/>
  <c r="P7813" i="1" a="1"/>
  <c r="P7813" i="1" s="1"/>
  <c r="R7813" i="1" s="1"/>
  <c r="P7814" i="1" a="1"/>
  <c r="P7814" i="1" s="1"/>
  <c r="R7814" i="1" s="1"/>
  <c r="P7815" i="1" a="1"/>
  <c r="P7815" i="1" s="1"/>
  <c r="R7815" i="1" s="1"/>
  <c r="P7816" i="1" a="1"/>
  <c r="P7816" i="1" s="1"/>
  <c r="R7816" i="1" s="1"/>
  <c r="P7817" i="1" a="1"/>
  <c r="P7817" i="1" s="1"/>
  <c r="R7817" i="1" s="1"/>
  <c r="P7818" i="1" a="1"/>
  <c r="P7818" i="1" s="1"/>
  <c r="R7818" i="1" s="1"/>
  <c r="P7819" i="1" a="1"/>
  <c r="P7819" i="1" s="1"/>
  <c r="R7819" i="1" s="1"/>
  <c r="P7820" i="1" a="1"/>
  <c r="P7820" i="1" s="1"/>
  <c r="R7820" i="1" s="1"/>
  <c r="P7821" i="1" a="1"/>
  <c r="P7821" i="1" s="1"/>
  <c r="R7821" i="1" s="1"/>
  <c r="P7822" i="1" a="1"/>
  <c r="P7822" i="1" s="1"/>
  <c r="R7822" i="1" s="1"/>
  <c r="P7823" i="1" a="1"/>
  <c r="P7823" i="1" s="1"/>
  <c r="R7823" i="1" s="1"/>
  <c r="P7824" i="1" a="1"/>
  <c r="P7824" i="1" s="1"/>
  <c r="R7824" i="1" s="1"/>
  <c r="P7825" i="1" a="1"/>
  <c r="P7825" i="1" s="1"/>
  <c r="R7825" i="1" s="1"/>
  <c r="P7826" i="1" a="1"/>
  <c r="P7826" i="1" s="1"/>
  <c r="R7826" i="1" s="1"/>
  <c r="P7827" i="1" a="1"/>
  <c r="P7827" i="1" s="1"/>
  <c r="R7827" i="1" s="1"/>
  <c r="P7828" i="1" a="1"/>
  <c r="P7828" i="1" s="1"/>
  <c r="R7828" i="1" s="1"/>
  <c r="P7829" i="1" a="1"/>
  <c r="P7829" i="1" s="1"/>
  <c r="R7829" i="1" s="1"/>
  <c r="P7830" i="1" a="1"/>
  <c r="P7830" i="1" s="1"/>
  <c r="R7830" i="1" s="1"/>
  <c r="P7831" i="1" a="1"/>
  <c r="P7831" i="1" s="1"/>
  <c r="R7831" i="1" s="1"/>
  <c r="P7832" i="1" a="1"/>
  <c r="P7832" i="1" s="1"/>
  <c r="R7832" i="1" s="1"/>
  <c r="P7833" i="1" a="1"/>
  <c r="P7833" i="1" s="1"/>
  <c r="R7833" i="1" s="1"/>
  <c r="P7834" i="1" a="1"/>
  <c r="P7834" i="1" s="1"/>
  <c r="R7834" i="1" s="1"/>
  <c r="P7835" i="1" a="1"/>
  <c r="P7835" i="1" s="1"/>
  <c r="R7835" i="1" s="1"/>
  <c r="P7836" i="1" a="1"/>
  <c r="P7836" i="1" s="1"/>
  <c r="R7836" i="1" s="1"/>
  <c r="P7837" i="1" a="1"/>
  <c r="P7837" i="1" s="1"/>
  <c r="R7837" i="1" s="1"/>
  <c r="P7838" i="1" a="1"/>
  <c r="P7838" i="1" s="1"/>
  <c r="R7838" i="1" s="1"/>
  <c r="P7839" i="1" a="1"/>
  <c r="P7839" i="1" s="1"/>
  <c r="R7839" i="1" s="1"/>
  <c r="P7840" i="1" a="1"/>
  <c r="P7840" i="1" s="1"/>
  <c r="R7840" i="1" s="1"/>
  <c r="P7841" i="1" a="1"/>
  <c r="P7841" i="1" s="1"/>
  <c r="R7841" i="1" s="1"/>
  <c r="P7842" i="1" a="1"/>
  <c r="P7842" i="1" s="1"/>
  <c r="R7842" i="1" s="1"/>
  <c r="P7843" i="1" a="1"/>
  <c r="P7843" i="1" s="1"/>
  <c r="R7843" i="1" s="1"/>
  <c r="P7844" i="1" a="1"/>
  <c r="P7844" i="1" s="1"/>
  <c r="R7844" i="1" s="1"/>
  <c r="P7845" i="1" a="1"/>
  <c r="P7845" i="1" s="1"/>
  <c r="R7845" i="1" s="1"/>
  <c r="P7846" i="1" a="1"/>
  <c r="P7846" i="1" s="1"/>
  <c r="R7846" i="1" s="1"/>
  <c r="P7847" i="1" a="1"/>
  <c r="P7847" i="1" s="1"/>
  <c r="R7847" i="1" s="1"/>
  <c r="P7848" i="1" a="1"/>
  <c r="P7848" i="1" s="1"/>
  <c r="R7848" i="1" s="1"/>
  <c r="P7849" i="1" a="1"/>
  <c r="P7849" i="1" s="1"/>
  <c r="R7849" i="1" s="1"/>
  <c r="P7850" i="1" a="1"/>
  <c r="P7850" i="1" s="1"/>
  <c r="R7850" i="1" s="1"/>
  <c r="P7851" i="1" a="1"/>
  <c r="P7851" i="1" s="1"/>
  <c r="R7851" i="1" s="1"/>
  <c r="P7852" i="1" a="1"/>
  <c r="P7852" i="1" s="1"/>
  <c r="R7852" i="1" s="1"/>
  <c r="P7853" i="1" a="1"/>
  <c r="P7853" i="1" s="1"/>
  <c r="R7853" i="1" s="1"/>
  <c r="P7854" i="1" a="1"/>
  <c r="P7854" i="1" s="1"/>
  <c r="R7854" i="1" s="1"/>
  <c r="P7855" i="1" a="1"/>
  <c r="P7855" i="1" s="1"/>
  <c r="R7855" i="1" s="1"/>
  <c r="P7856" i="1" a="1"/>
  <c r="P7856" i="1" s="1"/>
  <c r="R7856" i="1" s="1"/>
  <c r="P7857" i="1" a="1"/>
  <c r="P7857" i="1" s="1"/>
  <c r="R7857" i="1" s="1"/>
  <c r="P7858" i="1" a="1"/>
  <c r="P7858" i="1" s="1"/>
  <c r="R7858" i="1" s="1"/>
  <c r="P7859" i="1" a="1"/>
  <c r="P7859" i="1" s="1"/>
  <c r="R7859" i="1" s="1"/>
  <c r="P7860" i="1" a="1"/>
  <c r="P7860" i="1" s="1"/>
  <c r="R7860" i="1" s="1"/>
  <c r="P7861" i="1" a="1"/>
  <c r="P7861" i="1" s="1"/>
  <c r="R7861" i="1" s="1"/>
  <c r="P7862" i="1" a="1"/>
  <c r="P7862" i="1" s="1"/>
  <c r="R7862" i="1" s="1"/>
  <c r="P7863" i="1" a="1"/>
  <c r="P7863" i="1" s="1"/>
  <c r="R7863" i="1" s="1"/>
  <c r="P7864" i="1" a="1"/>
  <c r="P7864" i="1" s="1"/>
  <c r="R7864" i="1" s="1"/>
  <c r="P7865" i="1" a="1"/>
  <c r="P7865" i="1" s="1"/>
  <c r="R7865" i="1" s="1"/>
  <c r="P7866" i="1" a="1"/>
  <c r="P7866" i="1" s="1"/>
  <c r="R7866" i="1" s="1"/>
  <c r="P7867" i="1" a="1"/>
  <c r="P7867" i="1" s="1"/>
  <c r="R7867" i="1" s="1"/>
  <c r="P7868" i="1" a="1"/>
  <c r="P7868" i="1" s="1"/>
  <c r="R7868" i="1" s="1"/>
  <c r="P7869" i="1" a="1"/>
  <c r="P7869" i="1" s="1"/>
  <c r="R7869" i="1" s="1"/>
  <c r="P7870" i="1" a="1"/>
  <c r="P7870" i="1" s="1"/>
  <c r="R7870" i="1" s="1"/>
  <c r="P7871" i="1" a="1"/>
  <c r="P7871" i="1" s="1"/>
  <c r="R7871" i="1" s="1"/>
  <c r="P7872" i="1" a="1"/>
  <c r="P7872" i="1" s="1"/>
  <c r="R7872" i="1" s="1"/>
  <c r="P7873" i="1" a="1"/>
  <c r="P7873" i="1" s="1"/>
  <c r="R7873" i="1" s="1"/>
  <c r="P7874" i="1" a="1"/>
  <c r="P7874" i="1" s="1"/>
  <c r="R7874" i="1" s="1"/>
  <c r="P7875" i="1" a="1"/>
  <c r="P7875" i="1" s="1"/>
  <c r="R7875" i="1" s="1"/>
  <c r="P7876" i="1" a="1"/>
  <c r="P7876" i="1" s="1"/>
  <c r="R7876" i="1" s="1"/>
  <c r="P7877" i="1" a="1"/>
  <c r="P7877" i="1" s="1"/>
  <c r="R7877" i="1" s="1"/>
  <c r="P7878" i="1" a="1"/>
  <c r="P7878" i="1" s="1"/>
  <c r="R7878" i="1" s="1"/>
  <c r="P7879" i="1" a="1"/>
  <c r="P7879" i="1" s="1"/>
  <c r="P7880" i="1" a="1"/>
  <c r="P7880" i="1" s="1"/>
  <c r="P7881" i="1" a="1"/>
  <c r="P7881" i="1" s="1"/>
  <c r="P7882" i="1" a="1"/>
  <c r="P7882" i="1" s="1"/>
  <c r="P7883" i="1" a="1"/>
  <c r="P7883" i="1" s="1"/>
  <c r="P7884" i="1" a="1"/>
  <c r="P7884" i="1" s="1"/>
  <c r="P7885" i="1" a="1"/>
  <c r="P7885" i="1" s="1"/>
  <c r="P7886" i="1" a="1"/>
  <c r="P7886" i="1" s="1"/>
  <c r="P7887" i="1" a="1"/>
  <c r="P7887" i="1" s="1"/>
  <c r="P7888" i="1" a="1"/>
  <c r="P7888" i="1" s="1"/>
  <c r="R7888" i="1" s="1"/>
  <c r="P7889" i="1" a="1"/>
  <c r="P7889" i="1" s="1"/>
  <c r="R7889" i="1" s="1"/>
  <c r="P7890" i="1" a="1"/>
  <c r="P7890" i="1" s="1"/>
  <c r="R7890" i="1" s="1"/>
  <c r="P7891" i="1" a="1"/>
  <c r="P7891" i="1" s="1"/>
  <c r="R7891" i="1" s="1"/>
  <c r="P7892" i="1" a="1"/>
  <c r="P7892" i="1" s="1"/>
  <c r="R7892" i="1" s="1"/>
  <c r="P7893" i="1" a="1"/>
  <c r="P7893" i="1" s="1"/>
  <c r="R7893" i="1" s="1"/>
  <c r="P7894" i="1" a="1"/>
  <c r="P7894" i="1" s="1"/>
  <c r="R7894" i="1" s="1"/>
  <c r="P7895" i="1" a="1"/>
  <c r="P7895" i="1" s="1"/>
  <c r="R7895" i="1" s="1"/>
  <c r="P7896" i="1" a="1"/>
  <c r="P7896" i="1" s="1"/>
  <c r="R7896" i="1" s="1"/>
  <c r="P7897" i="1" a="1"/>
  <c r="P7897" i="1" s="1"/>
  <c r="R7897" i="1" s="1"/>
  <c r="P7898" i="1" a="1"/>
  <c r="P7898" i="1" s="1"/>
  <c r="R7898" i="1" s="1"/>
  <c r="P7899" i="1" a="1"/>
  <c r="P7899" i="1" s="1"/>
  <c r="R7899" i="1" s="1"/>
  <c r="P7900" i="1" a="1"/>
  <c r="P7900" i="1" s="1"/>
  <c r="R7900" i="1" s="1"/>
  <c r="P7901" i="1" a="1"/>
  <c r="P7901" i="1" s="1"/>
  <c r="R7901" i="1" s="1"/>
  <c r="P7902" i="1" a="1"/>
  <c r="P7902" i="1" s="1"/>
  <c r="R7902" i="1" s="1"/>
  <c r="P7903" i="1" a="1"/>
  <c r="P7903" i="1" s="1"/>
  <c r="R7903" i="1" s="1"/>
  <c r="P7904" i="1" a="1"/>
  <c r="P7904" i="1" s="1"/>
  <c r="R7904" i="1" s="1"/>
  <c r="P7905" i="1" a="1"/>
  <c r="P7905" i="1" s="1"/>
  <c r="R7905" i="1" s="1"/>
  <c r="P7906" i="1" a="1"/>
  <c r="P7906" i="1" s="1"/>
  <c r="R7906" i="1" s="1"/>
  <c r="P7907" i="1" a="1"/>
  <c r="P7907" i="1" s="1"/>
  <c r="R7907" i="1" s="1"/>
  <c r="P7908" i="1" a="1"/>
  <c r="P7908" i="1" s="1"/>
  <c r="R7908" i="1" s="1"/>
  <c r="P7909" i="1" a="1"/>
  <c r="P7909" i="1" s="1"/>
  <c r="R7909" i="1" s="1"/>
  <c r="P7910" i="1" a="1"/>
  <c r="P7910" i="1" s="1"/>
  <c r="R7910" i="1" s="1"/>
  <c r="P7911" i="1" a="1"/>
  <c r="P7911" i="1" s="1"/>
  <c r="R7911" i="1" s="1"/>
  <c r="P7912" i="1" a="1"/>
  <c r="P7912" i="1" s="1"/>
  <c r="R7912" i="1" s="1"/>
  <c r="P7913" i="1" a="1"/>
  <c r="P7913" i="1" s="1"/>
  <c r="R7913" i="1" s="1"/>
  <c r="P7914" i="1" a="1"/>
  <c r="P7914" i="1" s="1"/>
  <c r="R7914" i="1" s="1"/>
  <c r="P7915" i="1" a="1"/>
  <c r="P7915" i="1" s="1"/>
  <c r="R7915" i="1" s="1"/>
  <c r="P7916" i="1" a="1"/>
  <c r="P7916" i="1" s="1"/>
  <c r="R7916" i="1" s="1"/>
  <c r="P7917" i="1" a="1"/>
  <c r="P7917" i="1" s="1"/>
  <c r="R7917" i="1" s="1"/>
  <c r="P7918" i="1" a="1"/>
  <c r="P7918" i="1" s="1"/>
  <c r="R7918" i="1" s="1"/>
  <c r="P7919" i="1" a="1"/>
  <c r="P7919" i="1" s="1"/>
  <c r="R7919" i="1" s="1"/>
  <c r="P7920" i="1" a="1"/>
  <c r="P7920" i="1" s="1"/>
  <c r="R7920" i="1" s="1"/>
  <c r="P7921" i="1" a="1"/>
  <c r="P7921" i="1" s="1"/>
  <c r="R7921" i="1" s="1"/>
  <c r="P7922" i="1" a="1"/>
  <c r="P7922" i="1" s="1"/>
  <c r="R7922" i="1" s="1"/>
  <c r="P7923" i="1" a="1"/>
  <c r="P7923" i="1" s="1"/>
  <c r="P7924" i="1" a="1"/>
  <c r="P7924" i="1" s="1"/>
  <c r="P7925" i="1" a="1"/>
  <c r="P7925" i="1" s="1"/>
  <c r="P7926" i="1" a="1"/>
  <c r="P7926" i="1" s="1"/>
  <c r="P7927" i="1" a="1"/>
  <c r="P7927" i="1" s="1"/>
  <c r="P7928" i="1" a="1"/>
  <c r="P7928" i="1" s="1"/>
  <c r="P7929" i="1" a="1"/>
  <c r="P7929" i="1" s="1"/>
  <c r="P7930" i="1" a="1"/>
  <c r="P7930" i="1" s="1"/>
  <c r="R7930" i="1" s="1"/>
  <c r="P7931" i="1" a="1"/>
  <c r="P7931" i="1" s="1"/>
  <c r="R7931" i="1" s="1"/>
  <c r="P7932" i="1" a="1"/>
  <c r="P7932" i="1" s="1"/>
  <c r="R7932" i="1" s="1"/>
  <c r="P7933" i="1" a="1"/>
  <c r="P7933" i="1" s="1"/>
  <c r="R7933" i="1" s="1"/>
  <c r="P7934" i="1" a="1"/>
  <c r="P7934" i="1" s="1"/>
  <c r="R7934" i="1" s="1"/>
  <c r="P7935" i="1" a="1"/>
  <c r="P7935" i="1" s="1"/>
  <c r="R7935" i="1" s="1"/>
  <c r="P7936" i="1" a="1"/>
  <c r="P7936" i="1" s="1"/>
  <c r="R7936" i="1" s="1"/>
  <c r="P7937" i="1" a="1"/>
  <c r="P7937" i="1" s="1"/>
  <c r="R7937" i="1" s="1"/>
  <c r="P7938" i="1" a="1"/>
  <c r="P7938" i="1" s="1"/>
  <c r="R7938" i="1" s="1"/>
  <c r="P7939" i="1" a="1"/>
  <c r="P7939" i="1" s="1"/>
  <c r="R7939" i="1" s="1"/>
  <c r="P7940" i="1" a="1"/>
  <c r="P7940" i="1" s="1"/>
  <c r="R7940" i="1" s="1"/>
  <c r="P7941" i="1" a="1"/>
  <c r="P7941" i="1" s="1"/>
  <c r="R7941" i="1" s="1"/>
  <c r="P7942" i="1" a="1"/>
  <c r="P7942" i="1" s="1"/>
  <c r="R7942" i="1" s="1"/>
  <c r="P7943" i="1" a="1"/>
  <c r="P7943" i="1" s="1"/>
  <c r="R7943" i="1" s="1"/>
  <c r="P7944" i="1" a="1"/>
  <c r="P7944" i="1" s="1"/>
  <c r="R7944" i="1" s="1"/>
  <c r="P7945" i="1" a="1"/>
  <c r="P7945" i="1" s="1"/>
  <c r="R7945" i="1" s="1"/>
  <c r="P7946" i="1" a="1"/>
  <c r="P7946" i="1" s="1"/>
  <c r="R7946" i="1" s="1"/>
  <c r="P7947" i="1" a="1"/>
  <c r="P7947" i="1" s="1"/>
  <c r="R7947" i="1" s="1"/>
  <c r="P7948" i="1" a="1"/>
  <c r="P7948" i="1" s="1"/>
  <c r="R7948" i="1" s="1"/>
  <c r="P7949" i="1" a="1"/>
  <c r="P7949" i="1" s="1"/>
  <c r="R7949" i="1" s="1"/>
  <c r="P7950" i="1" a="1"/>
  <c r="P7950" i="1" s="1"/>
  <c r="R7950" i="1" s="1"/>
  <c r="P7951" i="1" a="1"/>
  <c r="P7951" i="1" s="1"/>
  <c r="R7951" i="1" s="1"/>
  <c r="P7952" i="1" a="1"/>
  <c r="P7952" i="1" s="1"/>
  <c r="R7952" i="1" s="1"/>
  <c r="P7953" i="1" a="1"/>
  <c r="P7953" i="1" s="1"/>
  <c r="R7953" i="1" s="1"/>
  <c r="P7954" i="1" a="1"/>
  <c r="P7954" i="1" s="1"/>
  <c r="R7954" i="1" s="1"/>
  <c r="P7955" i="1" a="1"/>
  <c r="P7955" i="1" s="1"/>
  <c r="R7955" i="1" s="1"/>
  <c r="P7956" i="1" a="1"/>
  <c r="P7956" i="1" s="1"/>
  <c r="R7956" i="1" s="1"/>
  <c r="P7957" i="1" a="1"/>
  <c r="P7957" i="1" s="1"/>
  <c r="R7957" i="1" s="1"/>
  <c r="P7958" i="1" a="1"/>
  <c r="P7958" i="1" s="1"/>
  <c r="R7958" i="1" s="1"/>
  <c r="P7959" i="1" a="1"/>
  <c r="P7959" i="1" s="1"/>
  <c r="R7959" i="1" s="1"/>
  <c r="P7960" i="1" a="1"/>
  <c r="P7960" i="1" s="1"/>
  <c r="R7960" i="1" s="1"/>
  <c r="P7961" i="1" a="1"/>
  <c r="P7961" i="1" s="1"/>
  <c r="R7961" i="1" s="1"/>
  <c r="P7962" i="1" a="1"/>
  <c r="P7962" i="1" s="1"/>
  <c r="R7962" i="1" s="1"/>
  <c r="P7963" i="1" a="1"/>
  <c r="P7963" i="1" s="1"/>
  <c r="R7963" i="1" s="1"/>
  <c r="P7964" i="1" a="1"/>
  <c r="P7964" i="1" s="1"/>
  <c r="R7964" i="1" s="1"/>
  <c r="P7965" i="1" a="1"/>
  <c r="P7965" i="1" s="1"/>
  <c r="R7965" i="1" s="1"/>
  <c r="P7966" i="1" a="1"/>
  <c r="P7966" i="1" s="1"/>
  <c r="R7966" i="1" s="1"/>
  <c r="P7967" i="1" a="1"/>
  <c r="P7967" i="1" s="1"/>
  <c r="R7967" i="1" s="1"/>
  <c r="P7968" i="1" a="1"/>
  <c r="P7968" i="1" s="1"/>
  <c r="R7968" i="1" s="1"/>
  <c r="P7969" i="1" a="1"/>
  <c r="P7969" i="1" s="1"/>
  <c r="R7969" i="1" s="1"/>
  <c r="P7970" i="1" a="1"/>
  <c r="P7970" i="1" s="1"/>
  <c r="R7970" i="1" s="1"/>
  <c r="P7971" i="1" a="1"/>
  <c r="P7971" i="1" s="1"/>
  <c r="R7971" i="1" s="1"/>
  <c r="P7972" i="1" a="1"/>
  <c r="P7972" i="1" s="1"/>
  <c r="R7972" i="1" s="1"/>
  <c r="P7973" i="1" a="1"/>
  <c r="P7973" i="1" s="1"/>
  <c r="R7973" i="1" s="1"/>
  <c r="P7974" i="1" a="1"/>
  <c r="P7974" i="1" s="1"/>
  <c r="R7974" i="1" s="1"/>
  <c r="P7975" i="1" a="1"/>
  <c r="P7975" i="1" s="1"/>
  <c r="R7975" i="1" s="1"/>
  <c r="P7976" i="1" a="1"/>
  <c r="P7976" i="1" s="1"/>
  <c r="R7976" i="1" s="1"/>
  <c r="P7977" i="1" a="1"/>
  <c r="P7977" i="1" s="1"/>
  <c r="R7977" i="1" s="1"/>
  <c r="P7978" i="1" a="1"/>
  <c r="P7978" i="1" s="1"/>
  <c r="R7978" i="1" s="1"/>
  <c r="P7979" i="1" a="1"/>
  <c r="P7979" i="1" s="1"/>
  <c r="R7979" i="1" s="1"/>
  <c r="P7980" i="1" a="1"/>
  <c r="P7980" i="1" s="1"/>
  <c r="R7980" i="1" s="1"/>
  <c r="P7981" i="1" a="1"/>
  <c r="P7981" i="1" s="1"/>
  <c r="R7981" i="1" s="1"/>
  <c r="P7982" i="1" a="1"/>
  <c r="P7982" i="1" s="1"/>
  <c r="R7982" i="1" s="1"/>
  <c r="P7983" i="1" a="1"/>
  <c r="P7983" i="1" s="1"/>
  <c r="R7983" i="1" s="1"/>
  <c r="P7984" i="1" a="1"/>
  <c r="P7984" i="1" s="1"/>
  <c r="R7984" i="1" s="1"/>
  <c r="P7985" i="1" a="1"/>
  <c r="P7985" i="1" s="1"/>
  <c r="R7985" i="1" s="1"/>
  <c r="P7986" i="1" a="1"/>
  <c r="P7986" i="1" s="1"/>
  <c r="R7986" i="1" s="1"/>
  <c r="P7987" i="1" a="1"/>
  <c r="P7987" i="1" s="1"/>
  <c r="R7987" i="1" s="1"/>
  <c r="P7988" i="1" a="1"/>
  <c r="P7988" i="1" s="1"/>
  <c r="R7988" i="1" s="1"/>
  <c r="P7989" i="1" a="1"/>
  <c r="P7989" i="1" s="1"/>
  <c r="R7989" i="1" s="1"/>
  <c r="P7990" i="1" a="1"/>
  <c r="P7990" i="1" s="1"/>
  <c r="R7990" i="1" s="1"/>
  <c r="P7991" i="1" a="1"/>
  <c r="P7991" i="1" s="1"/>
  <c r="R7991" i="1" s="1"/>
  <c r="P7992" i="1" a="1"/>
  <c r="P7992" i="1" s="1"/>
  <c r="R7992" i="1" s="1"/>
  <c r="P7993" i="1" a="1"/>
  <c r="P7993" i="1" s="1"/>
  <c r="R7993" i="1" s="1"/>
  <c r="P7994" i="1" a="1"/>
  <c r="P7994" i="1" s="1"/>
  <c r="R7994" i="1" s="1"/>
  <c r="P7995" i="1" a="1"/>
  <c r="P7995" i="1" s="1"/>
  <c r="R7995" i="1" s="1"/>
  <c r="P7996" i="1" a="1"/>
  <c r="P7996" i="1" s="1"/>
  <c r="R7996" i="1" s="1"/>
  <c r="P7997" i="1" a="1"/>
  <c r="P7997" i="1" s="1"/>
  <c r="R7997" i="1" s="1"/>
  <c r="P7998" i="1" a="1"/>
  <c r="P7998" i="1" s="1"/>
  <c r="R7998" i="1" s="1"/>
  <c r="P7999" i="1" a="1"/>
  <c r="P7999" i="1" s="1"/>
  <c r="R7999" i="1" s="1"/>
  <c r="P8000" i="1" a="1"/>
  <c r="P8000" i="1" s="1"/>
  <c r="R8000" i="1" s="1"/>
  <c r="P8001" i="1" a="1"/>
  <c r="P8001" i="1" s="1"/>
  <c r="R8001" i="1" s="1"/>
  <c r="P8002" i="1" a="1"/>
  <c r="P8002" i="1" s="1"/>
  <c r="R8002" i="1" s="1"/>
  <c r="P8003" i="1" a="1"/>
  <c r="P8003" i="1" s="1"/>
  <c r="R8003" i="1" s="1"/>
  <c r="P8004" i="1" a="1"/>
  <c r="P8004" i="1" s="1"/>
  <c r="R8004" i="1" s="1"/>
  <c r="P8005" i="1" a="1"/>
  <c r="P8005" i="1" s="1"/>
  <c r="R8005" i="1" s="1"/>
  <c r="P8006" i="1" a="1"/>
  <c r="P8006" i="1" s="1"/>
  <c r="R8006" i="1" s="1"/>
  <c r="P8007" i="1" a="1"/>
  <c r="P8007" i="1" s="1"/>
  <c r="R8007" i="1" s="1"/>
  <c r="P8008" i="1" a="1"/>
  <c r="P8008" i="1" s="1"/>
  <c r="R8008" i="1" s="1"/>
  <c r="P8009" i="1" a="1"/>
  <c r="P8009" i="1" s="1"/>
  <c r="R8009" i="1" s="1"/>
  <c r="P8010" i="1" a="1"/>
  <c r="P8010" i="1" s="1"/>
  <c r="R8010" i="1" s="1"/>
  <c r="P8011" i="1" a="1"/>
  <c r="P8011" i="1" s="1"/>
  <c r="R8011" i="1" s="1"/>
  <c r="P8012" i="1" a="1"/>
  <c r="P8012" i="1" s="1"/>
  <c r="R8012" i="1" s="1"/>
  <c r="P8013" i="1" a="1"/>
  <c r="P8013" i="1" s="1"/>
  <c r="R8013" i="1" s="1"/>
  <c r="P8014" i="1" a="1"/>
  <c r="P8014" i="1" s="1"/>
  <c r="R8014" i="1" s="1"/>
  <c r="P8015" i="1" a="1"/>
  <c r="P8015" i="1" s="1"/>
  <c r="R8015" i="1" s="1"/>
  <c r="P8016" i="1" a="1"/>
  <c r="P8016" i="1" s="1"/>
  <c r="R8016" i="1" s="1"/>
  <c r="P8017" i="1" a="1"/>
  <c r="P8017" i="1" s="1"/>
  <c r="R8017" i="1" s="1"/>
  <c r="P8018" i="1" a="1"/>
  <c r="P8018" i="1" s="1"/>
  <c r="R8018" i="1" s="1"/>
  <c r="P8019" i="1" a="1"/>
  <c r="P8019" i="1" s="1"/>
  <c r="R8019" i="1" s="1"/>
  <c r="P8020" i="1" a="1"/>
  <c r="P8020" i="1" s="1"/>
  <c r="R8020" i="1" s="1"/>
  <c r="P8021" i="1" a="1"/>
  <c r="P8021" i="1" s="1"/>
  <c r="R8021" i="1" s="1"/>
  <c r="P8022" i="1" a="1"/>
  <c r="P8022" i="1" s="1"/>
  <c r="R8022" i="1" s="1"/>
  <c r="P8023" i="1" a="1"/>
  <c r="P8023" i="1" s="1"/>
  <c r="R8023" i="1" s="1"/>
  <c r="P8024" i="1" a="1"/>
  <c r="P8024" i="1" s="1"/>
  <c r="R8024" i="1" s="1"/>
  <c r="P8025" i="1" a="1"/>
  <c r="P8025" i="1" s="1"/>
  <c r="R8025" i="1" s="1"/>
  <c r="P8026" i="1" a="1"/>
  <c r="P8026" i="1" s="1"/>
  <c r="R8026" i="1" s="1"/>
  <c r="P8027" i="1" a="1"/>
  <c r="P8027" i="1" s="1"/>
  <c r="R8027" i="1" s="1"/>
  <c r="P8028" i="1" a="1"/>
  <c r="P8028" i="1" s="1"/>
  <c r="R8028" i="1" s="1"/>
  <c r="P8029" i="1" a="1"/>
  <c r="P8029" i="1" s="1"/>
  <c r="R8029" i="1" s="1"/>
  <c r="P8030" i="1" a="1"/>
  <c r="P8030" i="1" s="1"/>
  <c r="R8030" i="1" s="1"/>
  <c r="P8031" i="1" a="1"/>
  <c r="P8031" i="1" s="1"/>
  <c r="R8031" i="1" s="1"/>
  <c r="P8032" i="1" a="1"/>
  <c r="P8032" i="1" s="1"/>
  <c r="R8032" i="1" s="1"/>
  <c r="P8033" i="1" a="1"/>
  <c r="P8033" i="1" s="1"/>
  <c r="R8033" i="1" s="1"/>
  <c r="P8034" i="1" a="1"/>
  <c r="P8034" i="1" s="1"/>
  <c r="R8034" i="1" s="1"/>
  <c r="P8035" i="1" a="1"/>
  <c r="P8035" i="1" s="1"/>
  <c r="R8035" i="1" s="1"/>
  <c r="P8036" i="1" a="1"/>
  <c r="P8036" i="1" s="1"/>
  <c r="R8036" i="1" s="1"/>
  <c r="P8037" i="1" a="1"/>
  <c r="P8037" i="1" s="1"/>
  <c r="R8037" i="1" s="1"/>
  <c r="P8038" i="1" a="1"/>
  <c r="P8038" i="1" s="1"/>
  <c r="R8038" i="1" s="1"/>
  <c r="P8039" i="1" a="1"/>
  <c r="P8039" i="1" s="1"/>
  <c r="R8039" i="1" s="1"/>
  <c r="P8040" i="1" a="1"/>
  <c r="P8040" i="1" s="1"/>
  <c r="R8040" i="1" s="1"/>
  <c r="P8041" i="1" a="1"/>
  <c r="P8041" i="1" s="1"/>
  <c r="R8041" i="1" s="1"/>
  <c r="P8042" i="1" a="1"/>
  <c r="P8042" i="1" s="1"/>
  <c r="R8042" i="1" s="1"/>
  <c r="P8043" i="1" a="1"/>
  <c r="P8043" i="1" s="1"/>
  <c r="R8043" i="1" s="1"/>
  <c r="P8044" i="1" a="1"/>
  <c r="P8044" i="1" s="1"/>
  <c r="R8044" i="1" s="1"/>
  <c r="P8045" i="1" a="1"/>
  <c r="P8045" i="1" s="1"/>
  <c r="R8045" i="1" s="1"/>
  <c r="P8046" i="1" a="1"/>
  <c r="P8046" i="1" s="1"/>
  <c r="R8046" i="1" s="1"/>
  <c r="P8047" i="1" a="1"/>
  <c r="P8047" i="1" s="1"/>
  <c r="R8047" i="1" s="1"/>
  <c r="P8048" i="1" a="1"/>
  <c r="P8048" i="1" s="1"/>
  <c r="R8048" i="1" s="1"/>
  <c r="P8049" i="1" a="1"/>
  <c r="P8049" i="1" s="1"/>
  <c r="R8049" i="1" s="1"/>
  <c r="P8050" i="1" a="1"/>
  <c r="P8050" i="1" s="1"/>
  <c r="R8050" i="1" s="1"/>
  <c r="P8051" i="1" a="1"/>
  <c r="P8051" i="1" s="1"/>
  <c r="R8051" i="1" s="1"/>
  <c r="P8052" i="1" a="1"/>
  <c r="P8052" i="1" s="1"/>
  <c r="R8052" i="1" s="1"/>
  <c r="P8053" i="1" a="1"/>
  <c r="P8053" i="1" s="1"/>
  <c r="R8053" i="1" s="1"/>
  <c r="P8054" i="1" a="1"/>
  <c r="P8054" i="1" s="1"/>
  <c r="R8054" i="1" s="1"/>
  <c r="P8055" i="1" a="1"/>
  <c r="P8055" i="1" s="1"/>
  <c r="R8055" i="1" s="1"/>
  <c r="P8056" i="1" a="1"/>
  <c r="P8056" i="1" s="1"/>
  <c r="R8056" i="1" s="1"/>
  <c r="P8057" i="1" a="1"/>
  <c r="P8057" i="1" s="1"/>
  <c r="R8057" i="1" s="1"/>
  <c r="P8058" i="1" a="1"/>
  <c r="P8058" i="1" s="1"/>
  <c r="R8058" i="1" s="1"/>
  <c r="P8059" i="1" a="1"/>
  <c r="P8059" i="1" s="1"/>
  <c r="R8059" i="1" s="1"/>
  <c r="P8060" i="1" a="1"/>
  <c r="P8060" i="1" s="1"/>
  <c r="R8060" i="1" s="1"/>
  <c r="P8061" i="1" a="1"/>
  <c r="P8061" i="1" s="1"/>
  <c r="R8061" i="1" s="1"/>
  <c r="P8062" i="1" a="1"/>
  <c r="P8062" i="1" s="1"/>
  <c r="R8062" i="1" s="1"/>
  <c r="P8063" i="1" a="1"/>
  <c r="P8063" i="1" s="1"/>
  <c r="R8063" i="1" s="1"/>
  <c r="P8064" i="1" a="1"/>
  <c r="P8064" i="1" s="1"/>
  <c r="R8064" i="1" s="1"/>
  <c r="P8065" i="1" a="1"/>
  <c r="P8065" i="1" s="1"/>
  <c r="R8065" i="1" s="1"/>
  <c r="P8066" i="1" a="1"/>
  <c r="P8066" i="1" s="1"/>
  <c r="R8066" i="1" s="1"/>
  <c r="P8067" i="1" a="1"/>
  <c r="P8067" i="1" s="1"/>
  <c r="R8067" i="1" s="1"/>
  <c r="P8068" i="1" a="1"/>
  <c r="P8068" i="1" s="1"/>
  <c r="R8068" i="1" s="1"/>
  <c r="P8069" i="1" a="1"/>
  <c r="P8069" i="1" s="1"/>
  <c r="R8069" i="1" s="1"/>
  <c r="P8070" i="1" a="1"/>
  <c r="P8070" i="1" s="1"/>
  <c r="R8070" i="1" s="1"/>
  <c r="P8071" i="1" a="1"/>
  <c r="P8071" i="1" s="1"/>
  <c r="R8071" i="1" s="1"/>
  <c r="P8072" i="1" a="1"/>
  <c r="P8072" i="1" s="1"/>
  <c r="R8072" i="1" s="1"/>
  <c r="P8073" i="1" a="1"/>
  <c r="P8073" i="1" s="1"/>
  <c r="R8073" i="1" s="1"/>
  <c r="P8074" i="1" a="1"/>
  <c r="P8074" i="1" s="1"/>
  <c r="R8074" i="1" s="1"/>
  <c r="P8075" i="1" a="1"/>
  <c r="P8075" i="1" s="1"/>
  <c r="R8075" i="1" s="1"/>
  <c r="P8076" i="1" a="1"/>
  <c r="P8076" i="1" s="1"/>
  <c r="R8076" i="1" s="1"/>
  <c r="P8077" i="1" a="1"/>
  <c r="P8077" i="1" s="1"/>
  <c r="R8077" i="1" s="1"/>
  <c r="P8078" i="1" a="1"/>
  <c r="P8078" i="1" s="1"/>
  <c r="R8078" i="1" s="1"/>
  <c r="P8079" i="1" a="1"/>
  <c r="P8079" i="1" s="1"/>
  <c r="R8079" i="1" s="1"/>
  <c r="P8080" i="1" a="1"/>
  <c r="P8080" i="1" s="1"/>
  <c r="R8080" i="1" s="1"/>
  <c r="P8081" i="1" a="1"/>
  <c r="P8081" i="1" s="1"/>
  <c r="R8081" i="1" s="1"/>
  <c r="P8082" i="1" a="1"/>
  <c r="P8082" i="1" s="1"/>
  <c r="R8082" i="1" s="1"/>
  <c r="P8083" i="1" a="1"/>
  <c r="P8083" i="1" s="1"/>
  <c r="R8083" i="1" s="1"/>
  <c r="P8084" i="1" a="1"/>
  <c r="P8084" i="1" s="1"/>
  <c r="R8084" i="1" s="1"/>
  <c r="P8085" i="1" a="1"/>
  <c r="P8085" i="1" s="1"/>
  <c r="R8085" i="1" s="1"/>
  <c r="P8086" i="1" a="1"/>
  <c r="P8086" i="1" s="1"/>
  <c r="R8086" i="1" s="1"/>
  <c r="P8087" i="1" a="1"/>
  <c r="P8087" i="1" s="1"/>
  <c r="R8087" i="1" s="1"/>
  <c r="P8088" i="1" a="1"/>
  <c r="P8088" i="1" s="1"/>
  <c r="R8088" i="1" s="1"/>
  <c r="P8089" i="1" a="1"/>
  <c r="P8089" i="1" s="1"/>
  <c r="R8089" i="1" s="1"/>
  <c r="P8090" i="1" a="1"/>
  <c r="P8090" i="1" s="1"/>
  <c r="R8090" i="1" s="1"/>
  <c r="P8091" i="1" a="1"/>
  <c r="P8091" i="1" s="1"/>
  <c r="R8091" i="1" s="1"/>
  <c r="P8092" i="1" a="1"/>
  <c r="P8092" i="1" s="1"/>
  <c r="R8092" i="1" s="1"/>
  <c r="P8093" i="1" a="1"/>
  <c r="P8093" i="1" s="1"/>
  <c r="R8093" i="1" s="1"/>
  <c r="P8094" i="1" a="1"/>
  <c r="P8094" i="1" s="1"/>
  <c r="R8094" i="1" s="1"/>
  <c r="P8095" i="1" a="1"/>
  <c r="P8095" i="1" s="1"/>
  <c r="R8095" i="1" s="1"/>
  <c r="P8096" i="1" a="1"/>
  <c r="P8096" i="1" s="1"/>
  <c r="R8096" i="1" s="1"/>
  <c r="P8097" i="1" a="1"/>
  <c r="P8097" i="1" s="1"/>
  <c r="R8097" i="1" s="1"/>
  <c r="P8098" i="1" a="1"/>
  <c r="P8098" i="1" s="1"/>
  <c r="R8098" i="1" s="1"/>
  <c r="P8099" i="1" a="1"/>
  <c r="P8099" i="1" s="1"/>
  <c r="R8099" i="1" s="1"/>
  <c r="P8100" i="1" a="1"/>
  <c r="P8100" i="1" s="1"/>
  <c r="R8100" i="1" s="1"/>
  <c r="P8101" i="1" a="1"/>
  <c r="P8101" i="1" s="1"/>
  <c r="R8101" i="1" s="1"/>
  <c r="P8102" i="1" a="1"/>
  <c r="P8102" i="1" s="1"/>
  <c r="R8102" i="1" s="1"/>
  <c r="P8103" i="1" a="1"/>
  <c r="P8103" i="1" s="1"/>
  <c r="R8103" i="1" s="1"/>
  <c r="P8104" i="1" a="1"/>
  <c r="P8104" i="1" s="1"/>
  <c r="R8104" i="1" s="1"/>
  <c r="P8105" i="1" a="1"/>
  <c r="P8105" i="1" s="1"/>
  <c r="R8105" i="1" s="1"/>
  <c r="P8106" i="1" a="1"/>
  <c r="P8106" i="1" s="1"/>
  <c r="R8106" i="1" s="1"/>
  <c r="P8107" i="1" a="1"/>
  <c r="P8107" i="1" s="1"/>
  <c r="R8107" i="1" s="1"/>
  <c r="P8108" i="1" a="1"/>
  <c r="P8108" i="1" s="1"/>
  <c r="R8108" i="1" s="1"/>
  <c r="P8109" i="1" a="1"/>
  <c r="P8109" i="1" s="1"/>
  <c r="R8109" i="1" s="1"/>
  <c r="P8110" i="1" a="1"/>
  <c r="P8110" i="1" s="1"/>
  <c r="R8110" i="1" s="1"/>
  <c r="P8111" i="1" a="1"/>
  <c r="P8111" i="1" s="1"/>
  <c r="R8111" i="1" s="1"/>
  <c r="P8112" i="1" a="1"/>
  <c r="P8112" i="1" s="1"/>
  <c r="R8112" i="1" s="1"/>
  <c r="P8113" i="1" a="1"/>
  <c r="P8113" i="1" s="1"/>
  <c r="R8113" i="1" s="1"/>
  <c r="P8114" i="1" a="1"/>
  <c r="P8114" i="1" s="1"/>
  <c r="R8114" i="1" s="1"/>
  <c r="P8115" i="1" a="1"/>
  <c r="P8115" i="1" s="1"/>
  <c r="R8115" i="1" s="1"/>
  <c r="P8116" i="1" a="1"/>
  <c r="P8116" i="1" s="1"/>
  <c r="R8116" i="1" s="1"/>
  <c r="P8117" i="1" a="1"/>
  <c r="P8117" i="1" s="1"/>
  <c r="R8117" i="1" s="1"/>
  <c r="P8118" i="1" a="1"/>
  <c r="P8118" i="1" s="1"/>
  <c r="R8118" i="1" s="1"/>
  <c r="P8119" i="1" a="1"/>
  <c r="P8119" i="1" s="1"/>
  <c r="R8119" i="1" s="1"/>
  <c r="P8120" i="1" a="1"/>
  <c r="P8120" i="1" s="1"/>
  <c r="R8120" i="1" s="1"/>
  <c r="P8121" i="1" a="1"/>
  <c r="P8121" i="1" s="1"/>
  <c r="R8121" i="1" s="1"/>
  <c r="P8122" i="1" a="1"/>
  <c r="P8122" i="1" s="1"/>
  <c r="R8122" i="1" s="1"/>
  <c r="P8123" i="1" a="1"/>
  <c r="P8123" i="1" s="1"/>
  <c r="R8123" i="1" s="1"/>
  <c r="P8124" i="1" a="1"/>
  <c r="P8124" i="1" s="1"/>
  <c r="R8124" i="1" s="1"/>
  <c r="P8125" i="1" a="1"/>
  <c r="P8125" i="1" s="1"/>
  <c r="R8125" i="1" s="1"/>
  <c r="P8126" i="1" a="1"/>
  <c r="P8126" i="1" s="1"/>
  <c r="R8126" i="1" s="1"/>
  <c r="P8127" i="1" a="1"/>
  <c r="P8127" i="1" s="1"/>
  <c r="R8127" i="1" s="1"/>
  <c r="P8128" i="1" a="1"/>
  <c r="P8128" i="1" s="1"/>
  <c r="R8128" i="1" s="1"/>
  <c r="P8129" i="1" a="1"/>
  <c r="P8129" i="1" s="1"/>
  <c r="P8130" i="1" a="1"/>
  <c r="P8130" i="1" s="1"/>
  <c r="P8131" i="1" a="1"/>
  <c r="P8131" i="1" s="1"/>
  <c r="P8132" i="1" a="1"/>
  <c r="P8132" i="1" s="1"/>
  <c r="P8133" i="1" a="1"/>
  <c r="P8133" i="1" s="1"/>
  <c r="P8134" i="1" a="1"/>
  <c r="P8134" i="1" s="1"/>
  <c r="P8135" i="1" a="1"/>
  <c r="P8135" i="1" s="1"/>
  <c r="R8135" i="1" s="1"/>
  <c r="P8136" i="1" a="1"/>
  <c r="P8136" i="1" s="1"/>
  <c r="R8136" i="1" s="1"/>
  <c r="P8137" i="1" a="1"/>
  <c r="P8137" i="1" s="1"/>
  <c r="R8137" i="1" s="1"/>
  <c r="P8138" i="1" a="1"/>
  <c r="P8138" i="1" s="1"/>
  <c r="R8138" i="1" s="1"/>
  <c r="P8139" i="1" a="1"/>
  <c r="P8139" i="1" s="1"/>
  <c r="R8139" i="1" s="1"/>
  <c r="P8140" i="1" a="1"/>
  <c r="P8140" i="1" s="1"/>
  <c r="R8140" i="1" s="1"/>
  <c r="P8141" i="1" a="1"/>
  <c r="P8141" i="1" s="1"/>
  <c r="R8141" i="1" s="1"/>
  <c r="P8142" i="1" a="1"/>
  <c r="P8142" i="1" s="1"/>
  <c r="R8142" i="1" s="1"/>
  <c r="P8143" i="1" a="1"/>
  <c r="P8143" i="1" s="1"/>
  <c r="R8143" i="1" s="1"/>
  <c r="P8144" i="1" a="1"/>
  <c r="P8144" i="1" s="1"/>
  <c r="R8144" i="1" s="1"/>
  <c r="P8145" i="1" a="1"/>
  <c r="P8145" i="1" s="1"/>
  <c r="R8145" i="1" s="1"/>
  <c r="P8146" i="1" a="1"/>
  <c r="P8146" i="1" s="1"/>
  <c r="R8146" i="1" s="1"/>
  <c r="P8147" i="1" a="1"/>
  <c r="P8147" i="1" s="1"/>
  <c r="R8147" i="1" s="1"/>
  <c r="P8148" i="1" a="1"/>
  <c r="P8148" i="1" s="1"/>
  <c r="R8148" i="1" s="1"/>
  <c r="P8149" i="1" a="1"/>
  <c r="P8149" i="1" s="1"/>
  <c r="R8149" i="1" s="1"/>
  <c r="P8150" i="1" a="1"/>
  <c r="P8150" i="1" s="1"/>
  <c r="R8150" i="1" s="1"/>
  <c r="P8151" i="1" a="1"/>
  <c r="P8151" i="1" s="1"/>
  <c r="R8151" i="1" s="1"/>
  <c r="P8152" i="1" a="1"/>
  <c r="P8152" i="1" s="1"/>
  <c r="R8152" i="1" s="1"/>
  <c r="P8153" i="1" a="1"/>
  <c r="P8153" i="1" s="1"/>
  <c r="R8153" i="1" s="1"/>
  <c r="P8154" i="1" a="1"/>
  <c r="P8154" i="1" s="1"/>
  <c r="R8154" i="1" s="1"/>
  <c r="P8155" i="1" a="1"/>
  <c r="P8155" i="1" s="1"/>
  <c r="R8155" i="1" s="1"/>
  <c r="P8156" i="1" a="1"/>
  <c r="P8156" i="1" s="1"/>
  <c r="R8156" i="1" s="1"/>
  <c r="P8157" i="1" a="1"/>
  <c r="P8157" i="1" s="1"/>
  <c r="R8157" i="1" s="1"/>
  <c r="P8158" i="1" a="1"/>
  <c r="P8158" i="1" s="1"/>
  <c r="R8158" i="1" s="1"/>
  <c r="P8159" i="1" a="1"/>
  <c r="P8159" i="1" s="1"/>
  <c r="R8159" i="1" s="1"/>
  <c r="P8160" i="1" a="1"/>
  <c r="P8160" i="1" s="1"/>
  <c r="R8160" i="1" s="1"/>
  <c r="P8161" i="1" a="1"/>
  <c r="P8161" i="1" s="1"/>
  <c r="R8161" i="1" s="1"/>
  <c r="P8162" i="1" a="1"/>
  <c r="P8162" i="1" s="1"/>
  <c r="R8162" i="1" s="1"/>
  <c r="P8163" i="1" a="1"/>
  <c r="P8163" i="1" s="1"/>
  <c r="R8163" i="1" s="1"/>
  <c r="P8164" i="1" a="1"/>
  <c r="P8164" i="1" s="1"/>
  <c r="R8164" i="1" s="1"/>
  <c r="P8165" i="1" a="1"/>
  <c r="P8165" i="1" s="1"/>
  <c r="R8165" i="1" s="1"/>
  <c r="P8166" i="1" a="1"/>
  <c r="P8166" i="1" s="1"/>
  <c r="R8166" i="1" s="1"/>
  <c r="P8167" i="1" a="1"/>
  <c r="P8167" i="1" s="1"/>
  <c r="R8167" i="1" s="1"/>
  <c r="P8168" i="1" a="1"/>
  <c r="P8168" i="1" s="1"/>
  <c r="R8168" i="1" s="1"/>
  <c r="P8169" i="1" a="1"/>
  <c r="P8169" i="1" s="1"/>
  <c r="R8169" i="1" s="1"/>
  <c r="P8170" i="1" a="1"/>
  <c r="P8170" i="1" s="1"/>
  <c r="R8170" i="1" s="1"/>
  <c r="P8171" i="1" a="1"/>
  <c r="P8171" i="1" s="1"/>
  <c r="R8171" i="1" s="1"/>
  <c r="P8172" i="1" a="1"/>
  <c r="P8172" i="1" s="1"/>
  <c r="R8172" i="1" s="1"/>
  <c r="P8173" i="1" a="1"/>
  <c r="P8173" i="1" s="1"/>
  <c r="R8173" i="1" s="1"/>
  <c r="P8174" i="1" a="1"/>
  <c r="P8174" i="1" s="1"/>
  <c r="R8174" i="1" s="1"/>
  <c r="P8175" i="1" a="1"/>
  <c r="P8175" i="1" s="1"/>
  <c r="R8175" i="1" s="1"/>
  <c r="P8176" i="1" a="1"/>
  <c r="P8176" i="1" s="1"/>
  <c r="R8176" i="1" s="1"/>
  <c r="P8177" i="1" a="1"/>
  <c r="P8177" i="1" s="1"/>
  <c r="R8177" i="1" s="1"/>
  <c r="P8178" i="1" a="1"/>
  <c r="P8178" i="1" s="1"/>
  <c r="R8178" i="1" s="1"/>
  <c r="P8179" i="1" a="1"/>
  <c r="P8179" i="1" s="1"/>
  <c r="R8179" i="1" s="1"/>
  <c r="P8180" i="1" a="1"/>
  <c r="P8180" i="1" s="1"/>
  <c r="R8180" i="1" s="1"/>
  <c r="P8181" i="1" a="1"/>
  <c r="P8181" i="1" s="1"/>
  <c r="R8181" i="1" s="1"/>
  <c r="P8182" i="1" a="1"/>
  <c r="P8182" i="1" s="1"/>
  <c r="R8182" i="1" s="1"/>
  <c r="P8183" i="1" a="1"/>
  <c r="P8183" i="1" s="1"/>
  <c r="R8183" i="1" s="1"/>
  <c r="P8184" i="1" a="1"/>
  <c r="P8184" i="1" s="1"/>
  <c r="R8184" i="1" s="1"/>
  <c r="P8185" i="1" a="1"/>
  <c r="P8185" i="1" s="1"/>
  <c r="R8185" i="1" s="1"/>
  <c r="P8186" i="1" a="1"/>
  <c r="P8186" i="1" s="1"/>
  <c r="R8186" i="1" s="1"/>
  <c r="P8187" i="1" a="1"/>
  <c r="P8187" i="1" s="1"/>
  <c r="R8187" i="1" s="1"/>
  <c r="P8188" i="1" a="1"/>
  <c r="P8188" i="1" s="1"/>
  <c r="R8188" i="1" s="1"/>
  <c r="P8189" i="1" a="1"/>
  <c r="P8189" i="1" s="1"/>
  <c r="R8189" i="1" s="1"/>
  <c r="P8190" i="1" a="1"/>
  <c r="P8190" i="1" s="1"/>
  <c r="R8190" i="1" s="1"/>
  <c r="P8191" i="1" a="1"/>
  <c r="P8191" i="1" s="1"/>
  <c r="R8191" i="1" s="1"/>
  <c r="P8192" i="1" a="1"/>
  <c r="P8192" i="1" s="1"/>
  <c r="R8192" i="1" s="1"/>
  <c r="P8193" i="1" a="1"/>
  <c r="P8193" i="1" s="1"/>
  <c r="R8193" i="1" s="1"/>
  <c r="P8194" i="1" a="1"/>
  <c r="P8194" i="1" s="1"/>
  <c r="R8194" i="1" s="1"/>
  <c r="P8195" i="1" a="1"/>
  <c r="P8195" i="1" s="1"/>
  <c r="R8195" i="1" s="1"/>
  <c r="P8196" i="1" a="1"/>
  <c r="P8196" i="1" s="1"/>
  <c r="R8196" i="1" s="1"/>
  <c r="P8197" i="1" a="1"/>
  <c r="P8197" i="1" s="1"/>
  <c r="R8197" i="1" s="1"/>
  <c r="P8198" i="1" a="1"/>
  <c r="P8198" i="1" s="1"/>
  <c r="R8198" i="1" s="1"/>
  <c r="P8199" i="1" a="1"/>
  <c r="P8199" i="1" s="1"/>
  <c r="R8199" i="1" s="1"/>
  <c r="P8200" i="1" a="1"/>
  <c r="P8200" i="1" s="1"/>
  <c r="R8200" i="1" s="1"/>
  <c r="P8201" i="1" a="1"/>
  <c r="P8201" i="1" s="1"/>
  <c r="R8201" i="1" s="1"/>
  <c r="P8202" i="1" a="1"/>
  <c r="P8202" i="1" s="1"/>
  <c r="R8202" i="1" s="1"/>
  <c r="P8203" i="1" a="1"/>
  <c r="P8203" i="1" s="1"/>
  <c r="R8203" i="1" s="1"/>
  <c r="P8204" i="1" a="1"/>
  <c r="P8204" i="1" s="1"/>
  <c r="R8204" i="1" s="1"/>
  <c r="P8205" i="1" a="1"/>
  <c r="P8205" i="1" s="1"/>
  <c r="R8205" i="1" s="1"/>
  <c r="P8206" i="1" a="1"/>
  <c r="P8206" i="1" s="1"/>
  <c r="R8206" i="1" s="1"/>
  <c r="P8207" i="1" a="1"/>
  <c r="P8207" i="1" s="1"/>
  <c r="R8207" i="1" s="1"/>
  <c r="P8208" i="1" a="1"/>
  <c r="P8208" i="1" s="1"/>
  <c r="R8208" i="1" s="1"/>
  <c r="P8209" i="1" a="1"/>
  <c r="P8209" i="1" s="1"/>
  <c r="R8209" i="1" s="1"/>
  <c r="P8210" i="1" a="1"/>
  <c r="P8210" i="1" s="1"/>
  <c r="R8210" i="1" s="1"/>
  <c r="P8211" i="1" a="1"/>
  <c r="P8211" i="1" s="1"/>
  <c r="R8211" i="1" s="1"/>
  <c r="P8212" i="1" a="1"/>
  <c r="P8212" i="1" s="1"/>
  <c r="R8212" i="1" s="1"/>
  <c r="P8213" i="1" a="1"/>
  <c r="P8213" i="1" s="1"/>
  <c r="R8213" i="1" s="1"/>
  <c r="P8214" i="1" a="1"/>
  <c r="P8214" i="1" s="1"/>
  <c r="R8214" i="1" s="1"/>
  <c r="P8215" i="1" a="1"/>
  <c r="P8215" i="1" s="1"/>
  <c r="R8215" i="1" s="1"/>
  <c r="P8216" i="1" a="1"/>
  <c r="P8216" i="1" s="1"/>
  <c r="R8216" i="1" s="1"/>
  <c r="P8217" i="1" a="1"/>
  <c r="P8217" i="1" s="1"/>
  <c r="R8217" i="1" s="1"/>
  <c r="P8218" i="1" a="1"/>
  <c r="P8218" i="1" s="1"/>
  <c r="R8218" i="1" s="1"/>
  <c r="P8219" i="1" a="1"/>
  <c r="P8219" i="1" s="1"/>
  <c r="R8219" i="1" s="1"/>
  <c r="P8220" i="1" a="1"/>
  <c r="P8220" i="1" s="1"/>
  <c r="R8220" i="1" s="1"/>
  <c r="P8221" i="1" a="1"/>
  <c r="P8221" i="1" s="1"/>
  <c r="R8221" i="1" s="1"/>
  <c r="P8222" i="1" a="1"/>
  <c r="P8222" i="1" s="1"/>
  <c r="R8222" i="1" s="1"/>
  <c r="P8223" i="1" a="1"/>
  <c r="P8223" i="1" s="1"/>
  <c r="R8223" i="1" s="1"/>
  <c r="P8224" i="1" a="1"/>
  <c r="P8224" i="1" s="1"/>
  <c r="R8224" i="1" s="1"/>
  <c r="P8225" i="1" a="1"/>
  <c r="P8225" i="1" s="1"/>
  <c r="R8225" i="1" s="1"/>
  <c r="P8226" i="1" a="1"/>
  <c r="P8226" i="1" s="1"/>
  <c r="R8226" i="1" s="1"/>
  <c r="P8227" i="1" a="1"/>
  <c r="P8227" i="1" s="1"/>
  <c r="R8227" i="1" s="1"/>
  <c r="P8228" i="1" a="1"/>
  <c r="P8228" i="1" s="1"/>
  <c r="R8228" i="1" s="1"/>
  <c r="P8229" i="1" a="1"/>
  <c r="P8229" i="1" s="1"/>
  <c r="R8229" i="1" s="1"/>
  <c r="P8230" i="1" a="1"/>
  <c r="P8230" i="1" s="1"/>
  <c r="R8230" i="1" s="1"/>
  <c r="P8231" i="1" a="1"/>
  <c r="P8231" i="1" s="1"/>
  <c r="R8231" i="1" s="1"/>
  <c r="P8232" i="1" a="1"/>
  <c r="P8232" i="1" s="1"/>
  <c r="R8232" i="1" s="1"/>
  <c r="P8233" i="1" a="1"/>
  <c r="P8233" i="1" s="1"/>
  <c r="R8233" i="1" s="1"/>
  <c r="P8234" i="1" a="1"/>
  <c r="P8234" i="1" s="1"/>
  <c r="R8234" i="1" s="1"/>
  <c r="P8235" i="1" a="1"/>
  <c r="P8235" i="1" s="1"/>
  <c r="R8235" i="1" s="1"/>
  <c r="P8236" i="1" a="1"/>
  <c r="P8236" i="1" s="1"/>
  <c r="R8236" i="1" s="1"/>
  <c r="P8237" i="1" a="1"/>
  <c r="P8237" i="1" s="1"/>
  <c r="R8237" i="1" s="1"/>
  <c r="P8238" i="1" a="1"/>
  <c r="P8238" i="1" s="1"/>
  <c r="R8238" i="1" s="1"/>
  <c r="P8239" i="1" a="1"/>
  <c r="P8239" i="1" s="1"/>
  <c r="R8239" i="1" s="1"/>
  <c r="P8240" i="1" a="1"/>
  <c r="P8240" i="1" s="1"/>
  <c r="R8240" i="1" s="1"/>
  <c r="P8241" i="1" a="1"/>
  <c r="P8241" i="1" s="1"/>
  <c r="R8241" i="1" s="1"/>
  <c r="P8242" i="1" a="1"/>
  <c r="P8242" i="1" s="1"/>
  <c r="R8242" i="1" s="1"/>
  <c r="P8243" i="1" a="1"/>
  <c r="P8243" i="1" s="1"/>
  <c r="R8243" i="1" s="1"/>
  <c r="P8244" i="1" a="1"/>
  <c r="P8244" i="1" s="1"/>
  <c r="R8244" i="1" s="1"/>
  <c r="P8245" i="1" a="1"/>
  <c r="P8245" i="1" s="1"/>
  <c r="R8245" i="1" s="1"/>
  <c r="P8246" i="1" a="1"/>
  <c r="P8246" i="1" s="1"/>
  <c r="R8246" i="1" s="1"/>
  <c r="P8247" i="1" a="1"/>
  <c r="P8247" i="1" s="1"/>
  <c r="R8247" i="1" s="1"/>
  <c r="P8248" i="1" a="1"/>
  <c r="P8248" i="1" s="1"/>
  <c r="R8248" i="1" s="1"/>
  <c r="P8249" i="1" a="1"/>
  <c r="P8249" i="1" s="1"/>
  <c r="R8249" i="1" s="1"/>
  <c r="P8250" i="1" a="1"/>
  <c r="P8250" i="1" s="1"/>
  <c r="R8250" i="1" s="1"/>
  <c r="P8251" i="1" a="1"/>
  <c r="P8251" i="1" s="1"/>
  <c r="R8251" i="1" s="1"/>
  <c r="P8252" i="1" a="1"/>
  <c r="P8252" i="1" s="1"/>
  <c r="R8252" i="1" s="1"/>
  <c r="P8253" i="1" a="1"/>
  <c r="P8253" i="1" s="1"/>
  <c r="R8253" i="1" s="1"/>
  <c r="P8254" i="1" a="1"/>
  <c r="P8254" i="1" s="1"/>
  <c r="R8254" i="1" s="1"/>
  <c r="P8255" i="1" a="1"/>
  <c r="P8255" i="1" s="1"/>
  <c r="R8255" i="1" s="1"/>
  <c r="P8256" i="1" a="1"/>
  <c r="P8256" i="1" s="1"/>
  <c r="R8256" i="1" s="1"/>
  <c r="P8257" i="1" a="1"/>
  <c r="P8257" i="1" s="1"/>
  <c r="R8257" i="1" s="1"/>
  <c r="P8258" i="1" a="1"/>
  <c r="P8258" i="1" s="1"/>
  <c r="R8258" i="1" s="1"/>
  <c r="P8259" i="1" a="1"/>
  <c r="P8259" i="1" s="1"/>
  <c r="R8259" i="1" s="1"/>
  <c r="P8260" i="1" a="1"/>
  <c r="P8260" i="1" s="1"/>
  <c r="R8260" i="1" s="1"/>
  <c r="P8261" i="1" a="1"/>
  <c r="P8261" i="1" s="1"/>
  <c r="R8261" i="1" s="1"/>
  <c r="P8262" i="1" a="1"/>
  <c r="P8262" i="1" s="1"/>
  <c r="R8262" i="1" s="1"/>
  <c r="P8263" i="1" a="1"/>
  <c r="P8263" i="1" s="1"/>
  <c r="R8263" i="1" s="1"/>
  <c r="P8264" i="1" a="1"/>
  <c r="P8264" i="1" s="1"/>
  <c r="R8264" i="1" s="1"/>
  <c r="P8265" i="1" a="1"/>
  <c r="P8265" i="1" s="1"/>
  <c r="R8265" i="1" s="1"/>
  <c r="P8266" i="1" a="1"/>
  <c r="P8266" i="1" s="1"/>
  <c r="R8266" i="1" s="1"/>
  <c r="P8267" i="1" a="1"/>
  <c r="P8267" i="1" s="1"/>
  <c r="R8267" i="1" s="1"/>
  <c r="P8268" i="1" a="1"/>
  <c r="P8268" i="1" s="1"/>
  <c r="R8268" i="1" s="1"/>
  <c r="P8269" i="1" a="1"/>
  <c r="P8269" i="1" s="1"/>
  <c r="R8269" i="1" s="1"/>
  <c r="P8270" i="1" a="1"/>
  <c r="P8270" i="1" s="1"/>
  <c r="R8270" i="1" s="1"/>
  <c r="P8271" i="1" a="1"/>
  <c r="P8271" i="1" s="1"/>
  <c r="R8271" i="1" s="1"/>
  <c r="P8272" i="1" a="1"/>
  <c r="P8272" i="1" s="1"/>
  <c r="R8272" i="1" s="1"/>
  <c r="P8273" i="1" a="1"/>
  <c r="P8273" i="1" s="1"/>
  <c r="R8273" i="1" s="1"/>
  <c r="P8274" i="1" a="1"/>
  <c r="P8274" i="1" s="1"/>
  <c r="R8274" i="1" s="1"/>
  <c r="P8275" i="1" a="1"/>
  <c r="P8275" i="1" s="1"/>
  <c r="R8275" i="1" s="1"/>
  <c r="P8276" i="1" a="1"/>
  <c r="P8276" i="1" s="1"/>
  <c r="R8276" i="1" s="1"/>
  <c r="P8277" i="1" a="1"/>
  <c r="P8277" i="1" s="1"/>
  <c r="R8277" i="1" s="1"/>
  <c r="P8278" i="1" a="1"/>
  <c r="P8278" i="1" s="1"/>
  <c r="R8278" i="1" s="1"/>
  <c r="P8279" i="1" a="1"/>
  <c r="P8279" i="1" s="1"/>
  <c r="R8279" i="1" s="1"/>
  <c r="P8280" i="1" a="1"/>
  <c r="P8280" i="1" s="1"/>
  <c r="R8280" i="1" s="1"/>
  <c r="P8281" i="1" a="1"/>
  <c r="P8281" i="1" s="1"/>
  <c r="R8281" i="1" s="1"/>
  <c r="P8282" i="1" a="1"/>
  <c r="P8282" i="1" s="1"/>
  <c r="R8282" i="1" s="1"/>
  <c r="P8283" i="1" a="1"/>
  <c r="P8283" i="1" s="1"/>
  <c r="R8283" i="1" s="1"/>
  <c r="P8284" i="1" a="1"/>
  <c r="P8284" i="1" s="1"/>
  <c r="R8284" i="1" s="1"/>
  <c r="P8285" i="1" a="1"/>
  <c r="P8285" i="1" s="1"/>
  <c r="R8285" i="1" s="1"/>
  <c r="P8286" i="1" a="1"/>
  <c r="P8286" i="1" s="1"/>
  <c r="R8286" i="1" s="1"/>
  <c r="P8287" i="1" a="1"/>
  <c r="P8287" i="1" s="1"/>
  <c r="R8287" i="1" s="1"/>
  <c r="P8288" i="1" a="1"/>
  <c r="P8288" i="1" s="1"/>
  <c r="R8288" i="1" s="1"/>
  <c r="P8289" i="1" a="1"/>
  <c r="P8289" i="1" s="1"/>
  <c r="R8289" i="1" s="1"/>
  <c r="P8290" i="1" a="1"/>
  <c r="P8290" i="1" s="1"/>
  <c r="R8290" i="1" s="1"/>
  <c r="P8291" i="1" a="1"/>
  <c r="P8291" i="1" s="1"/>
  <c r="R8291" i="1" s="1"/>
  <c r="P8292" i="1" a="1"/>
  <c r="P8292" i="1" s="1"/>
  <c r="R8292" i="1" s="1"/>
  <c r="P8293" i="1" a="1"/>
  <c r="P8293" i="1" s="1"/>
  <c r="R8293" i="1" s="1"/>
  <c r="P8294" i="1" a="1"/>
  <c r="P8294" i="1" s="1"/>
  <c r="R8294" i="1" s="1"/>
  <c r="P8295" i="1" a="1"/>
  <c r="P8295" i="1" s="1"/>
  <c r="R8295" i="1" s="1"/>
  <c r="P8296" i="1" a="1"/>
  <c r="P8296" i="1" s="1"/>
  <c r="R8296" i="1" s="1"/>
  <c r="P8297" i="1" a="1"/>
  <c r="P8297" i="1" s="1"/>
  <c r="R8297" i="1" s="1"/>
  <c r="P8298" i="1" a="1"/>
  <c r="P8298" i="1" s="1"/>
  <c r="R8298" i="1" s="1"/>
  <c r="P8299" i="1" a="1"/>
  <c r="P8299" i="1" s="1"/>
  <c r="R8299" i="1" s="1"/>
  <c r="P8300" i="1" a="1"/>
  <c r="P8300" i="1" s="1"/>
  <c r="R8300" i="1" s="1"/>
  <c r="P8301" i="1" a="1"/>
  <c r="P8301" i="1" s="1"/>
  <c r="R8301" i="1" s="1"/>
  <c r="P8302" i="1" a="1"/>
  <c r="P8302" i="1" s="1"/>
  <c r="R8302" i="1" s="1"/>
  <c r="P8303" i="1" a="1"/>
  <c r="P8303" i="1" s="1"/>
  <c r="R8303" i="1" s="1"/>
  <c r="P8304" i="1" a="1"/>
  <c r="P8304" i="1" s="1"/>
  <c r="R8304" i="1" s="1"/>
  <c r="P8305" i="1" a="1"/>
  <c r="P8305" i="1" s="1"/>
  <c r="R8305" i="1" s="1"/>
  <c r="P8306" i="1" a="1"/>
  <c r="P8306" i="1" s="1"/>
  <c r="R8306" i="1" s="1"/>
  <c r="P8307" i="1" a="1"/>
  <c r="P8307" i="1" s="1"/>
  <c r="R8307" i="1" s="1"/>
  <c r="P8308" i="1" a="1"/>
  <c r="P8308" i="1" s="1"/>
  <c r="R8308" i="1" s="1"/>
  <c r="P8309" i="1" a="1"/>
  <c r="P8309" i="1" s="1"/>
  <c r="R8309" i="1" s="1"/>
  <c r="P8310" i="1" a="1"/>
  <c r="P8310" i="1" s="1"/>
  <c r="R8310" i="1" s="1"/>
  <c r="P8311" i="1" a="1"/>
  <c r="P8311" i="1" s="1"/>
  <c r="R8311" i="1" s="1"/>
  <c r="P8312" i="1" a="1"/>
  <c r="P8312" i="1" s="1"/>
  <c r="R8312" i="1" s="1"/>
  <c r="P8313" i="1" a="1"/>
  <c r="P8313" i="1" s="1"/>
  <c r="R8313" i="1" s="1"/>
  <c r="P8314" i="1" a="1"/>
  <c r="P8314" i="1" s="1"/>
  <c r="R8314" i="1" s="1"/>
  <c r="P8315" i="1" a="1"/>
  <c r="P8315" i="1" s="1"/>
  <c r="R8315" i="1" s="1"/>
  <c r="P8316" i="1" a="1"/>
  <c r="P8316" i="1" s="1"/>
  <c r="R8316" i="1" s="1"/>
  <c r="P8317" i="1" a="1"/>
  <c r="P8317" i="1" s="1"/>
  <c r="R8317" i="1" s="1"/>
  <c r="P8318" i="1" a="1"/>
  <c r="P8318" i="1" s="1"/>
  <c r="R8318" i="1" s="1"/>
  <c r="P8319" i="1" a="1"/>
  <c r="P8319" i="1" s="1"/>
  <c r="R8319" i="1" s="1"/>
  <c r="P8320" i="1" a="1"/>
  <c r="P8320" i="1" s="1"/>
  <c r="R8320" i="1" s="1"/>
  <c r="P8321" i="1" a="1"/>
  <c r="P8321" i="1" s="1"/>
  <c r="R8321" i="1" s="1"/>
  <c r="P8322" i="1" a="1"/>
  <c r="P8322" i="1" s="1"/>
  <c r="R8322" i="1" s="1"/>
  <c r="P8323" i="1" a="1"/>
  <c r="P8323" i="1" s="1"/>
  <c r="R8323" i="1" s="1"/>
  <c r="P8324" i="1" a="1"/>
  <c r="P8324" i="1" s="1"/>
  <c r="R8324" i="1" s="1"/>
  <c r="P8325" i="1" a="1"/>
  <c r="P8325" i="1" s="1"/>
  <c r="R8325" i="1" s="1"/>
  <c r="P8326" i="1" a="1"/>
  <c r="P8326" i="1" s="1"/>
  <c r="R8326" i="1" s="1"/>
  <c r="P8327" i="1" a="1"/>
  <c r="P8327" i="1" s="1"/>
  <c r="R8327" i="1" s="1"/>
  <c r="P8328" i="1" a="1"/>
  <c r="P8328" i="1" s="1"/>
  <c r="R8328" i="1" s="1"/>
  <c r="P8329" i="1" a="1"/>
  <c r="P8329" i="1" s="1"/>
  <c r="R8329" i="1" s="1"/>
  <c r="P8330" i="1" a="1"/>
  <c r="P8330" i="1" s="1"/>
  <c r="R8330" i="1" s="1"/>
  <c r="P8331" i="1" a="1"/>
  <c r="P8331" i="1" s="1"/>
  <c r="R8331" i="1" s="1"/>
  <c r="P8332" i="1" a="1"/>
  <c r="P8332" i="1" s="1"/>
  <c r="R8332" i="1" s="1"/>
  <c r="P8333" i="1" a="1"/>
  <c r="P8333" i="1" s="1"/>
  <c r="R8333" i="1" s="1"/>
  <c r="P8334" i="1" a="1"/>
  <c r="P8334" i="1" s="1"/>
  <c r="R8334" i="1" s="1"/>
  <c r="P8335" i="1" a="1"/>
  <c r="P8335" i="1" s="1"/>
  <c r="R8335" i="1" s="1"/>
  <c r="P8336" i="1" a="1"/>
  <c r="P8336" i="1" s="1"/>
  <c r="R8336" i="1" s="1"/>
  <c r="P8337" i="1" a="1"/>
  <c r="P8337" i="1" s="1"/>
  <c r="R8337" i="1" s="1"/>
  <c r="P8338" i="1" a="1"/>
  <c r="P8338" i="1" s="1"/>
  <c r="R8338" i="1" s="1"/>
  <c r="P8339" i="1" a="1"/>
  <c r="P8339" i="1" s="1"/>
  <c r="R8339" i="1" s="1"/>
  <c r="P8340" i="1" a="1"/>
  <c r="P8340" i="1" s="1"/>
  <c r="R8340" i="1" s="1"/>
  <c r="P8341" i="1" a="1"/>
  <c r="P8341" i="1" s="1"/>
  <c r="R8341" i="1" s="1"/>
  <c r="P8342" i="1" a="1"/>
  <c r="P8342" i="1" s="1"/>
  <c r="R8342" i="1" s="1"/>
  <c r="P8343" i="1" a="1"/>
  <c r="P8343" i="1" s="1"/>
  <c r="R8343" i="1" s="1"/>
  <c r="P8344" i="1" a="1"/>
  <c r="P8344" i="1" s="1"/>
  <c r="R8344" i="1" s="1"/>
  <c r="P8345" i="1" a="1"/>
  <c r="P8345" i="1" s="1"/>
  <c r="R8345" i="1" s="1"/>
  <c r="P8346" i="1" a="1"/>
  <c r="P8346" i="1" s="1"/>
  <c r="R8346" i="1" s="1"/>
  <c r="P8347" i="1" a="1"/>
  <c r="P8347" i="1" s="1"/>
  <c r="R8347" i="1" s="1"/>
  <c r="P8348" i="1" a="1"/>
  <c r="P8348" i="1" s="1"/>
  <c r="R8348" i="1" s="1"/>
  <c r="P8349" i="1" a="1"/>
  <c r="P8349" i="1" s="1"/>
  <c r="R8349" i="1" s="1"/>
  <c r="P8350" i="1" a="1"/>
  <c r="P8350" i="1" s="1"/>
  <c r="R8350" i="1" s="1"/>
  <c r="P8351" i="1" a="1"/>
  <c r="P8351" i="1" s="1"/>
  <c r="R8351" i="1" s="1"/>
  <c r="P8352" i="1" a="1"/>
  <c r="P8352" i="1" s="1"/>
  <c r="R8352" i="1" s="1"/>
  <c r="P8353" i="1" a="1"/>
  <c r="P8353" i="1" s="1"/>
  <c r="R8353" i="1" s="1"/>
  <c r="P8354" i="1" a="1"/>
  <c r="P8354" i="1" s="1"/>
  <c r="R8354" i="1" s="1"/>
  <c r="P8355" i="1" a="1"/>
  <c r="P8355" i="1" s="1"/>
  <c r="R8355" i="1" s="1"/>
  <c r="P8356" i="1" a="1"/>
  <c r="P8356" i="1" s="1"/>
  <c r="R8356" i="1" s="1"/>
  <c r="P8357" i="1" a="1"/>
  <c r="P8357" i="1" s="1"/>
  <c r="R8357" i="1" s="1"/>
  <c r="P8358" i="1" a="1"/>
  <c r="P8358" i="1" s="1"/>
  <c r="R8358" i="1" s="1"/>
  <c r="P8359" i="1" a="1"/>
  <c r="P8359" i="1" s="1"/>
  <c r="R8359" i="1" s="1"/>
  <c r="P8360" i="1" a="1"/>
  <c r="P8360" i="1" s="1"/>
  <c r="R8360" i="1" s="1"/>
  <c r="P8361" i="1" a="1"/>
  <c r="P8361" i="1" s="1"/>
  <c r="R8361" i="1" s="1"/>
  <c r="P8362" i="1" a="1"/>
  <c r="P8362" i="1" s="1"/>
  <c r="R8362" i="1" s="1"/>
  <c r="P8363" i="1" a="1"/>
  <c r="P8363" i="1" s="1"/>
  <c r="R8363" i="1" s="1"/>
  <c r="P8364" i="1" a="1"/>
  <c r="P8364" i="1" s="1"/>
  <c r="R8364" i="1" s="1"/>
  <c r="P8365" i="1" a="1"/>
  <c r="P8365" i="1" s="1"/>
  <c r="R8365" i="1" s="1"/>
  <c r="P8366" i="1" a="1"/>
  <c r="P8366" i="1" s="1"/>
  <c r="R8366" i="1" s="1"/>
  <c r="P8367" i="1" a="1"/>
  <c r="P8367" i="1" s="1"/>
  <c r="R8367" i="1" s="1"/>
  <c r="P8368" i="1" a="1"/>
  <c r="P8368" i="1" s="1"/>
  <c r="R8368" i="1" s="1"/>
  <c r="P8369" i="1" a="1"/>
  <c r="P8369" i="1" s="1"/>
  <c r="R8369" i="1" s="1"/>
  <c r="P8370" i="1" a="1"/>
  <c r="P8370" i="1" s="1"/>
  <c r="R8370" i="1" s="1"/>
  <c r="P8371" i="1" a="1"/>
  <c r="P8371" i="1" s="1"/>
  <c r="R8371" i="1" s="1"/>
  <c r="P8372" i="1" a="1"/>
  <c r="P8372" i="1" s="1"/>
  <c r="R8372" i="1" s="1"/>
  <c r="P8373" i="1" a="1"/>
  <c r="P8373" i="1" s="1"/>
  <c r="R8373" i="1" s="1"/>
  <c r="P8374" i="1" a="1"/>
  <c r="P8374" i="1" s="1"/>
  <c r="R8374" i="1" s="1"/>
  <c r="P8375" i="1" a="1"/>
  <c r="P8375" i="1" s="1"/>
  <c r="R8375" i="1" s="1"/>
  <c r="P8376" i="1" a="1"/>
  <c r="P8376" i="1" s="1"/>
  <c r="R8376" i="1" s="1"/>
  <c r="P8377" i="1" a="1"/>
  <c r="P8377" i="1" s="1"/>
  <c r="R8377" i="1" s="1"/>
  <c r="P8378" i="1" a="1"/>
  <c r="P8378" i="1" s="1"/>
  <c r="R8378" i="1" s="1"/>
  <c r="P8379" i="1" a="1"/>
  <c r="P8379" i="1" s="1"/>
  <c r="R8379" i="1" s="1"/>
  <c r="P8380" i="1" a="1"/>
  <c r="P8380" i="1" s="1"/>
  <c r="R8380" i="1" s="1"/>
  <c r="P8381" i="1" a="1"/>
  <c r="P8381" i="1" s="1"/>
  <c r="R8381" i="1" s="1"/>
  <c r="P8382" i="1" a="1"/>
  <c r="P8382" i="1" s="1"/>
  <c r="R8382" i="1" s="1"/>
  <c r="P8383" i="1" a="1"/>
  <c r="P8383" i="1" s="1"/>
  <c r="R8383" i="1" s="1"/>
  <c r="P8384" i="1" a="1"/>
  <c r="P8384" i="1" s="1"/>
  <c r="R8384" i="1" s="1"/>
  <c r="P8385" i="1" a="1"/>
  <c r="P8385" i="1" s="1"/>
  <c r="R8385" i="1" s="1"/>
  <c r="P8386" i="1" a="1"/>
  <c r="P8386" i="1" s="1"/>
  <c r="R8386" i="1" s="1"/>
  <c r="P8387" i="1" a="1"/>
  <c r="P8387" i="1" s="1"/>
  <c r="R8387" i="1" s="1"/>
  <c r="P8388" i="1" a="1"/>
  <c r="P8388" i="1" s="1"/>
  <c r="R8388" i="1" s="1"/>
  <c r="P8389" i="1" a="1"/>
  <c r="P8389" i="1" s="1"/>
  <c r="R8389" i="1" s="1"/>
  <c r="P8390" i="1" a="1"/>
  <c r="P8390" i="1" s="1"/>
  <c r="R8390" i="1" s="1"/>
  <c r="P8391" i="1" a="1"/>
  <c r="P8391" i="1" s="1"/>
  <c r="R8391" i="1" s="1"/>
  <c r="P8392" i="1" a="1"/>
  <c r="P8392" i="1" s="1"/>
  <c r="R8392" i="1" s="1"/>
  <c r="P8393" i="1" a="1"/>
  <c r="P8393" i="1" s="1"/>
  <c r="R8393" i="1" s="1"/>
  <c r="P8394" i="1" a="1"/>
  <c r="P8394" i="1" s="1"/>
  <c r="R8394" i="1" s="1"/>
  <c r="P8395" i="1" a="1"/>
  <c r="P8395" i="1" s="1"/>
  <c r="R8395" i="1" s="1"/>
  <c r="P8396" i="1" a="1"/>
  <c r="P8396" i="1" s="1"/>
  <c r="R8396" i="1" s="1"/>
  <c r="P8397" i="1" a="1"/>
  <c r="P8397" i="1" s="1"/>
  <c r="R8397" i="1" s="1"/>
  <c r="P8398" i="1" a="1"/>
  <c r="P8398" i="1" s="1"/>
  <c r="R8398" i="1" s="1"/>
  <c r="P8399" i="1" a="1"/>
  <c r="P8399" i="1" s="1"/>
  <c r="R8399" i="1" s="1"/>
  <c r="P8400" i="1" a="1"/>
  <c r="P8400" i="1" s="1"/>
  <c r="R8400" i="1" s="1"/>
  <c r="P8401" i="1" a="1"/>
  <c r="P8401" i="1" s="1"/>
  <c r="R8401" i="1" s="1"/>
  <c r="P8402" i="1" a="1"/>
  <c r="P8402" i="1" s="1"/>
  <c r="R8402" i="1" s="1"/>
  <c r="P8403" i="1" a="1"/>
  <c r="P8403" i="1" s="1"/>
  <c r="R8403" i="1" s="1"/>
  <c r="P8404" i="1" a="1"/>
  <c r="P8404" i="1" s="1"/>
  <c r="R8404" i="1" s="1"/>
  <c r="P8405" i="1" a="1"/>
  <c r="P8405" i="1" s="1"/>
  <c r="R8405" i="1" s="1"/>
  <c r="P8406" i="1" a="1"/>
  <c r="P8406" i="1" s="1"/>
  <c r="R8406" i="1" s="1"/>
  <c r="P8407" i="1" a="1"/>
  <c r="P8407" i="1" s="1"/>
  <c r="R8407" i="1" s="1"/>
  <c r="P8408" i="1" a="1"/>
  <c r="P8408" i="1" s="1"/>
  <c r="R8408" i="1" s="1"/>
  <c r="P8409" i="1" a="1"/>
  <c r="P8409" i="1" s="1"/>
  <c r="R8409" i="1" s="1"/>
  <c r="P8410" i="1" a="1"/>
  <c r="P8410" i="1" s="1"/>
  <c r="R8410" i="1" s="1"/>
  <c r="P8411" i="1" a="1"/>
  <c r="P8411" i="1" s="1"/>
  <c r="R8411" i="1" s="1"/>
  <c r="P8412" i="1" a="1"/>
  <c r="P8412" i="1" s="1"/>
  <c r="R8412" i="1" s="1"/>
  <c r="P8413" i="1" a="1"/>
  <c r="P8413" i="1" s="1"/>
  <c r="R8413" i="1" s="1"/>
  <c r="P8414" i="1" a="1"/>
  <c r="P8414" i="1" s="1"/>
  <c r="R8414" i="1" s="1"/>
  <c r="P8415" i="1" a="1"/>
  <c r="P8415" i="1" s="1"/>
  <c r="R8415" i="1" s="1"/>
  <c r="P8416" i="1" a="1"/>
  <c r="P8416" i="1" s="1"/>
  <c r="R8416" i="1" s="1"/>
  <c r="P8417" i="1" a="1"/>
  <c r="P8417" i="1" s="1"/>
  <c r="R8417" i="1" s="1"/>
  <c r="P8418" i="1" a="1"/>
  <c r="P8418" i="1" s="1"/>
  <c r="R8418" i="1" s="1"/>
  <c r="P8419" i="1" a="1"/>
  <c r="P8419" i="1" s="1"/>
  <c r="R8419" i="1" s="1"/>
  <c r="P8420" i="1" a="1"/>
  <c r="P8420" i="1" s="1"/>
  <c r="R8420" i="1" s="1"/>
  <c r="P8421" i="1" a="1"/>
  <c r="P8421" i="1" s="1"/>
  <c r="R8421" i="1" s="1"/>
  <c r="P8422" i="1" a="1"/>
  <c r="P8422" i="1" s="1"/>
  <c r="R8422" i="1" s="1"/>
  <c r="P8423" i="1" a="1"/>
  <c r="P8423" i="1" s="1"/>
  <c r="R8423" i="1" s="1"/>
  <c r="P8424" i="1" a="1"/>
  <c r="P8424" i="1" s="1"/>
  <c r="R8424" i="1" s="1"/>
  <c r="P8425" i="1" a="1"/>
  <c r="P8425" i="1" s="1"/>
  <c r="R8425" i="1" s="1"/>
  <c r="P8426" i="1" a="1"/>
  <c r="P8426" i="1" s="1"/>
  <c r="R8426" i="1" s="1"/>
  <c r="P8427" i="1" a="1"/>
  <c r="P8427" i="1" s="1"/>
  <c r="R8427" i="1" s="1"/>
  <c r="P8428" i="1" a="1"/>
  <c r="P8428" i="1" s="1"/>
  <c r="R8428" i="1" s="1"/>
  <c r="P8429" i="1" a="1"/>
  <c r="P8429" i="1" s="1"/>
  <c r="R8429" i="1" s="1"/>
  <c r="P8430" i="1" a="1"/>
  <c r="P8430" i="1" s="1"/>
  <c r="R8430" i="1" s="1"/>
  <c r="P8431" i="1" a="1"/>
  <c r="P8431" i="1" s="1"/>
  <c r="R8431" i="1" s="1"/>
  <c r="P8432" i="1" a="1"/>
  <c r="P8432" i="1" s="1"/>
  <c r="R8432" i="1" s="1"/>
  <c r="P8433" i="1" a="1"/>
  <c r="P8433" i="1" s="1"/>
  <c r="R8433" i="1" s="1"/>
  <c r="P8434" i="1" a="1"/>
  <c r="P8434" i="1" s="1"/>
  <c r="R8434" i="1" s="1"/>
  <c r="P8435" i="1" a="1"/>
  <c r="P8435" i="1" s="1"/>
  <c r="R8435" i="1" s="1"/>
  <c r="P8436" i="1" a="1"/>
  <c r="P8436" i="1" s="1"/>
  <c r="R8436" i="1" s="1"/>
  <c r="P8437" i="1" a="1"/>
  <c r="P8437" i="1" s="1"/>
  <c r="R8437" i="1" s="1"/>
  <c r="P8438" i="1" a="1"/>
  <c r="P8438" i="1" s="1"/>
  <c r="R8438" i="1" s="1"/>
  <c r="P8439" i="1" a="1"/>
  <c r="P8439" i="1" s="1"/>
  <c r="R8439" i="1" s="1"/>
  <c r="P8440" i="1" a="1"/>
  <c r="P8440" i="1" s="1"/>
  <c r="R8440" i="1" s="1"/>
  <c r="P8441" i="1" a="1"/>
  <c r="P8441" i="1" s="1"/>
  <c r="R8441" i="1" s="1"/>
  <c r="P8442" i="1" a="1"/>
  <c r="P8442" i="1" s="1"/>
  <c r="R8442" i="1" s="1"/>
  <c r="P8443" i="1" a="1"/>
  <c r="P8443" i="1" s="1"/>
  <c r="R8443" i="1" s="1"/>
  <c r="P8444" i="1" a="1"/>
  <c r="P8444" i="1" s="1"/>
  <c r="R8444" i="1" s="1"/>
  <c r="P8445" i="1" a="1"/>
  <c r="P8445" i="1" s="1"/>
  <c r="R8445" i="1" s="1"/>
  <c r="P8446" i="1" a="1"/>
  <c r="P8446" i="1" s="1"/>
  <c r="R8446" i="1" s="1"/>
  <c r="P8447" i="1" a="1"/>
  <c r="P8447" i="1" s="1"/>
  <c r="R8447" i="1" s="1"/>
  <c r="P8448" i="1" a="1"/>
  <c r="P8448" i="1" s="1"/>
  <c r="R8448" i="1" s="1"/>
  <c r="P8449" i="1" a="1"/>
  <c r="P8449" i="1" s="1"/>
  <c r="R8449" i="1" s="1"/>
  <c r="P8450" i="1" a="1"/>
  <c r="P8450" i="1" s="1"/>
  <c r="R8450" i="1" s="1"/>
  <c r="P8451" i="1" a="1"/>
  <c r="P8451" i="1" s="1"/>
  <c r="R8451" i="1" s="1"/>
  <c r="P8452" i="1" a="1"/>
  <c r="P8452" i="1" s="1"/>
  <c r="R8452" i="1" s="1"/>
  <c r="P8453" i="1" a="1"/>
  <c r="P8453" i="1" s="1"/>
  <c r="R8453" i="1" s="1"/>
  <c r="P8454" i="1" a="1"/>
  <c r="P8454" i="1" s="1"/>
  <c r="R8454" i="1" s="1"/>
  <c r="P8455" i="1" a="1"/>
  <c r="P8455" i="1" s="1"/>
  <c r="R8455" i="1" s="1"/>
  <c r="P8456" i="1" a="1"/>
  <c r="P8456" i="1" s="1"/>
  <c r="R8456" i="1" s="1"/>
  <c r="P8457" i="1" a="1"/>
  <c r="P8457" i="1" s="1"/>
  <c r="R8457" i="1" s="1"/>
  <c r="P8458" i="1" a="1"/>
  <c r="P8458" i="1" s="1"/>
  <c r="R8458" i="1" s="1"/>
  <c r="P8459" i="1" a="1"/>
  <c r="P8459" i="1" s="1"/>
  <c r="R8459" i="1" s="1"/>
  <c r="P8460" i="1" a="1"/>
  <c r="P8460" i="1" s="1"/>
  <c r="R8460" i="1" s="1"/>
  <c r="P8461" i="1" a="1"/>
  <c r="P8461" i="1" s="1"/>
  <c r="R8461" i="1" s="1"/>
  <c r="P8462" i="1" a="1"/>
  <c r="P8462" i="1" s="1"/>
  <c r="R8462" i="1" s="1"/>
  <c r="P8463" i="1" a="1"/>
  <c r="P8463" i="1" s="1"/>
  <c r="R8463" i="1" s="1"/>
  <c r="P8464" i="1" a="1"/>
  <c r="P8464" i="1" s="1"/>
  <c r="R8464" i="1" s="1"/>
  <c r="P8465" i="1" a="1"/>
  <c r="P8465" i="1" s="1"/>
  <c r="R8465" i="1" s="1"/>
  <c r="P8466" i="1" a="1"/>
  <c r="P8466" i="1" s="1"/>
  <c r="R8466" i="1" s="1"/>
  <c r="P8467" i="1" a="1"/>
  <c r="P8467" i="1" s="1"/>
  <c r="R8467" i="1" s="1"/>
  <c r="P8468" i="1" a="1"/>
  <c r="P8468" i="1" s="1"/>
  <c r="R8468" i="1" s="1"/>
  <c r="P8469" i="1" a="1"/>
  <c r="P8469" i="1" s="1"/>
  <c r="R8469" i="1" s="1"/>
  <c r="P8470" i="1" a="1"/>
  <c r="P8470" i="1" s="1"/>
  <c r="R8470" i="1" s="1"/>
  <c r="P8471" i="1" a="1"/>
  <c r="P8471" i="1" s="1"/>
  <c r="R8471" i="1" s="1"/>
  <c r="P8472" i="1" a="1"/>
  <c r="P8472" i="1" s="1"/>
  <c r="R8472" i="1" s="1"/>
  <c r="P8473" i="1" a="1"/>
  <c r="P8473" i="1" s="1"/>
  <c r="R8473" i="1" s="1"/>
  <c r="P8474" i="1" a="1"/>
  <c r="P8474" i="1" s="1"/>
  <c r="R8474" i="1" s="1"/>
  <c r="P8475" i="1" a="1"/>
  <c r="P8475" i="1" s="1"/>
  <c r="R8475" i="1" s="1"/>
  <c r="P8476" i="1" a="1"/>
  <c r="P8476" i="1" s="1"/>
  <c r="R8476" i="1" s="1"/>
  <c r="P8477" i="1" a="1"/>
  <c r="P8477" i="1" s="1"/>
  <c r="R8477" i="1" s="1"/>
  <c r="P8478" i="1" a="1"/>
  <c r="P8478" i="1" s="1"/>
  <c r="R8478" i="1" s="1"/>
  <c r="P8479" i="1" a="1"/>
  <c r="P8479" i="1" s="1"/>
  <c r="R8479" i="1" s="1"/>
  <c r="P8480" i="1" a="1"/>
  <c r="P8480" i="1" s="1"/>
  <c r="R8480" i="1" s="1"/>
  <c r="P8481" i="1" a="1"/>
  <c r="P8481" i="1" s="1"/>
  <c r="R8481" i="1" s="1"/>
  <c r="P8482" i="1" a="1"/>
  <c r="P8482" i="1" s="1"/>
  <c r="R8482" i="1" s="1"/>
  <c r="P8483" i="1" a="1"/>
  <c r="P8483" i="1" s="1"/>
  <c r="R8483" i="1" s="1"/>
  <c r="P8484" i="1" a="1"/>
  <c r="P8484" i="1" s="1"/>
  <c r="R8484" i="1" s="1"/>
  <c r="P8485" i="1" a="1"/>
  <c r="P8485" i="1" s="1"/>
  <c r="R8485" i="1" s="1"/>
  <c r="P8486" i="1" a="1"/>
  <c r="P8486" i="1" s="1"/>
  <c r="R8486" i="1" s="1"/>
  <c r="P8487" i="1" a="1"/>
  <c r="P8487" i="1" s="1"/>
  <c r="R8487" i="1" s="1"/>
  <c r="P8488" i="1" a="1"/>
  <c r="P8488" i="1" s="1"/>
  <c r="R8488" i="1" s="1"/>
  <c r="P8489" i="1" a="1"/>
  <c r="P8489" i="1" s="1"/>
  <c r="R8489" i="1" s="1"/>
  <c r="P8490" i="1" a="1"/>
  <c r="P8490" i="1" s="1"/>
  <c r="R8490" i="1" s="1"/>
  <c r="P8491" i="1" a="1"/>
  <c r="P8491" i="1" s="1"/>
  <c r="R8491" i="1" s="1"/>
  <c r="P8492" i="1" a="1"/>
  <c r="P8492" i="1" s="1"/>
  <c r="R8492" i="1" s="1"/>
  <c r="P8493" i="1" a="1"/>
  <c r="P8493" i="1" s="1"/>
  <c r="R8493" i="1" s="1"/>
  <c r="P8494" i="1" a="1"/>
  <c r="P8494" i="1" s="1"/>
  <c r="R8494" i="1" s="1"/>
  <c r="P8495" i="1" a="1"/>
  <c r="P8495" i="1" s="1"/>
  <c r="R8495" i="1" s="1"/>
  <c r="P8496" i="1" a="1"/>
  <c r="P8496" i="1" s="1"/>
  <c r="R8496" i="1" s="1"/>
  <c r="P8497" i="1" a="1"/>
  <c r="P8497" i="1" s="1"/>
  <c r="R8497" i="1" s="1"/>
  <c r="P8498" i="1" a="1"/>
  <c r="P8498" i="1" s="1"/>
  <c r="R8498" i="1" s="1"/>
  <c r="P8499" i="1" a="1"/>
  <c r="P8499" i="1" s="1"/>
  <c r="R8499" i="1" s="1"/>
  <c r="P8500" i="1" a="1"/>
  <c r="P8500" i="1" s="1"/>
  <c r="R8500" i="1" s="1"/>
  <c r="P8501" i="1" a="1"/>
  <c r="P8501" i="1" s="1"/>
  <c r="R8501" i="1" s="1"/>
  <c r="P8502" i="1" a="1"/>
  <c r="P8502" i="1" s="1"/>
  <c r="R8502" i="1" s="1"/>
  <c r="P8503" i="1" a="1"/>
  <c r="P8503" i="1" s="1"/>
  <c r="R8503" i="1" s="1"/>
  <c r="P8504" i="1" a="1"/>
  <c r="P8504" i="1" s="1"/>
  <c r="R8504" i="1" s="1"/>
  <c r="P8505" i="1" a="1"/>
  <c r="P8505" i="1" s="1"/>
  <c r="R8505" i="1" s="1"/>
  <c r="P8506" i="1" a="1"/>
  <c r="P8506" i="1" s="1"/>
  <c r="R8506" i="1" s="1"/>
  <c r="P8507" i="1" a="1"/>
  <c r="P8507" i="1" s="1"/>
  <c r="R8507" i="1" s="1"/>
  <c r="P8508" i="1" a="1"/>
  <c r="P8508" i="1" s="1"/>
  <c r="R8508" i="1" s="1"/>
  <c r="P8509" i="1" a="1"/>
  <c r="P8509" i="1" s="1"/>
  <c r="R8509" i="1" s="1"/>
  <c r="P8510" i="1" a="1"/>
  <c r="P8510" i="1" s="1"/>
  <c r="R8510" i="1" s="1"/>
  <c r="P8511" i="1" a="1"/>
  <c r="P8511" i="1" s="1"/>
  <c r="R8511" i="1" s="1"/>
  <c r="P8512" i="1" a="1"/>
  <c r="P8512" i="1" s="1"/>
  <c r="R8512" i="1" s="1"/>
  <c r="P8513" i="1" a="1"/>
  <c r="P8513" i="1" s="1"/>
  <c r="R8513" i="1" s="1"/>
  <c r="P8514" i="1" a="1"/>
  <c r="P8514" i="1" s="1"/>
  <c r="R8514" i="1" s="1"/>
  <c r="P8515" i="1" a="1"/>
  <c r="P8515" i="1" s="1"/>
  <c r="R8515" i="1" s="1"/>
  <c r="P8516" i="1" a="1"/>
  <c r="P8516" i="1" s="1"/>
  <c r="R8516" i="1" s="1"/>
  <c r="P8517" i="1" a="1"/>
  <c r="P8517" i="1" s="1"/>
  <c r="R8517" i="1" s="1"/>
  <c r="P8518" i="1" a="1"/>
  <c r="P8518" i="1" s="1"/>
  <c r="R8518" i="1" s="1"/>
  <c r="P8519" i="1" a="1"/>
  <c r="P8519" i="1" s="1"/>
  <c r="R8519" i="1" s="1"/>
  <c r="P8520" i="1" a="1"/>
  <c r="P8520" i="1" s="1"/>
  <c r="R8520" i="1" s="1"/>
  <c r="P8521" i="1" a="1"/>
  <c r="P8521" i="1" s="1"/>
  <c r="R8521" i="1" s="1"/>
  <c r="P8522" i="1" a="1"/>
  <c r="P8522" i="1" s="1"/>
  <c r="R8522" i="1" s="1"/>
  <c r="P8523" i="1" a="1"/>
  <c r="P8523" i="1" s="1"/>
  <c r="R8523" i="1" s="1"/>
  <c r="P8524" i="1" a="1"/>
  <c r="P8524" i="1" s="1"/>
  <c r="R8524" i="1" s="1"/>
  <c r="P8525" i="1" a="1"/>
  <c r="P8525" i="1" s="1"/>
  <c r="R8525" i="1" s="1"/>
  <c r="P8526" i="1" a="1"/>
  <c r="P8526" i="1" s="1"/>
  <c r="R8526" i="1" s="1"/>
  <c r="P8527" i="1" a="1"/>
  <c r="P8527" i="1" s="1"/>
  <c r="R8527" i="1" s="1"/>
  <c r="P8528" i="1" a="1"/>
  <c r="P8528" i="1" s="1"/>
  <c r="R8528" i="1" s="1"/>
  <c r="P8529" i="1" a="1"/>
  <c r="P8529" i="1" s="1"/>
  <c r="R8529" i="1" s="1"/>
  <c r="P8530" i="1" a="1"/>
  <c r="P8530" i="1" s="1"/>
  <c r="R8530" i="1" s="1"/>
  <c r="P8531" i="1" a="1"/>
  <c r="P8531" i="1" s="1"/>
  <c r="R8531" i="1" s="1"/>
  <c r="P8532" i="1" a="1"/>
  <c r="P8532" i="1" s="1"/>
  <c r="R8532" i="1" s="1"/>
  <c r="P8533" i="1" a="1"/>
  <c r="P8533" i="1" s="1"/>
  <c r="R8533" i="1" s="1"/>
  <c r="P8534" i="1" a="1"/>
  <c r="P8534" i="1" s="1"/>
  <c r="R8534" i="1" s="1"/>
  <c r="P8535" i="1" a="1"/>
  <c r="P8535" i="1" s="1"/>
  <c r="R8535" i="1" s="1"/>
  <c r="P8536" i="1" a="1"/>
  <c r="P8536" i="1" s="1"/>
  <c r="R8536" i="1" s="1"/>
  <c r="P8537" i="1" a="1"/>
  <c r="P8537" i="1" s="1"/>
  <c r="R8537" i="1" s="1"/>
  <c r="P8538" i="1" a="1"/>
  <c r="P8538" i="1" s="1"/>
  <c r="R8538" i="1" s="1"/>
  <c r="P8539" i="1" a="1"/>
  <c r="P8539" i="1" s="1"/>
  <c r="R8539" i="1" s="1"/>
  <c r="P8540" i="1" a="1"/>
  <c r="P8540" i="1" s="1"/>
  <c r="R8540" i="1" s="1"/>
  <c r="P8541" i="1" a="1"/>
  <c r="P8541" i="1" s="1"/>
  <c r="R8541" i="1" s="1"/>
  <c r="P8542" i="1" a="1"/>
  <c r="P8542" i="1" s="1"/>
  <c r="R8542" i="1" s="1"/>
  <c r="P8543" i="1" a="1"/>
  <c r="P8543" i="1" s="1"/>
  <c r="R8543" i="1" s="1"/>
  <c r="P8544" i="1" a="1"/>
  <c r="P8544" i="1" s="1"/>
  <c r="R8544" i="1" s="1"/>
  <c r="P8545" i="1" a="1"/>
  <c r="P8545" i="1" s="1"/>
  <c r="R8545" i="1" s="1"/>
  <c r="P8546" i="1" a="1"/>
  <c r="P8546" i="1" s="1"/>
  <c r="R8546" i="1" s="1"/>
  <c r="P8547" i="1" a="1"/>
  <c r="P8547" i="1" s="1"/>
  <c r="R8547" i="1" s="1"/>
  <c r="P8548" i="1" a="1"/>
  <c r="P8548" i="1" s="1"/>
  <c r="R8548" i="1" s="1"/>
  <c r="P8549" i="1" a="1"/>
  <c r="P8549" i="1" s="1"/>
  <c r="R8549" i="1" s="1"/>
  <c r="P8550" i="1" a="1"/>
  <c r="P8550" i="1" s="1"/>
  <c r="R8550" i="1" s="1"/>
  <c r="P8551" i="1" a="1"/>
  <c r="P8551" i="1" s="1"/>
  <c r="R8551" i="1" s="1"/>
  <c r="P8552" i="1" a="1"/>
  <c r="P8552" i="1" s="1"/>
  <c r="R8552" i="1" s="1"/>
  <c r="P8553" i="1" a="1"/>
  <c r="P8553" i="1" s="1"/>
  <c r="R8553" i="1" s="1"/>
  <c r="P8554" i="1" a="1"/>
  <c r="P8554" i="1" s="1"/>
  <c r="R8554" i="1" s="1"/>
  <c r="P8555" i="1" a="1"/>
  <c r="P8555" i="1" s="1"/>
  <c r="R8555" i="1" s="1"/>
  <c r="P8556" i="1" a="1"/>
  <c r="P8556" i="1" s="1"/>
  <c r="R8556" i="1" s="1"/>
  <c r="P8557" i="1" a="1"/>
  <c r="P8557" i="1" s="1"/>
  <c r="R8557" i="1" s="1"/>
  <c r="P8558" i="1" a="1"/>
  <c r="P8558" i="1" s="1"/>
  <c r="R8558" i="1" s="1"/>
  <c r="P8559" i="1" a="1"/>
  <c r="P8559" i="1" s="1"/>
  <c r="R8559" i="1" s="1"/>
  <c r="P8560" i="1" a="1"/>
  <c r="P8560" i="1" s="1"/>
  <c r="R8560" i="1" s="1"/>
  <c r="P8561" i="1" a="1"/>
  <c r="P8561" i="1" s="1"/>
  <c r="R8561" i="1" s="1"/>
  <c r="P8562" i="1" a="1"/>
  <c r="P8562" i="1" s="1"/>
  <c r="R8562" i="1" s="1"/>
  <c r="P8563" i="1" a="1"/>
  <c r="P8563" i="1" s="1"/>
  <c r="R8563" i="1" s="1"/>
  <c r="P8564" i="1" a="1"/>
  <c r="P8564" i="1" s="1"/>
  <c r="R8564" i="1" s="1"/>
  <c r="P8565" i="1" a="1"/>
  <c r="P8565" i="1" s="1"/>
  <c r="R8565" i="1" s="1"/>
  <c r="P8566" i="1" a="1"/>
  <c r="P8566" i="1" s="1"/>
  <c r="R8566" i="1" s="1"/>
  <c r="P8567" i="1" a="1"/>
  <c r="P8567" i="1" s="1"/>
  <c r="R8567" i="1" s="1"/>
  <c r="P8568" i="1" a="1"/>
  <c r="P8568" i="1" s="1"/>
  <c r="R8568" i="1" s="1"/>
  <c r="P8569" i="1" a="1"/>
  <c r="P8569" i="1" s="1"/>
  <c r="R8569" i="1" s="1"/>
  <c r="P8570" i="1" a="1"/>
  <c r="P8570" i="1" s="1"/>
  <c r="R8570" i="1" s="1"/>
  <c r="P8571" i="1" a="1"/>
  <c r="P8571" i="1" s="1"/>
  <c r="R8571" i="1" s="1"/>
  <c r="P8572" i="1" a="1"/>
  <c r="P8572" i="1" s="1"/>
  <c r="R8572" i="1" s="1"/>
  <c r="P8573" i="1" a="1"/>
  <c r="P8573" i="1" s="1"/>
  <c r="R8573" i="1" s="1"/>
  <c r="P8574" i="1" a="1"/>
  <c r="P8574" i="1" s="1"/>
  <c r="R8574" i="1" s="1"/>
  <c r="P8575" i="1" a="1"/>
  <c r="P8575" i="1" s="1"/>
  <c r="R8575" i="1" s="1"/>
  <c r="P8576" i="1" a="1"/>
  <c r="P8576" i="1" s="1"/>
  <c r="R8576" i="1" s="1"/>
  <c r="P8577" i="1" a="1"/>
  <c r="P8577" i="1" s="1"/>
  <c r="R8577" i="1" s="1"/>
  <c r="P8578" i="1" a="1"/>
  <c r="P8578" i="1" s="1"/>
  <c r="R8578" i="1" s="1"/>
  <c r="P8579" i="1" a="1"/>
  <c r="P8579" i="1" s="1"/>
  <c r="R8579" i="1" s="1"/>
  <c r="P8580" i="1" a="1"/>
  <c r="P8580" i="1" s="1"/>
  <c r="R8580" i="1" s="1"/>
  <c r="P8581" i="1" a="1"/>
  <c r="P8581" i="1" s="1"/>
  <c r="R8581" i="1" s="1"/>
  <c r="P8582" i="1" a="1"/>
  <c r="P8582" i="1" s="1"/>
  <c r="R8582" i="1" s="1"/>
  <c r="P8583" i="1" a="1"/>
  <c r="P8583" i="1" s="1"/>
  <c r="R8583" i="1" s="1"/>
  <c r="P8584" i="1" a="1"/>
  <c r="P8584" i="1" s="1"/>
  <c r="R8584" i="1" s="1"/>
  <c r="P8585" i="1" a="1"/>
  <c r="P8585" i="1" s="1"/>
  <c r="R8585" i="1" s="1"/>
  <c r="P8586" i="1" a="1"/>
  <c r="P8586" i="1" s="1"/>
  <c r="R8586" i="1" s="1"/>
  <c r="P8587" i="1" a="1"/>
  <c r="P8587" i="1" s="1"/>
  <c r="R8587" i="1" s="1"/>
  <c r="P8588" i="1" a="1"/>
  <c r="P8588" i="1" s="1"/>
  <c r="R8588" i="1" s="1"/>
  <c r="P8589" i="1" a="1"/>
  <c r="P8589" i="1" s="1"/>
  <c r="R8589" i="1" s="1"/>
  <c r="P8590" i="1" a="1"/>
  <c r="P8590" i="1" s="1"/>
  <c r="R8590" i="1" s="1"/>
  <c r="P8591" i="1" a="1"/>
  <c r="P8591" i="1" s="1"/>
  <c r="R8591" i="1" s="1"/>
  <c r="P8592" i="1" a="1"/>
  <c r="P8592" i="1" s="1"/>
  <c r="R8592" i="1" s="1"/>
  <c r="P8593" i="1" a="1"/>
  <c r="P8593" i="1" s="1"/>
  <c r="R8593" i="1" s="1"/>
  <c r="P8594" i="1" a="1"/>
  <c r="P8594" i="1" s="1"/>
  <c r="R8594" i="1" s="1"/>
  <c r="P8595" i="1" a="1"/>
  <c r="P8595" i="1" s="1"/>
  <c r="R8595" i="1" s="1"/>
  <c r="P8596" i="1" a="1"/>
  <c r="P8596" i="1" s="1"/>
  <c r="R8596" i="1" s="1"/>
  <c r="P8597" i="1" a="1"/>
  <c r="P8597" i="1" s="1"/>
  <c r="R8597" i="1" s="1"/>
  <c r="P8598" i="1" a="1"/>
  <c r="P8598" i="1" s="1"/>
  <c r="R8598" i="1" s="1"/>
  <c r="P8599" i="1" a="1"/>
  <c r="P8599" i="1" s="1"/>
  <c r="R8599" i="1" s="1"/>
  <c r="P8600" i="1" a="1"/>
  <c r="P8600" i="1" s="1"/>
  <c r="R8600" i="1" s="1"/>
  <c r="P8601" i="1" a="1"/>
  <c r="P8601" i="1" s="1"/>
  <c r="R8601" i="1" s="1"/>
  <c r="P8602" i="1" a="1"/>
  <c r="P8602" i="1" s="1"/>
  <c r="R8602" i="1" s="1"/>
  <c r="P8603" i="1" a="1"/>
  <c r="P8603" i="1" s="1"/>
  <c r="R8603" i="1" s="1"/>
  <c r="P8604" i="1" a="1"/>
  <c r="P8604" i="1" s="1"/>
  <c r="R8604" i="1" s="1"/>
  <c r="P8605" i="1" a="1"/>
  <c r="P8605" i="1" s="1"/>
  <c r="R8605" i="1" s="1"/>
  <c r="P8606" i="1" a="1"/>
  <c r="P8606" i="1" s="1"/>
  <c r="R8606" i="1" s="1"/>
  <c r="P8607" i="1" a="1"/>
  <c r="P8607" i="1" s="1"/>
  <c r="R8607" i="1" s="1"/>
  <c r="P8608" i="1" a="1"/>
  <c r="P8608" i="1" s="1"/>
  <c r="R8608" i="1" s="1"/>
  <c r="P8609" i="1" a="1"/>
  <c r="P8609" i="1" s="1"/>
  <c r="R8609" i="1" s="1"/>
  <c r="P8610" i="1" a="1"/>
  <c r="P8610" i="1" s="1"/>
  <c r="R8610" i="1" s="1"/>
  <c r="P8611" i="1" a="1"/>
  <c r="P8611" i="1" s="1"/>
  <c r="R8611" i="1" s="1"/>
  <c r="P8612" i="1" a="1"/>
  <c r="P8612" i="1" s="1"/>
  <c r="R8612" i="1" s="1"/>
  <c r="P8613" i="1" a="1"/>
  <c r="P8613" i="1" s="1"/>
  <c r="R8613" i="1" s="1"/>
  <c r="P8614" i="1" a="1"/>
  <c r="P8614" i="1" s="1"/>
  <c r="R8614" i="1" s="1"/>
  <c r="P8615" i="1" a="1"/>
  <c r="P8615" i="1" s="1"/>
  <c r="R8615" i="1" s="1"/>
  <c r="P8616" i="1" a="1"/>
  <c r="P8616" i="1" s="1"/>
  <c r="R8616" i="1" s="1"/>
  <c r="P8617" i="1" a="1"/>
  <c r="P8617" i="1" s="1"/>
  <c r="R8617" i="1" s="1"/>
  <c r="P8618" i="1" a="1"/>
  <c r="P8618" i="1" s="1"/>
  <c r="R8618" i="1" s="1"/>
  <c r="P8619" i="1" a="1"/>
  <c r="P8619" i="1" s="1"/>
  <c r="R8619" i="1" s="1"/>
  <c r="P8620" i="1" a="1"/>
  <c r="P8620" i="1" s="1"/>
  <c r="R8620" i="1" s="1"/>
  <c r="P8621" i="1" a="1"/>
  <c r="P8621" i="1" s="1"/>
  <c r="R8621" i="1" s="1"/>
  <c r="P8622" i="1" a="1"/>
  <c r="P8622" i="1" s="1"/>
  <c r="R8622" i="1" s="1"/>
  <c r="P8623" i="1" a="1"/>
  <c r="P8623" i="1" s="1"/>
  <c r="R8623" i="1" s="1"/>
  <c r="P8624" i="1" a="1"/>
  <c r="P8624" i="1" s="1"/>
  <c r="R8624" i="1" s="1"/>
  <c r="P8625" i="1" a="1"/>
  <c r="P8625" i="1" s="1"/>
  <c r="R8625" i="1" s="1"/>
  <c r="P8626" i="1" a="1"/>
  <c r="P8626" i="1" s="1"/>
  <c r="R8626" i="1" s="1"/>
  <c r="P8627" i="1" a="1"/>
  <c r="P8627" i="1" s="1"/>
  <c r="R8627" i="1" s="1"/>
  <c r="P8628" i="1" a="1"/>
  <c r="P8628" i="1" s="1"/>
  <c r="R8628" i="1" s="1"/>
  <c r="P8629" i="1" a="1"/>
  <c r="P8629" i="1" s="1"/>
  <c r="P8630" i="1" a="1"/>
  <c r="P8630" i="1" s="1"/>
  <c r="R8630" i="1" s="1"/>
  <c r="P8631" i="1" a="1"/>
  <c r="P8631" i="1" s="1"/>
  <c r="R8631" i="1" s="1"/>
  <c r="P8632" i="1" a="1"/>
  <c r="P8632" i="1" s="1"/>
  <c r="R8632" i="1" s="1"/>
  <c r="P8633" i="1" a="1"/>
  <c r="P8633" i="1" s="1"/>
  <c r="R8633" i="1" s="1"/>
  <c r="P8634" i="1" a="1"/>
  <c r="P8634" i="1" s="1"/>
  <c r="R8634" i="1" s="1"/>
  <c r="P8635" i="1" a="1"/>
  <c r="P8635" i="1" s="1"/>
  <c r="R8635" i="1" s="1"/>
  <c r="P8636" i="1" a="1"/>
  <c r="P8636" i="1" s="1"/>
  <c r="R8636" i="1" s="1"/>
  <c r="P8637" i="1" a="1"/>
  <c r="P8637" i="1" s="1"/>
  <c r="R8637" i="1" s="1"/>
  <c r="P8638" i="1" a="1"/>
  <c r="P8638" i="1" s="1"/>
  <c r="R8638" i="1" s="1"/>
  <c r="P8639" i="1" a="1"/>
  <c r="P8639" i="1" s="1"/>
  <c r="R8639" i="1" s="1"/>
  <c r="P8640" i="1" a="1"/>
  <c r="P8640" i="1" s="1"/>
  <c r="R8640" i="1" s="1"/>
  <c r="P8641" i="1" a="1"/>
  <c r="P8641" i="1" s="1"/>
  <c r="R8641" i="1" s="1"/>
  <c r="P8642" i="1" a="1"/>
  <c r="P8642" i="1" s="1"/>
  <c r="R8642" i="1" s="1"/>
  <c r="P8643" i="1" a="1"/>
  <c r="P8643" i="1" s="1"/>
  <c r="R8643" i="1" s="1"/>
  <c r="P8644" i="1" a="1"/>
  <c r="P8644" i="1" s="1"/>
  <c r="R8644" i="1" s="1"/>
  <c r="P8645" i="1" a="1"/>
  <c r="P8645" i="1" s="1"/>
  <c r="R8645" i="1" s="1"/>
  <c r="P8646" i="1" a="1"/>
  <c r="P8646" i="1" s="1"/>
  <c r="R8646" i="1" s="1"/>
  <c r="P8647" i="1" a="1"/>
  <c r="P8647" i="1" s="1"/>
  <c r="R8647" i="1" s="1"/>
  <c r="P8648" i="1" a="1"/>
  <c r="P8648" i="1" s="1"/>
  <c r="R8648" i="1" s="1"/>
  <c r="P8649" i="1" a="1"/>
  <c r="P8649" i="1" s="1"/>
  <c r="R8649" i="1" s="1"/>
  <c r="P8650" i="1" a="1"/>
  <c r="P8650" i="1" s="1"/>
  <c r="R8650" i="1" s="1"/>
  <c r="P8651" i="1" a="1"/>
  <c r="P8651" i="1" s="1"/>
  <c r="R8651" i="1" s="1"/>
  <c r="P8652" i="1" a="1"/>
  <c r="P8652" i="1" s="1"/>
  <c r="R8652" i="1" s="1"/>
  <c r="P8653" i="1" a="1"/>
  <c r="P8653" i="1" s="1"/>
  <c r="R8653" i="1" s="1"/>
  <c r="P8654" i="1" a="1"/>
  <c r="P8654" i="1" s="1"/>
  <c r="R8654" i="1" s="1"/>
  <c r="P8655" i="1" a="1"/>
  <c r="P8655" i="1" s="1"/>
  <c r="R8655" i="1" s="1"/>
  <c r="P8656" i="1" a="1"/>
  <c r="P8656" i="1" s="1"/>
  <c r="R8656" i="1" s="1"/>
  <c r="P8657" i="1" a="1"/>
  <c r="P8657" i="1" s="1"/>
  <c r="R8657" i="1" s="1"/>
  <c r="P8658" i="1" a="1"/>
  <c r="P8658" i="1" s="1"/>
  <c r="R8658" i="1" s="1"/>
  <c r="P8659" i="1" a="1"/>
  <c r="P8659" i="1" s="1"/>
  <c r="R8659" i="1" s="1"/>
  <c r="P8660" i="1" a="1"/>
  <c r="P8660" i="1" s="1"/>
  <c r="R8660" i="1" s="1"/>
  <c r="P8661" i="1" a="1"/>
  <c r="P8661" i="1" s="1"/>
  <c r="R8661" i="1" s="1"/>
  <c r="P8662" i="1" a="1"/>
  <c r="P8662" i="1" s="1"/>
  <c r="R8662" i="1" s="1"/>
  <c r="P8663" i="1" a="1"/>
  <c r="P8663" i="1" s="1"/>
  <c r="R8663" i="1" s="1"/>
  <c r="P8664" i="1" a="1"/>
  <c r="P8664" i="1" s="1"/>
  <c r="R8664" i="1" s="1"/>
  <c r="P8665" i="1" a="1"/>
  <c r="P8665" i="1" s="1"/>
  <c r="R8665" i="1" s="1"/>
  <c r="P8666" i="1" a="1"/>
  <c r="P8666" i="1" s="1"/>
  <c r="R8666" i="1" s="1"/>
  <c r="P8667" i="1" a="1"/>
  <c r="P8667" i="1" s="1"/>
  <c r="R8667" i="1" s="1"/>
  <c r="P8668" i="1" a="1"/>
  <c r="P8668" i="1" s="1"/>
  <c r="R8668" i="1" s="1"/>
  <c r="P8669" i="1" a="1"/>
  <c r="P8669" i="1" s="1"/>
  <c r="R8669" i="1" s="1"/>
  <c r="P8670" i="1" a="1"/>
  <c r="P8670" i="1" s="1"/>
  <c r="R8670" i="1" s="1"/>
  <c r="P8671" i="1" a="1"/>
  <c r="P8671" i="1" s="1"/>
  <c r="R8671" i="1" s="1"/>
  <c r="P8672" i="1" a="1"/>
  <c r="P8672" i="1" s="1"/>
  <c r="R8672" i="1" s="1"/>
  <c r="P8673" i="1" a="1"/>
  <c r="P8673" i="1" s="1"/>
  <c r="R8673" i="1" s="1"/>
  <c r="P8674" i="1" a="1"/>
  <c r="P8674" i="1" s="1"/>
  <c r="R8674" i="1" s="1"/>
  <c r="P8675" i="1" a="1"/>
  <c r="P8675" i="1" s="1"/>
  <c r="R8675" i="1" s="1"/>
  <c r="P8676" i="1" a="1"/>
  <c r="P8676" i="1" s="1"/>
  <c r="R8676" i="1" s="1"/>
  <c r="P8677" i="1" a="1"/>
  <c r="P8677" i="1" s="1"/>
  <c r="R8677" i="1" s="1"/>
  <c r="P8678" i="1" a="1"/>
  <c r="P8678" i="1" s="1"/>
  <c r="R8678" i="1" s="1"/>
  <c r="P8679" i="1" a="1"/>
  <c r="P8679" i="1" s="1"/>
  <c r="R8679" i="1" s="1"/>
  <c r="P8680" i="1" a="1"/>
  <c r="P8680" i="1" s="1"/>
  <c r="R8680" i="1" s="1"/>
  <c r="P8681" i="1" a="1"/>
  <c r="P8681" i="1" s="1"/>
  <c r="R8681" i="1" s="1"/>
  <c r="P8682" i="1" a="1"/>
  <c r="P8682" i="1" s="1"/>
  <c r="R8682" i="1" s="1"/>
  <c r="P8683" i="1" a="1"/>
  <c r="P8683" i="1" s="1"/>
  <c r="R8683" i="1" s="1"/>
  <c r="P8684" i="1" a="1"/>
  <c r="P8684" i="1" s="1"/>
  <c r="R8684" i="1" s="1"/>
  <c r="P8685" i="1" a="1"/>
  <c r="P8685" i="1" s="1"/>
  <c r="R8685" i="1" s="1"/>
  <c r="P8686" i="1" a="1"/>
  <c r="P8686" i="1" s="1"/>
  <c r="R8686" i="1" s="1"/>
  <c r="P8687" i="1" a="1"/>
  <c r="P8687" i="1" s="1"/>
  <c r="R8687" i="1" s="1"/>
  <c r="P8688" i="1" a="1"/>
  <c r="P8688" i="1" s="1"/>
  <c r="R8688" i="1" s="1"/>
  <c r="P8689" i="1" a="1"/>
  <c r="P8689" i="1" s="1"/>
  <c r="R8689" i="1" s="1"/>
  <c r="P8690" i="1" a="1"/>
  <c r="P8690" i="1" s="1"/>
  <c r="R8690" i="1" s="1"/>
  <c r="P8691" i="1" a="1"/>
  <c r="P8691" i="1" s="1"/>
  <c r="R8691" i="1" s="1"/>
  <c r="P8692" i="1" a="1"/>
  <c r="P8692" i="1" s="1"/>
  <c r="R8692" i="1" s="1"/>
  <c r="P8693" i="1" a="1"/>
  <c r="P8693" i="1" s="1"/>
  <c r="R8693" i="1" s="1"/>
  <c r="P8694" i="1" a="1"/>
  <c r="P8694" i="1" s="1"/>
  <c r="R8694" i="1" s="1"/>
  <c r="P8695" i="1" a="1"/>
  <c r="P8695" i="1" s="1"/>
  <c r="R8695" i="1" s="1"/>
  <c r="P8696" i="1" a="1"/>
  <c r="P8696" i="1" s="1"/>
  <c r="R8696" i="1" s="1"/>
  <c r="P8697" i="1" a="1"/>
  <c r="P8697" i="1" s="1"/>
  <c r="R8697" i="1" s="1"/>
  <c r="P8698" i="1" a="1"/>
  <c r="P8698" i="1" s="1"/>
  <c r="R8698" i="1" s="1"/>
  <c r="P8699" i="1" a="1"/>
  <c r="P8699" i="1" s="1"/>
  <c r="R8699" i="1" s="1"/>
  <c r="P8700" i="1" a="1"/>
  <c r="P8700" i="1" s="1"/>
  <c r="R8700" i="1" s="1"/>
  <c r="P8701" i="1" a="1"/>
  <c r="P8701" i="1" s="1"/>
  <c r="R8701" i="1" s="1"/>
  <c r="P8702" i="1" a="1"/>
  <c r="P8702" i="1" s="1"/>
  <c r="R8702" i="1" s="1"/>
  <c r="P8703" i="1" a="1"/>
  <c r="P8703" i="1" s="1"/>
  <c r="R8703" i="1" s="1"/>
  <c r="P8704" i="1" a="1"/>
  <c r="P8704" i="1" s="1"/>
  <c r="R8704" i="1" s="1"/>
  <c r="P8705" i="1" a="1"/>
  <c r="P8705" i="1" s="1"/>
  <c r="R8705" i="1" s="1"/>
  <c r="P8706" i="1" a="1"/>
  <c r="P8706" i="1" s="1"/>
  <c r="R8706" i="1" s="1"/>
  <c r="P8707" i="1" a="1"/>
  <c r="P8707" i="1" s="1"/>
  <c r="R8707" i="1" s="1"/>
  <c r="P8708" i="1" a="1"/>
  <c r="P8708" i="1" s="1"/>
  <c r="R8708" i="1" s="1"/>
  <c r="P8709" i="1" a="1"/>
  <c r="P8709" i="1" s="1"/>
  <c r="R8709" i="1" s="1"/>
  <c r="P8710" i="1" a="1"/>
  <c r="P8710" i="1" s="1"/>
  <c r="R8710" i="1" s="1"/>
  <c r="P8711" i="1" a="1"/>
  <c r="P8711" i="1" s="1"/>
  <c r="R8711" i="1" s="1"/>
  <c r="P8712" i="1" a="1"/>
  <c r="P8712" i="1" s="1"/>
  <c r="R8712" i="1" s="1"/>
  <c r="P8713" i="1" a="1"/>
  <c r="P8713" i="1" s="1"/>
  <c r="R8713" i="1" s="1"/>
  <c r="P8714" i="1" a="1"/>
  <c r="P8714" i="1" s="1"/>
  <c r="R8714" i="1" s="1"/>
  <c r="P8715" i="1" a="1"/>
  <c r="P8715" i="1" s="1"/>
  <c r="R8715" i="1" s="1"/>
  <c r="P8716" i="1" a="1"/>
  <c r="P8716" i="1" s="1"/>
  <c r="R8716" i="1" s="1"/>
  <c r="P8717" i="1" a="1"/>
  <c r="P8717" i="1" s="1"/>
  <c r="R8717" i="1" s="1"/>
  <c r="P8718" i="1" a="1"/>
  <c r="P8718" i="1" s="1"/>
  <c r="R8718" i="1" s="1"/>
  <c r="P8719" i="1" a="1"/>
  <c r="P8719" i="1" s="1"/>
  <c r="R8719" i="1" s="1"/>
  <c r="P8720" i="1" a="1"/>
  <c r="P8720" i="1" s="1"/>
  <c r="R8720" i="1" s="1"/>
  <c r="P8721" i="1" a="1"/>
  <c r="P8721" i="1" s="1"/>
  <c r="R8721" i="1" s="1"/>
  <c r="P8722" i="1" a="1"/>
  <c r="P8722" i="1" s="1"/>
  <c r="R8722" i="1" s="1"/>
  <c r="P8723" i="1" a="1"/>
  <c r="P8723" i="1" s="1"/>
  <c r="R8723" i="1" s="1"/>
  <c r="P8724" i="1" a="1"/>
  <c r="P8724" i="1" s="1"/>
  <c r="R8724" i="1" s="1"/>
  <c r="P8725" i="1" a="1"/>
  <c r="P8725" i="1" s="1"/>
  <c r="R8725" i="1" s="1"/>
  <c r="P8726" i="1" a="1"/>
  <c r="P8726" i="1" s="1"/>
  <c r="R8726" i="1" s="1"/>
  <c r="P8727" i="1" a="1"/>
  <c r="P8727" i="1" s="1"/>
  <c r="R8727" i="1" s="1"/>
  <c r="P8728" i="1" a="1"/>
  <c r="P8728" i="1" s="1"/>
  <c r="R8728" i="1" s="1"/>
  <c r="P8729" i="1" a="1"/>
  <c r="P8729" i="1" s="1"/>
  <c r="R8729" i="1" s="1"/>
  <c r="P8730" i="1" a="1"/>
  <c r="P8730" i="1" s="1"/>
  <c r="R8730" i="1" s="1"/>
  <c r="P8731" i="1" a="1"/>
  <c r="P8731" i="1" s="1"/>
  <c r="R8731" i="1" s="1"/>
  <c r="P8732" i="1" a="1"/>
  <c r="P8732" i="1" s="1"/>
  <c r="R8732" i="1" s="1"/>
  <c r="P8733" i="1" a="1"/>
  <c r="P8733" i="1" s="1"/>
  <c r="R8733" i="1" s="1"/>
  <c r="P8734" i="1" a="1"/>
  <c r="P8734" i="1" s="1"/>
  <c r="R8734" i="1" s="1"/>
  <c r="P8735" i="1" a="1"/>
  <c r="P8735" i="1" s="1"/>
  <c r="R8735" i="1" s="1"/>
  <c r="P8736" i="1" a="1"/>
  <c r="P8736" i="1" s="1"/>
  <c r="R8736" i="1" s="1"/>
  <c r="P8737" i="1" a="1"/>
  <c r="P8737" i="1" s="1"/>
  <c r="R8737" i="1" s="1"/>
  <c r="P8738" i="1" a="1"/>
  <c r="P8738" i="1" s="1"/>
  <c r="R8738" i="1" s="1"/>
  <c r="P8739" i="1" a="1"/>
  <c r="P8739" i="1" s="1"/>
  <c r="R8739" i="1" s="1"/>
  <c r="P8740" i="1" a="1"/>
  <c r="P8740" i="1" s="1"/>
  <c r="R8740" i="1" s="1"/>
  <c r="P8741" i="1" a="1"/>
  <c r="P8741" i="1" s="1"/>
  <c r="R8741" i="1" s="1"/>
  <c r="P8742" i="1" a="1"/>
  <c r="P8742" i="1" s="1"/>
  <c r="R8742" i="1" s="1"/>
  <c r="P8743" i="1" a="1"/>
  <c r="P8743" i="1" s="1"/>
  <c r="R8743" i="1" s="1"/>
  <c r="P8744" i="1" a="1"/>
  <c r="P8744" i="1" s="1"/>
  <c r="R8744" i="1" s="1"/>
  <c r="P8745" i="1" a="1"/>
  <c r="P8745" i="1" s="1"/>
  <c r="R8745" i="1" s="1"/>
  <c r="P8746" i="1" a="1"/>
  <c r="P8746" i="1" s="1"/>
  <c r="R8746" i="1" s="1"/>
  <c r="P8747" i="1" a="1"/>
  <c r="P8747" i="1" s="1"/>
  <c r="R8747" i="1" s="1"/>
  <c r="P8748" i="1" a="1"/>
  <c r="P8748" i="1" s="1"/>
  <c r="R8748" i="1" s="1"/>
  <c r="P8749" i="1" a="1"/>
  <c r="P8749" i="1" s="1"/>
  <c r="R8749" i="1" s="1"/>
  <c r="P8750" i="1" a="1"/>
  <c r="P8750" i="1" s="1"/>
  <c r="R8750" i="1" s="1"/>
  <c r="P8751" i="1" a="1"/>
  <c r="P8751" i="1" s="1"/>
  <c r="R8751" i="1" s="1"/>
  <c r="P8752" i="1" a="1"/>
  <c r="P8752" i="1" s="1"/>
  <c r="R8752" i="1" s="1"/>
  <c r="P8753" i="1" a="1"/>
  <c r="P8753" i="1" s="1"/>
  <c r="R8753" i="1" s="1"/>
  <c r="P8754" i="1" a="1"/>
  <c r="P8754" i="1" s="1"/>
  <c r="R8754" i="1" s="1"/>
  <c r="P8755" i="1" a="1"/>
  <c r="P8755" i="1" s="1"/>
  <c r="R8755" i="1" s="1"/>
  <c r="P8756" i="1" a="1"/>
  <c r="P8756" i="1" s="1"/>
  <c r="R8756" i="1" s="1"/>
  <c r="P8757" i="1" a="1"/>
  <c r="P8757" i="1" s="1"/>
  <c r="R8757" i="1" s="1"/>
  <c r="P8758" i="1" a="1"/>
  <c r="P8758" i="1" s="1"/>
  <c r="R8758" i="1" s="1"/>
  <c r="P8759" i="1" a="1"/>
  <c r="P8759" i="1" s="1"/>
  <c r="R8759" i="1" s="1"/>
  <c r="P8760" i="1" a="1"/>
  <c r="P8760" i="1" s="1"/>
  <c r="R8760" i="1" s="1"/>
  <c r="P8761" i="1" a="1"/>
  <c r="P8761" i="1" s="1"/>
  <c r="R8761" i="1" s="1"/>
  <c r="P8762" i="1" a="1"/>
  <c r="P8762" i="1" s="1"/>
  <c r="R8762" i="1" s="1"/>
  <c r="P8763" i="1" a="1"/>
  <c r="P8763" i="1" s="1"/>
  <c r="R8763" i="1" s="1"/>
  <c r="P8764" i="1" a="1"/>
  <c r="P8764" i="1" s="1"/>
  <c r="R8764" i="1" s="1"/>
  <c r="P8765" i="1" a="1"/>
  <c r="P8765" i="1" s="1"/>
  <c r="R8765" i="1" s="1"/>
  <c r="P8766" i="1" a="1"/>
  <c r="P8766" i="1" s="1"/>
  <c r="R8766" i="1" s="1"/>
  <c r="P8767" i="1" a="1"/>
  <c r="P8767" i="1" s="1"/>
  <c r="R8767" i="1" s="1"/>
  <c r="P8768" i="1" a="1"/>
  <c r="P8768" i="1" s="1"/>
  <c r="R8768" i="1" s="1"/>
  <c r="P8769" i="1" a="1"/>
  <c r="P8769" i="1" s="1"/>
  <c r="R8769" i="1" s="1"/>
  <c r="P8770" i="1" a="1"/>
  <c r="P8770" i="1" s="1"/>
  <c r="R8770" i="1" s="1"/>
  <c r="P8771" i="1" a="1"/>
  <c r="P8771" i="1" s="1"/>
  <c r="R8771" i="1" s="1"/>
  <c r="P8772" i="1" a="1"/>
  <c r="P8772" i="1" s="1"/>
  <c r="R8772" i="1" s="1"/>
  <c r="P8773" i="1" a="1"/>
  <c r="P8773" i="1" s="1"/>
  <c r="R8773" i="1" s="1"/>
  <c r="P8774" i="1" a="1"/>
  <c r="P8774" i="1" s="1"/>
  <c r="R8774" i="1" s="1"/>
  <c r="P8775" i="1" a="1"/>
  <c r="P8775" i="1" s="1"/>
  <c r="R8775" i="1" s="1"/>
  <c r="P8776" i="1" a="1"/>
  <c r="P8776" i="1" s="1"/>
  <c r="R8776" i="1" s="1"/>
  <c r="P8777" i="1" a="1"/>
  <c r="P8777" i="1" s="1"/>
  <c r="R8777" i="1" s="1"/>
  <c r="P8778" i="1" a="1"/>
  <c r="P8778" i="1" s="1"/>
  <c r="R8778" i="1" s="1"/>
  <c r="P8779" i="1" a="1"/>
  <c r="P8779" i="1" s="1"/>
  <c r="R8779" i="1" s="1"/>
  <c r="P8780" i="1" a="1"/>
  <c r="P8780" i="1" s="1"/>
  <c r="R8780" i="1" s="1"/>
  <c r="P8781" i="1" a="1"/>
  <c r="P8781" i="1" s="1"/>
  <c r="R8781" i="1" s="1"/>
  <c r="P8782" i="1" a="1"/>
  <c r="P8782" i="1" s="1"/>
  <c r="R8782" i="1" s="1"/>
  <c r="P8783" i="1" a="1"/>
  <c r="P8783" i="1" s="1"/>
  <c r="R8783" i="1" s="1"/>
  <c r="P8784" i="1" a="1"/>
  <c r="P8784" i="1" s="1"/>
  <c r="R8784" i="1" s="1"/>
  <c r="P8785" i="1" a="1"/>
  <c r="P8785" i="1" s="1"/>
  <c r="R8785" i="1" s="1"/>
  <c r="P8786" i="1" a="1"/>
  <c r="P8786" i="1" s="1"/>
  <c r="R8786" i="1" s="1"/>
  <c r="P8787" i="1" a="1"/>
  <c r="P8787" i="1" s="1"/>
  <c r="R8787" i="1" s="1"/>
  <c r="P8788" i="1" a="1"/>
  <c r="P8788" i="1" s="1"/>
  <c r="R8788" i="1" s="1"/>
  <c r="P8789" i="1" a="1"/>
  <c r="P8789" i="1" s="1"/>
  <c r="R8789" i="1" s="1"/>
  <c r="P8790" i="1" a="1"/>
  <c r="P8790" i="1" s="1"/>
  <c r="R8790" i="1" s="1"/>
  <c r="P8791" i="1" a="1"/>
  <c r="P8791" i="1" s="1"/>
  <c r="R8791" i="1" s="1"/>
  <c r="P8792" i="1" a="1"/>
  <c r="P8792" i="1" s="1"/>
  <c r="R8792" i="1" s="1"/>
  <c r="P8793" i="1" a="1"/>
  <c r="P8793" i="1" s="1"/>
  <c r="R8793" i="1" s="1"/>
  <c r="P8794" i="1" a="1"/>
  <c r="P8794" i="1" s="1"/>
  <c r="R8794" i="1" s="1"/>
  <c r="P8795" i="1" a="1"/>
  <c r="P8795" i="1" s="1"/>
  <c r="R8795" i="1" s="1"/>
  <c r="P8796" i="1" a="1"/>
  <c r="P8796" i="1" s="1"/>
  <c r="R8796" i="1" s="1"/>
  <c r="P8797" i="1" a="1"/>
  <c r="P8797" i="1" s="1"/>
  <c r="R8797" i="1" s="1"/>
  <c r="P8798" i="1" a="1"/>
  <c r="P8798" i="1" s="1"/>
  <c r="R8798" i="1" s="1"/>
  <c r="P8799" i="1" a="1"/>
  <c r="P8799" i="1" s="1"/>
  <c r="R8799" i="1" s="1"/>
  <c r="P8800" i="1" a="1"/>
  <c r="P8800" i="1" s="1"/>
  <c r="R8800" i="1" s="1"/>
  <c r="P8801" i="1" a="1"/>
  <c r="P8801" i="1" s="1"/>
  <c r="R8801" i="1" s="1"/>
  <c r="P8802" i="1" a="1"/>
  <c r="P8802" i="1" s="1"/>
  <c r="R8802" i="1" s="1"/>
  <c r="P8803" i="1" a="1"/>
  <c r="P8803" i="1" s="1"/>
  <c r="R8803" i="1" s="1"/>
  <c r="P8804" i="1" a="1"/>
  <c r="P8804" i="1" s="1"/>
  <c r="R8804" i="1" s="1"/>
  <c r="P8805" i="1" a="1"/>
  <c r="P8805" i="1" s="1"/>
  <c r="R8805" i="1" s="1"/>
  <c r="P8806" i="1" a="1"/>
  <c r="P8806" i="1" s="1"/>
  <c r="R8806" i="1" s="1"/>
  <c r="P8807" i="1" a="1"/>
  <c r="P8807" i="1" s="1"/>
  <c r="R8807" i="1" s="1"/>
  <c r="P8808" i="1" a="1"/>
  <c r="P8808" i="1" s="1"/>
  <c r="R8808" i="1" s="1"/>
  <c r="P8809" i="1" a="1"/>
  <c r="P8809" i="1" s="1"/>
  <c r="R8809" i="1" s="1"/>
  <c r="P8810" i="1" a="1"/>
  <c r="P8810" i="1" s="1"/>
  <c r="R8810" i="1" s="1"/>
  <c r="P8811" i="1" a="1"/>
  <c r="P8811" i="1" s="1"/>
  <c r="R8811" i="1" s="1"/>
  <c r="P8812" i="1" a="1"/>
  <c r="P8812" i="1" s="1"/>
  <c r="R8812" i="1" s="1"/>
  <c r="P8813" i="1" a="1"/>
  <c r="P8813" i="1" s="1"/>
  <c r="R8813" i="1" s="1"/>
  <c r="P8814" i="1" a="1"/>
  <c r="P8814" i="1" s="1"/>
  <c r="R8814" i="1" s="1"/>
  <c r="P8815" i="1" a="1"/>
  <c r="P8815" i="1" s="1"/>
  <c r="R8815" i="1" s="1"/>
  <c r="P8816" i="1" a="1"/>
  <c r="P8816" i="1" s="1"/>
  <c r="R8816" i="1" s="1"/>
  <c r="P8817" i="1" a="1"/>
  <c r="P8817" i="1" s="1"/>
  <c r="R8817" i="1" s="1"/>
  <c r="P8818" i="1" a="1"/>
  <c r="P8818" i="1" s="1"/>
  <c r="R8818" i="1" s="1"/>
  <c r="P8819" i="1" a="1"/>
  <c r="P8819" i="1" s="1"/>
  <c r="R8819" i="1" s="1"/>
  <c r="P8820" i="1" a="1"/>
  <c r="P8820" i="1" s="1"/>
  <c r="R8820" i="1" s="1"/>
  <c r="P8821" i="1" a="1"/>
  <c r="P8821" i="1" s="1"/>
  <c r="R8821" i="1" s="1"/>
  <c r="P8822" i="1" a="1"/>
  <c r="P8822" i="1" s="1"/>
  <c r="R8822" i="1" s="1"/>
  <c r="P8823" i="1" a="1"/>
  <c r="P8823" i="1" s="1"/>
  <c r="R8823" i="1" s="1"/>
  <c r="P8824" i="1" a="1"/>
  <c r="P8824" i="1" s="1"/>
  <c r="R8824" i="1" s="1"/>
  <c r="P8825" i="1" a="1"/>
  <c r="P8825" i="1" s="1"/>
  <c r="R8825" i="1" s="1"/>
  <c r="P8826" i="1" a="1"/>
  <c r="P8826" i="1" s="1"/>
  <c r="R8826" i="1" s="1"/>
  <c r="P8827" i="1" a="1"/>
  <c r="P8827" i="1" s="1"/>
  <c r="R8827" i="1" s="1"/>
  <c r="P8828" i="1" a="1"/>
  <c r="P8828" i="1" s="1"/>
  <c r="R8828" i="1" s="1"/>
  <c r="P8829" i="1" a="1"/>
  <c r="P8829" i="1" s="1"/>
  <c r="R8829" i="1" s="1"/>
  <c r="P8830" i="1" a="1"/>
  <c r="P8830" i="1" s="1"/>
  <c r="R8830" i="1" s="1"/>
  <c r="P8831" i="1" a="1"/>
  <c r="P8831" i="1" s="1"/>
  <c r="R8831" i="1" s="1"/>
  <c r="P8832" i="1" a="1"/>
  <c r="P8832" i="1" s="1"/>
  <c r="R8832" i="1" s="1"/>
  <c r="P8833" i="1" a="1"/>
  <c r="P8833" i="1" s="1"/>
  <c r="R8833" i="1" s="1"/>
  <c r="P8834" i="1" a="1"/>
  <c r="P8834" i="1" s="1"/>
  <c r="R8834" i="1" s="1"/>
  <c r="P8835" i="1" a="1"/>
  <c r="P8835" i="1" s="1"/>
  <c r="R8835" i="1" s="1"/>
  <c r="P8836" i="1" a="1"/>
  <c r="P8836" i="1" s="1"/>
  <c r="R8836" i="1" s="1"/>
  <c r="P8837" i="1" a="1"/>
  <c r="P8837" i="1" s="1"/>
  <c r="R8837" i="1" s="1"/>
  <c r="P8838" i="1" a="1"/>
  <c r="P8838" i="1" s="1"/>
  <c r="R8838" i="1" s="1"/>
  <c r="P8839" i="1" a="1"/>
  <c r="P8839" i="1" s="1"/>
  <c r="R8839" i="1" s="1"/>
  <c r="P8840" i="1" a="1"/>
  <c r="P8840" i="1" s="1"/>
  <c r="R8840" i="1" s="1"/>
  <c r="P8841" i="1" a="1"/>
  <c r="P8841" i="1" s="1"/>
  <c r="R8841" i="1" s="1"/>
  <c r="P8842" i="1" a="1"/>
  <c r="P8842" i="1" s="1"/>
  <c r="R8842" i="1" s="1"/>
  <c r="P8843" i="1" a="1"/>
  <c r="P8843" i="1" s="1"/>
  <c r="R8843" i="1" s="1"/>
  <c r="P8844" i="1" a="1"/>
  <c r="P8844" i="1" s="1"/>
  <c r="R8844" i="1" s="1"/>
  <c r="P8845" i="1" a="1"/>
  <c r="P8845" i="1" s="1"/>
  <c r="R8845" i="1" s="1"/>
  <c r="P8846" i="1" a="1"/>
  <c r="P8846" i="1" s="1"/>
  <c r="R8846" i="1" s="1"/>
  <c r="P8847" i="1" a="1"/>
  <c r="P8847" i="1" s="1"/>
  <c r="R8847" i="1" s="1"/>
  <c r="P8848" i="1" a="1"/>
  <c r="P8848" i="1" s="1"/>
  <c r="R8848" i="1" s="1"/>
  <c r="P8849" i="1" a="1"/>
  <c r="P8849" i="1" s="1"/>
  <c r="R8849" i="1" s="1"/>
  <c r="P8850" i="1" a="1"/>
  <c r="P8850" i="1" s="1"/>
  <c r="R8850" i="1" s="1"/>
  <c r="P8851" i="1" a="1"/>
  <c r="P8851" i="1" s="1"/>
  <c r="R8851" i="1" s="1"/>
  <c r="P8852" i="1" a="1"/>
  <c r="P8852" i="1" s="1"/>
  <c r="R8852" i="1" s="1"/>
  <c r="P8853" i="1" a="1"/>
  <c r="P8853" i="1" s="1"/>
  <c r="R8853" i="1" s="1"/>
  <c r="P8854" i="1" a="1"/>
  <c r="P8854" i="1" s="1"/>
  <c r="R8854" i="1" s="1"/>
  <c r="P8855" i="1" a="1"/>
  <c r="P8855" i="1" s="1"/>
  <c r="R8855" i="1" s="1"/>
  <c r="P8856" i="1" a="1"/>
  <c r="P8856" i="1" s="1"/>
  <c r="R8856" i="1" s="1"/>
  <c r="P8857" i="1" a="1"/>
  <c r="P8857" i="1" s="1"/>
  <c r="R8857" i="1" s="1"/>
  <c r="P8858" i="1" a="1"/>
  <c r="P8858" i="1" s="1"/>
  <c r="R8858" i="1" s="1"/>
  <c r="P8859" i="1" a="1"/>
  <c r="P8859" i="1" s="1"/>
  <c r="R8859" i="1" s="1"/>
  <c r="P8860" i="1" a="1"/>
  <c r="P8860" i="1" s="1"/>
  <c r="R8860" i="1" s="1"/>
  <c r="P8861" i="1" a="1"/>
  <c r="P8861" i="1" s="1"/>
  <c r="R8861" i="1" s="1"/>
  <c r="P8862" i="1" a="1"/>
  <c r="P8862" i="1" s="1"/>
  <c r="R8862" i="1" s="1"/>
  <c r="P8863" i="1" a="1"/>
  <c r="P8863" i="1" s="1"/>
  <c r="R8863" i="1" s="1"/>
  <c r="P8864" i="1" a="1"/>
  <c r="P8864" i="1" s="1"/>
  <c r="R8864" i="1" s="1"/>
  <c r="P8865" i="1" a="1"/>
  <c r="P8865" i="1" s="1"/>
  <c r="R8865" i="1" s="1"/>
  <c r="P8866" i="1" a="1"/>
  <c r="P8866" i="1" s="1"/>
  <c r="R8866" i="1" s="1"/>
  <c r="P8867" i="1" a="1"/>
  <c r="P8867" i="1" s="1"/>
  <c r="R8867" i="1" s="1"/>
  <c r="P8868" i="1" a="1"/>
  <c r="P8868" i="1" s="1"/>
  <c r="R8868" i="1" s="1"/>
  <c r="P8869" i="1" a="1"/>
  <c r="P8869" i="1" s="1"/>
  <c r="R8869" i="1" s="1"/>
  <c r="P8870" i="1" a="1"/>
  <c r="P8870" i="1" s="1"/>
  <c r="R8870" i="1" s="1"/>
  <c r="P8871" i="1" a="1"/>
  <c r="P8871" i="1" s="1"/>
  <c r="R8871" i="1" s="1"/>
  <c r="P8872" i="1" a="1"/>
  <c r="P8872" i="1" s="1"/>
  <c r="R8872" i="1" s="1"/>
  <c r="P8873" i="1" a="1"/>
  <c r="P8873" i="1" s="1"/>
  <c r="R8873" i="1" s="1"/>
  <c r="P8874" i="1" a="1"/>
  <c r="P8874" i="1" s="1"/>
  <c r="R8874" i="1" s="1"/>
  <c r="P8875" i="1" a="1"/>
  <c r="P8875" i="1" s="1"/>
  <c r="R8875" i="1" s="1"/>
  <c r="P8876" i="1" a="1"/>
  <c r="P8876" i="1" s="1"/>
  <c r="R8876" i="1" s="1"/>
  <c r="P8877" i="1" a="1"/>
  <c r="P8877" i="1" s="1"/>
  <c r="R8877" i="1" s="1"/>
  <c r="P8878" i="1" a="1"/>
  <c r="P8878" i="1" s="1"/>
  <c r="R8878" i="1" s="1"/>
  <c r="P8879" i="1" a="1"/>
  <c r="P8879" i="1" s="1"/>
  <c r="R8879" i="1" s="1"/>
  <c r="P8880" i="1" a="1"/>
  <c r="P8880" i="1" s="1"/>
  <c r="R8880" i="1" s="1"/>
  <c r="P8881" i="1" a="1"/>
  <c r="P8881" i="1" s="1"/>
  <c r="R8881" i="1" s="1"/>
  <c r="P8882" i="1" a="1"/>
  <c r="P8882" i="1" s="1"/>
  <c r="R8882" i="1" s="1"/>
  <c r="P8883" i="1" a="1"/>
  <c r="P8883" i="1" s="1"/>
  <c r="R8883" i="1" s="1"/>
  <c r="P8884" i="1" a="1"/>
  <c r="P8884" i="1" s="1"/>
  <c r="R8884" i="1" s="1"/>
  <c r="P8885" i="1" a="1"/>
  <c r="P8885" i="1" s="1"/>
  <c r="R8885" i="1" s="1"/>
  <c r="P8886" i="1" a="1"/>
  <c r="P8886" i="1" s="1"/>
  <c r="R8886" i="1" s="1"/>
  <c r="P8887" i="1" a="1"/>
  <c r="P8887" i="1" s="1"/>
  <c r="R8887" i="1" s="1"/>
  <c r="P8888" i="1" a="1"/>
  <c r="P8888" i="1" s="1"/>
  <c r="R8888" i="1" s="1"/>
  <c r="P8889" i="1" a="1"/>
  <c r="P8889" i="1" s="1"/>
  <c r="R8889" i="1" s="1"/>
  <c r="P8890" i="1" a="1"/>
  <c r="P8890" i="1" s="1"/>
  <c r="R8890" i="1" s="1"/>
  <c r="P8891" i="1" a="1"/>
  <c r="P8891" i="1" s="1"/>
  <c r="R8891" i="1" s="1"/>
  <c r="P8892" i="1" a="1"/>
  <c r="P8892" i="1" s="1"/>
  <c r="R8892" i="1" s="1"/>
  <c r="P8893" i="1" a="1"/>
  <c r="P8893" i="1" s="1"/>
  <c r="R8893" i="1" s="1"/>
  <c r="P8894" i="1" a="1"/>
  <c r="P8894" i="1" s="1"/>
  <c r="R8894" i="1" s="1"/>
  <c r="P8895" i="1" a="1"/>
  <c r="P8895" i="1" s="1"/>
  <c r="R8895" i="1" s="1"/>
  <c r="P8896" i="1" a="1"/>
  <c r="P8896" i="1" s="1"/>
  <c r="R8896" i="1" s="1"/>
  <c r="P8897" i="1" a="1"/>
  <c r="P8897" i="1" s="1"/>
  <c r="R8897" i="1" s="1"/>
  <c r="P8898" i="1" a="1"/>
  <c r="P8898" i="1" s="1"/>
  <c r="R8898" i="1" s="1"/>
  <c r="P8899" i="1" a="1"/>
  <c r="P8899" i="1" s="1"/>
  <c r="R8899" i="1" s="1"/>
  <c r="P8900" i="1" a="1"/>
  <c r="P8900" i="1" s="1"/>
  <c r="R8900" i="1" s="1"/>
  <c r="P8901" i="1" a="1"/>
  <c r="P8901" i="1" s="1"/>
  <c r="R8901" i="1" s="1"/>
  <c r="P8902" i="1" a="1"/>
  <c r="P8902" i="1" s="1"/>
  <c r="R8902" i="1" s="1"/>
  <c r="P8903" i="1" a="1"/>
  <c r="P8903" i="1" s="1"/>
  <c r="R8903" i="1" s="1"/>
  <c r="P8904" i="1" a="1"/>
  <c r="P8904" i="1" s="1"/>
  <c r="R8904" i="1" s="1"/>
  <c r="P8905" i="1" a="1"/>
  <c r="P8905" i="1" s="1"/>
  <c r="R8905" i="1" s="1"/>
  <c r="P8906" i="1" a="1"/>
  <c r="P8906" i="1" s="1"/>
  <c r="R8906" i="1" s="1"/>
  <c r="P8907" i="1" a="1"/>
  <c r="P8907" i="1" s="1"/>
  <c r="R8907" i="1" s="1"/>
  <c r="P8908" i="1" a="1"/>
  <c r="P8908" i="1" s="1"/>
  <c r="R8908" i="1" s="1"/>
  <c r="P8909" i="1" a="1"/>
  <c r="P8909" i="1" s="1"/>
  <c r="R8909" i="1" s="1"/>
  <c r="P8910" i="1" a="1"/>
  <c r="P8910" i="1" s="1"/>
  <c r="R8910" i="1" s="1"/>
  <c r="P8911" i="1" a="1"/>
  <c r="P8911" i="1" s="1"/>
  <c r="R8911" i="1" s="1"/>
  <c r="P8912" i="1" a="1"/>
  <c r="P8912" i="1" s="1"/>
  <c r="R8912" i="1" s="1"/>
  <c r="P8913" i="1" a="1"/>
  <c r="P8913" i="1" s="1"/>
  <c r="R8913" i="1" s="1"/>
  <c r="P8914" i="1" a="1"/>
  <c r="P8914" i="1" s="1"/>
  <c r="R8914" i="1" s="1"/>
  <c r="P8915" i="1" a="1"/>
  <c r="P8915" i="1" s="1"/>
  <c r="R8915" i="1" s="1"/>
  <c r="P8916" i="1" a="1"/>
  <c r="P8916" i="1" s="1"/>
  <c r="R8916" i="1" s="1"/>
  <c r="P8917" i="1" a="1"/>
  <c r="P8917" i="1" s="1"/>
  <c r="R8917" i="1" s="1"/>
  <c r="P8918" i="1" a="1"/>
  <c r="P8918" i="1" s="1"/>
  <c r="R8918" i="1" s="1"/>
  <c r="P8919" i="1" a="1"/>
  <c r="P8919" i="1" s="1"/>
  <c r="R8919" i="1" s="1"/>
  <c r="P8920" i="1" a="1"/>
  <c r="P8920" i="1" s="1"/>
  <c r="R8920" i="1" s="1"/>
  <c r="P8921" i="1" a="1"/>
  <c r="P8921" i="1" s="1"/>
  <c r="R8921" i="1" s="1"/>
  <c r="P8922" i="1" a="1"/>
  <c r="P8922" i="1" s="1"/>
  <c r="R8922" i="1" s="1"/>
  <c r="P8923" i="1" a="1"/>
  <c r="P8923" i="1" s="1"/>
  <c r="R8923" i="1" s="1"/>
  <c r="P8924" i="1" a="1"/>
  <c r="P8924" i="1" s="1"/>
  <c r="R8924" i="1" s="1"/>
  <c r="P8925" i="1" a="1"/>
  <c r="P8925" i="1" s="1"/>
  <c r="R8925" i="1" s="1"/>
  <c r="P8926" i="1" a="1"/>
  <c r="P8926" i="1" s="1"/>
  <c r="R8926" i="1" s="1"/>
  <c r="P8927" i="1" a="1"/>
  <c r="P8927" i="1" s="1"/>
  <c r="R8927" i="1" s="1"/>
  <c r="P8928" i="1" a="1"/>
  <c r="P8928" i="1" s="1"/>
  <c r="R8928" i="1" s="1"/>
  <c r="P8929" i="1" a="1"/>
  <c r="P8929" i="1" s="1"/>
  <c r="R8929" i="1" s="1"/>
  <c r="P8930" i="1" a="1"/>
  <c r="P8930" i="1" s="1"/>
  <c r="R8930" i="1" s="1"/>
  <c r="P8931" i="1" a="1"/>
  <c r="P8931" i="1" s="1"/>
  <c r="R8931" i="1" s="1"/>
  <c r="P8932" i="1" a="1"/>
  <c r="P8932" i="1" s="1"/>
  <c r="R8932" i="1" s="1"/>
  <c r="P8933" i="1" a="1"/>
  <c r="P8933" i="1" s="1"/>
  <c r="R8933" i="1" s="1"/>
  <c r="P8934" i="1" a="1"/>
  <c r="P8934" i="1" s="1"/>
  <c r="R8934" i="1" s="1"/>
  <c r="P8935" i="1" a="1"/>
  <c r="P8935" i="1" s="1"/>
  <c r="R8935" i="1" s="1"/>
  <c r="P8936" i="1" a="1"/>
  <c r="P8936" i="1" s="1"/>
  <c r="R8936" i="1" s="1"/>
  <c r="P8937" i="1" a="1"/>
  <c r="P8937" i="1" s="1"/>
  <c r="R8937" i="1" s="1"/>
  <c r="P8938" i="1" a="1"/>
  <c r="P8938" i="1" s="1"/>
  <c r="R8938" i="1" s="1"/>
  <c r="P8939" i="1" a="1"/>
  <c r="P8939" i="1" s="1"/>
  <c r="R8939" i="1" s="1"/>
  <c r="P8940" i="1" a="1"/>
  <c r="P8940" i="1" s="1"/>
  <c r="R8940" i="1" s="1"/>
  <c r="P8941" i="1" a="1"/>
  <c r="P8941" i="1" s="1"/>
  <c r="R8941" i="1" s="1"/>
  <c r="P8942" i="1" a="1"/>
  <c r="P8942" i="1" s="1"/>
  <c r="R8942" i="1" s="1"/>
  <c r="P8943" i="1" a="1"/>
  <c r="P8943" i="1" s="1"/>
  <c r="R8943" i="1" s="1"/>
  <c r="P8944" i="1" a="1"/>
  <c r="P8944" i="1" s="1"/>
  <c r="R8944" i="1" s="1"/>
  <c r="P8945" i="1" a="1"/>
  <c r="P8945" i="1" s="1"/>
  <c r="R8945" i="1" s="1"/>
  <c r="P8946" i="1" a="1"/>
  <c r="P8946" i="1" s="1"/>
  <c r="R8946" i="1" s="1"/>
  <c r="P8947" i="1" a="1"/>
  <c r="P8947" i="1" s="1"/>
  <c r="R8947" i="1" s="1"/>
  <c r="P8948" i="1" a="1"/>
  <c r="P8948" i="1" s="1"/>
  <c r="R8948" i="1" s="1"/>
  <c r="P8949" i="1" a="1"/>
  <c r="P8949" i="1" s="1"/>
  <c r="R8949" i="1" s="1"/>
  <c r="P8950" i="1" a="1"/>
  <c r="P8950" i="1" s="1"/>
  <c r="R8950" i="1" s="1"/>
  <c r="P8951" i="1" a="1"/>
  <c r="P8951" i="1" s="1"/>
  <c r="R8951" i="1" s="1"/>
  <c r="P8952" i="1" a="1"/>
  <c r="P8952" i="1" s="1"/>
  <c r="R8952" i="1" s="1"/>
  <c r="P8953" i="1" a="1"/>
  <c r="P8953" i="1" s="1"/>
  <c r="R8953" i="1" s="1"/>
  <c r="P8954" i="1" a="1"/>
  <c r="P8954" i="1" s="1"/>
  <c r="R8954" i="1" s="1"/>
  <c r="P8955" i="1" a="1"/>
  <c r="P8955" i="1" s="1"/>
  <c r="R8955" i="1" s="1"/>
  <c r="P8956" i="1" a="1"/>
  <c r="P8956" i="1" s="1"/>
  <c r="R8956" i="1" s="1"/>
  <c r="P8957" i="1" a="1"/>
  <c r="P8957" i="1" s="1"/>
  <c r="R8957" i="1" s="1"/>
  <c r="P8958" i="1" a="1"/>
  <c r="P8958" i="1" s="1"/>
  <c r="R8958" i="1" s="1"/>
  <c r="P8959" i="1" a="1"/>
  <c r="P8959" i="1" s="1"/>
  <c r="R8959" i="1" s="1"/>
  <c r="P8960" i="1" a="1"/>
  <c r="P8960" i="1" s="1"/>
  <c r="R8960" i="1" s="1"/>
  <c r="P8961" i="1" a="1"/>
  <c r="P8961" i="1" s="1"/>
  <c r="R8961" i="1" s="1"/>
  <c r="P8962" i="1" a="1"/>
  <c r="P8962" i="1" s="1"/>
  <c r="R8962" i="1" s="1"/>
  <c r="P8963" i="1" a="1"/>
  <c r="P8963" i="1" s="1"/>
  <c r="R8963" i="1" s="1"/>
  <c r="P8964" i="1" a="1"/>
  <c r="P8964" i="1" s="1"/>
  <c r="R8964" i="1" s="1"/>
  <c r="P8965" i="1" a="1"/>
  <c r="P8965" i="1" s="1"/>
  <c r="R8965" i="1" s="1"/>
  <c r="P8966" i="1" a="1"/>
  <c r="P8966" i="1" s="1"/>
  <c r="R8966" i="1" s="1"/>
  <c r="P8967" i="1" a="1"/>
  <c r="P8967" i="1" s="1"/>
  <c r="R8967" i="1" s="1"/>
  <c r="P8968" i="1" a="1"/>
  <c r="P8968" i="1" s="1"/>
  <c r="R8968" i="1" s="1"/>
  <c r="P8969" i="1" a="1"/>
  <c r="P8969" i="1" s="1"/>
  <c r="R8969" i="1" s="1"/>
  <c r="P8970" i="1" a="1"/>
  <c r="P8970" i="1" s="1"/>
  <c r="R8970" i="1" s="1"/>
  <c r="P8971" i="1" a="1"/>
  <c r="P8971" i="1" s="1"/>
  <c r="R8971" i="1" s="1"/>
  <c r="P8972" i="1" a="1"/>
  <c r="P8972" i="1" s="1"/>
  <c r="R8972" i="1" s="1"/>
  <c r="P8973" i="1" a="1"/>
  <c r="P8973" i="1" s="1"/>
  <c r="R8973" i="1" s="1"/>
  <c r="P8974" i="1" a="1"/>
  <c r="P8974" i="1" s="1"/>
  <c r="R8974" i="1" s="1"/>
  <c r="P8975" i="1" a="1"/>
  <c r="P8975" i="1" s="1"/>
  <c r="R8975" i="1" s="1"/>
  <c r="P8976" i="1" a="1"/>
  <c r="P8976" i="1" s="1"/>
  <c r="R8976" i="1" s="1"/>
  <c r="P8977" i="1" a="1"/>
  <c r="P8977" i="1" s="1"/>
  <c r="R8977" i="1" s="1"/>
  <c r="P8978" i="1" a="1"/>
  <c r="P8978" i="1" s="1"/>
  <c r="R8978" i="1" s="1"/>
  <c r="P8979" i="1" a="1"/>
  <c r="P8979" i="1" s="1"/>
  <c r="R8979" i="1" s="1"/>
  <c r="P8980" i="1" a="1"/>
  <c r="P8980" i="1" s="1"/>
  <c r="R8980" i="1" s="1"/>
  <c r="P8981" i="1" a="1"/>
  <c r="P8981" i="1" s="1"/>
  <c r="R8981" i="1" s="1"/>
  <c r="P8982" i="1" a="1"/>
  <c r="P8982" i="1" s="1"/>
  <c r="R8982" i="1" s="1"/>
  <c r="P8983" i="1" a="1"/>
  <c r="P8983" i="1" s="1"/>
  <c r="R8983" i="1" s="1"/>
  <c r="P8984" i="1" a="1"/>
  <c r="P8984" i="1" s="1"/>
  <c r="R8984" i="1" s="1"/>
  <c r="P8985" i="1" a="1"/>
  <c r="P8985" i="1" s="1"/>
  <c r="R8985" i="1" s="1"/>
  <c r="P8986" i="1" a="1"/>
  <c r="P8986" i="1" s="1"/>
  <c r="R8986" i="1" s="1"/>
  <c r="P8987" i="1" a="1"/>
  <c r="P8987" i="1" s="1"/>
  <c r="R8987" i="1" s="1"/>
  <c r="P8988" i="1" a="1"/>
  <c r="P8988" i="1" s="1"/>
  <c r="R8988" i="1" s="1"/>
  <c r="P8989" i="1" a="1"/>
  <c r="P8989" i="1" s="1"/>
  <c r="R8989" i="1" s="1"/>
  <c r="P8990" i="1" a="1"/>
  <c r="P8990" i="1" s="1"/>
  <c r="R8990" i="1" s="1"/>
  <c r="P8991" i="1" a="1"/>
  <c r="P8991" i="1" s="1"/>
  <c r="R8991" i="1" s="1"/>
  <c r="P8992" i="1" a="1"/>
  <c r="P8992" i="1" s="1"/>
  <c r="R8992" i="1" s="1"/>
  <c r="P8993" i="1" a="1"/>
  <c r="P8993" i="1" s="1"/>
  <c r="R8993" i="1" s="1"/>
  <c r="P8994" i="1" a="1"/>
  <c r="P8994" i="1" s="1"/>
  <c r="R8994" i="1" s="1"/>
  <c r="P8995" i="1" a="1"/>
  <c r="P8995" i="1" s="1"/>
  <c r="R8995" i="1" s="1"/>
  <c r="P8996" i="1" a="1"/>
  <c r="P8996" i="1" s="1"/>
  <c r="R8996" i="1" s="1"/>
  <c r="P8997" i="1" a="1"/>
  <c r="P8997" i="1" s="1"/>
  <c r="R8997" i="1" s="1"/>
  <c r="P8998" i="1" a="1"/>
  <c r="P8998" i="1" s="1"/>
  <c r="R8998" i="1" s="1"/>
  <c r="P8999" i="1" a="1"/>
  <c r="P8999" i="1" s="1"/>
  <c r="R8999" i="1" s="1"/>
  <c r="P9000" i="1" a="1"/>
  <c r="P9000" i="1" s="1"/>
  <c r="R9000" i="1" s="1"/>
  <c r="P9001" i="1" a="1"/>
  <c r="P9001" i="1" s="1"/>
  <c r="R9001" i="1" s="1"/>
  <c r="P9002" i="1" a="1"/>
  <c r="P9002" i="1" s="1"/>
  <c r="R9002" i="1" s="1"/>
  <c r="P9003" i="1" a="1"/>
  <c r="P9003" i="1" s="1"/>
  <c r="R9003" i="1" s="1"/>
  <c r="P9004" i="1" a="1"/>
  <c r="P9004" i="1" s="1"/>
  <c r="R9004" i="1" s="1"/>
  <c r="P9005" i="1" a="1"/>
  <c r="P9005" i="1" s="1"/>
  <c r="R9005" i="1" s="1"/>
  <c r="P9006" i="1" a="1"/>
  <c r="P9006" i="1" s="1"/>
  <c r="R9006" i="1" s="1"/>
  <c r="P9007" i="1" a="1"/>
  <c r="P9007" i="1" s="1"/>
  <c r="R9007" i="1" s="1"/>
  <c r="P9008" i="1" a="1"/>
  <c r="P9008" i="1" s="1"/>
  <c r="R9008" i="1" s="1"/>
  <c r="P9009" i="1" a="1"/>
  <c r="P9009" i="1" s="1"/>
  <c r="R9009" i="1" s="1"/>
  <c r="P9010" i="1" a="1"/>
  <c r="P9010" i="1" s="1"/>
  <c r="R9010" i="1" s="1"/>
  <c r="P9011" i="1" a="1"/>
  <c r="P9011" i="1" s="1"/>
  <c r="R9011" i="1" s="1"/>
  <c r="P9012" i="1" a="1"/>
  <c r="P9012" i="1" s="1"/>
  <c r="R9012" i="1" s="1"/>
  <c r="P9013" i="1" a="1"/>
  <c r="P9013" i="1" s="1"/>
  <c r="R9013" i="1" s="1"/>
  <c r="P9014" i="1" a="1"/>
  <c r="P9014" i="1" s="1"/>
  <c r="R9014" i="1" s="1"/>
  <c r="P9015" i="1" a="1"/>
  <c r="P9015" i="1" s="1"/>
  <c r="R9015" i="1" s="1"/>
  <c r="P9016" i="1" a="1"/>
  <c r="P9016" i="1" s="1"/>
  <c r="R9016" i="1" s="1"/>
  <c r="P9017" i="1" a="1"/>
  <c r="P9017" i="1" s="1"/>
  <c r="R9017" i="1" s="1"/>
  <c r="P9018" i="1" a="1"/>
  <c r="P9018" i="1" s="1"/>
  <c r="R9018" i="1" s="1"/>
  <c r="P9019" i="1" a="1"/>
  <c r="P9019" i="1" s="1"/>
  <c r="R9019" i="1" s="1"/>
  <c r="P9020" i="1" a="1"/>
  <c r="P9020" i="1" s="1"/>
  <c r="R9020" i="1" s="1"/>
  <c r="P9021" i="1" a="1"/>
  <c r="P9021" i="1" s="1"/>
  <c r="R9021" i="1" s="1"/>
  <c r="P9022" i="1" a="1"/>
  <c r="P9022" i="1" s="1"/>
  <c r="R9022" i="1" s="1"/>
  <c r="P9023" i="1" a="1"/>
  <c r="P9023" i="1" s="1"/>
  <c r="R9023" i="1" s="1"/>
  <c r="P9024" i="1" a="1"/>
  <c r="P9024" i="1" s="1"/>
  <c r="R9024" i="1" s="1"/>
  <c r="P9025" i="1" a="1"/>
  <c r="P9025" i="1" s="1"/>
  <c r="R9025" i="1" s="1"/>
  <c r="P9026" i="1" a="1"/>
  <c r="P9026" i="1" s="1"/>
  <c r="R9026" i="1" s="1"/>
  <c r="P9027" i="1" a="1"/>
  <c r="P9027" i="1" s="1"/>
  <c r="R9027" i="1" s="1"/>
  <c r="P9028" i="1" a="1"/>
  <c r="P9028" i="1" s="1"/>
  <c r="R9028" i="1" s="1"/>
  <c r="P9029" i="1" a="1"/>
  <c r="P9029" i="1" s="1"/>
  <c r="R9029" i="1" s="1"/>
  <c r="P9030" i="1" a="1"/>
  <c r="P9030" i="1" s="1"/>
  <c r="R9030" i="1" s="1"/>
  <c r="P9031" i="1" a="1"/>
  <c r="P9031" i="1" s="1"/>
  <c r="R9031" i="1" s="1"/>
  <c r="P9032" i="1" a="1"/>
  <c r="P9032" i="1" s="1"/>
  <c r="R9032" i="1" s="1"/>
  <c r="P9033" i="1" a="1"/>
  <c r="P9033" i="1" s="1"/>
  <c r="R9033" i="1" s="1"/>
  <c r="P9034" i="1" a="1"/>
  <c r="P9034" i="1" s="1"/>
  <c r="R9034" i="1" s="1"/>
  <c r="P9035" i="1" a="1"/>
  <c r="P9035" i="1" s="1"/>
  <c r="R9035" i="1" s="1"/>
  <c r="P9036" i="1" a="1"/>
  <c r="P9036" i="1" s="1"/>
  <c r="R9036" i="1" s="1"/>
  <c r="P9037" i="1" a="1"/>
  <c r="P9037" i="1" s="1"/>
  <c r="R9037" i="1" s="1"/>
  <c r="P9038" i="1" a="1"/>
  <c r="P9038" i="1" s="1"/>
  <c r="R9038" i="1" s="1"/>
  <c r="P9039" i="1" a="1"/>
  <c r="P9039" i="1" s="1"/>
  <c r="R9039" i="1" s="1"/>
  <c r="P9040" i="1" a="1"/>
  <c r="P9040" i="1" s="1"/>
  <c r="R9040" i="1" s="1"/>
  <c r="P9041" i="1" a="1"/>
  <c r="P9041" i="1" s="1"/>
  <c r="R9041" i="1" s="1"/>
  <c r="P9042" i="1" a="1"/>
  <c r="P9042" i="1" s="1"/>
  <c r="R9042" i="1" s="1"/>
  <c r="P9043" i="1" a="1"/>
  <c r="P9043" i="1" s="1"/>
  <c r="R9043" i="1" s="1"/>
  <c r="P9044" i="1" a="1"/>
  <c r="P9044" i="1" s="1"/>
  <c r="R9044" i="1" s="1"/>
  <c r="P9045" i="1" a="1"/>
  <c r="P9045" i="1" s="1"/>
  <c r="R9045" i="1" s="1"/>
  <c r="P9046" i="1" a="1"/>
  <c r="P9046" i="1" s="1"/>
  <c r="R9046" i="1" s="1"/>
  <c r="P9047" i="1" a="1"/>
  <c r="P9047" i="1" s="1"/>
  <c r="R9047" i="1" s="1"/>
  <c r="P9048" i="1" a="1"/>
  <c r="P9048" i="1" s="1"/>
  <c r="R9048" i="1" s="1"/>
  <c r="P9049" i="1" a="1"/>
  <c r="P9049" i="1" s="1"/>
  <c r="R9049" i="1" s="1"/>
  <c r="P9050" i="1" a="1"/>
  <c r="P9050" i="1" s="1"/>
  <c r="R9050" i="1" s="1"/>
  <c r="P9051" i="1" a="1"/>
  <c r="P9051" i="1" s="1"/>
  <c r="R9051" i="1" s="1"/>
  <c r="P9052" i="1" a="1"/>
  <c r="P9052" i="1" s="1"/>
  <c r="R9052" i="1" s="1"/>
  <c r="P9053" i="1" a="1"/>
  <c r="P9053" i="1" s="1"/>
  <c r="R9053" i="1" s="1"/>
  <c r="P9054" i="1" a="1"/>
  <c r="P9054" i="1" s="1"/>
  <c r="R9054" i="1" s="1"/>
  <c r="P9055" i="1" a="1"/>
  <c r="P9055" i="1" s="1"/>
  <c r="R9055" i="1" s="1"/>
  <c r="P9056" i="1" a="1"/>
  <c r="P9056" i="1" s="1"/>
  <c r="R9056" i="1" s="1"/>
  <c r="P9057" i="1" a="1"/>
  <c r="P9057" i="1" s="1"/>
  <c r="R9057" i="1" s="1"/>
  <c r="P9058" i="1" a="1"/>
  <c r="P9058" i="1" s="1"/>
  <c r="R9058" i="1" s="1"/>
  <c r="P9059" i="1" a="1"/>
  <c r="P9059" i="1" s="1"/>
  <c r="R9059" i="1" s="1"/>
  <c r="P9060" i="1" a="1"/>
  <c r="P9060" i="1" s="1"/>
  <c r="R9060" i="1" s="1"/>
  <c r="P9061" i="1" a="1"/>
  <c r="P9061" i="1" s="1"/>
  <c r="R9061" i="1" s="1"/>
  <c r="P9062" i="1" a="1"/>
  <c r="P9062" i="1" s="1"/>
  <c r="R9062" i="1" s="1"/>
  <c r="P9063" i="1" a="1"/>
  <c r="P9063" i="1" s="1"/>
  <c r="R9063" i="1" s="1"/>
  <c r="P9064" i="1" a="1"/>
  <c r="P9064" i="1" s="1"/>
  <c r="R9064" i="1" s="1"/>
  <c r="P9065" i="1" a="1"/>
  <c r="P9065" i="1" s="1"/>
  <c r="R9065" i="1" s="1"/>
  <c r="P9066" i="1" a="1"/>
  <c r="P9066" i="1" s="1"/>
  <c r="R9066" i="1" s="1"/>
  <c r="P9067" i="1" a="1"/>
  <c r="P9067" i="1" s="1"/>
  <c r="R9067" i="1" s="1"/>
  <c r="P9068" i="1" a="1"/>
  <c r="P9068" i="1" s="1"/>
  <c r="R9068" i="1" s="1"/>
  <c r="P9069" i="1" a="1"/>
  <c r="P9069" i="1" s="1"/>
  <c r="R9069" i="1" s="1"/>
  <c r="P9070" i="1" a="1"/>
  <c r="P9070" i="1" s="1"/>
  <c r="R9070" i="1" s="1"/>
  <c r="P9071" i="1" a="1"/>
  <c r="P9071" i="1" s="1"/>
  <c r="R9071" i="1" s="1"/>
  <c r="P9072" i="1" a="1"/>
  <c r="P9072" i="1" s="1"/>
  <c r="R9072" i="1" s="1"/>
  <c r="P9073" i="1" a="1"/>
  <c r="P9073" i="1" s="1"/>
  <c r="R9073" i="1" s="1"/>
  <c r="P9074" i="1" a="1"/>
  <c r="P9074" i="1" s="1"/>
  <c r="R9074" i="1" s="1"/>
  <c r="P9075" i="1" a="1"/>
  <c r="P9075" i="1" s="1"/>
  <c r="R9075" i="1" s="1"/>
  <c r="P9076" i="1" a="1"/>
  <c r="P9076" i="1" s="1"/>
  <c r="R9076" i="1" s="1"/>
  <c r="P9077" i="1" a="1"/>
  <c r="P9077" i="1" s="1"/>
  <c r="R9077" i="1" s="1"/>
  <c r="P9078" i="1" a="1"/>
  <c r="P9078" i="1" s="1"/>
  <c r="R9078" i="1" s="1"/>
  <c r="P9079" i="1" a="1"/>
  <c r="P9079" i="1" s="1"/>
  <c r="R9079" i="1" s="1"/>
  <c r="P9080" i="1" a="1"/>
  <c r="P9080" i="1" s="1"/>
  <c r="R9080" i="1" s="1"/>
  <c r="P9081" i="1" a="1"/>
  <c r="P9081" i="1" s="1"/>
  <c r="R9081" i="1" s="1"/>
  <c r="P9082" i="1" a="1"/>
  <c r="P9082" i="1" s="1"/>
  <c r="R9082" i="1" s="1"/>
  <c r="P9083" i="1" a="1"/>
  <c r="P9083" i="1" s="1"/>
  <c r="R9083" i="1" s="1"/>
  <c r="P9084" i="1" a="1"/>
  <c r="P9084" i="1" s="1"/>
  <c r="R9084" i="1" s="1"/>
  <c r="P9085" i="1" a="1"/>
  <c r="P9085" i="1" s="1"/>
  <c r="R9085" i="1" s="1"/>
  <c r="P9086" i="1" a="1"/>
  <c r="P9086" i="1" s="1"/>
  <c r="R9086" i="1" s="1"/>
  <c r="P9087" i="1" a="1"/>
  <c r="P9087" i="1" s="1"/>
  <c r="R9087" i="1" s="1"/>
  <c r="P9088" i="1" a="1"/>
  <c r="P9088" i="1" s="1"/>
  <c r="R9088" i="1" s="1"/>
  <c r="P9089" i="1" a="1"/>
  <c r="P9089" i="1" s="1"/>
  <c r="R9089" i="1" s="1"/>
  <c r="P9090" i="1" a="1"/>
  <c r="P9090" i="1" s="1"/>
  <c r="R9090" i="1" s="1"/>
  <c r="P9091" i="1" a="1"/>
  <c r="P9091" i="1" s="1"/>
  <c r="R9091" i="1" s="1"/>
  <c r="P9092" i="1" a="1"/>
  <c r="P9092" i="1" s="1"/>
  <c r="R9092" i="1" s="1"/>
  <c r="P9093" i="1" a="1"/>
  <c r="P9093" i="1" s="1"/>
  <c r="R9093" i="1" s="1"/>
  <c r="P9094" i="1" a="1"/>
  <c r="P9094" i="1" s="1"/>
  <c r="R9094" i="1" s="1"/>
  <c r="P9095" i="1" a="1"/>
  <c r="P9095" i="1" s="1"/>
  <c r="R9095" i="1" s="1"/>
  <c r="P9096" i="1" a="1"/>
  <c r="P9096" i="1" s="1"/>
  <c r="R9096" i="1" s="1"/>
  <c r="P9097" i="1" a="1"/>
  <c r="P9097" i="1" s="1"/>
  <c r="R9097" i="1" s="1"/>
  <c r="P9098" i="1" a="1"/>
  <c r="P9098" i="1" s="1"/>
  <c r="R9098" i="1" s="1"/>
  <c r="P9099" i="1" a="1"/>
  <c r="P9099" i="1" s="1"/>
  <c r="R9099" i="1" s="1"/>
  <c r="P9100" i="1" a="1"/>
  <c r="P9100" i="1" s="1"/>
  <c r="R9100" i="1" s="1"/>
  <c r="P9101" i="1" a="1"/>
  <c r="P9101" i="1" s="1"/>
  <c r="R9101" i="1" s="1"/>
  <c r="P9102" i="1" a="1"/>
  <c r="P9102" i="1" s="1"/>
  <c r="R9102" i="1" s="1"/>
  <c r="P9103" i="1" a="1"/>
  <c r="P9103" i="1" s="1"/>
  <c r="R9103" i="1" s="1"/>
  <c r="P9104" i="1" a="1"/>
  <c r="P9104" i="1" s="1"/>
  <c r="R9104" i="1" s="1"/>
  <c r="P9105" i="1" a="1"/>
  <c r="P9105" i="1" s="1"/>
  <c r="R9105" i="1" s="1"/>
  <c r="P9106" i="1" a="1"/>
  <c r="P9106" i="1" s="1"/>
  <c r="R9106" i="1" s="1"/>
  <c r="P9107" i="1" a="1"/>
  <c r="P9107" i="1" s="1"/>
  <c r="R9107" i="1" s="1"/>
  <c r="P9108" i="1" a="1"/>
  <c r="P9108" i="1" s="1"/>
  <c r="R9108" i="1" s="1"/>
  <c r="P9109" i="1" a="1"/>
  <c r="P9109" i="1" s="1"/>
  <c r="R9109" i="1" s="1"/>
  <c r="P9110" i="1" a="1"/>
  <c r="P9110" i="1" s="1"/>
  <c r="R9110" i="1" s="1"/>
  <c r="P9111" i="1" a="1"/>
  <c r="P9111" i="1" s="1"/>
  <c r="R9111" i="1" s="1"/>
  <c r="P9112" i="1" a="1"/>
  <c r="P9112" i="1" s="1"/>
  <c r="R9112" i="1" s="1"/>
  <c r="P9113" i="1" a="1"/>
  <c r="P9113" i="1" s="1"/>
  <c r="R9113" i="1" s="1"/>
  <c r="P9114" i="1" a="1"/>
  <c r="P9114" i="1" s="1"/>
  <c r="R9114" i="1" s="1"/>
  <c r="P9115" i="1" a="1"/>
  <c r="P9115" i="1" s="1"/>
  <c r="R9115" i="1" s="1"/>
  <c r="P9116" i="1" a="1"/>
  <c r="P9116" i="1" s="1"/>
  <c r="R9116" i="1" s="1"/>
  <c r="P9117" i="1" a="1"/>
  <c r="P9117" i="1" s="1"/>
  <c r="R9117" i="1" s="1"/>
  <c r="P9118" i="1" a="1"/>
  <c r="P9118" i="1" s="1"/>
  <c r="R9118" i="1" s="1"/>
  <c r="P9119" i="1" a="1"/>
  <c r="P9119" i="1" s="1"/>
  <c r="R9119" i="1" s="1"/>
  <c r="P9120" i="1" a="1"/>
  <c r="P9120" i="1" s="1"/>
  <c r="R9120" i="1" s="1"/>
  <c r="P9121" i="1" a="1"/>
  <c r="P9121" i="1" s="1"/>
  <c r="R9121" i="1" s="1"/>
  <c r="P9122" i="1" a="1"/>
  <c r="P9122" i="1" s="1"/>
  <c r="R9122" i="1" s="1"/>
  <c r="P9123" i="1" a="1"/>
  <c r="P9123" i="1" s="1"/>
  <c r="R9123" i="1" s="1"/>
  <c r="P9124" i="1" a="1"/>
  <c r="P9124" i="1" s="1"/>
  <c r="R9124" i="1" s="1"/>
  <c r="P9125" i="1" a="1"/>
  <c r="P9125" i="1" s="1"/>
  <c r="R9125" i="1" s="1"/>
  <c r="P9126" i="1" a="1"/>
  <c r="P9126" i="1" s="1"/>
  <c r="R9126" i="1" s="1"/>
  <c r="P9127" i="1" a="1"/>
  <c r="P9127" i="1" s="1"/>
  <c r="R9127" i="1" s="1"/>
  <c r="P9128" i="1" a="1"/>
  <c r="P9128" i="1" s="1"/>
  <c r="R9128" i="1" s="1"/>
  <c r="P9129" i="1" a="1"/>
  <c r="P9129" i="1" s="1"/>
  <c r="R9129" i="1" s="1"/>
  <c r="P9130" i="1" a="1"/>
  <c r="P9130" i="1" s="1"/>
  <c r="R9130" i="1" s="1"/>
  <c r="P9131" i="1" a="1"/>
  <c r="P9131" i="1" s="1"/>
  <c r="R9131" i="1" s="1"/>
  <c r="P9132" i="1" a="1"/>
  <c r="P9132" i="1" s="1"/>
  <c r="R9132" i="1" s="1"/>
  <c r="P9133" i="1" a="1"/>
  <c r="P9133" i="1" s="1"/>
  <c r="R9133" i="1" s="1"/>
  <c r="P9134" i="1" a="1"/>
  <c r="P9134" i="1" s="1"/>
  <c r="R9134" i="1" s="1"/>
  <c r="P9135" i="1" a="1"/>
  <c r="P9135" i="1" s="1"/>
  <c r="R9135" i="1" s="1"/>
  <c r="P9136" i="1" a="1"/>
  <c r="P9136" i="1" s="1"/>
  <c r="R9136" i="1" s="1"/>
  <c r="P9137" i="1" a="1"/>
  <c r="P9137" i="1" s="1"/>
  <c r="R9137" i="1" s="1"/>
  <c r="P9138" i="1" a="1"/>
  <c r="P9138" i="1" s="1"/>
  <c r="R9138" i="1" s="1"/>
  <c r="P9139" i="1" a="1"/>
  <c r="P9139" i="1" s="1"/>
  <c r="R9139" i="1" s="1"/>
  <c r="P9140" i="1" a="1"/>
  <c r="P9140" i="1" s="1"/>
  <c r="R9140" i="1" s="1"/>
  <c r="P9141" i="1" a="1"/>
  <c r="P9141" i="1" s="1"/>
  <c r="R9141" i="1" s="1"/>
  <c r="P9142" i="1" a="1"/>
  <c r="P9142" i="1" s="1"/>
  <c r="R9142" i="1" s="1"/>
  <c r="P9143" i="1" a="1"/>
  <c r="P9143" i="1" s="1"/>
  <c r="R9143" i="1" s="1"/>
  <c r="P9144" i="1" a="1"/>
  <c r="P9144" i="1" s="1"/>
  <c r="R9144" i="1" s="1"/>
  <c r="P9145" i="1" a="1"/>
  <c r="P9145" i="1" s="1"/>
  <c r="R9145" i="1" s="1"/>
  <c r="P9146" i="1" a="1"/>
  <c r="P9146" i="1" s="1"/>
  <c r="R9146" i="1" s="1"/>
  <c r="P9147" i="1" a="1"/>
  <c r="P9147" i="1" s="1"/>
  <c r="R9147" i="1" s="1"/>
  <c r="P9148" i="1" a="1"/>
  <c r="P9148" i="1" s="1"/>
  <c r="R9148" i="1" s="1"/>
  <c r="P9149" i="1" a="1"/>
  <c r="P9149" i="1" s="1"/>
  <c r="R9149" i="1" s="1"/>
  <c r="P9150" i="1" a="1"/>
  <c r="P9150" i="1" s="1"/>
  <c r="R9150" i="1" s="1"/>
  <c r="P9151" i="1" a="1"/>
  <c r="P9151" i="1" s="1"/>
  <c r="R9151" i="1" s="1"/>
  <c r="P9152" i="1" a="1"/>
  <c r="P9152" i="1" s="1"/>
  <c r="R9152" i="1" s="1"/>
  <c r="P9153" i="1" a="1"/>
  <c r="P9153" i="1" s="1"/>
  <c r="R9153" i="1" s="1"/>
  <c r="P9154" i="1" a="1"/>
  <c r="P9154" i="1" s="1"/>
  <c r="R9154" i="1" s="1"/>
  <c r="P9155" i="1" a="1"/>
  <c r="P9155" i="1" s="1"/>
  <c r="R9155" i="1" s="1"/>
  <c r="P9156" i="1" a="1"/>
  <c r="P9156" i="1" s="1"/>
  <c r="R9156" i="1" s="1"/>
  <c r="P9157" i="1" a="1"/>
  <c r="P9157" i="1" s="1"/>
  <c r="R9157" i="1" s="1"/>
  <c r="P9158" i="1" a="1"/>
  <c r="P9158" i="1" s="1"/>
  <c r="R9158" i="1" s="1"/>
  <c r="P9159" i="1" a="1"/>
  <c r="P9159" i="1" s="1"/>
  <c r="R9159" i="1" s="1"/>
  <c r="P9160" i="1" a="1"/>
  <c r="P9160" i="1" s="1"/>
  <c r="R9160" i="1" s="1"/>
  <c r="P9161" i="1" a="1"/>
  <c r="P9161" i="1" s="1"/>
  <c r="R9161" i="1" s="1"/>
  <c r="P9162" i="1" a="1"/>
  <c r="P9162" i="1" s="1"/>
  <c r="R9162" i="1" s="1"/>
  <c r="P9163" i="1" a="1"/>
  <c r="P9163" i="1" s="1"/>
  <c r="R9163" i="1" s="1"/>
  <c r="P9164" i="1" a="1"/>
  <c r="P9164" i="1" s="1"/>
  <c r="R9164" i="1" s="1"/>
  <c r="P9165" i="1" a="1"/>
  <c r="P9165" i="1" s="1"/>
  <c r="R9165" i="1" s="1"/>
  <c r="P9166" i="1" a="1"/>
  <c r="P9166" i="1" s="1"/>
  <c r="R9166" i="1" s="1"/>
  <c r="P9167" i="1" a="1"/>
  <c r="P9167" i="1" s="1"/>
  <c r="R9167" i="1" s="1"/>
  <c r="P9168" i="1" a="1"/>
  <c r="P9168" i="1" s="1"/>
  <c r="R9168" i="1" s="1"/>
  <c r="P9169" i="1" a="1"/>
  <c r="P9169" i="1" s="1"/>
  <c r="R9169" i="1" s="1"/>
  <c r="P9170" i="1" a="1"/>
  <c r="P9170" i="1" s="1"/>
  <c r="R9170" i="1" s="1"/>
  <c r="P9171" i="1" a="1"/>
  <c r="P9171" i="1" s="1"/>
  <c r="R9171" i="1" s="1"/>
  <c r="P9172" i="1" a="1"/>
  <c r="P9172" i="1" s="1"/>
  <c r="R9172" i="1" s="1"/>
  <c r="P9173" i="1" a="1"/>
  <c r="P9173" i="1" s="1"/>
  <c r="R9173" i="1" s="1"/>
  <c r="P9174" i="1" a="1"/>
  <c r="P9174" i="1" s="1"/>
  <c r="R9174" i="1" s="1"/>
  <c r="P9175" i="1" a="1"/>
  <c r="P9175" i="1" s="1"/>
  <c r="R9175" i="1" s="1"/>
  <c r="P9176" i="1" a="1"/>
  <c r="P9176" i="1" s="1"/>
  <c r="R9176" i="1" s="1"/>
  <c r="P9177" i="1" a="1"/>
  <c r="P9177" i="1" s="1"/>
  <c r="R9177" i="1" s="1"/>
  <c r="P9178" i="1" a="1"/>
  <c r="P9178" i="1" s="1"/>
  <c r="R9178" i="1" s="1"/>
  <c r="P9179" i="1" a="1"/>
  <c r="P9179" i="1" s="1"/>
  <c r="R9179" i="1" s="1"/>
  <c r="P9180" i="1" a="1"/>
  <c r="P9180" i="1" s="1"/>
  <c r="R9180" i="1" s="1"/>
  <c r="P9181" i="1" a="1"/>
  <c r="P9181" i="1" s="1"/>
  <c r="R9181" i="1" s="1"/>
  <c r="P9182" i="1" a="1"/>
  <c r="P9182" i="1" s="1"/>
  <c r="R9182" i="1" s="1"/>
  <c r="P9183" i="1" a="1"/>
  <c r="P9183" i="1" s="1"/>
  <c r="R9183" i="1" s="1"/>
  <c r="P9184" i="1" a="1"/>
  <c r="P9184" i="1" s="1"/>
  <c r="R9184" i="1" s="1"/>
  <c r="P9185" i="1" a="1"/>
  <c r="P9185" i="1" s="1"/>
  <c r="R9185" i="1" s="1"/>
  <c r="P9186" i="1" a="1"/>
  <c r="P9186" i="1" s="1"/>
  <c r="R9186" i="1" s="1"/>
  <c r="P9187" i="1" a="1"/>
  <c r="P9187" i="1" s="1"/>
  <c r="R9187" i="1" s="1"/>
  <c r="P9188" i="1" a="1"/>
  <c r="P9188" i="1" s="1"/>
  <c r="R9188" i="1" s="1"/>
  <c r="P9189" i="1" a="1"/>
  <c r="P9189" i="1" s="1"/>
  <c r="R9189" i="1" s="1"/>
  <c r="P9190" i="1" a="1"/>
  <c r="P9190" i="1" s="1"/>
  <c r="R9190" i="1" s="1"/>
  <c r="P9191" i="1" a="1"/>
  <c r="P9191" i="1" s="1"/>
  <c r="R9191" i="1" s="1"/>
  <c r="P9192" i="1" a="1"/>
  <c r="P9192" i="1" s="1"/>
  <c r="R9192" i="1" s="1"/>
  <c r="P9193" i="1" a="1"/>
  <c r="P9193" i="1" s="1"/>
  <c r="R9193" i="1" s="1"/>
  <c r="P9194" i="1" a="1"/>
  <c r="P9194" i="1" s="1"/>
  <c r="R9194" i="1" s="1"/>
  <c r="P9195" i="1" a="1"/>
  <c r="P9195" i="1" s="1"/>
  <c r="R9195" i="1" s="1"/>
  <c r="P9196" i="1" a="1"/>
  <c r="P9196" i="1" s="1"/>
  <c r="R9196" i="1" s="1"/>
  <c r="P9197" i="1" a="1"/>
  <c r="P9197" i="1" s="1"/>
  <c r="R9197" i="1" s="1"/>
  <c r="P9198" i="1" a="1"/>
  <c r="P9198" i="1" s="1"/>
  <c r="R9198" i="1" s="1"/>
  <c r="P9199" i="1" a="1"/>
  <c r="P9199" i="1" s="1"/>
  <c r="R9199" i="1" s="1"/>
  <c r="P9200" i="1" a="1"/>
  <c r="P9200" i="1" s="1"/>
  <c r="R9200" i="1" s="1"/>
  <c r="P9201" i="1" a="1"/>
  <c r="P9201" i="1" s="1"/>
  <c r="R9201" i="1" s="1"/>
  <c r="P9202" i="1" a="1"/>
  <c r="P9202" i="1" s="1"/>
  <c r="R9202" i="1" s="1"/>
  <c r="P9203" i="1" a="1"/>
  <c r="P9203" i="1" s="1"/>
  <c r="R9203" i="1" s="1"/>
  <c r="P9204" i="1" a="1"/>
  <c r="P9204" i="1" s="1"/>
  <c r="R9204" i="1" s="1"/>
  <c r="P9205" i="1" a="1"/>
  <c r="P9205" i="1" s="1"/>
  <c r="R9205" i="1" s="1"/>
  <c r="P9206" i="1" a="1"/>
  <c r="P9206" i="1" s="1"/>
  <c r="R9206" i="1" s="1"/>
  <c r="P9207" i="1" a="1"/>
  <c r="P9207" i="1" s="1"/>
  <c r="R9207" i="1" s="1"/>
  <c r="P9208" i="1" a="1"/>
  <c r="P9208" i="1" s="1"/>
  <c r="R9208" i="1" s="1"/>
  <c r="P9209" i="1" a="1"/>
  <c r="P9209" i="1" s="1"/>
  <c r="R9209" i="1" s="1"/>
  <c r="P9210" i="1" a="1"/>
  <c r="P9210" i="1" s="1"/>
  <c r="R9210" i="1" s="1"/>
  <c r="P9211" i="1" a="1"/>
  <c r="P9211" i="1" s="1"/>
  <c r="R9211" i="1" s="1"/>
  <c r="P9212" i="1" a="1"/>
  <c r="P9212" i="1" s="1"/>
  <c r="R9212" i="1" s="1"/>
  <c r="P9213" i="1" a="1"/>
  <c r="P9213" i="1" s="1"/>
  <c r="R9213" i="1" s="1"/>
  <c r="P9214" i="1" a="1"/>
  <c r="P9214" i="1" s="1"/>
  <c r="R9214" i="1" s="1"/>
  <c r="P9215" i="1" a="1"/>
  <c r="P9215" i="1" s="1"/>
  <c r="R9215" i="1" s="1"/>
  <c r="P9216" i="1" a="1"/>
  <c r="P9216" i="1" s="1"/>
  <c r="R9216" i="1" s="1"/>
  <c r="P9217" i="1" a="1"/>
  <c r="P9217" i="1" s="1"/>
  <c r="R9217" i="1" s="1"/>
  <c r="P9218" i="1" a="1"/>
  <c r="P9218" i="1" s="1"/>
  <c r="R9218" i="1" s="1"/>
  <c r="P9219" i="1" a="1"/>
  <c r="P9219" i="1" s="1"/>
  <c r="R9219" i="1" s="1"/>
  <c r="P9220" i="1" a="1"/>
  <c r="P9220" i="1" s="1"/>
  <c r="R9220" i="1" s="1"/>
  <c r="P9221" i="1" a="1"/>
  <c r="P9221" i="1" s="1"/>
  <c r="R9221" i="1" s="1"/>
  <c r="P9222" i="1" a="1"/>
  <c r="P9222" i="1" s="1"/>
  <c r="R9222" i="1" s="1"/>
  <c r="P9223" i="1" a="1"/>
  <c r="P9223" i="1" s="1"/>
  <c r="R9223" i="1" s="1"/>
  <c r="P9224" i="1" a="1"/>
  <c r="P9224" i="1" s="1"/>
  <c r="R9224" i="1" s="1"/>
  <c r="P9225" i="1" a="1"/>
  <c r="P9225" i="1" s="1"/>
  <c r="R9225" i="1" s="1"/>
  <c r="P9226" i="1" a="1"/>
  <c r="P9226" i="1" s="1"/>
  <c r="R9226" i="1" s="1"/>
  <c r="P9227" i="1" a="1"/>
  <c r="P9227" i="1" s="1"/>
  <c r="R9227" i="1" s="1"/>
  <c r="P9228" i="1" a="1"/>
  <c r="P9228" i="1" s="1"/>
  <c r="R9228" i="1" s="1"/>
  <c r="P9229" i="1" a="1"/>
  <c r="P9229" i="1" s="1"/>
  <c r="R9229" i="1" s="1"/>
  <c r="P9230" i="1" a="1"/>
  <c r="P9230" i="1" s="1"/>
  <c r="R9230" i="1" s="1"/>
  <c r="P9231" i="1" a="1"/>
  <c r="P9231" i="1" s="1"/>
  <c r="R9231" i="1" s="1"/>
  <c r="P9232" i="1" a="1"/>
  <c r="P9232" i="1" s="1"/>
  <c r="R9232" i="1" s="1"/>
  <c r="P9233" i="1" a="1"/>
  <c r="P9233" i="1" s="1"/>
  <c r="R9233" i="1" s="1"/>
  <c r="P9234" i="1" a="1"/>
  <c r="P9234" i="1" s="1"/>
  <c r="R9234" i="1" s="1"/>
  <c r="P9235" i="1" a="1"/>
  <c r="P9235" i="1" s="1"/>
  <c r="R9235" i="1" s="1"/>
  <c r="P9236" i="1" a="1"/>
  <c r="P9236" i="1" s="1"/>
  <c r="R9236" i="1" s="1"/>
  <c r="P9237" i="1" a="1"/>
  <c r="P9237" i="1" s="1"/>
  <c r="R9237" i="1" s="1"/>
  <c r="P9238" i="1" a="1"/>
  <c r="P9238" i="1" s="1"/>
  <c r="R9238" i="1" s="1"/>
  <c r="P9239" i="1" a="1"/>
  <c r="P9239" i="1" s="1"/>
  <c r="R9239" i="1" s="1"/>
  <c r="P9240" i="1" a="1"/>
  <c r="P9240" i="1" s="1"/>
  <c r="R9240" i="1" s="1"/>
  <c r="P9241" i="1" a="1"/>
  <c r="P9241" i="1" s="1"/>
  <c r="R9241" i="1" s="1"/>
  <c r="P9242" i="1" a="1"/>
  <c r="P9242" i="1" s="1"/>
  <c r="R9242" i="1" s="1"/>
  <c r="P9243" i="1" a="1"/>
  <c r="P9243" i="1" s="1"/>
  <c r="R9243" i="1" s="1"/>
  <c r="P9244" i="1" a="1"/>
  <c r="P9244" i="1" s="1"/>
  <c r="R9244" i="1" s="1"/>
  <c r="P9245" i="1" a="1"/>
  <c r="P9245" i="1" s="1"/>
  <c r="R9245" i="1" s="1"/>
  <c r="P9246" i="1" a="1"/>
  <c r="P9246" i="1" s="1"/>
  <c r="P9247" i="1" a="1"/>
  <c r="P9247" i="1" s="1"/>
  <c r="P9248" i="1" a="1"/>
  <c r="P9248" i="1" s="1"/>
  <c r="P9249" i="1" a="1"/>
  <c r="P9249" i="1" s="1"/>
  <c r="P9250" i="1" a="1"/>
  <c r="P9250" i="1" s="1"/>
  <c r="R9250" i="1" s="1"/>
  <c r="P9251" i="1" a="1"/>
  <c r="P9251" i="1" s="1"/>
  <c r="R9251" i="1" s="1"/>
  <c r="P9252" i="1" a="1"/>
  <c r="P9252" i="1" s="1"/>
  <c r="R9252" i="1" s="1"/>
  <c r="P9253" i="1" a="1"/>
  <c r="P9253" i="1" s="1"/>
  <c r="R9253" i="1" s="1"/>
  <c r="P9254" i="1" a="1"/>
  <c r="P9254" i="1" s="1"/>
  <c r="R9254" i="1" s="1"/>
  <c r="P9255" i="1" a="1"/>
  <c r="P9255" i="1" s="1"/>
  <c r="R9255" i="1" s="1"/>
  <c r="P9256" i="1" a="1"/>
  <c r="P9256" i="1" s="1"/>
  <c r="R9256" i="1" s="1"/>
  <c r="P9257" i="1" a="1"/>
  <c r="P9257" i="1" s="1"/>
  <c r="R9257" i="1" s="1"/>
  <c r="P9258" i="1" a="1"/>
  <c r="P9258" i="1" s="1"/>
  <c r="R9258" i="1" s="1"/>
  <c r="P9259" i="1" a="1"/>
  <c r="P9259" i="1" s="1"/>
  <c r="R9259" i="1" s="1"/>
  <c r="P9260" i="1" a="1"/>
  <c r="P9260" i="1" s="1"/>
  <c r="R9260" i="1" s="1"/>
  <c r="P9261" i="1" a="1"/>
  <c r="P9261" i="1" s="1"/>
  <c r="R9261" i="1" s="1"/>
  <c r="P9262" i="1" a="1"/>
  <c r="P9262" i="1" s="1"/>
  <c r="R9262" i="1" s="1"/>
  <c r="P9263" i="1" a="1"/>
  <c r="P9263" i="1" s="1"/>
  <c r="R9263" i="1" s="1"/>
  <c r="P9264" i="1" a="1"/>
  <c r="P9264" i="1" s="1"/>
  <c r="R9264" i="1" s="1"/>
  <c r="P9265" i="1" a="1"/>
  <c r="P9265" i="1" s="1"/>
  <c r="R9265" i="1" s="1"/>
  <c r="P9266" i="1" a="1"/>
  <c r="P9266" i="1" s="1"/>
  <c r="R9266" i="1" s="1"/>
  <c r="P9267" i="1" a="1"/>
  <c r="P9267" i="1" s="1"/>
  <c r="R9267" i="1" s="1"/>
  <c r="P9268" i="1" a="1"/>
  <c r="P9268" i="1" s="1"/>
  <c r="R9268" i="1" s="1"/>
  <c r="P9269" i="1" a="1"/>
  <c r="P9269" i="1" s="1"/>
  <c r="R9269" i="1" s="1"/>
  <c r="P9270" i="1" a="1"/>
  <c r="P9270" i="1" s="1"/>
  <c r="R9270" i="1" s="1"/>
  <c r="P9271" i="1" a="1"/>
  <c r="P9271" i="1" s="1"/>
  <c r="R9271" i="1" s="1"/>
  <c r="P9272" i="1" a="1"/>
  <c r="P9272" i="1" s="1"/>
  <c r="R9272" i="1" s="1"/>
  <c r="P9273" i="1" a="1"/>
  <c r="P9273" i="1" s="1"/>
  <c r="R9273" i="1" s="1"/>
  <c r="P9274" i="1" a="1"/>
  <c r="P9274" i="1" s="1"/>
  <c r="R9274" i="1" s="1"/>
  <c r="P9275" i="1" a="1"/>
  <c r="P9275" i="1" s="1"/>
  <c r="R9275" i="1" s="1"/>
  <c r="P9276" i="1" a="1"/>
  <c r="P9276" i="1" s="1"/>
  <c r="R9276" i="1" s="1"/>
  <c r="P9277" i="1" a="1"/>
  <c r="P9277" i="1" s="1"/>
  <c r="R9277" i="1" s="1"/>
  <c r="P9278" i="1" a="1"/>
  <c r="P9278" i="1" s="1"/>
  <c r="R9278" i="1" s="1"/>
  <c r="P9279" i="1" a="1"/>
  <c r="P9279" i="1" s="1"/>
  <c r="R9279" i="1" s="1"/>
  <c r="P9280" i="1" a="1"/>
  <c r="P9280" i="1" s="1"/>
  <c r="R9280" i="1" s="1"/>
  <c r="P9281" i="1" a="1"/>
  <c r="P9281" i="1" s="1"/>
  <c r="R9281" i="1" s="1"/>
  <c r="P9282" i="1" a="1"/>
  <c r="P9282" i="1" s="1"/>
  <c r="R9282" i="1" s="1"/>
  <c r="P9283" i="1" a="1"/>
  <c r="P9283" i="1" s="1"/>
  <c r="R9283" i="1" s="1"/>
  <c r="P9284" i="1" a="1"/>
  <c r="P9284" i="1" s="1"/>
  <c r="R9284" i="1" s="1"/>
  <c r="P9285" i="1" a="1"/>
  <c r="P9285" i="1" s="1"/>
  <c r="P9286" i="1" a="1"/>
  <c r="P9286" i="1" s="1"/>
  <c r="P9287" i="1" a="1"/>
  <c r="P9287" i="1" s="1"/>
  <c r="P9288" i="1" a="1"/>
  <c r="P9288" i="1" s="1"/>
  <c r="P9289" i="1" a="1"/>
  <c r="P9289" i="1" s="1"/>
  <c r="P9290" i="1" a="1"/>
  <c r="P9290" i="1" s="1"/>
  <c r="P9291" i="1" a="1"/>
  <c r="P9291" i="1" s="1"/>
  <c r="R9291" i="1" s="1"/>
  <c r="P9292" i="1" a="1"/>
  <c r="P9292" i="1" s="1"/>
  <c r="P9293" i="1" a="1"/>
  <c r="P9293" i="1" s="1"/>
  <c r="P9294" i="1" a="1"/>
  <c r="P9294" i="1" s="1"/>
  <c r="P9295" i="1" a="1"/>
  <c r="P9295" i="1" s="1"/>
  <c r="P9296" i="1" a="1"/>
  <c r="P9296" i="1" s="1"/>
  <c r="P9297" i="1" a="1"/>
  <c r="P9297" i="1" s="1"/>
  <c r="P9298" i="1" a="1"/>
  <c r="P9298" i="1" s="1"/>
  <c r="P9299" i="1" a="1"/>
  <c r="P9299" i="1" s="1"/>
  <c r="P9300" i="1" a="1"/>
  <c r="P9300" i="1" s="1"/>
  <c r="R9300" i="1" s="1"/>
  <c r="P9301" i="1" a="1"/>
  <c r="P9301" i="1" s="1"/>
  <c r="P9302" i="1" a="1"/>
  <c r="P9302" i="1" s="1"/>
  <c r="P9303" i="1" a="1"/>
  <c r="P9303" i="1" s="1"/>
  <c r="P9304" i="1" a="1"/>
  <c r="P9304" i="1" s="1"/>
  <c r="P9305" i="1" a="1"/>
  <c r="P9305" i="1" s="1"/>
  <c r="R9305" i="1" s="1"/>
  <c r="P9306" i="1" a="1"/>
  <c r="P9306" i="1" s="1"/>
  <c r="R9306" i="1" s="1"/>
  <c r="P9307" i="1" a="1"/>
  <c r="P9307" i="1" s="1"/>
  <c r="R9307" i="1" s="1"/>
  <c r="P9308" i="1" a="1"/>
  <c r="P9308" i="1" s="1"/>
  <c r="R9308" i="1" s="1"/>
  <c r="P9309" i="1" a="1"/>
  <c r="P9309" i="1" s="1"/>
  <c r="R9309" i="1" s="1"/>
  <c r="P9310" i="1" a="1"/>
  <c r="P9310" i="1" s="1"/>
  <c r="R9310" i="1" s="1"/>
  <c r="P9311" i="1" a="1"/>
  <c r="P9311" i="1" s="1"/>
  <c r="R9311" i="1" s="1"/>
  <c r="P9312" i="1" a="1"/>
  <c r="P9312" i="1" s="1"/>
  <c r="R9312" i="1" s="1"/>
  <c r="P9313" i="1" a="1"/>
  <c r="P9313" i="1" s="1"/>
  <c r="R9313" i="1" s="1"/>
  <c r="P9314" i="1" a="1"/>
  <c r="P9314" i="1" s="1"/>
  <c r="R9314" i="1" s="1"/>
  <c r="P9315" i="1" a="1"/>
  <c r="P9315" i="1" s="1"/>
  <c r="R9315" i="1" s="1"/>
  <c r="P9316" i="1" a="1"/>
  <c r="P9316" i="1" s="1"/>
  <c r="R9316" i="1" s="1"/>
  <c r="P9317" i="1" a="1"/>
  <c r="P9317" i="1" s="1"/>
  <c r="R9317" i="1" s="1"/>
  <c r="P9318" i="1" a="1"/>
  <c r="P9318" i="1" s="1"/>
  <c r="R9318" i="1" s="1"/>
  <c r="P9319" i="1" a="1"/>
  <c r="P9319" i="1" s="1"/>
  <c r="R9319" i="1" s="1"/>
  <c r="P9320" i="1" a="1"/>
  <c r="P9320" i="1" s="1"/>
  <c r="R9320" i="1" s="1"/>
  <c r="P9321" i="1" a="1"/>
  <c r="P9321" i="1" s="1"/>
  <c r="R9321" i="1" s="1"/>
  <c r="P9322" i="1" a="1"/>
  <c r="P9322" i="1" s="1"/>
  <c r="R9322" i="1" s="1"/>
  <c r="P9323" i="1" a="1"/>
  <c r="P9323" i="1" s="1"/>
  <c r="R9323" i="1" s="1"/>
  <c r="P9324" i="1" a="1"/>
  <c r="P9324" i="1" s="1"/>
  <c r="R9324" i="1" s="1"/>
  <c r="P9325" i="1" a="1"/>
  <c r="P9325" i="1" s="1"/>
  <c r="R9325" i="1" s="1"/>
  <c r="P9326" i="1" a="1"/>
  <c r="P9326" i="1" s="1"/>
  <c r="R9326" i="1" s="1"/>
  <c r="P9327" i="1" a="1"/>
  <c r="P9327" i="1" s="1"/>
  <c r="R9327" i="1" s="1"/>
  <c r="P9328" i="1" a="1"/>
  <c r="P9328" i="1" s="1"/>
  <c r="R9328" i="1" s="1"/>
  <c r="P9329" i="1" a="1"/>
  <c r="P9329" i="1" s="1"/>
  <c r="R9329" i="1" s="1"/>
  <c r="P9330" i="1" a="1"/>
  <c r="P9330" i="1" s="1"/>
  <c r="R9330" i="1" s="1"/>
  <c r="P9331" i="1" a="1"/>
  <c r="P9331" i="1" s="1"/>
  <c r="R9331" i="1" s="1"/>
  <c r="P9332" i="1" a="1"/>
  <c r="P9332" i="1" s="1"/>
  <c r="R9332" i="1" s="1"/>
  <c r="P9333" i="1" a="1"/>
  <c r="P9333" i="1" s="1"/>
  <c r="R9333" i="1" s="1"/>
  <c r="P9334" i="1" a="1"/>
  <c r="P9334" i="1" s="1"/>
  <c r="R9334" i="1" s="1"/>
  <c r="P9335" i="1" a="1"/>
  <c r="P9335" i="1" s="1"/>
  <c r="R9335" i="1" s="1"/>
  <c r="P9336" i="1" a="1"/>
  <c r="P9336" i="1" s="1"/>
  <c r="R9336" i="1" s="1"/>
  <c r="P9337" i="1" a="1"/>
  <c r="P9337" i="1" s="1"/>
  <c r="R9337" i="1" s="1"/>
  <c r="P9338" i="1" a="1"/>
  <c r="P9338" i="1" s="1"/>
  <c r="R9338" i="1" s="1"/>
  <c r="P9339" i="1" a="1"/>
  <c r="P9339" i="1" s="1"/>
  <c r="R9339" i="1" s="1"/>
  <c r="P9340" i="1" a="1"/>
  <c r="P9340" i="1" s="1"/>
  <c r="R9340" i="1" s="1"/>
  <c r="P9341" i="1" a="1"/>
  <c r="P9341" i="1" s="1"/>
  <c r="R9341" i="1" s="1"/>
  <c r="P9342" i="1" a="1"/>
  <c r="P9342" i="1" s="1"/>
  <c r="R9342" i="1" s="1"/>
  <c r="P9343" i="1" a="1"/>
  <c r="P9343" i="1" s="1"/>
  <c r="R9343" i="1" s="1"/>
  <c r="P9344" i="1" a="1"/>
  <c r="P9344" i="1" s="1"/>
  <c r="R9344" i="1" s="1"/>
  <c r="P9345" i="1" a="1"/>
  <c r="P9345" i="1" s="1"/>
  <c r="R9345" i="1" s="1"/>
  <c r="P9346" i="1" a="1"/>
  <c r="P9346" i="1" s="1"/>
  <c r="R9346" i="1" s="1"/>
  <c r="P9347" i="1" a="1"/>
  <c r="P9347" i="1" s="1"/>
  <c r="R9347" i="1" s="1"/>
  <c r="P9348" i="1" a="1"/>
  <c r="P9348" i="1" s="1"/>
  <c r="R9348" i="1" s="1"/>
  <c r="P9349" i="1" a="1"/>
  <c r="P9349" i="1" s="1"/>
  <c r="R9349" i="1" s="1"/>
  <c r="P9350" i="1" a="1"/>
  <c r="P9350" i="1" s="1"/>
  <c r="R9350" i="1" s="1"/>
  <c r="P9351" i="1" a="1"/>
  <c r="P9351" i="1" s="1"/>
  <c r="R9351" i="1" s="1"/>
  <c r="P9352" i="1" a="1"/>
  <c r="P9352" i="1" s="1"/>
  <c r="R9352" i="1" s="1"/>
  <c r="P9353" i="1" a="1"/>
  <c r="P9353" i="1" s="1"/>
  <c r="R9353" i="1" s="1"/>
  <c r="P9354" i="1" a="1"/>
  <c r="P9354" i="1" s="1"/>
  <c r="R9354" i="1" s="1"/>
  <c r="P9355" i="1" a="1"/>
  <c r="P9355" i="1" s="1"/>
  <c r="R9355" i="1" s="1"/>
  <c r="P9356" i="1" a="1"/>
  <c r="P9356" i="1" s="1"/>
  <c r="R9356" i="1" s="1"/>
  <c r="P9357" i="1" a="1"/>
  <c r="P9357" i="1" s="1"/>
  <c r="R9357" i="1" s="1"/>
  <c r="P9358" i="1" a="1"/>
  <c r="P9358" i="1" s="1"/>
  <c r="R9358" i="1" s="1"/>
  <c r="P9359" i="1" a="1"/>
  <c r="P9359" i="1" s="1"/>
  <c r="R9359" i="1" s="1"/>
  <c r="P9360" i="1" a="1"/>
  <c r="P9360" i="1" s="1"/>
  <c r="R9360" i="1" s="1"/>
  <c r="P9361" i="1" a="1"/>
  <c r="P9361" i="1" s="1"/>
  <c r="R9361" i="1" s="1"/>
  <c r="P9362" i="1" a="1"/>
  <c r="P9362" i="1" s="1"/>
  <c r="R9362" i="1" s="1"/>
  <c r="P9363" i="1" a="1"/>
  <c r="P9363" i="1" s="1"/>
  <c r="R9363" i="1" s="1"/>
  <c r="P9364" i="1" a="1"/>
  <c r="P9364" i="1" s="1"/>
  <c r="R9364" i="1" s="1"/>
  <c r="P9365" i="1" a="1"/>
  <c r="P9365" i="1" s="1"/>
  <c r="R9365" i="1" s="1"/>
  <c r="P9366" i="1" a="1"/>
  <c r="P9366" i="1" s="1"/>
  <c r="R9366" i="1" s="1"/>
  <c r="P9367" i="1" a="1"/>
  <c r="P9367" i="1" s="1"/>
  <c r="R9367" i="1" s="1"/>
  <c r="P9368" i="1" a="1"/>
  <c r="P9368" i="1" s="1"/>
  <c r="R9368" i="1" s="1"/>
  <c r="P9369" i="1" a="1"/>
  <c r="P9369" i="1" s="1"/>
  <c r="R9369" i="1" s="1"/>
  <c r="P9370" i="1" a="1"/>
  <c r="P9370" i="1" s="1"/>
  <c r="R9370" i="1" s="1"/>
  <c r="P9371" i="1" a="1"/>
  <c r="P9371" i="1" s="1"/>
  <c r="R9371" i="1" s="1"/>
  <c r="P9372" i="1" a="1"/>
  <c r="P9372" i="1" s="1"/>
  <c r="R9372" i="1" s="1"/>
  <c r="P9373" i="1" a="1"/>
  <c r="P9373" i="1" s="1"/>
  <c r="R9373" i="1" s="1"/>
  <c r="P9374" i="1" a="1"/>
  <c r="P9374" i="1" s="1"/>
  <c r="R9374" i="1" s="1"/>
  <c r="P9375" i="1" a="1"/>
  <c r="P9375" i="1" s="1"/>
  <c r="R9375" i="1" s="1"/>
  <c r="P9376" i="1" a="1"/>
  <c r="P9376" i="1" s="1"/>
  <c r="R9376" i="1" s="1"/>
  <c r="P9377" i="1" a="1"/>
  <c r="P9377" i="1" s="1"/>
  <c r="R9377" i="1" s="1"/>
  <c r="P9378" i="1" a="1"/>
  <c r="P9378" i="1" s="1"/>
  <c r="R9378" i="1" s="1"/>
  <c r="P9379" i="1" a="1"/>
  <c r="P9379" i="1" s="1"/>
  <c r="R9379" i="1" s="1"/>
  <c r="P9380" i="1" a="1"/>
  <c r="P9380" i="1" s="1"/>
  <c r="R9380" i="1" s="1"/>
  <c r="P9381" i="1" a="1"/>
  <c r="P9381" i="1" s="1"/>
  <c r="R9381" i="1" s="1"/>
  <c r="P9382" i="1" a="1"/>
  <c r="P9382" i="1" s="1"/>
  <c r="R9382" i="1" s="1"/>
  <c r="P9383" i="1" a="1"/>
  <c r="P9383" i="1" s="1"/>
  <c r="R9383" i="1" s="1"/>
  <c r="P9384" i="1" a="1"/>
  <c r="P9384" i="1" s="1"/>
  <c r="R9384" i="1" s="1"/>
  <c r="P9385" i="1" a="1"/>
  <c r="P9385" i="1" s="1"/>
  <c r="R9385" i="1" s="1"/>
  <c r="P9386" i="1" a="1"/>
  <c r="P9386" i="1" s="1"/>
  <c r="R9386" i="1" s="1"/>
  <c r="P9387" i="1" a="1"/>
  <c r="P9387" i="1" s="1"/>
  <c r="R9387" i="1" s="1"/>
  <c r="P9388" i="1" a="1"/>
  <c r="P9388" i="1" s="1"/>
  <c r="R9388" i="1" s="1"/>
  <c r="P9389" i="1" a="1"/>
  <c r="P9389" i="1" s="1"/>
  <c r="R9389" i="1" s="1"/>
  <c r="P9390" i="1" a="1"/>
  <c r="P9390" i="1" s="1"/>
  <c r="R9390" i="1" s="1"/>
  <c r="P9391" i="1" a="1"/>
  <c r="P9391" i="1" s="1"/>
  <c r="R9391" i="1" s="1"/>
  <c r="P9392" i="1" a="1"/>
  <c r="P9392" i="1" s="1"/>
  <c r="R9392" i="1" s="1"/>
  <c r="P9393" i="1" a="1"/>
  <c r="P9393" i="1" s="1"/>
  <c r="R9393" i="1" s="1"/>
  <c r="P9394" i="1" a="1"/>
  <c r="P9394" i="1" s="1"/>
  <c r="R9394" i="1" s="1"/>
  <c r="P9395" i="1" a="1"/>
  <c r="P9395" i="1" s="1"/>
  <c r="R9395" i="1" s="1"/>
  <c r="P9396" i="1" a="1"/>
  <c r="P9396" i="1" s="1"/>
  <c r="R9396" i="1" s="1"/>
  <c r="P9397" i="1" a="1"/>
  <c r="P9397" i="1" s="1"/>
  <c r="R9397" i="1" s="1"/>
  <c r="P9398" i="1" a="1"/>
  <c r="P9398" i="1" s="1"/>
  <c r="R9398" i="1" s="1"/>
  <c r="P9399" i="1" a="1"/>
  <c r="P9399" i="1" s="1"/>
  <c r="R9399" i="1" s="1"/>
  <c r="P9400" i="1" a="1"/>
  <c r="P9400" i="1" s="1"/>
  <c r="R9400" i="1" s="1"/>
  <c r="P9401" i="1" a="1"/>
  <c r="P9401" i="1" s="1"/>
  <c r="R9401" i="1" s="1"/>
  <c r="P9402" i="1" a="1"/>
  <c r="P9402" i="1" s="1"/>
  <c r="R9402" i="1" s="1"/>
  <c r="P9403" i="1" a="1"/>
  <c r="P9403" i="1" s="1"/>
  <c r="R9403" i="1" s="1"/>
  <c r="P9404" i="1" a="1"/>
  <c r="P9404" i="1" s="1"/>
  <c r="R9404" i="1" s="1"/>
  <c r="P9405" i="1" a="1"/>
  <c r="P9405" i="1" s="1"/>
  <c r="R9405" i="1" s="1"/>
  <c r="P9406" i="1" a="1"/>
  <c r="P9406" i="1" s="1"/>
  <c r="R9406" i="1" s="1"/>
  <c r="P9407" i="1" a="1"/>
  <c r="P9407" i="1" s="1"/>
  <c r="R9407" i="1" s="1"/>
  <c r="P9408" i="1" a="1"/>
  <c r="P9408" i="1" s="1"/>
  <c r="R9408" i="1" s="1"/>
  <c r="P9409" i="1" a="1"/>
  <c r="P9409" i="1" s="1"/>
  <c r="R9409" i="1" s="1"/>
  <c r="P9410" i="1" a="1"/>
  <c r="P9410" i="1" s="1"/>
  <c r="R9410" i="1" s="1"/>
  <c r="P9411" i="1" a="1"/>
  <c r="P9411" i="1" s="1"/>
  <c r="R9411" i="1" s="1"/>
  <c r="P9412" i="1" a="1"/>
  <c r="P9412" i="1" s="1"/>
  <c r="R9412" i="1" s="1"/>
  <c r="P9413" i="1" a="1"/>
  <c r="P9413" i="1" s="1"/>
  <c r="R9413" i="1" s="1"/>
  <c r="P9414" i="1" a="1"/>
  <c r="P9414" i="1" s="1"/>
  <c r="R9414" i="1" s="1"/>
  <c r="P9415" i="1" a="1"/>
  <c r="P9415" i="1" s="1"/>
  <c r="R9415" i="1" s="1"/>
  <c r="P9416" i="1" a="1"/>
  <c r="P9416" i="1" s="1"/>
  <c r="R9416" i="1" s="1"/>
  <c r="P9417" i="1" a="1"/>
  <c r="P9417" i="1" s="1"/>
  <c r="R9417" i="1" s="1"/>
  <c r="P9418" i="1" a="1"/>
  <c r="P9418" i="1" s="1"/>
  <c r="R9418" i="1" s="1"/>
  <c r="P9419" i="1" a="1"/>
  <c r="P9419" i="1" s="1"/>
  <c r="R9419" i="1" s="1"/>
  <c r="P9420" i="1" a="1"/>
  <c r="P9420" i="1" s="1"/>
  <c r="R9420" i="1" s="1"/>
  <c r="P9421" i="1" a="1"/>
  <c r="P9421" i="1" s="1"/>
  <c r="R9421" i="1" s="1"/>
  <c r="P9422" i="1" a="1"/>
  <c r="P9422" i="1" s="1"/>
  <c r="R9422" i="1" s="1"/>
  <c r="P9423" i="1" a="1"/>
  <c r="P9423" i="1" s="1"/>
  <c r="R9423" i="1" s="1"/>
  <c r="P9424" i="1" a="1"/>
  <c r="P9424" i="1" s="1"/>
  <c r="R9424" i="1" s="1"/>
  <c r="P9425" i="1" a="1"/>
  <c r="P9425" i="1" s="1"/>
  <c r="R9425" i="1" s="1"/>
  <c r="P9426" i="1" a="1"/>
  <c r="P9426" i="1" s="1"/>
  <c r="R9426" i="1" s="1"/>
  <c r="P9427" i="1" a="1"/>
  <c r="P9427" i="1" s="1"/>
  <c r="R9427" i="1" s="1"/>
  <c r="P9428" i="1" a="1"/>
  <c r="P9428" i="1" s="1"/>
  <c r="R9428" i="1" s="1"/>
  <c r="P9429" i="1" a="1"/>
  <c r="P9429" i="1" s="1"/>
  <c r="R9429" i="1" s="1"/>
  <c r="P9430" i="1" a="1"/>
  <c r="P9430" i="1" s="1"/>
  <c r="R9430" i="1" s="1"/>
  <c r="P9431" i="1" a="1"/>
  <c r="P9431" i="1" s="1"/>
  <c r="R9431" i="1" s="1"/>
  <c r="P9432" i="1" a="1"/>
  <c r="P9432" i="1" s="1"/>
  <c r="R9432" i="1" s="1"/>
  <c r="P9433" i="1" a="1"/>
  <c r="P9433" i="1" s="1"/>
  <c r="R9433" i="1" s="1"/>
  <c r="P9434" i="1" a="1"/>
  <c r="P9434" i="1" s="1"/>
  <c r="R9434" i="1" s="1"/>
  <c r="P9435" i="1" a="1"/>
  <c r="P9435" i="1" s="1"/>
  <c r="R9435" i="1" s="1"/>
  <c r="P9436" i="1" a="1"/>
  <c r="P9436" i="1" s="1"/>
  <c r="R9436" i="1" s="1"/>
  <c r="P9437" i="1" a="1"/>
  <c r="P9437" i="1" s="1"/>
  <c r="R9437" i="1" s="1"/>
  <c r="P9438" i="1" a="1"/>
  <c r="P9438" i="1" s="1"/>
  <c r="R9438" i="1" s="1"/>
  <c r="P9439" i="1" a="1"/>
  <c r="P9439" i="1" s="1"/>
  <c r="R9439" i="1" s="1"/>
  <c r="P9440" i="1" a="1"/>
  <c r="P9440" i="1" s="1"/>
  <c r="R9440" i="1" s="1"/>
  <c r="P9441" i="1" a="1"/>
  <c r="P9441" i="1" s="1"/>
  <c r="R9441" i="1" s="1"/>
  <c r="P9442" i="1" a="1"/>
  <c r="P9442" i="1" s="1"/>
  <c r="R9442" i="1" s="1"/>
  <c r="P9443" i="1" a="1"/>
  <c r="P9443" i="1" s="1"/>
  <c r="R9443" i="1" s="1"/>
  <c r="P9444" i="1" a="1"/>
  <c r="P9444" i="1" s="1"/>
  <c r="R9444" i="1" s="1"/>
  <c r="P9445" i="1" a="1"/>
  <c r="P9445" i="1" s="1"/>
  <c r="R9445" i="1" s="1"/>
  <c r="P9446" i="1" a="1"/>
  <c r="P9446" i="1" s="1"/>
  <c r="R9446" i="1" s="1"/>
  <c r="P9447" i="1" a="1"/>
  <c r="P9447" i="1" s="1"/>
  <c r="R9447" i="1" s="1"/>
  <c r="P9448" i="1" a="1"/>
  <c r="P9448" i="1" s="1"/>
  <c r="R9448" i="1" s="1"/>
  <c r="P9449" i="1" a="1"/>
  <c r="P9449" i="1" s="1"/>
  <c r="R9449" i="1" s="1"/>
  <c r="P9450" i="1" a="1"/>
  <c r="P9450" i="1" s="1"/>
  <c r="R9450" i="1" s="1"/>
  <c r="P9451" i="1" a="1"/>
  <c r="P9451" i="1" s="1"/>
  <c r="R9451" i="1" s="1"/>
  <c r="P9452" i="1" a="1"/>
  <c r="P9452" i="1" s="1"/>
  <c r="R9452" i="1" s="1"/>
  <c r="P9453" i="1" a="1"/>
  <c r="P9453" i="1" s="1"/>
  <c r="R9453" i="1" s="1"/>
  <c r="P9454" i="1" a="1"/>
  <c r="P9454" i="1" s="1"/>
  <c r="R9454" i="1" s="1"/>
  <c r="P9455" i="1" a="1"/>
  <c r="P9455" i="1" s="1"/>
  <c r="R9455" i="1" s="1"/>
  <c r="P9456" i="1" a="1"/>
  <c r="P9456" i="1" s="1"/>
  <c r="R9456" i="1" s="1"/>
  <c r="P9457" i="1" a="1"/>
  <c r="P9457" i="1" s="1"/>
  <c r="R9457" i="1" s="1"/>
  <c r="P9458" i="1" a="1"/>
  <c r="P9458" i="1" s="1"/>
  <c r="R9458" i="1" s="1"/>
  <c r="P9459" i="1" a="1"/>
  <c r="P9459" i="1" s="1"/>
  <c r="R9459" i="1" s="1"/>
  <c r="P9460" i="1" a="1"/>
  <c r="P9460" i="1" s="1"/>
  <c r="R9460" i="1" s="1"/>
  <c r="P9461" i="1" a="1"/>
  <c r="P9461" i="1" s="1"/>
  <c r="R9461" i="1" s="1"/>
  <c r="P9462" i="1" a="1"/>
  <c r="P9462" i="1" s="1"/>
  <c r="R9462" i="1" s="1"/>
  <c r="P9463" i="1" a="1"/>
  <c r="P9463" i="1" s="1"/>
  <c r="R9463" i="1" s="1"/>
  <c r="P9464" i="1" a="1"/>
  <c r="P9464" i="1" s="1"/>
  <c r="R9464" i="1" s="1"/>
  <c r="P9465" i="1" a="1"/>
  <c r="P9465" i="1" s="1"/>
  <c r="R9465" i="1" s="1"/>
  <c r="P9466" i="1" a="1"/>
  <c r="P9466" i="1" s="1"/>
  <c r="R9466" i="1" s="1"/>
  <c r="P9467" i="1" a="1"/>
  <c r="P9467" i="1" s="1"/>
  <c r="R9467" i="1" s="1"/>
  <c r="P9468" i="1" a="1"/>
  <c r="P9468" i="1" s="1"/>
  <c r="R9468" i="1" s="1"/>
  <c r="P9469" i="1" a="1"/>
  <c r="P9469" i="1" s="1"/>
  <c r="R9469" i="1" s="1"/>
  <c r="P9470" i="1" a="1"/>
  <c r="P9470" i="1" s="1"/>
  <c r="R9470" i="1" s="1"/>
  <c r="P9471" i="1" a="1"/>
  <c r="P9471" i="1" s="1"/>
  <c r="R9471" i="1" s="1"/>
  <c r="P9472" i="1" a="1"/>
  <c r="P9472" i="1" s="1"/>
  <c r="R9472" i="1" s="1"/>
  <c r="P9473" i="1" a="1"/>
  <c r="P9473" i="1" s="1"/>
  <c r="R9473" i="1" s="1"/>
  <c r="P9474" i="1" a="1"/>
  <c r="P9474" i="1" s="1"/>
  <c r="R9474" i="1" s="1"/>
  <c r="P9475" i="1" a="1"/>
  <c r="P9475" i="1" s="1"/>
  <c r="R9475" i="1" s="1"/>
  <c r="P9476" i="1" a="1"/>
  <c r="P9476" i="1" s="1"/>
  <c r="R9476" i="1" s="1"/>
  <c r="P9477" i="1" a="1"/>
  <c r="P9477" i="1" s="1"/>
  <c r="R9477" i="1" s="1"/>
  <c r="P9478" i="1" a="1"/>
  <c r="P9478" i="1" s="1"/>
  <c r="R9478" i="1" s="1"/>
  <c r="P9479" i="1" a="1"/>
  <c r="P9479" i="1" s="1"/>
  <c r="R9479" i="1" s="1"/>
  <c r="P9480" i="1" a="1"/>
  <c r="P9480" i="1" s="1"/>
  <c r="R9480" i="1" s="1"/>
  <c r="P9481" i="1" a="1"/>
  <c r="P9481" i="1" s="1"/>
  <c r="R9481" i="1" s="1"/>
  <c r="P9482" i="1" a="1"/>
  <c r="P9482" i="1" s="1"/>
  <c r="R9482" i="1" s="1"/>
  <c r="P9483" i="1" a="1"/>
  <c r="P9483" i="1" s="1"/>
  <c r="R9483" i="1" s="1"/>
  <c r="P9484" i="1" a="1"/>
  <c r="P9484" i="1" s="1"/>
  <c r="R9484" i="1" s="1"/>
  <c r="P9485" i="1" a="1"/>
  <c r="P9485" i="1" s="1"/>
  <c r="R9485" i="1" s="1"/>
  <c r="P9486" i="1" a="1"/>
  <c r="P9486" i="1" s="1"/>
  <c r="R9486" i="1" s="1"/>
  <c r="P9487" i="1" a="1"/>
  <c r="P9487" i="1" s="1"/>
  <c r="R9487" i="1" s="1"/>
  <c r="P9488" i="1" a="1"/>
  <c r="P9488" i="1" s="1"/>
  <c r="R9488" i="1" s="1"/>
  <c r="P9489" i="1" a="1"/>
  <c r="P9489" i="1" s="1"/>
  <c r="R9489" i="1" s="1"/>
  <c r="P9490" i="1" a="1"/>
  <c r="P9490" i="1" s="1"/>
  <c r="R9490" i="1" s="1"/>
  <c r="P9491" i="1" a="1"/>
  <c r="P9491" i="1" s="1"/>
  <c r="R9491" i="1" s="1"/>
  <c r="P9492" i="1" a="1"/>
  <c r="P9492" i="1" s="1"/>
  <c r="R9492" i="1" s="1"/>
  <c r="P9493" i="1" a="1"/>
  <c r="P9493" i="1" s="1"/>
  <c r="R9493" i="1" s="1"/>
  <c r="P9494" i="1" a="1"/>
  <c r="P9494" i="1" s="1"/>
  <c r="R9494" i="1" s="1"/>
  <c r="P9495" i="1" a="1"/>
  <c r="P9495" i="1" s="1"/>
  <c r="R9495" i="1" s="1"/>
  <c r="P9496" i="1" a="1"/>
  <c r="P9496" i="1" s="1"/>
  <c r="R9496" i="1" s="1"/>
  <c r="P9497" i="1" a="1"/>
  <c r="P9497" i="1" s="1"/>
  <c r="R9497" i="1" s="1"/>
  <c r="P9498" i="1" a="1"/>
  <c r="P9498" i="1" s="1"/>
  <c r="R9498" i="1" s="1"/>
  <c r="P9499" i="1" a="1"/>
  <c r="P9499" i="1" s="1"/>
  <c r="R9499" i="1" s="1"/>
  <c r="P9500" i="1" a="1"/>
  <c r="P9500" i="1" s="1"/>
  <c r="R9500" i="1" s="1"/>
  <c r="P9501" i="1" a="1"/>
  <c r="P9501" i="1" s="1"/>
  <c r="R9501" i="1" s="1"/>
  <c r="P9502" i="1" a="1"/>
  <c r="P9502" i="1" s="1"/>
  <c r="R9502" i="1" s="1"/>
  <c r="P9503" i="1" a="1"/>
  <c r="P9503" i="1" s="1"/>
  <c r="R9503" i="1" s="1"/>
  <c r="P9504" i="1" a="1"/>
  <c r="P9504" i="1" s="1"/>
  <c r="R9504" i="1" s="1"/>
  <c r="P9505" i="1" a="1"/>
  <c r="P9505" i="1" s="1"/>
  <c r="R9505" i="1" s="1"/>
  <c r="P9506" i="1" a="1"/>
  <c r="P9506" i="1" s="1"/>
  <c r="R9506" i="1" s="1"/>
  <c r="P9507" i="1" a="1"/>
  <c r="P9507" i="1" s="1"/>
  <c r="R9507" i="1" s="1"/>
  <c r="P9508" i="1" a="1"/>
  <c r="P9508" i="1" s="1"/>
  <c r="R9508" i="1" s="1"/>
  <c r="P9509" i="1" a="1"/>
  <c r="P9509" i="1" s="1"/>
  <c r="R9509" i="1" s="1"/>
  <c r="P9510" i="1" a="1"/>
  <c r="P9510" i="1" s="1"/>
  <c r="R9510" i="1" s="1"/>
  <c r="P9511" i="1" a="1"/>
  <c r="P9511" i="1" s="1"/>
  <c r="R9511" i="1" s="1"/>
  <c r="P9512" i="1" a="1"/>
  <c r="P9512" i="1" s="1"/>
  <c r="R9512" i="1" s="1"/>
  <c r="P9513" i="1" a="1"/>
  <c r="P9513" i="1" s="1"/>
  <c r="R9513" i="1" s="1"/>
  <c r="P9514" i="1" a="1"/>
  <c r="P9514" i="1" s="1"/>
  <c r="R9514" i="1" s="1"/>
  <c r="P9515" i="1" a="1"/>
  <c r="P9515" i="1" s="1"/>
  <c r="R9515" i="1" s="1"/>
  <c r="P9516" i="1" a="1"/>
  <c r="P9516" i="1" s="1"/>
  <c r="R9516" i="1" s="1"/>
  <c r="P9517" i="1" a="1"/>
  <c r="P9517" i="1" s="1"/>
  <c r="R9517" i="1" s="1"/>
  <c r="P9518" i="1" a="1"/>
  <c r="P9518" i="1" s="1"/>
  <c r="R9518" i="1" s="1"/>
  <c r="P9519" i="1" a="1"/>
  <c r="P9519" i="1" s="1"/>
  <c r="R9519" i="1" s="1"/>
  <c r="P9520" i="1" a="1"/>
  <c r="P9520" i="1" s="1"/>
  <c r="R9520" i="1" s="1"/>
  <c r="P9521" i="1" a="1"/>
  <c r="P9521" i="1" s="1"/>
  <c r="R9521" i="1" s="1"/>
  <c r="P9522" i="1" a="1"/>
  <c r="P9522" i="1" s="1"/>
  <c r="R9522" i="1" s="1"/>
  <c r="P9523" i="1" a="1"/>
  <c r="P9523" i="1" s="1"/>
  <c r="R9523" i="1" s="1"/>
  <c r="P9524" i="1" a="1"/>
  <c r="P9524" i="1" s="1"/>
  <c r="R9524" i="1" s="1"/>
  <c r="P9525" i="1" a="1"/>
  <c r="P9525" i="1" s="1"/>
  <c r="R9525" i="1" s="1"/>
  <c r="P9526" i="1" a="1"/>
  <c r="P9526" i="1" s="1"/>
  <c r="R9526" i="1" s="1"/>
  <c r="P9527" i="1" a="1"/>
  <c r="P9527" i="1" s="1"/>
  <c r="R9527" i="1" s="1"/>
  <c r="P9528" i="1" a="1"/>
  <c r="P9528" i="1" s="1"/>
  <c r="R9528" i="1" s="1"/>
  <c r="P9529" i="1" a="1"/>
  <c r="P9529" i="1" s="1"/>
  <c r="R9529" i="1" s="1"/>
  <c r="P9530" i="1" a="1"/>
  <c r="P9530" i="1" s="1"/>
  <c r="R9530" i="1" s="1"/>
  <c r="P9531" i="1" a="1"/>
  <c r="P9531" i="1" s="1"/>
  <c r="R9531" i="1" s="1"/>
  <c r="P9532" i="1" a="1"/>
  <c r="P9532" i="1" s="1"/>
  <c r="R9532" i="1" s="1"/>
  <c r="P9533" i="1" a="1"/>
  <c r="P9533" i="1" s="1"/>
  <c r="R9533" i="1" s="1"/>
  <c r="P9534" i="1" a="1"/>
  <c r="P9534" i="1" s="1"/>
  <c r="R9534" i="1" s="1"/>
  <c r="P9535" i="1" a="1"/>
  <c r="P9535" i="1" s="1"/>
  <c r="R9535" i="1" s="1"/>
  <c r="P9536" i="1" a="1"/>
  <c r="P9536" i="1" s="1"/>
  <c r="R9536" i="1" s="1"/>
  <c r="P9537" i="1" a="1"/>
  <c r="P9537" i="1" s="1"/>
  <c r="R9537" i="1" s="1"/>
  <c r="P9538" i="1" a="1"/>
  <c r="P9538" i="1" s="1"/>
  <c r="R9538" i="1" s="1"/>
  <c r="P9539" i="1" a="1"/>
  <c r="P9539" i="1" s="1"/>
  <c r="R9539" i="1" s="1"/>
  <c r="P9540" i="1" a="1"/>
  <c r="P9540" i="1" s="1"/>
  <c r="R9540" i="1" s="1"/>
  <c r="P9541" i="1" a="1"/>
  <c r="P9541" i="1" s="1"/>
  <c r="R9541" i="1" s="1"/>
  <c r="P9542" i="1" a="1"/>
  <c r="P9542" i="1" s="1"/>
  <c r="R9542" i="1" s="1"/>
  <c r="P9543" i="1" a="1"/>
  <c r="P9543" i="1" s="1"/>
  <c r="R9543" i="1" s="1"/>
  <c r="P9544" i="1" a="1"/>
  <c r="P9544" i="1" s="1"/>
  <c r="R9544" i="1" s="1"/>
  <c r="P9545" i="1" a="1"/>
  <c r="P9545" i="1" s="1"/>
  <c r="R9545" i="1" s="1"/>
  <c r="P9546" i="1" a="1"/>
  <c r="P9546" i="1" s="1"/>
  <c r="R9546" i="1" s="1"/>
  <c r="P9547" i="1" a="1"/>
  <c r="P9547" i="1" s="1"/>
  <c r="R9547" i="1" s="1"/>
  <c r="P9548" i="1" a="1"/>
  <c r="P9548" i="1" s="1"/>
  <c r="R9548" i="1" s="1"/>
  <c r="P9549" i="1" a="1"/>
  <c r="P9549" i="1" s="1"/>
  <c r="R9549" i="1" s="1"/>
  <c r="P9550" i="1" a="1"/>
  <c r="P9550" i="1" s="1"/>
  <c r="R9550" i="1" s="1"/>
  <c r="P9551" i="1" a="1"/>
  <c r="P9551" i="1" s="1"/>
  <c r="R9551" i="1" s="1"/>
  <c r="P9552" i="1" a="1"/>
  <c r="P9552" i="1" s="1"/>
  <c r="R9552" i="1" s="1"/>
  <c r="P9553" i="1" a="1"/>
  <c r="P9553" i="1" s="1"/>
  <c r="R9553" i="1" s="1"/>
  <c r="P9554" i="1" a="1"/>
  <c r="P9554" i="1" s="1"/>
  <c r="R9554" i="1" s="1"/>
  <c r="P9555" i="1" a="1"/>
  <c r="P9555" i="1" s="1"/>
  <c r="R9555" i="1" s="1"/>
  <c r="P9556" i="1" a="1"/>
  <c r="P9556" i="1" s="1"/>
  <c r="R9556" i="1" s="1"/>
  <c r="P9557" i="1" a="1"/>
  <c r="P9557" i="1" s="1"/>
  <c r="R9557" i="1" s="1"/>
  <c r="P9558" i="1" a="1"/>
  <c r="P9558" i="1" s="1"/>
  <c r="R9558" i="1" s="1"/>
  <c r="P9559" i="1" a="1"/>
  <c r="P9559" i="1" s="1"/>
  <c r="R9559" i="1" s="1"/>
  <c r="P9560" i="1" a="1"/>
  <c r="P9560" i="1" s="1"/>
  <c r="R9560" i="1" s="1"/>
  <c r="P9561" i="1" a="1"/>
  <c r="P9561" i="1" s="1"/>
  <c r="R9561" i="1" s="1"/>
  <c r="P9562" i="1" a="1"/>
  <c r="P9562" i="1" s="1"/>
  <c r="R9562" i="1" s="1"/>
  <c r="P9563" i="1" a="1"/>
  <c r="P9563" i="1" s="1"/>
  <c r="R9563" i="1" s="1"/>
  <c r="P9564" i="1" a="1"/>
  <c r="P9564" i="1" s="1"/>
  <c r="R9564" i="1" s="1"/>
  <c r="P9565" i="1" a="1"/>
  <c r="P9565" i="1" s="1"/>
  <c r="R9565" i="1" s="1"/>
  <c r="P9566" i="1" a="1"/>
  <c r="P9566" i="1" s="1"/>
  <c r="R9566" i="1" s="1"/>
  <c r="P9567" i="1" a="1"/>
  <c r="P9567" i="1" s="1"/>
  <c r="R9567" i="1" s="1"/>
  <c r="P9568" i="1" a="1"/>
  <c r="P9568" i="1" s="1"/>
  <c r="R9568" i="1" s="1"/>
  <c r="P9569" i="1" a="1"/>
  <c r="P9569" i="1" s="1"/>
  <c r="R9569" i="1" s="1"/>
  <c r="P9570" i="1" a="1"/>
  <c r="P9570" i="1" s="1"/>
  <c r="R9570" i="1" s="1"/>
  <c r="P9571" i="1" a="1"/>
  <c r="P9571" i="1" s="1"/>
  <c r="R9571" i="1" s="1"/>
  <c r="P9572" i="1" a="1"/>
  <c r="P9572" i="1" s="1"/>
  <c r="R9572" i="1" s="1"/>
  <c r="P9573" i="1" a="1"/>
  <c r="P9573" i="1" s="1"/>
  <c r="R9573" i="1" s="1"/>
  <c r="P9574" i="1" a="1"/>
  <c r="P9574" i="1" s="1"/>
  <c r="R9574" i="1" s="1"/>
  <c r="P9575" i="1" a="1"/>
  <c r="P9575" i="1" s="1"/>
  <c r="R9575" i="1" s="1"/>
  <c r="P9576" i="1" a="1"/>
  <c r="P9576" i="1" s="1"/>
  <c r="R9576" i="1" s="1"/>
  <c r="P9577" i="1" a="1"/>
  <c r="P9577" i="1" s="1"/>
  <c r="R9577" i="1" s="1"/>
  <c r="P9578" i="1" a="1"/>
  <c r="P9578" i="1" s="1"/>
  <c r="R9578" i="1" s="1"/>
  <c r="P9579" i="1" a="1"/>
  <c r="P9579" i="1" s="1"/>
  <c r="R9579" i="1" s="1"/>
  <c r="P9580" i="1" a="1"/>
  <c r="P9580" i="1" s="1"/>
  <c r="R9580" i="1" s="1"/>
  <c r="P9581" i="1" a="1"/>
  <c r="P9581" i="1" s="1"/>
  <c r="R9581" i="1" s="1"/>
  <c r="P9582" i="1" a="1"/>
  <c r="P9582" i="1" s="1"/>
  <c r="R9582" i="1" s="1"/>
  <c r="P9583" i="1" a="1"/>
  <c r="P9583" i="1" s="1"/>
  <c r="R9583" i="1" s="1"/>
  <c r="P9584" i="1" a="1"/>
  <c r="P9584" i="1" s="1"/>
  <c r="R9584" i="1" s="1"/>
  <c r="P9585" i="1" a="1"/>
  <c r="P9585" i="1" s="1"/>
  <c r="R9585" i="1" s="1"/>
  <c r="P9586" i="1" a="1"/>
  <c r="P9586" i="1" s="1"/>
  <c r="R9586" i="1" s="1"/>
  <c r="P9587" i="1" a="1"/>
  <c r="P9587" i="1" s="1"/>
  <c r="R9587" i="1" s="1"/>
  <c r="P9588" i="1" a="1"/>
  <c r="P9588" i="1" s="1"/>
  <c r="R9588" i="1" s="1"/>
  <c r="P9589" i="1" a="1"/>
  <c r="P9589" i="1" s="1"/>
  <c r="R9589" i="1" s="1"/>
  <c r="P9590" i="1" a="1"/>
  <c r="P9590" i="1" s="1"/>
  <c r="R9590" i="1" s="1"/>
  <c r="P9591" i="1" a="1"/>
  <c r="P9591" i="1" s="1"/>
  <c r="R9591" i="1" s="1"/>
  <c r="P9592" i="1" a="1"/>
  <c r="P9592" i="1" s="1"/>
  <c r="R9592" i="1" s="1"/>
  <c r="P9593" i="1" a="1"/>
  <c r="P9593" i="1" s="1"/>
  <c r="R9593" i="1" s="1"/>
  <c r="P9594" i="1" a="1"/>
  <c r="P9594" i="1" s="1"/>
  <c r="P9595" i="1" a="1"/>
  <c r="P9595" i="1" s="1"/>
  <c r="P9596" i="1" a="1"/>
  <c r="P9596" i="1" s="1"/>
  <c r="P9597" i="1" a="1"/>
  <c r="P9597" i="1" s="1"/>
  <c r="P9598" i="1" a="1"/>
  <c r="P9598" i="1" s="1"/>
  <c r="P9599" i="1" a="1"/>
  <c r="P9599" i="1" s="1"/>
  <c r="P9600" i="1" a="1"/>
  <c r="P9600" i="1" s="1"/>
  <c r="P9601" i="1" a="1"/>
  <c r="P9601" i="1" s="1"/>
  <c r="P9602" i="1" a="1"/>
  <c r="P9602" i="1" s="1"/>
  <c r="R9602" i="1" s="1"/>
  <c r="P9603" i="1" a="1"/>
  <c r="P9603" i="1" s="1"/>
  <c r="R9603" i="1" s="1"/>
  <c r="P9604" i="1" a="1"/>
  <c r="P9604" i="1" s="1"/>
  <c r="R9604" i="1" s="1"/>
  <c r="P9605" i="1" a="1"/>
  <c r="P9605" i="1" s="1"/>
  <c r="R9605" i="1" s="1"/>
  <c r="P9606" i="1" a="1"/>
  <c r="P9606" i="1" s="1"/>
  <c r="R9606" i="1" s="1"/>
  <c r="P9607" i="1" a="1"/>
  <c r="P9607" i="1" s="1"/>
  <c r="R9607" i="1" s="1"/>
  <c r="P9608" i="1" a="1"/>
  <c r="P9608" i="1" s="1"/>
  <c r="R9608" i="1" s="1"/>
  <c r="P9609" i="1" a="1"/>
  <c r="P9609" i="1" s="1"/>
  <c r="R9609" i="1" s="1"/>
  <c r="P9610" i="1" a="1"/>
  <c r="P9610" i="1" s="1"/>
  <c r="R9610" i="1" s="1"/>
  <c r="P9611" i="1" a="1"/>
  <c r="P9611" i="1" s="1"/>
  <c r="R9611" i="1" s="1"/>
  <c r="P9612" i="1" a="1"/>
  <c r="P9612" i="1" s="1"/>
  <c r="R9612" i="1" s="1"/>
  <c r="P9613" i="1" a="1"/>
  <c r="P9613" i="1" s="1"/>
  <c r="R9613" i="1" s="1"/>
  <c r="P9614" i="1" a="1"/>
  <c r="P9614" i="1" s="1"/>
  <c r="R9614" i="1" s="1"/>
  <c r="P9615" i="1" a="1"/>
  <c r="P9615" i="1" s="1"/>
  <c r="R9615" i="1" s="1"/>
  <c r="P9616" i="1" a="1"/>
  <c r="P9616" i="1" s="1"/>
  <c r="R9616" i="1" s="1"/>
  <c r="P9617" i="1" a="1"/>
  <c r="P9617" i="1" s="1"/>
  <c r="R9617" i="1" s="1"/>
  <c r="P9618" i="1" a="1"/>
  <c r="P9618" i="1" s="1"/>
  <c r="R9618" i="1" s="1"/>
  <c r="P9619" i="1" a="1"/>
  <c r="P9619" i="1" s="1"/>
  <c r="R9619" i="1" s="1"/>
  <c r="P9620" i="1" a="1"/>
  <c r="P9620" i="1" s="1"/>
  <c r="R9620" i="1" s="1"/>
  <c r="P9621" i="1" a="1"/>
  <c r="P9621" i="1" s="1"/>
  <c r="R9621" i="1" s="1"/>
  <c r="P9622" i="1" a="1"/>
  <c r="P9622" i="1" s="1"/>
  <c r="R9622" i="1" s="1"/>
  <c r="P9623" i="1" a="1"/>
  <c r="P9623" i="1" s="1"/>
  <c r="R9623" i="1" s="1"/>
  <c r="P9624" i="1" a="1"/>
  <c r="P9624" i="1" s="1"/>
  <c r="R9624" i="1" s="1"/>
  <c r="P9625" i="1" a="1"/>
  <c r="P9625" i="1" s="1"/>
  <c r="R9625" i="1" s="1"/>
  <c r="P9626" i="1" a="1"/>
  <c r="P9626" i="1" s="1"/>
  <c r="R9626" i="1" s="1"/>
  <c r="P9627" i="1" a="1"/>
  <c r="P9627" i="1" s="1"/>
  <c r="R9627" i="1" s="1"/>
  <c r="P9628" i="1" a="1"/>
  <c r="P9628" i="1" s="1"/>
  <c r="R9628" i="1" s="1"/>
  <c r="P9629" i="1" a="1"/>
  <c r="P9629" i="1" s="1"/>
  <c r="R9629" i="1" s="1"/>
  <c r="P9630" i="1" a="1"/>
  <c r="P9630" i="1" s="1"/>
  <c r="R9630" i="1" s="1"/>
  <c r="P9631" i="1" a="1"/>
  <c r="P9631" i="1" s="1"/>
  <c r="R9631" i="1" s="1"/>
  <c r="P9632" i="1" a="1"/>
  <c r="P9632" i="1" s="1"/>
  <c r="R9632" i="1" s="1"/>
  <c r="P9633" i="1" a="1"/>
  <c r="P9633" i="1" s="1"/>
  <c r="R9633" i="1" s="1"/>
  <c r="P9634" i="1" a="1"/>
  <c r="P9634" i="1" s="1"/>
  <c r="R9634" i="1" s="1"/>
  <c r="P9635" i="1" a="1"/>
  <c r="P9635" i="1" s="1"/>
  <c r="R9635" i="1" s="1"/>
  <c r="P9636" i="1" a="1"/>
  <c r="P9636" i="1" s="1"/>
  <c r="R9636" i="1" s="1"/>
  <c r="P9637" i="1" a="1"/>
  <c r="P9637" i="1" s="1"/>
  <c r="R9637" i="1" s="1"/>
  <c r="P9638" i="1" a="1"/>
  <c r="P9638" i="1" s="1"/>
  <c r="R9638" i="1" s="1"/>
  <c r="P9639" i="1" a="1"/>
  <c r="P9639" i="1" s="1"/>
  <c r="R9639" i="1" s="1"/>
  <c r="P9640" i="1" a="1"/>
  <c r="P9640" i="1" s="1"/>
  <c r="R9640" i="1" s="1"/>
  <c r="P9641" i="1" a="1"/>
  <c r="P9641" i="1" s="1"/>
  <c r="R9641" i="1" s="1"/>
  <c r="P9642" i="1" a="1"/>
  <c r="P9642" i="1" s="1"/>
  <c r="R9642" i="1" s="1"/>
  <c r="P9643" i="1" a="1"/>
  <c r="P9643" i="1" s="1"/>
  <c r="R9643" i="1" s="1"/>
  <c r="P9644" i="1" a="1"/>
  <c r="P9644" i="1" s="1"/>
  <c r="R9644" i="1" s="1"/>
  <c r="P9645" i="1" a="1"/>
  <c r="P9645" i="1" s="1"/>
  <c r="R9645" i="1" s="1"/>
  <c r="P9646" i="1" a="1"/>
  <c r="P9646" i="1" s="1"/>
  <c r="R9646" i="1" s="1"/>
  <c r="P9647" i="1" a="1"/>
  <c r="P9647" i="1" s="1"/>
  <c r="R9647" i="1" s="1"/>
  <c r="P9648" i="1" a="1"/>
  <c r="P9648" i="1" s="1"/>
  <c r="R9648" i="1" s="1"/>
  <c r="P9649" i="1" a="1"/>
  <c r="P9649" i="1" s="1"/>
  <c r="R9649" i="1" s="1"/>
  <c r="P9650" i="1" a="1"/>
  <c r="P9650" i="1" s="1"/>
  <c r="R9650" i="1" s="1"/>
  <c r="P9651" i="1" a="1"/>
  <c r="P9651" i="1" s="1"/>
  <c r="R9651" i="1" s="1"/>
  <c r="P9652" i="1" a="1"/>
  <c r="P9652" i="1" s="1"/>
  <c r="R9652" i="1" s="1"/>
  <c r="P9653" i="1" a="1"/>
  <c r="P9653" i="1" s="1"/>
  <c r="R9653" i="1" s="1"/>
  <c r="P9654" i="1" a="1"/>
  <c r="P9654" i="1" s="1"/>
  <c r="R9654" i="1" s="1"/>
  <c r="P9655" i="1" a="1"/>
  <c r="P9655" i="1" s="1"/>
  <c r="R9655" i="1" s="1"/>
  <c r="P9656" i="1" a="1"/>
  <c r="P9656" i="1" s="1"/>
  <c r="R9656" i="1" s="1"/>
  <c r="P9657" i="1" a="1"/>
  <c r="P9657" i="1" s="1"/>
  <c r="R9657" i="1" s="1"/>
  <c r="P9658" i="1" a="1"/>
  <c r="P9658" i="1" s="1"/>
  <c r="R9658" i="1" s="1"/>
  <c r="P9659" i="1" a="1"/>
  <c r="P9659" i="1" s="1"/>
  <c r="R9659" i="1" s="1"/>
  <c r="P9660" i="1" a="1"/>
  <c r="P9660" i="1" s="1"/>
  <c r="R9660" i="1" s="1"/>
  <c r="P9661" i="1" a="1"/>
  <c r="P9661" i="1" s="1"/>
  <c r="R9661" i="1" s="1"/>
  <c r="P9662" i="1" a="1"/>
  <c r="P9662" i="1" s="1"/>
  <c r="R9662" i="1" s="1"/>
  <c r="P9663" i="1" a="1"/>
  <c r="P9663" i="1" s="1"/>
  <c r="R9663" i="1" s="1"/>
  <c r="P9664" i="1" a="1"/>
  <c r="P9664" i="1" s="1"/>
  <c r="R9664" i="1" s="1"/>
  <c r="P9665" i="1" a="1"/>
  <c r="P9665" i="1" s="1"/>
  <c r="R9665" i="1" s="1"/>
  <c r="P9666" i="1" a="1"/>
  <c r="P9666" i="1" s="1"/>
  <c r="R9666" i="1" s="1"/>
  <c r="P9667" i="1" a="1"/>
  <c r="P9667" i="1" s="1"/>
  <c r="R9667" i="1" s="1"/>
  <c r="P9668" i="1" a="1"/>
  <c r="P9668" i="1" s="1"/>
  <c r="R9668" i="1" s="1"/>
  <c r="P9669" i="1" a="1"/>
  <c r="P9669" i="1" s="1"/>
  <c r="R9669" i="1" s="1"/>
  <c r="P9670" i="1" a="1"/>
  <c r="P9670" i="1" s="1"/>
  <c r="R9670" i="1" s="1"/>
  <c r="P9671" i="1" a="1"/>
  <c r="P9671" i="1" s="1"/>
  <c r="R9671" i="1" s="1"/>
  <c r="P9672" i="1" a="1"/>
  <c r="P9672" i="1" s="1"/>
  <c r="R9672" i="1" s="1"/>
  <c r="P9673" i="1" a="1"/>
  <c r="P9673" i="1" s="1"/>
  <c r="R9673" i="1" s="1"/>
  <c r="P9674" i="1" a="1"/>
  <c r="P9674" i="1" s="1"/>
  <c r="R9674" i="1" s="1"/>
  <c r="P9675" i="1" a="1"/>
  <c r="P9675" i="1" s="1"/>
  <c r="R9675" i="1" s="1"/>
  <c r="P9676" i="1" a="1"/>
  <c r="P9676" i="1" s="1"/>
  <c r="R9676" i="1" s="1"/>
  <c r="P9677" i="1" a="1"/>
  <c r="P9677" i="1" s="1"/>
  <c r="R9677" i="1" s="1"/>
  <c r="P9678" i="1" a="1"/>
  <c r="P9678" i="1" s="1"/>
  <c r="R9678" i="1" s="1"/>
  <c r="P9679" i="1" a="1"/>
  <c r="P9679" i="1" s="1"/>
  <c r="R9679" i="1" s="1"/>
  <c r="P9680" i="1" a="1"/>
  <c r="P9680" i="1" s="1"/>
  <c r="R9680" i="1" s="1"/>
  <c r="P9681" i="1" a="1"/>
  <c r="P9681" i="1" s="1"/>
  <c r="R9681" i="1" s="1"/>
  <c r="P9682" i="1" a="1"/>
  <c r="P9682" i="1" s="1"/>
  <c r="R9682" i="1" s="1"/>
  <c r="P9683" i="1" a="1"/>
  <c r="P9683" i="1" s="1"/>
  <c r="R9683" i="1" s="1"/>
  <c r="P9684" i="1" a="1"/>
  <c r="P9684" i="1" s="1"/>
  <c r="R9684" i="1" s="1"/>
  <c r="P9685" i="1" a="1"/>
  <c r="P9685" i="1" s="1"/>
  <c r="R9685" i="1" s="1"/>
  <c r="P9686" i="1" a="1"/>
  <c r="P9686" i="1" s="1"/>
  <c r="R9686" i="1" s="1"/>
  <c r="P9687" i="1" a="1"/>
  <c r="P9687" i="1" s="1"/>
  <c r="R9687" i="1" s="1"/>
  <c r="P9688" i="1" a="1"/>
  <c r="P9688" i="1" s="1"/>
  <c r="R9688" i="1" s="1"/>
  <c r="P9689" i="1" a="1"/>
  <c r="P9689" i="1" s="1"/>
  <c r="R9689" i="1" s="1"/>
  <c r="P9690" i="1" a="1"/>
  <c r="P9690" i="1" s="1"/>
  <c r="R9690" i="1" s="1"/>
  <c r="P9691" i="1" a="1"/>
  <c r="P9691" i="1" s="1"/>
  <c r="R9691" i="1" s="1"/>
  <c r="P9692" i="1" a="1"/>
  <c r="P9692" i="1" s="1"/>
  <c r="R9692" i="1" s="1"/>
  <c r="P9693" i="1" a="1"/>
  <c r="P9693" i="1" s="1"/>
  <c r="R9693" i="1" s="1"/>
  <c r="P9694" i="1" a="1"/>
  <c r="P9694" i="1" s="1"/>
  <c r="R9694" i="1" s="1"/>
  <c r="P9695" i="1" a="1"/>
  <c r="P9695" i="1" s="1"/>
  <c r="R9695" i="1" s="1"/>
  <c r="P9696" i="1" a="1"/>
  <c r="P9696" i="1" s="1"/>
  <c r="R9696" i="1" s="1"/>
  <c r="P9697" i="1" a="1"/>
  <c r="P9697" i="1" s="1"/>
  <c r="R9697" i="1" s="1"/>
  <c r="P9698" i="1" a="1"/>
  <c r="P9698" i="1" s="1"/>
  <c r="R9698" i="1" s="1"/>
  <c r="P9699" i="1" a="1"/>
  <c r="P9699" i="1" s="1"/>
  <c r="R9699" i="1" s="1"/>
  <c r="P9700" i="1" a="1"/>
  <c r="P9700" i="1" s="1"/>
  <c r="R9700" i="1" s="1"/>
  <c r="P9701" i="1" a="1"/>
  <c r="P9701" i="1" s="1"/>
  <c r="R9701" i="1" s="1"/>
  <c r="P9702" i="1" a="1"/>
  <c r="P9702" i="1" s="1"/>
  <c r="R9702" i="1" s="1"/>
  <c r="P9703" i="1" a="1"/>
  <c r="P9703" i="1" s="1"/>
  <c r="R9703" i="1" s="1"/>
  <c r="P9704" i="1" a="1"/>
  <c r="P9704" i="1" s="1"/>
  <c r="R9704" i="1" s="1"/>
  <c r="P9705" i="1" a="1"/>
  <c r="P9705" i="1" s="1"/>
  <c r="R9705" i="1" s="1"/>
  <c r="P9706" i="1" a="1"/>
  <c r="P9706" i="1" s="1"/>
  <c r="R9706" i="1" s="1"/>
  <c r="P9707" i="1" a="1"/>
  <c r="P9707" i="1" s="1"/>
  <c r="R9707" i="1" s="1"/>
  <c r="P9708" i="1" a="1"/>
  <c r="P9708" i="1" s="1"/>
  <c r="R9708" i="1" s="1"/>
  <c r="P9709" i="1" a="1"/>
  <c r="P9709" i="1" s="1"/>
  <c r="R9709" i="1" s="1"/>
  <c r="P9710" i="1" a="1"/>
  <c r="P9710" i="1" s="1"/>
  <c r="R9710" i="1" s="1"/>
  <c r="P9711" i="1" a="1"/>
  <c r="P9711" i="1" s="1"/>
  <c r="R9711" i="1" s="1"/>
  <c r="P9712" i="1" a="1"/>
  <c r="P9712" i="1" s="1"/>
  <c r="R9712" i="1" s="1"/>
  <c r="P9713" i="1" a="1"/>
  <c r="P9713" i="1" s="1"/>
  <c r="R9713" i="1" s="1"/>
  <c r="P9714" i="1" a="1"/>
  <c r="P9714" i="1" s="1"/>
  <c r="P9715" i="1" a="1"/>
  <c r="P9715" i="1" s="1"/>
  <c r="P9716" i="1" a="1"/>
  <c r="P9716" i="1" s="1"/>
  <c r="P9717" i="1" a="1"/>
  <c r="P9717" i="1" s="1"/>
  <c r="P9718" i="1" a="1"/>
  <c r="P9718" i="1" s="1"/>
  <c r="P9719" i="1" a="1"/>
  <c r="P9719" i="1" s="1"/>
  <c r="P9720" i="1" a="1"/>
  <c r="P9720" i="1" s="1"/>
  <c r="P9721" i="1" a="1"/>
  <c r="P9721" i="1" s="1"/>
  <c r="R9721" i="1" s="1"/>
  <c r="P9722" i="1" a="1"/>
  <c r="P9722" i="1" s="1"/>
  <c r="R9722" i="1" s="1"/>
  <c r="P9723" i="1" a="1"/>
  <c r="P9723" i="1" s="1"/>
  <c r="R9723" i="1" s="1"/>
  <c r="P9724" i="1" a="1"/>
  <c r="P9724" i="1" s="1"/>
  <c r="R9724" i="1" s="1"/>
  <c r="P9725" i="1" a="1"/>
  <c r="P9725" i="1" s="1"/>
  <c r="R9725" i="1" s="1"/>
  <c r="P9726" i="1" a="1"/>
  <c r="P9726" i="1" s="1"/>
  <c r="R9726" i="1" s="1"/>
  <c r="P9727" i="1" a="1"/>
  <c r="P9727" i="1" s="1"/>
  <c r="R9727" i="1" s="1"/>
  <c r="P9728" i="1" a="1"/>
  <c r="P9728" i="1" s="1"/>
  <c r="R9728" i="1" s="1"/>
  <c r="P9729" i="1" a="1"/>
  <c r="P9729" i="1" s="1"/>
  <c r="R9729" i="1" s="1"/>
  <c r="P9730" i="1" a="1"/>
  <c r="P9730" i="1" s="1"/>
  <c r="R9730" i="1" s="1"/>
  <c r="P9731" i="1" a="1"/>
  <c r="P9731" i="1" s="1"/>
  <c r="R9731" i="1" s="1"/>
  <c r="P9732" i="1" a="1"/>
  <c r="P9732" i="1" s="1"/>
  <c r="R9732" i="1" s="1"/>
  <c r="P9733" i="1" a="1"/>
  <c r="P9733" i="1" s="1"/>
  <c r="R9733" i="1" s="1"/>
  <c r="P9734" i="1" a="1"/>
  <c r="P9734" i="1" s="1"/>
  <c r="R9734" i="1" s="1"/>
  <c r="P9735" i="1" a="1"/>
  <c r="P9735" i="1" s="1"/>
  <c r="R9735" i="1" s="1"/>
  <c r="P9736" i="1" a="1"/>
  <c r="P9736" i="1" s="1"/>
  <c r="R9736" i="1" s="1"/>
  <c r="P9737" i="1" a="1"/>
  <c r="P9737" i="1" s="1"/>
  <c r="R9737" i="1" s="1"/>
  <c r="P9738" i="1" a="1"/>
  <c r="P9738" i="1" s="1"/>
  <c r="R9738" i="1" s="1"/>
  <c r="P9739" i="1" a="1"/>
  <c r="P9739" i="1" s="1"/>
  <c r="R9739" i="1" s="1"/>
  <c r="P9740" i="1" a="1"/>
  <c r="P9740" i="1" s="1"/>
  <c r="R9740" i="1" s="1"/>
  <c r="P9741" i="1" a="1"/>
  <c r="P9741" i="1" s="1"/>
  <c r="R9741" i="1" s="1"/>
  <c r="P9742" i="1" a="1"/>
  <c r="P9742" i="1" s="1"/>
  <c r="R9742" i="1" s="1"/>
  <c r="P9743" i="1" a="1"/>
  <c r="P9743" i="1" s="1"/>
  <c r="R9743" i="1" s="1"/>
  <c r="P9744" i="1" a="1"/>
  <c r="P9744" i="1" s="1"/>
  <c r="R9744" i="1" s="1"/>
  <c r="P9745" i="1" a="1"/>
  <c r="P9745" i="1" s="1"/>
  <c r="R9745" i="1" s="1"/>
  <c r="P9746" i="1" a="1"/>
  <c r="P9746" i="1" s="1"/>
  <c r="R9746" i="1" s="1"/>
  <c r="P9747" i="1" a="1"/>
  <c r="P9747" i="1" s="1"/>
  <c r="R9747" i="1" s="1"/>
  <c r="P9748" i="1" a="1"/>
  <c r="P9748" i="1" s="1"/>
  <c r="R9748" i="1" s="1"/>
  <c r="P9749" i="1" a="1"/>
  <c r="P9749" i="1" s="1"/>
  <c r="R9749" i="1" s="1"/>
  <c r="P9750" i="1" a="1"/>
  <c r="P9750" i="1" s="1"/>
  <c r="R9750" i="1" s="1"/>
  <c r="P9751" i="1" a="1"/>
  <c r="P9751" i="1" s="1"/>
  <c r="R9751" i="1" s="1"/>
  <c r="P9752" i="1" a="1"/>
  <c r="P9752" i="1" s="1"/>
  <c r="R9752" i="1" s="1"/>
  <c r="P9753" i="1" a="1"/>
  <c r="P9753" i="1" s="1"/>
  <c r="R9753" i="1" s="1"/>
  <c r="P9754" i="1" a="1"/>
  <c r="P9754" i="1" s="1"/>
  <c r="R9754" i="1" s="1"/>
  <c r="P9755" i="1" a="1"/>
  <c r="P9755" i="1" s="1"/>
  <c r="R9755" i="1" s="1"/>
  <c r="P9756" i="1" a="1"/>
  <c r="P9756" i="1" s="1"/>
  <c r="R9756" i="1" s="1"/>
  <c r="P9757" i="1" a="1"/>
  <c r="P9757" i="1" s="1"/>
  <c r="R9757" i="1" s="1"/>
  <c r="P9758" i="1" a="1"/>
  <c r="P9758" i="1" s="1"/>
  <c r="R9758" i="1" s="1"/>
  <c r="P9759" i="1" a="1"/>
  <c r="P9759" i="1" s="1"/>
  <c r="R9759" i="1" s="1"/>
  <c r="P9760" i="1" a="1"/>
  <c r="P9760" i="1" s="1"/>
  <c r="R9760" i="1" s="1"/>
  <c r="P9761" i="1" a="1"/>
  <c r="P9761" i="1" s="1"/>
  <c r="R9761" i="1" s="1"/>
  <c r="P9762" i="1" a="1"/>
  <c r="P9762" i="1" s="1"/>
  <c r="R9762" i="1" s="1"/>
  <c r="P9763" i="1" a="1"/>
  <c r="P9763" i="1" s="1"/>
  <c r="R9763" i="1" s="1"/>
  <c r="P9764" i="1" a="1"/>
  <c r="P9764" i="1" s="1"/>
  <c r="R9764" i="1" s="1"/>
  <c r="P9765" i="1" a="1"/>
  <c r="P9765" i="1" s="1"/>
  <c r="R9765" i="1" s="1"/>
  <c r="P9766" i="1" a="1"/>
  <c r="P9766" i="1" s="1"/>
  <c r="R9766" i="1" s="1"/>
  <c r="P9767" i="1" a="1"/>
  <c r="P9767" i="1" s="1"/>
  <c r="R9767" i="1" s="1"/>
  <c r="P9768" i="1" a="1"/>
  <c r="P9768" i="1" s="1"/>
  <c r="R9768" i="1" s="1"/>
  <c r="P9769" i="1" a="1"/>
  <c r="P9769" i="1" s="1"/>
  <c r="R9769" i="1" s="1"/>
  <c r="P9770" i="1" a="1"/>
  <c r="P9770" i="1" s="1"/>
  <c r="R9770" i="1" s="1"/>
  <c r="P9771" i="1" a="1"/>
  <c r="P9771" i="1" s="1"/>
  <c r="R9771" i="1" s="1"/>
  <c r="P9772" i="1" a="1"/>
  <c r="P9772" i="1" s="1"/>
  <c r="R9772" i="1" s="1"/>
  <c r="P9773" i="1" a="1"/>
  <c r="P9773" i="1" s="1"/>
  <c r="R9773" i="1" s="1"/>
  <c r="P9774" i="1" a="1"/>
  <c r="P9774" i="1" s="1"/>
  <c r="R9774" i="1" s="1"/>
  <c r="P9775" i="1" a="1"/>
  <c r="P9775" i="1" s="1"/>
  <c r="R9775" i="1" s="1"/>
  <c r="P9776" i="1" a="1"/>
  <c r="P9776" i="1" s="1"/>
  <c r="R9776" i="1" s="1"/>
  <c r="P9777" i="1" a="1"/>
  <c r="P9777" i="1" s="1"/>
  <c r="R9777" i="1" s="1"/>
  <c r="P9778" i="1" a="1"/>
  <c r="P9778" i="1" s="1"/>
  <c r="R9778" i="1" s="1"/>
  <c r="P9779" i="1" a="1"/>
  <c r="P9779" i="1" s="1"/>
  <c r="R9779" i="1" s="1"/>
  <c r="P9780" i="1" a="1"/>
  <c r="P9780" i="1" s="1"/>
  <c r="R9780" i="1" s="1"/>
  <c r="P9781" i="1" a="1"/>
  <c r="P9781" i="1" s="1"/>
  <c r="R9781" i="1" s="1"/>
  <c r="P9782" i="1" a="1"/>
  <c r="P9782" i="1" s="1"/>
  <c r="R9782" i="1" s="1"/>
  <c r="P9783" i="1" a="1"/>
  <c r="P9783" i="1" s="1"/>
  <c r="R9783" i="1" s="1"/>
  <c r="P9784" i="1" a="1"/>
  <c r="P9784" i="1" s="1"/>
  <c r="R9784" i="1" s="1"/>
  <c r="P9785" i="1" a="1"/>
  <c r="P9785" i="1" s="1"/>
  <c r="R9785" i="1" s="1"/>
  <c r="P9786" i="1" a="1"/>
  <c r="P9786" i="1" s="1"/>
  <c r="R9786" i="1" s="1"/>
  <c r="P9787" i="1" a="1"/>
  <c r="P9787" i="1" s="1"/>
  <c r="R9787" i="1" s="1"/>
  <c r="P9788" i="1" a="1"/>
  <c r="P9788" i="1" s="1"/>
  <c r="R9788" i="1" s="1"/>
  <c r="P9789" i="1" a="1"/>
  <c r="P9789" i="1" s="1"/>
  <c r="R9789" i="1" s="1"/>
  <c r="P9790" i="1" a="1"/>
  <c r="P9790" i="1" s="1"/>
  <c r="R9790" i="1" s="1"/>
  <c r="P9791" i="1" a="1"/>
  <c r="P9791" i="1" s="1"/>
  <c r="R9791" i="1" s="1"/>
  <c r="P9792" i="1" a="1"/>
  <c r="P9792" i="1" s="1"/>
  <c r="R9792" i="1" s="1"/>
  <c r="P9793" i="1" a="1"/>
  <c r="P9793" i="1" s="1"/>
  <c r="R9793" i="1" s="1"/>
  <c r="P9794" i="1" a="1"/>
  <c r="P9794" i="1" s="1"/>
  <c r="R9794" i="1" s="1"/>
  <c r="P9795" i="1" a="1"/>
  <c r="P9795" i="1" s="1"/>
  <c r="R9795" i="1" s="1"/>
  <c r="P9796" i="1" a="1"/>
  <c r="P9796" i="1" s="1"/>
  <c r="R9796" i="1" s="1"/>
  <c r="P9797" i="1" a="1"/>
  <c r="P9797" i="1" s="1"/>
  <c r="R9797" i="1" s="1"/>
  <c r="P9798" i="1" a="1"/>
  <c r="P9798" i="1" s="1"/>
  <c r="R9798" i="1" s="1"/>
  <c r="P9799" i="1" a="1"/>
  <c r="P9799" i="1" s="1"/>
  <c r="R9799" i="1" s="1"/>
  <c r="P9800" i="1" a="1"/>
  <c r="P9800" i="1" s="1"/>
  <c r="R9800" i="1" s="1"/>
  <c r="P9801" i="1" a="1"/>
  <c r="P9801" i="1" s="1"/>
  <c r="R9801" i="1" s="1"/>
  <c r="P9802" i="1" a="1"/>
  <c r="P9802" i="1" s="1"/>
  <c r="R9802" i="1" s="1"/>
  <c r="P9803" i="1" a="1"/>
  <c r="P9803" i="1" s="1"/>
  <c r="R9803" i="1" s="1"/>
  <c r="P9804" i="1" a="1"/>
  <c r="P9804" i="1" s="1"/>
  <c r="R9804" i="1" s="1"/>
  <c r="P9805" i="1" a="1"/>
  <c r="P9805" i="1" s="1"/>
  <c r="R9805" i="1" s="1"/>
  <c r="P9806" i="1" a="1"/>
  <c r="P9806" i="1" s="1"/>
  <c r="P9807" i="1" a="1"/>
  <c r="P9807" i="1" s="1"/>
  <c r="P9808" i="1" a="1"/>
  <c r="P9808" i="1" s="1"/>
  <c r="P9809" i="1" a="1"/>
  <c r="P9809" i="1" s="1"/>
  <c r="P9810" i="1" a="1"/>
  <c r="P9810" i="1" s="1"/>
  <c r="P9811" i="1" a="1"/>
  <c r="P9811" i="1" s="1"/>
  <c r="P9812" i="1" a="1"/>
  <c r="P9812" i="1" s="1"/>
  <c r="R9812" i="1" s="1"/>
  <c r="P9813" i="1" a="1"/>
  <c r="P9813" i="1" s="1"/>
  <c r="R9813" i="1" s="1"/>
  <c r="P9814" i="1" a="1"/>
  <c r="P9814" i="1" s="1"/>
  <c r="R9814" i="1" s="1"/>
  <c r="P9815" i="1" a="1"/>
  <c r="P9815" i="1" s="1"/>
  <c r="R9815" i="1" s="1"/>
  <c r="P9816" i="1" a="1"/>
  <c r="P9816" i="1" s="1"/>
  <c r="R9816" i="1" s="1"/>
  <c r="P9817" i="1" a="1"/>
  <c r="P9817" i="1" s="1"/>
  <c r="R9817" i="1" s="1"/>
  <c r="P9818" i="1" a="1"/>
  <c r="P9818" i="1" s="1"/>
  <c r="R9818" i="1" s="1"/>
  <c r="P9819" i="1" a="1"/>
  <c r="P9819" i="1" s="1"/>
  <c r="R9819" i="1" s="1"/>
  <c r="P9820" i="1" a="1"/>
  <c r="P9820" i="1" s="1"/>
  <c r="R9820" i="1" s="1"/>
  <c r="P9821" i="1" a="1"/>
  <c r="P9821" i="1" s="1"/>
  <c r="R9821" i="1" s="1"/>
  <c r="P9822" i="1" a="1"/>
  <c r="P9822" i="1" s="1"/>
  <c r="R9822" i="1" s="1"/>
  <c r="P9823" i="1" a="1"/>
  <c r="P9823" i="1" s="1"/>
  <c r="R9823" i="1" s="1"/>
  <c r="P9824" i="1" a="1"/>
  <c r="P9824" i="1" s="1"/>
  <c r="R9824" i="1" s="1"/>
  <c r="P9825" i="1" a="1"/>
  <c r="P9825" i="1" s="1"/>
  <c r="R9825" i="1" s="1"/>
  <c r="P9826" i="1" a="1"/>
  <c r="P9826" i="1" s="1"/>
  <c r="R9826" i="1" s="1"/>
  <c r="P9827" i="1" a="1"/>
  <c r="P9827" i="1" s="1"/>
  <c r="R9827" i="1" s="1"/>
  <c r="P9828" i="1" a="1"/>
  <c r="P9828" i="1" s="1"/>
  <c r="R9828" i="1" s="1"/>
  <c r="P9829" i="1" a="1"/>
  <c r="P9829" i="1" s="1"/>
  <c r="R9829" i="1" s="1"/>
  <c r="P9830" i="1" a="1"/>
  <c r="P9830" i="1" s="1"/>
  <c r="R9830" i="1" s="1"/>
  <c r="P9831" i="1" a="1"/>
  <c r="P9831" i="1" s="1"/>
  <c r="R9831" i="1" s="1"/>
  <c r="P9832" i="1" a="1"/>
  <c r="P9832" i="1" s="1"/>
  <c r="R9832" i="1" s="1"/>
  <c r="P9833" i="1" a="1"/>
  <c r="P9833" i="1" s="1"/>
  <c r="R9833" i="1" s="1"/>
  <c r="P9834" i="1" a="1"/>
  <c r="P9834" i="1" s="1"/>
  <c r="R9834" i="1" s="1"/>
  <c r="P9835" i="1" a="1"/>
  <c r="P9835" i="1" s="1"/>
  <c r="R9835" i="1" s="1"/>
  <c r="P9836" i="1" a="1"/>
  <c r="P9836" i="1" s="1"/>
  <c r="R9836" i="1" s="1"/>
  <c r="P9837" i="1" a="1"/>
  <c r="P9837" i="1" s="1"/>
  <c r="R9837" i="1" s="1"/>
  <c r="P9838" i="1" a="1"/>
  <c r="P9838" i="1" s="1"/>
  <c r="R9838" i="1" s="1"/>
  <c r="P9839" i="1" a="1"/>
  <c r="P9839" i="1" s="1"/>
  <c r="R9839" i="1" s="1"/>
  <c r="P9840" i="1" a="1"/>
  <c r="P9840" i="1" s="1"/>
  <c r="R9840" i="1" s="1"/>
  <c r="P9841" i="1" a="1"/>
  <c r="P9841" i="1" s="1"/>
  <c r="R9841" i="1" s="1"/>
  <c r="P9842" i="1" a="1"/>
  <c r="P9842" i="1" s="1"/>
  <c r="R9842" i="1" s="1"/>
  <c r="P9843" i="1" a="1"/>
  <c r="P9843" i="1" s="1"/>
  <c r="R9843" i="1" s="1"/>
  <c r="P9844" i="1" a="1"/>
  <c r="P9844" i="1" s="1"/>
  <c r="R9844" i="1" s="1"/>
  <c r="P9845" i="1" a="1"/>
  <c r="P9845" i="1" s="1"/>
  <c r="R9845" i="1" s="1"/>
  <c r="P9846" i="1" a="1"/>
  <c r="P9846" i="1" s="1"/>
  <c r="R9846" i="1" s="1"/>
  <c r="P9847" i="1" a="1"/>
  <c r="P9847" i="1" s="1"/>
  <c r="R9847" i="1" s="1"/>
  <c r="P9848" i="1" a="1"/>
  <c r="P9848" i="1" s="1"/>
  <c r="R9848" i="1" s="1"/>
  <c r="P9849" i="1" a="1"/>
  <c r="P9849" i="1" s="1"/>
  <c r="R9849" i="1" s="1"/>
  <c r="P9850" i="1" a="1"/>
  <c r="P9850" i="1" s="1"/>
  <c r="R9850" i="1" s="1"/>
  <c r="P9851" i="1" a="1"/>
  <c r="P9851" i="1" s="1"/>
  <c r="R9851" i="1" s="1"/>
  <c r="P9852" i="1" a="1"/>
  <c r="P9852" i="1" s="1"/>
  <c r="R9852" i="1" s="1"/>
  <c r="P9853" i="1" a="1"/>
  <c r="P9853" i="1" s="1"/>
  <c r="R9853" i="1" s="1"/>
  <c r="P9854" i="1" a="1"/>
  <c r="P9854" i="1" s="1"/>
  <c r="R9854" i="1" s="1"/>
  <c r="P9855" i="1" a="1"/>
  <c r="P9855" i="1" s="1"/>
  <c r="R9855" i="1" s="1"/>
  <c r="P9856" i="1" a="1"/>
  <c r="P9856" i="1" s="1"/>
  <c r="R9856" i="1" s="1"/>
  <c r="P9857" i="1" a="1"/>
  <c r="P9857" i="1" s="1"/>
  <c r="R9857" i="1" s="1"/>
  <c r="P9858" i="1" a="1"/>
  <c r="P9858" i="1" s="1"/>
  <c r="R9858" i="1" s="1"/>
  <c r="P9859" i="1" a="1"/>
  <c r="P9859" i="1" s="1"/>
  <c r="R9859" i="1" s="1"/>
  <c r="P9860" i="1" a="1"/>
  <c r="P9860" i="1" s="1"/>
  <c r="R9860" i="1" s="1"/>
  <c r="P9861" i="1" a="1"/>
  <c r="P9861" i="1" s="1"/>
  <c r="R9861" i="1" s="1"/>
  <c r="P9862" i="1" a="1"/>
  <c r="P9862" i="1" s="1"/>
  <c r="R9862" i="1" s="1"/>
  <c r="P9863" i="1" a="1"/>
  <c r="P9863" i="1" s="1"/>
  <c r="R9863" i="1" s="1"/>
  <c r="P9864" i="1" a="1"/>
  <c r="P9864" i="1" s="1"/>
  <c r="R9864" i="1" s="1"/>
  <c r="P9865" i="1" a="1"/>
  <c r="P9865" i="1" s="1"/>
  <c r="R9865" i="1" s="1"/>
  <c r="P9866" i="1" a="1"/>
  <c r="P9866" i="1" s="1"/>
  <c r="R9866" i="1" s="1"/>
  <c r="P9867" i="1" a="1"/>
  <c r="P9867" i="1" s="1"/>
  <c r="R9867" i="1" s="1"/>
  <c r="P9868" i="1" a="1"/>
  <c r="P9868" i="1" s="1"/>
  <c r="R9868" i="1" s="1"/>
  <c r="P9869" i="1" a="1"/>
  <c r="P9869" i="1" s="1"/>
  <c r="R9869" i="1" s="1"/>
  <c r="P9870" i="1" a="1"/>
  <c r="P9870" i="1" s="1"/>
  <c r="R9870" i="1" s="1"/>
  <c r="P9871" i="1" a="1"/>
  <c r="P9871" i="1" s="1"/>
  <c r="R9871" i="1" s="1"/>
  <c r="P9872" i="1" a="1"/>
  <c r="P9872" i="1" s="1"/>
  <c r="R9872" i="1" s="1"/>
  <c r="P9873" i="1" a="1"/>
  <c r="P9873" i="1" s="1"/>
  <c r="R9873" i="1" s="1"/>
  <c r="P9874" i="1" a="1"/>
  <c r="P9874" i="1" s="1"/>
  <c r="R9874" i="1" s="1"/>
  <c r="P9875" i="1" a="1"/>
  <c r="P9875" i="1" s="1"/>
  <c r="R9875" i="1" s="1"/>
  <c r="P9876" i="1" a="1"/>
  <c r="P9876" i="1" s="1"/>
  <c r="R9876" i="1" s="1"/>
  <c r="P9877" i="1" a="1"/>
  <c r="P9877" i="1" s="1"/>
  <c r="R9877" i="1" s="1"/>
  <c r="P9878" i="1" a="1"/>
  <c r="P9878" i="1" s="1"/>
  <c r="R9878" i="1" s="1"/>
  <c r="P9879" i="1" a="1"/>
  <c r="P9879" i="1" s="1"/>
  <c r="R9879" i="1" s="1"/>
  <c r="P9880" i="1" a="1"/>
  <c r="P9880" i="1" s="1"/>
  <c r="R9880" i="1" s="1"/>
  <c r="P9881" i="1" a="1"/>
  <c r="P9881" i="1" s="1"/>
  <c r="R9881" i="1" s="1"/>
  <c r="P9882" i="1" a="1"/>
  <c r="P9882" i="1" s="1"/>
  <c r="R9882" i="1" s="1"/>
  <c r="P9883" i="1" a="1"/>
  <c r="P9883" i="1" s="1"/>
  <c r="R9883" i="1" s="1"/>
  <c r="P9884" i="1" a="1"/>
  <c r="P9884" i="1" s="1"/>
  <c r="R9884" i="1" s="1"/>
  <c r="P9885" i="1" a="1"/>
  <c r="P9885" i="1" s="1"/>
  <c r="R9885" i="1" s="1"/>
  <c r="P9886" i="1" a="1"/>
  <c r="P9886" i="1" s="1"/>
  <c r="R9886" i="1" s="1"/>
  <c r="P9887" i="1" a="1"/>
  <c r="P9887" i="1" s="1"/>
  <c r="R9887" i="1" s="1"/>
  <c r="P9888" i="1" a="1"/>
  <c r="P9888" i="1" s="1"/>
  <c r="R9888" i="1" s="1"/>
  <c r="P9889" i="1" a="1"/>
  <c r="P9889" i="1" s="1"/>
  <c r="R9889" i="1" s="1"/>
  <c r="P9890" i="1" a="1"/>
  <c r="P9890" i="1" s="1"/>
  <c r="R9890" i="1" s="1"/>
  <c r="P9891" i="1" a="1"/>
  <c r="P9891" i="1" s="1"/>
  <c r="R9891" i="1" s="1"/>
  <c r="P9892" i="1" a="1"/>
  <c r="P9892" i="1" s="1"/>
  <c r="R9892" i="1" s="1"/>
  <c r="P9893" i="1" a="1"/>
  <c r="P9893" i="1" s="1"/>
  <c r="R9893" i="1" s="1"/>
  <c r="P9894" i="1" a="1"/>
  <c r="P9894" i="1" s="1"/>
  <c r="R9894" i="1" s="1"/>
  <c r="P9895" i="1" a="1"/>
  <c r="P9895" i="1" s="1"/>
  <c r="R9895" i="1" s="1"/>
  <c r="P9896" i="1" a="1"/>
  <c r="P9896" i="1" s="1"/>
  <c r="R9896" i="1" s="1"/>
  <c r="P9897" i="1" a="1"/>
  <c r="P9897" i="1" s="1"/>
  <c r="R9897" i="1" s="1"/>
  <c r="P9898" i="1" a="1"/>
  <c r="P9898" i="1" s="1"/>
  <c r="R9898" i="1" s="1"/>
  <c r="P9899" i="1" a="1"/>
  <c r="P9899" i="1" s="1"/>
  <c r="R9899" i="1" s="1"/>
  <c r="P9900" i="1" a="1"/>
  <c r="P9900" i="1" s="1"/>
  <c r="R9900" i="1" s="1"/>
  <c r="P9901" i="1" a="1"/>
  <c r="P9901" i="1" s="1"/>
  <c r="R9901" i="1" s="1"/>
  <c r="P9902" i="1" a="1"/>
  <c r="P9902" i="1" s="1"/>
  <c r="R9902" i="1" s="1"/>
  <c r="P9903" i="1" a="1"/>
  <c r="P9903" i="1" s="1"/>
  <c r="R9903" i="1" s="1"/>
  <c r="P9904" i="1" a="1"/>
  <c r="P9904" i="1" s="1"/>
  <c r="R9904" i="1" s="1"/>
  <c r="P9905" i="1" a="1"/>
  <c r="P9905" i="1" s="1"/>
  <c r="R9905" i="1" s="1"/>
  <c r="P9906" i="1" a="1"/>
  <c r="P9906" i="1" s="1"/>
  <c r="R9906" i="1" s="1"/>
  <c r="P9907" i="1" a="1"/>
  <c r="P9907" i="1" s="1"/>
  <c r="R9907" i="1" s="1"/>
  <c r="P9908" i="1" a="1"/>
  <c r="P9908" i="1" s="1"/>
  <c r="R9908" i="1" s="1"/>
  <c r="P9909" i="1" a="1"/>
  <c r="P9909" i="1" s="1"/>
  <c r="R9909" i="1" s="1"/>
  <c r="P9910" i="1" a="1"/>
  <c r="P9910" i="1" s="1"/>
  <c r="R9910" i="1" s="1"/>
  <c r="P9911" i="1" a="1"/>
  <c r="P9911" i="1" s="1"/>
  <c r="R9911" i="1" s="1"/>
  <c r="P9912" i="1" a="1"/>
  <c r="P9912" i="1" s="1"/>
  <c r="R9912" i="1" s="1"/>
  <c r="P9913" i="1" a="1"/>
  <c r="P9913" i="1" s="1"/>
  <c r="R9913" i="1" s="1"/>
  <c r="P9914" i="1" a="1"/>
  <c r="P9914" i="1" s="1"/>
  <c r="R9914" i="1" s="1"/>
  <c r="P9915" i="1" a="1"/>
  <c r="P9915" i="1" s="1"/>
  <c r="R9915" i="1" s="1"/>
  <c r="P9916" i="1" a="1"/>
  <c r="P9916" i="1" s="1"/>
  <c r="R9916" i="1" s="1"/>
  <c r="P9917" i="1" a="1"/>
  <c r="P9917" i="1" s="1"/>
  <c r="R9917" i="1" s="1"/>
  <c r="P9918" i="1" a="1"/>
  <c r="P9918" i="1" s="1"/>
  <c r="R9918" i="1" s="1"/>
  <c r="P9919" i="1" a="1"/>
  <c r="P9919" i="1" s="1"/>
  <c r="R9919" i="1" s="1"/>
  <c r="P9920" i="1" a="1"/>
  <c r="P9920" i="1" s="1"/>
  <c r="R9920" i="1" s="1"/>
  <c r="P9921" i="1" a="1"/>
  <c r="P9921" i="1" s="1"/>
  <c r="R9921" i="1" s="1"/>
  <c r="P9922" i="1" a="1"/>
  <c r="P9922" i="1" s="1"/>
  <c r="R9922" i="1" s="1"/>
  <c r="P9923" i="1" a="1"/>
  <c r="P9923" i="1" s="1"/>
  <c r="R9923" i="1" s="1"/>
  <c r="P9924" i="1" a="1"/>
  <c r="P9924" i="1" s="1"/>
  <c r="R9924" i="1" s="1"/>
  <c r="P9925" i="1" a="1"/>
  <c r="P9925" i="1" s="1"/>
  <c r="R9925" i="1" s="1"/>
  <c r="P9926" i="1" a="1"/>
  <c r="P9926" i="1" s="1"/>
  <c r="R9926" i="1" s="1"/>
  <c r="P9927" i="1" a="1"/>
  <c r="P9927" i="1" s="1"/>
  <c r="R9927" i="1" s="1"/>
  <c r="P9928" i="1" a="1"/>
  <c r="P9928" i="1" s="1"/>
  <c r="R9928" i="1" s="1"/>
  <c r="P9929" i="1" a="1"/>
  <c r="P9929" i="1" s="1"/>
  <c r="R9929" i="1" s="1"/>
  <c r="P9930" i="1" a="1"/>
  <c r="P9930" i="1" s="1"/>
  <c r="R9930" i="1" s="1"/>
  <c r="P9931" i="1" a="1"/>
  <c r="P9931" i="1" s="1"/>
  <c r="R9931" i="1" s="1"/>
  <c r="P9932" i="1" a="1"/>
  <c r="P9932" i="1" s="1"/>
  <c r="R9932" i="1" s="1"/>
  <c r="P9933" i="1" a="1"/>
  <c r="P9933" i="1" s="1"/>
  <c r="R9933" i="1" s="1"/>
  <c r="P9934" i="1" a="1"/>
  <c r="P9934" i="1" s="1"/>
  <c r="R9934" i="1" s="1"/>
  <c r="P9935" i="1" a="1"/>
  <c r="P9935" i="1" s="1"/>
  <c r="R9935" i="1" s="1"/>
  <c r="P9936" i="1" a="1"/>
  <c r="P9936" i="1" s="1"/>
  <c r="R9936" i="1" s="1"/>
  <c r="P9937" i="1" a="1"/>
  <c r="P9937" i="1" s="1"/>
  <c r="R9937" i="1" s="1"/>
  <c r="P9938" i="1" a="1"/>
  <c r="P9938" i="1" s="1"/>
  <c r="R9938" i="1" s="1"/>
  <c r="P9939" i="1" a="1"/>
  <c r="P9939" i="1" s="1"/>
  <c r="R9939" i="1" s="1"/>
  <c r="P9940" i="1" a="1"/>
  <c r="P9940" i="1" s="1"/>
  <c r="R9940" i="1" s="1"/>
  <c r="P9941" i="1" a="1"/>
  <c r="P9941" i="1" s="1"/>
  <c r="R9941" i="1" s="1"/>
  <c r="P9942" i="1" a="1"/>
  <c r="P9942" i="1" s="1"/>
  <c r="R9942" i="1" s="1"/>
  <c r="P9943" i="1" a="1"/>
  <c r="P9943" i="1" s="1"/>
  <c r="R9943" i="1" s="1"/>
  <c r="P9944" i="1" a="1"/>
  <c r="P9944" i="1" s="1"/>
  <c r="R9944" i="1" s="1"/>
  <c r="P9945" i="1" a="1"/>
  <c r="P9945" i="1" s="1"/>
  <c r="R9945" i="1" s="1"/>
  <c r="P9946" i="1" a="1"/>
  <c r="P9946" i="1" s="1"/>
  <c r="R9946" i="1" s="1"/>
  <c r="P9947" i="1" a="1"/>
  <c r="P9947" i="1" s="1"/>
  <c r="R9947" i="1" s="1"/>
  <c r="P9948" i="1" a="1"/>
  <c r="P9948" i="1" s="1"/>
  <c r="R9948" i="1" s="1"/>
  <c r="P9949" i="1" a="1"/>
  <c r="P9949" i="1" s="1"/>
  <c r="R9949" i="1" s="1"/>
  <c r="P9950" i="1" a="1"/>
  <c r="P9950" i="1" s="1"/>
  <c r="R9950" i="1" s="1"/>
  <c r="P9951" i="1" a="1"/>
  <c r="P9951" i="1" s="1"/>
  <c r="R9951" i="1" s="1"/>
  <c r="P9952" i="1" a="1"/>
  <c r="P9952" i="1" s="1"/>
  <c r="R9952" i="1" s="1"/>
  <c r="P9953" i="1" a="1"/>
  <c r="P9953" i="1" s="1"/>
  <c r="R9953" i="1" s="1"/>
  <c r="P9954" i="1" a="1"/>
  <c r="P9954" i="1" s="1"/>
  <c r="R9954" i="1" s="1"/>
  <c r="P9955" i="1" a="1"/>
  <c r="P9955" i="1" s="1"/>
  <c r="R9955" i="1" s="1"/>
  <c r="P9956" i="1" a="1"/>
  <c r="P9956" i="1" s="1"/>
  <c r="R9956" i="1" s="1"/>
  <c r="P9957" i="1" a="1"/>
  <c r="P9957" i="1" s="1"/>
  <c r="R9957" i="1" s="1"/>
  <c r="P9958" i="1" a="1"/>
  <c r="P9958" i="1" s="1"/>
  <c r="R9958" i="1" s="1"/>
  <c r="P9959" i="1" a="1"/>
  <c r="P9959" i="1" s="1"/>
  <c r="R9959" i="1" s="1"/>
  <c r="P9960" i="1" a="1"/>
  <c r="P9960" i="1" s="1"/>
  <c r="R9960" i="1" s="1"/>
  <c r="P9961" i="1" a="1"/>
  <c r="P9961" i="1" s="1"/>
  <c r="R9961" i="1" s="1"/>
  <c r="P9962" i="1" a="1"/>
  <c r="P9962" i="1" s="1"/>
  <c r="R9962" i="1" s="1"/>
  <c r="P9963" i="1" a="1"/>
  <c r="P9963" i="1" s="1"/>
  <c r="R9963" i="1" s="1"/>
  <c r="P9964" i="1" a="1"/>
  <c r="P9964" i="1" s="1"/>
  <c r="R9964" i="1" s="1"/>
  <c r="P9965" i="1" a="1"/>
  <c r="P9965" i="1" s="1"/>
  <c r="R9965" i="1" s="1"/>
  <c r="P9966" i="1" a="1"/>
  <c r="P9966" i="1" s="1"/>
  <c r="R9966" i="1" s="1"/>
  <c r="P9967" i="1" a="1"/>
  <c r="P9967" i="1" s="1"/>
  <c r="R9967" i="1" s="1"/>
  <c r="P9968" i="1" a="1"/>
  <c r="P9968" i="1" s="1"/>
  <c r="R9968" i="1" s="1"/>
  <c r="P9969" i="1" a="1"/>
  <c r="P9969" i="1" s="1"/>
  <c r="R9969" i="1" s="1"/>
  <c r="P9970" i="1" a="1"/>
  <c r="P9970" i="1" s="1"/>
  <c r="R9970" i="1" s="1"/>
  <c r="P9971" i="1" a="1"/>
  <c r="P9971" i="1" s="1"/>
  <c r="R9971" i="1" s="1"/>
  <c r="P9972" i="1" a="1"/>
  <c r="P9972" i="1" s="1"/>
  <c r="R9972" i="1" s="1"/>
  <c r="P9973" i="1" a="1"/>
  <c r="P9973" i="1" s="1"/>
  <c r="R9973" i="1" s="1"/>
  <c r="P9974" i="1" a="1"/>
  <c r="P9974" i="1" s="1"/>
  <c r="R9974" i="1" s="1"/>
  <c r="P9975" i="1" a="1"/>
  <c r="P9975" i="1" s="1"/>
  <c r="R9975" i="1" s="1"/>
  <c r="P9976" i="1" a="1"/>
  <c r="P9976" i="1" s="1"/>
  <c r="R9976" i="1" s="1"/>
  <c r="P9977" i="1" a="1"/>
  <c r="P9977" i="1" s="1"/>
  <c r="R9977" i="1" s="1"/>
  <c r="P9978" i="1" a="1"/>
  <c r="P9978" i="1" s="1"/>
  <c r="R9978" i="1" s="1"/>
  <c r="P9979" i="1" a="1"/>
  <c r="P9979" i="1" s="1"/>
  <c r="R9979" i="1" s="1"/>
  <c r="P9980" i="1" a="1"/>
  <c r="P9980" i="1" s="1"/>
  <c r="R9980" i="1" s="1"/>
  <c r="P9981" i="1" a="1"/>
  <c r="P9981" i="1" s="1"/>
  <c r="R9981" i="1" s="1"/>
  <c r="P9982" i="1" a="1"/>
  <c r="P9982" i="1" s="1"/>
  <c r="R9982" i="1" s="1"/>
  <c r="P9983" i="1" a="1"/>
  <c r="P9983" i="1" s="1"/>
  <c r="R9983" i="1" s="1"/>
  <c r="P9984" i="1" a="1"/>
  <c r="P9984" i="1" s="1"/>
  <c r="R9984" i="1" s="1"/>
  <c r="P9985" i="1" a="1"/>
  <c r="P9985" i="1" s="1"/>
  <c r="R9985" i="1" s="1"/>
  <c r="P9986" i="1" a="1"/>
  <c r="P9986" i="1" s="1"/>
  <c r="R9986" i="1" s="1"/>
  <c r="P9987" i="1" a="1"/>
  <c r="P9987" i="1" s="1"/>
  <c r="R9987" i="1" s="1"/>
  <c r="P9988" i="1" a="1"/>
  <c r="P9988" i="1" s="1"/>
  <c r="R9988" i="1" s="1"/>
  <c r="P9989" i="1" a="1"/>
  <c r="P9989" i="1" s="1"/>
  <c r="R9989" i="1" s="1"/>
  <c r="P9990" i="1" a="1"/>
  <c r="P9990" i="1" s="1"/>
  <c r="R9990" i="1" s="1"/>
  <c r="P9991" i="1" a="1"/>
  <c r="P9991" i="1" s="1"/>
  <c r="R9991" i="1" s="1"/>
  <c r="P9992" i="1" a="1"/>
  <c r="P9992" i="1" s="1"/>
  <c r="R9992" i="1" s="1"/>
  <c r="P9993" i="1" a="1"/>
  <c r="P9993" i="1" s="1"/>
  <c r="R9993" i="1" s="1"/>
  <c r="P9994" i="1" a="1"/>
  <c r="P9994" i="1" s="1"/>
  <c r="R9994" i="1" s="1"/>
  <c r="P9995" i="1" a="1"/>
  <c r="P9995" i="1" s="1"/>
  <c r="R9995" i="1" s="1"/>
  <c r="P9996" i="1" a="1"/>
  <c r="P9996" i="1" s="1"/>
  <c r="R9996" i="1" s="1"/>
  <c r="P9997" i="1" a="1"/>
  <c r="P9997" i="1" s="1"/>
  <c r="R9997" i="1" s="1"/>
  <c r="P9998" i="1" a="1"/>
  <c r="P9998" i="1" s="1"/>
  <c r="R9998" i="1" s="1"/>
  <c r="P9999" i="1" a="1"/>
  <c r="P9999" i="1" s="1"/>
  <c r="R9999" i="1" s="1"/>
  <c r="P10000" i="1" a="1"/>
  <c r="P10000" i="1" s="1"/>
  <c r="R10000" i="1" s="1"/>
  <c r="P10001" i="1" a="1"/>
  <c r="P10001" i="1" s="1"/>
  <c r="R10001" i="1" s="1"/>
  <c r="P10002" i="1" a="1"/>
  <c r="P10002" i="1" s="1"/>
  <c r="R10002" i="1" s="1"/>
  <c r="P10003" i="1" a="1"/>
  <c r="P10003" i="1" s="1"/>
  <c r="R10003" i="1" s="1"/>
  <c r="P10004" i="1" a="1"/>
  <c r="P10004" i="1" s="1"/>
  <c r="R10004" i="1" s="1"/>
  <c r="P10005" i="1" a="1"/>
  <c r="P10005" i="1" s="1"/>
  <c r="R10005" i="1" s="1"/>
  <c r="P10006" i="1" a="1"/>
  <c r="P10006" i="1" s="1"/>
  <c r="R10006" i="1" s="1"/>
  <c r="P10007" i="1" a="1"/>
  <c r="P10007" i="1" s="1"/>
  <c r="R10007" i="1" s="1"/>
  <c r="P10008" i="1" a="1"/>
  <c r="P10008" i="1" s="1"/>
  <c r="R10008" i="1" s="1"/>
  <c r="P10009" i="1" a="1"/>
  <c r="P10009" i="1" s="1"/>
  <c r="R10009" i="1" s="1"/>
  <c r="P10010" i="1" a="1"/>
  <c r="P10010" i="1" s="1"/>
  <c r="R10010" i="1" s="1"/>
  <c r="P10011" i="1" a="1"/>
  <c r="P10011" i="1" s="1"/>
  <c r="R10011" i="1" s="1"/>
  <c r="P10012" i="1" a="1"/>
  <c r="P10012" i="1" s="1"/>
  <c r="R10012" i="1" s="1"/>
  <c r="P10013" i="1" a="1"/>
  <c r="P10013" i="1" s="1"/>
  <c r="R10013" i="1" s="1"/>
  <c r="P10014" i="1" a="1"/>
  <c r="P10014" i="1" s="1"/>
  <c r="R10014" i="1" s="1"/>
  <c r="P10015" i="1" a="1"/>
  <c r="P10015" i="1" s="1"/>
  <c r="R10015" i="1" s="1"/>
  <c r="P10016" i="1" a="1"/>
  <c r="P10016" i="1" s="1"/>
  <c r="R10016" i="1" s="1"/>
  <c r="P10017" i="1" a="1"/>
  <c r="P10017" i="1" s="1"/>
  <c r="R10017" i="1" s="1"/>
  <c r="P10018" i="1" a="1"/>
  <c r="P10018" i="1" s="1"/>
  <c r="R10018" i="1" s="1"/>
  <c r="P10019" i="1" a="1"/>
  <c r="P10019" i="1" s="1"/>
  <c r="R10019" i="1" s="1"/>
  <c r="P10020" i="1" a="1"/>
  <c r="P10020" i="1" s="1"/>
  <c r="R10020" i="1" s="1"/>
  <c r="P10021" i="1" a="1"/>
  <c r="P10021" i="1" s="1"/>
  <c r="R10021" i="1" s="1"/>
  <c r="P10022" i="1" a="1"/>
  <c r="P10022" i="1" s="1"/>
  <c r="R10022" i="1" s="1"/>
  <c r="P10023" i="1" a="1"/>
  <c r="P10023" i="1" s="1"/>
  <c r="R10023" i="1" s="1"/>
  <c r="P10024" i="1" a="1"/>
  <c r="P10024" i="1" s="1"/>
  <c r="R10024" i="1" s="1"/>
  <c r="P10025" i="1" a="1"/>
  <c r="P10025" i="1" s="1"/>
  <c r="R10025" i="1" s="1"/>
  <c r="P10026" i="1" a="1"/>
  <c r="P10026" i="1" s="1"/>
  <c r="R10026" i="1" s="1"/>
  <c r="P10027" i="1" a="1"/>
  <c r="P10027" i="1" s="1"/>
  <c r="R10027" i="1" s="1"/>
  <c r="P10028" i="1" a="1"/>
  <c r="P10028" i="1" s="1"/>
  <c r="R10028" i="1" s="1"/>
  <c r="P10029" i="1" a="1"/>
  <c r="P10029" i="1" s="1"/>
  <c r="R10029" i="1" s="1"/>
  <c r="P10030" i="1" a="1"/>
  <c r="P10030" i="1" s="1"/>
  <c r="R10030" i="1" s="1"/>
  <c r="P10031" i="1" a="1"/>
  <c r="P10031" i="1" s="1"/>
  <c r="R10031" i="1" s="1"/>
  <c r="P10032" i="1" a="1"/>
  <c r="P10032" i="1" s="1"/>
  <c r="R10032" i="1" s="1"/>
  <c r="P10033" i="1" a="1"/>
  <c r="P10033" i="1" s="1"/>
  <c r="R10033" i="1" s="1"/>
  <c r="P10034" i="1" a="1"/>
  <c r="P10034" i="1" s="1"/>
  <c r="R10034" i="1" s="1"/>
  <c r="P10035" i="1" a="1"/>
  <c r="P10035" i="1" s="1"/>
  <c r="R10035" i="1" s="1"/>
  <c r="P10036" i="1" a="1"/>
  <c r="P10036" i="1" s="1"/>
  <c r="R10036" i="1" s="1"/>
  <c r="P10037" i="1" a="1"/>
  <c r="P10037" i="1" s="1"/>
  <c r="R10037" i="1" s="1"/>
  <c r="P10038" i="1" a="1"/>
  <c r="P10038" i="1" s="1"/>
  <c r="R10038" i="1" s="1"/>
  <c r="P10039" i="1" a="1"/>
  <c r="P10039" i="1" s="1"/>
  <c r="R10039" i="1" s="1"/>
  <c r="P10040" i="1" a="1"/>
  <c r="P10040" i="1" s="1"/>
  <c r="R10040" i="1" s="1"/>
  <c r="P10041" i="1" a="1"/>
  <c r="P10041" i="1" s="1"/>
  <c r="R10041" i="1" s="1"/>
  <c r="P10042" i="1" a="1"/>
  <c r="P10042" i="1" s="1"/>
  <c r="R10042" i="1" s="1"/>
  <c r="P10043" i="1" a="1"/>
  <c r="P10043" i="1" s="1"/>
  <c r="R10043" i="1" s="1"/>
  <c r="P10044" i="1" a="1"/>
  <c r="P10044" i="1" s="1"/>
  <c r="R10044" i="1" s="1"/>
  <c r="P10045" i="1" a="1"/>
  <c r="P10045" i="1" s="1"/>
  <c r="R10045" i="1" s="1"/>
  <c r="P10046" i="1" a="1"/>
  <c r="P10046" i="1" s="1"/>
  <c r="R10046" i="1" s="1"/>
  <c r="P10047" i="1" a="1"/>
  <c r="P10047" i="1" s="1"/>
  <c r="R10047" i="1" s="1"/>
  <c r="P10048" i="1" a="1"/>
  <c r="P10048" i="1" s="1"/>
  <c r="R10048" i="1" s="1"/>
  <c r="P10049" i="1" a="1"/>
  <c r="P10049" i="1" s="1"/>
  <c r="R10049" i="1" s="1"/>
  <c r="P10050" i="1" a="1"/>
  <c r="P10050" i="1" s="1"/>
  <c r="R10050" i="1" s="1"/>
  <c r="P10051" i="1" a="1"/>
  <c r="P10051" i="1" s="1"/>
  <c r="R10051" i="1" s="1"/>
  <c r="P10052" i="1" a="1"/>
  <c r="P10052" i="1" s="1"/>
  <c r="R10052" i="1" s="1"/>
  <c r="P10053" i="1" a="1"/>
  <c r="P10053" i="1" s="1"/>
  <c r="R10053" i="1" s="1"/>
  <c r="P10054" i="1" a="1"/>
  <c r="P10054" i="1" s="1"/>
  <c r="R10054" i="1" s="1"/>
  <c r="P10055" i="1" a="1"/>
  <c r="P10055" i="1" s="1"/>
  <c r="R10055" i="1" s="1"/>
  <c r="P10056" i="1" a="1"/>
  <c r="P10056" i="1" s="1"/>
  <c r="R10056" i="1" s="1"/>
  <c r="P10057" i="1" a="1"/>
  <c r="P10057" i="1" s="1"/>
  <c r="R10057" i="1" s="1"/>
  <c r="P10058" i="1" a="1"/>
  <c r="P10058" i="1" s="1"/>
  <c r="R10058" i="1" s="1"/>
  <c r="P10059" i="1" a="1"/>
  <c r="P10059" i="1" s="1"/>
  <c r="R10059" i="1" s="1"/>
  <c r="P10060" i="1" a="1"/>
  <c r="P10060" i="1" s="1"/>
  <c r="R10060" i="1" s="1"/>
  <c r="P10061" i="1" a="1"/>
  <c r="P10061" i="1" s="1"/>
  <c r="R10061" i="1" s="1"/>
  <c r="P10062" i="1" a="1"/>
  <c r="P10062" i="1" s="1"/>
  <c r="R10062" i="1" s="1"/>
  <c r="P10063" i="1" a="1"/>
  <c r="P10063" i="1" s="1"/>
  <c r="R10063" i="1" s="1"/>
  <c r="P10064" i="1" a="1"/>
  <c r="P10064" i="1" s="1"/>
  <c r="R10064" i="1" s="1"/>
  <c r="P10065" i="1" a="1"/>
  <c r="P10065" i="1" s="1"/>
  <c r="R10065" i="1" s="1"/>
  <c r="P10066" i="1" a="1"/>
  <c r="P10066" i="1" s="1"/>
  <c r="R10066" i="1" s="1"/>
  <c r="P10067" i="1" a="1"/>
  <c r="P10067" i="1" s="1"/>
  <c r="R10067" i="1" s="1"/>
  <c r="P10068" i="1" a="1"/>
  <c r="P10068" i="1" s="1"/>
  <c r="R10068" i="1" s="1"/>
  <c r="P10069" i="1" a="1"/>
  <c r="P10069" i="1" s="1"/>
  <c r="R10069" i="1" s="1"/>
  <c r="P10070" i="1" a="1"/>
  <c r="P10070" i="1" s="1"/>
  <c r="R10070" i="1" s="1"/>
  <c r="P10071" i="1" a="1"/>
  <c r="P10071" i="1" s="1"/>
  <c r="R10071" i="1" s="1"/>
  <c r="P10072" i="1" a="1"/>
  <c r="P10072" i="1" s="1"/>
  <c r="R10072" i="1" s="1"/>
  <c r="P10073" i="1" a="1"/>
  <c r="P10073" i="1" s="1"/>
  <c r="R10073" i="1" s="1"/>
  <c r="P10074" i="1" a="1"/>
  <c r="P10074" i="1" s="1"/>
  <c r="R10074" i="1" s="1"/>
  <c r="P10075" i="1" a="1"/>
  <c r="P10075" i="1" s="1"/>
  <c r="R10075" i="1" s="1"/>
  <c r="P10076" i="1" a="1"/>
  <c r="P10076" i="1" s="1"/>
  <c r="R10076" i="1" s="1"/>
  <c r="P10077" i="1" a="1"/>
  <c r="P10077" i="1" s="1"/>
  <c r="R10077" i="1" s="1"/>
  <c r="P10078" i="1" a="1"/>
  <c r="P10078" i="1" s="1"/>
  <c r="R10078" i="1" s="1"/>
  <c r="P10079" i="1" a="1"/>
  <c r="P10079" i="1" s="1"/>
  <c r="R10079" i="1" s="1"/>
  <c r="P10080" i="1" a="1"/>
  <c r="P10080" i="1" s="1"/>
  <c r="R10080" i="1" s="1"/>
  <c r="P10081" i="1" a="1"/>
  <c r="P10081" i="1" s="1"/>
  <c r="R10081" i="1" s="1"/>
  <c r="P10082" i="1" a="1"/>
  <c r="P10082" i="1" s="1"/>
  <c r="R10082" i="1" s="1"/>
  <c r="P10083" i="1" a="1"/>
  <c r="P10083" i="1" s="1"/>
  <c r="R10083" i="1" s="1"/>
  <c r="P10084" i="1" a="1"/>
  <c r="P10084" i="1" s="1"/>
  <c r="R10084" i="1" s="1"/>
  <c r="P10085" i="1" a="1"/>
  <c r="P10085" i="1" s="1"/>
  <c r="R10085" i="1" s="1"/>
  <c r="P10086" i="1" a="1"/>
  <c r="P10086" i="1" s="1"/>
  <c r="R10086" i="1" s="1"/>
  <c r="P10087" i="1" a="1"/>
  <c r="P10087" i="1" s="1"/>
  <c r="R10087" i="1" s="1"/>
  <c r="P10088" i="1" a="1"/>
  <c r="P10088" i="1" s="1"/>
  <c r="R10088" i="1" s="1"/>
  <c r="P10089" i="1" a="1"/>
  <c r="P10089" i="1" s="1"/>
  <c r="R10089" i="1" s="1"/>
  <c r="P10090" i="1" a="1"/>
  <c r="P10090" i="1" s="1"/>
  <c r="R10090" i="1" s="1"/>
  <c r="P10091" i="1" a="1"/>
  <c r="P10091" i="1" s="1"/>
  <c r="R10091" i="1" s="1"/>
  <c r="P10092" i="1" a="1"/>
  <c r="P10092" i="1" s="1"/>
  <c r="R10092" i="1" s="1"/>
  <c r="P10093" i="1" a="1"/>
  <c r="P10093" i="1" s="1"/>
  <c r="R10093" i="1" s="1"/>
  <c r="P10094" i="1" a="1"/>
  <c r="P10094" i="1" s="1"/>
  <c r="R10094" i="1" s="1"/>
  <c r="P10095" i="1" a="1"/>
  <c r="P10095" i="1" s="1"/>
  <c r="R10095" i="1" s="1"/>
  <c r="P10096" i="1" a="1"/>
  <c r="P10096" i="1" s="1"/>
  <c r="R10096" i="1" s="1"/>
  <c r="P10097" i="1" a="1"/>
  <c r="P10097" i="1" s="1"/>
  <c r="R10097" i="1" s="1"/>
  <c r="P10098" i="1" a="1"/>
  <c r="P10098" i="1" s="1"/>
  <c r="R10098" i="1" s="1"/>
  <c r="P10099" i="1" a="1"/>
  <c r="P10099" i="1" s="1"/>
  <c r="R10099" i="1" s="1"/>
  <c r="P10100" i="1" a="1"/>
  <c r="P10100" i="1" s="1"/>
  <c r="R10100" i="1" s="1"/>
  <c r="P10101" i="1" a="1"/>
  <c r="P10101" i="1" s="1"/>
  <c r="R10101" i="1" s="1"/>
  <c r="P10102" i="1" a="1"/>
  <c r="P10102" i="1" s="1"/>
  <c r="R10102" i="1" s="1"/>
  <c r="P10103" i="1" a="1"/>
  <c r="P10103" i="1" s="1"/>
  <c r="R10103" i="1" s="1"/>
  <c r="P10104" i="1" a="1"/>
  <c r="P10104" i="1" s="1"/>
  <c r="R10104" i="1" s="1"/>
  <c r="P10105" i="1" a="1"/>
  <c r="P10105" i="1" s="1"/>
  <c r="R10105" i="1" s="1"/>
  <c r="P10106" i="1" a="1"/>
  <c r="P10106" i="1" s="1"/>
  <c r="R10106" i="1" s="1"/>
  <c r="P10107" i="1" a="1"/>
  <c r="P10107" i="1" s="1"/>
  <c r="R10107" i="1" s="1"/>
  <c r="P10108" i="1" a="1"/>
  <c r="P10108" i="1" s="1"/>
  <c r="R10108" i="1" s="1"/>
  <c r="P10109" i="1" a="1"/>
  <c r="P10109" i="1" s="1"/>
  <c r="R10109" i="1" s="1"/>
  <c r="P10110" i="1" a="1"/>
  <c r="P10110" i="1" s="1"/>
  <c r="R10110" i="1" s="1"/>
  <c r="P10111" i="1" a="1"/>
  <c r="P10111" i="1" s="1"/>
  <c r="R10111" i="1" s="1"/>
  <c r="P10112" i="1" a="1"/>
  <c r="P10112" i="1" s="1"/>
  <c r="R10112" i="1" s="1"/>
  <c r="P10113" i="1" a="1"/>
  <c r="P10113" i="1" s="1"/>
  <c r="R10113" i="1" s="1"/>
  <c r="P10114" i="1" a="1"/>
  <c r="P10114" i="1" s="1"/>
  <c r="R10114" i="1" s="1"/>
  <c r="P10115" i="1" a="1"/>
  <c r="P10115" i="1" s="1"/>
  <c r="R10115" i="1" s="1"/>
  <c r="P10116" i="1" a="1"/>
  <c r="P10116" i="1" s="1"/>
  <c r="R10116" i="1" s="1"/>
  <c r="P10117" i="1" a="1"/>
  <c r="P10117" i="1" s="1"/>
  <c r="R10117" i="1" s="1"/>
  <c r="P10118" i="1" a="1"/>
  <c r="P10118" i="1" s="1"/>
  <c r="R10118" i="1" s="1"/>
  <c r="P10119" i="1" a="1"/>
  <c r="P10119" i="1" s="1"/>
  <c r="R10119" i="1" s="1"/>
  <c r="P10120" i="1" a="1"/>
  <c r="P10120" i="1" s="1"/>
  <c r="R10120" i="1" s="1"/>
  <c r="P10121" i="1" a="1"/>
  <c r="P10121" i="1" s="1"/>
  <c r="R10121" i="1" s="1"/>
  <c r="P10122" i="1" a="1"/>
  <c r="P10122" i="1" s="1"/>
  <c r="R10122" i="1" s="1"/>
  <c r="P10123" i="1" a="1"/>
  <c r="P10123" i="1" s="1"/>
  <c r="R10123" i="1" s="1"/>
  <c r="P10124" i="1" a="1"/>
  <c r="P10124" i="1" s="1"/>
  <c r="R10124" i="1" s="1"/>
  <c r="P10125" i="1" a="1"/>
  <c r="P10125" i="1" s="1"/>
  <c r="R10125" i="1" s="1"/>
  <c r="P10126" i="1" a="1"/>
  <c r="P10126" i="1" s="1"/>
  <c r="R10126" i="1" s="1"/>
  <c r="P10127" i="1" a="1"/>
  <c r="P10127" i="1" s="1"/>
  <c r="R10127" i="1" s="1"/>
  <c r="P10128" i="1" a="1"/>
  <c r="P10128" i="1" s="1"/>
  <c r="R10128" i="1" s="1"/>
  <c r="P10129" i="1" a="1"/>
  <c r="P10129" i="1" s="1"/>
  <c r="R10129" i="1" s="1"/>
  <c r="P10130" i="1" a="1"/>
  <c r="P10130" i="1" s="1"/>
  <c r="R10130" i="1" s="1"/>
  <c r="P10131" i="1" a="1"/>
  <c r="P10131" i="1" s="1"/>
  <c r="R10131" i="1" s="1"/>
  <c r="P10132" i="1" a="1"/>
  <c r="P10132" i="1" s="1"/>
  <c r="R10132" i="1" s="1"/>
  <c r="P10133" i="1" a="1"/>
  <c r="P10133" i="1" s="1"/>
  <c r="R10133" i="1" s="1"/>
  <c r="P10134" i="1" a="1"/>
  <c r="P10134" i="1" s="1"/>
  <c r="R10134" i="1" s="1"/>
  <c r="P10135" i="1" a="1"/>
  <c r="P10135" i="1" s="1"/>
  <c r="R10135" i="1" s="1"/>
  <c r="P10136" i="1" a="1"/>
  <c r="P10136" i="1" s="1"/>
  <c r="R10136" i="1" s="1"/>
  <c r="P10137" i="1" a="1"/>
  <c r="P10137" i="1" s="1"/>
  <c r="R10137" i="1" s="1"/>
  <c r="P10138" i="1" a="1"/>
  <c r="P10138" i="1" s="1"/>
  <c r="R10138" i="1" s="1"/>
  <c r="P10139" i="1" a="1"/>
  <c r="P10139" i="1" s="1"/>
  <c r="R10139" i="1" s="1"/>
  <c r="P10140" i="1" a="1"/>
  <c r="P10140" i="1" s="1"/>
  <c r="R10140" i="1" s="1"/>
  <c r="P10141" i="1" a="1"/>
  <c r="P10141" i="1" s="1"/>
  <c r="R10141" i="1" s="1"/>
  <c r="P10142" i="1" a="1"/>
  <c r="P10142" i="1" s="1"/>
  <c r="R10142" i="1" s="1"/>
  <c r="P10143" i="1" a="1"/>
  <c r="P10143" i="1" s="1"/>
  <c r="R10143" i="1" s="1"/>
  <c r="P10144" i="1" a="1"/>
  <c r="P10144" i="1" s="1"/>
  <c r="R10144" i="1" s="1"/>
  <c r="P10145" i="1" a="1"/>
  <c r="P10145" i="1" s="1"/>
  <c r="R10145" i="1" s="1"/>
  <c r="P10146" i="1" a="1"/>
  <c r="P10146" i="1" s="1"/>
  <c r="R10146" i="1" s="1"/>
  <c r="P10147" i="1" a="1"/>
  <c r="P10147" i="1" s="1"/>
  <c r="R10147" i="1" s="1"/>
  <c r="P10148" i="1" a="1"/>
  <c r="P10148" i="1" s="1"/>
  <c r="R10148" i="1" s="1"/>
  <c r="P10149" i="1" a="1"/>
  <c r="P10149" i="1" s="1"/>
  <c r="R10149" i="1" s="1"/>
  <c r="P10150" i="1" a="1"/>
  <c r="P10150" i="1" s="1"/>
  <c r="R10150" i="1" s="1"/>
  <c r="P10151" i="1" a="1"/>
  <c r="P10151" i="1" s="1"/>
  <c r="R10151" i="1" s="1"/>
  <c r="P10152" i="1" a="1"/>
  <c r="P10152" i="1" s="1"/>
  <c r="P10153" i="1" a="1"/>
  <c r="P10153" i="1" s="1"/>
  <c r="P10154" i="1" a="1"/>
  <c r="P10154" i="1" s="1"/>
  <c r="P10155" i="1" a="1"/>
  <c r="P10155" i="1" s="1"/>
  <c r="P10156" i="1" a="1"/>
  <c r="P10156" i="1" s="1"/>
  <c r="P10157" i="1" a="1"/>
  <c r="P10157" i="1" s="1"/>
  <c r="P10158" i="1" a="1"/>
  <c r="P10158" i="1" s="1"/>
  <c r="R10158" i="1" s="1"/>
  <c r="P10159" i="1" a="1"/>
  <c r="P10159" i="1" s="1"/>
  <c r="P10160" i="1" a="1"/>
  <c r="P10160" i="1" s="1"/>
  <c r="P10161" i="1" a="1"/>
  <c r="P10161" i="1" s="1"/>
  <c r="P10162" i="1" a="1"/>
  <c r="P10162" i="1" s="1"/>
  <c r="P10163" i="1" a="1"/>
  <c r="P10163" i="1" s="1"/>
  <c r="P10164" i="1" a="1"/>
  <c r="P10164" i="1" s="1"/>
  <c r="R10164" i="1" s="1"/>
  <c r="P10165" i="1" a="1"/>
  <c r="P10165" i="1" s="1"/>
  <c r="P10166" i="1" a="1"/>
  <c r="P10166" i="1" s="1"/>
  <c r="P10167" i="1" a="1"/>
  <c r="P10167" i="1" s="1"/>
  <c r="P10168" i="1" a="1"/>
  <c r="P10168" i="1" s="1"/>
  <c r="P10169" i="1" a="1"/>
  <c r="P10169" i="1" s="1"/>
  <c r="P10170" i="1" a="1"/>
  <c r="P10170" i="1" s="1"/>
  <c r="R10170" i="1" s="1"/>
  <c r="P10171" i="1" a="1"/>
  <c r="P10171" i="1" s="1"/>
  <c r="P10172" i="1" a="1"/>
  <c r="P10172" i="1" s="1"/>
  <c r="P10173" i="1" a="1"/>
  <c r="P10173" i="1" s="1"/>
  <c r="P10174" i="1" a="1"/>
  <c r="P10174" i="1" s="1"/>
  <c r="P10175" i="1" a="1"/>
  <c r="P10175" i="1" s="1"/>
  <c r="P10176" i="1" a="1"/>
  <c r="P10176" i="1" s="1"/>
  <c r="P10177" i="1" a="1"/>
  <c r="P10177" i="1" s="1"/>
  <c r="P10178" i="1" a="1"/>
  <c r="P10178" i="1" s="1"/>
  <c r="P10179" i="1" a="1"/>
  <c r="P10179" i="1" s="1"/>
  <c r="P10180" i="1" a="1"/>
  <c r="P10180" i="1" s="1"/>
  <c r="P10181" i="1" a="1"/>
  <c r="P10181" i="1" s="1"/>
  <c r="P10182" i="1" a="1"/>
  <c r="P10182" i="1" s="1"/>
  <c r="R10182" i="1" s="1"/>
  <c r="P10183" i="1" a="1"/>
  <c r="P10183" i="1" s="1"/>
  <c r="R10183" i="1" s="1"/>
  <c r="P10184" i="1" a="1"/>
  <c r="P10184" i="1" s="1"/>
  <c r="R10184" i="1" s="1"/>
  <c r="P10185" i="1" a="1"/>
  <c r="P10185" i="1" s="1"/>
  <c r="R10185" i="1" s="1"/>
  <c r="P10186" i="1" a="1"/>
  <c r="P10186" i="1" s="1"/>
  <c r="R10186" i="1" s="1"/>
  <c r="P10187" i="1" a="1"/>
  <c r="P10187" i="1" s="1"/>
  <c r="R10187" i="1" s="1"/>
  <c r="P10188" i="1" a="1"/>
  <c r="P10188" i="1" s="1"/>
  <c r="R10188" i="1" s="1"/>
  <c r="P10189" i="1" a="1"/>
  <c r="P10189" i="1" s="1"/>
  <c r="R10189" i="1" s="1"/>
  <c r="P10190" i="1" a="1"/>
  <c r="P10190" i="1" s="1"/>
  <c r="R10190" i="1" s="1"/>
  <c r="P10191" i="1" a="1"/>
  <c r="P10191" i="1" s="1"/>
  <c r="R10191" i="1" s="1"/>
  <c r="P10192" i="1" a="1"/>
  <c r="P10192" i="1" s="1"/>
  <c r="R10192" i="1" s="1"/>
  <c r="P10193" i="1" a="1"/>
  <c r="P10193" i="1" s="1"/>
  <c r="R10193" i="1" s="1"/>
  <c r="P10194" i="1" a="1"/>
  <c r="P10194" i="1" s="1"/>
  <c r="R10194" i="1" s="1"/>
  <c r="P10195" i="1" a="1"/>
  <c r="P10195" i="1" s="1"/>
  <c r="R10195" i="1" s="1"/>
  <c r="P10196" i="1" a="1"/>
  <c r="P10196" i="1" s="1"/>
  <c r="R10196" i="1" s="1"/>
  <c r="P10197" i="1" a="1"/>
  <c r="P10197" i="1" s="1"/>
  <c r="R10197" i="1" s="1"/>
  <c r="P10198" i="1" a="1"/>
  <c r="P10198" i="1" s="1"/>
  <c r="R10198" i="1" s="1"/>
  <c r="P10199" i="1" a="1"/>
  <c r="P10199" i="1" s="1"/>
  <c r="R10199" i="1" s="1"/>
  <c r="P10200" i="1" a="1"/>
  <c r="P10200" i="1" s="1"/>
  <c r="R10200" i="1" s="1"/>
  <c r="P10201" i="1" a="1"/>
  <c r="P10201" i="1" s="1"/>
  <c r="R10201" i="1" s="1"/>
  <c r="P10202" i="1" a="1"/>
  <c r="P10202" i="1" s="1"/>
  <c r="R10202" i="1" s="1"/>
  <c r="P10203" i="1" a="1"/>
  <c r="P10203" i="1" s="1"/>
  <c r="R10203" i="1" s="1"/>
  <c r="P10204" i="1" a="1"/>
  <c r="P10204" i="1" s="1"/>
  <c r="R10204" i="1" s="1"/>
  <c r="P10205" i="1" a="1"/>
  <c r="P10205" i="1" s="1"/>
  <c r="R10205" i="1" s="1"/>
  <c r="P10206" i="1" a="1"/>
  <c r="P10206" i="1" s="1"/>
  <c r="R10206" i="1" s="1"/>
  <c r="P10207" i="1" a="1"/>
  <c r="P10207" i="1" s="1"/>
  <c r="R10207" i="1" s="1"/>
  <c r="P10208" i="1" a="1"/>
  <c r="P10208" i="1" s="1"/>
  <c r="R10208" i="1" s="1"/>
  <c r="P10209" i="1" a="1"/>
  <c r="P10209" i="1" s="1"/>
  <c r="R10209" i="1" s="1"/>
  <c r="P10210" i="1" a="1"/>
  <c r="P10210" i="1" s="1"/>
  <c r="R10210" i="1" s="1"/>
  <c r="P10211" i="1" a="1"/>
  <c r="P10211" i="1" s="1"/>
  <c r="R10211" i="1" s="1"/>
  <c r="P10212" i="1" a="1"/>
  <c r="P10212" i="1" s="1"/>
  <c r="R10212" i="1" s="1"/>
  <c r="P10213" i="1" a="1"/>
  <c r="P10213" i="1" s="1"/>
  <c r="R10213" i="1" s="1"/>
  <c r="P10214" i="1" a="1"/>
  <c r="P10214" i="1" s="1"/>
  <c r="R10214" i="1" s="1"/>
  <c r="P10215" i="1" a="1"/>
  <c r="P10215" i="1" s="1"/>
  <c r="R10215" i="1" s="1"/>
  <c r="P10216" i="1" a="1"/>
  <c r="P10216" i="1" s="1"/>
  <c r="R10216" i="1" s="1"/>
  <c r="P10217" i="1" a="1"/>
  <c r="P10217" i="1" s="1"/>
  <c r="R10217" i="1" s="1"/>
  <c r="P10218" i="1" a="1"/>
  <c r="P10218" i="1" s="1"/>
  <c r="R10218" i="1" s="1"/>
  <c r="P10219" i="1" a="1"/>
  <c r="P10219" i="1" s="1"/>
  <c r="R10219" i="1" s="1"/>
  <c r="P10220" i="1" a="1"/>
  <c r="P10220" i="1" s="1"/>
  <c r="R10220" i="1" s="1"/>
  <c r="P10221" i="1" a="1"/>
  <c r="P10221" i="1" s="1"/>
  <c r="R10221" i="1" s="1"/>
  <c r="P10222" i="1" a="1"/>
  <c r="P10222" i="1" s="1"/>
  <c r="R10222" i="1" s="1"/>
  <c r="P10223" i="1" a="1"/>
  <c r="P10223" i="1" s="1"/>
  <c r="R10223" i="1" s="1"/>
  <c r="P10224" i="1" a="1"/>
  <c r="P10224" i="1" s="1"/>
  <c r="R10224" i="1" s="1"/>
  <c r="P10225" i="1" a="1"/>
  <c r="P10225" i="1" s="1"/>
  <c r="R10225" i="1" s="1"/>
  <c r="P10226" i="1" a="1"/>
  <c r="P10226" i="1" s="1"/>
  <c r="R10226" i="1" s="1"/>
  <c r="P10227" i="1" a="1"/>
  <c r="P10227" i="1" s="1"/>
  <c r="R10227" i="1" s="1"/>
  <c r="P10228" i="1" a="1"/>
  <c r="P10228" i="1" s="1"/>
  <c r="R10228" i="1" s="1"/>
  <c r="P10229" i="1" a="1"/>
  <c r="P10229" i="1" s="1"/>
  <c r="R10229" i="1" s="1"/>
  <c r="P10230" i="1" a="1"/>
  <c r="P10230" i="1" s="1"/>
  <c r="R10230" i="1" s="1"/>
  <c r="P10231" i="1" a="1"/>
  <c r="P10231" i="1" s="1"/>
  <c r="R10231" i="1" s="1"/>
  <c r="P10232" i="1" a="1"/>
  <c r="P10232" i="1" s="1"/>
  <c r="R10232" i="1" s="1"/>
  <c r="P10233" i="1" a="1"/>
  <c r="P10233" i="1" s="1"/>
  <c r="R10233" i="1" s="1"/>
  <c r="P10234" i="1" a="1"/>
  <c r="P10234" i="1" s="1"/>
  <c r="R10234" i="1" s="1"/>
  <c r="P10235" i="1" a="1"/>
  <c r="P10235" i="1" s="1"/>
  <c r="R10235" i="1" s="1"/>
  <c r="P10236" i="1" a="1"/>
  <c r="P10236" i="1" s="1"/>
  <c r="R10236" i="1" s="1"/>
  <c r="P10237" i="1" a="1"/>
  <c r="P10237" i="1" s="1"/>
  <c r="R10237" i="1" s="1"/>
  <c r="P10238" i="1" a="1"/>
  <c r="P10238" i="1" s="1"/>
  <c r="R10238" i="1" s="1"/>
  <c r="P10239" i="1" a="1"/>
  <c r="P10239" i="1" s="1"/>
  <c r="R10239" i="1" s="1"/>
  <c r="P10240" i="1" a="1"/>
  <c r="P10240" i="1" s="1"/>
  <c r="R10240" i="1" s="1"/>
  <c r="P10241" i="1" a="1"/>
  <c r="P10241" i="1" s="1"/>
  <c r="R10241" i="1" s="1"/>
  <c r="P10242" i="1" a="1"/>
  <c r="P10242" i="1" s="1"/>
  <c r="R10242" i="1" s="1"/>
  <c r="P10243" i="1" a="1"/>
  <c r="P10243" i="1" s="1"/>
  <c r="R10243" i="1" s="1"/>
  <c r="P10244" i="1" a="1"/>
  <c r="P10244" i="1" s="1"/>
  <c r="R10244" i="1" s="1"/>
  <c r="P10245" i="1" a="1"/>
  <c r="P10245" i="1" s="1"/>
  <c r="R10245" i="1" s="1"/>
  <c r="P10246" i="1" a="1"/>
  <c r="P10246" i="1" s="1"/>
  <c r="R10246" i="1" s="1"/>
  <c r="P10247" i="1" a="1"/>
  <c r="P10247" i="1" s="1"/>
  <c r="R10247" i="1" s="1"/>
  <c r="P10248" i="1" a="1"/>
  <c r="P10248" i="1" s="1"/>
  <c r="R10248" i="1" s="1"/>
  <c r="P10249" i="1" a="1"/>
  <c r="P10249" i="1" s="1"/>
  <c r="R10249" i="1" s="1"/>
  <c r="P10250" i="1" a="1"/>
  <c r="P10250" i="1" s="1"/>
  <c r="R10250" i="1" s="1"/>
  <c r="P10251" i="1" a="1"/>
  <c r="P10251" i="1" s="1"/>
  <c r="R10251" i="1" s="1"/>
  <c r="P10252" i="1" a="1"/>
  <c r="P10252" i="1" s="1"/>
  <c r="R10252" i="1" s="1"/>
  <c r="P10253" i="1" a="1"/>
  <c r="P10253" i="1" s="1"/>
  <c r="R10253" i="1" s="1"/>
  <c r="P10254" i="1" a="1"/>
  <c r="P10254" i="1" s="1"/>
  <c r="R10254" i="1" s="1"/>
  <c r="P10255" i="1" a="1"/>
  <c r="P10255" i="1" s="1"/>
  <c r="R10255" i="1" s="1"/>
  <c r="P10256" i="1" a="1"/>
  <c r="P10256" i="1" s="1"/>
  <c r="R10256" i="1" s="1"/>
  <c r="P10257" i="1" a="1"/>
  <c r="P10257" i="1" s="1"/>
  <c r="R10257" i="1" s="1"/>
  <c r="P10258" i="1" a="1"/>
  <c r="P10258" i="1" s="1"/>
  <c r="R10258" i="1" s="1"/>
  <c r="P10259" i="1" a="1"/>
  <c r="P10259" i="1" s="1"/>
  <c r="R10259" i="1" s="1"/>
  <c r="P10260" i="1" a="1"/>
  <c r="P10260" i="1" s="1"/>
  <c r="R10260" i="1" s="1"/>
  <c r="P10261" i="1" a="1"/>
  <c r="P10261" i="1" s="1"/>
  <c r="R10261" i="1" s="1"/>
  <c r="P10262" i="1" a="1"/>
  <c r="P10262" i="1" s="1"/>
  <c r="R10262" i="1" s="1"/>
  <c r="P10263" i="1" a="1"/>
  <c r="P10263" i="1" s="1"/>
  <c r="R10263" i="1" s="1"/>
  <c r="P10264" i="1" a="1"/>
  <c r="P10264" i="1" s="1"/>
  <c r="R10264" i="1" s="1"/>
  <c r="P10265" i="1" a="1"/>
  <c r="P10265" i="1" s="1"/>
  <c r="R10265" i="1" s="1"/>
  <c r="P10266" i="1" a="1"/>
  <c r="P10266" i="1" s="1"/>
  <c r="R10266" i="1" s="1"/>
  <c r="P10267" i="1" a="1"/>
  <c r="P10267" i="1" s="1"/>
  <c r="R10267" i="1" s="1"/>
  <c r="P10268" i="1" a="1"/>
  <c r="P10268" i="1" s="1"/>
  <c r="R10268" i="1" s="1"/>
  <c r="P10269" i="1" a="1"/>
  <c r="P10269" i="1" s="1"/>
  <c r="R10269" i="1" s="1"/>
  <c r="P10270" i="1" a="1"/>
  <c r="P10270" i="1" s="1"/>
  <c r="R10270" i="1" s="1"/>
  <c r="P10271" i="1" a="1"/>
  <c r="P10271" i="1" s="1"/>
  <c r="R10271" i="1" s="1"/>
  <c r="P10272" i="1" a="1"/>
  <c r="P10272" i="1" s="1"/>
  <c r="R10272" i="1" s="1"/>
  <c r="P10273" i="1" a="1"/>
  <c r="P10273" i="1" s="1"/>
  <c r="R10273" i="1" s="1"/>
  <c r="P10274" i="1" a="1"/>
  <c r="P10274" i="1" s="1"/>
  <c r="R10274" i="1" s="1"/>
  <c r="P10275" i="1" a="1"/>
  <c r="P10275" i="1" s="1"/>
  <c r="R10275" i="1" s="1"/>
  <c r="P10276" i="1" a="1"/>
  <c r="P10276" i="1" s="1"/>
  <c r="R10276" i="1" s="1"/>
  <c r="P10277" i="1" a="1"/>
  <c r="P10277" i="1" s="1"/>
  <c r="R10277" i="1" s="1"/>
  <c r="P10278" i="1" a="1"/>
  <c r="P10278" i="1" s="1"/>
  <c r="R10278" i="1" s="1"/>
  <c r="P10279" i="1" a="1"/>
  <c r="P10279" i="1" s="1"/>
  <c r="R10279" i="1" s="1"/>
  <c r="P10280" i="1" a="1"/>
  <c r="P10280" i="1" s="1"/>
  <c r="R10280" i="1" s="1"/>
  <c r="P10281" i="1" a="1"/>
  <c r="P10281" i="1" s="1"/>
  <c r="R10281" i="1" s="1"/>
  <c r="P10282" i="1" a="1"/>
  <c r="P10282" i="1" s="1"/>
  <c r="R10282" i="1" s="1"/>
  <c r="P10283" i="1" a="1"/>
  <c r="P10283" i="1" s="1"/>
  <c r="R10283" i="1" s="1"/>
  <c r="P10284" i="1" a="1"/>
  <c r="P10284" i="1" s="1"/>
  <c r="R10284" i="1" s="1"/>
  <c r="P10285" i="1" a="1"/>
  <c r="P10285" i="1" s="1"/>
  <c r="R10285" i="1" s="1"/>
  <c r="P10286" i="1" a="1"/>
  <c r="P10286" i="1" s="1"/>
  <c r="R10286" i="1" s="1"/>
  <c r="P10287" i="1" a="1"/>
  <c r="P10287" i="1" s="1"/>
  <c r="R10287" i="1" s="1"/>
  <c r="P10288" i="1" a="1"/>
  <c r="P10288" i="1" s="1"/>
  <c r="R10288" i="1" s="1"/>
  <c r="P10289" i="1" a="1"/>
  <c r="P10289" i="1" s="1"/>
  <c r="R10289" i="1" s="1"/>
  <c r="P10290" i="1" a="1"/>
  <c r="P10290" i="1" s="1"/>
  <c r="R10290" i="1" s="1"/>
  <c r="P10291" i="1" a="1"/>
  <c r="P10291" i="1" s="1"/>
  <c r="R10291" i="1" s="1"/>
  <c r="P10292" i="1" a="1"/>
  <c r="P10292" i="1" s="1"/>
  <c r="R10292" i="1" s="1"/>
  <c r="P10293" i="1" a="1"/>
  <c r="P10293" i="1" s="1"/>
  <c r="R10293" i="1" s="1"/>
  <c r="P10294" i="1" a="1"/>
  <c r="P10294" i="1" s="1"/>
  <c r="R10294" i="1" s="1"/>
  <c r="P10295" i="1" a="1"/>
  <c r="P10295" i="1" s="1"/>
  <c r="R10295" i="1" s="1"/>
  <c r="P10296" i="1" a="1"/>
  <c r="P10296" i="1" s="1"/>
  <c r="R10296" i="1" s="1"/>
  <c r="P10297" i="1" a="1"/>
  <c r="P10297" i="1" s="1"/>
  <c r="R10297" i="1" s="1"/>
  <c r="P10298" i="1" a="1"/>
  <c r="P10298" i="1" s="1"/>
  <c r="R10298" i="1" s="1"/>
  <c r="P10299" i="1" a="1"/>
  <c r="P10299" i="1" s="1"/>
  <c r="R10299" i="1" s="1"/>
  <c r="P10300" i="1" a="1"/>
  <c r="P10300" i="1" s="1"/>
  <c r="R10300" i="1" s="1"/>
  <c r="P10301" i="1" a="1"/>
  <c r="P10301" i="1" s="1"/>
  <c r="R10301" i="1" s="1"/>
  <c r="P10302" i="1" a="1"/>
  <c r="P10302" i="1" s="1"/>
  <c r="R10302" i="1" s="1"/>
  <c r="P10303" i="1" a="1"/>
  <c r="P10303" i="1" s="1"/>
  <c r="R10303" i="1" s="1"/>
  <c r="P10304" i="1" a="1"/>
  <c r="P10304" i="1" s="1"/>
  <c r="R10304" i="1" s="1"/>
  <c r="P10305" i="1" a="1"/>
  <c r="P10305" i="1" s="1"/>
  <c r="R10305" i="1" s="1"/>
  <c r="P10306" i="1" a="1"/>
  <c r="P10306" i="1" s="1"/>
  <c r="R10306" i="1" s="1"/>
  <c r="P10307" i="1" a="1"/>
  <c r="P10307" i="1" s="1"/>
  <c r="R10307" i="1" s="1"/>
  <c r="P10308" i="1" a="1"/>
  <c r="P10308" i="1" s="1"/>
  <c r="R10308" i="1" s="1"/>
  <c r="P10309" i="1" a="1"/>
  <c r="P10309" i="1" s="1"/>
  <c r="R10309" i="1" s="1"/>
  <c r="P10310" i="1" a="1"/>
  <c r="P10310" i="1" s="1"/>
  <c r="R10310" i="1" s="1"/>
  <c r="P10311" i="1" a="1"/>
  <c r="P10311" i="1" s="1"/>
  <c r="R10311" i="1" s="1"/>
  <c r="P10312" i="1" a="1"/>
  <c r="P10312" i="1" s="1"/>
  <c r="R10312" i="1" s="1"/>
  <c r="P10313" i="1" a="1"/>
  <c r="P10313" i="1" s="1"/>
  <c r="R10313" i="1" s="1"/>
  <c r="P10314" i="1" a="1"/>
  <c r="P10314" i="1" s="1"/>
  <c r="R10314" i="1" s="1"/>
  <c r="P10315" i="1" a="1"/>
  <c r="P10315" i="1" s="1"/>
  <c r="R10315" i="1" s="1"/>
  <c r="P10316" i="1" a="1"/>
  <c r="P10316" i="1" s="1"/>
  <c r="R10316" i="1" s="1"/>
  <c r="P10317" i="1" a="1"/>
  <c r="P10317" i="1" s="1"/>
  <c r="R10317" i="1" s="1"/>
  <c r="P10318" i="1" a="1"/>
  <c r="P10318" i="1" s="1"/>
  <c r="R10318" i="1" s="1"/>
  <c r="P10319" i="1" a="1"/>
  <c r="P10319" i="1" s="1"/>
  <c r="R10319" i="1" s="1"/>
  <c r="P10320" i="1" a="1"/>
  <c r="P10320" i="1" s="1"/>
  <c r="R10320" i="1" s="1"/>
  <c r="P10321" i="1" a="1"/>
  <c r="P10321" i="1" s="1"/>
  <c r="R10321" i="1" s="1"/>
  <c r="P10322" i="1" a="1"/>
  <c r="P10322" i="1" s="1"/>
  <c r="R10322" i="1" s="1"/>
  <c r="P10323" i="1" a="1"/>
  <c r="P10323" i="1" s="1"/>
  <c r="R10323" i="1" s="1"/>
  <c r="P10324" i="1" a="1"/>
  <c r="P10324" i="1" s="1"/>
  <c r="R10324" i="1" s="1"/>
  <c r="P10325" i="1" a="1"/>
  <c r="P10325" i="1" s="1"/>
  <c r="R10325" i="1" s="1"/>
  <c r="P10326" i="1" a="1"/>
  <c r="P10326" i="1" s="1"/>
  <c r="R10326" i="1" s="1"/>
  <c r="P10327" i="1" a="1"/>
  <c r="P10327" i="1" s="1"/>
  <c r="R10327" i="1" s="1"/>
  <c r="P10328" i="1" a="1"/>
  <c r="P10328" i="1" s="1"/>
  <c r="R10328" i="1" s="1"/>
  <c r="P10329" i="1" a="1"/>
  <c r="P10329" i="1" s="1"/>
  <c r="R10329" i="1" s="1"/>
  <c r="P10330" i="1" a="1"/>
  <c r="P10330" i="1" s="1"/>
  <c r="R10330" i="1" s="1"/>
  <c r="P10331" i="1" a="1"/>
  <c r="P10331" i="1" s="1"/>
  <c r="R10331" i="1" s="1"/>
  <c r="P10332" i="1" a="1"/>
  <c r="P10332" i="1" s="1"/>
  <c r="R10332" i="1" s="1"/>
  <c r="P10333" i="1" a="1"/>
  <c r="P10333" i="1" s="1"/>
  <c r="R10333" i="1" s="1"/>
  <c r="P10334" i="1" a="1"/>
  <c r="P10334" i="1" s="1"/>
  <c r="R10334" i="1" s="1"/>
  <c r="P10335" i="1" a="1"/>
  <c r="P10335" i="1" s="1"/>
  <c r="R10335" i="1" s="1"/>
  <c r="P10336" i="1" a="1"/>
  <c r="P10336" i="1" s="1"/>
  <c r="R10336" i="1" s="1"/>
  <c r="P10337" i="1" a="1"/>
  <c r="P10337" i="1" s="1"/>
  <c r="R10337" i="1" s="1"/>
  <c r="P10338" i="1" a="1"/>
  <c r="P10338" i="1" s="1"/>
  <c r="R10338" i="1" s="1"/>
  <c r="P10339" i="1" a="1"/>
  <c r="P10339" i="1" s="1"/>
  <c r="R10339" i="1" s="1"/>
  <c r="P10340" i="1" a="1"/>
  <c r="P10340" i="1" s="1"/>
  <c r="R10340" i="1" s="1"/>
  <c r="P10341" i="1" a="1"/>
  <c r="P10341" i="1" s="1"/>
  <c r="R10341" i="1" s="1"/>
  <c r="P10342" i="1" a="1"/>
  <c r="P10342" i="1" s="1"/>
  <c r="R10342" i="1" s="1"/>
  <c r="P10343" i="1" a="1"/>
  <c r="P10343" i="1" s="1"/>
  <c r="R10343" i="1" s="1"/>
  <c r="P10344" i="1" a="1"/>
  <c r="P10344" i="1" s="1"/>
  <c r="R10344" i="1" s="1"/>
  <c r="P10345" i="1" a="1"/>
  <c r="P10345" i="1" s="1"/>
  <c r="R10345" i="1" s="1"/>
  <c r="P10346" i="1" a="1"/>
  <c r="P10346" i="1" s="1"/>
  <c r="R10346" i="1" s="1"/>
  <c r="P10347" i="1" a="1"/>
  <c r="P10347" i="1" s="1"/>
  <c r="R10347" i="1" s="1"/>
  <c r="P10348" i="1" a="1"/>
  <c r="P10348" i="1" s="1"/>
  <c r="R10348" i="1" s="1"/>
  <c r="P10349" i="1" a="1"/>
  <c r="P10349" i="1" s="1"/>
  <c r="R10349" i="1" s="1"/>
  <c r="P10350" i="1" a="1"/>
  <c r="P10350" i="1" s="1"/>
  <c r="R10350" i="1" s="1"/>
  <c r="P10351" i="1" a="1"/>
  <c r="P10351" i="1" s="1"/>
  <c r="R10351" i="1" s="1"/>
  <c r="P10352" i="1" a="1"/>
  <c r="P10352" i="1" s="1"/>
  <c r="R10352" i="1" s="1"/>
  <c r="P10353" i="1" a="1"/>
  <c r="P10353" i="1" s="1"/>
  <c r="R10353" i="1" s="1"/>
  <c r="P10354" i="1" a="1"/>
  <c r="P10354" i="1" s="1"/>
  <c r="R10354" i="1" s="1"/>
  <c r="P10355" i="1" a="1"/>
  <c r="P10355" i="1" s="1"/>
  <c r="R10355" i="1" s="1"/>
  <c r="P10356" i="1" a="1"/>
  <c r="P10356" i="1" s="1"/>
  <c r="R10356" i="1" s="1"/>
  <c r="P10357" i="1" a="1"/>
  <c r="P10357" i="1" s="1"/>
  <c r="R10357" i="1" s="1"/>
  <c r="P10358" i="1" a="1"/>
  <c r="P10358" i="1" s="1"/>
  <c r="R10358" i="1" s="1"/>
  <c r="P10359" i="1" a="1"/>
  <c r="P10359" i="1" s="1"/>
  <c r="R10359" i="1" s="1"/>
  <c r="P10360" i="1" a="1"/>
  <c r="P10360" i="1" s="1"/>
  <c r="R10360" i="1" s="1"/>
  <c r="P10361" i="1" a="1"/>
  <c r="P10361" i="1" s="1"/>
  <c r="R10361" i="1" s="1"/>
  <c r="P10362" i="1" a="1"/>
  <c r="P10362" i="1" s="1"/>
  <c r="R10362" i="1" s="1"/>
  <c r="P10363" i="1" a="1"/>
  <c r="P10363" i="1" s="1"/>
  <c r="R10363" i="1" s="1"/>
  <c r="P10364" i="1" a="1"/>
  <c r="P10364" i="1" s="1"/>
  <c r="R10364" i="1" s="1"/>
  <c r="P10365" i="1" a="1"/>
  <c r="P10365" i="1" s="1"/>
  <c r="R10365" i="1" s="1"/>
  <c r="P10366" i="1" a="1"/>
  <c r="P10366" i="1" s="1"/>
  <c r="R10366" i="1" s="1"/>
  <c r="P10367" i="1" a="1"/>
  <c r="P10367" i="1" s="1"/>
  <c r="R10367" i="1" s="1"/>
  <c r="P10368" i="1" a="1"/>
  <c r="P10368" i="1" s="1"/>
  <c r="R10368" i="1" s="1"/>
  <c r="P10369" i="1" a="1"/>
  <c r="P10369" i="1" s="1"/>
  <c r="R10369" i="1" s="1"/>
  <c r="P10370" i="1" a="1"/>
  <c r="P10370" i="1" s="1"/>
  <c r="R10370" i="1" s="1"/>
  <c r="P10371" i="1" a="1"/>
  <c r="P10371" i="1" s="1"/>
  <c r="R10371" i="1" s="1"/>
  <c r="P10372" i="1" a="1"/>
  <c r="P10372" i="1" s="1"/>
  <c r="R10372" i="1" s="1"/>
  <c r="P10373" i="1" a="1"/>
  <c r="P10373" i="1" s="1"/>
  <c r="R10373" i="1" s="1"/>
  <c r="P10374" i="1" a="1"/>
  <c r="P10374" i="1" s="1"/>
  <c r="R10374" i="1" s="1"/>
  <c r="P10375" i="1" a="1"/>
  <c r="P10375" i="1" s="1"/>
  <c r="R10375" i="1" s="1"/>
  <c r="P10376" i="1" a="1"/>
  <c r="P10376" i="1" s="1"/>
  <c r="R10376" i="1" s="1"/>
  <c r="P10377" i="1" a="1"/>
  <c r="P10377" i="1" s="1"/>
  <c r="R10377" i="1" s="1"/>
  <c r="P10378" i="1" a="1"/>
  <c r="P10378" i="1" s="1"/>
  <c r="R10378" i="1" s="1"/>
  <c r="P10379" i="1" a="1"/>
  <c r="P10379" i="1" s="1"/>
  <c r="R10379" i="1" s="1"/>
  <c r="P10380" i="1" a="1"/>
  <c r="P10380" i="1" s="1"/>
  <c r="R10380" i="1" s="1"/>
  <c r="P10381" i="1" a="1"/>
  <c r="P10381" i="1" s="1"/>
  <c r="R10381" i="1" s="1"/>
  <c r="P10382" i="1" a="1"/>
  <c r="P10382" i="1" s="1"/>
  <c r="R10382" i="1" s="1"/>
  <c r="P10383" i="1" a="1"/>
  <c r="P10383" i="1" s="1"/>
  <c r="R10383" i="1" s="1"/>
  <c r="P10384" i="1" a="1"/>
  <c r="P10384" i="1" s="1"/>
  <c r="P10385" i="1" a="1"/>
  <c r="P10385" i="1" s="1"/>
  <c r="P10386" i="1" a="1"/>
  <c r="P10386" i="1" s="1"/>
  <c r="P10387" i="1" a="1"/>
  <c r="P10387" i="1" s="1"/>
  <c r="P10388" i="1" a="1"/>
  <c r="P10388" i="1" s="1"/>
  <c r="P10389" i="1" a="1"/>
  <c r="P10389" i="1" s="1"/>
  <c r="P10390" i="1" a="1"/>
  <c r="P10390" i="1" s="1"/>
  <c r="P10391" i="1" a="1"/>
  <c r="P10391" i="1" s="1"/>
  <c r="P10392" i="1" a="1"/>
  <c r="P10392" i="1" s="1"/>
  <c r="P10393" i="1" a="1"/>
  <c r="P10393" i="1" s="1"/>
  <c r="P10394" i="1" a="1"/>
  <c r="P10394" i="1" s="1"/>
  <c r="P10395" i="1" a="1"/>
  <c r="P10395" i="1" s="1"/>
  <c r="P10396" i="1" a="1"/>
  <c r="P10396" i="1" s="1"/>
  <c r="R10396" i="1" s="1"/>
  <c r="P10397" i="1" a="1"/>
  <c r="P10397" i="1" s="1"/>
  <c r="R10397" i="1" s="1"/>
  <c r="P10398" i="1" a="1"/>
  <c r="P10398" i="1" s="1"/>
  <c r="R10398" i="1" s="1"/>
  <c r="P10399" i="1" a="1"/>
  <c r="P10399" i="1" s="1"/>
  <c r="R10399" i="1" s="1"/>
  <c r="P10400" i="1" a="1"/>
  <c r="P10400" i="1" s="1"/>
  <c r="R10400" i="1" s="1"/>
  <c r="P10401" i="1" a="1"/>
  <c r="P10401" i="1" s="1"/>
  <c r="R10401" i="1" s="1"/>
  <c r="P10402" i="1" a="1"/>
  <c r="P10402" i="1" s="1"/>
  <c r="R10402" i="1" s="1"/>
  <c r="P10403" i="1" a="1"/>
  <c r="P10403" i="1" s="1"/>
  <c r="R10403" i="1" s="1"/>
  <c r="P10404" i="1" a="1"/>
  <c r="P10404" i="1" s="1"/>
  <c r="R10404" i="1" s="1"/>
  <c r="P10405" i="1" a="1"/>
  <c r="P10405" i="1" s="1"/>
  <c r="R10405" i="1" s="1"/>
  <c r="P10406" i="1" a="1"/>
  <c r="P10406" i="1" s="1"/>
  <c r="R10406" i="1" s="1"/>
  <c r="P10407" i="1" a="1"/>
  <c r="P10407" i="1" s="1"/>
  <c r="R10407" i="1" s="1"/>
  <c r="P10408" i="1" a="1"/>
  <c r="P10408" i="1" s="1"/>
  <c r="R10408" i="1" s="1"/>
  <c r="P10409" i="1" a="1"/>
  <c r="P10409" i="1" s="1"/>
  <c r="R10409" i="1" s="1"/>
  <c r="P10410" i="1" a="1"/>
  <c r="P10410" i="1" s="1"/>
  <c r="R10410" i="1" s="1"/>
  <c r="P10411" i="1" a="1"/>
  <c r="P10411" i="1" s="1"/>
  <c r="R10411" i="1" s="1"/>
  <c r="P10412" i="1" a="1"/>
  <c r="P10412" i="1" s="1"/>
  <c r="R10412" i="1" s="1"/>
  <c r="P10413" i="1" a="1"/>
  <c r="P10413" i="1" s="1"/>
  <c r="R10413" i="1" s="1"/>
  <c r="P10414" i="1" a="1"/>
  <c r="P10414" i="1" s="1"/>
  <c r="R10414" i="1" s="1"/>
  <c r="P10415" i="1" a="1"/>
  <c r="P10415" i="1" s="1"/>
  <c r="R10415" i="1" s="1"/>
  <c r="P10416" i="1" a="1"/>
  <c r="P10416" i="1" s="1"/>
  <c r="R10416" i="1" s="1"/>
  <c r="P10417" i="1" a="1"/>
  <c r="P10417" i="1" s="1"/>
  <c r="R10417" i="1" s="1"/>
  <c r="P10418" i="1" a="1"/>
  <c r="P10418" i="1" s="1"/>
  <c r="R10418" i="1" s="1"/>
  <c r="P10419" i="1" a="1"/>
  <c r="P10419" i="1" s="1"/>
  <c r="R10419" i="1" s="1"/>
  <c r="P10420" i="1" a="1"/>
  <c r="P10420" i="1" s="1"/>
  <c r="R10420" i="1" s="1"/>
  <c r="P10421" i="1" a="1"/>
  <c r="P10421" i="1" s="1"/>
  <c r="R10421" i="1" s="1"/>
  <c r="P10422" i="1" a="1"/>
  <c r="P10422" i="1" s="1"/>
  <c r="R10422" i="1" s="1"/>
  <c r="P10423" i="1" a="1"/>
  <c r="P10423" i="1" s="1"/>
  <c r="R10423" i="1" s="1"/>
  <c r="P10424" i="1" a="1"/>
  <c r="P10424" i="1" s="1"/>
  <c r="R10424" i="1" s="1"/>
  <c r="P10425" i="1" a="1"/>
  <c r="P10425" i="1" s="1"/>
  <c r="R10425" i="1" s="1"/>
  <c r="P10426" i="1" a="1"/>
  <c r="P10426" i="1" s="1"/>
  <c r="R10426" i="1" s="1"/>
  <c r="P10427" i="1" a="1"/>
  <c r="P10427" i="1" s="1"/>
  <c r="R10427" i="1" s="1"/>
  <c r="P10428" i="1" a="1"/>
  <c r="P10428" i="1" s="1"/>
  <c r="R10428" i="1" s="1"/>
  <c r="P10429" i="1" a="1"/>
  <c r="P10429" i="1" s="1"/>
  <c r="R10429" i="1" s="1"/>
  <c r="P10430" i="1" a="1"/>
  <c r="P10430" i="1" s="1"/>
  <c r="R10430" i="1" s="1"/>
  <c r="P10431" i="1" a="1"/>
  <c r="P10431" i="1" s="1"/>
  <c r="R10431" i="1" s="1"/>
  <c r="P10432" i="1" a="1"/>
  <c r="P10432" i="1" s="1"/>
  <c r="R10432" i="1" s="1"/>
  <c r="P10433" i="1" a="1"/>
  <c r="P10433" i="1" s="1"/>
  <c r="R10433" i="1" s="1"/>
  <c r="P10434" i="1" a="1"/>
  <c r="P10434" i="1" s="1"/>
  <c r="R10434" i="1" s="1"/>
  <c r="P10435" i="1" a="1"/>
  <c r="P10435" i="1" s="1"/>
  <c r="R10435" i="1" s="1"/>
  <c r="P10436" i="1" a="1"/>
  <c r="P10436" i="1" s="1"/>
  <c r="R10436" i="1" s="1"/>
  <c r="P10437" i="1" a="1"/>
  <c r="P10437" i="1" s="1"/>
  <c r="R10437" i="1" s="1"/>
  <c r="P10438" i="1" a="1"/>
  <c r="P10438" i="1" s="1"/>
  <c r="R10438" i="1" s="1"/>
  <c r="P10439" i="1" a="1"/>
  <c r="P10439" i="1" s="1"/>
  <c r="R10439" i="1" s="1"/>
  <c r="P10440" i="1" a="1"/>
  <c r="P10440" i="1" s="1"/>
  <c r="R10440" i="1" s="1"/>
  <c r="P10441" i="1" a="1"/>
  <c r="P10441" i="1" s="1"/>
  <c r="R10441" i="1" s="1"/>
  <c r="P10442" i="1" a="1"/>
  <c r="P10442" i="1" s="1"/>
  <c r="R10442" i="1" s="1"/>
  <c r="P10443" i="1" a="1"/>
  <c r="P10443" i="1" s="1"/>
  <c r="R10443" i="1" s="1"/>
  <c r="P10444" i="1" a="1"/>
  <c r="P10444" i="1" s="1"/>
  <c r="R10444" i="1" s="1"/>
  <c r="P10445" i="1" a="1"/>
  <c r="P10445" i="1" s="1"/>
  <c r="R10445" i="1" s="1"/>
  <c r="P10446" i="1" a="1"/>
  <c r="P10446" i="1" s="1"/>
  <c r="R10446" i="1" s="1"/>
  <c r="P10447" i="1" a="1"/>
  <c r="P10447" i="1" s="1"/>
  <c r="R10447" i="1" s="1"/>
  <c r="P10448" i="1" a="1"/>
  <c r="P10448" i="1" s="1"/>
  <c r="R10448" i="1" s="1"/>
  <c r="P10449" i="1" a="1"/>
  <c r="P10449" i="1" s="1"/>
  <c r="R10449" i="1" s="1"/>
  <c r="P10450" i="1" a="1"/>
  <c r="P10450" i="1" s="1"/>
  <c r="R10450" i="1" s="1"/>
  <c r="P10451" i="1" a="1"/>
  <c r="P10451" i="1" s="1"/>
  <c r="R10451" i="1" s="1"/>
  <c r="P10452" i="1" a="1"/>
  <c r="P10452" i="1" s="1"/>
  <c r="R10452" i="1" s="1"/>
  <c r="P10453" i="1" a="1"/>
  <c r="P10453" i="1" s="1"/>
  <c r="R10453" i="1" s="1"/>
  <c r="P10454" i="1" a="1"/>
  <c r="P10454" i="1" s="1"/>
  <c r="R10454" i="1" s="1"/>
  <c r="P10455" i="1" a="1"/>
  <c r="P10455" i="1" s="1"/>
  <c r="R10455" i="1" s="1"/>
  <c r="P10456" i="1" a="1"/>
  <c r="P10456" i="1" s="1"/>
  <c r="R10456" i="1" s="1"/>
  <c r="P10457" i="1" a="1"/>
  <c r="P10457" i="1" s="1"/>
  <c r="R10457" i="1" s="1"/>
  <c r="P10458" i="1" a="1"/>
  <c r="P10458" i="1" s="1"/>
  <c r="R10458" i="1" s="1"/>
  <c r="P10459" i="1" a="1"/>
  <c r="P10459" i="1" s="1"/>
  <c r="R10459" i="1" s="1"/>
  <c r="P10460" i="1" a="1"/>
  <c r="P10460" i="1" s="1"/>
  <c r="R10460" i="1" s="1"/>
  <c r="P10461" i="1" a="1"/>
  <c r="P10461" i="1" s="1"/>
  <c r="R10461" i="1" s="1"/>
  <c r="P10462" i="1" a="1"/>
  <c r="P10462" i="1" s="1"/>
  <c r="R10462" i="1" s="1"/>
  <c r="P10463" i="1" a="1"/>
  <c r="P10463" i="1" s="1"/>
  <c r="R10463" i="1" s="1"/>
  <c r="P10464" i="1" a="1"/>
  <c r="P10464" i="1" s="1"/>
  <c r="R10464" i="1" s="1"/>
  <c r="P10465" i="1" a="1"/>
  <c r="P10465" i="1" s="1"/>
  <c r="R10465" i="1" s="1"/>
  <c r="P10466" i="1" a="1"/>
  <c r="P10466" i="1" s="1"/>
  <c r="R10466" i="1" s="1"/>
  <c r="P10467" i="1" a="1"/>
  <c r="P10467" i="1" s="1"/>
  <c r="R10467" i="1" s="1"/>
  <c r="P10468" i="1" a="1"/>
  <c r="P10468" i="1" s="1"/>
  <c r="R10468" i="1" s="1"/>
  <c r="P10469" i="1" a="1"/>
  <c r="P10469" i="1" s="1"/>
  <c r="R10469" i="1" s="1"/>
  <c r="P10470" i="1" a="1"/>
  <c r="P10470" i="1" s="1"/>
  <c r="R10470" i="1" s="1"/>
  <c r="P10471" i="1" a="1"/>
  <c r="P10471" i="1" s="1"/>
  <c r="R10471" i="1" s="1"/>
  <c r="P10472" i="1" a="1"/>
  <c r="P10472" i="1" s="1"/>
  <c r="R10472" i="1" s="1"/>
  <c r="P10473" i="1" a="1"/>
  <c r="P10473" i="1" s="1"/>
  <c r="R10473" i="1" s="1"/>
  <c r="P10474" i="1" a="1"/>
  <c r="P10474" i="1" s="1"/>
  <c r="R10474" i="1" s="1"/>
  <c r="P10475" i="1" a="1"/>
  <c r="P10475" i="1" s="1"/>
  <c r="R10475" i="1" s="1"/>
  <c r="P10476" i="1" a="1"/>
  <c r="P10476" i="1" s="1"/>
  <c r="R10476" i="1" s="1"/>
  <c r="P10477" i="1" a="1"/>
  <c r="P10477" i="1" s="1"/>
  <c r="R10477" i="1" s="1"/>
  <c r="P10478" i="1" a="1"/>
  <c r="P10478" i="1" s="1"/>
  <c r="R10478" i="1" s="1"/>
  <c r="P10479" i="1" a="1"/>
  <c r="P10479" i="1" s="1"/>
  <c r="R10479" i="1" s="1"/>
  <c r="P10480" i="1" a="1"/>
  <c r="P10480" i="1" s="1"/>
  <c r="R10480" i="1" s="1"/>
  <c r="P10481" i="1" a="1"/>
  <c r="P10481" i="1" s="1"/>
  <c r="R10481" i="1" s="1"/>
  <c r="P10482" i="1" a="1"/>
  <c r="P10482" i="1" s="1"/>
  <c r="R10482" i="1" s="1"/>
  <c r="P10483" i="1" a="1"/>
  <c r="P10483" i="1" s="1"/>
  <c r="R10483" i="1" s="1"/>
  <c r="P10484" i="1" a="1"/>
  <c r="P10484" i="1" s="1"/>
  <c r="R10484" i="1" s="1"/>
  <c r="P10485" i="1" a="1"/>
  <c r="P10485" i="1" s="1"/>
  <c r="R10485" i="1" s="1"/>
  <c r="P10486" i="1" a="1"/>
  <c r="P10486" i="1" s="1"/>
  <c r="R10486" i="1" s="1"/>
  <c r="P10487" i="1" a="1"/>
  <c r="P10487" i="1" s="1"/>
  <c r="R10487" i="1" s="1"/>
  <c r="P10488" i="1" a="1"/>
  <c r="P10488" i="1" s="1"/>
  <c r="R10488" i="1" s="1"/>
  <c r="P10489" i="1" a="1"/>
  <c r="P10489" i="1" s="1"/>
  <c r="R10489" i="1" s="1"/>
  <c r="P10490" i="1" a="1"/>
  <c r="P10490" i="1" s="1"/>
  <c r="R10490" i="1" s="1"/>
  <c r="P10491" i="1" a="1"/>
  <c r="P10491" i="1" s="1"/>
  <c r="R10491" i="1" s="1"/>
  <c r="P10492" i="1" a="1"/>
  <c r="P10492" i="1" s="1"/>
  <c r="R10492" i="1" s="1"/>
  <c r="P10493" i="1" a="1"/>
  <c r="P10493" i="1" s="1"/>
  <c r="R10493" i="1" s="1"/>
  <c r="P10494" i="1" a="1"/>
  <c r="P10494" i="1" s="1"/>
  <c r="R10494" i="1" s="1"/>
  <c r="P10495" i="1" a="1"/>
  <c r="P10495" i="1" s="1"/>
  <c r="R10495" i="1" s="1"/>
  <c r="P10496" i="1" a="1"/>
  <c r="P10496" i="1" s="1"/>
  <c r="R10496" i="1" s="1"/>
  <c r="P10497" i="1" a="1"/>
  <c r="P10497" i="1" s="1"/>
  <c r="R10497" i="1" s="1"/>
  <c r="P10498" i="1" a="1"/>
  <c r="P10498" i="1" s="1"/>
  <c r="R10498" i="1" s="1"/>
  <c r="P10499" i="1" a="1"/>
  <c r="P10499" i="1" s="1"/>
  <c r="R10499" i="1" s="1"/>
  <c r="P10500" i="1" a="1"/>
  <c r="P10500" i="1" s="1"/>
  <c r="R10500" i="1" s="1"/>
  <c r="P10501" i="1" a="1"/>
  <c r="P10501" i="1" s="1"/>
  <c r="R10501" i="1" s="1"/>
  <c r="P10502" i="1" a="1"/>
  <c r="P10502" i="1" s="1"/>
  <c r="R10502" i="1" s="1"/>
  <c r="P10503" i="1" a="1"/>
  <c r="P10503" i="1" s="1"/>
  <c r="R10503" i="1" s="1"/>
  <c r="P10504" i="1" a="1"/>
  <c r="P10504" i="1" s="1"/>
  <c r="R10504" i="1" s="1"/>
  <c r="P10505" i="1" a="1"/>
  <c r="P10505" i="1" s="1"/>
  <c r="R10505" i="1" s="1"/>
  <c r="P10506" i="1" a="1"/>
  <c r="P10506" i="1" s="1"/>
  <c r="R10506" i="1" s="1"/>
  <c r="P10507" i="1" a="1"/>
  <c r="P10507" i="1" s="1"/>
  <c r="R10507" i="1" s="1"/>
  <c r="P10508" i="1" a="1"/>
  <c r="P10508" i="1" s="1"/>
  <c r="R10508" i="1" s="1"/>
  <c r="P10509" i="1" a="1"/>
  <c r="P10509" i="1" s="1"/>
  <c r="R10509" i="1" s="1"/>
  <c r="P10510" i="1" a="1"/>
  <c r="P10510" i="1" s="1"/>
  <c r="R10510" i="1" s="1"/>
  <c r="P10511" i="1" a="1"/>
  <c r="P10511" i="1" s="1"/>
  <c r="R10511" i="1" s="1"/>
  <c r="P10512" i="1" a="1"/>
  <c r="P10512" i="1" s="1"/>
  <c r="R10512" i="1" s="1"/>
  <c r="P10513" i="1" a="1"/>
  <c r="P10513" i="1" s="1"/>
  <c r="R10513" i="1" s="1"/>
  <c r="P10514" i="1" a="1"/>
  <c r="P10514" i="1" s="1"/>
  <c r="R10514" i="1" s="1"/>
  <c r="P10515" i="1" a="1"/>
  <c r="P10515" i="1" s="1"/>
  <c r="R10515" i="1" s="1"/>
  <c r="P10516" i="1" a="1"/>
  <c r="P10516" i="1" s="1"/>
  <c r="R10516" i="1" s="1"/>
  <c r="P10517" i="1" a="1"/>
  <c r="P10517" i="1" s="1"/>
  <c r="R10517" i="1" s="1"/>
  <c r="P10518" i="1" a="1"/>
  <c r="P10518" i="1" s="1"/>
  <c r="R10518" i="1" s="1"/>
  <c r="P10519" i="1" a="1"/>
  <c r="P10519" i="1" s="1"/>
  <c r="R10519" i="1" s="1"/>
  <c r="P10520" i="1" a="1"/>
  <c r="P10520" i="1" s="1"/>
  <c r="R10520" i="1" s="1"/>
  <c r="P10521" i="1" a="1"/>
  <c r="P10521" i="1" s="1"/>
  <c r="R10521" i="1" s="1"/>
  <c r="P10522" i="1" a="1"/>
  <c r="P10522" i="1" s="1"/>
  <c r="R10522" i="1" s="1"/>
  <c r="P10523" i="1" a="1"/>
  <c r="P10523" i="1" s="1"/>
  <c r="R10523" i="1" s="1"/>
  <c r="P10524" i="1" a="1"/>
  <c r="P10524" i="1" s="1"/>
  <c r="R10524" i="1" s="1"/>
  <c r="P10525" i="1" a="1"/>
  <c r="P10525" i="1" s="1"/>
  <c r="R10525" i="1" s="1"/>
  <c r="P10526" i="1" a="1"/>
  <c r="P10526" i="1" s="1"/>
  <c r="R10526" i="1" s="1"/>
  <c r="P10527" i="1" a="1"/>
  <c r="P10527" i="1" s="1"/>
  <c r="R10527" i="1" s="1"/>
  <c r="P10528" i="1" a="1"/>
  <c r="P10528" i="1" s="1"/>
  <c r="R10528" i="1" s="1"/>
  <c r="P10529" i="1" a="1"/>
  <c r="P10529" i="1" s="1"/>
  <c r="R10529" i="1" s="1"/>
  <c r="P10530" i="1" a="1"/>
  <c r="P10530" i="1" s="1"/>
  <c r="R10530" i="1" s="1"/>
  <c r="P10531" i="1" a="1"/>
  <c r="P10531" i="1" s="1"/>
  <c r="R10531" i="1" s="1"/>
  <c r="P10532" i="1" a="1"/>
  <c r="P10532" i="1" s="1"/>
  <c r="R10532" i="1" s="1"/>
  <c r="P10533" i="1" a="1"/>
  <c r="P10533" i="1" s="1"/>
  <c r="R10533" i="1" s="1"/>
  <c r="P10534" i="1" a="1"/>
  <c r="P10534" i="1" s="1"/>
  <c r="R10534" i="1" s="1"/>
  <c r="P10535" i="1" a="1"/>
  <c r="P10535" i="1" s="1"/>
  <c r="R10535" i="1" s="1"/>
  <c r="P10536" i="1" a="1"/>
  <c r="P10536" i="1" s="1"/>
  <c r="R10536" i="1" s="1"/>
  <c r="P10537" i="1" a="1"/>
  <c r="P10537" i="1" s="1"/>
  <c r="R10537" i="1" s="1"/>
  <c r="P10538" i="1" a="1"/>
  <c r="P10538" i="1" s="1"/>
  <c r="R10538" i="1" s="1"/>
  <c r="P10539" i="1" a="1"/>
  <c r="P10539" i="1" s="1"/>
  <c r="R10539" i="1" s="1"/>
  <c r="P10540" i="1" a="1"/>
  <c r="P10540" i="1" s="1"/>
  <c r="R10540" i="1" s="1"/>
  <c r="P10541" i="1" a="1"/>
  <c r="P10541" i="1" s="1"/>
  <c r="R10541" i="1" s="1"/>
  <c r="P10542" i="1" a="1"/>
  <c r="P10542" i="1" s="1"/>
  <c r="R10542" i="1" s="1"/>
  <c r="P10543" i="1" a="1"/>
  <c r="P10543" i="1" s="1"/>
  <c r="R10543" i="1" s="1"/>
  <c r="P10544" i="1" a="1"/>
  <c r="P10544" i="1" s="1"/>
  <c r="R10544" i="1" s="1"/>
  <c r="P10545" i="1" a="1"/>
  <c r="P10545" i="1" s="1"/>
  <c r="R10545" i="1" s="1"/>
  <c r="P10546" i="1" a="1"/>
  <c r="P10546" i="1" s="1"/>
  <c r="R10546" i="1" s="1"/>
  <c r="P10547" i="1" a="1"/>
  <c r="P10547" i="1" s="1"/>
  <c r="R10547" i="1" s="1"/>
  <c r="P10548" i="1" a="1"/>
  <c r="P10548" i="1" s="1"/>
  <c r="R10548" i="1" s="1"/>
  <c r="P10549" i="1" a="1"/>
  <c r="P10549" i="1" s="1"/>
  <c r="R10549" i="1" s="1"/>
  <c r="P10550" i="1" a="1"/>
  <c r="P10550" i="1" s="1"/>
  <c r="R10550" i="1" s="1"/>
  <c r="P10551" i="1" a="1"/>
  <c r="P10551" i="1" s="1"/>
  <c r="R10551" i="1" s="1"/>
  <c r="P10552" i="1" a="1"/>
  <c r="P10552" i="1" s="1"/>
  <c r="R10552" i="1" s="1"/>
  <c r="P10553" i="1" a="1"/>
  <c r="P10553" i="1" s="1"/>
  <c r="R10553" i="1" s="1"/>
  <c r="P10554" i="1" a="1"/>
  <c r="P10554" i="1" s="1"/>
  <c r="R10554" i="1" s="1"/>
  <c r="P10555" i="1" a="1"/>
  <c r="P10555" i="1" s="1"/>
  <c r="R10555" i="1" s="1"/>
  <c r="P10556" i="1" a="1"/>
  <c r="P10556" i="1" s="1"/>
  <c r="R10556" i="1" s="1"/>
  <c r="P10557" i="1" a="1"/>
  <c r="P10557" i="1" s="1"/>
  <c r="R10557" i="1" s="1"/>
  <c r="P10558" i="1" a="1"/>
  <c r="P10558" i="1" s="1"/>
  <c r="R10558" i="1" s="1"/>
  <c r="P10559" i="1" a="1"/>
  <c r="P10559" i="1" s="1"/>
  <c r="R10559" i="1" s="1"/>
  <c r="P10560" i="1" a="1"/>
  <c r="P10560" i="1" s="1"/>
  <c r="R10560" i="1" s="1"/>
  <c r="P10561" i="1" a="1"/>
  <c r="P10561" i="1" s="1"/>
  <c r="R10561" i="1" s="1"/>
  <c r="P10562" i="1" a="1"/>
  <c r="P10562" i="1" s="1"/>
  <c r="R10562" i="1" s="1"/>
  <c r="P10563" i="1" a="1"/>
  <c r="P10563" i="1" s="1"/>
  <c r="R10563" i="1" s="1"/>
  <c r="P10564" i="1" a="1"/>
  <c r="P10564" i="1" s="1"/>
  <c r="R10564" i="1" s="1"/>
  <c r="P10565" i="1" a="1"/>
  <c r="P10565" i="1" s="1"/>
  <c r="R10565" i="1" s="1"/>
  <c r="P10566" i="1" a="1"/>
  <c r="P10566" i="1" s="1"/>
  <c r="R10566" i="1" s="1"/>
  <c r="P10567" i="1" a="1"/>
  <c r="P10567" i="1" s="1"/>
  <c r="R10567" i="1" s="1"/>
  <c r="P10568" i="1" a="1"/>
  <c r="P10568" i="1" s="1"/>
  <c r="R10568" i="1" s="1"/>
  <c r="P10569" i="1" a="1"/>
  <c r="P10569" i="1" s="1"/>
  <c r="R10569" i="1" s="1"/>
  <c r="P10570" i="1" a="1"/>
  <c r="P10570" i="1" s="1"/>
  <c r="R10570" i="1" s="1"/>
  <c r="P10571" i="1" a="1"/>
  <c r="P10571" i="1" s="1"/>
  <c r="R10571" i="1" s="1"/>
  <c r="P10572" i="1" a="1"/>
  <c r="P10572" i="1" s="1"/>
  <c r="R10572" i="1" s="1"/>
  <c r="P10573" i="1" a="1"/>
  <c r="P10573" i="1" s="1"/>
  <c r="R10573" i="1" s="1"/>
  <c r="P10574" i="1" a="1"/>
  <c r="P10574" i="1" s="1"/>
  <c r="R10574" i="1" s="1"/>
  <c r="P10575" i="1" a="1"/>
  <c r="P10575" i="1" s="1"/>
  <c r="R10575" i="1" s="1"/>
  <c r="P10576" i="1" a="1"/>
  <c r="P10576" i="1" s="1"/>
  <c r="R10576" i="1" s="1"/>
  <c r="P10577" i="1" a="1"/>
  <c r="P10577" i="1" s="1"/>
  <c r="R10577" i="1" s="1"/>
  <c r="P10578" i="1" a="1"/>
  <c r="P10578" i="1" s="1"/>
  <c r="R10578" i="1" s="1"/>
  <c r="P10579" i="1" a="1"/>
  <c r="P10579" i="1" s="1"/>
  <c r="R10579" i="1" s="1"/>
  <c r="P10580" i="1" a="1"/>
  <c r="P10580" i="1" s="1"/>
  <c r="R10580" i="1" s="1"/>
  <c r="P10581" i="1" a="1"/>
  <c r="P10581" i="1" s="1"/>
  <c r="R10581" i="1" s="1"/>
  <c r="P10582" i="1" a="1"/>
  <c r="P10582" i="1" s="1"/>
  <c r="R10582" i="1" s="1"/>
  <c r="P10583" i="1" a="1"/>
  <c r="P10583" i="1" s="1"/>
  <c r="R10583" i="1" s="1"/>
  <c r="P10584" i="1" a="1"/>
  <c r="P10584" i="1" s="1"/>
  <c r="R10584" i="1" s="1"/>
  <c r="P10585" i="1" a="1"/>
  <c r="P10585" i="1" s="1"/>
  <c r="R10585" i="1" s="1"/>
  <c r="P10586" i="1" a="1"/>
  <c r="P10586" i="1" s="1"/>
  <c r="R10586" i="1" s="1"/>
  <c r="P10587" i="1" a="1"/>
  <c r="P10587" i="1" s="1"/>
  <c r="R10587" i="1" s="1"/>
  <c r="P10588" i="1" a="1"/>
  <c r="P10588" i="1" s="1"/>
  <c r="R10588" i="1" s="1"/>
  <c r="P10589" i="1" a="1"/>
  <c r="P10589" i="1" s="1"/>
  <c r="R10589" i="1" s="1"/>
  <c r="P10590" i="1" a="1"/>
  <c r="P10590" i="1" s="1"/>
  <c r="R10590" i="1" s="1"/>
  <c r="P10591" i="1" a="1"/>
  <c r="P10591" i="1" s="1"/>
  <c r="R10591" i="1" s="1"/>
  <c r="P10592" i="1" a="1"/>
  <c r="P10592" i="1" s="1"/>
  <c r="R10592" i="1" s="1"/>
  <c r="P10593" i="1" a="1"/>
  <c r="P10593" i="1" s="1"/>
  <c r="R10593" i="1" s="1"/>
  <c r="P10594" i="1" a="1"/>
  <c r="P10594" i="1" s="1"/>
  <c r="R10594" i="1" s="1"/>
  <c r="P10595" i="1" a="1"/>
  <c r="P10595" i="1" s="1"/>
  <c r="R10595" i="1" s="1"/>
  <c r="P10596" i="1" a="1"/>
  <c r="P10596" i="1" s="1"/>
  <c r="R10596" i="1" s="1"/>
  <c r="P10597" i="1" a="1"/>
  <c r="P10597" i="1" s="1"/>
  <c r="R10597" i="1" s="1"/>
  <c r="P10598" i="1" a="1"/>
  <c r="P10598" i="1" s="1"/>
  <c r="R10598" i="1" s="1"/>
  <c r="P10599" i="1" a="1"/>
  <c r="P10599" i="1" s="1"/>
  <c r="R10599" i="1" s="1"/>
  <c r="P10600" i="1" a="1"/>
  <c r="P10600" i="1" s="1"/>
  <c r="R10600" i="1" s="1"/>
  <c r="P10601" i="1" a="1"/>
  <c r="P10601" i="1" s="1"/>
  <c r="R10601" i="1" s="1"/>
  <c r="P10602" i="1" a="1"/>
  <c r="P10602" i="1" s="1"/>
  <c r="R10602" i="1" s="1"/>
  <c r="P10603" i="1" a="1"/>
  <c r="P10603" i="1" s="1"/>
  <c r="R10603" i="1" s="1"/>
  <c r="P10604" i="1" a="1"/>
  <c r="P10604" i="1" s="1"/>
  <c r="R10604" i="1" s="1"/>
  <c r="P10605" i="1" a="1"/>
  <c r="P10605" i="1" s="1"/>
  <c r="R10605" i="1" s="1"/>
  <c r="P10606" i="1" a="1"/>
  <c r="P10606" i="1" s="1"/>
  <c r="R10606" i="1" s="1"/>
  <c r="P10607" i="1" a="1"/>
  <c r="P10607" i="1" s="1"/>
  <c r="R10607" i="1" s="1"/>
  <c r="P10608" i="1" a="1"/>
  <c r="P10608" i="1" s="1"/>
  <c r="R10608" i="1" s="1"/>
  <c r="P10609" i="1" a="1"/>
  <c r="P10609" i="1" s="1"/>
  <c r="R10609" i="1" s="1"/>
  <c r="P10610" i="1" a="1"/>
  <c r="P10610" i="1" s="1"/>
  <c r="R10610" i="1" s="1"/>
  <c r="P10611" i="1" a="1"/>
  <c r="P10611" i="1" s="1"/>
  <c r="R10611" i="1" s="1"/>
  <c r="P10612" i="1" a="1"/>
  <c r="P10612" i="1" s="1"/>
  <c r="R10612" i="1" s="1"/>
  <c r="P10613" i="1" a="1"/>
  <c r="P10613" i="1" s="1"/>
  <c r="R10613" i="1" s="1"/>
  <c r="P10614" i="1" a="1"/>
  <c r="P10614" i="1" s="1"/>
  <c r="R10614" i="1" s="1"/>
  <c r="P10615" i="1" a="1"/>
  <c r="P10615" i="1" s="1"/>
  <c r="R10615" i="1" s="1"/>
  <c r="P10616" i="1" a="1"/>
  <c r="P10616" i="1" s="1"/>
  <c r="R10616" i="1" s="1"/>
  <c r="P10617" i="1" a="1"/>
  <c r="P10617" i="1" s="1"/>
  <c r="R10617" i="1" s="1"/>
  <c r="P10618" i="1" a="1"/>
  <c r="P10618" i="1" s="1"/>
  <c r="R10618" i="1" s="1"/>
  <c r="P10619" i="1" a="1"/>
  <c r="P10619" i="1" s="1"/>
  <c r="R10619" i="1" s="1"/>
  <c r="P10620" i="1" a="1"/>
  <c r="P10620" i="1" s="1"/>
  <c r="R10620" i="1" s="1"/>
  <c r="P10621" i="1" a="1"/>
  <c r="P10621" i="1" s="1"/>
  <c r="R10621" i="1" s="1"/>
  <c r="P10622" i="1" a="1"/>
  <c r="P10622" i="1" s="1"/>
  <c r="R10622" i="1" s="1"/>
  <c r="P10623" i="1" a="1"/>
  <c r="P10623" i="1" s="1"/>
  <c r="R10623" i="1" s="1"/>
  <c r="P10624" i="1" a="1"/>
  <c r="P10624" i="1" s="1"/>
  <c r="R10624" i="1" s="1"/>
  <c r="P10625" i="1" a="1"/>
  <c r="P10625" i="1" s="1"/>
  <c r="R10625" i="1" s="1"/>
  <c r="P10626" i="1" a="1"/>
  <c r="P10626" i="1" s="1"/>
  <c r="R10626" i="1" s="1"/>
  <c r="P10627" i="1" a="1"/>
  <c r="P10627" i="1" s="1"/>
  <c r="R10627" i="1" s="1"/>
  <c r="P10628" i="1" a="1"/>
  <c r="P10628" i="1" s="1"/>
  <c r="R10628" i="1" s="1"/>
  <c r="P10629" i="1" a="1"/>
  <c r="P10629" i="1" s="1"/>
  <c r="R10629" i="1" s="1"/>
  <c r="P10630" i="1" a="1"/>
  <c r="P10630" i="1" s="1"/>
  <c r="R10630" i="1" s="1"/>
  <c r="P10631" i="1" a="1"/>
  <c r="P10631" i="1" s="1"/>
  <c r="R10631" i="1" s="1"/>
  <c r="P10632" i="1" a="1"/>
  <c r="P10632" i="1" s="1"/>
  <c r="R10632" i="1" s="1"/>
  <c r="P10633" i="1" a="1"/>
  <c r="P10633" i="1" s="1"/>
  <c r="R10633" i="1" s="1"/>
  <c r="P10634" i="1" a="1"/>
  <c r="P10634" i="1" s="1"/>
  <c r="R10634" i="1" s="1"/>
  <c r="P10635" i="1" a="1"/>
  <c r="P10635" i="1" s="1"/>
  <c r="R10635" i="1" s="1"/>
  <c r="P10636" i="1" a="1"/>
  <c r="P10636" i="1" s="1"/>
  <c r="R10636" i="1" s="1"/>
  <c r="P10637" i="1" a="1"/>
  <c r="P10637" i="1" s="1"/>
  <c r="R10637" i="1" s="1"/>
  <c r="P10638" i="1" a="1"/>
  <c r="P10638" i="1" s="1"/>
  <c r="R10638" i="1" s="1"/>
  <c r="P10639" i="1" a="1"/>
  <c r="P10639" i="1" s="1"/>
  <c r="R10639" i="1" s="1"/>
  <c r="P10640" i="1" a="1"/>
  <c r="P10640" i="1" s="1"/>
  <c r="R10640" i="1" s="1"/>
  <c r="P10641" i="1" a="1"/>
  <c r="P10641" i="1" s="1"/>
  <c r="R10641" i="1" s="1"/>
  <c r="P10642" i="1" a="1"/>
  <c r="P10642" i="1" s="1"/>
  <c r="R10642" i="1" s="1"/>
  <c r="P10643" i="1" a="1"/>
  <c r="P10643" i="1" s="1"/>
  <c r="R10643" i="1" s="1"/>
  <c r="P10644" i="1" a="1"/>
  <c r="P10644" i="1" s="1"/>
  <c r="R10644" i="1" s="1"/>
  <c r="P10645" i="1" a="1"/>
  <c r="P10645" i="1" s="1"/>
  <c r="R10645" i="1" s="1"/>
  <c r="P10646" i="1" a="1"/>
  <c r="P10646" i="1" s="1"/>
  <c r="R10646" i="1" s="1"/>
  <c r="P10647" i="1" a="1"/>
  <c r="P10647" i="1" s="1"/>
  <c r="R10647" i="1" s="1"/>
  <c r="P10648" i="1" a="1"/>
  <c r="P10648" i="1" s="1"/>
  <c r="R10648" i="1" s="1"/>
  <c r="P10649" i="1" a="1"/>
  <c r="P10649" i="1" s="1"/>
  <c r="R10649" i="1" s="1"/>
  <c r="P10650" i="1" a="1"/>
  <c r="P10650" i="1" s="1"/>
  <c r="R10650" i="1" s="1"/>
  <c r="P10651" i="1" a="1"/>
  <c r="P10651" i="1" s="1"/>
  <c r="R10651" i="1" s="1"/>
  <c r="P10652" i="1" a="1"/>
  <c r="P10652" i="1" s="1"/>
  <c r="R10652" i="1" s="1"/>
  <c r="P10653" i="1" a="1"/>
  <c r="P10653" i="1" s="1"/>
  <c r="R10653" i="1" s="1"/>
  <c r="P10654" i="1" a="1"/>
  <c r="P10654" i="1" s="1"/>
  <c r="R10654" i="1" s="1"/>
  <c r="P10655" i="1" a="1"/>
  <c r="P10655" i="1" s="1"/>
  <c r="R10655" i="1" s="1"/>
  <c r="P10656" i="1" a="1"/>
  <c r="P10656" i="1" s="1"/>
  <c r="R10656" i="1" s="1"/>
  <c r="P10657" i="1" a="1"/>
  <c r="P10657" i="1" s="1"/>
  <c r="R10657" i="1" s="1"/>
  <c r="P10658" i="1" a="1"/>
  <c r="P10658" i="1" s="1"/>
  <c r="R10658" i="1" s="1"/>
  <c r="P10659" i="1" a="1"/>
  <c r="P10659" i="1" s="1"/>
  <c r="R10659" i="1" s="1"/>
  <c r="P10660" i="1" a="1"/>
  <c r="P10660" i="1" s="1"/>
  <c r="R10660" i="1" s="1"/>
  <c r="P10661" i="1" a="1"/>
  <c r="P10661" i="1" s="1"/>
  <c r="R10661" i="1" s="1"/>
  <c r="P10662" i="1" a="1"/>
  <c r="P10662" i="1" s="1"/>
  <c r="R10662" i="1" s="1"/>
  <c r="P10663" i="1" a="1"/>
  <c r="P10663" i="1" s="1"/>
  <c r="R10663" i="1" s="1"/>
  <c r="P10664" i="1" a="1"/>
  <c r="P10664" i="1" s="1"/>
  <c r="R10664" i="1" s="1"/>
  <c r="P10665" i="1" a="1"/>
  <c r="P10665" i="1" s="1"/>
  <c r="R10665" i="1" s="1"/>
  <c r="P10666" i="1" a="1"/>
  <c r="P10666" i="1" s="1"/>
  <c r="R10666" i="1" s="1"/>
  <c r="P10667" i="1" a="1"/>
  <c r="P10667" i="1" s="1"/>
  <c r="R10667" i="1" s="1"/>
  <c r="P10668" i="1" a="1"/>
  <c r="P10668" i="1" s="1"/>
  <c r="R10668" i="1" s="1"/>
  <c r="P10669" i="1" a="1"/>
  <c r="P10669" i="1" s="1"/>
  <c r="R10669" i="1" s="1"/>
  <c r="P10670" i="1" a="1"/>
  <c r="P10670" i="1" s="1"/>
  <c r="R10670" i="1" s="1"/>
  <c r="P10671" i="1" a="1"/>
  <c r="P10671" i="1" s="1"/>
  <c r="R10671" i="1" s="1"/>
  <c r="P10672" i="1" a="1"/>
  <c r="P10672" i="1" s="1"/>
  <c r="R10672" i="1" s="1"/>
  <c r="P10673" i="1" a="1"/>
  <c r="P10673" i="1" s="1"/>
  <c r="R10673" i="1" s="1"/>
  <c r="P10674" i="1" a="1"/>
  <c r="P10674" i="1" s="1"/>
  <c r="R10674" i="1" s="1"/>
  <c r="P10675" i="1" a="1"/>
  <c r="P10675" i="1" s="1"/>
  <c r="R10675" i="1" s="1"/>
  <c r="P10676" i="1" a="1"/>
  <c r="P10676" i="1" s="1"/>
  <c r="R10676" i="1" s="1"/>
  <c r="P10677" i="1" a="1"/>
  <c r="P10677" i="1" s="1"/>
  <c r="R10677" i="1" s="1"/>
  <c r="P10678" i="1" a="1"/>
  <c r="P10678" i="1" s="1"/>
  <c r="R10678" i="1" s="1"/>
  <c r="P10679" i="1" a="1"/>
  <c r="P10679" i="1" s="1"/>
  <c r="R10679" i="1" s="1"/>
  <c r="P10680" i="1" a="1"/>
  <c r="P10680" i="1" s="1"/>
  <c r="R10680" i="1" s="1"/>
  <c r="P10681" i="1" a="1"/>
  <c r="P10681" i="1" s="1"/>
  <c r="R10681" i="1" s="1"/>
  <c r="P10682" i="1" a="1"/>
  <c r="P10682" i="1" s="1"/>
  <c r="R10682" i="1" s="1"/>
  <c r="P10683" i="1" a="1"/>
  <c r="P10683" i="1" s="1"/>
  <c r="R10683" i="1" s="1"/>
  <c r="P10684" i="1" a="1"/>
  <c r="P10684" i="1" s="1"/>
  <c r="R10684" i="1" s="1"/>
  <c r="P10685" i="1" a="1"/>
  <c r="P10685" i="1" s="1"/>
  <c r="R10685" i="1" s="1"/>
  <c r="P10686" i="1" a="1"/>
  <c r="P10686" i="1" s="1"/>
  <c r="R10686" i="1" s="1"/>
  <c r="P10687" i="1" a="1"/>
  <c r="P10687" i="1" s="1"/>
  <c r="R10687" i="1" s="1"/>
  <c r="P10688" i="1" a="1"/>
  <c r="P10688" i="1" s="1"/>
  <c r="R10688" i="1" s="1"/>
  <c r="P10689" i="1" a="1"/>
  <c r="P10689" i="1" s="1"/>
  <c r="R10689" i="1" s="1"/>
  <c r="P10690" i="1" a="1"/>
  <c r="P10690" i="1" s="1"/>
  <c r="R10690" i="1" s="1"/>
  <c r="P10691" i="1" a="1"/>
  <c r="P10691" i="1" s="1"/>
  <c r="R10691" i="1" s="1"/>
  <c r="P10692" i="1" a="1"/>
  <c r="P10692" i="1" s="1"/>
  <c r="R10692" i="1" s="1"/>
  <c r="P10693" i="1" a="1"/>
  <c r="P10693" i="1" s="1"/>
  <c r="R10693" i="1" s="1"/>
  <c r="P10694" i="1" a="1"/>
  <c r="P10694" i="1" s="1"/>
  <c r="R10694" i="1" s="1"/>
  <c r="P10695" i="1" a="1"/>
  <c r="P10695" i="1" s="1"/>
  <c r="R10695" i="1" s="1"/>
  <c r="P10696" i="1" a="1"/>
  <c r="P10696" i="1" s="1"/>
  <c r="R10696" i="1" s="1"/>
  <c r="P10697" i="1" a="1"/>
  <c r="P10697" i="1" s="1"/>
  <c r="R10697" i="1" s="1"/>
  <c r="P10698" i="1" a="1"/>
  <c r="P10698" i="1" s="1"/>
  <c r="R10698" i="1" s="1"/>
  <c r="P10699" i="1" a="1"/>
  <c r="P10699" i="1" s="1"/>
  <c r="R10699" i="1" s="1"/>
  <c r="P10700" i="1" a="1"/>
  <c r="P10700" i="1" s="1"/>
  <c r="R10700" i="1" s="1"/>
  <c r="P10701" i="1" a="1"/>
  <c r="P10701" i="1" s="1"/>
  <c r="R10701" i="1" s="1"/>
  <c r="P10702" i="1" a="1"/>
  <c r="P10702" i="1" s="1"/>
  <c r="R10702" i="1" s="1"/>
  <c r="P10703" i="1" a="1"/>
  <c r="P10703" i="1" s="1"/>
  <c r="R10703" i="1" s="1"/>
  <c r="P10704" i="1" a="1"/>
  <c r="P10704" i="1" s="1"/>
  <c r="R10704" i="1" s="1"/>
  <c r="P10705" i="1" a="1"/>
  <c r="P10705" i="1" s="1"/>
  <c r="R10705" i="1" s="1"/>
  <c r="P10706" i="1" a="1"/>
  <c r="P10706" i="1" s="1"/>
  <c r="R10706" i="1" s="1"/>
  <c r="P10707" i="1" a="1"/>
  <c r="P10707" i="1" s="1"/>
  <c r="R10707" i="1" s="1"/>
  <c r="P10708" i="1" a="1"/>
  <c r="P10708" i="1" s="1"/>
  <c r="R10708" i="1" s="1"/>
  <c r="P10709" i="1" a="1"/>
  <c r="P10709" i="1" s="1"/>
  <c r="R10709" i="1" s="1"/>
  <c r="P10710" i="1" a="1"/>
  <c r="P10710" i="1" s="1"/>
  <c r="R10710" i="1" s="1"/>
  <c r="P10711" i="1" a="1"/>
  <c r="P10711" i="1" s="1"/>
  <c r="R10711" i="1" s="1"/>
  <c r="P10712" i="1" a="1"/>
  <c r="P10712" i="1" s="1"/>
  <c r="R10712" i="1" s="1"/>
  <c r="P10713" i="1" a="1"/>
  <c r="P10713" i="1" s="1"/>
  <c r="R10713" i="1" s="1"/>
  <c r="P10714" i="1" a="1"/>
  <c r="P10714" i="1" s="1"/>
  <c r="R10714" i="1" s="1"/>
  <c r="P10715" i="1" a="1"/>
  <c r="P10715" i="1" s="1"/>
  <c r="R10715" i="1" s="1"/>
  <c r="P10716" i="1" a="1"/>
  <c r="P10716" i="1" s="1"/>
  <c r="R10716" i="1" s="1"/>
  <c r="P10717" i="1" a="1"/>
  <c r="P10717" i="1" s="1"/>
  <c r="R10717" i="1" s="1"/>
  <c r="P10718" i="1" a="1"/>
  <c r="P10718" i="1" s="1"/>
  <c r="R10718" i="1" s="1"/>
  <c r="P10719" i="1" a="1"/>
  <c r="P10719" i="1" s="1"/>
  <c r="R10719" i="1" s="1"/>
  <c r="P10720" i="1" a="1"/>
  <c r="P10720" i="1" s="1"/>
  <c r="R10720" i="1" s="1"/>
  <c r="P10721" i="1" a="1"/>
  <c r="P10721" i="1" s="1"/>
  <c r="R10721" i="1" s="1"/>
  <c r="P10722" i="1" a="1"/>
  <c r="P10722" i="1" s="1"/>
  <c r="R10722" i="1" s="1"/>
  <c r="P10723" i="1" a="1"/>
  <c r="P10723" i="1" s="1"/>
  <c r="R10723" i="1" s="1"/>
  <c r="P10724" i="1" a="1"/>
  <c r="P10724" i="1" s="1"/>
  <c r="R10724" i="1" s="1"/>
  <c r="P10725" i="1" a="1"/>
  <c r="P10725" i="1" s="1"/>
  <c r="R10725" i="1" s="1"/>
  <c r="P10726" i="1" a="1"/>
  <c r="P10726" i="1" s="1"/>
  <c r="R10726" i="1" s="1"/>
  <c r="P10727" i="1" a="1"/>
  <c r="P10727" i="1" s="1"/>
  <c r="R10727" i="1" s="1"/>
  <c r="P10728" i="1" a="1"/>
  <c r="P10728" i="1" s="1"/>
  <c r="R10728" i="1" s="1"/>
  <c r="P10729" i="1" a="1"/>
  <c r="P10729" i="1" s="1"/>
  <c r="R10729" i="1" s="1"/>
  <c r="P10730" i="1" a="1"/>
  <c r="P10730" i="1" s="1"/>
  <c r="R10730" i="1" s="1"/>
  <c r="P10731" i="1" a="1"/>
  <c r="P10731" i="1" s="1"/>
  <c r="R10731" i="1" s="1"/>
  <c r="P10732" i="1" a="1"/>
  <c r="P10732" i="1" s="1"/>
  <c r="R10732" i="1" s="1"/>
  <c r="P10733" i="1" a="1"/>
  <c r="P10733" i="1" s="1"/>
  <c r="R10733" i="1" s="1"/>
  <c r="P10734" i="1" a="1"/>
  <c r="P10734" i="1" s="1"/>
  <c r="R10734" i="1" s="1"/>
  <c r="P10735" i="1" a="1"/>
  <c r="P10735" i="1" s="1"/>
  <c r="R10735" i="1" s="1"/>
  <c r="P10736" i="1" a="1"/>
  <c r="P10736" i="1" s="1"/>
  <c r="R10736" i="1" s="1"/>
  <c r="P10737" i="1" a="1"/>
  <c r="P10737" i="1" s="1"/>
  <c r="R10737" i="1" s="1"/>
  <c r="P10738" i="1" a="1"/>
  <c r="P10738" i="1" s="1"/>
  <c r="R10738" i="1" s="1"/>
  <c r="P10739" i="1" a="1"/>
  <c r="P10739" i="1" s="1"/>
  <c r="R10739" i="1" s="1"/>
  <c r="P10740" i="1" a="1"/>
  <c r="P10740" i="1" s="1"/>
  <c r="R10740" i="1" s="1"/>
  <c r="P10741" i="1" a="1"/>
  <c r="P10741" i="1" s="1"/>
  <c r="R10741" i="1" s="1"/>
  <c r="P10742" i="1" a="1"/>
  <c r="P10742" i="1" s="1"/>
  <c r="R10742" i="1" s="1"/>
  <c r="P10743" i="1" a="1"/>
  <c r="P10743" i="1" s="1"/>
  <c r="R10743" i="1" s="1"/>
  <c r="P10744" i="1" a="1"/>
  <c r="P10744" i="1" s="1"/>
  <c r="R10744" i="1" s="1"/>
  <c r="P10745" i="1" a="1"/>
  <c r="P10745" i="1" s="1"/>
  <c r="R10745" i="1" s="1"/>
  <c r="P10746" i="1" a="1"/>
  <c r="P10746" i="1" s="1"/>
  <c r="R10746" i="1" s="1"/>
  <c r="P10747" i="1" a="1"/>
  <c r="P10747" i="1" s="1"/>
  <c r="R10747" i="1" s="1"/>
  <c r="P10748" i="1" a="1"/>
  <c r="P10748" i="1" s="1"/>
  <c r="R10748" i="1" s="1"/>
  <c r="P10749" i="1" a="1"/>
  <c r="P10749" i="1" s="1"/>
  <c r="R10749" i="1" s="1"/>
  <c r="P10750" i="1" a="1"/>
  <c r="P10750" i="1" s="1"/>
  <c r="R10750" i="1" s="1"/>
  <c r="P10751" i="1" a="1"/>
  <c r="P10751" i="1" s="1"/>
  <c r="R10751" i="1" s="1"/>
  <c r="P10752" i="1" a="1"/>
  <c r="P10752" i="1" s="1"/>
  <c r="R10752" i="1" s="1"/>
  <c r="P10753" i="1" a="1"/>
  <c r="P10753" i="1" s="1"/>
  <c r="R10753" i="1" s="1"/>
  <c r="P10754" i="1" a="1"/>
  <c r="P10754" i="1" s="1"/>
  <c r="R10754" i="1" s="1"/>
  <c r="P10755" i="1" a="1"/>
  <c r="P10755" i="1" s="1"/>
  <c r="R10755" i="1" s="1"/>
  <c r="P10756" i="1" a="1"/>
  <c r="P10756" i="1" s="1"/>
  <c r="R10756" i="1" s="1"/>
  <c r="P10757" i="1" a="1"/>
  <c r="P10757" i="1" s="1"/>
  <c r="R10757" i="1" s="1"/>
  <c r="P10758" i="1" a="1"/>
  <c r="P10758" i="1" s="1"/>
  <c r="R10758" i="1" s="1"/>
  <c r="P10759" i="1" a="1"/>
  <c r="P10759" i="1" s="1"/>
  <c r="R10759" i="1" s="1"/>
  <c r="P10760" i="1" a="1"/>
  <c r="P10760" i="1" s="1"/>
  <c r="R10760" i="1" s="1"/>
  <c r="P10761" i="1" a="1"/>
  <c r="P10761" i="1" s="1"/>
  <c r="R10761" i="1" s="1"/>
  <c r="P10762" i="1" a="1"/>
  <c r="P10762" i="1" s="1"/>
  <c r="R10762" i="1" s="1"/>
  <c r="P10763" i="1" a="1"/>
  <c r="P10763" i="1" s="1"/>
  <c r="R10763" i="1" s="1"/>
  <c r="P10764" i="1" a="1"/>
  <c r="P10764" i="1" s="1"/>
  <c r="R10764" i="1" s="1"/>
  <c r="P10765" i="1" a="1"/>
  <c r="P10765" i="1" s="1"/>
  <c r="R10765" i="1" s="1"/>
  <c r="P10766" i="1" a="1"/>
  <c r="P10766" i="1" s="1"/>
  <c r="R10766" i="1" s="1"/>
  <c r="P10767" i="1" a="1"/>
  <c r="P10767" i="1" s="1"/>
  <c r="R10767" i="1" s="1"/>
  <c r="P10768" i="1" a="1"/>
  <c r="P10768" i="1" s="1"/>
  <c r="R10768" i="1" s="1"/>
  <c r="P10769" i="1" a="1"/>
  <c r="P10769" i="1" s="1"/>
  <c r="R10769" i="1" s="1"/>
  <c r="P10770" i="1" a="1"/>
  <c r="P10770" i="1" s="1"/>
  <c r="R10770" i="1" s="1"/>
  <c r="P10771" i="1" a="1"/>
  <c r="P10771" i="1" s="1"/>
  <c r="R10771" i="1" s="1"/>
  <c r="P10772" i="1" a="1"/>
  <c r="P10772" i="1" s="1"/>
  <c r="R10772" i="1" s="1"/>
  <c r="P10773" i="1" a="1"/>
  <c r="P10773" i="1" s="1"/>
  <c r="R10773" i="1" s="1"/>
  <c r="P10774" i="1" a="1"/>
  <c r="P10774" i="1" s="1"/>
  <c r="R10774" i="1" s="1"/>
  <c r="P10775" i="1" a="1"/>
  <c r="P10775" i="1" s="1"/>
  <c r="R10775" i="1" s="1"/>
  <c r="P10776" i="1" a="1"/>
  <c r="P10776" i="1" s="1"/>
  <c r="R10776" i="1" s="1"/>
  <c r="P10777" i="1" a="1"/>
  <c r="P10777" i="1" s="1"/>
  <c r="R10777" i="1" s="1"/>
  <c r="P10778" i="1" a="1"/>
  <c r="P10778" i="1" s="1"/>
  <c r="R10778" i="1" s="1"/>
  <c r="P10779" i="1" a="1"/>
  <c r="P10779" i="1" s="1"/>
  <c r="R10779" i="1" s="1"/>
  <c r="P10780" i="1" a="1"/>
  <c r="P10780" i="1" s="1"/>
  <c r="R10780" i="1" s="1"/>
  <c r="P10781" i="1" a="1"/>
  <c r="P10781" i="1" s="1"/>
  <c r="R10781" i="1" s="1"/>
  <c r="P10782" i="1" a="1"/>
  <c r="P10782" i="1" s="1"/>
  <c r="R10782" i="1" s="1"/>
  <c r="P10783" i="1" a="1"/>
  <c r="P10783" i="1" s="1"/>
  <c r="R10783" i="1" s="1"/>
  <c r="P10784" i="1" a="1"/>
  <c r="P10784" i="1" s="1"/>
  <c r="R10784" i="1" s="1"/>
  <c r="P10785" i="1" a="1"/>
  <c r="P10785" i="1" s="1"/>
  <c r="R10785" i="1" s="1"/>
  <c r="P10786" i="1" a="1"/>
  <c r="P10786" i="1" s="1"/>
  <c r="R10786" i="1" s="1"/>
  <c r="P10787" i="1" a="1"/>
  <c r="P10787" i="1" s="1"/>
  <c r="R10787" i="1" s="1"/>
  <c r="P10788" i="1" a="1"/>
  <c r="P10788" i="1" s="1"/>
  <c r="R10788" i="1" s="1"/>
  <c r="P10789" i="1" a="1"/>
  <c r="P10789" i="1" s="1"/>
  <c r="R10789" i="1" s="1"/>
  <c r="P10790" i="1" a="1"/>
  <c r="P10790" i="1" s="1"/>
  <c r="R10790" i="1" s="1"/>
  <c r="P10791" i="1" a="1"/>
  <c r="P10791" i="1" s="1"/>
  <c r="R10791" i="1" s="1"/>
  <c r="P10792" i="1" a="1"/>
  <c r="P10792" i="1" s="1"/>
  <c r="R10792" i="1" s="1"/>
  <c r="P10793" i="1" a="1"/>
  <c r="P10793" i="1" s="1"/>
  <c r="R10793" i="1" s="1"/>
  <c r="P10794" i="1" a="1"/>
  <c r="P10794" i="1" s="1"/>
  <c r="R10794" i="1" s="1"/>
  <c r="P10795" i="1" a="1"/>
  <c r="P10795" i="1" s="1"/>
  <c r="R10795" i="1" s="1"/>
  <c r="P10796" i="1" a="1"/>
  <c r="P10796" i="1" s="1"/>
  <c r="R10796" i="1" s="1"/>
  <c r="P10797" i="1" a="1"/>
  <c r="P10797" i="1" s="1"/>
  <c r="R10797" i="1" s="1"/>
  <c r="P10798" i="1" a="1"/>
  <c r="P10798" i="1" s="1"/>
  <c r="R10798" i="1" s="1"/>
  <c r="P10799" i="1" a="1"/>
  <c r="P10799" i="1" s="1"/>
  <c r="R10799" i="1" s="1"/>
  <c r="P10800" i="1" a="1"/>
  <c r="P10800" i="1" s="1"/>
  <c r="R10800" i="1" s="1"/>
  <c r="P10801" i="1" a="1"/>
  <c r="P10801" i="1" s="1"/>
  <c r="R10801" i="1" s="1"/>
  <c r="P10802" i="1" a="1"/>
  <c r="P10802" i="1" s="1"/>
  <c r="R10802" i="1" s="1"/>
  <c r="P10803" i="1" a="1"/>
  <c r="P10803" i="1" s="1"/>
  <c r="R10803" i="1" s="1"/>
  <c r="P10804" i="1" a="1"/>
  <c r="P10804" i="1" s="1"/>
  <c r="R10804" i="1" s="1"/>
  <c r="P10805" i="1" a="1"/>
  <c r="P10805" i="1" s="1"/>
  <c r="R10805" i="1" s="1"/>
  <c r="P10806" i="1" a="1"/>
  <c r="P10806" i="1" s="1"/>
  <c r="R10806" i="1" s="1"/>
  <c r="P10807" i="1" a="1"/>
  <c r="P10807" i="1" s="1"/>
  <c r="R10807" i="1" s="1"/>
  <c r="P10808" i="1" a="1"/>
  <c r="P10808" i="1" s="1"/>
  <c r="R10808" i="1" s="1"/>
  <c r="P10809" i="1" a="1"/>
  <c r="P10809" i="1" s="1"/>
  <c r="R10809" i="1" s="1"/>
  <c r="P10810" i="1" a="1"/>
  <c r="P10810" i="1" s="1"/>
  <c r="R10810" i="1" s="1"/>
  <c r="P10811" i="1" a="1"/>
  <c r="P10811" i="1" s="1"/>
  <c r="R10811" i="1" s="1"/>
  <c r="P10812" i="1" a="1"/>
  <c r="P10812" i="1" s="1"/>
  <c r="R10812" i="1" s="1"/>
  <c r="P10813" i="1" a="1"/>
  <c r="P10813" i="1" s="1"/>
  <c r="R10813" i="1" s="1"/>
  <c r="P10814" i="1" a="1"/>
  <c r="P10814" i="1" s="1"/>
  <c r="R10814" i="1" s="1"/>
  <c r="P10815" i="1" a="1"/>
  <c r="P10815" i="1" s="1"/>
  <c r="R10815" i="1" s="1"/>
  <c r="P10816" i="1" a="1"/>
  <c r="P10816" i="1" s="1"/>
  <c r="R10816" i="1" s="1"/>
  <c r="P10817" i="1" a="1"/>
  <c r="P10817" i="1" s="1"/>
  <c r="R10817" i="1" s="1"/>
  <c r="P10818" i="1" a="1"/>
  <c r="P10818" i="1" s="1"/>
  <c r="R10818" i="1" s="1"/>
  <c r="P10819" i="1" a="1"/>
  <c r="P10819" i="1" s="1"/>
  <c r="R10819" i="1" s="1"/>
  <c r="P10820" i="1" a="1"/>
  <c r="P10820" i="1" s="1"/>
  <c r="R10820" i="1" s="1"/>
  <c r="P10821" i="1" a="1"/>
  <c r="P10821" i="1" s="1"/>
  <c r="R10821" i="1" s="1"/>
  <c r="P10822" i="1" a="1"/>
  <c r="P10822" i="1" s="1"/>
  <c r="R10822" i="1" s="1"/>
  <c r="P10823" i="1" a="1"/>
  <c r="P10823" i="1" s="1"/>
  <c r="R10823" i="1" s="1"/>
  <c r="P10824" i="1" a="1"/>
  <c r="P10824" i="1" s="1"/>
  <c r="R10824" i="1" s="1"/>
  <c r="P10825" i="1" a="1"/>
  <c r="P10825" i="1" s="1"/>
  <c r="R10825" i="1" s="1"/>
  <c r="P10826" i="1" a="1"/>
  <c r="P10826" i="1" s="1"/>
  <c r="R10826" i="1" s="1"/>
  <c r="P10827" i="1" a="1"/>
  <c r="P10827" i="1" s="1"/>
  <c r="R10827" i="1" s="1"/>
  <c r="P10828" i="1" a="1"/>
  <c r="P10828" i="1" s="1"/>
  <c r="R10828" i="1" s="1"/>
  <c r="P10829" i="1" a="1"/>
  <c r="P10829" i="1" s="1"/>
  <c r="R10829" i="1" s="1"/>
  <c r="P10830" i="1" a="1"/>
  <c r="P10830" i="1" s="1"/>
  <c r="R10830" i="1" s="1"/>
  <c r="P10831" i="1" a="1"/>
  <c r="P10831" i="1" s="1"/>
  <c r="R10831" i="1" s="1"/>
  <c r="P10832" i="1" a="1"/>
  <c r="P10832" i="1" s="1"/>
  <c r="R10832" i="1" s="1"/>
  <c r="P10833" i="1" a="1"/>
  <c r="P10833" i="1" s="1"/>
  <c r="R10833" i="1" s="1"/>
  <c r="P10834" i="1" a="1"/>
  <c r="P10834" i="1" s="1"/>
  <c r="R10834" i="1" s="1"/>
  <c r="P10835" i="1" a="1"/>
  <c r="P10835" i="1" s="1"/>
  <c r="R10835" i="1" s="1"/>
  <c r="P10836" i="1" a="1"/>
  <c r="P10836" i="1" s="1"/>
  <c r="R10836" i="1" s="1"/>
  <c r="P10837" i="1" a="1"/>
  <c r="P10837" i="1" s="1"/>
  <c r="R10837" i="1" s="1"/>
  <c r="P10838" i="1" a="1"/>
  <c r="P10838" i="1" s="1"/>
  <c r="R10838" i="1" s="1"/>
  <c r="P10839" i="1" a="1"/>
  <c r="P10839" i="1" s="1"/>
  <c r="R10839" i="1" s="1"/>
  <c r="P10840" i="1" a="1"/>
  <c r="P10840" i="1" s="1"/>
  <c r="R10840" i="1" s="1"/>
  <c r="P10841" i="1" a="1"/>
  <c r="P10841" i="1" s="1"/>
  <c r="R10841" i="1" s="1"/>
  <c r="P10842" i="1" a="1"/>
  <c r="P10842" i="1" s="1"/>
  <c r="R10842" i="1" s="1"/>
  <c r="P10843" i="1" a="1"/>
  <c r="P10843" i="1" s="1"/>
  <c r="P10844" i="1" a="1"/>
  <c r="P10844" i="1" s="1"/>
  <c r="P10845" i="1" a="1"/>
  <c r="P10845" i="1" s="1"/>
  <c r="R10845" i="1" s="1"/>
  <c r="P10846" i="1" a="1"/>
  <c r="P10846" i="1" s="1"/>
  <c r="P10847" i="1" a="1"/>
  <c r="P10847" i="1" s="1"/>
  <c r="P10848" i="1" a="1"/>
  <c r="P10848" i="1" s="1"/>
  <c r="P10849" i="1" a="1"/>
  <c r="P10849" i="1" s="1"/>
  <c r="P10850" i="1" a="1"/>
  <c r="P10850" i="1" s="1"/>
  <c r="P10851" i="1" a="1"/>
  <c r="P10851" i="1" s="1"/>
  <c r="P10852" i="1" a="1"/>
  <c r="P10852" i="1" s="1"/>
  <c r="P10853" i="1" a="1"/>
  <c r="P10853" i="1" s="1"/>
  <c r="P10854" i="1" a="1"/>
  <c r="P10854" i="1" s="1"/>
  <c r="P10855" i="1" a="1"/>
  <c r="P10855" i="1" s="1"/>
  <c r="P10856" i="1" a="1"/>
  <c r="P10856" i="1" s="1"/>
  <c r="P10857" i="1" a="1"/>
  <c r="P10857" i="1" s="1"/>
  <c r="R10857" i="1" s="1"/>
  <c r="P10858" i="1" a="1"/>
  <c r="P10858" i="1" s="1"/>
  <c r="P10859" i="1" a="1"/>
  <c r="P10859" i="1" s="1"/>
  <c r="P10860" i="1" a="1"/>
  <c r="P10860" i="1" s="1"/>
  <c r="P10861" i="1" a="1"/>
  <c r="P10861" i="1" s="1"/>
  <c r="P10862" i="1" a="1"/>
  <c r="P10862" i="1" s="1"/>
  <c r="R10862" i="1" s="1"/>
  <c r="P10863" i="1" a="1"/>
  <c r="P10863" i="1" s="1"/>
  <c r="P10864" i="1" a="1"/>
  <c r="P10864" i="1" s="1"/>
  <c r="P10865" i="1" a="1"/>
  <c r="P10865" i="1" s="1"/>
  <c r="P10866" i="1" a="1"/>
  <c r="P10866" i="1" s="1"/>
  <c r="P10867" i="1" a="1"/>
  <c r="P10867" i="1" s="1"/>
  <c r="P10868" i="1" a="1"/>
  <c r="P10868" i="1" s="1"/>
  <c r="P10869" i="1" a="1"/>
  <c r="P10869" i="1" s="1"/>
  <c r="P10870" i="1" a="1"/>
  <c r="P10870" i="1" s="1"/>
  <c r="P10871" i="1" a="1"/>
  <c r="P10871" i="1" s="1"/>
  <c r="P10872" i="1" a="1"/>
  <c r="P10872" i="1" s="1"/>
  <c r="P10873" i="1" a="1"/>
  <c r="P10873" i="1" s="1"/>
  <c r="R10873" i="1" s="1"/>
  <c r="P10874" i="1" a="1"/>
  <c r="P10874" i="1" s="1"/>
  <c r="P10875" i="1" a="1"/>
  <c r="P10875" i="1" s="1"/>
  <c r="P10876" i="1" a="1"/>
  <c r="P10876" i="1" s="1"/>
  <c r="P10877" i="1" a="1"/>
  <c r="P10877" i="1" s="1"/>
  <c r="P10878" i="1" a="1"/>
  <c r="P10878" i="1" s="1"/>
  <c r="P10879" i="1" a="1"/>
  <c r="P10879" i="1" s="1"/>
  <c r="P10880" i="1" a="1"/>
  <c r="P10880" i="1" s="1"/>
  <c r="P10881" i="1" a="1"/>
  <c r="P10881" i="1" s="1"/>
  <c r="P10882" i="1" a="1"/>
  <c r="P10882" i="1" s="1"/>
  <c r="P10883" i="1" a="1"/>
  <c r="P10883" i="1" s="1"/>
  <c r="P10884" i="1" a="1"/>
  <c r="P10884" i="1" s="1"/>
  <c r="R10884" i="1" s="1"/>
  <c r="P10885" i="1" a="1"/>
  <c r="P10885" i="1" s="1"/>
  <c r="R10885" i="1" s="1"/>
  <c r="P10886" i="1" a="1"/>
  <c r="P10886" i="1" s="1"/>
  <c r="R10886" i="1" s="1"/>
  <c r="P10887" i="1" a="1"/>
  <c r="P10887" i="1" s="1"/>
  <c r="R10887" i="1" s="1"/>
  <c r="P10888" i="1" a="1"/>
  <c r="P10888" i="1" s="1"/>
  <c r="R10888" i="1" s="1"/>
  <c r="P10889" i="1" a="1"/>
  <c r="P10889" i="1" s="1"/>
  <c r="R10889" i="1" s="1"/>
  <c r="P10890" i="1" a="1"/>
  <c r="P10890" i="1" s="1"/>
  <c r="R10890" i="1" s="1"/>
  <c r="P10891" i="1" a="1"/>
  <c r="P10891" i="1" s="1"/>
  <c r="R10891" i="1" s="1"/>
  <c r="P10892" i="1" a="1"/>
  <c r="P10892" i="1" s="1"/>
  <c r="R10892" i="1" s="1"/>
  <c r="P10893" i="1" a="1"/>
  <c r="P10893" i="1" s="1"/>
  <c r="R10893" i="1" s="1"/>
  <c r="P10894" i="1" a="1"/>
  <c r="P10894" i="1" s="1"/>
  <c r="R10894" i="1" s="1"/>
  <c r="P10895" i="1" a="1"/>
  <c r="P10895" i="1" s="1"/>
  <c r="R10895" i="1" s="1"/>
  <c r="P10896" i="1" a="1"/>
  <c r="P10896" i="1" s="1"/>
  <c r="R10896" i="1" s="1"/>
  <c r="P10897" i="1" a="1"/>
  <c r="P10897" i="1" s="1"/>
  <c r="R10897" i="1" s="1"/>
  <c r="P10898" i="1" a="1"/>
  <c r="P10898" i="1" s="1"/>
  <c r="R10898" i="1" s="1"/>
  <c r="P10899" i="1" a="1"/>
  <c r="P10899" i="1" s="1"/>
  <c r="R10899" i="1" s="1"/>
  <c r="P10900" i="1" a="1"/>
  <c r="P10900" i="1" s="1"/>
  <c r="R10900" i="1" s="1"/>
  <c r="P10901" i="1" a="1"/>
  <c r="P10901" i="1" s="1"/>
  <c r="R10901" i="1" s="1"/>
  <c r="P10902" i="1" a="1"/>
  <c r="P10902" i="1" s="1"/>
  <c r="R10902" i="1" s="1"/>
  <c r="P10903" i="1" a="1"/>
  <c r="P10903" i="1" s="1"/>
  <c r="R10903" i="1" s="1"/>
  <c r="P10904" i="1" a="1"/>
  <c r="P10904" i="1" s="1"/>
  <c r="R10904" i="1" s="1"/>
  <c r="P10905" i="1" a="1"/>
  <c r="P10905" i="1" s="1"/>
  <c r="R10905" i="1" s="1"/>
  <c r="P10906" i="1" a="1"/>
  <c r="P10906" i="1" s="1"/>
  <c r="R10906" i="1" s="1"/>
  <c r="P10907" i="1" a="1"/>
  <c r="P10907" i="1" s="1"/>
  <c r="R10907" i="1" s="1"/>
  <c r="P10908" i="1" a="1"/>
  <c r="P10908" i="1" s="1"/>
  <c r="R10908" i="1" s="1"/>
  <c r="P10909" i="1" a="1"/>
  <c r="P10909" i="1" s="1"/>
  <c r="R10909" i="1" s="1"/>
  <c r="P10910" i="1" a="1"/>
  <c r="P10910" i="1" s="1"/>
  <c r="R10910" i="1" s="1"/>
  <c r="P10911" i="1" a="1"/>
  <c r="P10911" i="1" s="1"/>
  <c r="R10911" i="1" s="1"/>
  <c r="P10912" i="1" a="1"/>
  <c r="P10912" i="1" s="1"/>
  <c r="R10912" i="1" s="1"/>
  <c r="P10913" i="1" a="1"/>
  <c r="P10913" i="1" s="1"/>
  <c r="R10913" i="1" s="1"/>
  <c r="P10914" i="1" a="1"/>
  <c r="P10914" i="1" s="1"/>
  <c r="R10914" i="1" s="1"/>
  <c r="P10915" i="1" a="1"/>
  <c r="P10915" i="1" s="1"/>
  <c r="R10915" i="1" s="1"/>
  <c r="P10916" i="1" a="1"/>
  <c r="P10916" i="1" s="1"/>
  <c r="R10916" i="1" s="1"/>
  <c r="P10917" i="1" a="1"/>
  <c r="P10917" i="1" s="1"/>
  <c r="R10917" i="1" s="1"/>
  <c r="P10918" i="1" a="1"/>
  <c r="P10918" i="1" s="1"/>
  <c r="R10918" i="1" s="1"/>
  <c r="P10919" i="1" a="1"/>
  <c r="P10919" i="1" s="1"/>
  <c r="R10919" i="1" s="1"/>
  <c r="P10920" i="1" a="1"/>
  <c r="P10920" i="1" s="1"/>
  <c r="R10920" i="1" s="1"/>
  <c r="P10921" i="1" a="1"/>
  <c r="P10921" i="1" s="1"/>
  <c r="R10921" i="1" s="1"/>
  <c r="P10922" i="1" a="1"/>
  <c r="P10922" i="1" s="1"/>
  <c r="R10922" i="1" s="1"/>
  <c r="P10923" i="1" a="1"/>
  <c r="P10923" i="1" s="1"/>
  <c r="R10923" i="1" s="1"/>
  <c r="P10924" i="1" a="1"/>
  <c r="P10924" i="1" s="1"/>
  <c r="R10924" i="1" s="1"/>
  <c r="P10925" i="1" a="1"/>
  <c r="P10925" i="1" s="1"/>
  <c r="R10925" i="1" s="1"/>
  <c r="P10926" i="1" a="1"/>
  <c r="P10926" i="1" s="1"/>
  <c r="P10927" i="1" a="1"/>
  <c r="P10927" i="1" s="1"/>
  <c r="P10928" i="1" a="1"/>
  <c r="P10928" i="1" s="1"/>
  <c r="P10929" i="1" a="1"/>
  <c r="P10929" i="1" s="1"/>
  <c r="P10930" i="1" a="1"/>
  <c r="P10930" i="1" s="1"/>
  <c r="P10931" i="1" a="1"/>
  <c r="P10931" i="1" s="1"/>
  <c r="P10932" i="1" a="1"/>
  <c r="P10932" i="1" s="1"/>
  <c r="P10933" i="1" a="1"/>
  <c r="P10933" i="1" s="1"/>
  <c r="P10934" i="1" a="1"/>
  <c r="P10934" i="1" s="1"/>
  <c r="P10935" i="1" a="1"/>
  <c r="P10935" i="1" s="1"/>
  <c r="P10936" i="1" a="1"/>
  <c r="P10936" i="1" s="1"/>
  <c r="P10937" i="1" a="1"/>
  <c r="P10937" i="1" s="1"/>
  <c r="P10938" i="1" a="1"/>
  <c r="P10938" i="1" s="1"/>
  <c r="P10939" i="1" a="1"/>
  <c r="P10939" i="1" s="1"/>
  <c r="P10940" i="1" a="1"/>
  <c r="P10940" i="1" s="1"/>
  <c r="R10940" i="1" s="1"/>
  <c r="P10941" i="1" a="1"/>
  <c r="P10941" i="1" s="1"/>
  <c r="R10941" i="1" s="1"/>
  <c r="P10942" i="1" a="1"/>
  <c r="P10942" i="1" s="1"/>
  <c r="R10942" i="1" s="1"/>
  <c r="P10943" i="1" a="1"/>
  <c r="P10943" i="1" s="1"/>
  <c r="R10943" i="1" s="1"/>
  <c r="P10944" i="1" a="1"/>
  <c r="P10944" i="1" s="1"/>
  <c r="R10944" i="1" s="1"/>
  <c r="P10945" i="1" a="1"/>
  <c r="P10945" i="1" s="1"/>
  <c r="R10945" i="1" s="1"/>
  <c r="P10946" i="1" a="1"/>
  <c r="P10946" i="1" s="1"/>
  <c r="R10946" i="1" s="1"/>
  <c r="P10947" i="1" a="1"/>
  <c r="P10947" i="1" s="1"/>
  <c r="R10947" i="1" s="1"/>
  <c r="P10948" i="1" a="1"/>
  <c r="P10948" i="1" s="1"/>
  <c r="R10948" i="1" s="1"/>
  <c r="P10949" i="1" a="1"/>
  <c r="P10949" i="1" s="1"/>
  <c r="R10949" i="1" s="1"/>
  <c r="P10950" i="1" a="1"/>
  <c r="P10950" i="1" s="1"/>
  <c r="R10950" i="1" s="1"/>
  <c r="P10951" i="1" a="1"/>
  <c r="P10951" i="1" s="1"/>
  <c r="R10951" i="1" s="1"/>
  <c r="P10952" i="1" a="1"/>
  <c r="P10952" i="1" s="1"/>
  <c r="P10953" i="1" a="1"/>
  <c r="P10953" i="1" s="1"/>
  <c r="P10954" i="1" a="1"/>
  <c r="P10954" i="1" s="1"/>
  <c r="P10955" i="1" a="1"/>
  <c r="P10955" i="1" s="1"/>
  <c r="P10956" i="1" a="1"/>
  <c r="P10956" i="1" s="1"/>
  <c r="P10957" i="1" a="1"/>
  <c r="P10957" i="1" s="1"/>
  <c r="P10958" i="1" a="1"/>
  <c r="P10958" i="1" s="1"/>
  <c r="P10959" i="1" a="1"/>
  <c r="P10959" i="1" s="1"/>
  <c r="P10960" i="1" a="1"/>
  <c r="P10960" i="1" s="1"/>
  <c r="P10961" i="1" a="1"/>
  <c r="P10961" i="1" s="1"/>
  <c r="P10962" i="1" a="1"/>
  <c r="P10962" i="1" s="1"/>
  <c r="P10963" i="1" a="1"/>
  <c r="P10963" i="1" s="1"/>
  <c r="P10964" i="1" a="1"/>
  <c r="P10964" i="1" s="1"/>
  <c r="R10964" i="1" s="1"/>
  <c r="P10965" i="1" a="1"/>
  <c r="P10965" i="1" s="1"/>
  <c r="R10965" i="1" s="1"/>
  <c r="P10966" i="1" a="1"/>
  <c r="P10966" i="1" s="1"/>
  <c r="R10966" i="1" s="1"/>
  <c r="P10967" i="1" a="1"/>
  <c r="P10967" i="1" s="1"/>
  <c r="R10967" i="1" s="1"/>
  <c r="P10968" i="1" a="1"/>
  <c r="P10968" i="1" s="1"/>
  <c r="R10968" i="1" s="1"/>
  <c r="P10969" i="1" a="1"/>
  <c r="P10969" i="1" s="1"/>
  <c r="R10969" i="1" s="1"/>
  <c r="P10970" i="1" a="1"/>
  <c r="P10970" i="1" s="1"/>
  <c r="R10970" i="1" s="1"/>
  <c r="P10971" i="1" a="1"/>
  <c r="P10971" i="1" s="1"/>
  <c r="R10971" i="1" s="1"/>
  <c r="P10972" i="1" a="1"/>
  <c r="P10972" i="1" s="1"/>
  <c r="P10973" i="1" a="1"/>
  <c r="P10973" i="1" s="1"/>
  <c r="P10974" i="1" a="1"/>
  <c r="P10974" i="1" s="1"/>
  <c r="P10975" i="1" a="1"/>
  <c r="P10975" i="1" s="1"/>
  <c r="R10975" i="1" s="1"/>
  <c r="P10976" i="1" a="1"/>
  <c r="P10976" i="1" s="1"/>
  <c r="P10977" i="1" a="1"/>
  <c r="P10977" i="1" s="1"/>
  <c r="P10978" i="1" a="1"/>
  <c r="P10978" i="1" s="1"/>
  <c r="P10979" i="1" a="1"/>
  <c r="P10979" i="1" s="1"/>
  <c r="P10980" i="1" a="1"/>
  <c r="P10980" i="1" s="1"/>
  <c r="P10981" i="1" a="1"/>
  <c r="P10981" i="1" s="1"/>
  <c r="P10982" i="1" a="1"/>
  <c r="P10982" i="1" s="1"/>
  <c r="P10983" i="1" a="1"/>
  <c r="P10983" i="1" s="1"/>
  <c r="R10983" i="1" s="1"/>
  <c r="P10984" i="1" a="1"/>
  <c r="P10984" i="1" s="1"/>
  <c r="R10984" i="1" s="1"/>
  <c r="P10985" i="1" a="1"/>
  <c r="P10985" i="1" s="1"/>
  <c r="R10985" i="1" s="1"/>
  <c r="P10986" i="1" a="1"/>
  <c r="P10986" i="1" s="1"/>
  <c r="R10986" i="1" s="1"/>
  <c r="P10987" i="1" a="1"/>
  <c r="P10987" i="1" s="1"/>
  <c r="R10987" i="1" s="1"/>
  <c r="P10988" i="1" a="1"/>
  <c r="P10988" i="1" s="1"/>
  <c r="R10988" i="1" s="1"/>
  <c r="P10989" i="1" a="1"/>
  <c r="P10989" i="1" s="1"/>
  <c r="R10989" i="1" s="1"/>
  <c r="P10990" i="1" a="1"/>
  <c r="P10990" i="1" s="1"/>
  <c r="R10990" i="1" s="1"/>
  <c r="P10991" i="1" a="1"/>
  <c r="P10991" i="1" s="1"/>
  <c r="R10991" i="1" s="1"/>
  <c r="P10992" i="1" a="1"/>
  <c r="P10992" i="1" s="1"/>
  <c r="R10992" i="1" s="1"/>
  <c r="P10993" i="1" a="1"/>
  <c r="P10993" i="1" s="1"/>
  <c r="R10993" i="1" s="1"/>
  <c r="P10994" i="1" a="1"/>
  <c r="P10994" i="1" s="1"/>
  <c r="R10994" i="1" s="1"/>
  <c r="P10995" i="1" a="1"/>
  <c r="P10995" i="1" s="1"/>
  <c r="R10995" i="1" s="1"/>
  <c r="P10996" i="1" a="1"/>
  <c r="P10996" i="1" s="1"/>
  <c r="P10997" i="1" a="1"/>
  <c r="P10997" i="1" s="1"/>
  <c r="P10998" i="1" a="1"/>
  <c r="P10998" i="1" s="1"/>
  <c r="P10999" i="1" a="1"/>
  <c r="P10999" i="1" s="1"/>
  <c r="P11000" i="1" a="1"/>
  <c r="P11000" i="1" s="1"/>
  <c r="P11001" i="1" a="1"/>
  <c r="P11001" i="1" s="1"/>
  <c r="R11001" i="1" s="1"/>
  <c r="P11002" i="1" a="1"/>
  <c r="P11002" i="1" s="1"/>
  <c r="R11002" i="1" s="1"/>
  <c r="P11003" i="1" a="1"/>
  <c r="P11003" i="1" s="1"/>
  <c r="R11003" i="1" s="1"/>
  <c r="P11004" i="1" a="1"/>
  <c r="P11004" i="1" s="1"/>
  <c r="R11004" i="1" s="1"/>
  <c r="P11005" i="1" a="1"/>
  <c r="P11005" i="1" s="1"/>
  <c r="R11005" i="1" s="1"/>
  <c r="P11006" i="1" a="1"/>
  <c r="P11006" i="1" s="1"/>
  <c r="R11006" i="1" s="1"/>
  <c r="P11007" i="1" a="1"/>
  <c r="P11007" i="1" s="1"/>
  <c r="R11007" i="1" s="1"/>
  <c r="P11008" i="1" a="1"/>
  <c r="P11008" i="1" s="1"/>
  <c r="R11008" i="1" s="1"/>
  <c r="P11009" i="1" a="1"/>
  <c r="P11009" i="1" s="1"/>
  <c r="R11009" i="1" s="1"/>
  <c r="P11010" i="1" a="1"/>
  <c r="P11010" i="1" s="1"/>
  <c r="R11010" i="1" s="1"/>
  <c r="P11011" i="1" a="1"/>
  <c r="P11011" i="1" s="1"/>
  <c r="R11011" i="1" s="1"/>
  <c r="P11012" i="1" a="1"/>
  <c r="P11012" i="1" s="1"/>
  <c r="R11012" i="1" s="1"/>
  <c r="P11013" i="1" a="1"/>
  <c r="P11013" i="1" s="1"/>
  <c r="R11013" i="1" s="1"/>
  <c r="P11014" i="1" a="1"/>
  <c r="P11014" i="1" s="1"/>
  <c r="R11014" i="1" s="1"/>
  <c r="P11015" i="1" a="1"/>
  <c r="P11015" i="1" s="1"/>
  <c r="R11015" i="1" s="1"/>
  <c r="P11016" i="1" a="1"/>
  <c r="P11016" i="1" s="1"/>
  <c r="R11016" i="1" s="1"/>
  <c r="P11017" i="1" a="1"/>
  <c r="P11017" i="1" s="1"/>
  <c r="R11017" i="1" s="1"/>
  <c r="P11018" i="1" a="1"/>
  <c r="P11018" i="1" s="1"/>
  <c r="R11018" i="1" s="1"/>
  <c r="P11019" i="1" a="1"/>
  <c r="P11019" i="1" s="1"/>
  <c r="R11019" i="1" s="1"/>
  <c r="P11020" i="1" a="1"/>
  <c r="P11020" i="1" s="1"/>
  <c r="R11020" i="1" s="1"/>
  <c r="P11021" i="1" a="1"/>
  <c r="P11021" i="1" s="1"/>
  <c r="R11021" i="1" s="1"/>
  <c r="P11022" i="1" a="1"/>
  <c r="P11022" i="1" s="1"/>
  <c r="R11022" i="1" s="1"/>
  <c r="P11023" i="1" a="1"/>
  <c r="P11023" i="1" s="1"/>
  <c r="R11023" i="1" s="1"/>
  <c r="P11024" i="1" a="1"/>
  <c r="P11024" i="1" s="1"/>
  <c r="R11024" i="1" s="1"/>
  <c r="P11025" i="1" a="1"/>
  <c r="P11025" i="1" s="1"/>
  <c r="R11025" i="1" s="1"/>
  <c r="P11026" i="1" a="1"/>
  <c r="P11026" i="1" s="1"/>
  <c r="R11026" i="1" s="1"/>
  <c r="P11027" i="1" a="1"/>
  <c r="P11027" i="1" s="1"/>
  <c r="R11027" i="1" s="1"/>
  <c r="P11028" i="1" a="1"/>
  <c r="P11028" i="1" s="1"/>
  <c r="R11028" i="1" s="1"/>
  <c r="P11029" i="1" a="1"/>
  <c r="P11029" i="1" s="1"/>
  <c r="R11029" i="1" s="1"/>
  <c r="P11030" i="1" a="1"/>
  <c r="P11030" i="1" s="1"/>
  <c r="R11030" i="1" s="1"/>
  <c r="P11031" i="1" a="1"/>
  <c r="P11031" i="1" s="1"/>
  <c r="R11031" i="1" s="1"/>
  <c r="P11032" i="1" a="1"/>
  <c r="P11032" i="1" s="1"/>
  <c r="R11032" i="1" s="1"/>
  <c r="P11033" i="1" a="1"/>
  <c r="P11033" i="1" s="1"/>
  <c r="R11033" i="1" s="1"/>
  <c r="P11034" i="1" a="1"/>
  <c r="P11034" i="1" s="1"/>
  <c r="R11034" i="1" s="1"/>
  <c r="P11035" i="1" a="1"/>
  <c r="P11035" i="1" s="1"/>
  <c r="R11035" i="1" s="1"/>
  <c r="P11036" i="1" a="1"/>
  <c r="P11036" i="1" s="1"/>
  <c r="R11036" i="1" s="1"/>
  <c r="P11037" i="1" a="1"/>
  <c r="P11037" i="1" s="1"/>
  <c r="R11037" i="1" s="1"/>
  <c r="P11038" i="1" a="1"/>
  <c r="P11038" i="1" s="1"/>
  <c r="R11038" i="1" s="1"/>
  <c r="P11039" i="1" a="1"/>
  <c r="P11039" i="1" s="1"/>
  <c r="R11039" i="1" s="1"/>
  <c r="P11040" i="1" a="1"/>
  <c r="P11040" i="1" s="1"/>
  <c r="R11040" i="1" s="1"/>
  <c r="P11041" i="1" a="1"/>
  <c r="P11041" i="1" s="1"/>
  <c r="R11041" i="1" s="1"/>
  <c r="P11042" i="1" a="1"/>
  <c r="P11042" i="1" s="1"/>
  <c r="R11042" i="1" s="1"/>
  <c r="P11043" i="1" a="1"/>
  <c r="P11043" i="1" s="1"/>
  <c r="R11043" i="1" s="1"/>
  <c r="P11044" i="1" a="1"/>
  <c r="P11044" i="1" s="1"/>
  <c r="R11044" i="1" s="1"/>
  <c r="P11045" i="1" a="1"/>
  <c r="P11045" i="1" s="1"/>
  <c r="R11045" i="1" s="1"/>
  <c r="P11046" i="1" a="1"/>
  <c r="P11046" i="1" s="1"/>
  <c r="R11046" i="1" s="1"/>
  <c r="P11047" i="1" a="1"/>
  <c r="P11047" i="1" s="1"/>
  <c r="R11047" i="1" s="1"/>
  <c r="P11048" i="1" a="1"/>
  <c r="P11048" i="1" s="1"/>
  <c r="R11048" i="1" s="1"/>
  <c r="P11049" i="1" a="1"/>
  <c r="P11049" i="1" s="1"/>
  <c r="R11049" i="1" s="1"/>
  <c r="P11050" i="1" a="1"/>
  <c r="P11050" i="1" s="1"/>
  <c r="R11050" i="1" s="1"/>
  <c r="P11051" i="1" a="1"/>
  <c r="P11051" i="1" s="1"/>
  <c r="R11051" i="1" s="1"/>
  <c r="P11052" i="1" a="1"/>
  <c r="P11052" i="1" s="1"/>
  <c r="R11052" i="1" s="1"/>
  <c r="P11053" i="1" a="1"/>
  <c r="P11053" i="1" s="1"/>
  <c r="R11053" i="1" s="1"/>
  <c r="P11054" i="1" a="1"/>
  <c r="P11054" i="1" s="1"/>
  <c r="R11054" i="1" s="1"/>
  <c r="P11055" i="1" a="1"/>
  <c r="P11055" i="1" s="1"/>
  <c r="R11055" i="1" s="1"/>
  <c r="P11056" i="1" a="1"/>
  <c r="P11056" i="1" s="1"/>
  <c r="R11056" i="1" s="1"/>
  <c r="P11057" i="1" a="1"/>
  <c r="P11057" i="1" s="1"/>
  <c r="R11057" i="1" s="1"/>
  <c r="P11058" i="1" a="1"/>
  <c r="P11058" i="1" s="1"/>
  <c r="R11058" i="1" s="1"/>
  <c r="P11059" i="1" a="1"/>
  <c r="P11059" i="1" s="1"/>
  <c r="R11059" i="1" s="1"/>
  <c r="P11060" i="1" a="1"/>
  <c r="P11060" i="1" s="1"/>
  <c r="R11060" i="1" s="1"/>
  <c r="P11061" i="1" a="1"/>
  <c r="P11061" i="1" s="1"/>
  <c r="R11061" i="1" s="1"/>
  <c r="P11062" i="1" a="1"/>
  <c r="P11062" i="1" s="1"/>
  <c r="R11062" i="1" s="1"/>
  <c r="P11063" i="1" a="1"/>
  <c r="P11063" i="1" s="1"/>
  <c r="R11063" i="1" s="1"/>
  <c r="P11064" i="1" a="1"/>
  <c r="P11064" i="1" s="1"/>
  <c r="R11064" i="1" s="1"/>
  <c r="P11065" i="1" a="1"/>
  <c r="P11065" i="1" s="1"/>
  <c r="R11065" i="1" s="1"/>
  <c r="P11066" i="1" a="1"/>
  <c r="P11066" i="1" s="1"/>
  <c r="R11066" i="1" s="1"/>
  <c r="P11067" i="1" a="1"/>
  <c r="P11067" i="1" s="1"/>
  <c r="P11068" i="1" a="1"/>
  <c r="P11068" i="1" s="1"/>
  <c r="P11069" i="1" a="1"/>
  <c r="P11069" i="1" s="1"/>
  <c r="P11070" i="1" a="1"/>
  <c r="P11070" i="1" s="1"/>
  <c r="P11071" i="1" a="1"/>
  <c r="P11071" i="1" s="1"/>
  <c r="P11072" i="1" a="1"/>
  <c r="P11072" i="1" s="1"/>
  <c r="P11073" i="1" a="1"/>
  <c r="P11073" i="1" s="1"/>
  <c r="P11074" i="1" a="1"/>
  <c r="P11074" i="1" s="1"/>
  <c r="P11075" i="1" a="1"/>
  <c r="P11075" i="1" s="1"/>
  <c r="P11076" i="1" a="1"/>
  <c r="P11076" i="1" s="1"/>
  <c r="P11077" i="1" a="1"/>
  <c r="P11077" i="1" s="1"/>
  <c r="P11078" i="1" a="1"/>
  <c r="P11078" i="1" s="1"/>
  <c r="R11078" i="1" s="1"/>
  <c r="P11079" i="1" a="1"/>
  <c r="P11079" i="1" s="1"/>
  <c r="P11080" i="1" a="1"/>
  <c r="P11080" i="1" s="1"/>
  <c r="P11081" i="1" a="1"/>
  <c r="P11081" i="1" s="1"/>
  <c r="P11082" i="1" a="1"/>
  <c r="P11082" i="1" s="1"/>
  <c r="P11083" i="1" a="1"/>
  <c r="P11083" i="1" s="1"/>
  <c r="P11084" i="1" a="1"/>
  <c r="P11084" i="1" s="1"/>
  <c r="P11085" i="1" a="1"/>
  <c r="P11085" i="1" s="1"/>
  <c r="P11086" i="1" a="1"/>
  <c r="P11086" i="1" s="1"/>
  <c r="P11087" i="1" a="1"/>
  <c r="P11087" i="1" s="1"/>
  <c r="P11088" i="1" a="1"/>
  <c r="P11088" i="1" s="1"/>
  <c r="P11089" i="1" a="1"/>
  <c r="P11089" i="1" s="1"/>
  <c r="R11089" i="1" s="1"/>
  <c r="P11090" i="1" a="1"/>
  <c r="P11090" i="1" s="1"/>
  <c r="R11090" i="1" s="1"/>
  <c r="P11091" i="1" a="1"/>
  <c r="P11091" i="1" s="1"/>
  <c r="R11091" i="1" s="1"/>
  <c r="P11092" i="1" a="1"/>
  <c r="P11092" i="1" s="1"/>
  <c r="R11092" i="1" s="1"/>
  <c r="P11093" i="1" a="1"/>
  <c r="P11093" i="1" s="1"/>
  <c r="R11093" i="1" s="1"/>
  <c r="P11094" i="1" a="1"/>
  <c r="P11094" i="1" s="1"/>
  <c r="R11094" i="1" s="1"/>
  <c r="P11095" i="1" a="1"/>
  <c r="P11095" i="1" s="1"/>
  <c r="R11095" i="1" s="1"/>
  <c r="P11096" i="1" a="1"/>
  <c r="P11096" i="1" s="1"/>
  <c r="R11096" i="1" s="1"/>
  <c r="P11097" i="1" a="1"/>
  <c r="P11097" i="1" s="1"/>
  <c r="R11097" i="1" s="1"/>
  <c r="P11098" i="1" a="1"/>
  <c r="P11098" i="1" s="1"/>
  <c r="R11098" i="1" s="1"/>
  <c r="P11099" i="1" a="1"/>
  <c r="P11099" i="1" s="1"/>
  <c r="R11099" i="1" s="1"/>
  <c r="P11100" i="1" a="1"/>
  <c r="P11100" i="1" s="1"/>
  <c r="R11100" i="1" s="1"/>
  <c r="P11101" i="1" a="1"/>
  <c r="P11101" i="1" s="1"/>
  <c r="R11101" i="1" s="1"/>
  <c r="P11102" i="1" a="1"/>
  <c r="P11102" i="1" s="1"/>
  <c r="R11102" i="1" s="1"/>
  <c r="P11103" i="1" a="1"/>
  <c r="P11103" i="1" s="1"/>
  <c r="R11103" i="1" s="1"/>
  <c r="P11104" i="1" a="1"/>
  <c r="P11104" i="1" s="1"/>
  <c r="R11104" i="1" s="1"/>
  <c r="P11105" i="1" a="1"/>
  <c r="P11105" i="1" s="1"/>
  <c r="R11105" i="1" s="1"/>
  <c r="P11106" i="1" a="1"/>
  <c r="P11106" i="1" s="1"/>
  <c r="R11106" i="1" s="1"/>
  <c r="P11107" i="1" a="1"/>
  <c r="P11107" i="1" s="1"/>
  <c r="R11107" i="1" s="1"/>
  <c r="P11108" i="1" a="1"/>
  <c r="P11108" i="1" s="1"/>
  <c r="R11108" i="1" s="1"/>
  <c r="P11109" i="1" a="1"/>
  <c r="P11109" i="1" s="1"/>
  <c r="R11109" i="1" s="1"/>
  <c r="P11110" i="1" a="1"/>
  <c r="P11110" i="1" s="1"/>
  <c r="R11110" i="1" s="1"/>
  <c r="P11111" i="1" a="1"/>
  <c r="P11111" i="1" s="1"/>
  <c r="R11111" i="1" s="1"/>
  <c r="P11112" i="1" a="1"/>
  <c r="P11112" i="1" s="1"/>
  <c r="R11112" i="1" s="1"/>
  <c r="P11113" i="1" a="1"/>
  <c r="P11113" i="1" s="1"/>
  <c r="R11113" i="1" s="1"/>
  <c r="P11114" i="1" a="1"/>
  <c r="P11114" i="1" s="1"/>
  <c r="R11114" i="1" s="1"/>
  <c r="P11115" i="1" a="1"/>
  <c r="P11115" i="1" s="1"/>
  <c r="R11115" i="1" s="1"/>
  <c r="P11116" i="1" a="1"/>
  <c r="P11116" i="1" s="1"/>
  <c r="R11116" i="1" s="1"/>
  <c r="P11117" i="1" a="1"/>
  <c r="P11117" i="1" s="1"/>
  <c r="R11117" i="1" s="1"/>
  <c r="P11118" i="1" a="1"/>
  <c r="P11118" i="1" s="1"/>
  <c r="R11118" i="1" s="1"/>
  <c r="P11119" i="1" a="1"/>
  <c r="P11119" i="1" s="1"/>
  <c r="R11119" i="1" s="1"/>
  <c r="P11120" i="1" a="1"/>
  <c r="P11120" i="1" s="1"/>
  <c r="R11120" i="1" s="1"/>
  <c r="P11121" i="1" a="1"/>
  <c r="P11121" i="1" s="1"/>
  <c r="R11121" i="1" s="1"/>
  <c r="P11122" i="1" a="1"/>
  <c r="P11122" i="1" s="1"/>
  <c r="R11122" i="1" s="1"/>
  <c r="P11123" i="1" a="1"/>
  <c r="P11123" i="1" s="1"/>
  <c r="R11123" i="1" s="1"/>
  <c r="P11124" i="1" a="1"/>
  <c r="P11124" i="1" s="1"/>
  <c r="R11124" i="1" s="1"/>
  <c r="P11125" i="1" a="1"/>
  <c r="P11125" i="1" s="1"/>
  <c r="R11125" i="1" s="1"/>
  <c r="P11126" i="1" a="1"/>
  <c r="P11126" i="1" s="1"/>
  <c r="R11126" i="1" s="1"/>
  <c r="P11127" i="1" a="1"/>
  <c r="P11127" i="1" s="1"/>
  <c r="R11127" i="1" s="1"/>
  <c r="P11128" i="1" a="1"/>
  <c r="P11128" i="1" s="1"/>
  <c r="R11128" i="1" s="1"/>
  <c r="P11129" i="1" a="1"/>
  <c r="P11129" i="1" s="1"/>
  <c r="R11129" i="1" s="1"/>
  <c r="P11130" i="1" a="1"/>
  <c r="P11130" i="1" s="1"/>
  <c r="R11130" i="1" s="1"/>
  <c r="P11131" i="1" a="1"/>
  <c r="P11131" i="1" s="1"/>
  <c r="R11131" i="1" s="1"/>
  <c r="P11132" i="1" a="1"/>
  <c r="P11132" i="1" s="1"/>
  <c r="R11132" i="1" s="1"/>
  <c r="P11133" i="1" a="1"/>
  <c r="P11133" i="1" s="1"/>
  <c r="R11133" i="1" s="1"/>
  <c r="P11134" i="1" a="1"/>
  <c r="P11134" i="1" s="1"/>
  <c r="R11134" i="1" s="1"/>
  <c r="P11135" i="1" a="1"/>
  <c r="P11135" i="1" s="1"/>
  <c r="R11135" i="1" s="1"/>
  <c r="P11136" i="1" a="1"/>
  <c r="P11136" i="1" s="1"/>
  <c r="R11136" i="1" s="1"/>
  <c r="P11137" i="1" a="1"/>
  <c r="P11137" i="1" s="1"/>
  <c r="R11137" i="1" s="1"/>
  <c r="P11138" i="1" a="1"/>
  <c r="P11138" i="1" s="1"/>
  <c r="R11138" i="1" s="1"/>
  <c r="P11139" i="1" a="1"/>
  <c r="P11139" i="1" s="1"/>
  <c r="R11139" i="1" s="1"/>
  <c r="P11140" i="1" a="1"/>
  <c r="P11140" i="1" s="1"/>
  <c r="R11140" i="1" s="1"/>
  <c r="P11141" i="1" a="1"/>
  <c r="P11141" i="1" s="1"/>
  <c r="R11141" i="1" s="1"/>
  <c r="P11142" i="1" a="1"/>
  <c r="P11142" i="1" s="1"/>
  <c r="R11142" i="1" s="1"/>
  <c r="P11143" i="1" a="1"/>
  <c r="P11143" i="1" s="1"/>
  <c r="R11143" i="1" s="1"/>
  <c r="P11144" i="1" a="1"/>
  <c r="P11144" i="1" s="1"/>
  <c r="R11144" i="1" s="1"/>
  <c r="P11145" i="1" a="1"/>
  <c r="P11145" i="1" s="1"/>
  <c r="R11145" i="1" s="1"/>
  <c r="P11146" i="1" a="1"/>
  <c r="P11146" i="1" s="1"/>
  <c r="R11146" i="1" s="1"/>
  <c r="P11147" i="1" a="1"/>
  <c r="P11147" i="1" s="1"/>
  <c r="R11147" i="1" s="1"/>
  <c r="P11148" i="1" a="1"/>
  <c r="P11148" i="1" s="1"/>
  <c r="R11148" i="1" s="1"/>
  <c r="P11149" i="1" a="1"/>
  <c r="P11149" i="1" s="1"/>
  <c r="R11149" i="1" s="1"/>
  <c r="P11150" i="1" a="1"/>
  <c r="P11150" i="1" s="1"/>
  <c r="R11150" i="1" s="1"/>
  <c r="P11151" i="1" a="1"/>
  <c r="P11151" i="1" s="1"/>
  <c r="R11151" i="1" s="1"/>
  <c r="P11152" i="1" a="1"/>
  <c r="P11152" i="1" s="1"/>
  <c r="R11152" i="1" s="1"/>
  <c r="P11153" i="1" a="1"/>
  <c r="P11153" i="1" s="1"/>
  <c r="R11153" i="1" s="1"/>
  <c r="P11154" i="1" a="1"/>
  <c r="P11154" i="1" s="1"/>
  <c r="R11154" i="1" s="1"/>
  <c r="P11155" i="1" a="1"/>
  <c r="P11155" i="1" s="1"/>
  <c r="R11155" i="1" s="1"/>
  <c r="P11156" i="1" a="1"/>
  <c r="P11156" i="1" s="1"/>
  <c r="R11156" i="1" s="1"/>
  <c r="P11157" i="1" a="1"/>
  <c r="P11157" i="1" s="1"/>
  <c r="R11157" i="1" s="1"/>
  <c r="P11158" i="1" a="1"/>
  <c r="P11158" i="1" s="1"/>
  <c r="R11158" i="1" s="1"/>
  <c r="P11159" i="1" a="1"/>
  <c r="P11159" i="1" s="1"/>
  <c r="R11159" i="1" s="1"/>
  <c r="P11160" i="1" a="1"/>
  <c r="P11160" i="1" s="1"/>
  <c r="R11160" i="1" s="1"/>
  <c r="P11161" i="1" a="1"/>
  <c r="P11161" i="1" s="1"/>
  <c r="R11161" i="1" s="1"/>
  <c r="P11162" i="1" a="1"/>
  <c r="P11162" i="1" s="1"/>
  <c r="R11162" i="1" s="1"/>
  <c r="P11163" i="1" a="1"/>
  <c r="P11163" i="1" s="1"/>
  <c r="R11163" i="1" s="1"/>
  <c r="P11164" i="1" a="1"/>
  <c r="P11164" i="1" s="1"/>
  <c r="R11164" i="1" s="1"/>
  <c r="P11165" i="1" a="1"/>
  <c r="P11165" i="1" s="1"/>
  <c r="R11165" i="1" s="1"/>
  <c r="P11166" i="1" a="1"/>
  <c r="P11166" i="1" s="1"/>
  <c r="R11166" i="1" s="1"/>
  <c r="P11167" i="1" a="1"/>
  <c r="P11167" i="1" s="1"/>
  <c r="R11167" i="1" s="1"/>
  <c r="P11168" i="1" a="1"/>
  <c r="P11168" i="1" s="1"/>
  <c r="R11168" i="1" s="1"/>
  <c r="P11169" i="1" a="1"/>
  <c r="P11169" i="1" s="1"/>
  <c r="R11169" i="1" s="1"/>
  <c r="P11170" i="1" a="1"/>
  <c r="P11170" i="1" s="1"/>
  <c r="R11170" i="1" s="1"/>
  <c r="P11171" i="1" a="1"/>
  <c r="P11171" i="1" s="1"/>
  <c r="R11171" i="1" s="1"/>
  <c r="P11172" i="1" a="1"/>
  <c r="P11172" i="1" s="1"/>
  <c r="R11172" i="1" s="1"/>
  <c r="P11173" i="1" a="1"/>
  <c r="P11173" i="1" s="1"/>
  <c r="R11173" i="1" s="1"/>
  <c r="P11174" i="1" a="1"/>
  <c r="P11174" i="1" s="1"/>
  <c r="R11174" i="1" s="1"/>
  <c r="P11175" i="1" a="1"/>
  <c r="P11175" i="1" s="1"/>
  <c r="R11175" i="1" s="1"/>
  <c r="P11176" i="1" a="1"/>
  <c r="P11176" i="1" s="1"/>
  <c r="R11176" i="1" s="1"/>
  <c r="P11177" i="1" a="1"/>
  <c r="P11177" i="1" s="1"/>
  <c r="R11177" i="1" s="1"/>
  <c r="P11178" i="1" a="1"/>
  <c r="P11178" i="1" s="1"/>
  <c r="R11178" i="1" s="1"/>
  <c r="P11179" i="1" a="1"/>
  <c r="P11179" i="1" s="1"/>
  <c r="R11179" i="1" s="1"/>
  <c r="P11180" i="1" a="1"/>
  <c r="P11180" i="1" s="1"/>
  <c r="R11180" i="1" s="1"/>
  <c r="P11181" i="1" a="1"/>
  <c r="P11181" i="1" s="1"/>
  <c r="R11181" i="1" s="1"/>
  <c r="P11182" i="1" a="1"/>
  <c r="P11182" i="1" s="1"/>
  <c r="R11182" i="1" s="1"/>
  <c r="P11183" i="1" a="1"/>
  <c r="P11183" i="1" s="1"/>
  <c r="R11183" i="1" s="1"/>
  <c r="P11184" i="1" a="1"/>
  <c r="P11184" i="1" s="1"/>
  <c r="R11184" i="1" s="1"/>
  <c r="P11185" i="1" a="1"/>
  <c r="P11185" i="1" s="1"/>
  <c r="R11185" i="1" s="1"/>
  <c r="P11186" i="1" a="1"/>
  <c r="P11186" i="1" s="1"/>
  <c r="R11186" i="1" s="1"/>
  <c r="P11187" i="1" a="1"/>
  <c r="P11187" i="1" s="1"/>
  <c r="R11187" i="1" s="1"/>
  <c r="P11188" i="1" a="1"/>
  <c r="P11188" i="1" s="1"/>
  <c r="R11188" i="1" s="1"/>
  <c r="P11189" i="1" a="1"/>
  <c r="P11189" i="1" s="1"/>
  <c r="R11189" i="1" s="1"/>
  <c r="P11190" i="1" a="1"/>
  <c r="P11190" i="1" s="1"/>
  <c r="R11190" i="1" s="1"/>
  <c r="P11191" i="1" a="1"/>
  <c r="P11191" i="1" s="1"/>
  <c r="R11191" i="1" s="1"/>
  <c r="P11192" i="1" a="1"/>
  <c r="P11192" i="1" s="1"/>
  <c r="R11192" i="1" s="1"/>
  <c r="P11193" i="1" a="1"/>
  <c r="P11193" i="1" s="1"/>
  <c r="R11193" i="1" s="1"/>
  <c r="P11194" i="1" a="1"/>
  <c r="P11194" i="1" s="1"/>
  <c r="R11194" i="1" s="1"/>
  <c r="P11195" i="1" a="1"/>
  <c r="P11195" i="1" s="1"/>
  <c r="R11195" i="1" s="1"/>
  <c r="P11196" i="1" a="1"/>
  <c r="P11196" i="1" s="1"/>
  <c r="R11196" i="1" s="1"/>
  <c r="P11197" i="1" a="1"/>
  <c r="P11197" i="1" s="1"/>
  <c r="R11197" i="1" s="1"/>
  <c r="P11198" i="1" a="1"/>
  <c r="P11198" i="1" s="1"/>
  <c r="R11198" i="1" s="1"/>
  <c r="P11199" i="1" a="1"/>
  <c r="P11199" i="1" s="1"/>
  <c r="R11199" i="1" s="1"/>
  <c r="P11200" i="1" a="1"/>
  <c r="P11200" i="1" s="1"/>
  <c r="R11200" i="1" s="1"/>
  <c r="P11201" i="1" a="1"/>
  <c r="P11201" i="1" s="1"/>
  <c r="R11201" i="1" s="1"/>
  <c r="P11202" i="1" a="1"/>
  <c r="P11202" i="1" s="1"/>
  <c r="R11202" i="1" s="1"/>
  <c r="P11203" i="1" a="1"/>
  <c r="P11203" i="1" s="1"/>
  <c r="P11204" i="1" a="1"/>
  <c r="P11204" i="1" s="1"/>
  <c r="P11205" i="1" a="1"/>
  <c r="P11205" i="1" s="1"/>
  <c r="P11206" i="1" a="1"/>
  <c r="P11206" i="1" s="1"/>
  <c r="P11207" i="1" a="1"/>
  <c r="P11207" i="1" s="1"/>
  <c r="P11208" i="1" a="1"/>
  <c r="P11208" i="1" s="1"/>
  <c r="P11209" i="1" a="1"/>
  <c r="P11209" i="1" s="1"/>
  <c r="P11210" i="1" a="1"/>
  <c r="P11210" i="1" s="1"/>
  <c r="P11211" i="1" a="1"/>
  <c r="P11211" i="1" s="1"/>
  <c r="P11212" i="1" a="1"/>
  <c r="P11212" i="1" s="1"/>
  <c r="P11213" i="1" a="1"/>
  <c r="P11213" i="1" s="1"/>
  <c r="R11213" i="1" s="1"/>
  <c r="P11214" i="1" a="1"/>
  <c r="P11214" i="1" s="1"/>
  <c r="R11214" i="1" s="1"/>
  <c r="P11215" i="1" a="1"/>
  <c r="P11215" i="1" s="1"/>
  <c r="R11215" i="1" s="1"/>
  <c r="P11216" i="1" a="1"/>
  <c r="P11216" i="1" s="1"/>
  <c r="R11216" i="1" s="1"/>
  <c r="P11217" i="1" a="1"/>
  <c r="P11217" i="1" s="1"/>
  <c r="R11217" i="1" s="1"/>
  <c r="P11218" i="1" a="1"/>
  <c r="P11218" i="1" s="1"/>
  <c r="R11218" i="1" s="1"/>
  <c r="P11219" i="1" a="1"/>
  <c r="P11219" i="1" s="1"/>
  <c r="R11219" i="1" s="1"/>
  <c r="P11220" i="1" a="1"/>
  <c r="P11220" i="1" s="1"/>
  <c r="R11220" i="1" s="1"/>
  <c r="P11221" i="1" a="1"/>
  <c r="P11221" i="1" s="1"/>
  <c r="R11221" i="1" s="1"/>
  <c r="P11222" i="1" a="1"/>
  <c r="P11222" i="1" s="1"/>
  <c r="R11222" i="1" s="1"/>
  <c r="P11223" i="1" a="1"/>
  <c r="P11223" i="1" s="1"/>
  <c r="R11223" i="1" s="1"/>
  <c r="P11224" i="1" a="1"/>
  <c r="P11224" i="1" s="1"/>
  <c r="R11224" i="1" s="1"/>
  <c r="P11225" i="1" a="1"/>
  <c r="P11225" i="1" s="1"/>
  <c r="R11225" i="1" s="1"/>
  <c r="P11226" i="1" a="1"/>
  <c r="P11226" i="1" s="1"/>
  <c r="R11226" i="1" s="1"/>
  <c r="P11227" i="1" a="1"/>
  <c r="P11227" i="1" s="1"/>
  <c r="R11227" i="1" s="1"/>
  <c r="P11228" i="1" a="1"/>
  <c r="P11228" i="1" s="1"/>
  <c r="R11228" i="1" s="1"/>
  <c r="P11229" i="1" a="1"/>
  <c r="P11229" i="1" s="1"/>
  <c r="R11229" i="1" s="1"/>
  <c r="P11230" i="1" a="1"/>
  <c r="P11230" i="1" s="1"/>
  <c r="R11230" i="1" s="1"/>
  <c r="P11231" i="1" a="1"/>
  <c r="P11231" i="1" s="1"/>
  <c r="R11231" i="1" s="1"/>
  <c r="P11232" i="1" a="1"/>
  <c r="P11232" i="1" s="1"/>
  <c r="R11232" i="1" s="1"/>
  <c r="P11233" i="1" a="1"/>
  <c r="P11233" i="1" s="1"/>
  <c r="R11233" i="1" s="1"/>
  <c r="P11234" i="1" a="1"/>
  <c r="P11234" i="1" s="1"/>
  <c r="R11234" i="1" s="1"/>
  <c r="P11235" i="1" a="1"/>
  <c r="P11235" i="1" s="1"/>
  <c r="R11235" i="1" s="1"/>
  <c r="P11236" i="1" a="1"/>
  <c r="P11236" i="1" s="1"/>
  <c r="R11236" i="1" s="1"/>
  <c r="P11237" i="1" a="1"/>
  <c r="P11237" i="1" s="1"/>
  <c r="R11237" i="1" s="1"/>
  <c r="P11238" i="1" a="1"/>
  <c r="P11238" i="1" s="1"/>
  <c r="R11238" i="1" s="1"/>
  <c r="P11239" i="1" a="1"/>
  <c r="P11239" i="1" s="1"/>
  <c r="R11239" i="1" s="1"/>
  <c r="P11240" i="1" a="1"/>
  <c r="P11240" i="1" s="1"/>
  <c r="R11240" i="1" s="1"/>
  <c r="P11241" i="1" a="1"/>
  <c r="P11241" i="1" s="1"/>
  <c r="R11241" i="1" s="1"/>
  <c r="P11242" i="1" a="1"/>
  <c r="P11242" i="1" s="1"/>
  <c r="R11242" i="1" s="1"/>
  <c r="P11243" i="1" a="1"/>
  <c r="P11243" i="1" s="1"/>
  <c r="R11243" i="1" s="1"/>
  <c r="P11244" i="1" a="1"/>
  <c r="P11244" i="1" s="1"/>
  <c r="R11244" i="1" s="1"/>
  <c r="P11245" i="1" a="1"/>
  <c r="P11245" i="1" s="1"/>
  <c r="R11245" i="1" s="1"/>
  <c r="P11246" i="1" a="1"/>
  <c r="P11246" i="1" s="1"/>
  <c r="R11246" i="1" s="1"/>
  <c r="P11247" i="1" a="1"/>
  <c r="P11247" i="1" s="1"/>
  <c r="R11247" i="1" s="1"/>
  <c r="P11248" i="1" a="1"/>
  <c r="P11248" i="1" s="1"/>
  <c r="R11248" i="1" s="1"/>
  <c r="P11249" i="1" a="1"/>
  <c r="P11249" i="1" s="1"/>
  <c r="R11249" i="1" s="1"/>
  <c r="P11250" i="1" a="1"/>
  <c r="P11250" i="1" s="1"/>
  <c r="R11250" i="1" s="1"/>
  <c r="P11251" i="1" a="1"/>
  <c r="P11251" i="1" s="1"/>
  <c r="R11251" i="1" s="1"/>
  <c r="P11252" i="1" a="1"/>
  <c r="P11252" i="1" s="1"/>
  <c r="R11252" i="1" s="1"/>
  <c r="P11253" i="1" a="1"/>
  <c r="P11253" i="1" s="1"/>
  <c r="R11253" i="1" s="1"/>
  <c r="P11254" i="1" a="1"/>
  <c r="P11254" i="1" s="1"/>
  <c r="R11254" i="1" s="1"/>
  <c r="P11255" i="1" a="1"/>
  <c r="P11255" i="1" s="1"/>
  <c r="R11255" i="1" s="1"/>
  <c r="P11256" i="1" a="1"/>
  <c r="P11256" i="1" s="1"/>
  <c r="R11256" i="1" s="1"/>
  <c r="P11257" i="1" a="1"/>
  <c r="P11257" i="1" s="1"/>
  <c r="R11257" i="1" s="1"/>
  <c r="P11258" i="1" a="1"/>
  <c r="P11258" i="1" s="1"/>
  <c r="R11258" i="1" s="1"/>
  <c r="P11259" i="1" a="1"/>
  <c r="P11259" i="1" s="1"/>
  <c r="R11259" i="1" s="1"/>
  <c r="P11260" i="1" a="1"/>
  <c r="P11260" i="1" s="1"/>
  <c r="R11260" i="1" s="1"/>
  <c r="P11261" i="1" a="1"/>
  <c r="P11261" i="1" s="1"/>
  <c r="R11261" i="1" s="1"/>
  <c r="P11262" i="1" a="1"/>
  <c r="P11262" i="1" s="1"/>
  <c r="R11262" i="1" s="1"/>
  <c r="P11263" i="1" a="1"/>
  <c r="P11263" i="1" s="1"/>
  <c r="R11263" i="1" s="1"/>
  <c r="P11264" i="1" a="1"/>
  <c r="P11264" i="1" s="1"/>
  <c r="R11264" i="1" s="1"/>
  <c r="P11265" i="1" a="1"/>
  <c r="P11265" i="1" s="1"/>
  <c r="R11265" i="1" s="1"/>
  <c r="P11266" i="1" a="1"/>
  <c r="P11266" i="1" s="1"/>
  <c r="R11266" i="1" s="1"/>
  <c r="P11267" i="1" a="1"/>
  <c r="P11267" i="1" s="1"/>
  <c r="R11267" i="1" s="1"/>
  <c r="P11268" i="1" a="1"/>
  <c r="P11268" i="1" s="1"/>
  <c r="R11268" i="1" s="1"/>
  <c r="P11269" i="1" a="1"/>
  <c r="P11269" i="1" s="1"/>
  <c r="R11269" i="1" s="1"/>
  <c r="P11270" i="1" a="1"/>
  <c r="P11270" i="1" s="1"/>
  <c r="R11270" i="1" s="1"/>
  <c r="P11271" i="1" a="1"/>
  <c r="P11271" i="1" s="1"/>
  <c r="R11271" i="1" s="1"/>
  <c r="P11272" i="1" a="1"/>
  <c r="P11272" i="1" s="1"/>
  <c r="R11272" i="1" s="1"/>
  <c r="P11273" i="1" a="1"/>
  <c r="P11273" i="1" s="1"/>
  <c r="R11273" i="1" s="1"/>
  <c r="P11274" i="1" a="1"/>
  <c r="P11274" i="1" s="1"/>
  <c r="R11274" i="1" s="1"/>
  <c r="P11275" i="1" a="1"/>
  <c r="P11275" i="1" s="1"/>
  <c r="R11275" i="1" s="1"/>
  <c r="P11276" i="1" a="1"/>
  <c r="P11276" i="1" s="1"/>
  <c r="R11276" i="1" s="1"/>
  <c r="P11277" i="1" a="1"/>
  <c r="P11277" i="1" s="1"/>
  <c r="R11277" i="1" s="1"/>
  <c r="P11278" i="1" a="1"/>
  <c r="P11278" i="1" s="1"/>
  <c r="R11278" i="1" s="1"/>
  <c r="P11279" i="1" a="1"/>
  <c r="P11279" i="1" s="1"/>
  <c r="R11279" i="1" s="1"/>
  <c r="P11280" i="1" a="1"/>
  <c r="P11280" i="1" s="1"/>
  <c r="R11280" i="1" s="1"/>
  <c r="P11281" i="1" a="1"/>
  <c r="P11281" i="1" s="1"/>
  <c r="R11281" i="1" s="1"/>
  <c r="P11282" i="1" a="1"/>
  <c r="P11282" i="1" s="1"/>
  <c r="R11282" i="1" s="1"/>
  <c r="P11283" i="1" a="1"/>
  <c r="P11283" i="1" s="1"/>
  <c r="R11283" i="1" s="1"/>
  <c r="P11284" i="1" a="1"/>
  <c r="P11284" i="1" s="1"/>
  <c r="R11284" i="1" s="1"/>
  <c r="P11285" i="1" a="1"/>
  <c r="P11285" i="1" s="1"/>
  <c r="R11285" i="1" s="1"/>
  <c r="P11286" i="1" a="1"/>
  <c r="P11286" i="1" s="1"/>
  <c r="R11286" i="1" s="1"/>
  <c r="P11287" i="1" a="1"/>
  <c r="P11287" i="1" s="1"/>
  <c r="R11287" i="1" s="1"/>
  <c r="P11288" i="1" a="1"/>
  <c r="P11288" i="1" s="1"/>
  <c r="R11288" i="1" s="1"/>
  <c r="P11289" i="1" a="1"/>
  <c r="P11289" i="1" s="1"/>
  <c r="R11289" i="1" s="1"/>
  <c r="P11290" i="1" a="1"/>
  <c r="P11290" i="1" s="1"/>
  <c r="R11290" i="1" s="1"/>
  <c r="P11291" i="1" a="1"/>
  <c r="P11291" i="1" s="1"/>
  <c r="R11291" i="1" s="1"/>
  <c r="P11292" i="1" a="1"/>
  <c r="P11292" i="1" s="1"/>
  <c r="R11292" i="1" s="1"/>
  <c r="P11293" i="1" a="1"/>
  <c r="P11293" i="1" s="1"/>
  <c r="R11293" i="1" s="1"/>
  <c r="P11294" i="1" a="1"/>
  <c r="P11294" i="1" s="1"/>
  <c r="R11294" i="1" s="1"/>
  <c r="P11295" i="1" a="1"/>
  <c r="P11295" i="1" s="1"/>
  <c r="R11295" i="1" s="1"/>
  <c r="P11296" i="1" a="1"/>
  <c r="P11296" i="1" s="1"/>
  <c r="R11296" i="1" s="1"/>
  <c r="P11297" i="1" a="1"/>
  <c r="P11297" i="1" s="1"/>
  <c r="R11297" i="1" s="1"/>
  <c r="P11298" i="1" a="1"/>
  <c r="P11298" i="1" s="1"/>
  <c r="R11298" i="1" s="1"/>
  <c r="P11299" i="1" a="1"/>
  <c r="P11299" i="1" s="1"/>
  <c r="R11299" i="1" s="1"/>
  <c r="P11300" i="1" a="1"/>
  <c r="P11300" i="1" s="1"/>
  <c r="R11300" i="1" s="1"/>
  <c r="P11301" i="1" a="1"/>
  <c r="P11301" i="1" s="1"/>
  <c r="R11301" i="1" s="1"/>
  <c r="P11302" i="1" a="1"/>
  <c r="P11302" i="1" s="1"/>
  <c r="R11302" i="1" s="1"/>
  <c r="P11303" i="1" a="1"/>
  <c r="P11303" i="1" s="1"/>
  <c r="R11303" i="1" s="1"/>
  <c r="P11304" i="1" a="1"/>
  <c r="P11304" i="1" s="1"/>
  <c r="R11304" i="1" s="1"/>
  <c r="P11305" i="1" a="1"/>
  <c r="P11305" i="1" s="1"/>
  <c r="R11305" i="1" s="1"/>
  <c r="P11306" i="1" a="1"/>
  <c r="P11306" i="1" s="1"/>
  <c r="R11306" i="1" s="1"/>
  <c r="P11307" i="1" a="1"/>
  <c r="P11307" i="1" s="1"/>
  <c r="R11307" i="1" s="1"/>
  <c r="P11308" i="1" a="1"/>
  <c r="P11308" i="1" s="1"/>
  <c r="R11308" i="1" s="1"/>
  <c r="P11309" i="1" a="1"/>
  <c r="P11309" i="1" s="1"/>
  <c r="R11309" i="1" s="1"/>
  <c r="P11310" i="1" a="1"/>
  <c r="P11310" i="1" s="1"/>
  <c r="R11310" i="1" s="1"/>
  <c r="P11311" i="1" a="1"/>
  <c r="P11311" i="1" s="1"/>
  <c r="R11311" i="1" s="1"/>
  <c r="P11312" i="1" a="1"/>
  <c r="P11312" i="1" s="1"/>
  <c r="R11312" i="1" s="1"/>
  <c r="P11313" i="1" a="1"/>
  <c r="P11313" i="1" s="1"/>
  <c r="R11313" i="1" s="1"/>
  <c r="P11314" i="1" a="1"/>
  <c r="P11314" i="1" s="1"/>
  <c r="R11314" i="1" s="1"/>
  <c r="P11315" i="1" a="1"/>
  <c r="P11315" i="1" s="1"/>
  <c r="R11315" i="1" s="1"/>
  <c r="P11316" i="1" a="1"/>
  <c r="P11316" i="1" s="1"/>
  <c r="R11316" i="1" s="1"/>
  <c r="P11317" i="1" a="1"/>
  <c r="P11317" i="1" s="1"/>
  <c r="R11317" i="1" s="1"/>
  <c r="P11318" i="1" a="1"/>
  <c r="P11318" i="1" s="1"/>
  <c r="R11318" i="1" s="1"/>
  <c r="P11319" i="1" a="1"/>
  <c r="P11319" i="1" s="1"/>
  <c r="R11319" i="1" s="1"/>
  <c r="P11320" i="1" a="1"/>
  <c r="P11320" i="1" s="1"/>
  <c r="R11320" i="1" s="1"/>
  <c r="P11321" i="1" a="1"/>
  <c r="P11321" i="1" s="1"/>
  <c r="R11321" i="1" s="1"/>
  <c r="P11322" i="1" a="1"/>
  <c r="P11322" i="1" s="1"/>
  <c r="R11322" i="1" s="1"/>
  <c r="P11323" i="1" a="1"/>
  <c r="P11323" i="1" s="1"/>
  <c r="R11323" i="1" s="1"/>
  <c r="P11324" i="1" a="1"/>
  <c r="P11324" i="1" s="1"/>
  <c r="R11324" i="1" s="1"/>
  <c r="P11325" i="1" a="1"/>
  <c r="P11325" i="1" s="1"/>
  <c r="R11325" i="1" s="1"/>
  <c r="P11326" i="1" a="1"/>
  <c r="P11326" i="1" s="1"/>
  <c r="R11326" i="1" s="1"/>
  <c r="P11327" i="1" a="1"/>
  <c r="P11327" i="1" s="1"/>
  <c r="R11327" i="1" s="1"/>
  <c r="P11328" i="1" a="1"/>
  <c r="P11328" i="1" s="1"/>
  <c r="R11328" i="1" s="1"/>
  <c r="P11329" i="1" a="1"/>
  <c r="P11329" i="1" s="1"/>
  <c r="R11329" i="1" s="1"/>
  <c r="P11330" i="1" a="1"/>
  <c r="P11330" i="1" s="1"/>
  <c r="R11330" i="1" s="1"/>
  <c r="P11331" i="1" a="1"/>
  <c r="P11331" i="1" s="1"/>
  <c r="R11331" i="1" s="1"/>
  <c r="P11332" i="1" a="1"/>
  <c r="P11332" i="1" s="1"/>
  <c r="R11332" i="1" s="1"/>
  <c r="P11333" i="1" a="1"/>
  <c r="P11333" i="1" s="1"/>
  <c r="R11333" i="1" s="1"/>
  <c r="P11334" i="1" a="1"/>
  <c r="P11334" i="1" s="1"/>
  <c r="R11334" i="1" s="1"/>
  <c r="P11335" i="1" a="1"/>
  <c r="P11335" i="1" s="1"/>
  <c r="R11335" i="1" s="1"/>
  <c r="P11336" i="1" a="1"/>
  <c r="P11336" i="1" s="1"/>
  <c r="R11336" i="1" s="1"/>
  <c r="P11337" i="1" a="1"/>
  <c r="P11337" i="1" s="1"/>
  <c r="R11337" i="1" s="1"/>
  <c r="P11338" i="1" a="1"/>
  <c r="P11338" i="1" s="1"/>
  <c r="R11338" i="1" s="1"/>
  <c r="P11339" i="1" a="1"/>
  <c r="P11339" i="1" s="1"/>
  <c r="R11339" i="1" s="1"/>
  <c r="P11340" i="1" a="1"/>
  <c r="P11340" i="1" s="1"/>
  <c r="R11340" i="1" s="1"/>
  <c r="P11341" i="1" a="1"/>
  <c r="P11341" i="1" s="1"/>
  <c r="R11341" i="1" s="1"/>
  <c r="P11342" i="1" a="1"/>
  <c r="P11342" i="1" s="1"/>
  <c r="R11342" i="1" s="1"/>
  <c r="P11343" i="1" a="1"/>
  <c r="P11343" i="1" s="1"/>
  <c r="P11344" i="1" a="1"/>
  <c r="P11344" i="1" s="1"/>
  <c r="P11345" i="1" a="1"/>
  <c r="P11345" i="1" s="1"/>
  <c r="P11346" i="1" a="1"/>
  <c r="P11346" i="1" s="1"/>
  <c r="P11347" i="1" a="1"/>
  <c r="P11347" i="1" s="1"/>
  <c r="R11347" i="1" s="1"/>
  <c r="P11348" i="1" a="1"/>
  <c r="P11348" i="1" s="1"/>
  <c r="R11348" i="1" s="1"/>
  <c r="P11349" i="1" a="1"/>
  <c r="P11349" i="1" s="1"/>
  <c r="R11349" i="1" s="1"/>
  <c r="P11350" i="1" a="1"/>
  <c r="P11350" i="1" s="1"/>
  <c r="R11350" i="1" s="1"/>
  <c r="P11351" i="1" a="1"/>
  <c r="P11351" i="1" s="1"/>
  <c r="R11351" i="1" s="1"/>
  <c r="P11352" i="1" a="1"/>
  <c r="P11352" i="1" s="1"/>
  <c r="R11352" i="1" s="1"/>
  <c r="P11353" i="1" a="1"/>
  <c r="P11353" i="1" s="1"/>
  <c r="R11353" i="1" s="1"/>
  <c r="P11354" i="1" a="1"/>
  <c r="P11354" i="1" s="1"/>
  <c r="R11354" i="1" s="1"/>
  <c r="P11355" i="1" a="1"/>
  <c r="P11355" i="1" s="1"/>
  <c r="R11355" i="1" s="1"/>
  <c r="P11356" i="1" a="1"/>
  <c r="P11356" i="1" s="1"/>
  <c r="R11356" i="1" s="1"/>
  <c r="P11357" i="1" a="1"/>
  <c r="P11357" i="1" s="1"/>
  <c r="R11357" i="1" s="1"/>
  <c r="P11358" i="1" a="1"/>
  <c r="P11358" i="1" s="1"/>
  <c r="R11358" i="1" s="1"/>
  <c r="P11359" i="1" a="1"/>
  <c r="P11359" i="1" s="1"/>
  <c r="R11359" i="1" s="1"/>
  <c r="P11360" i="1" a="1"/>
  <c r="P11360" i="1" s="1"/>
  <c r="R11360" i="1" s="1"/>
  <c r="P11361" i="1" a="1"/>
  <c r="P11361" i="1" s="1"/>
  <c r="R11361" i="1" s="1"/>
  <c r="P11362" i="1" a="1"/>
  <c r="P11362" i="1" s="1"/>
  <c r="R11362" i="1" s="1"/>
  <c r="P11363" i="1" a="1"/>
  <c r="P11363" i="1" s="1"/>
  <c r="R11363" i="1" s="1"/>
  <c r="P11364" i="1" a="1"/>
  <c r="P11364" i="1" s="1"/>
  <c r="R11364" i="1" s="1"/>
  <c r="P11365" i="1" a="1"/>
  <c r="P11365" i="1" s="1"/>
  <c r="R11365" i="1" s="1"/>
  <c r="P11366" i="1" a="1"/>
  <c r="P11366" i="1" s="1"/>
  <c r="R11366" i="1" s="1"/>
  <c r="P11367" i="1" a="1"/>
  <c r="P11367" i="1" s="1"/>
  <c r="R11367" i="1" s="1"/>
  <c r="P11368" i="1" a="1"/>
  <c r="P11368" i="1" s="1"/>
  <c r="R11368" i="1" s="1"/>
  <c r="P11369" i="1" a="1"/>
  <c r="P11369" i="1" s="1"/>
  <c r="R11369" i="1" s="1"/>
  <c r="P11370" i="1" a="1"/>
  <c r="P11370" i="1" s="1"/>
  <c r="R11370" i="1" s="1"/>
  <c r="P11371" i="1" a="1"/>
  <c r="P11371" i="1" s="1"/>
  <c r="R11371" i="1" s="1"/>
  <c r="P11372" i="1" a="1"/>
  <c r="P11372" i="1" s="1"/>
  <c r="R11372" i="1" s="1"/>
  <c r="P11373" i="1" a="1"/>
  <c r="P11373" i="1" s="1"/>
  <c r="R11373" i="1" s="1"/>
  <c r="P11374" i="1" a="1"/>
  <c r="P11374" i="1" s="1"/>
  <c r="R11374" i="1" s="1"/>
  <c r="P11375" i="1" a="1"/>
  <c r="P11375" i="1" s="1"/>
  <c r="R11375" i="1" s="1"/>
  <c r="P11376" i="1" a="1"/>
  <c r="P11376" i="1" s="1"/>
  <c r="R11376" i="1" s="1"/>
  <c r="P11377" i="1" a="1"/>
  <c r="P11377" i="1" s="1"/>
  <c r="R11377" i="1" s="1"/>
  <c r="P11378" i="1" a="1"/>
  <c r="P11378" i="1" s="1"/>
  <c r="R11378" i="1" s="1"/>
  <c r="P11379" i="1" a="1"/>
  <c r="P11379" i="1" s="1"/>
  <c r="R11379" i="1" s="1"/>
  <c r="P11380" i="1" a="1"/>
  <c r="P11380" i="1" s="1"/>
  <c r="R11380" i="1" s="1"/>
  <c r="P11381" i="1" a="1"/>
  <c r="P11381" i="1" s="1"/>
  <c r="R11381" i="1" s="1"/>
  <c r="P11382" i="1" a="1"/>
  <c r="P11382" i="1" s="1"/>
  <c r="R11382" i="1" s="1"/>
  <c r="P11383" i="1" a="1"/>
  <c r="P11383" i="1" s="1"/>
  <c r="R11383" i="1" s="1"/>
  <c r="P11384" i="1" a="1"/>
  <c r="P11384" i="1" s="1"/>
  <c r="R11384" i="1" s="1"/>
  <c r="P11385" i="1" a="1"/>
  <c r="P11385" i="1" s="1"/>
  <c r="R11385" i="1" s="1"/>
  <c r="P11386" i="1" a="1"/>
  <c r="P11386" i="1" s="1"/>
  <c r="R11386" i="1" s="1"/>
  <c r="P11387" i="1" a="1"/>
  <c r="P11387" i="1" s="1"/>
  <c r="R11387" i="1" s="1"/>
  <c r="P11388" i="1" a="1"/>
  <c r="P11388" i="1" s="1"/>
  <c r="R11388" i="1" s="1"/>
  <c r="P11389" i="1" a="1"/>
  <c r="P11389" i="1" s="1"/>
  <c r="R11389" i="1" s="1"/>
  <c r="P11390" i="1" a="1"/>
  <c r="P11390" i="1" s="1"/>
  <c r="R11390" i="1" s="1"/>
  <c r="P11391" i="1" a="1"/>
  <c r="P11391" i="1" s="1"/>
  <c r="R11391" i="1" s="1"/>
  <c r="P11392" i="1" a="1"/>
  <c r="P11392" i="1" s="1"/>
  <c r="R11392" i="1" s="1"/>
  <c r="P11393" i="1" a="1"/>
  <c r="P11393" i="1" s="1"/>
  <c r="R11393" i="1" s="1"/>
  <c r="P11394" i="1" a="1"/>
  <c r="P11394" i="1" s="1"/>
  <c r="R11394" i="1" s="1"/>
  <c r="P11395" i="1" a="1"/>
  <c r="P11395" i="1" s="1"/>
  <c r="R11395" i="1" s="1"/>
  <c r="P11396" i="1" a="1"/>
  <c r="P11396" i="1" s="1"/>
  <c r="R11396" i="1" s="1"/>
  <c r="P11397" i="1" a="1"/>
  <c r="P11397" i="1" s="1"/>
  <c r="R11397" i="1" s="1"/>
  <c r="P11398" i="1" a="1"/>
  <c r="P11398" i="1" s="1"/>
  <c r="R11398" i="1" s="1"/>
  <c r="P11399" i="1" a="1"/>
  <c r="P11399" i="1" s="1"/>
  <c r="R11399" i="1" s="1"/>
  <c r="P11400" i="1" a="1"/>
  <c r="P11400" i="1" s="1"/>
  <c r="R11400" i="1" s="1"/>
  <c r="P11401" i="1" a="1"/>
  <c r="P11401" i="1" s="1"/>
  <c r="R11401" i="1" s="1"/>
  <c r="P11402" i="1" a="1"/>
  <c r="P11402" i="1" s="1"/>
  <c r="R11402" i="1" s="1"/>
  <c r="P11403" i="1" a="1"/>
  <c r="P11403" i="1" s="1"/>
  <c r="R11403" i="1" s="1"/>
  <c r="P11404" i="1" a="1"/>
  <c r="P11404" i="1" s="1"/>
  <c r="R11404" i="1" s="1"/>
  <c r="P11405" i="1" a="1"/>
  <c r="P11405" i="1" s="1"/>
  <c r="R11405" i="1" s="1"/>
  <c r="P11406" i="1" a="1"/>
  <c r="P11406" i="1" s="1"/>
  <c r="R11406" i="1" s="1"/>
  <c r="P11407" i="1" a="1"/>
  <c r="P11407" i="1" s="1"/>
  <c r="R11407" i="1" s="1"/>
  <c r="P11408" i="1" a="1"/>
  <c r="P11408" i="1" s="1"/>
  <c r="R11408" i="1" s="1"/>
  <c r="P11409" i="1" a="1"/>
  <c r="P11409" i="1" s="1"/>
  <c r="R11409" i="1" s="1"/>
  <c r="P11410" i="1" a="1"/>
  <c r="P11410" i="1" s="1"/>
  <c r="R11410" i="1" s="1"/>
  <c r="P11411" i="1" a="1"/>
  <c r="P11411" i="1" s="1"/>
  <c r="R11411" i="1" s="1"/>
  <c r="P11412" i="1" a="1"/>
  <c r="P11412" i="1" s="1"/>
  <c r="R11412" i="1" s="1"/>
  <c r="P11413" i="1" a="1"/>
  <c r="P11413" i="1" s="1"/>
  <c r="R11413" i="1" s="1"/>
  <c r="P11414" i="1" a="1"/>
  <c r="P11414" i="1" s="1"/>
  <c r="R11414" i="1" s="1"/>
  <c r="P11415" i="1" a="1"/>
  <c r="P11415" i="1" s="1"/>
  <c r="R11415" i="1" s="1"/>
  <c r="P11416" i="1" a="1"/>
  <c r="P11416" i="1" s="1"/>
  <c r="R11416" i="1" s="1"/>
  <c r="P11417" i="1" a="1"/>
  <c r="P11417" i="1" s="1"/>
  <c r="R11417" i="1" s="1"/>
  <c r="P11418" i="1" a="1"/>
  <c r="P11418" i="1" s="1"/>
  <c r="R11418" i="1" s="1"/>
  <c r="P11419" i="1" a="1"/>
  <c r="P11419" i="1" s="1"/>
  <c r="R11419" i="1" s="1"/>
  <c r="P11420" i="1" a="1"/>
  <c r="P11420" i="1" s="1"/>
  <c r="R11420" i="1" s="1"/>
  <c r="P11421" i="1" a="1"/>
  <c r="P11421" i="1" s="1"/>
  <c r="R11421" i="1" s="1"/>
  <c r="P11422" i="1" a="1"/>
  <c r="P11422" i="1" s="1"/>
  <c r="R11422" i="1" s="1"/>
  <c r="P11423" i="1" a="1"/>
  <c r="P11423" i="1" s="1"/>
  <c r="R11423" i="1" s="1"/>
  <c r="P11424" i="1" a="1"/>
  <c r="P11424" i="1" s="1"/>
  <c r="R11424" i="1" s="1"/>
  <c r="P11425" i="1" a="1"/>
  <c r="P11425" i="1" s="1"/>
  <c r="R11425" i="1" s="1"/>
  <c r="P11426" i="1" a="1"/>
  <c r="P11426" i="1" s="1"/>
  <c r="R11426" i="1" s="1"/>
  <c r="P11427" i="1" a="1"/>
  <c r="P11427" i="1" s="1"/>
  <c r="R11427" i="1" s="1"/>
  <c r="P11428" i="1" a="1"/>
  <c r="P11428" i="1" s="1"/>
  <c r="R11428" i="1" s="1"/>
  <c r="P11429" i="1" a="1"/>
  <c r="P11429" i="1" s="1"/>
  <c r="R11429" i="1" s="1"/>
  <c r="P11430" i="1" a="1"/>
  <c r="P11430" i="1" s="1"/>
  <c r="R11430" i="1" s="1"/>
  <c r="P11431" i="1" a="1"/>
  <c r="P11431" i="1" s="1"/>
  <c r="R11431" i="1" s="1"/>
  <c r="P11432" i="1" a="1"/>
  <c r="P11432" i="1" s="1"/>
  <c r="R11432" i="1" s="1"/>
  <c r="P11433" i="1" a="1"/>
  <c r="P11433" i="1" s="1"/>
  <c r="R11433" i="1" s="1"/>
  <c r="P11434" i="1" a="1"/>
  <c r="P11434" i="1" s="1"/>
  <c r="R11434" i="1" s="1"/>
  <c r="P11435" i="1" a="1"/>
  <c r="P11435" i="1" s="1"/>
  <c r="R11435" i="1" s="1"/>
  <c r="P11436" i="1" a="1"/>
  <c r="P11436" i="1" s="1"/>
  <c r="R11436" i="1" s="1"/>
  <c r="P11437" i="1" a="1"/>
  <c r="P11437" i="1" s="1"/>
  <c r="R11437" i="1" s="1"/>
  <c r="P11438" i="1" a="1"/>
  <c r="P11438" i="1" s="1"/>
  <c r="R11438" i="1" s="1"/>
  <c r="P11439" i="1" a="1"/>
  <c r="P11439" i="1" s="1"/>
  <c r="R11439" i="1" s="1"/>
  <c r="P11440" i="1" a="1"/>
  <c r="P11440" i="1" s="1"/>
  <c r="R11440" i="1" s="1"/>
  <c r="P11441" i="1" a="1"/>
  <c r="P11441" i="1" s="1"/>
  <c r="R11441" i="1" s="1"/>
  <c r="P11442" i="1" a="1"/>
  <c r="P11442" i="1" s="1"/>
  <c r="R11442" i="1" s="1"/>
  <c r="P11443" i="1" a="1"/>
  <c r="P11443" i="1" s="1"/>
  <c r="R11443" i="1" s="1"/>
  <c r="P11444" i="1" a="1"/>
  <c r="P11444" i="1" s="1"/>
  <c r="R11444" i="1" s="1"/>
  <c r="P11445" i="1" a="1"/>
  <c r="P11445" i="1" s="1"/>
  <c r="R11445" i="1" s="1"/>
  <c r="P11446" i="1" a="1"/>
  <c r="P11446" i="1" s="1"/>
  <c r="R11446" i="1" s="1"/>
  <c r="P11447" i="1" a="1"/>
  <c r="P11447" i="1" s="1"/>
  <c r="R11447" i="1" s="1"/>
  <c r="P11448" i="1" a="1"/>
  <c r="P11448" i="1" s="1"/>
  <c r="R11448" i="1" s="1"/>
  <c r="P11449" i="1" a="1"/>
  <c r="P11449" i="1" s="1"/>
  <c r="R11449" i="1" s="1"/>
  <c r="P11450" i="1" a="1"/>
  <c r="P11450" i="1" s="1"/>
  <c r="R11450" i="1" s="1"/>
  <c r="P11451" i="1" a="1"/>
  <c r="P11451" i="1" s="1"/>
  <c r="R11451" i="1" s="1"/>
  <c r="P11452" i="1" a="1"/>
  <c r="P11452" i="1" s="1"/>
  <c r="R11452" i="1" s="1"/>
  <c r="P11453" i="1" a="1"/>
  <c r="P11453" i="1" s="1"/>
  <c r="R11453" i="1" s="1"/>
  <c r="P11454" i="1" a="1"/>
  <c r="P11454" i="1" s="1"/>
  <c r="R11454" i="1" s="1"/>
  <c r="P11455" i="1" a="1"/>
  <c r="P11455" i="1" s="1"/>
  <c r="R11455" i="1" s="1"/>
  <c r="P11456" i="1" a="1"/>
  <c r="P11456" i="1" s="1"/>
  <c r="R11456" i="1" s="1"/>
  <c r="P11457" i="1" a="1"/>
  <c r="P11457" i="1" s="1"/>
  <c r="R11457" i="1" s="1"/>
  <c r="P11458" i="1" a="1"/>
  <c r="P11458" i="1" s="1"/>
  <c r="R11458" i="1" s="1"/>
  <c r="P11459" i="1" a="1"/>
  <c r="P11459" i="1" s="1"/>
  <c r="R11459" i="1" s="1"/>
  <c r="P11460" i="1" a="1"/>
  <c r="P11460" i="1" s="1"/>
  <c r="R11460" i="1" s="1"/>
  <c r="P11461" i="1" a="1"/>
  <c r="P11461" i="1" s="1"/>
  <c r="R11461" i="1" s="1"/>
  <c r="P11462" i="1" a="1"/>
  <c r="P11462" i="1" s="1"/>
  <c r="R11462" i="1" s="1"/>
  <c r="P11463" i="1" a="1"/>
  <c r="P11463" i="1" s="1"/>
  <c r="R11463" i="1" s="1"/>
  <c r="P11464" i="1" a="1"/>
  <c r="P11464" i="1" s="1"/>
  <c r="R11464" i="1" s="1"/>
  <c r="P11465" i="1" a="1"/>
  <c r="P11465" i="1" s="1"/>
  <c r="R11465" i="1" s="1"/>
  <c r="P11466" i="1" a="1"/>
  <c r="P11466" i="1" s="1"/>
  <c r="R11466" i="1" s="1"/>
  <c r="P11467" i="1" a="1"/>
  <c r="P11467" i="1" s="1"/>
  <c r="R11467" i="1" s="1"/>
  <c r="P11468" i="1" a="1"/>
  <c r="P11468" i="1" s="1"/>
  <c r="R11468" i="1" s="1"/>
  <c r="P11469" i="1" a="1"/>
  <c r="P11469" i="1" s="1"/>
  <c r="R11469" i="1" s="1"/>
  <c r="P11470" i="1" a="1"/>
  <c r="P11470" i="1" s="1"/>
  <c r="R11470" i="1" s="1"/>
  <c r="P11471" i="1" a="1"/>
  <c r="P11471" i="1" s="1"/>
  <c r="R11471" i="1" s="1"/>
  <c r="P11472" i="1" a="1"/>
  <c r="P11472" i="1" s="1"/>
  <c r="R11472" i="1" s="1"/>
  <c r="P11473" i="1" a="1"/>
  <c r="P11473" i="1" s="1"/>
  <c r="R11473" i="1" s="1"/>
  <c r="P11474" i="1" a="1"/>
  <c r="P11474" i="1" s="1"/>
  <c r="R11474" i="1" s="1"/>
  <c r="P11475" i="1" a="1"/>
  <c r="P11475" i="1" s="1"/>
  <c r="R11475" i="1" s="1"/>
  <c r="P11476" i="1" a="1"/>
  <c r="P11476" i="1" s="1"/>
  <c r="R11476" i="1" s="1"/>
  <c r="P11477" i="1" a="1"/>
  <c r="P11477" i="1" s="1"/>
  <c r="R11477" i="1" s="1"/>
  <c r="P11478" i="1" a="1"/>
  <c r="P11478" i="1" s="1"/>
  <c r="R11478" i="1" s="1"/>
  <c r="P11479" i="1" a="1"/>
  <c r="P11479" i="1" s="1"/>
  <c r="R11479" i="1" s="1"/>
  <c r="P11480" i="1" a="1"/>
  <c r="P11480" i="1" s="1"/>
  <c r="R11480" i="1" s="1"/>
  <c r="P11481" i="1" a="1"/>
  <c r="P11481" i="1" s="1"/>
  <c r="R11481" i="1" s="1"/>
  <c r="P11482" i="1" a="1"/>
  <c r="P11482" i="1" s="1"/>
  <c r="R11482" i="1" s="1"/>
  <c r="P11483" i="1" a="1"/>
  <c r="P11483" i="1" s="1"/>
  <c r="R11483" i="1" s="1"/>
  <c r="P11484" i="1" a="1"/>
  <c r="P11484" i="1" s="1"/>
  <c r="R11484" i="1" s="1"/>
  <c r="P11485" i="1" a="1"/>
  <c r="P11485" i="1" s="1"/>
  <c r="R11485" i="1" s="1"/>
  <c r="P11486" i="1" a="1"/>
  <c r="P11486" i="1" s="1"/>
  <c r="R11486" i="1" s="1"/>
  <c r="P11487" i="1" a="1"/>
  <c r="P11487" i="1" s="1"/>
  <c r="R11487" i="1" s="1"/>
  <c r="P11488" i="1" a="1"/>
  <c r="P11488" i="1" s="1"/>
  <c r="R11488" i="1" s="1"/>
  <c r="P11489" i="1" a="1"/>
  <c r="P11489" i="1" s="1"/>
  <c r="R11489" i="1" s="1"/>
  <c r="P11490" i="1" a="1"/>
  <c r="P11490" i="1" s="1"/>
  <c r="R11490" i="1" s="1"/>
  <c r="P11491" i="1" a="1"/>
  <c r="P11491" i="1" s="1"/>
  <c r="R11491" i="1" s="1"/>
  <c r="P11492" i="1" a="1"/>
  <c r="P11492" i="1" s="1"/>
  <c r="R11492" i="1" s="1"/>
  <c r="P11493" i="1" a="1"/>
  <c r="P11493" i="1" s="1"/>
  <c r="R11493" i="1" s="1"/>
  <c r="P11494" i="1" a="1"/>
  <c r="P11494" i="1" s="1"/>
  <c r="R11494" i="1" s="1"/>
  <c r="P11495" i="1" a="1"/>
  <c r="P11495" i="1" s="1"/>
  <c r="R11495" i="1" s="1"/>
  <c r="P11496" i="1" a="1"/>
  <c r="P11496" i="1" s="1"/>
  <c r="R11496" i="1" s="1"/>
  <c r="P11497" i="1" a="1"/>
  <c r="P11497" i="1" s="1"/>
  <c r="R11497" i="1" s="1"/>
  <c r="P11498" i="1" a="1"/>
  <c r="P11498" i="1" s="1"/>
  <c r="R11498" i="1" s="1"/>
  <c r="P11499" i="1" a="1"/>
  <c r="P11499" i="1" s="1"/>
  <c r="R11499" i="1" s="1"/>
  <c r="P11500" i="1" a="1"/>
  <c r="P11500" i="1" s="1"/>
  <c r="R11500" i="1" s="1"/>
  <c r="P11501" i="1" a="1"/>
  <c r="P11501" i="1" s="1"/>
  <c r="R11501" i="1" s="1"/>
  <c r="P11502" i="1" a="1"/>
  <c r="P11502" i="1" s="1"/>
  <c r="R11502" i="1" s="1"/>
  <c r="P11503" i="1" a="1"/>
  <c r="P11503" i="1" s="1"/>
  <c r="R11503" i="1" s="1"/>
  <c r="P11504" i="1" a="1"/>
  <c r="P11504" i="1" s="1"/>
  <c r="R11504" i="1" s="1"/>
  <c r="P11505" i="1" a="1"/>
  <c r="P11505" i="1" s="1"/>
  <c r="R11505" i="1" s="1"/>
  <c r="P11506" i="1" a="1"/>
  <c r="P11506" i="1" s="1"/>
  <c r="R11506" i="1" s="1"/>
  <c r="P11507" i="1" a="1"/>
  <c r="P11507" i="1" s="1"/>
  <c r="R11507" i="1" s="1"/>
  <c r="P11508" i="1" a="1"/>
  <c r="P11508" i="1" s="1"/>
  <c r="R11508" i="1" s="1"/>
  <c r="P11509" i="1" a="1"/>
  <c r="P11509" i="1" s="1"/>
  <c r="R11509" i="1" s="1"/>
  <c r="P11510" i="1" a="1"/>
  <c r="P11510" i="1" s="1"/>
  <c r="R11510" i="1" s="1"/>
  <c r="P11511" i="1" a="1"/>
  <c r="P11511" i="1" s="1"/>
  <c r="R11511" i="1" s="1"/>
  <c r="P11512" i="1" a="1"/>
  <c r="P11512" i="1" s="1"/>
  <c r="R11512" i="1" s="1"/>
  <c r="P11513" i="1" a="1"/>
  <c r="P11513" i="1" s="1"/>
  <c r="R11513" i="1" s="1"/>
  <c r="P11514" i="1" a="1"/>
  <c r="P11514" i="1" s="1"/>
  <c r="R11514" i="1" s="1"/>
  <c r="P11515" i="1" a="1"/>
  <c r="P11515" i="1" s="1"/>
  <c r="R11515" i="1" s="1"/>
  <c r="P11516" i="1" a="1"/>
  <c r="P11516" i="1" s="1"/>
  <c r="R11516" i="1" s="1"/>
  <c r="P11517" i="1" a="1"/>
  <c r="P11517" i="1" s="1"/>
  <c r="R11517" i="1" s="1"/>
  <c r="P11518" i="1" a="1"/>
  <c r="P11518" i="1" s="1"/>
  <c r="R11518" i="1" s="1"/>
  <c r="P11519" i="1" a="1"/>
  <c r="P11519" i="1" s="1"/>
  <c r="R11519" i="1" s="1"/>
  <c r="P11520" i="1" a="1"/>
  <c r="P11520" i="1" s="1"/>
  <c r="R11520" i="1" s="1"/>
  <c r="P11521" i="1" a="1"/>
  <c r="P11521" i="1" s="1"/>
  <c r="R11521" i="1" s="1"/>
  <c r="P11522" i="1" a="1"/>
  <c r="P11522" i="1" s="1"/>
  <c r="R11522" i="1" s="1"/>
  <c r="P11523" i="1" a="1"/>
  <c r="P11523" i="1" s="1"/>
  <c r="R11523" i="1" s="1"/>
  <c r="P11524" i="1" a="1"/>
  <c r="P11524" i="1" s="1"/>
  <c r="R11524" i="1" s="1"/>
  <c r="P11525" i="1" a="1"/>
  <c r="P11525" i="1" s="1"/>
  <c r="R11525" i="1" s="1"/>
  <c r="P11526" i="1" a="1"/>
  <c r="P11526" i="1" s="1"/>
  <c r="R11526" i="1" s="1"/>
  <c r="P11527" i="1" a="1"/>
  <c r="P11527" i="1" s="1"/>
  <c r="R11527" i="1" s="1"/>
  <c r="P11528" i="1" a="1"/>
  <c r="P11528" i="1" s="1"/>
  <c r="R11528" i="1" s="1"/>
  <c r="P11529" i="1" a="1"/>
  <c r="P11529" i="1" s="1"/>
  <c r="R11529" i="1" s="1"/>
  <c r="P11530" i="1" a="1"/>
  <c r="P11530" i="1" s="1"/>
  <c r="R11530" i="1" s="1"/>
  <c r="P11531" i="1" a="1"/>
  <c r="P11531" i="1" s="1"/>
  <c r="R11531" i="1" s="1"/>
  <c r="P11532" i="1" a="1"/>
  <c r="P11532" i="1" s="1"/>
  <c r="R11532" i="1" s="1"/>
  <c r="P11533" i="1" a="1"/>
  <c r="P11533" i="1" s="1"/>
  <c r="R11533" i="1" s="1"/>
  <c r="P11534" i="1" a="1"/>
  <c r="P11534" i="1" s="1"/>
  <c r="R11534" i="1" s="1"/>
  <c r="P11535" i="1" a="1"/>
  <c r="P11535" i="1" s="1"/>
  <c r="R11535" i="1" s="1"/>
  <c r="P11536" i="1" a="1"/>
  <c r="P11536" i="1" s="1"/>
  <c r="R11536" i="1" s="1"/>
  <c r="P11537" i="1" a="1"/>
  <c r="P11537" i="1" s="1"/>
  <c r="R11537" i="1" s="1"/>
  <c r="P11538" i="1" a="1"/>
  <c r="P11538" i="1" s="1"/>
  <c r="R11538" i="1" s="1"/>
  <c r="P11539" i="1" a="1"/>
  <c r="P11539" i="1" s="1"/>
  <c r="R11539" i="1" s="1"/>
  <c r="P11540" i="1" a="1"/>
  <c r="P11540" i="1" s="1"/>
  <c r="R11540" i="1" s="1"/>
  <c r="P11541" i="1" a="1"/>
  <c r="P11541" i="1" s="1"/>
  <c r="R11541" i="1" s="1"/>
  <c r="P11542" i="1" a="1"/>
  <c r="P11542" i="1" s="1"/>
  <c r="R11542" i="1" s="1"/>
  <c r="P11543" i="1" a="1"/>
  <c r="P11543" i="1" s="1"/>
  <c r="R11543" i="1" s="1"/>
  <c r="P11544" i="1" a="1"/>
  <c r="P11544" i="1" s="1"/>
  <c r="R11544" i="1" s="1"/>
  <c r="P11545" i="1" a="1"/>
  <c r="P11545" i="1" s="1"/>
  <c r="R11545" i="1" s="1"/>
  <c r="P11546" i="1" a="1"/>
  <c r="P11546" i="1" s="1"/>
  <c r="R11546" i="1" s="1"/>
  <c r="P11547" i="1" a="1"/>
  <c r="P11547" i="1" s="1"/>
  <c r="R11547" i="1" s="1"/>
  <c r="P11548" i="1" a="1"/>
  <c r="P11548" i="1" s="1"/>
  <c r="R11548" i="1" s="1"/>
  <c r="P11549" i="1" a="1"/>
  <c r="P11549" i="1" s="1"/>
  <c r="R11549" i="1" s="1"/>
  <c r="P11550" i="1" a="1"/>
  <c r="P11550" i="1" s="1"/>
  <c r="R11550" i="1" s="1"/>
  <c r="P11551" i="1" a="1"/>
  <c r="P11551" i="1" s="1"/>
  <c r="R11551" i="1" s="1"/>
  <c r="P11552" i="1" a="1"/>
  <c r="P11552" i="1" s="1"/>
  <c r="R11552" i="1" s="1"/>
  <c r="P11553" i="1" a="1"/>
  <c r="P11553" i="1" s="1"/>
  <c r="R11553" i="1" s="1"/>
  <c r="P11554" i="1" a="1"/>
  <c r="P11554" i="1" s="1"/>
  <c r="R11554" i="1" s="1"/>
  <c r="P11555" i="1" a="1"/>
  <c r="P11555" i="1" s="1"/>
  <c r="R11555" i="1" s="1"/>
  <c r="P11556" i="1" a="1"/>
  <c r="P11556" i="1" s="1"/>
  <c r="R11556" i="1" s="1"/>
  <c r="P11557" i="1" a="1"/>
  <c r="P11557" i="1" s="1"/>
  <c r="R11557" i="1" s="1"/>
  <c r="P11558" i="1" a="1"/>
  <c r="P11558" i="1" s="1"/>
  <c r="R11558" i="1" s="1"/>
  <c r="P11559" i="1" a="1"/>
  <c r="P11559" i="1" s="1"/>
  <c r="R11559" i="1" s="1"/>
  <c r="P11560" i="1" a="1"/>
  <c r="P11560" i="1" s="1"/>
  <c r="R11560" i="1" s="1"/>
  <c r="P11561" i="1" a="1"/>
  <c r="P11561" i="1" s="1"/>
  <c r="R11561" i="1" s="1"/>
  <c r="P11562" i="1" a="1"/>
  <c r="P11562" i="1" s="1"/>
  <c r="R11562" i="1" s="1"/>
  <c r="P11563" i="1" a="1"/>
  <c r="P11563" i="1" s="1"/>
  <c r="R11563" i="1" s="1"/>
  <c r="P11564" i="1" a="1"/>
  <c r="P11564" i="1" s="1"/>
  <c r="R11564" i="1" s="1"/>
  <c r="P11565" i="1" a="1"/>
  <c r="P11565" i="1" s="1"/>
  <c r="R11565" i="1" s="1"/>
  <c r="P11566" i="1" a="1"/>
  <c r="P11566" i="1" s="1"/>
  <c r="R11566" i="1" s="1"/>
  <c r="P11567" i="1" a="1"/>
  <c r="P11567" i="1" s="1"/>
  <c r="R11567" i="1" s="1"/>
  <c r="P11568" i="1" a="1"/>
  <c r="P11568" i="1" s="1"/>
  <c r="R11568" i="1" s="1"/>
  <c r="P11569" i="1" a="1"/>
  <c r="P11569" i="1" s="1"/>
  <c r="R11569" i="1" s="1"/>
  <c r="P11570" i="1" a="1"/>
  <c r="P11570" i="1" s="1"/>
  <c r="R11570" i="1" s="1"/>
  <c r="P11571" i="1" a="1"/>
  <c r="P11571" i="1" s="1"/>
  <c r="R11571" i="1" s="1"/>
  <c r="P11572" i="1" a="1"/>
  <c r="P11572" i="1" s="1"/>
  <c r="R11572" i="1" s="1"/>
  <c r="P11573" i="1" a="1"/>
  <c r="P11573" i="1" s="1"/>
  <c r="R11573" i="1" s="1"/>
  <c r="P11574" i="1" a="1"/>
  <c r="P11574" i="1" s="1"/>
  <c r="R11574" i="1" s="1"/>
  <c r="P11575" i="1" a="1"/>
  <c r="P11575" i="1" s="1"/>
  <c r="R11575" i="1" s="1"/>
  <c r="P11576" i="1" a="1"/>
  <c r="P11576" i="1" s="1"/>
  <c r="R11576" i="1" s="1"/>
  <c r="P11577" i="1" a="1"/>
  <c r="P11577" i="1" s="1"/>
  <c r="R11577" i="1" s="1"/>
  <c r="P11578" i="1" a="1"/>
  <c r="P11578" i="1" s="1"/>
  <c r="R11578" i="1" s="1"/>
  <c r="P11579" i="1" a="1"/>
  <c r="P11579" i="1" s="1"/>
  <c r="R11579" i="1" s="1"/>
  <c r="P11580" i="1" a="1"/>
  <c r="P11580" i="1" s="1"/>
  <c r="R11580" i="1" s="1"/>
  <c r="P11581" i="1" a="1"/>
  <c r="P11581" i="1" s="1"/>
  <c r="R11581" i="1" s="1"/>
  <c r="P11582" i="1" a="1"/>
  <c r="P11582" i="1" s="1"/>
  <c r="R11582" i="1" s="1"/>
  <c r="P11583" i="1" a="1"/>
  <c r="P11583" i="1" s="1"/>
  <c r="R11583" i="1" s="1"/>
  <c r="P11584" i="1" a="1"/>
  <c r="P11584" i="1" s="1"/>
  <c r="R11584" i="1" s="1"/>
  <c r="P11585" i="1" a="1"/>
  <c r="P11585" i="1" s="1"/>
  <c r="R11585" i="1" s="1"/>
  <c r="P11586" i="1" a="1"/>
  <c r="P11586" i="1" s="1"/>
  <c r="R11586" i="1" s="1"/>
  <c r="P11587" i="1" a="1"/>
  <c r="P11587" i="1" s="1"/>
  <c r="R11587" i="1" s="1"/>
  <c r="P11588" i="1" a="1"/>
  <c r="P11588" i="1" s="1"/>
  <c r="R11588" i="1" s="1"/>
  <c r="P11589" i="1" a="1"/>
  <c r="P11589" i="1" s="1"/>
  <c r="P11590" i="1" a="1"/>
  <c r="P11590" i="1" s="1"/>
  <c r="P11591" i="1" a="1"/>
  <c r="P11591" i="1" s="1"/>
  <c r="P11592" i="1" a="1"/>
  <c r="P11592" i="1" s="1"/>
  <c r="P11593" i="1" a="1"/>
  <c r="P11593" i="1" s="1"/>
  <c r="P11594" i="1" a="1"/>
  <c r="P11594" i="1" s="1"/>
  <c r="P11595" i="1" a="1"/>
  <c r="P11595" i="1" s="1"/>
  <c r="P11596" i="1" a="1"/>
  <c r="P11596" i="1" s="1"/>
  <c r="P11597" i="1" a="1"/>
  <c r="P11597" i="1" s="1"/>
  <c r="P11598" i="1" a="1"/>
  <c r="P11598" i="1" s="1"/>
  <c r="P11599" i="1" a="1"/>
  <c r="P11599" i="1" s="1"/>
  <c r="P11600" i="1" a="1"/>
  <c r="P11600" i="1" s="1"/>
  <c r="R11600" i="1" s="1"/>
  <c r="P11601" i="1" a="1"/>
  <c r="P11601" i="1" s="1"/>
  <c r="P11602" i="1" a="1"/>
  <c r="P11602" i="1" s="1"/>
  <c r="P11603" i="1" a="1"/>
  <c r="P11603" i="1" s="1"/>
  <c r="P11604" i="1" a="1"/>
  <c r="P11604" i="1" s="1"/>
  <c r="P11605" i="1" a="1"/>
  <c r="P11605" i="1" s="1"/>
  <c r="P11606" i="1" a="1"/>
  <c r="P11606" i="1" s="1"/>
  <c r="P11607" i="1" a="1"/>
  <c r="P11607" i="1" s="1"/>
  <c r="P11608" i="1" a="1"/>
  <c r="P11608" i="1" s="1"/>
  <c r="P11609" i="1" a="1"/>
  <c r="P11609" i="1" s="1"/>
  <c r="P11610" i="1" a="1"/>
  <c r="P11610" i="1" s="1"/>
  <c r="P11611" i="1" a="1"/>
  <c r="P11611" i="1" s="1"/>
  <c r="P11612" i="1" a="1"/>
  <c r="P11612" i="1" s="1"/>
  <c r="R11612" i="1" s="1"/>
  <c r="P11613" i="1" a="1"/>
  <c r="P11613" i="1" s="1"/>
  <c r="R11613" i="1" s="1"/>
  <c r="P11614" i="1" a="1"/>
  <c r="P11614" i="1" s="1"/>
  <c r="R11614" i="1" s="1"/>
  <c r="P11615" i="1" a="1"/>
  <c r="P11615" i="1" s="1"/>
  <c r="R11615" i="1" s="1"/>
  <c r="P11616" i="1" a="1"/>
  <c r="P11616" i="1" s="1"/>
  <c r="R11616" i="1" s="1"/>
  <c r="P11617" i="1" a="1"/>
  <c r="P11617" i="1" s="1"/>
  <c r="R11617" i="1" s="1"/>
  <c r="P11618" i="1" a="1"/>
  <c r="P11618" i="1" s="1"/>
  <c r="R11618" i="1" s="1"/>
  <c r="P11619" i="1" a="1"/>
  <c r="P11619" i="1" s="1"/>
  <c r="R11619" i="1" s="1"/>
  <c r="P11620" i="1" a="1"/>
  <c r="P11620" i="1" s="1"/>
  <c r="R11620" i="1" s="1"/>
  <c r="P11621" i="1" a="1"/>
  <c r="P11621" i="1" s="1"/>
  <c r="R11621" i="1" s="1"/>
  <c r="P11622" i="1" a="1"/>
  <c r="P11622" i="1" s="1"/>
  <c r="R11622" i="1" s="1"/>
  <c r="P11623" i="1" a="1"/>
  <c r="P11623" i="1" s="1"/>
  <c r="R11623" i="1" s="1"/>
  <c r="P11624" i="1" a="1"/>
  <c r="P11624" i="1" s="1"/>
  <c r="R11624" i="1" s="1"/>
  <c r="P11625" i="1" a="1"/>
  <c r="P11625" i="1" s="1"/>
  <c r="R11625" i="1" s="1"/>
  <c r="P11626" i="1" a="1"/>
  <c r="P11626" i="1" s="1"/>
  <c r="R11626" i="1" s="1"/>
  <c r="P11627" i="1" a="1"/>
  <c r="P11627" i="1" s="1"/>
  <c r="R11627" i="1" s="1"/>
  <c r="P11628" i="1" a="1"/>
  <c r="P11628" i="1" s="1"/>
  <c r="R11628" i="1" s="1"/>
  <c r="P11629" i="1" a="1"/>
  <c r="P11629" i="1" s="1"/>
  <c r="R11629" i="1" s="1"/>
  <c r="P11630" i="1" a="1"/>
  <c r="P11630" i="1" s="1"/>
  <c r="R11630" i="1" s="1"/>
  <c r="P11631" i="1" a="1"/>
  <c r="P11631" i="1" s="1"/>
  <c r="R11631" i="1" s="1"/>
  <c r="P11632" i="1" a="1"/>
  <c r="P11632" i="1" s="1"/>
  <c r="R11632" i="1" s="1"/>
  <c r="P11633" i="1" a="1"/>
  <c r="P11633" i="1" s="1"/>
  <c r="R11633" i="1" s="1"/>
  <c r="P11634" i="1" a="1"/>
  <c r="P11634" i="1" s="1"/>
  <c r="R11634" i="1" s="1"/>
  <c r="P11635" i="1" a="1"/>
  <c r="P11635" i="1" s="1"/>
  <c r="R11635" i="1" s="1"/>
  <c r="P11636" i="1" a="1"/>
  <c r="P11636" i="1" s="1"/>
  <c r="R11636" i="1" s="1"/>
  <c r="P11637" i="1" a="1"/>
  <c r="P11637" i="1" s="1"/>
  <c r="R11637" i="1" s="1"/>
  <c r="P11638" i="1" a="1"/>
  <c r="P11638" i="1" s="1"/>
  <c r="R11638" i="1" s="1"/>
  <c r="P11639" i="1" a="1"/>
  <c r="P11639" i="1" s="1"/>
  <c r="R11639" i="1" s="1"/>
  <c r="P11640" i="1" a="1"/>
  <c r="P11640" i="1" s="1"/>
  <c r="R11640" i="1" s="1"/>
  <c r="P11641" i="1" a="1"/>
  <c r="P11641" i="1" s="1"/>
  <c r="R11641" i="1" s="1"/>
  <c r="P11642" i="1" a="1"/>
  <c r="P11642" i="1" s="1"/>
  <c r="R11642" i="1" s="1"/>
  <c r="P11643" i="1" a="1"/>
  <c r="P11643" i="1" s="1"/>
  <c r="R11643" i="1" s="1"/>
  <c r="P11644" i="1" a="1"/>
  <c r="P11644" i="1" s="1"/>
  <c r="R11644" i="1" s="1"/>
  <c r="P11645" i="1" a="1"/>
  <c r="P11645" i="1" s="1"/>
  <c r="R11645" i="1" s="1"/>
  <c r="P11646" i="1" a="1"/>
  <c r="P11646" i="1" s="1"/>
  <c r="R11646" i="1" s="1"/>
  <c r="P11647" i="1" a="1"/>
  <c r="P11647" i="1" s="1"/>
  <c r="R11647" i="1" s="1"/>
  <c r="P11648" i="1" a="1"/>
  <c r="P11648" i="1" s="1"/>
  <c r="R11648" i="1" s="1"/>
  <c r="P11649" i="1" a="1"/>
  <c r="P11649" i="1" s="1"/>
  <c r="R11649" i="1" s="1"/>
  <c r="P11650" i="1" a="1"/>
  <c r="P11650" i="1" s="1"/>
  <c r="R11650" i="1" s="1"/>
  <c r="P11651" i="1" a="1"/>
  <c r="P11651" i="1" s="1"/>
  <c r="R11651" i="1" s="1"/>
  <c r="P11652" i="1" a="1"/>
  <c r="P11652" i="1" s="1"/>
  <c r="R11652" i="1" s="1"/>
  <c r="P11653" i="1" a="1"/>
  <c r="P11653" i="1" s="1"/>
  <c r="R11653" i="1" s="1"/>
  <c r="P11654" i="1" a="1"/>
  <c r="P11654" i="1" s="1"/>
  <c r="R11654" i="1" s="1"/>
  <c r="P11655" i="1" a="1"/>
  <c r="P11655" i="1" s="1"/>
  <c r="R11655" i="1" s="1"/>
  <c r="P11656" i="1" a="1"/>
  <c r="P11656" i="1" s="1"/>
  <c r="R11656" i="1" s="1"/>
  <c r="P11657" i="1" a="1"/>
  <c r="P11657" i="1" s="1"/>
  <c r="R11657" i="1" s="1"/>
  <c r="P11658" i="1" a="1"/>
  <c r="P11658" i="1" s="1"/>
  <c r="R11658" i="1" s="1"/>
  <c r="P11659" i="1" a="1"/>
  <c r="P11659" i="1" s="1"/>
  <c r="R11659" i="1" s="1"/>
  <c r="P11660" i="1" a="1"/>
  <c r="P11660" i="1" s="1"/>
  <c r="R11660" i="1" s="1"/>
  <c r="P11661" i="1" a="1"/>
  <c r="P11661" i="1" s="1"/>
  <c r="R11661" i="1" s="1"/>
  <c r="P11662" i="1" a="1"/>
  <c r="P11662" i="1" s="1"/>
  <c r="R11662" i="1" s="1"/>
  <c r="P11663" i="1" a="1"/>
  <c r="P11663" i="1" s="1"/>
  <c r="R11663" i="1" s="1"/>
  <c r="P11664" i="1" a="1"/>
  <c r="P11664" i="1" s="1"/>
  <c r="R11664" i="1" s="1"/>
  <c r="P11665" i="1" a="1"/>
  <c r="P11665" i="1" s="1"/>
  <c r="R11665" i="1" s="1"/>
  <c r="P11666" i="1" a="1"/>
  <c r="P11666" i="1" s="1"/>
  <c r="R11666" i="1" s="1"/>
  <c r="P11667" i="1" a="1"/>
  <c r="P11667" i="1" s="1"/>
  <c r="R11667" i="1" s="1"/>
  <c r="P11668" i="1" a="1"/>
  <c r="P11668" i="1" s="1"/>
  <c r="R11668" i="1" s="1"/>
  <c r="P11669" i="1" a="1"/>
  <c r="P11669" i="1" s="1"/>
  <c r="R11669" i="1" s="1"/>
  <c r="P11670" i="1" a="1"/>
  <c r="P11670" i="1" s="1"/>
  <c r="R11670" i="1" s="1"/>
  <c r="P11671" i="1" a="1"/>
  <c r="P11671" i="1" s="1"/>
  <c r="R11671" i="1" s="1"/>
  <c r="P11672" i="1" a="1"/>
  <c r="P11672" i="1" s="1"/>
  <c r="R11672" i="1" s="1"/>
  <c r="P11673" i="1" a="1"/>
  <c r="P11673" i="1" s="1"/>
  <c r="R11673" i="1" s="1"/>
  <c r="P11674" i="1" a="1"/>
  <c r="P11674" i="1" s="1"/>
  <c r="R11674" i="1" s="1"/>
  <c r="P11675" i="1" a="1"/>
  <c r="P11675" i="1" s="1"/>
  <c r="R11675" i="1" s="1"/>
  <c r="P11676" i="1" a="1"/>
  <c r="P11676" i="1" s="1"/>
  <c r="R11676" i="1" s="1"/>
  <c r="P11677" i="1" a="1"/>
  <c r="P11677" i="1" s="1"/>
  <c r="R11677" i="1" s="1"/>
  <c r="P11678" i="1" a="1"/>
  <c r="P11678" i="1" s="1"/>
  <c r="R11678" i="1" s="1"/>
  <c r="P11679" i="1" a="1"/>
  <c r="P11679" i="1" s="1"/>
  <c r="R11679" i="1" s="1"/>
  <c r="P11680" i="1" a="1"/>
  <c r="P11680" i="1" s="1"/>
  <c r="R11680" i="1" s="1"/>
  <c r="P11681" i="1" a="1"/>
  <c r="P11681" i="1" s="1"/>
  <c r="R11681" i="1" s="1"/>
  <c r="P11682" i="1" a="1"/>
  <c r="P11682" i="1" s="1"/>
  <c r="R11682" i="1" s="1"/>
  <c r="P11683" i="1" a="1"/>
  <c r="P11683" i="1" s="1"/>
  <c r="R11683" i="1" s="1"/>
  <c r="P11684" i="1" a="1"/>
  <c r="P11684" i="1" s="1"/>
  <c r="R11684" i="1" s="1"/>
  <c r="P11685" i="1" a="1"/>
  <c r="P11685" i="1" s="1"/>
  <c r="R11685" i="1" s="1"/>
  <c r="P11686" i="1" a="1"/>
  <c r="P11686" i="1" s="1"/>
  <c r="R11686" i="1" s="1"/>
  <c r="P11687" i="1" a="1"/>
  <c r="P11687" i="1" s="1"/>
  <c r="R11687" i="1" s="1"/>
  <c r="P11688" i="1" a="1"/>
  <c r="P11688" i="1" s="1"/>
  <c r="R11688" i="1" s="1"/>
  <c r="P11689" i="1" a="1"/>
  <c r="P11689" i="1" s="1"/>
  <c r="R11689" i="1" s="1"/>
  <c r="P11690" i="1" a="1"/>
  <c r="P11690" i="1" s="1"/>
  <c r="R11690" i="1" s="1"/>
  <c r="P11691" i="1" a="1"/>
  <c r="P11691" i="1" s="1"/>
  <c r="R11691" i="1" s="1"/>
  <c r="P11692" i="1" a="1"/>
  <c r="P11692" i="1" s="1"/>
  <c r="R11692" i="1" s="1"/>
  <c r="P11693" i="1" a="1"/>
  <c r="P11693" i="1" s="1"/>
  <c r="R11693" i="1" s="1"/>
  <c r="P11694" i="1" a="1"/>
  <c r="P11694" i="1" s="1"/>
  <c r="R11694" i="1" s="1"/>
  <c r="P11695" i="1" a="1"/>
  <c r="P11695" i="1" s="1"/>
  <c r="R11695" i="1" s="1"/>
  <c r="P11696" i="1" a="1"/>
  <c r="P11696" i="1" s="1"/>
  <c r="R11696" i="1" s="1"/>
  <c r="P11697" i="1" a="1"/>
  <c r="P11697" i="1" s="1"/>
  <c r="R11697" i="1" s="1"/>
  <c r="P11698" i="1" a="1"/>
  <c r="P11698" i="1" s="1"/>
  <c r="R11698" i="1" s="1"/>
  <c r="P11699" i="1" a="1"/>
  <c r="P11699" i="1" s="1"/>
  <c r="R11699" i="1" s="1"/>
  <c r="P11700" i="1" a="1"/>
  <c r="P11700" i="1" s="1"/>
  <c r="R11700" i="1" s="1"/>
  <c r="P11701" i="1" a="1"/>
  <c r="P11701" i="1" s="1"/>
  <c r="R11701" i="1" s="1"/>
  <c r="P11702" i="1" a="1"/>
  <c r="P11702" i="1" s="1"/>
  <c r="R11702" i="1" s="1"/>
  <c r="P11703" i="1" a="1"/>
  <c r="P11703" i="1" s="1"/>
  <c r="R11703" i="1" s="1"/>
  <c r="P11704" i="1" a="1"/>
  <c r="P11704" i="1" s="1"/>
  <c r="R11704" i="1" s="1"/>
  <c r="P11705" i="1" a="1"/>
  <c r="P11705" i="1" s="1"/>
  <c r="R11705" i="1" s="1"/>
  <c r="P11706" i="1" a="1"/>
  <c r="P11706" i="1" s="1"/>
  <c r="R11706" i="1" s="1"/>
  <c r="P11707" i="1" a="1"/>
  <c r="P11707" i="1" s="1"/>
  <c r="R11707" i="1" s="1"/>
  <c r="P11708" i="1" a="1"/>
  <c r="P11708" i="1" s="1"/>
  <c r="R11708" i="1" s="1"/>
  <c r="P11709" i="1" a="1"/>
  <c r="P11709" i="1" s="1"/>
  <c r="R11709" i="1" s="1"/>
  <c r="P11710" i="1" a="1"/>
  <c r="P11710" i="1" s="1"/>
  <c r="R11710" i="1" s="1"/>
  <c r="P11711" i="1" a="1"/>
  <c r="P11711" i="1" s="1"/>
  <c r="R11711" i="1" s="1"/>
  <c r="P11712" i="1" a="1"/>
  <c r="P11712" i="1" s="1"/>
  <c r="R11712" i="1" s="1"/>
  <c r="P11713" i="1" a="1"/>
  <c r="P11713" i="1" s="1"/>
  <c r="R11713" i="1" s="1"/>
  <c r="P11714" i="1" a="1"/>
  <c r="P11714" i="1" s="1"/>
  <c r="R11714" i="1" s="1"/>
  <c r="P11715" i="1" a="1"/>
  <c r="P11715" i="1" s="1"/>
  <c r="R11715" i="1" s="1"/>
  <c r="P11716" i="1" a="1"/>
  <c r="P11716" i="1" s="1"/>
  <c r="R11716" i="1" s="1"/>
  <c r="P11717" i="1" a="1"/>
  <c r="P11717" i="1" s="1"/>
  <c r="R11717" i="1" s="1"/>
  <c r="P11718" i="1" a="1"/>
  <c r="P11718" i="1" s="1"/>
  <c r="R11718" i="1" s="1"/>
  <c r="P11719" i="1" a="1"/>
  <c r="P11719" i="1" s="1"/>
  <c r="R11719" i="1" s="1"/>
  <c r="P11720" i="1" a="1"/>
  <c r="P11720" i="1" s="1"/>
  <c r="R11720" i="1" s="1"/>
  <c r="P11721" i="1" a="1"/>
  <c r="P11721" i="1" s="1"/>
  <c r="R11721" i="1" s="1"/>
  <c r="P11722" i="1" a="1"/>
  <c r="P11722" i="1" s="1"/>
  <c r="R11722" i="1" s="1"/>
  <c r="P11723" i="1" a="1"/>
  <c r="P11723" i="1" s="1"/>
  <c r="R11723" i="1" s="1"/>
  <c r="P11724" i="1" a="1"/>
  <c r="P11724" i="1" s="1"/>
  <c r="R11724" i="1" s="1"/>
  <c r="P11725" i="1" a="1"/>
  <c r="P11725" i="1" s="1"/>
  <c r="R11725" i="1" s="1"/>
  <c r="P11726" i="1" a="1"/>
  <c r="P11726" i="1" s="1"/>
  <c r="R11726" i="1" s="1"/>
  <c r="P11727" i="1" a="1"/>
  <c r="P11727" i="1" s="1"/>
  <c r="R11727" i="1" s="1"/>
  <c r="P11728" i="1" a="1"/>
  <c r="P11728" i="1" s="1"/>
  <c r="R11728" i="1" s="1"/>
  <c r="P11729" i="1" a="1"/>
  <c r="P11729" i="1" s="1"/>
  <c r="R11729" i="1" s="1"/>
  <c r="P11730" i="1" a="1"/>
  <c r="P11730" i="1" s="1"/>
  <c r="R11730" i="1" s="1"/>
  <c r="P11731" i="1" a="1"/>
  <c r="P11731" i="1" s="1"/>
  <c r="R11731" i="1" s="1"/>
  <c r="P11732" i="1" a="1"/>
  <c r="P11732" i="1" s="1"/>
  <c r="R11732" i="1" s="1"/>
  <c r="P11733" i="1" a="1"/>
  <c r="P11733" i="1" s="1"/>
  <c r="R11733" i="1" s="1"/>
  <c r="P11734" i="1" a="1"/>
  <c r="P11734" i="1" s="1"/>
  <c r="R11734" i="1" s="1"/>
  <c r="P11735" i="1" a="1"/>
  <c r="P11735" i="1" s="1"/>
  <c r="R11735" i="1" s="1"/>
  <c r="P11736" i="1" a="1"/>
  <c r="P11736" i="1" s="1"/>
  <c r="R11736" i="1" s="1"/>
  <c r="P11737" i="1" a="1"/>
  <c r="P11737" i="1" s="1"/>
  <c r="R11737" i="1" s="1"/>
  <c r="P11738" i="1" a="1"/>
  <c r="P11738" i="1" s="1"/>
  <c r="R11738" i="1" s="1"/>
  <c r="P11739" i="1" a="1"/>
  <c r="P11739" i="1" s="1"/>
  <c r="R11739" i="1" s="1"/>
  <c r="P11740" i="1" a="1"/>
  <c r="P11740" i="1" s="1"/>
  <c r="R11740" i="1" s="1"/>
  <c r="P11741" i="1" a="1"/>
  <c r="P11741" i="1" s="1"/>
  <c r="R11741" i="1" s="1"/>
  <c r="P11742" i="1" a="1"/>
  <c r="P11742" i="1" s="1"/>
  <c r="R11742" i="1" s="1"/>
  <c r="P11743" i="1" a="1"/>
  <c r="P11743" i="1" s="1"/>
  <c r="R11743" i="1" s="1"/>
  <c r="P11744" i="1" a="1"/>
  <c r="P11744" i="1" s="1"/>
  <c r="P11745" i="1" a="1"/>
  <c r="P11745" i="1" s="1"/>
  <c r="P11746" i="1" a="1"/>
  <c r="P11746" i="1" s="1"/>
  <c r="P11747" i="1" a="1"/>
  <c r="P11747" i="1" s="1"/>
  <c r="P11748" i="1" a="1"/>
  <c r="P11748" i="1" s="1"/>
  <c r="P11749" i="1" a="1"/>
  <c r="P11749" i="1" s="1"/>
  <c r="R11749" i="1" s="1"/>
  <c r="P11750" i="1" a="1"/>
  <c r="P11750" i="1" s="1"/>
  <c r="P11751" i="1" a="1"/>
  <c r="P11751" i="1" s="1"/>
  <c r="P11752" i="1" a="1"/>
  <c r="P11752" i="1" s="1"/>
  <c r="P11753" i="1" a="1"/>
  <c r="P11753" i="1" s="1"/>
  <c r="P11754" i="1" a="1"/>
  <c r="P11754" i="1" s="1"/>
  <c r="P11755" i="1" a="1"/>
  <c r="P11755" i="1" s="1"/>
  <c r="P11756" i="1" a="1"/>
  <c r="P11756" i="1" s="1"/>
  <c r="R11756" i="1" s="1"/>
  <c r="P11757" i="1" a="1"/>
  <c r="P11757" i="1" s="1"/>
  <c r="R11757" i="1" s="1"/>
  <c r="P11758" i="1" a="1"/>
  <c r="P11758" i="1" s="1"/>
  <c r="R11758" i="1" s="1"/>
  <c r="P11759" i="1" a="1"/>
  <c r="P11759" i="1" s="1"/>
  <c r="R11759" i="1" s="1"/>
  <c r="P11760" i="1" a="1"/>
  <c r="P11760" i="1" s="1"/>
  <c r="R11760" i="1" s="1"/>
  <c r="P11761" i="1" a="1"/>
  <c r="P11761" i="1" s="1"/>
  <c r="R11761" i="1" s="1"/>
  <c r="P11762" i="1" a="1"/>
  <c r="P11762" i="1" s="1"/>
  <c r="R11762" i="1" s="1"/>
  <c r="P11763" i="1" a="1"/>
  <c r="P11763" i="1" s="1"/>
  <c r="R11763" i="1" s="1"/>
  <c r="P11764" i="1" a="1"/>
  <c r="P11764" i="1" s="1"/>
  <c r="R11764" i="1" s="1"/>
  <c r="P11765" i="1" a="1"/>
  <c r="P11765" i="1" s="1"/>
  <c r="R11765" i="1" s="1"/>
  <c r="P11766" i="1" a="1"/>
  <c r="P11766" i="1" s="1"/>
  <c r="R11766" i="1" s="1"/>
  <c r="P11767" i="1" a="1"/>
  <c r="P11767" i="1" s="1"/>
  <c r="R11767" i="1" s="1"/>
  <c r="P11768" i="1" a="1"/>
  <c r="P11768" i="1" s="1"/>
  <c r="R11768" i="1" s="1"/>
  <c r="P11769" i="1" a="1"/>
  <c r="P11769" i="1" s="1"/>
  <c r="R11769" i="1" s="1"/>
  <c r="P11770" i="1" a="1"/>
  <c r="P11770" i="1" s="1"/>
  <c r="R11770" i="1" s="1"/>
  <c r="P11771" i="1" a="1"/>
  <c r="P11771" i="1" s="1"/>
  <c r="R11771" i="1" s="1"/>
  <c r="P11772" i="1" a="1"/>
  <c r="P11772" i="1" s="1"/>
  <c r="R11772" i="1" s="1"/>
  <c r="P11773" i="1" a="1"/>
  <c r="P11773" i="1" s="1"/>
  <c r="R11773" i="1" s="1"/>
  <c r="P11774" i="1" a="1"/>
  <c r="P11774" i="1" s="1"/>
  <c r="R11774" i="1" s="1"/>
  <c r="P11775" i="1" a="1"/>
  <c r="P11775" i="1" s="1"/>
  <c r="R11775" i="1" s="1"/>
  <c r="P11776" i="1" a="1"/>
  <c r="P11776" i="1" s="1"/>
  <c r="R11776" i="1" s="1"/>
  <c r="P11777" i="1" a="1"/>
  <c r="P11777" i="1" s="1"/>
  <c r="R11777" i="1" s="1"/>
  <c r="P11778" i="1" a="1"/>
  <c r="P11778" i="1" s="1"/>
  <c r="R11778" i="1" s="1"/>
  <c r="P11779" i="1" a="1"/>
  <c r="P11779" i="1" s="1"/>
  <c r="R11779" i="1" s="1"/>
  <c r="P11780" i="1" a="1"/>
  <c r="P11780" i="1" s="1"/>
  <c r="R11780" i="1" s="1"/>
  <c r="P11781" i="1" a="1"/>
  <c r="P11781" i="1" s="1"/>
  <c r="R11781" i="1" s="1"/>
  <c r="P11782" i="1" a="1"/>
  <c r="P11782" i="1" s="1"/>
  <c r="R11782" i="1" s="1"/>
  <c r="P11783" i="1" a="1"/>
  <c r="P11783" i="1" s="1"/>
  <c r="R11783" i="1" s="1"/>
  <c r="P11784" i="1" a="1"/>
  <c r="P11784" i="1" s="1"/>
  <c r="R11784" i="1" s="1"/>
  <c r="P11785" i="1" a="1"/>
  <c r="P11785" i="1" s="1"/>
  <c r="R11785" i="1" s="1"/>
  <c r="P11786" i="1" a="1"/>
  <c r="P11786" i="1" s="1"/>
  <c r="R11786" i="1" s="1"/>
  <c r="P11787" i="1" a="1"/>
  <c r="P11787" i="1" s="1"/>
  <c r="R11787" i="1" s="1"/>
  <c r="P11788" i="1" a="1"/>
  <c r="P11788" i="1" s="1"/>
  <c r="R11788" i="1" s="1"/>
  <c r="P11789" i="1" a="1"/>
  <c r="P11789" i="1" s="1"/>
  <c r="R11789" i="1" s="1"/>
  <c r="P11790" i="1" a="1"/>
  <c r="P11790" i="1" s="1"/>
  <c r="R11790" i="1" s="1"/>
  <c r="P11791" i="1" a="1"/>
  <c r="P11791" i="1" s="1"/>
  <c r="R11791" i="1" s="1"/>
  <c r="P11792" i="1" a="1"/>
  <c r="P11792" i="1" s="1"/>
  <c r="R11792" i="1" s="1"/>
  <c r="P11793" i="1" a="1"/>
  <c r="P11793" i="1" s="1"/>
  <c r="R11793" i="1" s="1"/>
  <c r="P11794" i="1" a="1"/>
  <c r="P11794" i="1" s="1"/>
  <c r="R11794" i="1" s="1"/>
  <c r="P11795" i="1" a="1"/>
  <c r="P11795" i="1" s="1"/>
  <c r="R11795" i="1" s="1"/>
  <c r="P11796" i="1" a="1"/>
  <c r="P11796" i="1" s="1"/>
  <c r="R11796" i="1" s="1"/>
  <c r="P11797" i="1" a="1"/>
  <c r="P11797" i="1" s="1"/>
  <c r="R11797" i="1" s="1"/>
  <c r="P11798" i="1" a="1"/>
  <c r="P11798" i="1" s="1"/>
  <c r="R11798" i="1" s="1"/>
  <c r="P11799" i="1" a="1"/>
  <c r="P11799" i="1" s="1"/>
  <c r="R11799" i="1" s="1"/>
  <c r="P11800" i="1" a="1"/>
  <c r="P11800" i="1" s="1"/>
  <c r="R11800" i="1" s="1"/>
  <c r="P11801" i="1" a="1"/>
  <c r="P11801" i="1" s="1"/>
  <c r="R11801" i="1" s="1"/>
  <c r="P11802" i="1" a="1"/>
  <c r="P11802" i="1" s="1"/>
  <c r="R11802" i="1" s="1"/>
  <c r="P11803" i="1" a="1"/>
  <c r="P11803" i="1" s="1"/>
  <c r="R11803" i="1" s="1"/>
  <c r="P11804" i="1" a="1"/>
  <c r="P11804" i="1" s="1"/>
  <c r="R11804" i="1" s="1"/>
  <c r="P11805" i="1" a="1"/>
  <c r="P11805" i="1" s="1"/>
  <c r="R11805" i="1" s="1"/>
  <c r="P11806" i="1" a="1"/>
  <c r="P11806" i="1" s="1"/>
  <c r="R11806" i="1" s="1"/>
  <c r="P11807" i="1" a="1"/>
  <c r="P11807" i="1" s="1"/>
  <c r="R11807" i="1" s="1"/>
  <c r="P11808" i="1" a="1"/>
  <c r="P11808" i="1" s="1"/>
  <c r="R11808" i="1" s="1"/>
  <c r="P11809" i="1" a="1"/>
  <c r="P11809" i="1" s="1"/>
  <c r="R11809" i="1" s="1"/>
  <c r="P11810" i="1" a="1"/>
  <c r="P11810" i="1" s="1"/>
  <c r="R11810" i="1" s="1"/>
  <c r="P11811" i="1" a="1"/>
  <c r="P11811" i="1" s="1"/>
  <c r="R11811" i="1" s="1"/>
  <c r="P11812" i="1" a="1"/>
  <c r="P11812" i="1" s="1"/>
  <c r="R11812" i="1" s="1"/>
  <c r="P11813" i="1" a="1"/>
  <c r="P11813" i="1" s="1"/>
  <c r="R11813" i="1" s="1"/>
  <c r="P11814" i="1" a="1"/>
  <c r="P11814" i="1" s="1"/>
  <c r="R11814" i="1" s="1"/>
  <c r="P11815" i="1" a="1"/>
  <c r="P11815" i="1" s="1"/>
  <c r="R11815" i="1" s="1"/>
  <c r="P11816" i="1" a="1"/>
  <c r="P11816" i="1" s="1"/>
  <c r="P11817" i="1" a="1"/>
  <c r="P11817" i="1" s="1"/>
  <c r="P11818" i="1" a="1"/>
  <c r="P11818" i="1" s="1"/>
  <c r="P11819" i="1" a="1"/>
  <c r="P11819" i="1" s="1"/>
  <c r="P11820" i="1" a="1"/>
  <c r="P11820" i="1" s="1"/>
  <c r="P11821" i="1" a="1"/>
  <c r="P11821" i="1" s="1"/>
  <c r="P11822" i="1" a="1"/>
  <c r="P11822" i="1" s="1"/>
  <c r="R11822" i="1" s="1"/>
  <c r="P11823" i="1" a="1"/>
  <c r="P11823" i="1" s="1"/>
  <c r="R11823" i="1" s="1"/>
  <c r="P11824" i="1" a="1"/>
  <c r="P11824" i="1" s="1"/>
  <c r="R11824" i="1" s="1"/>
  <c r="P11825" i="1" a="1"/>
  <c r="P11825" i="1" s="1"/>
  <c r="R11825" i="1" s="1"/>
  <c r="P11826" i="1" a="1"/>
  <c r="P11826" i="1" s="1"/>
  <c r="R11826" i="1" s="1"/>
  <c r="P11827" i="1" a="1"/>
  <c r="P11827" i="1" s="1"/>
  <c r="R11827" i="1" s="1"/>
  <c r="P11828" i="1" a="1"/>
  <c r="P11828" i="1" s="1"/>
  <c r="R11828" i="1" s="1"/>
  <c r="P11829" i="1" a="1"/>
  <c r="P11829" i="1" s="1"/>
  <c r="R11829" i="1" s="1"/>
  <c r="P11830" i="1" a="1"/>
  <c r="P11830" i="1" s="1"/>
  <c r="R11830" i="1" s="1"/>
  <c r="P11831" i="1" a="1"/>
  <c r="P11831" i="1" s="1"/>
  <c r="R11831" i="1" s="1"/>
  <c r="P11832" i="1" a="1"/>
  <c r="P11832" i="1" s="1"/>
  <c r="R11832" i="1" s="1"/>
  <c r="P11833" i="1" a="1"/>
  <c r="P11833" i="1" s="1"/>
  <c r="R11833" i="1" s="1"/>
  <c r="P11834" i="1" a="1"/>
  <c r="P11834" i="1" s="1"/>
  <c r="R11834" i="1" s="1"/>
  <c r="P11835" i="1" a="1"/>
  <c r="P11835" i="1" s="1"/>
  <c r="R11835" i="1" s="1"/>
  <c r="P11836" i="1" a="1"/>
  <c r="P11836" i="1" s="1"/>
  <c r="R11836" i="1" s="1"/>
  <c r="P11837" i="1" a="1"/>
  <c r="P11837" i="1" s="1"/>
  <c r="R11837" i="1" s="1"/>
  <c r="P11838" i="1" a="1"/>
  <c r="P11838" i="1" s="1"/>
  <c r="R11838" i="1" s="1"/>
  <c r="P11839" i="1" a="1"/>
  <c r="P11839" i="1" s="1"/>
  <c r="R11839" i="1" s="1"/>
  <c r="P11840" i="1" a="1"/>
  <c r="P11840" i="1" s="1"/>
  <c r="R11840" i="1" s="1"/>
  <c r="P11841" i="1" a="1"/>
  <c r="P11841" i="1" s="1"/>
  <c r="R11841" i="1" s="1"/>
  <c r="P11842" i="1" a="1"/>
  <c r="P11842" i="1" s="1"/>
  <c r="R11842" i="1" s="1"/>
  <c r="P11843" i="1" a="1"/>
  <c r="P11843" i="1" s="1"/>
  <c r="R11843" i="1" s="1"/>
  <c r="P11844" i="1" a="1"/>
  <c r="P11844" i="1" s="1"/>
  <c r="R11844" i="1" s="1"/>
  <c r="P11845" i="1" a="1"/>
  <c r="P11845" i="1" s="1"/>
  <c r="R11845" i="1" s="1"/>
  <c r="P11846" i="1" a="1"/>
  <c r="P11846" i="1" s="1"/>
  <c r="R11846" i="1" s="1"/>
  <c r="P11847" i="1" a="1"/>
  <c r="P11847" i="1" s="1"/>
  <c r="R11847" i="1" s="1"/>
  <c r="P11848" i="1" a="1"/>
  <c r="P11848" i="1" s="1"/>
  <c r="R11848" i="1" s="1"/>
  <c r="P11849" i="1" a="1"/>
  <c r="P11849" i="1" s="1"/>
  <c r="R11849" i="1" s="1"/>
  <c r="P11850" i="1" a="1"/>
  <c r="P11850" i="1" s="1"/>
  <c r="R11850" i="1" s="1"/>
  <c r="P11851" i="1" a="1"/>
  <c r="P11851" i="1" s="1"/>
  <c r="R11851" i="1" s="1"/>
  <c r="P11852" i="1" a="1"/>
  <c r="P11852" i="1" s="1"/>
  <c r="R11852" i="1" s="1"/>
  <c r="P11853" i="1" a="1"/>
  <c r="P11853" i="1" s="1"/>
  <c r="R11853" i="1" s="1"/>
  <c r="P11854" i="1" a="1"/>
  <c r="P11854" i="1" s="1"/>
  <c r="R11854" i="1" s="1"/>
  <c r="P11855" i="1" a="1"/>
  <c r="P11855" i="1" s="1"/>
  <c r="R11855" i="1" s="1"/>
  <c r="P11856" i="1" a="1"/>
  <c r="P11856" i="1" s="1"/>
  <c r="R11856" i="1" s="1"/>
  <c r="P11857" i="1" a="1"/>
  <c r="P11857" i="1" s="1"/>
  <c r="R11857" i="1" s="1"/>
  <c r="P11858" i="1" a="1"/>
  <c r="P11858" i="1" s="1"/>
  <c r="R11858" i="1" s="1"/>
  <c r="P11859" i="1" a="1"/>
  <c r="P11859" i="1" s="1"/>
  <c r="R11859" i="1" s="1"/>
  <c r="P11860" i="1" a="1"/>
  <c r="P11860" i="1" s="1"/>
  <c r="R11860" i="1" s="1"/>
  <c r="P11861" i="1" a="1"/>
  <c r="P11861" i="1" s="1"/>
  <c r="R11861" i="1" s="1"/>
  <c r="P11862" i="1" a="1"/>
  <c r="P11862" i="1" s="1"/>
  <c r="R11862" i="1" s="1"/>
  <c r="P11863" i="1" a="1"/>
  <c r="P11863" i="1" s="1"/>
  <c r="R11863" i="1" s="1"/>
  <c r="P11864" i="1" a="1"/>
  <c r="P11864" i="1" s="1"/>
  <c r="R11864" i="1" s="1"/>
  <c r="P11865" i="1" a="1"/>
  <c r="P11865" i="1" s="1"/>
  <c r="R11865" i="1" s="1"/>
  <c r="P11866" i="1" a="1"/>
  <c r="P11866" i="1" s="1"/>
  <c r="R11866" i="1" s="1"/>
  <c r="P11867" i="1" a="1"/>
  <c r="P11867" i="1" s="1"/>
  <c r="R11867" i="1" s="1"/>
  <c r="P11868" i="1" a="1"/>
  <c r="P11868" i="1" s="1"/>
  <c r="R11868" i="1" s="1"/>
  <c r="P11869" i="1" a="1"/>
  <c r="P11869" i="1" s="1"/>
  <c r="R11869" i="1" s="1"/>
  <c r="P11870" i="1" a="1"/>
  <c r="P11870" i="1" s="1"/>
  <c r="R11870" i="1" s="1"/>
  <c r="P11871" i="1" a="1"/>
  <c r="P11871" i="1" s="1"/>
  <c r="R11871" i="1" s="1"/>
  <c r="P11872" i="1" a="1"/>
  <c r="P11872" i="1" s="1"/>
  <c r="R11872" i="1" s="1"/>
  <c r="P11873" i="1" a="1"/>
  <c r="P11873" i="1" s="1"/>
  <c r="R11873" i="1" s="1"/>
  <c r="P11874" i="1" a="1"/>
  <c r="P11874" i="1" s="1"/>
  <c r="R11874" i="1" s="1"/>
  <c r="P11875" i="1" a="1"/>
  <c r="P11875" i="1" s="1"/>
  <c r="R11875" i="1" s="1"/>
  <c r="P11876" i="1" a="1"/>
  <c r="P11876" i="1" s="1"/>
  <c r="R11876" i="1" s="1"/>
  <c r="P11877" i="1" a="1"/>
  <c r="P11877" i="1" s="1"/>
  <c r="R11877" i="1" s="1"/>
  <c r="P11878" i="1" a="1"/>
  <c r="P11878" i="1" s="1"/>
  <c r="R11878" i="1" s="1"/>
  <c r="P11879" i="1" a="1"/>
  <c r="P11879" i="1" s="1"/>
  <c r="R11879" i="1" s="1"/>
  <c r="P11880" i="1" a="1"/>
  <c r="P11880" i="1" s="1"/>
  <c r="R11880" i="1" s="1"/>
  <c r="P11881" i="1" a="1"/>
  <c r="P11881" i="1" s="1"/>
  <c r="R11881" i="1" s="1"/>
  <c r="P11882" i="1" a="1"/>
  <c r="P11882" i="1" s="1"/>
  <c r="R11882" i="1" s="1"/>
  <c r="P11883" i="1" a="1"/>
  <c r="P11883" i="1" s="1"/>
  <c r="R11883" i="1" s="1"/>
  <c r="P11884" i="1" a="1"/>
  <c r="P11884" i="1" s="1"/>
  <c r="R11884" i="1" s="1"/>
  <c r="P11885" i="1" a="1"/>
  <c r="P11885" i="1" s="1"/>
  <c r="R11885" i="1" s="1"/>
  <c r="P11886" i="1" a="1"/>
  <c r="P11886" i="1" s="1"/>
  <c r="R11886" i="1" s="1"/>
  <c r="P11887" i="1" a="1"/>
  <c r="P11887" i="1" s="1"/>
  <c r="R11887" i="1" s="1"/>
  <c r="P11888" i="1" a="1"/>
  <c r="P11888" i="1" s="1"/>
  <c r="R11888" i="1" s="1"/>
  <c r="P11889" i="1" a="1"/>
  <c r="P11889" i="1" s="1"/>
  <c r="R11889" i="1" s="1"/>
  <c r="P11890" i="1" a="1"/>
  <c r="P11890" i="1" s="1"/>
  <c r="R11890" i="1" s="1"/>
  <c r="P11891" i="1" a="1"/>
  <c r="P11891" i="1" s="1"/>
  <c r="R11891" i="1" s="1"/>
  <c r="P11892" i="1" a="1"/>
  <c r="P11892" i="1" s="1"/>
  <c r="R11892" i="1" s="1"/>
  <c r="P11893" i="1" a="1"/>
  <c r="P11893" i="1" s="1"/>
  <c r="R11893" i="1" s="1"/>
  <c r="P11894" i="1" a="1"/>
  <c r="P11894" i="1" s="1"/>
  <c r="R11894" i="1" s="1"/>
  <c r="P11895" i="1" a="1"/>
  <c r="P11895" i="1" s="1"/>
  <c r="R11895" i="1" s="1"/>
  <c r="P11896" i="1" a="1"/>
  <c r="P11896" i="1" s="1"/>
  <c r="R11896" i="1" s="1"/>
  <c r="P11897" i="1" a="1"/>
  <c r="P11897" i="1" s="1"/>
  <c r="R11897" i="1" s="1"/>
  <c r="P11898" i="1" a="1"/>
  <c r="P11898" i="1" s="1"/>
  <c r="R11898" i="1" s="1"/>
  <c r="P11899" i="1" a="1"/>
  <c r="P11899" i="1" s="1"/>
  <c r="R11899" i="1" s="1"/>
  <c r="P11900" i="1" a="1"/>
  <c r="P11900" i="1" s="1"/>
  <c r="R11900" i="1" s="1"/>
  <c r="P11901" i="1" a="1"/>
  <c r="P11901" i="1" s="1"/>
  <c r="R11901" i="1" s="1"/>
  <c r="P11902" i="1" a="1"/>
  <c r="P11902" i="1" s="1"/>
  <c r="R11902" i="1" s="1"/>
  <c r="P11903" i="1" a="1"/>
  <c r="P11903" i="1" s="1"/>
  <c r="R11903" i="1" s="1"/>
  <c r="P11904" i="1" a="1"/>
  <c r="P11904" i="1" s="1"/>
  <c r="R11904" i="1" s="1"/>
  <c r="P11905" i="1" a="1"/>
  <c r="P11905" i="1" s="1"/>
  <c r="R11905" i="1" s="1"/>
  <c r="P11906" i="1" a="1"/>
  <c r="P11906" i="1" s="1"/>
  <c r="R11906" i="1" s="1"/>
  <c r="P11907" i="1" a="1"/>
  <c r="P11907" i="1" s="1"/>
  <c r="R11907" i="1" s="1"/>
  <c r="P11908" i="1" a="1"/>
  <c r="P11908" i="1" s="1"/>
  <c r="R11908" i="1" s="1"/>
  <c r="P11909" i="1" a="1"/>
  <c r="P11909" i="1" s="1"/>
  <c r="R11909" i="1" s="1"/>
  <c r="P11910" i="1" a="1"/>
  <c r="P11910" i="1" s="1"/>
  <c r="R11910" i="1" s="1"/>
  <c r="P11911" i="1" a="1"/>
  <c r="P11911" i="1" s="1"/>
  <c r="R11911" i="1" s="1"/>
  <c r="P11912" i="1" a="1"/>
  <c r="P11912" i="1" s="1"/>
  <c r="R11912" i="1" s="1"/>
  <c r="P11913" i="1" a="1"/>
  <c r="P11913" i="1" s="1"/>
  <c r="R11913" i="1" s="1"/>
  <c r="P11914" i="1" a="1"/>
  <c r="P11914" i="1" s="1"/>
  <c r="R11914" i="1" s="1"/>
  <c r="P11915" i="1" a="1"/>
  <c r="P11915" i="1" s="1"/>
  <c r="R11915" i="1" s="1"/>
  <c r="P11916" i="1" a="1"/>
  <c r="P11916" i="1" s="1"/>
  <c r="R11916" i="1" s="1"/>
  <c r="P11917" i="1" a="1"/>
  <c r="P11917" i="1" s="1"/>
  <c r="R11917" i="1" s="1"/>
  <c r="P11918" i="1" a="1"/>
  <c r="P11918" i="1" s="1"/>
  <c r="R11918" i="1" s="1"/>
  <c r="P11919" i="1" a="1"/>
  <c r="P11919" i="1" s="1"/>
  <c r="R11919" i="1" s="1"/>
  <c r="P11920" i="1" a="1"/>
  <c r="P11920" i="1" s="1"/>
  <c r="R11920" i="1" s="1"/>
  <c r="P11921" i="1" a="1"/>
  <c r="P11921" i="1" s="1"/>
  <c r="R11921" i="1" s="1"/>
  <c r="P11922" i="1" a="1"/>
  <c r="P11922" i="1" s="1"/>
  <c r="R11922" i="1" s="1"/>
  <c r="P11923" i="1" a="1"/>
  <c r="P11923" i="1" s="1"/>
  <c r="R11923" i="1" s="1"/>
  <c r="P11924" i="1" a="1"/>
  <c r="P11924" i="1" s="1"/>
  <c r="R11924" i="1" s="1"/>
  <c r="P11925" i="1" a="1"/>
  <c r="P11925" i="1" s="1"/>
  <c r="R11925" i="1" s="1"/>
  <c r="P11926" i="1" a="1"/>
  <c r="P11926" i="1" s="1"/>
  <c r="R11926" i="1" s="1"/>
  <c r="P11927" i="1" a="1"/>
  <c r="P11927" i="1" s="1"/>
  <c r="R11927" i="1" s="1"/>
  <c r="P11928" i="1" a="1"/>
  <c r="P11928" i="1" s="1"/>
  <c r="R11928" i="1" s="1"/>
  <c r="P11929" i="1" a="1"/>
  <c r="P11929" i="1" s="1"/>
  <c r="R11929" i="1" s="1"/>
  <c r="P11930" i="1" a="1"/>
  <c r="P11930" i="1" s="1"/>
  <c r="R11930" i="1" s="1"/>
  <c r="P11931" i="1" a="1"/>
  <c r="P11931" i="1" s="1"/>
  <c r="R11931" i="1" s="1"/>
  <c r="P11932" i="1" a="1"/>
  <c r="P11932" i="1" s="1"/>
  <c r="R11932" i="1" s="1"/>
  <c r="P11933" i="1" a="1"/>
  <c r="P11933" i="1" s="1"/>
  <c r="R11933" i="1" s="1"/>
  <c r="P11934" i="1" a="1"/>
  <c r="P11934" i="1" s="1"/>
  <c r="R11934" i="1" s="1"/>
  <c r="P11935" i="1" a="1"/>
  <c r="P11935" i="1" s="1"/>
  <c r="R11935" i="1" s="1"/>
  <c r="P11936" i="1" a="1"/>
  <c r="P11936" i="1" s="1"/>
  <c r="R11936" i="1" s="1"/>
  <c r="P11937" i="1" a="1"/>
  <c r="P11937" i="1" s="1"/>
  <c r="R11937" i="1" s="1"/>
  <c r="P11938" i="1" a="1"/>
  <c r="P11938" i="1" s="1"/>
  <c r="R11938" i="1" s="1"/>
  <c r="P11939" i="1" a="1"/>
  <c r="P11939" i="1" s="1"/>
  <c r="R11939" i="1" s="1"/>
  <c r="P11940" i="1" a="1"/>
  <c r="P11940" i="1" s="1"/>
  <c r="R11940" i="1" s="1"/>
  <c r="P11941" i="1" a="1"/>
  <c r="P11941" i="1" s="1"/>
  <c r="R11941" i="1" s="1"/>
  <c r="P11942" i="1" a="1"/>
  <c r="P11942" i="1" s="1"/>
  <c r="R11942" i="1" s="1"/>
  <c r="P11943" i="1" a="1"/>
  <c r="P11943" i="1" s="1"/>
  <c r="R11943" i="1" s="1"/>
  <c r="P11944" i="1" a="1"/>
  <c r="P11944" i="1" s="1"/>
  <c r="R11944" i="1" s="1"/>
  <c r="P11945" i="1" a="1"/>
  <c r="P11945" i="1" s="1"/>
  <c r="R11945" i="1" s="1"/>
  <c r="P11946" i="1" a="1"/>
  <c r="P11946" i="1" s="1"/>
  <c r="R11946" i="1" s="1"/>
  <c r="P11947" i="1" a="1"/>
  <c r="P11947" i="1" s="1"/>
  <c r="R11947" i="1" s="1"/>
  <c r="P11948" i="1" a="1"/>
  <c r="P11948" i="1" s="1"/>
  <c r="R11948" i="1" s="1"/>
  <c r="P11949" i="1" a="1"/>
  <c r="P11949" i="1" s="1"/>
  <c r="R11949" i="1" s="1"/>
  <c r="P11950" i="1" a="1"/>
  <c r="P11950" i="1" s="1"/>
  <c r="R11950" i="1" s="1"/>
  <c r="P11951" i="1" a="1"/>
  <c r="P11951" i="1" s="1"/>
  <c r="R11951" i="1" s="1"/>
  <c r="P11952" i="1" a="1"/>
  <c r="P11952" i="1" s="1"/>
  <c r="R11952" i="1" s="1"/>
  <c r="P11953" i="1" a="1"/>
  <c r="P11953" i="1" s="1"/>
  <c r="R11953" i="1" s="1"/>
  <c r="P11954" i="1" a="1"/>
  <c r="P11954" i="1" s="1"/>
  <c r="R11954" i="1" s="1"/>
  <c r="P11955" i="1" a="1"/>
  <c r="P11955" i="1" s="1"/>
  <c r="R11955" i="1" s="1"/>
  <c r="P11956" i="1" a="1"/>
  <c r="P11956" i="1" s="1"/>
  <c r="R11956" i="1" s="1"/>
  <c r="P11957" i="1" a="1"/>
  <c r="P11957" i="1" s="1"/>
  <c r="R11957" i="1" s="1"/>
  <c r="P11958" i="1" a="1"/>
  <c r="P11958" i="1" s="1"/>
  <c r="R11958" i="1" s="1"/>
  <c r="P11959" i="1" a="1"/>
  <c r="P11959" i="1" s="1"/>
  <c r="R11959" i="1" s="1"/>
  <c r="P11960" i="1" a="1"/>
  <c r="P11960" i="1" s="1"/>
  <c r="R11960" i="1" s="1"/>
  <c r="P11961" i="1" a="1"/>
  <c r="P11961" i="1" s="1"/>
  <c r="R11961" i="1" s="1"/>
  <c r="P11962" i="1" a="1"/>
  <c r="P11962" i="1" s="1"/>
  <c r="R11962" i="1" s="1"/>
  <c r="P11963" i="1" a="1"/>
  <c r="P11963" i="1" s="1"/>
  <c r="R11963" i="1" s="1"/>
  <c r="P11964" i="1" a="1"/>
  <c r="P11964" i="1" s="1"/>
  <c r="R11964" i="1" s="1"/>
  <c r="P11965" i="1" a="1"/>
  <c r="P11965" i="1" s="1"/>
  <c r="R11965" i="1" s="1"/>
  <c r="P11966" i="1" a="1"/>
  <c r="P11966" i="1" s="1"/>
  <c r="R11966" i="1" s="1"/>
  <c r="P11967" i="1" a="1"/>
  <c r="P11967" i="1" s="1"/>
  <c r="R11967" i="1" s="1"/>
  <c r="P11968" i="1" a="1"/>
  <c r="P11968" i="1" s="1"/>
  <c r="R11968" i="1" s="1"/>
  <c r="P11969" i="1" a="1"/>
  <c r="P11969" i="1" s="1"/>
  <c r="R11969" i="1" s="1"/>
  <c r="P11970" i="1" a="1"/>
  <c r="P11970" i="1" s="1"/>
  <c r="R11970" i="1" s="1"/>
  <c r="P11971" i="1" a="1"/>
  <c r="P11971" i="1" s="1"/>
  <c r="R11971" i="1" s="1"/>
  <c r="P11972" i="1" a="1"/>
  <c r="P11972" i="1" s="1"/>
  <c r="R11972" i="1" s="1"/>
  <c r="P11973" i="1" a="1"/>
  <c r="P11973" i="1" s="1"/>
  <c r="R11973" i="1" s="1"/>
  <c r="P11974" i="1" a="1"/>
  <c r="P11974" i="1" s="1"/>
  <c r="R11974" i="1" s="1"/>
  <c r="P11975" i="1" a="1"/>
  <c r="P11975" i="1" s="1"/>
  <c r="R11975" i="1" s="1"/>
  <c r="P11976" i="1" a="1"/>
  <c r="P11976" i="1" s="1"/>
  <c r="R11976" i="1" s="1"/>
  <c r="P11977" i="1" a="1"/>
  <c r="P11977" i="1" s="1"/>
  <c r="R11977" i="1" s="1"/>
  <c r="P11978" i="1" a="1"/>
  <c r="P11978" i="1" s="1"/>
  <c r="R11978" i="1" s="1"/>
  <c r="P11979" i="1" a="1"/>
  <c r="P11979" i="1" s="1"/>
  <c r="R11979" i="1" s="1"/>
  <c r="P11980" i="1" a="1"/>
  <c r="P11980" i="1" s="1"/>
  <c r="R11980" i="1" s="1"/>
  <c r="P11981" i="1" a="1"/>
  <c r="P11981" i="1" s="1"/>
  <c r="R11981" i="1" s="1"/>
  <c r="P11982" i="1" a="1"/>
  <c r="P11982" i="1" s="1"/>
  <c r="R11982" i="1" s="1"/>
  <c r="P11983" i="1" a="1"/>
  <c r="P11983" i="1" s="1"/>
  <c r="R11983" i="1" s="1"/>
  <c r="P11984" i="1" a="1"/>
  <c r="P11984" i="1" s="1"/>
  <c r="R11984" i="1" s="1"/>
  <c r="P11985" i="1" a="1"/>
  <c r="P11985" i="1" s="1"/>
  <c r="R11985" i="1" s="1"/>
  <c r="P11986" i="1" a="1"/>
  <c r="P11986" i="1" s="1"/>
  <c r="R11986" i="1" s="1"/>
  <c r="P11987" i="1" a="1"/>
  <c r="P11987" i="1" s="1"/>
  <c r="R11987" i="1" s="1"/>
  <c r="P11988" i="1" a="1"/>
  <c r="P11988" i="1" s="1"/>
  <c r="R11988" i="1" s="1"/>
  <c r="P11989" i="1" a="1"/>
  <c r="P11989" i="1" s="1"/>
  <c r="R11989" i="1" s="1"/>
  <c r="P11990" i="1" a="1"/>
  <c r="P11990" i="1" s="1"/>
  <c r="R11990" i="1" s="1"/>
  <c r="P11991" i="1" a="1"/>
  <c r="P11991" i="1" s="1"/>
  <c r="R11991" i="1" s="1"/>
  <c r="P11992" i="1" a="1"/>
  <c r="P11992" i="1" s="1"/>
  <c r="R11992" i="1" s="1"/>
  <c r="P11993" i="1" a="1"/>
  <c r="P11993" i="1" s="1"/>
  <c r="R11993" i="1" s="1"/>
  <c r="P11994" i="1" a="1"/>
  <c r="P11994" i="1" s="1"/>
  <c r="R11994" i="1" s="1"/>
  <c r="P11995" i="1" a="1"/>
  <c r="P11995" i="1" s="1"/>
  <c r="R11995" i="1" s="1"/>
  <c r="P11996" i="1" a="1"/>
  <c r="P11996" i="1" s="1"/>
  <c r="R11996" i="1" s="1"/>
  <c r="P11997" i="1" a="1"/>
  <c r="P11997" i="1" s="1"/>
  <c r="R11997" i="1" s="1"/>
  <c r="P11998" i="1" a="1"/>
  <c r="P11998" i="1" s="1"/>
  <c r="R11998" i="1" s="1"/>
  <c r="P11999" i="1" a="1"/>
  <c r="P11999" i="1" s="1"/>
  <c r="R11999" i="1" s="1"/>
  <c r="P12000" i="1" a="1"/>
  <c r="P12000" i="1" s="1"/>
  <c r="R12000" i="1" s="1"/>
  <c r="P12001" i="1" a="1"/>
  <c r="P12001" i="1" s="1"/>
  <c r="R12001" i="1" s="1"/>
  <c r="P12002" i="1" a="1"/>
  <c r="P12002" i="1" s="1"/>
  <c r="R12002" i="1" s="1"/>
  <c r="P12003" i="1" a="1"/>
  <c r="P12003" i="1" s="1"/>
  <c r="R12003" i="1" s="1"/>
  <c r="P12004" i="1" a="1"/>
  <c r="P12004" i="1" s="1"/>
  <c r="R12004" i="1" s="1"/>
  <c r="P12005" i="1" a="1"/>
  <c r="P12005" i="1" s="1"/>
  <c r="R12005" i="1" s="1"/>
  <c r="P12006" i="1" a="1"/>
  <c r="P12006" i="1" s="1"/>
  <c r="R12006" i="1" s="1"/>
  <c r="P12007" i="1" a="1"/>
  <c r="P12007" i="1" s="1"/>
  <c r="R12007" i="1" s="1"/>
  <c r="P12008" i="1" a="1"/>
  <c r="P12008" i="1" s="1"/>
  <c r="R12008" i="1" s="1"/>
  <c r="P12009" i="1" a="1"/>
  <c r="P12009" i="1" s="1"/>
  <c r="R12009" i="1" s="1"/>
  <c r="P12010" i="1" a="1"/>
  <c r="P12010" i="1" s="1"/>
  <c r="R12010" i="1" s="1"/>
  <c r="P12011" i="1" a="1"/>
  <c r="P12011" i="1" s="1"/>
  <c r="R12011" i="1" s="1"/>
  <c r="P12012" i="1" a="1"/>
  <c r="P12012" i="1" s="1"/>
  <c r="R12012" i="1" s="1"/>
  <c r="P12013" i="1" a="1"/>
  <c r="P12013" i="1" s="1"/>
  <c r="R12013" i="1" s="1"/>
  <c r="P12014" i="1" a="1"/>
  <c r="P12014" i="1" s="1"/>
  <c r="R12014" i="1" s="1"/>
  <c r="P12015" i="1" a="1"/>
  <c r="P12015" i="1" s="1"/>
  <c r="R12015" i="1" s="1"/>
  <c r="P12016" i="1" a="1"/>
  <c r="P12016" i="1" s="1"/>
  <c r="R12016" i="1" s="1"/>
  <c r="P12017" i="1" a="1"/>
  <c r="P12017" i="1" s="1"/>
  <c r="R12017" i="1" s="1"/>
  <c r="P12018" i="1" a="1"/>
  <c r="P12018" i="1" s="1"/>
  <c r="R12018" i="1" s="1"/>
  <c r="P12019" i="1" a="1"/>
  <c r="P12019" i="1" s="1"/>
  <c r="R12019" i="1" s="1"/>
  <c r="P12020" i="1" a="1"/>
  <c r="P12020" i="1" s="1"/>
  <c r="R12020" i="1" s="1"/>
  <c r="P12021" i="1" a="1"/>
  <c r="P12021" i="1" s="1"/>
  <c r="R12021" i="1" s="1"/>
  <c r="P12022" i="1" a="1"/>
  <c r="P12022" i="1" s="1"/>
  <c r="R12022" i="1" s="1"/>
  <c r="P12023" i="1" a="1"/>
  <c r="P12023" i="1" s="1"/>
  <c r="R12023" i="1" s="1"/>
  <c r="P12024" i="1" a="1"/>
  <c r="P12024" i="1" s="1"/>
  <c r="R12024" i="1" s="1"/>
  <c r="P12025" i="1" a="1"/>
  <c r="P12025" i="1" s="1"/>
  <c r="R12025" i="1" s="1"/>
  <c r="P12026" i="1" a="1"/>
  <c r="P12026" i="1" s="1"/>
  <c r="R12026" i="1" s="1"/>
  <c r="P12027" i="1" a="1"/>
  <c r="P12027" i="1" s="1"/>
  <c r="R12027" i="1" s="1"/>
  <c r="P12028" i="1" a="1"/>
  <c r="P12028" i="1" s="1"/>
  <c r="R12028" i="1" s="1"/>
  <c r="P12029" i="1" a="1"/>
  <c r="P12029" i="1" s="1"/>
  <c r="R12029" i="1" s="1"/>
  <c r="P12030" i="1" a="1"/>
  <c r="P12030" i="1" s="1"/>
  <c r="R12030" i="1" s="1"/>
  <c r="P12031" i="1" a="1"/>
  <c r="P12031" i="1" s="1"/>
  <c r="R12031" i="1" s="1"/>
  <c r="P12032" i="1" a="1"/>
  <c r="P12032" i="1" s="1"/>
  <c r="R12032" i="1" s="1"/>
  <c r="P12033" i="1" a="1"/>
  <c r="P12033" i="1" s="1"/>
  <c r="R12033" i="1" s="1"/>
  <c r="P12034" i="1" a="1"/>
  <c r="P12034" i="1" s="1"/>
  <c r="R12034" i="1" s="1"/>
  <c r="P12035" i="1" a="1"/>
  <c r="P12035" i="1" s="1"/>
  <c r="R12035" i="1" s="1"/>
  <c r="P12036" i="1" a="1"/>
  <c r="P12036" i="1" s="1"/>
  <c r="R12036" i="1" s="1"/>
  <c r="P12037" i="1" a="1"/>
  <c r="P12037" i="1" s="1"/>
  <c r="R12037" i="1" s="1"/>
  <c r="P12038" i="1" a="1"/>
  <c r="P12038" i="1" s="1"/>
  <c r="R12038" i="1" s="1"/>
  <c r="P12039" i="1" a="1"/>
  <c r="P12039" i="1" s="1"/>
  <c r="R12039" i="1" s="1"/>
  <c r="P12040" i="1" a="1"/>
  <c r="P12040" i="1" s="1"/>
  <c r="R12040" i="1" s="1"/>
  <c r="P12041" i="1" a="1"/>
  <c r="P12041" i="1" s="1"/>
  <c r="R12041" i="1" s="1"/>
  <c r="P12042" i="1" a="1"/>
  <c r="P12042" i="1" s="1"/>
  <c r="R12042" i="1" s="1"/>
  <c r="P12043" i="1" a="1"/>
  <c r="P12043" i="1" s="1"/>
  <c r="R12043" i="1" s="1"/>
  <c r="P12044" i="1" a="1"/>
  <c r="P12044" i="1" s="1"/>
  <c r="R12044" i="1" s="1"/>
  <c r="P12045" i="1" a="1"/>
  <c r="P12045" i="1" s="1"/>
  <c r="R12045" i="1" s="1"/>
  <c r="P12046" i="1" a="1"/>
  <c r="P12046" i="1" s="1"/>
  <c r="R12046" i="1" s="1"/>
  <c r="P12047" i="1" a="1"/>
  <c r="P12047" i="1" s="1"/>
  <c r="R12047" i="1" s="1"/>
  <c r="P12048" i="1" a="1"/>
  <c r="P12048" i="1" s="1"/>
  <c r="R12048" i="1" s="1"/>
  <c r="P12049" i="1" a="1"/>
  <c r="P12049" i="1" s="1"/>
  <c r="R12049" i="1" s="1"/>
  <c r="P12050" i="1" a="1"/>
  <c r="P12050" i="1" s="1"/>
  <c r="R12050" i="1" s="1"/>
  <c r="P12051" i="1" a="1"/>
  <c r="P12051" i="1" s="1"/>
  <c r="R12051" i="1" s="1"/>
  <c r="P12052" i="1" a="1"/>
  <c r="P12052" i="1" s="1"/>
  <c r="R12052" i="1" s="1"/>
  <c r="P12053" i="1" a="1"/>
  <c r="P12053" i="1" s="1"/>
  <c r="R12053" i="1" s="1"/>
  <c r="P12054" i="1" a="1"/>
  <c r="P12054" i="1" s="1"/>
  <c r="R12054" i="1" s="1"/>
  <c r="P12055" i="1" a="1"/>
  <c r="P12055" i="1" s="1"/>
  <c r="R12055" i="1" s="1"/>
  <c r="P12056" i="1" a="1"/>
  <c r="P12056" i="1" s="1"/>
  <c r="R12056" i="1" s="1"/>
  <c r="P12057" i="1" a="1"/>
  <c r="P12057" i="1" s="1"/>
  <c r="R12057" i="1" s="1"/>
  <c r="P12058" i="1" a="1"/>
  <c r="P12058" i="1" s="1"/>
  <c r="R12058" i="1" s="1"/>
  <c r="P12059" i="1" a="1"/>
  <c r="P12059" i="1" s="1"/>
  <c r="R12059" i="1" s="1"/>
  <c r="P12060" i="1" a="1"/>
  <c r="P12060" i="1" s="1"/>
  <c r="R12060" i="1" s="1"/>
  <c r="P12061" i="1" a="1"/>
  <c r="P12061" i="1" s="1"/>
  <c r="R12061" i="1" s="1"/>
  <c r="P12062" i="1" a="1"/>
  <c r="P12062" i="1" s="1"/>
  <c r="R12062" i="1" s="1"/>
  <c r="P12063" i="1" a="1"/>
  <c r="P12063" i="1" s="1"/>
  <c r="R12063" i="1" s="1"/>
  <c r="P12064" i="1" a="1"/>
  <c r="P12064" i="1" s="1"/>
  <c r="R12064" i="1" s="1"/>
  <c r="P12065" i="1" a="1"/>
  <c r="P12065" i="1" s="1"/>
  <c r="R12065" i="1" s="1"/>
  <c r="P12066" i="1" a="1"/>
  <c r="P12066" i="1" s="1"/>
  <c r="R12066" i="1" s="1"/>
  <c r="P12067" i="1" a="1"/>
  <c r="P12067" i="1" s="1"/>
  <c r="R12067" i="1" s="1"/>
  <c r="P12068" i="1" a="1"/>
  <c r="P12068" i="1" s="1"/>
  <c r="R12068" i="1" s="1"/>
  <c r="P12069" i="1" a="1"/>
  <c r="P12069" i="1" s="1"/>
  <c r="R12069" i="1" s="1"/>
  <c r="P12070" i="1" a="1"/>
  <c r="P12070" i="1" s="1"/>
  <c r="R12070" i="1" s="1"/>
  <c r="P12071" i="1" a="1"/>
  <c r="P12071" i="1" s="1"/>
  <c r="R12071" i="1" s="1"/>
  <c r="P12072" i="1" a="1"/>
  <c r="P12072" i="1" s="1"/>
  <c r="R12072" i="1" s="1"/>
  <c r="P12073" i="1" a="1"/>
  <c r="P12073" i="1" s="1"/>
  <c r="R12073" i="1" s="1"/>
  <c r="P12074" i="1" a="1"/>
  <c r="P12074" i="1" s="1"/>
  <c r="R12074" i="1" s="1"/>
  <c r="P12075" i="1" a="1"/>
  <c r="P12075" i="1" s="1"/>
  <c r="R12075" i="1" s="1"/>
  <c r="P12076" i="1" a="1"/>
  <c r="P12076" i="1" s="1"/>
  <c r="R12076" i="1" s="1"/>
  <c r="P12077" i="1" a="1"/>
  <c r="P12077" i="1" s="1"/>
  <c r="R12077" i="1" s="1"/>
  <c r="P12078" i="1" a="1"/>
  <c r="P12078" i="1" s="1"/>
  <c r="R12078" i="1" s="1"/>
  <c r="P12079" i="1" a="1"/>
  <c r="P12079" i="1" s="1"/>
  <c r="R12079" i="1" s="1"/>
  <c r="P12080" i="1" a="1"/>
  <c r="P12080" i="1" s="1"/>
  <c r="R12080" i="1" s="1"/>
  <c r="P12081" i="1" a="1"/>
  <c r="P12081" i="1" s="1"/>
  <c r="R12081" i="1" s="1"/>
  <c r="P12082" i="1" a="1"/>
  <c r="P12082" i="1" s="1"/>
  <c r="R12082" i="1" s="1"/>
  <c r="P12083" i="1" a="1"/>
  <c r="P12083" i="1" s="1"/>
  <c r="R12083" i="1" s="1"/>
  <c r="P12084" i="1" a="1"/>
  <c r="P12084" i="1" s="1"/>
  <c r="R12084" i="1" s="1"/>
  <c r="P12085" i="1" a="1"/>
  <c r="P12085" i="1" s="1"/>
  <c r="R12085" i="1" s="1"/>
  <c r="P12086" i="1" a="1"/>
  <c r="P12086" i="1" s="1"/>
  <c r="R12086" i="1" s="1"/>
  <c r="P12087" i="1" a="1"/>
  <c r="P12087" i="1" s="1"/>
  <c r="R12087" i="1" s="1"/>
  <c r="P12088" i="1" a="1"/>
  <c r="P12088" i="1" s="1"/>
  <c r="R12088" i="1" s="1"/>
  <c r="P12089" i="1" a="1"/>
  <c r="P12089" i="1" s="1"/>
  <c r="R12089" i="1" s="1"/>
  <c r="P12090" i="1" a="1"/>
  <c r="P12090" i="1" s="1"/>
  <c r="R12090" i="1" s="1"/>
  <c r="P12091" i="1" a="1"/>
  <c r="P12091" i="1" s="1"/>
  <c r="R12091" i="1" s="1"/>
  <c r="P12092" i="1" a="1"/>
  <c r="P12092" i="1" s="1"/>
  <c r="R12092" i="1" s="1"/>
  <c r="P12093" i="1" a="1"/>
  <c r="P12093" i="1" s="1"/>
  <c r="R12093" i="1" s="1"/>
  <c r="P12094" i="1" a="1"/>
  <c r="P12094" i="1" s="1"/>
  <c r="R12094" i="1" s="1"/>
  <c r="P12095" i="1" a="1"/>
  <c r="P12095" i="1" s="1"/>
  <c r="R12095" i="1" s="1"/>
  <c r="P12096" i="1" a="1"/>
  <c r="P12096" i="1" s="1"/>
  <c r="R12096" i="1" s="1"/>
  <c r="P12097" i="1" a="1"/>
  <c r="P12097" i="1" s="1"/>
  <c r="R12097" i="1" s="1"/>
  <c r="P12098" i="1" a="1"/>
  <c r="P12098" i="1" s="1"/>
  <c r="R12098" i="1" s="1"/>
  <c r="P12099" i="1" a="1"/>
  <c r="P12099" i="1" s="1"/>
  <c r="R12099" i="1" s="1"/>
  <c r="P12100" i="1" a="1"/>
  <c r="P12100" i="1" s="1"/>
  <c r="R12100" i="1" s="1"/>
  <c r="P12101" i="1" a="1"/>
  <c r="P12101" i="1" s="1"/>
  <c r="R12101" i="1" s="1"/>
  <c r="P12102" i="1" a="1"/>
  <c r="P12102" i="1" s="1"/>
  <c r="R12102" i="1" s="1"/>
  <c r="P12103" i="1" a="1"/>
  <c r="P12103" i="1" s="1"/>
  <c r="R12103" i="1" s="1"/>
  <c r="P12104" i="1" a="1"/>
  <c r="P12104" i="1" s="1"/>
  <c r="R12104" i="1" s="1"/>
  <c r="P12105" i="1" a="1"/>
  <c r="P12105" i="1" s="1"/>
  <c r="R12105" i="1" s="1"/>
  <c r="P12106" i="1" a="1"/>
  <c r="P12106" i="1" s="1"/>
  <c r="R12106" i="1" s="1"/>
  <c r="P12107" i="1" a="1"/>
  <c r="P12107" i="1" s="1"/>
  <c r="R12107" i="1" s="1"/>
  <c r="P12108" i="1" a="1"/>
  <c r="P12108" i="1" s="1"/>
  <c r="R12108" i="1" s="1"/>
  <c r="P12109" i="1" a="1"/>
  <c r="P12109" i="1" s="1"/>
  <c r="R12109" i="1" s="1"/>
  <c r="P12110" i="1" a="1"/>
  <c r="P12110" i="1" s="1"/>
  <c r="R12110" i="1" s="1"/>
  <c r="P12111" i="1" a="1"/>
  <c r="P12111" i="1" s="1"/>
  <c r="R12111" i="1" s="1"/>
  <c r="P12112" i="1" a="1"/>
  <c r="P12112" i="1" s="1"/>
  <c r="R12112" i="1" s="1"/>
  <c r="P12113" i="1" a="1"/>
  <c r="P12113" i="1" s="1"/>
  <c r="R12113" i="1" s="1"/>
  <c r="P12114" i="1" a="1"/>
  <c r="P12114" i="1" s="1"/>
  <c r="R12114" i="1" s="1"/>
  <c r="P12115" i="1" a="1"/>
  <c r="P12115" i="1" s="1"/>
  <c r="R12115" i="1" s="1"/>
  <c r="P12116" i="1" a="1"/>
  <c r="P12116" i="1" s="1"/>
  <c r="R12116" i="1" s="1"/>
  <c r="P12117" i="1" a="1"/>
  <c r="P12117" i="1" s="1"/>
  <c r="R12117" i="1" s="1"/>
  <c r="P12118" i="1" a="1"/>
  <c r="P12118" i="1" s="1"/>
  <c r="R12118" i="1" s="1"/>
  <c r="P12119" i="1" a="1"/>
  <c r="P12119" i="1" s="1"/>
  <c r="R12119" i="1" s="1"/>
  <c r="P12120" i="1" a="1"/>
  <c r="P12120" i="1" s="1"/>
  <c r="R12120" i="1" s="1"/>
  <c r="P12121" i="1" a="1"/>
  <c r="P12121" i="1" s="1"/>
  <c r="R12121" i="1" s="1"/>
  <c r="P12122" i="1" a="1"/>
  <c r="P12122" i="1" s="1"/>
  <c r="R12122" i="1" s="1"/>
  <c r="P12123" i="1" a="1"/>
  <c r="P12123" i="1" s="1"/>
  <c r="R12123" i="1" s="1"/>
  <c r="P12124" i="1" a="1"/>
  <c r="P12124" i="1" s="1"/>
  <c r="R12124" i="1" s="1"/>
  <c r="P12125" i="1" a="1"/>
  <c r="P12125" i="1" s="1"/>
  <c r="R12125" i="1" s="1"/>
  <c r="P12126" i="1" a="1"/>
  <c r="P12126" i="1" s="1"/>
  <c r="R12126" i="1" s="1"/>
  <c r="P12127" i="1" a="1"/>
  <c r="P12127" i="1" s="1"/>
  <c r="R12127" i="1" s="1"/>
  <c r="P12128" i="1" a="1"/>
  <c r="P12128" i="1" s="1"/>
  <c r="R12128" i="1" s="1"/>
  <c r="P12129" i="1" a="1"/>
  <c r="P12129" i="1" s="1"/>
  <c r="R12129" i="1" s="1"/>
  <c r="P12130" i="1" a="1"/>
  <c r="P12130" i="1" s="1"/>
  <c r="R12130" i="1" s="1"/>
  <c r="P12131" i="1" a="1"/>
  <c r="P12131" i="1" s="1"/>
  <c r="R12131" i="1" s="1"/>
  <c r="P12132" i="1" a="1"/>
  <c r="P12132" i="1" s="1"/>
  <c r="R12132" i="1" s="1"/>
  <c r="P12133" i="1" a="1"/>
  <c r="P12133" i="1" s="1"/>
  <c r="R12133" i="1" s="1"/>
  <c r="P12134" i="1" a="1"/>
  <c r="P12134" i="1" s="1"/>
  <c r="R12134" i="1" s="1"/>
  <c r="P12135" i="1" a="1"/>
  <c r="P12135" i="1" s="1"/>
  <c r="R12135" i="1" s="1"/>
  <c r="P12136" i="1" a="1"/>
  <c r="P12136" i="1" s="1"/>
  <c r="R12136" i="1" s="1"/>
  <c r="P12137" i="1" a="1"/>
  <c r="P12137" i="1" s="1"/>
  <c r="R12137" i="1" s="1"/>
  <c r="P2" i="1" a="1"/>
  <c r="P2" i="1" s="1"/>
  <c r="R2" i="1" s="1"/>
  <c r="P238" i="1" l="1" a="1"/>
  <c r="P238" i="1" s="1"/>
  <c r="R238" i="1" s="1"/>
  <c r="P313" i="1" a="1"/>
  <c r="P313" i="1" s="1"/>
  <c r="R313" i="1" s="1"/>
  <c r="P194" i="1" a="1"/>
  <c r="P194" i="1" s="1"/>
  <c r="R194" i="1" s="1"/>
  <c r="P274" i="1" a="1"/>
  <c r="P274" i="1" s="1"/>
  <c r="R274" i="1" s="1"/>
  <c r="P201" i="1" a="1"/>
  <c r="P201" i="1" s="1"/>
  <c r="R201" i="1" s="1"/>
  <c r="P189" i="1" a="1"/>
  <c r="P189" i="1" s="1"/>
  <c r="R189" i="1" s="1"/>
  <c r="P232" i="1" a="1"/>
  <c r="P232" i="1" s="1"/>
  <c r="R232" i="1" s="1"/>
  <c r="P227" i="1" a="1"/>
  <c r="P227" i="1" s="1"/>
  <c r="R227" i="1" s="1"/>
  <c r="P284" i="1" a="1"/>
  <c r="P284" i="1" s="1"/>
  <c r="R284" i="1" s="1"/>
  <c r="P268" i="1" a="1"/>
  <c r="P268" i="1" s="1"/>
  <c r="R268" i="1" s="1"/>
  <c r="P306" i="1" a="1"/>
  <c r="P306" i="1" s="1"/>
  <c r="R306" i="1" s="1"/>
  <c r="P371" i="1" a="1"/>
  <c r="P371" i="1" s="1"/>
  <c r="R371" i="1" s="1"/>
  <c r="P233" i="1" a="1"/>
  <c r="P233" i="1" s="1"/>
  <c r="R233" i="1" s="1"/>
  <c r="P263" i="1" a="1"/>
  <c r="P263" i="1" s="1"/>
  <c r="R263" i="1" s="1"/>
  <c r="P316" i="1" a="1"/>
  <c r="P316" i="1" s="1"/>
  <c r="R316" i="1" s="1"/>
  <c r="P312" i="1" a="1"/>
  <c r="P312" i="1" s="1"/>
  <c r="R312" i="1" s="1"/>
  <c r="P319" i="1" a="1"/>
  <c r="P319" i="1" s="1"/>
  <c r="R319" i="1" s="1"/>
  <c r="P318" i="1" a="1"/>
  <c r="P318" i="1" s="1"/>
  <c r="R318" i="1" s="1"/>
  <c r="P216" i="1" a="1"/>
  <c r="P216" i="1" s="1"/>
  <c r="R216" i="1" s="1"/>
  <c r="P317" i="1" a="1"/>
  <c r="P317" i="1" s="1"/>
  <c r="R317" i="1" s="1"/>
  <c r="P214" i="1" a="1"/>
  <c r="P214" i="1" s="1"/>
  <c r="R214" i="1" s="1"/>
  <c r="P315" i="1" a="1"/>
  <c r="P315" i="1" s="1"/>
  <c r="R315" i="1" s="1"/>
  <c r="P244" i="1" a="1"/>
  <c r="P244" i="1" s="1"/>
  <c r="R244" i="1" s="1"/>
  <c r="P208" i="1" a="1"/>
  <c r="P208" i="1" s="1"/>
  <c r="R208" i="1" s="1"/>
  <c r="P243" i="1" a="1"/>
  <c r="P243" i="1" s="1"/>
  <c r="R243" i="1" s="1"/>
  <c r="P204" i="1" a="1"/>
  <c r="P204" i="1" s="1"/>
  <c r="R204" i="1" s="1"/>
  <c r="P215" i="1" a="1"/>
  <c r="P215" i="1" s="1"/>
  <c r="R215" i="1" s="1"/>
  <c r="P103" i="1" a="1"/>
  <c r="P103" i="1" s="1"/>
  <c r="R103" i="1" s="1"/>
  <c r="P158" i="1" a="1"/>
  <c r="P158" i="1" s="1"/>
  <c r="R158" i="1" s="1"/>
  <c r="P138" i="1" a="1"/>
  <c r="P138" i="1" s="1"/>
  <c r="R138" i="1" s="1"/>
  <c r="P126" i="1" a="1"/>
  <c r="P126" i="1" s="1"/>
  <c r="R126" i="1" s="1"/>
  <c r="P121" i="1" a="1"/>
  <c r="P121" i="1" s="1"/>
  <c r="R121" i="1" s="1"/>
  <c r="P109" i="1" a="1"/>
  <c r="P109" i="1" s="1"/>
  <c r="R109" i="1" s="1"/>
  <c r="P153" i="1" a="1"/>
  <c r="P153" i="1" s="1"/>
  <c r="R153" i="1" s="1"/>
  <c r="P203" i="1" a="1"/>
  <c r="P203" i="1" s="1"/>
  <c r="R203" i="1" s="1"/>
  <c r="P193" i="1" a="1"/>
  <c r="P193" i="1" s="1"/>
  <c r="R193" i="1" s="1"/>
  <c r="P186" i="1" a="1"/>
  <c r="P186" i="1" s="1"/>
  <c r="R186" i="1" s="1"/>
  <c r="P183" i="1" a="1"/>
  <c r="P183" i="1" s="1"/>
  <c r="R183" i="1" s="1"/>
  <c r="P213" i="1" a="1"/>
  <c r="P213" i="1" s="1"/>
  <c r="R213" i="1" s="1"/>
  <c r="P202" i="1" a="1"/>
  <c r="P202" i="1" s="1"/>
  <c r="R202" i="1" s="1"/>
  <c r="P187" i="1" a="1"/>
  <c r="P187" i="1" s="1"/>
  <c r="R187" i="1" s="1"/>
  <c r="P136" i="1" a="1"/>
  <c r="P136" i="1" s="1"/>
  <c r="R136" i="1" s="1"/>
  <c r="P184" i="1" a="1"/>
  <c r="P184" i="1" s="1"/>
  <c r="R184" i="1" s="1"/>
  <c r="P147" i="1" a="1"/>
  <c r="P147" i="1" s="1"/>
  <c r="R147" i="1" s="1"/>
  <c r="P115" i="1" a="1"/>
  <c r="P115" i="1" s="1"/>
  <c r="R115" i="1" s="1"/>
  <c r="P211" i="1" a="1"/>
  <c r="P211" i="1" s="1"/>
  <c r="R211" i="1" s="1"/>
  <c r="P200" i="1" a="1"/>
  <c r="P200" i="1" s="1"/>
  <c r="R200" i="1" s="1"/>
  <c r="P180" i="1" a="1"/>
  <c r="P180" i="1" s="1"/>
  <c r="R180" i="1" s="1"/>
  <c r="P210" i="1" a="1"/>
  <c r="P210" i="1" s="1"/>
  <c r="R210" i="1" s="1"/>
  <c r="P198" i="1" a="1"/>
  <c r="P198" i="1" s="1"/>
  <c r="R198" i="1" s="1"/>
  <c r="P209" i="1" a="1"/>
  <c r="P209" i="1" s="1"/>
  <c r="R209" i="1" s="1"/>
  <c r="P196" i="1" a="1"/>
  <c r="P196" i="1" s="1"/>
  <c r="R196" i="1" s="1"/>
  <c r="P206" i="1" a="1"/>
  <c r="P206" i="1" s="1"/>
  <c r="R206" i="1" s="1"/>
  <c r="P192" i="1" a="1"/>
  <c r="P192" i="1" s="1"/>
  <c r="R192" i="1" s="1"/>
  <c r="P207" i="1" a="1"/>
  <c r="P207" i="1" s="1"/>
  <c r="R207" i="1" s="1"/>
  <c r="P199" i="1" a="1"/>
  <c r="P199" i="1" s="1"/>
  <c r="R199" i="1" s="1"/>
  <c r="P191" i="1" a="1"/>
  <c r="P191" i="1" s="1"/>
  <c r="R191" i="1" s="1"/>
  <c r="P177" i="1" a="1"/>
  <c r="P177" i="1" s="1"/>
  <c r="R177" i="1" s="1"/>
  <c r="P137" i="1" a="1"/>
  <c r="P137" i="1" s="1"/>
  <c r="R137" i="1" s="1"/>
  <c r="P205" i="1" a="1"/>
  <c r="P205" i="1" s="1"/>
  <c r="R205" i="1" s="1"/>
  <c r="P197" i="1" a="1"/>
  <c r="P197" i="1" s="1"/>
  <c r="R197" i="1" s="1"/>
  <c r="P188" i="1" a="1"/>
  <c r="P188" i="1" s="1"/>
  <c r="R188" i="1" s="1"/>
  <c r="P99" i="1" a="1"/>
  <c r="P99" i="1" s="1"/>
  <c r="R99" i="1" s="1"/>
  <c r="P195" i="1" a="1"/>
  <c r="P195" i="1" s="1"/>
  <c r="R195" i="1" s="1"/>
  <c r="P98" i="1" a="1"/>
  <c r="P98" i="1" s="1"/>
  <c r="R98" i="1" s="1"/>
  <c r="P296" i="1" a="1"/>
  <c r="P296" i="1" s="1"/>
  <c r="R296" i="1" s="1"/>
  <c r="P307" i="1" a="1"/>
  <c r="P307" i="1" s="1"/>
  <c r="R307" i="1" s="1"/>
  <c r="P291" i="1" a="1"/>
  <c r="P291" i="1" s="1"/>
  <c r="R291" i="1" s="1"/>
  <c r="P280" i="1" a="1"/>
  <c r="P280" i="1" s="1"/>
  <c r="R280" i="1" s="1"/>
  <c r="P275" i="1" a="1"/>
  <c r="P275" i="1" s="1"/>
  <c r="R275" i="1" s="1"/>
  <c r="P90" i="1" a="1"/>
  <c r="P90" i="1" s="1"/>
  <c r="R90" i="1" s="1"/>
  <c r="P133" i="1" a="1"/>
  <c r="P133" i="1" s="1"/>
  <c r="R133" i="1" s="1"/>
  <c r="P245" i="1" a="1"/>
  <c r="P245" i="1" s="1"/>
  <c r="R245" i="1" s="1"/>
  <c r="P269" i="1" a="1"/>
  <c r="P269" i="1" s="1"/>
  <c r="R269" i="1" s="1"/>
  <c r="P127" i="1" a="1"/>
  <c r="P127" i="1" s="1"/>
  <c r="R127" i="1" s="1"/>
  <c r="P239" i="1" a="1"/>
  <c r="P239" i="1" s="1"/>
  <c r="R239" i="1" s="1"/>
  <c r="P253" i="1" a="1"/>
  <c r="P253" i="1" s="1"/>
  <c r="R253" i="1" s="1"/>
  <c r="P164" i="1" a="1"/>
  <c r="P164" i="1" s="1"/>
  <c r="R164" i="1" s="1"/>
  <c r="P154" i="1" a="1"/>
  <c r="P154" i="1" s="1"/>
  <c r="R154" i="1" s="1"/>
  <c r="P148" i="1" a="1"/>
  <c r="P148" i="1" s="1"/>
  <c r="R148" i="1" s="1"/>
  <c r="P185" i="1" a="1"/>
  <c r="P185" i="1" s="1"/>
  <c r="R185" i="1" s="1"/>
  <c r="P116" i="1" a="1"/>
  <c r="P116" i="1" s="1"/>
  <c r="R116" i="1" s="1"/>
  <c r="P228" i="1" a="1"/>
  <c r="P228" i="1" s="1"/>
  <c r="R228" i="1" s="1"/>
  <c r="P178" i="1" a="1"/>
  <c r="P178" i="1" s="1"/>
  <c r="R178" i="1" s="1"/>
  <c r="P104" i="1" a="1"/>
  <c r="P104" i="1" s="1"/>
  <c r="R104" i="1" s="1"/>
  <c r="P311" i="1" a="1"/>
  <c r="P311" i="1" s="1"/>
  <c r="R311" i="1" s="1"/>
  <c r="P305" i="1" a="1"/>
  <c r="P305" i="1" s="1"/>
  <c r="R305" i="1" s="1"/>
  <c r="P304" i="1" a="1"/>
  <c r="P304" i="1" s="1"/>
  <c r="R304" i="1" s="1"/>
  <c r="P310" i="1" a="1"/>
  <c r="P310" i="1" s="1"/>
  <c r="R310" i="1" s="1"/>
  <c r="P309" i="1" a="1"/>
  <c r="P309" i="1" s="1"/>
  <c r="R309" i="1" s="1"/>
  <c r="P308" i="1" a="1"/>
  <c r="P308" i="1" s="1"/>
  <c r="R308" i="1" s="1"/>
  <c r="P279" i="1" a="1"/>
  <c r="P279" i="1" s="1"/>
  <c r="R279" i="1" s="1"/>
  <c r="P295" i="1" a="1"/>
  <c r="P295" i="1" s="1"/>
  <c r="R295" i="1" s="1"/>
  <c r="P289" i="1" a="1"/>
  <c r="P289" i="1" s="1"/>
  <c r="R289" i="1" s="1"/>
  <c r="P278" i="1" a="1"/>
  <c r="P278" i="1" s="1"/>
  <c r="R278" i="1" s="1"/>
  <c r="P267" i="1" a="1"/>
  <c r="P267" i="1" s="1"/>
  <c r="R267" i="1" s="1"/>
  <c r="P257" i="1" a="1"/>
  <c r="P257" i="1" s="1"/>
  <c r="R257" i="1" s="1"/>
  <c r="P300" i="1" a="1"/>
  <c r="P300" i="1" s="1"/>
  <c r="R300" i="1" s="1"/>
  <c r="P290" i="1" a="1"/>
  <c r="P290" i="1" s="1"/>
  <c r="R290" i="1" s="1"/>
  <c r="P294" i="1" a="1"/>
  <c r="P294" i="1" s="1"/>
  <c r="R294" i="1" s="1"/>
  <c r="P283" i="1" a="1"/>
  <c r="P283" i="1" s="1"/>
  <c r="R283" i="1" s="1"/>
  <c r="P272" i="1" a="1"/>
  <c r="P272" i="1" s="1"/>
  <c r="R272" i="1" s="1"/>
  <c r="P262" i="1" a="1"/>
  <c r="P262" i="1" s="1"/>
  <c r="R262" i="1" s="1"/>
  <c r="P299" i="1" a="1"/>
  <c r="P299" i="1" s="1"/>
  <c r="R299" i="1" s="1"/>
  <c r="P288" i="1" a="1"/>
  <c r="P288" i="1" s="1"/>
  <c r="R288" i="1" s="1"/>
  <c r="P266" i="1" a="1"/>
  <c r="P266" i="1" s="1"/>
  <c r="R266" i="1" s="1"/>
  <c r="P256" i="1" a="1"/>
  <c r="P256" i="1" s="1"/>
  <c r="R256" i="1" s="1"/>
  <c r="P258" i="1" a="1"/>
  <c r="P258" i="1" s="1"/>
  <c r="R258" i="1" s="1"/>
  <c r="P287" i="1" a="1"/>
  <c r="P287" i="1" s="1"/>
  <c r="R287" i="1" s="1"/>
  <c r="P282" i="1" a="1"/>
  <c r="P282" i="1" s="1"/>
  <c r="R282" i="1" s="1"/>
  <c r="P277" i="1" a="1"/>
  <c r="P277" i="1" s="1"/>
  <c r="R277" i="1" s="1"/>
  <c r="P273" i="1" a="1"/>
  <c r="P273" i="1" s="1"/>
  <c r="R273" i="1" s="1"/>
  <c r="P298" i="1" a="1"/>
  <c r="P298" i="1" s="1"/>
  <c r="R298" i="1" s="1"/>
  <c r="P293" i="1" a="1"/>
  <c r="P293" i="1" s="1"/>
  <c r="R293" i="1" s="1"/>
  <c r="P271" i="1" a="1"/>
  <c r="P271" i="1" s="1"/>
  <c r="R271" i="1" s="1"/>
  <c r="P261" i="1" a="1"/>
  <c r="P261" i="1" s="1"/>
  <c r="R261" i="1" s="1"/>
  <c r="P255" i="1" a="1"/>
  <c r="P255" i="1" s="1"/>
  <c r="R255" i="1" s="1"/>
  <c r="P292" i="1" a="1"/>
  <c r="P292" i="1" s="1"/>
  <c r="R292" i="1" s="1"/>
  <c r="P276" i="1" a="1"/>
  <c r="P276" i="1" s="1"/>
  <c r="R276" i="1" s="1"/>
  <c r="P265" i="1" a="1"/>
  <c r="P265" i="1" s="1"/>
  <c r="R265" i="1" s="1"/>
  <c r="P260" i="1" a="1"/>
  <c r="P260" i="1" s="1"/>
  <c r="R260" i="1" s="1"/>
  <c r="P286" i="1" a="1"/>
  <c r="P286" i="1" s="1"/>
  <c r="R286" i="1" s="1"/>
  <c r="P281" i="1" a="1"/>
  <c r="P281" i="1" s="1"/>
  <c r="R281" i="1" s="1"/>
  <c r="P270" i="1" a="1"/>
  <c r="P270" i="1" s="1"/>
  <c r="R270" i="1" s="1"/>
  <c r="P264" i="1" a="1"/>
  <c r="P264" i="1" s="1"/>
  <c r="R264" i="1" s="1"/>
  <c r="P254" i="1" a="1"/>
  <c r="P254" i="1" s="1"/>
  <c r="R254" i="1" s="1"/>
  <c r="P297" i="1" a="1"/>
  <c r="P297" i="1" s="1"/>
  <c r="R297" i="1" s="1"/>
  <c r="P285" i="1" a="1"/>
  <c r="P285" i="1" s="1"/>
  <c r="R285" i="1" s="1"/>
  <c r="P259" i="1" a="1"/>
  <c r="P259" i="1" s="1"/>
  <c r="R259" i="1" s="1"/>
  <c r="P237" i="1" a="1"/>
  <c r="P237" i="1" s="1"/>
  <c r="R237" i="1" s="1"/>
  <c r="P248" i="1" a="1"/>
  <c r="P248" i="1" s="1"/>
  <c r="R248" i="1" s="1"/>
  <c r="P242" i="1" a="1"/>
  <c r="P242" i="1" s="1"/>
  <c r="R242" i="1" s="1"/>
  <c r="P236" i="1" a="1"/>
  <c r="P236" i="1" s="1"/>
  <c r="R236" i="1" s="1"/>
  <c r="P231" i="1" a="1"/>
  <c r="P231" i="1" s="1"/>
  <c r="R231" i="1" s="1"/>
  <c r="P226" i="1" a="1"/>
  <c r="P226" i="1" s="1"/>
  <c r="R226" i="1" s="1"/>
  <c r="P230" i="1" a="1"/>
  <c r="P230" i="1" s="1"/>
  <c r="R230" i="1" s="1"/>
  <c r="P225" i="1" a="1"/>
  <c r="P225" i="1" s="1"/>
  <c r="R225" i="1" s="1"/>
  <c r="P247" i="1" a="1"/>
  <c r="P247" i="1" s="1"/>
  <c r="R247" i="1" s="1"/>
  <c r="P235" i="1" a="1"/>
  <c r="P235" i="1" s="1"/>
  <c r="R235" i="1" s="1"/>
  <c r="P224" i="1" a="1"/>
  <c r="P224" i="1" s="1"/>
  <c r="R224" i="1" s="1"/>
  <c r="P241" i="1" a="1"/>
  <c r="P241" i="1" s="1"/>
  <c r="R241" i="1" s="1"/>
  <c r="P246" i="1" a="1"/>
  <c r="P246" i="1" s="1"/>
  <c r="R246" i="1" s="1"/>
  <c r="P240" i="1" a="1"/>
  <c r="P240" i="1" s="1"/>
  <c r="R240" i="1" s="1"/>
  <c r="P234" i="1" a="1"/>
  <c r="P234" i="1" s="1"/>
  <c r="R234" i="1" s="1"/>
  <c r="P229" i="1" a="1"/>
  <c r="P229" i="1" s="1"/>
  <c r="R229" i="1" s="1"/>
  <c r="P182" i="1" a="1"/>
  <c r="P182" i="1" s="1"/>
  <c r="R182" i="1" s="1"/>
  <c r="P176" i="1" a="1"/>
  <c r="P176" i="1" s="1"/>
  <c r="R176" i="1" s="1"/>
  <c r="P181" i="1" a="1"/>
  <c r="P181" i="1" s="1"/>
  <c r="R181" i="1" s="1"/>
  <c r="P175" i="1" a="1"/>
  <c r="P175" i="1" s="1"/>
  <c r="R175" i="1" s="1"/>
  <c r="P190" i="1" a="1"/>
  <c r="P190" i="1" s="1"/>
  <c r="R190" i="1" s="1"/>
  <c r="P179" i="1" a="1"/>
  <c r="P179" i="1" s="1"/>
  <c r="R179" i="1" s="1"/>
  <c r="P168" i="1" a="1"/>
  <c r="P168" i="1" s="1"/>
  <c r="R168" i="1" s="1"/>
  <c r="P163" i="1" a="1"/>
  <c r="P163" i="1" s="1"/>
  <c r="R163" i="1" s="1"/>
  <c r="P157" i="1" a="1"/>
  <c r="P157" i="1" s="1"/>
  <c r="R157" i="1" s="1"/>
  <c r="P152" i="1" a="1"/>
  <c r="P152" i="1" s="1"/>
  <c r="R152" i="1" s="1"/>
  <c r="P156" i="1" a="1"/>
  <c r="P156" i="1" s="1"/>
  <c r="R156" i="1" s="1"/>
  <c r="P146" i="1" a="1"/>
  <c r="P146" i="1" s="1"/>
  <c r="R146" i="1" s="1"/>
  <c r="P167" i="1" a="1"/>
  <c r="P167" i="1" s="1"/>
  <c r="R167" i="1" s="1"/>
  <c r="P162" i="1" a="1"/>
  <c r="P162" i="1" s="1"/>
  <c r="R162" i="1" s="1"/>
  <c r="P151" i="1" a="1"/>
  <c r="P151" i="1" s="1"/>
  <c r="R151" i="1" s="1"/>
  <c r="P145" i="1" a="1"/>
  <c r="P145" i="1" s="1"/>
  <c r="R145" i="1" s="1"/>
  <c r="P166" i="1" a="1"/>
  <c r="P166" i="1" s="1"/>
  <c r="R166" i="1" s="1"/>
  <c r="P161" i="1" a="1"/>
  <c r="P161" i="1" s="1"/>
  <c r="R161" i="1" s="1"/>
  <c r="P155" i="1" a="1"/>
  <c r="P155" i="1" s="1"/>
  <c r="R155" i="1" s="1"/>
  <c r="P150" i="1" a="1"/>
  <c r="P150" i="1" s="1"/>
  <c r="R150" i="1" s="1"/>
  <c r="P144" i="1" a="1"/>
  <c r="P144" i="1" s="1"/>
  <c r="R144" i="1" s="1"/>
  <c r="P160" i="1" a="1"/>
  <c r="P160" i="1" s="1"/>
  <c r="R160" i="1" s="1"/>
  <c r="P165" i="1" a="1"/>
  <c r="P165" i="1" s="1"/>
  <c r="R165" i="1" s="1"/>
  <c r="P159" i="1" a="1"/>
  <c r="P159" i="1" s="1"/>
  <c r="R159" i="1" s="1"/>
  <c r="P149" i="1" a="1"/>
  <c r="P149" i="1" s="1"/>
  <c r="R149" i="1" s="1"/>
  <c r="P125" i="1" a="1"/>
  <c r="P125" i="1" s="1"/>
  <c r="R125" i="1" s="1"/>
  <c r="P120" i="1" a="1"/>
  <c r="P120" i="1" s="1"/>
  <c r="R120" i="1" s="1"/>
  <c r="P108" i="1" a="1"/>
  <c r="P108" i="1" s="1"/>
  <c r="R108" i="1" s="1"/>
  <c r="P131" i="1" a="1"/>
  <c r="P131" i="1" s="1"/>
  <c r="R131" i="1" s="1"/>
  <c r="P114" i="1" a="1"/>
  <c r="P114" i="1" s="1"/>
  <c r="R114" i="1" s="1"/>
  <c r="P124" i="1" a="1"/>
  <c r="P124" i="1" s="1"/>
  <c r="R124" i="1" s="1"/>
  <c r="P119" i="1" a="1"/>
  <c r="P119" i="1" s="1"/>
  <c r="R119" i="1" s="1"/>
  <c r="P113" i="1" a="1"/>
  <c r="P113" i="1" s="1"/>
  <c r="R113" i="1" s="1"/>
  <c r="P107" i="1" a="1"/>
  <c r="P107" i="1" s="1"/>
  <c r="R107" i="1" s="1"/>
  <c r="P130" i="1" a="1"/>
  <c r="P130" i="1" s="1"/>
  <c r="R130" i="1" s="1"/>
  <c r="P112" i="1" a="1"/>
  <c r="P112" i="1" s="1"/>
  <c r="R112" i="1" s="1"/>
  <c r="P106" i="1" a="1"/>
  <c r="P106" i="1" s="1"/>
  <c r="R106" i="1" s="1"/>
  <c r="P135" i="1" a="1"/>
  <c r="P135" i="1" s="1"/>
  <c r="R135" i="1" s="1"/>
  <c r="P123" i="1" a="1"/>
  <c r="P123" i="1" s="1"/>
  <c r="R123" i="1" s="1"/>
  <c r="P118" i="1" a="1"/>
  <c r="P118" i="1" s="1"/>
  <c r="R118" i="1" s="1"/>
  <c r="P134" i="1" a="1"/>
  <c r="P134" i="1" s="1"/>
  <c r="R134" i="1" s="1"/>
  <c r="P129" i="1" a="1"/>
  <c r="P129" i="1" s="1"/>
  <c r="R129" i="1" s="1"/>
  <c r="P111" i="1" a="1"/>
  <c r="P111" i="1" s="1"/>
  <c r="R111" i="1" s="1"/>
  <c r="P128" i="1" a="1"/>
  <c r="P128" i="1" s="1"/>
  <c r="R128" i="1" s="1"/>
  <c r="P117" i="1" a="1"/>
  <c r="P117" i="1" s="1"/>
  <c r="R117" i="1" s="1"/>
  <c r="P105" i="1" a="1"/>
  <c r="P105" i="1" s="1"/>
  <c r="R105" i="1" s="1"/>
  <c r="P122" i="1" a="1"/>
  <c r="P122" i="1" s="1"/>
  <c r="R122" i="1" s="1"/>
  <c r="P110" i="1" a="1"/>
  <c r="P110" i="1" s="1"/>
  <c r="R110" i="1" s="1"/>
  <c r="P89" i="1" a="1"/>
  <c r="P89" i="1" s="1"/>
  <c r="R89" i="1" s="1"/>
  <c r="P96" i="1" a="1"/>
  <c r="P96" i="1" s="1"/>
  <c r="R96" i="1" s="1"/>
  <c r="P95" i="1" a="1"/>
  <c r="P95" i="1" s="1"/>
  <c r="R95" i="1" s="1"/>
  <c r="P88" i="1" a="1"/>
  <c r="P88" i="1" s="1"/>
  <c r="R88" i="1" s="1"/>
  <c r="P93" i="1" a="1"/>
  <c r="P93" i="1" s="1"/>
  <c r="R93" i="1" s="1"/>
  <c r="P94" i="1" a="1"/>
  <c r="P94" i="1" s="1"/>
  <c r="R94" i="1" s="1"/>
  <c r="P92" i="1" a="1"/>
  <c r="P92" i="1" s="1"/>
  <c r="R92" i="1" s="1"/>
  <c r="P91" i="1" a="1"/>
  <c r="P91" i="1" s="1"/>
  <c r="R91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tc={0060C43D-A8D5-4754-9F3C-5FB11C033430}</author>
    <author>tc={F8A2322C-C085-4506-839F-411B4B86211C}</author>
  </authors>
  <commentList>
    <comment ref="K22" authorId="0" shapeId="0" xr:uid="{0060C43D-A8D5-4754-9F3C-5FB11C033430}">
      <text>
        <t>[Threaded comment]
Your version of Excel allows you to read this threaded comment; however, any edits to it will get removed if the file is opened in a newer version of Excel. Learn more: https://go.microsoft.com/fwlink/?linkid=870924
[Tasks]
There is a task anchored to this comment that cannot be viewed in your client.
Comment:
    @Poudel, Jagdish (DNR) @Asselin, Donovan (DNR) There is no estimated volume.</t>
      </text>
    </comment>
    <comment ref="K2258" authorId="1" shapeId="0" xr:uid="{F8A2322C-C085-4506-839F-411B4B86211C}">
      <text>
        <t>[Threaded comment]
Your version of Excel allows you to read this threaded comment; however, any edits to it will get removed if the file is opened in a newer version of Excel. Learn more: https://go.microsoft.com/fwlink/?linkid=870924
[Tasks]
There is a task anchored to this comment that cannot be viewed in your client.
Comment:
    @Poudel, Jagdish (DNR) @Asselin, Donovan (DNR) There is no Estimated Volume here as well.</t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<sst xmlns="http://schemas.openxmlformats.org/spreadsheetml/2006/main" count="105740" uniqueCount="1557">
  <si>
    <t>Bid Open Location</t>
  </si>
  <si>
    <t>Bid Open Date</t>
  </si>
  <si>
    <t>Bid Open Time</t>
  </si>
  <si>
    <t>Sale Name</t>
  </si>
  <si>
    <t>Sale #</t>
  </si>
  <si>
    <t>No Bid Sale</t>
  </si>
  <si>
    <t>Bid/Non-Bid Species</t>
  </si>
  <si>
    <t>Species</t>
  </si>
  <si>
    <t>Product</t>
  </si>
  <si>
    <t>Units</t>
  </si>
  <si>
    <t>Estimated Volume</t>
  </si>
  <si>
    <t>Appraised Value Per Unit</t>
  </si>
  <si>
    <t>Bidder Name</t>
  </si>
  <si>
    <t>Bid Per Unit</t>
  </si>
  <si>
    <t>Highest</t>
  </si>
  <si>
    <t>Allegan Office-WILD</t>
  </si>
  <si>
    <t xml:space="preserve"> 9:00 AM</t>
  </si>
  <si>
    <t xml:space="preserve">EASTERN MILK                  </t>
  </si>
  <si>
    <t>19-013-06-01</t>
  </si>
  <si>
    <t>Bid</t>
  </si>
  <si>
    <t>Mixed Oak</t>
  </si>
  <si>
    <t>Pulpwood</t>
  </si>
  <si>
    <t>Acres</t>
  </si>
  <si>
    <t>James Mallo</t>
  </si>
  <si>
    <t>HIGHEST</t>
  </si>
  <si>
    <t xml:space="preserve">NORTHERN WATER                </t>
  </si>
  <si>
    <t>19-014-06-01</t>
  </si>
  <si>
    <t>Larry Gibson</t>
  </si>
  <si>
    <t xml:space="preserve">ANACONDA                      </t>
  </si>
  <si>
    <t>19-015-06-01</t>
  </si>
  <si>
    <t xml:space="preserve"> Dix Lumber Company Inc</t>
  </si>
  <si>
    <t xml:space="preserve">WATER MOCCASIN                </t>
  </si>
  <si>
    <t>19-016-06-01</t>
  </si>
  <si>
    <t xml:space="preserve"> JE Forestry</t>
  </si>
  <si>
    <t xml:space="preserve">COPPERHEAD                    </t>
  </si>
  <si>
    <t>19-017-06-01</t>
  </si>
  <si>
    <t>B. T. Aspen</t>
  </si>
  <si>
    <t xml:space="preserve">ADDER                         </t>
  </si>
  <si>
    <t>19-018-06-01</t>
  </si>
  <si>
    <t xml:space="preserve">VIPER                         </t>
  </si>
  <si>
    <t>19-007-06-01</t>
  </si>
  <si>
    <t>Red Pine</t>
  </si>
  <si>
    <t>Roger Bazuin</t>
  </si>
  <si>
    <t xml:space="preserve">BOA                           </t>
  </si>
  <si>
    <t>19-008-06-01</t>
  </si>
  <si>
    <t>Sawlogs</t>
  </si>
  <si>
    <t xml:space="preserve"> Buskirk Lumber</t>
  </si>
  <si>
    <t xml:space="preserve">GARTER                        </t>
  </si>
  <si>
    <t>19-009-06-01</t>
  </si>
  <si>
    <t xml:space="preserve"> Dyers Sawmill Inc</t>
  </si>
  <si>
    <t xml:space="preserve">COPPERBELLY                   </t>
  </si>
  <si>
    <t>19-010-06-01</t>
  </si>
  <si>
    <t xml:space="preserve"> Post Hardwoods Inc</t>
  </si>
  <si>
    <t xml:space="preserve">NORTHERN RIBBON               </t>
  </si>
  <si>
    <t>19-011-06-01</t>
  </si>
  <si>
    <t xml:space="preserve">BLUE RACER                    </t>
  </si>
  <si>
    <t>19-012-06-01</t>
  </si>
  <si>
    <t xml:space="preserve">MASSASSAUGA                   </t>
  </si>
  <si>
    <t>19-001-06-01</t>
  </si>
  <si>
    <t xml:space="preserve">SMOOTH GREEN                  </t>
  </si>
  <si>
    <t>19-002-06-01</t>
  </si>
  <si>
    <t xml:space="preserve">BLACK RAT                     </t>
  </si>
  <si>
    <t>19-003-06-01</t>
  </si>
  <si>
    <t xml:space="preserve">COBRA                         </t>
  </si>
  <si>
    <t>19-004-06-01</t>
  </si>
  <si>
    <t xml:space="preserve">PYTHON                        </t>
  </si>
  <si>
    <t>19-005-06-01</t>
  </si>
  <si>
    <t>White Pine</t>
  </si>
  <si>
    <t xml:space="preserve">HOGNOSE                       </t>
  </si>
  <si>
    <t>19-006-06-01</t>
  </si>
  <si>
    <t xml:space="preserve">EAST ON-CALL                  </t>
  </si>
  <si>
    <t>19-019-06-01</t>
  </si>
  <si>
    <t>Mix Hardwood</t>
  </si>
  <si>
    <t>Cords</t>
  </si>
  <si>
    <t>Russell Bertch</t>
  </si>
  <si>
    <t xml:space="preserve">WEST ON-CALL                  </t>
  </si>
  <si>
    <t>19-020-06-01</t>
  </si>
  <si>
    <t>Mitchell Lacy</t>
  </si>
  <si>
    <t xml:space="preserve">FARM ON-CALL                  </t>
  </si>
  <si>
    <t>19-021-06-01</t>
  </si>
  <si>
    <t>Terry L Jeffrey</t>
  </si>
  <si>
    <t>Atlanta Office</t>
  </si>
  <si>
    <t xml:space="preserve"> 3:00 PM</t>
  </si>
  <si>
    <t xml:space="preserve">NORTH END ASPEN               </t>
  </si>
  <si>
    <t>54-036-05-01</t>
  </si>
  <si>
    <t>Red Maple</t>
  </si>
  <si>
    <t xml:space="preserve"> Schepke Forest Prod</t>
  </si>
  <si>
    <t>Mix Aspen</t>
  </si>
  <si>
    <t>Non-Bid</t>
  </si>
  <si>
    <t xml:space="preserve">STOP 10 RED PINE AND OAK      </t>
  </si>
  <si>
    <t>54-041-05-01</t>
  </si>
  <si>
    <t>NO BID SALE</t>
  </si>
  <si>
    <t>Red Oak</t>
  </si>
  <si>
    <t>MBF</t>
  </si>
  <si>
    <t xml:space="preserve"> NO BIDS</t>
  </si>
  <si>
    <t>Jack Pine</t>
  </si>
  <si>
    <t>Paper Birch</t>
  </si>
  <si>
    <t xml:space="preserve">STOP 10 HARDWOOD              </t>
  </si>
  <si>
    <t>54-042-05-01</t>
  </si>
  <si>
    <t xml:space="preserve"> E H Tulgestka &amp; Sons Inc</t>
  </si>
  <si>
    <t>Basswood</t>
  </si>
  <si>
    <t>Mix Softwood</t>
  </si>
  <si>
    <t>Sugar Maple</t>
  </si>
  <si>
    <t xml:space="preserve">WHISPERING PINES              </t>
  </si>
  <si>
    <t>54-014-05-01</t>
  </si>
  <si>
    <t xml:space="preserve"> Sidell Forest Products Inc</t>
  </si>
  <si>
    <t xml:space="preserve">KROUSE ROAD RED PINE          </t>
  </si>
  <si>
    <t>54-043-05-01</t>
  </si>
  <si>
    <t xml:space="preserve"> Biewer Sawmill Inc</t>
  </si>
  <si>
    <t xml:space="preserve">CRANBERRY RED PINE            </t>
  </si>
  <si>
    <t>54-040-05-01</t>
  </si>
  <si>
    <t xml:space="preserve">RADIO MIX                     </t>
  </si>
  <si>
    <t>54-031-05-01</t>
  </si>
  <si>
    <t>Cletus Watson</t>
  </si>
  <si>
    <t xml:space="preserve">HARRINGTON ASPEN              </t>
  </si>
  <si>
    <t>54-032-05-01</t>
  </si>
  <si>
    <t>Balsam Fir</t>
  </si>
  <si>
    <t xml:space="preserve"> AJD Forest Products</t>
  </si>
  <si>
    <t>Alan Lamberson</t>
  </si>
  <si>
    <t xml:space="preserve"> Knopf &amp; Sons Forest Products</t>
  </si>
  <si>
    <t xml:space="preserve"> Crawford Forest Prod Corp</t>
  </si>
  <si>
    <t xml:space="preserve"> Precision Forestry</t>
  </si>
  <si>
    <t xml:space="preserve"> Northern Timberland Inc</t>
  </si>
  <si>
    <t xml:space="preserve">POISON PLAINS                 </t>
  </si>
  <si>
    <t>54-044-05-01</t>
  </si>
  <si>
    <t>ATLANTA MGT UNIT</t>
  </si>
  <si>
    <t xml:space="preserve">CORDWOOD POINT ASPEN          </t>
  </si>
  <si>
    <t>54-016-05-01</t>
  </si>
  <si>
    <t>Q. Aspen</t>
  </si>
  <si>
    <t xml:space="preserve"> Socha Forestry Inc</t>
  </si>
  <si>
    <t xml:space="preserve">ALPENA STATE HARDWOOD         </t>
  </si>
  <si>
    <t>54-046-05-01</t>
  </si>
  <si>
    <t xml:space="preserve"> Catalano Forest Products, Inc.</t>
  </si>
  <si>
    <t xml:space="preserve">SAND CUT ASPEN                </t>
  </si>
  <si>
    <t>54-045-05-01</t>
  </si>
  <si>
    <t>N. W. Cedar</t>
  </si>
  <si>
    <t xml:space="preserve">DAYLE'S LAST STAND            </t>
  </si>
  <si>
    <t>54-025-05-01</t>
  </si>
  <si>
    <t>Robert Crawford</t>
  </si>
  <si>
    <t xml:space="preserve">FIRE BLURRED                  </t>
  </si>
  <si>
    <t>54-027-05-01</t>
  </si>
  <si>
    <t>Rhinold Schleben</t>
  </si>
  <si>
    <t xml:space="preserve">ROVER RED PINE                </t>
  </si>
  <si>
    <t>54-035-05-01</t>
  </si>
  <si>
    <t xml:space="preserve">LITTLE RED                    </t>
  </si>
  <si>
    <t>54-037-05-01</t>
  </si>
  <si>
    <t xml:space="preserve">BIG JACK                      </t>
  </si>
  <si>
    <t>54-007-05-01</t>
  </si>
  <si>
    <t xml:space="preserve"> Georgia-Pacific Corp</t>
  </si>
  <si>
    <t xml:space="preserve">TURKEY ANTLER JACK            </t>
  </si>
  <si>
    <t>54-021-05-01</t>
  </si>
  <si>
    <t xml:space="preserve">TOMMY KIRTLANDS               </t>
  </si>
  <si>
    <t>54-020-05-01</t>
  </si>
  <si>
    <t xml:space="preserve"> Schleben Forest Products Inc</t>
  </si>
  <si>
    <t xml:space="preserve">ROSARED                       </t>
  </si>
  <si>
    <t>54-033-05-01</t>
  </si>
  <si>
    <t xml:space="preserve">OCQUEOC EAB REMOVAL           </t>
  </si>
  <si>
    <t>54-001-06-01</t>
  </si>
  <si>
    <t xml:space="preserve">SHED RACK JACK                </t>
  </si>
  <si>
    <t>54-010-05-01</t>
  </si>
  <si>
    <t xml:space="preserve">WORM SHOVEL OAK               </t>
  </si>
  <si>
    <t>54-022-05-01</t>
  </si>
  <si>
    <t>Richard Cordes</t>
  </si>
  <si>
    <t xml:space="preserve">PATCHLESS                     </t>
  </si>
  <si>
    <t>54-034-05-01</t>
  </si>
  <si>
    <t xml:space="preserve"> Carroll's Forest Products Inc</t>
  </si>
  <si>
    <t xml:space="preserve">DIRECTIONS RED                </t>
  </si>
  <si>
    <t>54-029-05-01</t>
  </si>
  <si>
    <t xml:space="preserve">624-634                       </t>
  </si>
  <si>
    <t>54-024-05-01</t>
  </si>
  <si>
    <t xml:space="preserve">NAPOLEON RED PINE             </t>
  </si>
  <si>
    <t>54-030-05-01</t>
  </si>
  <si>
    <t xml:space="preserve"> DeMaestri Forest Products</t>
  </si>
  <si>
    <t xml:space="preserve"> Hillman Power Company</t>
  </si>
  <si>
    <t xml:space="preserve">LOST ACTION HERO              </t>
  </si>
  <si>
    <t>54-028-05-01</t>
  </si>
  <si>
    <t xml:space="preserve">KROUSE ROAD HARDWOOD          </t>
  </si>
  <si>
    <t>54-039-05-01</t>
  </si>
  <si>
    <t xml:space="preserve">POISON HILL-BERRIES           </t>
  </si>
  <si>
    <t>54-026-05-01</t>
  </si>
  <si>
    <t xml:space="preserve"> Romel Trucking Inc</t>
  </si>
  <si>
    <t xml:space="preserve">NEW ADDITION RED              </t>
  </si>
  <si>
    <t>54-038-05-01</t>
  </si>
  <si>
    <t>Black Spruce</t>
  </si>
  <si>
    <t xml:space="preserve">POISON POND HARDWOOD          </t>
  </si>
  <si>
    <t>54-006-05-01</t>
  </si>
  <si>
    <t xml:space="preserve">ELK RIDGE ASPEN               </t>
  </si>
  <si>
    <t>54-009-05-01</t>
  </si>
  <si>
    <t xml:space="preserve"> Nash Forest Products</t>
  </si>
  <si>
    <t xml:space="preserve"> G &amp; G Forest Products</t>
  </si>
  <si>
    <t>Lewis Crawford</t>
  </si>
  <si>
    <t xml:space="preserve">PALE AGOSERIS FIVE            </t>
  </si>
  <si>
    <t>54-017-05-01</t>
  </si>
  <si>
    <t xml:space="preserve">PUGROTH PINE                  </t>
  </si>
  <si>
    <t>54-023-05-01</t>
  </si>
  <si>
    <t>Baldwin Office</t>
  </si>
  <si>
    <t>HAMSTRING OAK"               "</t>
  </si>
  <si>
    <t>63-034-04-01</t>
  </si>
  <si>
    <t>Jason Lutke</t>
  </si>
  <si>
    <t>White Oak</t>
  </si>
  <si>
    <t>Black Cherry</t>
  </si>
  <si>
    <t xml:space="preserve"> Rothig Forest Products Inc</t>
  </si>
  <si>
    <t xml:space="preserve"> Wheeler's Wolf Lake Sawmill</t>
  </si>
  <si>
    <t xml:space="preserve"> Weyerhaeuser Company</t>
  </si>
  <si>
    <t xml:space="preserve"> BFP Management, Inc.</t>
  </si>
  <si>
    <t xml:space="preserve"> Gentz Forest Products</t>
  </si>
  <si>
    <t xml:space="preserve">NUTS &amp; TRAILS                 </t>
  </si>
  <si>
    <t>63-009-05-01</t>
  </si>
  <si>
    <t xml:space="preserve"> Lutke Forest Prod Inc</t>
  </si>
  <si>
    <t>GASLINE ASPEN"               "</t>
  </si>
  <si>
    <t>63-017-05-01</t>
  </si>
  <si>
    <t xml:space="preserve"> Bisballe Forest Products Inc</t>
  </si>
  <si>
    <t>OSCEOLA ORP"                 "</t>
  </si>
  <si>
    <t>63-040-05-01</t>
  </si>
  <si>
    <t xml:space="preserve">POWERLINE PINE STRIPS         </t>
  </si>
  <si>
    <t>63-052-05-01</t>
  </si>
  <si>
    <t>Edward Vanduinen</t>
  </si>
  <si>
    <t>Kurt Bisballe</t>
  </si>
  <si>
    <t xml:space="preserve"> The Tree Doc, Inc.</t>
  </si>
  <si>
    <t xml:space="preserve">SPIDER WEBS &amp; INTRIGUE        </t>
  </si>
  <si>
    <t>63-057-05-01</t>
  </si>
  <si>
    <t xml:space="preserve"> Holmes Logging</t>
  </si>
  <si>
    <t xml:space="preserve"> Enchanted Acres</t>
  </si>
  <si>
    <t xml:space="preserve">INSANE OWL                    </t>
  </si>
  <si>
    <t>63-058-05-01</t>
  </si>
  <si>
    <t xml:space="preserve">JAMES 12-16                   </t>
  </si>
  <si>
    <t>63-061-05-01</t>
  </si>
  <si>
    <t xml:space="preserve">CRS                           </t>
  </si>
  <si>
    <t>63-001-06-01</t>
  </si>
  <si>
    <t>Mix Pine</t>
  </si>
  <si>
    <t xml:space="preserve">JACK ASPEN &amp; CHERRY POPPIN'   </t>
  </si>
  <si>
    <t>63-053-04-01</t>
  </si>
  <si>
    <t>Beech</t>
  </si>
  <si>
    <t xml:space="preserve">TWELVE OAKS                   </t>
  </si>
  <si>
    <t>63-050-05-01</t>
  </si>
  <si>
    <t xml:space="preserve">TRAILSIDE OAK                 </t>
  </si>
  <si>
    <t>63-051-05-01</t>
  </si>
  <si>
    <t xml:space="preserve"> Murrey Forest Products, Inc.</t>
  </si>
  <si>
    <t xml:space="preserve">THREE OAK JACK                </t>
  </si>
  <si>
    <t>63-046-05-01</t>
  </si>
  <si>
    <t>Lewis Wood By Deline</t>
  </si>
  <si>
    <t>CROP &amp; SPURS"                "</t>
  </si>
  <si>
    <t>63-007-06-01</t>
  </si>
  <si>
    <t xml:space="preserve"> Shawn Muma Logging</t>
  </si>
  <si>
    <t xml:space="preserve">ALBINOS-N-OAKS                </t>
  </si>
  <si>
    <t>63-009-06-01</t>
  </si>
  <si>
    <t xml:space="preserve">ACORN ALLEY                   </t>
  </si>
  <si>
    <t>63-010-06-01</t>
  </si>
  <si>
    <t xml:space="preserve">RAINBOW OAK                   </t>
  </si>
  <si>
    <t>63-011-06-01</t>
  </si>
  <si>
    <t xml:space="preserve">CHERRY SWITCHES               </t>
  </si>
  <si>
    <t>63-016-06-01</t>
  </si>
  <si>
    <t xml:space="preserve">FURROWS &amp; FEATHERS            </t>
  </si>
  <si>
    <t>63-017-06-01</t>
  </si>
  <si>
    <t xml:space="preserve">BARK HILLS                    </t>
  </si>
  <si>
    <t>63-020-06-01</t>
  </si>
  <si>
    <t xml:space="preserve">LITTLE M JACK                 </t>
  </si>
  <si>
    <t>63-022-06-01</t>
  </si>
  <si>
    <t xml:space="preserve">JUNGLE JACK                   </t>
  </si>
  <si>
    <t>63-024-06-01</t>
  </si>
  <si>
    <t>Baraga Office</t>
  </si>
  <si>
    <t xml:space="preserve">PINE MARTEN HDWD              </t>
  </si>
  <si>
    <t>11-013-05-01</t>
  </si>
  <si>
    <t xml:space="preserve"> Northern Hardwoods A Rossi Company</t>
  </si>
  <si>
    <t>Yellow Birch</t>
  </si>
  <si>
    <t>W. Spruce</t>
  </si>
  <si>
    <t xml:space="preserve"> Central Wisconsin Lumber</t>
  </si>
  <si>
    <t xml:space="preserve"> Tigerton Lumber Co</t>
  </si>
  <si>
    <t xml:space="preserve"> Park Falls Hardwoods</t>
  </si>
  <si>
    <t>Scott Hageny</t>
  </si>
  <si>
    <t xml:space="preserve"> Westman Forest Products</t>
  </si>
  <si>
    <t xml:space="preserve"> Dona-Bax Inc</t>
  </si>
  <si>
    <t xml:space="preserve"> International Paper Co (Norway)</t>
  </si>
  <si>
    <t xml:space="preserve">FLAMING BLIND HDWD            </t>
  </si>
  <si>
    <t>11-006-05-01</t>
  </si>
  <si>
    <t xml:space="preserve"> Bluff Creek Forest Products</t>
  </si>
  <si>
    <t xml:space="preserve"> Heritage Timber Products Co</t>
  </si>
  <si>
    <t xml:space="preserve">30 MILE HDWD                  </t>
  </si>
  <si>
    <t>11-017-05-01</t>
  </si>
  <si>
    <t>White Ash</t>
  </si>
  <si>
    <t xml:space="preserve">RED FIN HDWD                  </t>
  </si>
  <si>
    <t>11-016-05-01</t>
  </si>
  <si>
    <t xml:space="preserve"> John &amp; Arthur Penegor Inc</t>
  </si>
  <si>
    <t xml:space="preserve">KING LAKE FIR                 </t>
  </si>
  <si>
    <t>11-009-05-01</t>
  </si>
  <si>
    <t xml:space="preserve"> Younggren Timber Company</t>
  </si>
  <si>
    <t xml:space="preserve"> Santti Bros Inc</t>
  </si>
  <si>
    <t xml:space="preserve"> E &amp; M Contracting Inc</t>
  </si>
  <si>
    <t>James Burcar</t>
  </si>
  <si>
    <t xml:space="preserve">BONE YARD HDWD                </t>
  </si>
  <si>
    <t>11-004-05-01</t>
  </si>
  <si>
    <t>Black Ash</t>
  </si>
  <si>
    <t xml:space="preserve"> Kretz Lumber Co Inc</t>
  </si>
  <si>
    <t xml:space="preserve">HERMAN STEW                   </t>
  </si>
  <si>
    <t>11-007-05-01</t>
  </si>
  <si>
    <t xml:space="preserve"> International Paper Co</t>
  </si>
  <si>
    <t xml:space="preserve"> Great Lakes &amp; Assoc</t>
  </si>
  <si>
    <t xml:space="preserve"> Minerick Logging Inc</t>
  </si>
  <si>
    <t xml:space="preserve">B B BLOCK                     </t>
  </si>
  <si>
    <t>11-004-06-01</t>
  </si>
  <si>
    <t xml:space="preserve">ONE TOOTH HDWD                </t>
  </si>
  <si>
    <t>11-001-06-01</t>
  </si>
  <si>
    <t xml:space="preserve"> Northern Hardwoods</t>
  </si>
  <si>
    <t xml:space="preserve"> J.M. Longyear, LLC</t>
  </si>
  <si>
    <t xml:space="preserve">THAYER BIRCH                  </t>
  </si>
  <si>
    <t>11-020-05-01</t>
  </si>
  <si>
    <t xml:space="preserve">TWO DAY ASPEN                 </t>
  </si>
  <si>
    <t>11-011-06-01</t>
  </si>
  <si>
    <t xml:space="preserve"> DeHaan Forest Products Inc</t>
  </si>
  <si>
    <t>Joe Hilborn</t>
  </si>
  <si>
    <t xml:space="preserve">2 - DAY SPRUCE                </t>
  </si>
  <si>
    <t>11-003-06-01</t>
  </si>
  <si>
    <t>Tamarack</t>
  </si>
  <si>
    <t xml:space="preserve">RABBIT FIR HARDWOODS          </t>
  </si>
  <si>
    <t>11-014-06-01</t>
  </si>
  <si>
    <t xml:space="preserve">HAZEL FIR                     </t>
  </si>
  <si>
    <t>11-007-06-01</t>
  </si>
  <si>
    <t xml:space="preserve">ME SICK BLOCK      </t>
  </si>
  <si>
    <t>11-002-06-01</t>
  </si>
  <si>
    <t xml:space="preserve">HALF NELSON HARDWOODS         </t>
  </si>
  <si>
    <t>11-008-06-01</t>
  </si>
  <si>
    <t xml:space="preserve">FAULT AGAIN FIR               </t>
  </si>
  <si>
    <t>11-015-06-01</t>
  </si>
  <si>
    <t xml:space="preserve">DUSTY FLAME HDWD              </t>
  </si>
  <si>
    <t>11-011-05-01</t>
  </si>
  <si>
    <t xml:space="preserve"> Erickson Lumber Inc</t>
  </si>
  <si>
    <t xml:space="preserve"> CENTRAL WISCONSIN LUMBER</t>
  </si>
  <si>
    <t xml:space="preserve">PITS HDWD                     </t>
  </si>
  <si>
    <t>11-014-05-01</t>
  </si>
  <si>
    <t xml:space="preserve"> Budd Forest Products</t>
  </si>
  <si>
    <t xml:space="preserve"> Tom Allen Logging Inc</t>
  </si>
  <si>
    <t xml:space="preserve">HI BLIND HDWD                 </t>
  </si>
  <si>
    <t>11-008-05-01</t>
  </si>
  <si>
    <t>Barry Office-WILD</t>
  </si>
  <si>
    <t xml:space="preserve">WEST ON-CALL SALE             </t>
  </si>
  <si>
    <t>20-019-06-01</t>
  </si>
  <si>
    <t>Other C. Sp.</t>
  </si>
  <si>
    <t>Ronald Rapson</t>
  </si>
  <si>
    <t xml:space="preserve">EAST ON-CALL SALE             </t>
  </si>
  <si>
    <t>20-020-06-01</t>
  </si>
  <si>
    <t xml:space="preserve">NORTHWEST ON-CALL SALE        </t>
  </si>
  <si>
    <t>20-013-06-01</t>
  </si>
  <si>
    <t>Robert E Hunt</t>
  </si>
  <si>
    <t xml:space="preserve">NORTHEAST ON-CALL SALE        </t>
  </si>
  <si>
    <t>20-014-06-01</t>
  </si>
  <si>
    <t>Eddy Bishop</t>
  </si>
  <si>
    <t xml:space="preserve">SOUTHWEST ON-CALL SALE        </t>
  </si>
  <si>
    <t>20-015-06-01</t>
  </si>
  <si>
    <t>Jason Dykstra</t>
  </si>
  <si>
    <t xml:space="preserve">HILLS ON-CALL SALE            </t>
  </si>
  <si>
    <t>20-016-06-01</t>
  </si>
  <si>
    <t>Michael Lee</t>
  </si>
  <si>
    <t xml:space="preserve">SOUTHCENTRAL ON-CALL SALE     </t>
  </si>
  <si>
    <t>20-017-06-01</t>
  </si>
  <si>
    <t>John W Sager</t>
  </si>
  <si>
    <t xml:space="preserve">SOUTHEAST ON-CALL SALE        </t>
  </si>
  <si>
    <t>20-018-06-01</t>
  </si>
  <si>
    <t>Dennis Merlau</t>
  </si>
  <si>
    <t xml:space="preserve">POND 3 SALE                   </t>
  </si>
  <si>
    <t>20-007-05-01</t>
  </si>
  <si>
    <t>Robert Woodmansee</t>
  </si>
  <si>
    <t xml:space="preserve">SHONEY BLUFF SALE             </t>
  </si>
  <si>
    <t>20-008-05-01</t>
  </si>
  <si>
    <t xml:space="preserve">KIAST SALE                    </t>
  </si>
  <si>
    <t>20-009-05-01</t>
  </si>
  <si>
    <t xml:space="preserve">PEAKE POWERLINE SALE          </t>
  </si>
  <si>
    <t>20-010-06-01</t>
  </si>
  <si>
    <t xml:space="preserve"> Benner Logging</t>
  </si>
  <si>
    <t xml:space="preserve">BULLHEAD PINE SALE            </t>
  </si>
  <si>
    <t>20-011-06-01</t>
  </si>
  <si>
    <t>Scotch Pine</t>
  </si>
  <si>
    <t xml:space="preserve">WILDWOOD PIT SALE             </t>
  </si>
  <si>
    <t>20-001-05-01</t>
  </si>
  <si>
    <t xml:space="preserve">MAX 2 BLOCK SALE              </t>
  </si>
  <si>
    <t>20-002-05-01</t>
  </si>
  <si>
    <t xml:space="preserve">BOULTER SALE                  </t>
  </si>
  <si>
    <t>20-003-05-01</t>
  </si>
  <si>
    <t xml:space="preserve">SNAPPER 3 BLOCK SALE          </t>
  </si>
  <si>
    <t>20-004-05-01</t>
  </si>
  <si>
    <t xml:space="preserve">5 POINTS SALE                 </t>
  </si>
  <si>
    <t>20-005-05-01</t>
  </si>
  <si>
    <t xml:space="preserve">SANDHILL SALE                 </t>
  </si>
  <si>
    <t>20-006-05-01</t>
  </si>
  <si>
    <t>Cass City Office-WILD</t>
  </si>
  <si>
    <t xml:space="preserve">VERONA FIREWOOD               </t>
  </si>
  <si>
    <t>55-001-06-01</t>
  </si>
  <si>
    <t>Fuelwood</t>
  </si>
  <si>
    <t>Ken Lewis</t>
  </si>
  <si>
    <t xml:space="preserve">CEMETARY RED PINE/ASPEN MIX   </t>
  </si>
  <si>
    <t>55-002-06-01</t>
  </si>
  <si>
    <t xml:space="preserve"> Lynndale Farms</t>
  </si>
  <si>
    <t xml:space="preserve">MILLS ROAD ASPEN              </t>
  </si>
  <si>
    <t>55-005-06-01</t>
  </si>
  <si>
    <t xml:space="preserve">KNOLL PINE/ASPEN MIX          </t>
  </si>
  <si>
    <t>55-004-06-01</t>
  </si>
  <si>
    <t xml:space="preserve">WEST GILFORD                  </t>
  </si>
  <si>
    <t>55-006-06-01</t>
  </si>
  <si>
    <t xml:space="preserve">DECKERVILLE                   </t>
  </si>
  <si>
    <t>55-007-06-01</t>
  </si>
  <si>
    <t xml:space="preserve">EAST GILFORD                  </t>
  </si>
  <si>
    <t>55-008-06-01</t>
  </si>
  <si>
    <t xml:space="preserve">DODGE-WESTSIDE                </t>
  </si>
  <si>
    <t>55-009-06-01</t>
  </si>
  <si>
    <t xml:space="preserve">GILFORD-SOUTHSIDE             </t>
  </si>
  <si>
    <t>55-010-06-01</t>
  </si>
  <si>
    <t>Lanny Bensinger</t>
  </si>
  <si>
    <t xml:space="preserve">CEMETERY-SOUTH                </t>
  </si>
  <si>
    <t>55-011-06-01</t>
  </si>
  <si>
    <t xml:space="preserve">FROEDE TWO                    </t>
  </si>
  <si>
    <t>55-012-06-01</t>
  </si>
  <si>
    <t xml:space="preserve">PHILLIPS TWO                  </t>
  </si>
  <si>
    <t>55-013-06-01</t>
  </si>
  <si>
    <t>Crystal Falls Office</t>
  </si>
  <si>
    <t xml:space="preserve">SO INCLINED                   </t>
  </si>
  <si>
    <t>12-004-06-01</t>
  </si>
  <si>
    <t xml:space="preserve"> Olson Bros Enterprises</t>
  </si>
  <si>
    <t xml:space="preserve">SPLIT SECOND ASPEN            </t>
  </si>
  <si>
    <t>12-006-06-01</t>
  </si>
  <si>
    <t>B. Popular</t>
  </si>
  <si>
    <t xml:space="preserve">EAST AMASA ASPEN              </t>
  </si>
  <si>
    <t>12-059-06-01</t>
  </si>
  <si>
    <t xml:space="preserve"> P&amp;B Logging, Inc.</t>
  </si>
  <si>
    <t>Al Samz Stora Enso</t>
  </si>
  <si>
    <t>Keith Steiro</t>
  </si>
  <si>
    <t xml:space="preserve"> Hilberg Logging</t>
  </si>
  <si>
    <t>Ron Schleifer Stora Enso North America Corp (Niagara)</t>
  </si>
  <si>
    <t xml:space="preserve">HARDWOOD LAKE MISERY          </t>
  </si>
  <si>
    <t>12-066-06-01</t>
  </si>
  <si>
    <t xml:space="preserve">LIP LICKER                    </t>
  </si>
  <si>
    <t>12-007-06-01</t>
  </si>
  <si>
    <t xml:space="preserve">GULLY SALE                    </t>
  </si>
  <si>
    <t>12-061-05-01</t>
  </si>
  <si>
    <t xml:space="preserve">CAMP 5 PINE                   </t>
  </si>
  <si>
    <t>12-052-05-01</t>
  </si>
  <si>
    <t xml:space="preserve">AMBITIOUS ASPLUNDH SALE       </t>
  </si>
  <si>
    <t>12-062-05-01</t>
  </si>
  <si>
    <t xml:space="preserve"> Stora Enso North America Corp (Wisconsin Rapids)</t>
  </si>
  <si>
    <t xml:space="preserve">ANIMAL PLANET SALE            </t>
  </si>
  <si>
    <t>12-066-05-01</t>
  </si>
  <si>
    <t xml:space="preserve"> Frank's Inc</t>
  </si>
  <si>
    <t xml:space="preserve">SECTION 10 ASPEN              </t>
  </si>
  <si>
    <t>12-053-06-01</t>
  </si>
  <si>
    <t xml:space="preserve"> Suchovsky Logging LLC</t>
  </si>
  <si>
    <t xml:space="preserve">LYCOPODIUM ASPEN              </t>
  </si>
  <si>
    <t>12-032-05-01</t>
  </si>
  <si>
    <t xml:space="preserve"> Earl St. John Forest Products, Inc.</t>
  </si>
  <si>
    <t>James Carey</t>
  </si>
  <si>
    <t xml:space="preserve"> Jacobson Logging Inc</t>
  </si>
  <si>
    <t xml:space="preserve">SPRING HILL                   </t>
  </si>
  <si>
    <t>12-030-05-01</t>
  </si>
  <si>
    <t xml:space="preserve"> Nickels Logging Inc</t>
  </si>
  <si>
    <t xml:space="preserve"> Superior Michigan Hardwood Inc</t>
  </si>
  <si>
    <t xml:space="preserve"> Aspen Lumber Co</t>
  </si>
  <si>
    <t xml:space="preserve">WHOLE MOUNTY                  </t>
  </si>
  <si>
    <t>12-026-05-01</t>
  </si>
  <si>
    <t xml:space="preserve">PATCHY HDWD                   </t>
  </si>
  <si>
    <t>12-006-05-01</t>
  </si>
  <si>
    <t xml:space="preserve">CALUMET PINE RELEASE          </t>
  </si>
  <si>
    <t>12-002-06-01</t>
  </si>
  <si>
    <t xml:space="preserve">LARRY'S WOLVES SALE           </t>
  </si>
  <si>
    <t>12-055-06-01</t>
  </si>
  <si>
    <t xml:space="preserve"> ORT Lumber Inc</t>
  </si>
  <si>
    <t xml:space="preserve">BREAKUP JACKPINE              </t>
  </si>
  <si>
    <t>12-056-06-01</t>
  </si>
  <si>
    <t xml:space="preserve"> Shamco Inc</t>
  </si>
  <si>
    <t xml:space="preserve"> Giguere Logging Inc</t>
  </si>
  <si>
    <t xml:space="preserve">BATES LAKE MIX                </t>
  </si>
  <si>
    <t>12-057-06-01</t>
  </si>
  <si>
    <t xml:space="preserve">JAMIMA'S LIMA'S               </t>
  </si>
  <si>
    <t>12-021-05-01</t>
  </si>
  <si>
    <t xml:space="preserve">NELLIE ROCKBOBBER             </t>
  </si>
  <si>
    <t>12-005-05-01</t>
  </si>
  <si>
    <t xml:space="preserve">PEARWULF HDWD                 </t>
  </si>
  <si>
    <t>12-004-05-01</t>
  </si>
  <si>
    <t>Dave Johnson</t>
  </si>
  <si>
    <t xml:space="preserve">SNOW TO TICK                  </t>
  </si>
  <si>
    <t>12-017-05-01</t>
  </si>
  <si>
    <t xml:space="preserve">GRAY OWL BIRCH                </t>
  </si>
  <si>
    <t>12-020-05-01</t>
  </si>
  <si>
    <t xml:space="preserve">LITTLE HARDWOODS              </t>
  </si>
  <si>
    <t>12-018-05-01</t>
  </si>
  <si>
    <t xml:space="preserve">BUCKLE UP ASPEN               </t>
  </si>
  <si>
    <t>12-023-05-01</t>
  </si>
  <si>
    <t xml:space="preserve">COMPARTMENT 15 CONTRACT HWD   </t>
  </si>
  <si>
    <t>12-007-05-01</t>
  </si>
  <si>
    <t xml:space="preserve">ST BUCKLER HARDWOOD           </t>
  </si>
  <si>
    <t>12-031-05-01</t>
  </si>
  <si>
    <t xml:space="preserve"> Schmelling Logging</t>
  </si>
  <si>
    <t xml:space="preserve">LAST STAND                    </t>
  </si>
  <si>
    <t>12-029-05-01</t>
  </si>
  <si>
    <t xml:space="preserve">DEER BLIND CITY               </t>
  </si>
  <si>
    <t>12-065-05-01</t>
  </si>
  <si>
    <t xml:space="preserve">SWEET CICELY                  </t>
  </si>
  <si>
    <t>12-063-05-01</t>
  </si>
  <si>
    <t xml:space="preserve">THE 4 LEAF CLOVER SALE        </t>
  </si>
  <si>
    <t>12-071-05-01</t>
  </si>
  <si>
    <t xml:space="preserve">BENT GRILL HARDWOODS          </t>
  </si>
  <si>
    <t>12-051-06-01</t>
  </si>
  <si>
    <t xml:space="preserve"> G G Lumber, Inc.</t>
  </si>
  <si>
    <t xml:space="preserve"> Snow Ridge Lumber</t>
  </si>
  <si>
    <t>Travis Klitzke</t>
  </si>
  <si>
    <t>Mike Schmelling</t>
  </si>
  <si>
    <t xml:space="preserve">SCHWARTZ CREEK PLANTATION     </t>
  </si>
  <si>
    <t>12-024-05-01</t>
  </si>
  <si>
    <t>Edward Giguere</t>
  </si>
  <si>
    <t xml:space="preserve">SPRUCE SWAMP                  </t>
  </si>
  <si>
    <t>12-027-05-01</t>
  </si>
  <si>
    <t xml:space="preserve">LINE DRIVE                    </t>
  </si>
  <si>
    <t>12-002-05-01</t>
  </si>
  <si>
    <t>John Gagne</t>
  </si>
  <si>
    <t xml:space="preserve"> Dugree Trucking &amp; Forest Products Inc</t>
  </si>
  <si>
    <t xml:space="preserve">NEUMANN SALE                  </t>
  </si>
  <si>
    <t>12-028-05-01</t>
  </si>
  <si>
    <t xml:space="preserve">TEXTBOOK HARDWOODS            </t>
  </si>
  <si>
    <t>12-001-05-01</t>
  </si>
  <si>
    <t xml:space="preserve">GARMIN ASPEN                  </t>
  </si>
  <si>
    <t>12-008-05-01</t>
  </si>
  <si>
    <t xml:space="preserve">ORV ASPEN                     </t>
  </si>
  <si>
    <t>12-019-05-01</t>
  </si>
  <si>
    <t xml:space="preserve"> K &amp; K Logging</t>
  </si>
  <si>
    <t xml:space="preserve">PIT AND MOUND HARDWOODS       </t>
  </si>
  <si>
    <t>12-022-05-01</t>
  </si>
  <si>
    <t xml:space="preserve">SNOWSHOE HARE SALE            </t>
  </si>
  <si>
    <t>12-057-05-01</t>
  </si>
  <si>
    <t>James Cazzola</t>
  </si>
  <si>
    <t xml:space="preserve">SPUD FIELD ASPEN              </t>
  </si>
  <si>
    <t>12-068-05-01</t>
  </si>
  <si>
    <t xml:space="preserve">SUNDOG ASPEN                  </t>
  </si>
  <si>
    <t>12-069-05-01</t>
  </si>
  <si>
    <t xml:space="preserve">THE OTHER SIDE OF THE TRACKS  </t>
  </si>
  <si>
    <t>12-070-05-01</t>
  </si>
  <si>
    <t xml:space="preserve">PICKUP STICKS ASPEN           </t>
  </si>
  <si>
    <t>12-072-05-01</t>
  </si>
  <si>
    <t xml:space="preserve">FISHER FIR                    </t>
  </si>
  <si>
    <t>12-012-05-01</t>
  </si>
  <si>
    <t xml:space="preserve"> R&amp;R Shamion Trucking Inc</t>
  </si>
  <si>
    <t xml:space="preserve">LONG HAUL ASPEN               </t>
  </si>
  <si>
    <t>12-015-05-01</t>
  </si>
  <si>
    <t>ESCANABA MGT UNIT</t>
  </si>
  <si>
    <t xml:space="preserve"> 4:00 PM</t>
  </si>
  <si>
    <t xml:space="preserve">DEGRAVES E-W                  </t>
  </si>
  <si>
    <t>33-034-05-01</t>
  </si>
  <si>
    <t>Norman J Dolsky</t>
  </si>
  <si>
    <t>Hemlock</t>
  </si>
  <si>
    <t>Ralph F Bugay</t>
  </si>
  <si>
    <t xml:space="preserve">SHIVERSKI LANE                </t>
  </si>
  <si>
    <t>33-005-05-01</t>
  </si>
  <si>
    <t xml:space="preserve"> K &amp; B Enterprises</t>
  </si>
  <si>
    <t xml:space="preserve">HEMLOCK REGENERATION SALE     </t>
  </si>
  <si>
    <t>33-004-05-01</t>
  </si>
  <si>
    <t>Jordan Triest</t>
  </si>
  <si>
    <t xml:space="preserve">Z'S LEGACY                    </t>
  </si>
  <si>
    <t>33-006-05-01</t>
  </si>
  <si>
    <t xml:space="preserve">BEAVER FLOODINGS              </t>
  </si>
  <si>
    <t>33-035-05-01</t>
  </si>
  <si>
    <t>Nick G Thoney</t>
  </si>
  <si>
    <t xml:space="preserve"> Mack Logging &amp; Piece Cutting</t>
  </si>
  <si>
    <t xml:space="preserve"> Kleiman Forest Products</t>
  </si>
  <si>
    <t>David Zwergel</t>
  </si>
  <si>
    <t>Tony Sheski</t>
  </si>
  <si>
    <t xml:space="preserve"> Heiden Lumber &amp; Fencing</t>
  </si>
  <si>
    <t xml:space="preserve">LUCKY EAGLE SALE              </t>
  </si>
  <si>
    <t>33-025-06-01</t>
  </si>
  <si>
    <t xml:space="preserve">DEER TICK HAVEN               </t>
  </si>
  <si>
    <t>33-024-06-01</t>
  </si>
  <si>
    <t>Tony Heiden</t>
  </si>
  <si>
    <t xml:space="preserve">IRRITATED SCIATICA            </t>
  </si>
  <si>
    <t>33-036-05-01</t>
  </si>
  <si>
    <t xml:space="preserve">BIG-N-LITTLE HARDWOODS        </t>
  </si>
  <si>
    <t>33-021-06-01</t>
  </si>
  <si>
    <t xml:space="preserve">RAM'S HEAD REMNANTS           </t>
  </si>
  <si>
    <t>33-023-06-01</t>
  </si>
  <si>
    <t xml:space="preserve">FRIDAY FLOODING               </t>
  </si>
  <si>
    <t>33-009-05-01</t>
  </si>
  <si>
    <t>William Niskanen</t>
  </si>
  <si>
    <t>Escanaba Office</t>
  </si>
  <si>
    <t xml:space="preserve">GILLIGAN'S ISLAND             </t>
  </si>
  <si>
    <t>33-003-05-01</t>
  </si>
  <si>
    <t>Brenda Gartland</t>
  </si>
  <si>
    <t>Thomas St John</t>
  </si>
  <si>
    <t xml:space="preserve">N. FOX RD. MIX                </t>
  </si>
  <si>
    <t>33-026-05-01</t>
  </si>
  <si>
    <t xml:space="preserve"> Lafleur Forest Products LLC</t>
  </si>
  <si>
    <t>Bolts</t>
  </si>
  <si>
    <t xml:space="preserve">TROLLS BEGINNING              </t>
  </si>
  <si>
    <t>33-033-05-01</t>
  </si>
  <si>
    <t xml:space="preserve">551 NORTH                     </t>
  </si>
  <si>
    <t>33-031-05-01</t>
  </si>
  <si>
    <t xml:space="preserve">551 SOUTH                     </t>
  </si>
  <si>
    <t>33-032-05-01</t>
  </si>
  <si>
    <t xml:space="preserve"> Hydrolake Leasing &amp; Service Co (McBain)</t>
  </si>
  <si>
    <t xml:space="preserve"> John Sivula Logging</t>
  </si>
  <si>
    <t xml:space="preserve">SNAKE SKIN PINE               </t>
  </si>
  <si>
    <t>33-008-05-01</t>
  </si>
  <si>
    <t>Raymond J Vetort</t>
  </si>
  <si>
    <t xml:space="preserve">LIMPERT PIT SALE              </t>
  </si>
  <si>
    <t>33-007-05-01</t>
  </si>
  <si>
    <t>Flat River Office-WILD</t>
  </si>
  <si>
    <t xml:space="preserve"> 2:00 PM</t>
  </si>
  <si>
    <t xml:space="preserve">MAINE                         </t>
  </si>
  <si>
    <t>24-001-05-01</t>
  </si>
  <si>
    <t xml:space="preserve"> Rush's Forest Products</t>
  </si>
  <si>
    <t xml:space="preserve"> Harter Logging</t>
  </si>
  <si>
    <t xml:space="preserve">NEW HAMPSHIRE                 </t>
  </si>
  <si>
    <t>24-003-05-01</t>
  </si>
  <si>
    <t xml:space="preserve"> Noble Forestry</t>
  </si>
  <si>
    <t xml:space="preserve"> TD Johnson Enterprises</t>
  </si>
  <si>
    <t xml:space="preserve"> Weyerhaeuser Company (Grayling)</t>
  </si>
  <si>
    <t xml:space="preserve">VERMONT                       </t>
  </si>
  <si>
    <t>24-002-05-01</t>
  </si>
  <si>
    <t xml:space="preserve">CONNECTICUT                   </t>
  </si>
  <si>
    <t>24-004-05-01</t>
  </si>
  <si>
    <t xml:space="preserve">RHODE ISLAND                  </t>
  </si>
  <si>
    <t>24-005-05-01</t>
  </si>
  <si>
    <t xml:space="preserve"> Hydrolake Leasing &amp; Service Co (Reed City)</t>
  </si>
  <si>
    <t xml:space="preserve">RED PINE BURN                 </t>
  </si>
  <si>
    <t>24-006-06-01</t>
  </si>
  <si>
    <t xml:space="preserve"> Magnum Post</t>
  </si>
  <si>
    <t>Gaylord Office</t>
  </si>
  <si>
    <t xml:space="preserve">HUNGRY BEAR HARDWOODS         </t>
  </si>
  <si>
    <t>52-006-05-01</t>
  </si>
  <si>
    <t xml:space="preserve"> Northern Michigan Hardwoods</t>
  </si>
  <si>
    <t xml:space="preserve">XYLOPHONE HARDWOODS           </t>
  </si>
  <si>
    <t>52-005-05-01</t>
  </si>
  <si>
    <t xml:space="preserve">SUGARBUSH HARDWOODS           </t>
  </si>
  <si>
    <t>52-009-05-01</t>
  </si>
  <si>
    <t xml:space="preserve">JORDAN VALLEY HARDWOODS       </t>
  </si>
  <si>
    <t>52-012-05-01</t>
  </si>
  <si>
    <t xml:space="preserve">LOST &amp; FOUND HARDWOODS        </t>
  </si>
  <si>
    <t>52-010-05-01</t>
  </si>
  <si>
    <t xml:space="preserve">FOWLER LAKE ASPEN             </t>
  </si>
  <si>
    <t>52-011-05-01</t>
  </si>
  <si>
    <t xml:space="preserve"> A. Lamberson, LLC</t>
  </si>
  <si>
    <t xml:space="preserve">BADGER OAK                    </t>
  </si>
  <si>
    <t>52-608-05-01</t>
  </si>
  <si>
    <t xml:space="preserve">RAPTOR RED PINE               </t>
  </si>
  <si>
    <t>52-007-05-01</t>
  </si>
  <si>
    <t xml:space="preserve">MANUKA LAKE ROAD RED PINE     </t>
  </si>
  <si>
    <t>52-014-05-01</t>
  </si>
  <si>
    <t xml:space="preserve">RAPSCALLION RED PINE          </t>
  </si>
  <si>
    <t>52-013-05-01</t>
  </si>
  <si>
    <t xml:space="preserve"> Dan Kert Wood Products</t>
  </si>
  <si>
    <t xml:space="preserve">TEAMWORK RED PINE             </t>
  </si>
  <si>
    <t>52-003-06-01</t>
  </si>
  <si>
    <t>Gladwin Office</t>
  </si>
  <si>
    <t xml:space="preserve">PIPELINE POPPLE               </t>
  </si>
  <si>
    <t>73-018-05-01</t>
  </si>
  <si>
    <t>Chris Muma</t>
  </si>
  <si>
    <t xml:space="preserve"> Miller Logging Inc</t>
  </si>
  <si>
    <t xml:space="preserve">C18 RESINOSA                  </t>
  </si>
  <si>
    <t>73-020-05-01</t>
  </si>
  <si>
    <t>Ross Rothig</t>
  </si>
  <si>
    <t xml:space="preserve">EASTERN OAK                   </t>
  </si>
  <si>
    <t>73-021-05-01</t>
  </si>
  <si>
    <t xml:space="preserve">BENTLEY OAK                   </t>
  </si>
  <si>
    <t>73-016-05-01</t>
  </si>
  <si>
    <t>Michael J Porter Sr</t>
  </si>
  <si>
    <t>Shawn Muma</t>
  </si>
  <si>
    <t xml:space="preserve">WILD RIDGE ASPEN              </t>
  </si>
  <si>
    <t>73-026-05-01</t>
  </si>
  <si>
    <t xml:space="preserve">Ken Augustine </t>
  </si>
  <si>
    <t xml:space="preserve">OLD DUMP OAK                  </t>
  </si>
  <si>
    <t>73-023-05-01</t>
  </si>
  <si>
    <t xml:space="preserve">C-7 HEMI OAK                  </t>
  </si>
  <si>
    <t>73-028-05-01</t>
  </si>
  <si>
    <t xml:space="preserve"> Weber Brothers Sawmill Inc</t>
  </si>
  <si>
    <t>Grayling Office</t>
  </si>
  <si>
    <t xml:space="preserve"> 3:05 PM</t>
  </si>
  <si>
    <t xml:space="preserve">RAILROAD JACK PINE AND OAK    </t>
  </si>
  <si>
    <t>72-038-05-01</t>
  </si>
  <si>
    <t xml:space="preserve">PERE CHENEY CEMETERY          </t>
  </si>
  <si>
    <t>72-040-05-01</t>
  </si>
  <si>
    <t xml:space="preserve">WILLIAM TRACT OAK             </t>
  </si>
  <si>
    <t>72-048-05-01</t>
  </si>
  <si>
    <t xml:space="preserve"> 3:10 PM</t>
  </si>
  <si>
    <t xml:space="preserve">TALL ASPEN BLOCK              </t>
  </si>
  <si>
    <t>72-061-05-01</t>
  </si>
  <si>
    <t xml:space="preserve"> Yates Forest Products Inc</t>
  </si>
  <si>
    <t xml:space="preserve">KINGS CORNERS ASPEN           </t>
  </si>
  <si>
    <t>72-062-05-01</t>
  </si>
  <si>
    <t xml:space="preserve">POOR FARM OAK                 </t>
  </si>
  <si>
    <t>72-063-05-01</t>
  </si>
  <si>
    <t xml:space="preserve">FAIRWAY OAK                   </t>
  </si>
  <si>
    <t>72-064-05-01</t>
  </si>
  <si>
    <t xml:space="preserve">WILDLIFE/HARE JP BLOCK        </t>
  </si>
  <si>
    <t>72-065-05-01</t>
  </si>
  <si>
    <t xml:space="preserve"> Inman Forest Products,Inc.</t>
  </si>
  <si>
    <t xml:space="preserve">MUD LAKE JACK ASPEN           </t>
  </si>
  <si>
    <t>72-060-05-01</t>
  </si>
  <si>
    <t xml:space="preserve">HILLTOP HARDWOODS             </t>
  </si>
  <si>
    <t>72-026-05-01</t>
  </si>
  <si>
    <t xml:space="preserve">WHITABEE LAKE RED PINE        </t>
  </si>
  <si>
    <t>72-027-05-01</t>
  </si>
  <si>
    <t xml:space="preserve">MOUNTAIN RANGE ASPEN/OAK      </t>
  </si>
  <si>
    <t>72-073-05-01</t>
  </si>
  <si>
    <t xml:space="preserve"> 3:01 PM</t>
  </si>
  <si>
    <t xml:space="preserve">HEAD SMOKE OAK                </t>
  </si>
  <si>
    <t>72-013-05-01</t>
  </si>
  <si>
    <t xml:space="preserve"> George Warren Forest Products Ptr</t>
  </si>
  <si>
    <t xml:space="preserve">25 CORNERS JACK PINE          </t>
  </si>
  <si>
    <t>72-066-05-01</t>
  </si>
  <si>
    <t xml:space="preserve"> T R Timber Company</t>
  </si>
  <si>
    <t xml:space="preserve"> Mid Michigan Logging</t>
  </si>
  <si>
    <t xml:space="preserve">NORTH BRANCH OAK THIN         </t>
  </si>
  <si>
    <t>72-029-05-01</t>
  </si>
  <si>
    <t xml:space="preserve">WILLIAMS MIX                  </t>
  </si>
  <si>
    <t>72-068-05-01</t>
  </si>
  <si>
    <t xml:space="preserve">RAIL ROAD MIX                 </t>
  </si>
  <si>
    <t>72-069-05-01</t>
  </si>
  <si>
    <t>Herbert Dankert Jr</t>
  </si>
  <si>
    <t xml:space="preserve">BEAVER POND ASPEN             </t>
  </si>
  <si>
    <t>72-070-05-01</t>
  </si>
  <si>
    <t>BLACKBERRY ASPEN</t>
  </si>
  <si>
    <t>72-077-04-01</t>
  </si>
  <si>
    <t xml:space="preserve"> Inman Timber Inc</t>
  </si>
  <si>
    <t xml:space="preserve">FARRINGTON JACK/ASPEN         </t>
  </si>
  <si>
    <t>72-039-05-01</t>
  </si>
  <si>
    <t xml:space="preserve">NANCY JOAR                    </t>
  </si>
  <si>
    <t>72-045-05-01</t>
  </si>
  <si>
    <t xml:space="preserve">COUNTY LINE HARDWOOD THIN     </t>
  </si>
  <si>
    <t>72-012-05-01</t>
  </si>
  <si>
    <t xml:space="preserve"> Wheeler's Wolf Lake Sawmill Inc</t>
  </si>
  <si>
    <t>Ironwood</t>
  </si>
  <si>
    <t xml:space="preserve">TOWN HALL JACK                </t>
  </si>
  <si>
    <t>72-001-05-01</t>
  </si>
  <si>
    <t>Robert Outman</t>
  </si>
  <si>
    <t xml:space="preserve">7 MILE MIX                    </t>
  </si>
  <si>
    <t>72-006-05-01</t>
  </si>
  <si>
    <t xml:space="preserve">COYOTE RED                    </t>
  </si>
  <si>
    <t>72-046-05-01</t>
  </si>
  <si>
    <t xml:space="preserve">FOX RUN SOUTH                 </t>
  </si>
  <si>
    <t>72-041-05-01</t>
  </si>
  <si>
    <t xml:space="preserve"> LC Logging</t>
  </si>
  <si>
    <t xml:space="preserve">HAWK RIDGE NORTH              </t>
  </si>
  <si>
    <t>72-042-05-01</t>
  </si>
  <si>
    <t xml:space="preserve">BARLOW ROAD ASPEN             </t>
  </si>
  <si>
    <t>72-047-05-01</t>
  </si>
  <si>
    <t xml:space="preserve"> Everette Bugg Forest Products</t>
  </si>
  <si>
    <t xml:space="preserve">BARLOW RED PINE               </t>
  </si>
  <si>
    <t>72-011-05-01</t>
  </si>
  <si>
    <t xml:space="preserve">PINE RIVER SELECTION          </t>
  </si>
  <si>
    <t>72-028-05-01</t>
  </si>
  <si>
    <t xml:space="preserve"> 3:03 PM</t>
  </si>
  <si>
    <t xml:space="preserve">GIANT SQUID OAK               </t>
  </si>
  <si>
    <t>72-002-05-01</t>
  </si>
  <si>
    <t xml:space="preserve">OLD RANGE JACK/OAK            </t>
  </si>
  <si>
    <t>72-054-05-01</t>
  </si>
  <si>
    <t xml:space="preserve">INDIAN OAK                    </t>
  </si>
  <si>
    <t>72-055-05-01</t>
  </si>
  <si>
    <t xml:space="preserve">DIAMOND ISLAND OAK            </t>
  </si>
  <si>
    <t>72-056-05-01</t>
  </si>
  <si>
    <t xml:space="preserve">TWO OWLS OAK/JACK             </t>
  </si>
  <si>
    <t>72-058-05-01</t>
  </si>
  <si>
    <t xml:space="preserve">AIR TO GROUND ASPEN           </t>
  </si>
  <si>
    <t>72-020-05-01</t>
  </si>
  <si>
    <t xml:space="preserve">5 - FINGER JACK               </t>
  </si>
  <si>
    <t>72-043-05-01</t>
  </si>
  <si>
    <t xml:space="preserve">TANK TRAIL OAK BLOCKS         </t>
  </si>
  <si>
    <t>72-044-05-01</t>
  </si>
  <si>
    <t xml:space="preserve">WARTHOG ASPEN                 </t>
  </si>
  <si>
    <t>72-049-05-01</t>
  </si>
  <si>
    <t xml:space="preserve"> 3:02 PM</t>
  </si>
  <si>
    <t xml:space="preserve">WELLINGTON OAK/ASPEN          </t>
  </si>
  <si>
    <t>72-019-05-01</t>
  </si>
  <si>
    <t xml:space="preserve">SUB-ZERO ASPEN                </t>
  </si>
  <si>
    <t>72-021-05-01</t>
  </si>
  <si>
    <t xml:space="preserve">PATCHY OAK                    </t>
  </si>
  <si>
    <t>72-034-05-01</t>
  </si>
  <si>
    <t xml:space="preserve">AUSABLE TRAIL SALE            </t>
  </si>
  <si>
    <t>72-036-05-01</t>
  </si>
  <si>
    <t xml:space="preserve">ORV RED PINE                  </t>
  </si>
  <si>
    <t>72-006-04-01</t>
  </si>
  <si>
    <t xml:space="preserve"> Lutke Forest Products</t>
  </si>
  <si>
    <t xml:space="preserve"> Biewer Sawmill, Inc</t>
  </si>
  <si>
    <t xml:space="preserve">BATTERSON RED PINE            </t>
  </si>
  <si>
    <t>72-028-04-01</t>
  </si>
  <si>
    <t>MITTEN RED PINE</t>
  </si>
  <si>
    <t>72-029-04-01</t>
  </si>
  <si>
    <t xml:space="preserve"> G&amp;G Forest Products</t>
  </si>
  <si>
    <t xml:space="preserve">OAK ROAD RED PINE             </t>
  </si>
  <si>
    <t>72-070-04-01</t>
  </si>
  <si>
    <t>KOLKA CREEK MIX</t>
  </si>
  <si>
    <t>72-069-04-01</t>
  </si>
  <si>
    <t xml:space="preserve">GROUSE CUTS                   </t>
  </si>
  <si>
    <t>72-025-05-01</t>
  </si>
  <si>
    <t xml:space="preserve">BALD HILL OAK                 </t>
  </si>
  <si>
    <t>72-009-05-01</t>
  </si>
  <si>
    <t xml:space="preserve"> The Tree Doctor Inc</t>
  </si>
  <si>
    <t xml:space="preserve"> Vanduinen Forest Products</t>
  </si>
  <si>
    <t xml:space="preserve">WAKLEY BRIDGE RED PINE        </t>
  </si>
  <si>
    <t>72-005-05-01</t>
  </si>
  <si>
    <t>Gwinn Office</t>
  </si>
  <si>
    <t xml:space="preserve">TREE TUBE SALE                </t>
  </si>
  <si>
    <t>32-009-05-01</t>
  </si>
  <si>
    <t xml:space="preserve"> Gazan Timber Contracting Inc</t>
  </si>
  <si>
    <t xml:space="preserve"> Sanville Logging Inc</t>
  </si>
  <si>
    <t xml:space="preserve">FLOODWOOD/COUNTY LINE SALE    </t>
  </si>
  <si>
    <t>32-112-05-01</t>
  </si>
  <si>
    <t xml:space="preserve"> Holli Forest Products Inc</t>
  </si>
  <si>
    <t xml:space="preserve">CR-TWO                        </t>
  </si>
  <si>
    <t>32-025-05-01</t>
  </si>
  <si>
    <t xml:space="preserve">PORTERFIELD ORV ASPEN SALE    </t>
  </si>
  <si>
    <t>32-314-06-01</t>
  </si>
  <si>
    <t xml:space="preserve">PORTERFIELD POWERLINE SALE    </t>
  </si>
  <si>
    <t>32-315-06-01</t>
  </si>
  <si>
    <t xml:space="preserve">STEPHENSON POND SALE          </t>
  </si>
  <si>
    <t>32-103-06-01</t>
  </si>
  <si>
    <t xml:space="preserve">HELEN LAKE DUMPSTERS SALE     </t>
  </si>
  <si>
    <t>32-104-06-01</t>
  </si>
  <si>
    <t xml:space="preserve">ELF SITE OAK STAND            </t>
  </si>
  <si>
    <t>32-102-06-01</t>
  </si>
  <si>
    <t xml:space="preserve">ASH ISLAND HARDWOOD           </t>
  </si>
  <si>
    <t>32-012-06-01</t>
  </si>
  <si>
    <t xml:space="preserve"> Roy Nelson Jr &amp; Son Forest Products</t>
  </si>
  <si>
    <t xml:space="preserve">CAMP 8 CREEK ASPEN            </t>
  </si>
  <si>
    <t>32-011-06-01</t>
  </si>
  <si>
    <t xml:space="preserve">YALMER 2 PATCH SALE           </t>
  </si>
  <si>
    <t>32-125-06-01</t>
  </si>
  <si>
    <t xml:space="preserve">C4 PATCHES SALE               </t>
  </si>
  <si>
    <t>32-124-06-01</t>
  </si>
  <si>
    <t xml:space="preserve">HEMMINGS 4 JACKS SALE         </t>
  </si>
  <si>
    <t>32-111-06-01</t>
  </si>
  <si>
    <t xml:space="preserve">HEMMINGS SALVAGE SALE         </t>
  </si>
  <si>
    <t>32-112-06-01</t>
  </si>
  <si>
    <t xml:space="preserve">OVERLOOK ASPEN                </t>
  </si>
  <si>
    <t>32-010-05-01</t>
  </si>
  <si>
    <t xml:space="preserve">SAH SMALL SALE                </t>
  </si>
  <si>
    <t>32-012-05-01</t>
  </si>
  <si>
    <t xml:space="preserve">SANDS HILLS SALE              </t>
  </si>
  <si>
    <t>32-121-05-01</t>
  </si>
  <si>
    <t xml:space="preserve">DOWNEAST DORSEY               </t>
  </si>
  <si>
    <t>32-016-05-01</t>
  </si>
  <si>
    <t xml:space="preserve">581 JP SALE                   </t>
  </si>
  <si>
    <t>32-118-05-01</t>
  </si>
  <si>
    <t xml:space="preserve">PERRIN BROS HARDWOOD          </t>
  </si>
  <si>
    <t>32-002-05-01</t>
  </si>
  <si>
    <t>Joe Lafleur</t>
  </si>
  <si>
    <t xml:space="preserve"> Half-Fast Logging, Inc</t>
  </si>
  <si>
    <t xml:space="preserve"> MVA Enterprises Inc</t>
  </si>
  <si>
    <t xml:space="preserve">BIG ROCK HARDWOODS            </t>
  </si>
  <si>
    <t>32-003-05-01</t>
  </si>
  <si>
    <t xml:space="preserve"> C J Logging</t>
  </si>
  <si>
    <t xml:space="preserve">CROOKED LAKE ROAD PINE        </t>
  </si>
  <si>
    <t>32-022-05-01</t>
  </si>
  <si>
    <t xml:space="preserve">STACK GRADE NORTH             </t>
  </si>
  <si>
    <t>32-023-05-01</t>
  </si>
  <si>
    <t xml:space="preserve"> Kanerva Forest Products Inc</t>
  </si>
  <si>
    <t xml:space="preserve">DEER TRAIL BLOCK              </t>
  </si>
  <si>
    <t>32-024-05-01</t>
  </si>
  <si>
    <t xml:space="preserve">CASEY LAKE ROAD               </t>
  </si>
  <si>
    <t>32-127-06-01</t>
  </si>
  <si>
    <t xml:space="preserve">BEAR CREEK BIRCH              </t>
  </si>
  <si>
    <t>32-020-05-01</t>
  </si>
  <si>
    <t xml:space="preserve">565 ASPEN                     </t>
  </si>
  <si>
    <t>32-018-05-01</t>
  </si>
  <si>
    <t xml:space="preserve">FARMER LAKE SALE              </t>
  </si>
  <si>
    <t>32-007-06-01</t>
  </si>
  <si>
    <t xml:space="preserve">BIG BEAVERS HARDWOOD          </t>
  </si>
  <si>
    <t>32-017-05-01</t>
  </si>
  <si>
    <t xml:space="preserve"> Premier Forest Products Inc</t>
  </si>
  <si>
    <t xml:space="preserve">MILLER CREEK SOUTH            </t>
  </si>
  <si>
    <t>32-001-05-01</t>
  </si>
  <si>
    <t>BROWNS LAKE HARDWOODS</t>
  </si>
  <si>
    <t>32-009-04-01</t>
  </si>
  <si>
    <t xml:space="preserve"> Timber Products</t>
  </si>
  <si>
    <t xml:space="preserve"> Heidtman Logging Inc</t>
  </si>
  <si>
    <t>Karl Suchovsky</t>
  </si>
  <si>
    <t xml:space="preserve">CG JP SALE                    </t>
  </si>
  <si>
    <t>32-116-05-01</t>
  </si>
  <si>
    <t>TRIPLE A" PATCHES SALE.      "</t>
  </si>
  <si>
    <t>32-102-05-01</t>
  </si>
  <si>
    <t xml:space="preserve">JP PICK UP SALE               </t>
  </si>
  <si>
    <t>32-117-05-01</t>
  </si>
  <si>
    <t xml:space="preserve">COUNTY PIT HARDWOOD           </t>
  </si>
  <si>
    <t>32-026-05-01</t>
  </si>
  <si>
    <t xml:space="preserve">DONUT HARDWOOD SALE           </t>
  </si>
  <si>
    <t>32-024-06-01</t>
  </si>
  <si>
    <t xml:space="preserve">ELF LINE ASPEN                </t>
  </si>
  <si>
    <t>32-021-05-01</t>
  </si>
  <si>
    <t xml:space="preserve">CAMP 8 HARDWOOD SALE          </t>
  </si>
  <si>
    <t>32-005-05-01</t>
  </si>
  <si>
    <t>Mike Touchinski</t>
  </si>
  <si>
    <t xml:space="preserve">OLD WAGON TRAIL SALE          </t>
  </si>
  <si>
    <t>32-113-05-01</t>
  </si>
  <si>
    <t xml:space="preserve">COUNTY LINE MIX               </t>
  </si>
  <si>
    <t>32-021-02-01</t>
  </si>
  <si>
    <t xml:space="preserve">SQUAW LAKE SALVAGE SALE       </t>
  </si>
  <si>
    <t>32-128-05-01</t>
  </si>
  <si>
    <t xml:space="preserve"> Northwest Hardwoods</t>
  </si>
  <si>
    <t xml:space="preserve">HUNTERS BROOK HEADWATER ASPEN </t>
  </si>
  <si>
    <t>32-014-05-01</t>
  </si>
  <si>
    <t xml:space="preserve">OLD GRADE ASPEN               </t>
  </si>
  <si>
    <t>32-015-05-01</t>
  </si>
  <si>
    <t xml:space="preserve"> Lafleur Forest Products</t>
  </si>
  <si>
    <t xml:space="preserve">SMALL LITTLE WEST ASPEN       </t>
  </si>
  <si>
    <t>32-011-05-01</t>
  </si>
  <si>
    <t xml:space="preserve">C.R. 565 PINE                 </t>
  </si>
  <si>
    <t>32-019-05-01</t>
  </si>
  <si>
    <t>Indian River Office</t>
  </si>
  <si>
    <t xml:space="preserve">RADLE HARDWOOD                </t>
  </si>
  <si>
    <t>52-115-05-01</t>
  </si>
  <si>
    <t xml:space="preserve"> Quality Hardwoods Inc</t>
  </si>
  <si>
    <t xml:space="preserve">GOT MY 40 HARDWOOD            </t>
  </si>
  <si>
    <t>52-122-05-01</t>
  </si>
  <si>
    <t xml:space="preserve">HUNT-N-BUS ASPEN              </t>
  </si>
  <si>
    <t>52-126-05-01</t>
  </si>
  <si>
    <t xml:space="preserve">MUNGER ASPEN                  </t>
  </si>
  <si>
    <t>52-103-06-01</t>
  </si>
  <si>
    <t xml:space="preserve">GILL ASPEN                    </t>
  </si>
  <si>
    <t>52-104-06-01</t>
  </si>
  <si>
    <t xml:space="preserve">WILDERNESS HARDWOOD           </t>
  </si>
  <si>
    <t>52-127-05-01</t>
  </si>
  <si>
    <t xml:space="preserve">POTHOLE HARDWOOD              </t>
  </si>
  <si>
    <t>52-129-05-01</t>
  </si>
  <si>
    <t xml:space="preserve">RASPBERRY HARDWOODS           </t>
  </si>
  <si>
    <t>52-114-05-01</t>
  </si>
  <si>
    <t xml:space="preserve">NORTH END HARDWOOD            </t>
  </si>
  <si>
    <t>52-117-05-01</t>
  </si>
  <si>
    <t xml:space="preserve">GULARSKI HARDWOOD             </t>
  </si>
  <si>
    <t>52-101-06-01</t>
  </si>
  <si>
    <t xml:space="preserve">SUNSHINE HARDWOOD             </t>
  </si>
  <si>
    <t>52-102-06-01</t>
  </si>
  <si>
    <t xml:space="preserve">TOADSTOOL MIX                 </t>
  </si>
  <si>
    <t>52-118-05-01</t>
  </si>
  <si>
    <t xml:space="preserve">22 MIX                        </t>
  </si>
  <si>
    <t>52-123-05-01</t>
  </si>
  <si>
    <t xml:space="preserve">KIDNEY BEAN HARDWOOD          </t>
  </si>
  <si>
    <t>52-110-05-01</t>
  </si>
  <si>
    <t xml:space="preserve">EL DIABLO HARDWOOD            </t>
  </si>
  <si>
    <t>52-112-05-01</t>
  </si>
  <si>
    <t xml:space="preserve">ROASTED ALMOND MIX            </t>
  </si>
  <si>
    <t>52-119-05-01</t>
  </si>
  <si>
    <t xml:space="preserve">KIDNEY STONE PINE             </t>
  </si>
  <si>
    <t>52-124-05-01</t>
  </si>
  <si>
    <t xml:space="preserve">MUMFORD MIXED PINE            </t>
  </si>
  <si>
    <t>52-125-05-01</t>
  </si>
  <si>
    <t xml:space="preserve">BEACON HILL HARDWOOD          </t>
  </si>
  <si>
    <t>52-113-05-01</t>
  </si>
  <si>
    <t xml:space="preserve"> Fahl Forest Products</t>
  </si>
  <si>
    <t xml:space="preserve"> Watson Forest Products</t>
  </si>
  <si>
    <t xml:space="preserve">DOUGHNUT HARDWOOD             </t>
  </si>
  <si>
    <t>52-116-05-01</t>
  </si>
  <si>
    <t xml:space="preserve">POT HOLE REMOVAL BLOCK        </t>
  </si>
  <si>
    <t>52-128-05-01</t>
  </si>
  <si>
    <t xml:space="preserve">HAWTHORN REMOVAL BLOCK        </t>
  </si>
  <si>
    <t>52-130-05-01</t>
  </si>
  <si>
    <t>Kalkaska Office</t>
  </si>
  <si>
    <t xml:space="preserve">GULLY ROAD RED PINE           </t>
  </si>
  <si>
    <t>61-058-05-01</t>
  </si>
  <si>
    <t xml:space="preserve">GARDNER FARM OAK              </t>
  </si>
  <si>
    <t>61-059-05-01</t>
  </si>
  <si>
    <t>Chris Park</t>
  </si>
  <si>
    <t>Leon Low</t>
  </si>
  <si>
    <t xml:space="preserve">FOUR CORNER OAK               </t>
  </si>
  <si>
    <t>61-074-05-01</t>
  </si>
  <si>
    <t xml:space="preserve"> Chris Muma Forest Products Inc</t>
  </si>
  <si>
    <t xml:space="preserve"> G &amp; P Timber Co Inc</t>
  </si>
  <si>
    <t xml:space="preserve">DEVIL CREEK OAK               </t>
  </si>
  <si>
    <t>61-081-05-01</t>
  </si>
  <si>
    <t xml:space="preserve">RICHARDSON ROAD ASPEN         </t>
  </si>
  <si>
    <t>61-075-05-01</t>
  </si>
  <si>
    <t xml:space="preserve">BLUE LAKE HARDWOODS           </t>
  </si>
  <si>
    <t>61-073-05-01</t>
  </si>
  <si>
    <t xml:space="preserve">PICKEREL LAKE SALE            </t>
  </si>
  <si>
    <t>61-006-06-01</t>
  </si>
  <si>
    <t xml:space="preserve">SOUTH SHARON RED              </t>
  </si>
  <si>
    <t>61-014-06-01</t>
  </si>
  <si>
    <t xml:space="preserve"> Dan Bundy Logging Inc</t>
  </si>
  <si>
    <t xml:space="preserve">COMBAT ZONE                   </t>
  </si>
  <si>
    <t>61-632-06-01</t>
  </si>
  <si>
    <t xml:space="preserve">NINE POINT TRAIL              </t>
  </si>
  <si>
    <t>61-031-06-01</t>
  </si>
  <si>
    <t xml:space="preserve">DUTCH JOHN MIX                </t>
  </si>
  <si>
    <t>61-045-06-01</t>
  </si>
  <si>
    <t>DARBY LAKE OAK</t>
  </si>
  <si>
    <t>61-009-04-01</t>
  </si>
  <si>
    <t>CABIN PINE</t>
  </si>
  <si>
    <t>61-094-04-01</t>
  </si>
  <si>
    <t xml:space="preserve">BLUE BEAR PINE                </t>
  </si>
  <si>
    <t>61-043-05-01</t>
  </si>
  <si>
    <t xml:space="preserve">THAYER ASPEN                  </t>
  </si>
  <si>
    <t>61-041-05-01</t>
  </si>
  <si>
    <t xml:space="preserve"> J &amp; S Logging</t>
  </si>
  <si>
    <t xml:space="preserve">WATERFOWL ROAD WARBLER        </t>
  </si>
  <si>
    <t>61-019-05-01</t>
  </si>
  <si>
    <t xml:space="preserve">HILLTOP HARDWOOD              </t>
  </si>
  <si>
    <t>61-046-05-01</t>
  </si>
  <si>
    <t xml:space="preserve">RIVERVIEW OAK                 </t>
  </si>
  <si>
    <t>61-044-05-01</t>
  </si>
  <si>
    <t xml:space="preserve">CAMP II HARDWOODS             </t>
  </si>
  <si>
    <t>61-017-05-01</t>
  </si>
  <si>
    <t xml:space="preserve">SECTION 24 OAK                </t>
  </si>
  <si>
    <t>61-003-06-01</t>
  </si>
  <si>
    <t xml:space="preserve">RYE FIELD RED                 </t>
  </si>
  <si>
    <t>61-015-06-01</t>
  </si>
  <si>
    <t xml:space="preserve"> Casselmans Logging</t>
  </si>
  <si>
    <t xml:space="preserve"> Bay Forestry</t>
  </si>
  <si>
    <t xml:space="preserve">RYE FIELD ASPEN               </t>
  </si>
  <si>
    <t>61-022-06-01</t>
  </si>
  <si>
    <t>Bruce Bundy</t>
  </si>
  <si>
    <t xml:space="preserve">HORTON ASPEN                  </t>
  </si>
  <si>
    <t>61-027-06-01</t>
  </si>
  <si>
    <t xml:space="preserve">BLUE LINE PINE                </t>
  </si>
  <si>
    <t>61-033-06-01</t>
  </si>
  <si>
    <t xml:space="preserve">ASPEN-JACK                    </t>
  </si>
  <si>
    <t>61-034-06-01</t>
  </si>
  <si>
    <t xml:space="preserve">OLD CENTERLINE TRUCK TRAIL    </t>
  </si>
  <si>
    <t>61-056-05-01</t>
  </si>
  <si>
    <t xml:space="preserve"> Outman Forest Products</t>
  </si>
  <si>
    <t xml:space="preserve">SEVEN POINT OAK               </t>
  </si>
  <si>
    <t>61-060-05-01</t>
  </si>
  <si>
    <t xml:space="preserve">NORTH BRANCH TRUCK TRAIL      </t>
  </si>
  <si>
    <t>61-057-05-01</t>
  </si>
  <si>
    <t xml:space="preserve">GARDNER FARM JACK PINE        </t>
  </si>
  <si>
    <t>61-061-05-01</t>
  </si>
  <si>
    <t xml:space="preserve">RICHARDSON ROAD HARDWOODS     </t>
  </si>
  <si>
    <t>61-009-05-01</t>
  </si>
  <si>
    <t xml:space="preserve"> Paris Sawmill, Inc.</t>
  </si>
  <si>
    <t>Pat Wheeler</t>
  </si>
  <si>
    <t xml:space="preserve">RICHARDSON ROAD WHITE PINE    </t>
  </si>
  <si>
    <t>61-076-05-01</t>
  </si>
  <si>
    <t xml:space="preserve">LITTLE TOWNLINE RED PINE      </t>
  </si>
  <si>
    <t>61-077-05-01</t>
  </si>
  <si>
    <t xml:space="preserve"> Roger Bazuin &amp; Sons Inc</t>
  </si>
  <si>
    <t xml:space="preserve">TOWNLINE RED PINE             </t>
  </si>
  <si>
    <t>61-018-05-01</t>
  </si>
  <si>
    <t xml:space="preserve">OXBOW LAKE OAK                </t>
  </si>
  <si>
    <t>61-082-05-01</t>
  </si>
  <si>
    <t xml:space="preserve">TOWNLINE ROAD HARDWOODS       </t>
  </si>
  <si>
    <t>61-001-05-01</t>
  </si>
  <si>
    <t xml:space="preserve">ANR ASPEN                     </t>
  </si>
  <si>
    <t>61-030-05-01</t>
  </si>
  <si>
    <t xml:space="preserve">121 OAK                       </t>
  </si>
  <si>
    <t>61-053-05-01</t>
  </si>
  <si>
    <t xml:space="preserve">TOWER ROAD ASPEN              </t>
  </si>
  <si>
    <t>61-048-05-01</t>
  </si>
  <si>
    <t xml:space="preserve">TOWER ROAD HARDWOOD           </t>
  </si>
  <si>
    <t>61-064-05-01</t>
  </si>
  <si>
    <t>William Beaver</t>
  </si>
  <si>
    <t xml:space="preserve">COVERT HARDWOODS              </t>
  </si>
  <si>
    <t>61-066-05-01</t>
  </si>
  <si>
    <t xml:space="preserve">JOHNSONVILLE # 2              </t>
  </si>
  <si>
    <t>61-063-05-01</t>
  </si>
  <si>
    <t xml:space="preserve"> Jaroche Brothers Inc</t>
  </si>
  <si>
    <t>SWEET CALIBER RED</t>
  </si>
  <si>
    <t>61-093-04-01</t>
  </si>
  <si>
    <t xml:space="preserve">DUTCH JOHN ASPEN              </t>
  </si>
  <si>
    <t>61-104-04-01</t>
  </si>
  <si>
    <t>Wilfred Emond</t>
  </si>
  <si>
    <t xml:space="preserve">FLAT RIVER MIX                </t>
  </si>
  <si>
    <t>61-036-05-01</t>
  </si>
  <si>
    <t xml:space="preserve">GOOSE CREEK JACK              </t>
  </si>
  <si>
    <t>61-028-05-01</t>
  </si>
  <si>
    <t xml:space="preserve">DEVIL CREEK PINE              </t>
  </si>
  <si>
    <t>61-054-05-01</t>
  </si>
  <si>
    <t xml:space="preserve">LITTLE CANNON SALE            </t>
  </si>
  <si>
    <t>61-049-05-01</t>
  </si>
  <si>
    <t>Manton Office</t>
  </si>
  <si>
    <t xml:space="preserve">MIKE AND TONY HARDWOODS       </t>
  </si>
  <si>
    <t>63-063-05-01</t>
  </si>
  <si>
    <t xml:space="preserve"> Low's Forest Products</t>
  </si>
  <si>
    <t>Willie Outman</t>
  </si>
  <si>
    <t xml:space="preserve">HAYMARSH ASPEN                </t>
  </si>
  <si>
    <t>63-004-06-01</t>
  </si>
  <si>
    <t xml:space="preserve">NELSON ASPEN                  </t>
  </si>
  <si>
    <t>63-003-06-01</t>
  </si>
  <si>
    <t xml:space="preserve"> 3:15 PM</t>
  </si>
  <si>
    <t xml:space="preserve">PINE FLUSH                    </t>
  </si>
  <si>
    <t>63-012-06-01</t>
  </si>
  <si>
    <t xml:space="preserve">LONG PINE/ASPEN HAUL          </t>
  </si>
  <si>
    <t>63-014-06-01</t>
  </si>
  <si>
    <t>Dan Bundy</t>
  </si>
  <si>
    <t xml:space="preserve">SMALL JOB PINE 51             </t>
  </si>
  <si>
    <t>63-019-06-01</t>
  </si>
  <si>
    <t xml:space="preserve">FORGOTTEN PINE                </t>
  </si>
  <si>
    <t>63-008-06-01</t>
  </si>
  <si>
    <t>Anthony Stutzman Northwood Forest Products</t>
  </si>
  <si>
    <t xml:space="preserve">REEDSBURG JACK ASPEN          </t>
  </si>
  <si>
    <t>63-015-06-01</t>
  </si>
  <si>
    <t xml:space="preserve">ELAN ASPEN                    </t>
  </si>
  <si>
    <t>63-028-06-01</t>
  </si>
  <si>
    <t xml:space="preserve">VINCE POLE PINE               </t>
  </si>
  <si>
    <t>63-047-05-01</t>
  </si>
  <si>
    <t xml:space="preserve"> Bell Timber Inc</t>
  </si>
  <si>
    <t xml:space="preserve">NO. 1 HARDWOODS               </t>
  </si>
  <si>
    <t>63-002-06-01</t>
  </si>
  <si>
    <t xml:space="preserve">NO 2 RD. PINE                 </t>
  </si>
  <si>
    <t>63-018-06-01</t>
  </si>
  <si>
    <t xml:space="preserve">RXR RED                       </t>
  </si>
  <si>
    <t>63-060-05-01</t>
  </si>
  <si>
    <t xml:space="preserve">PACKINGVILLE PINE             </t>
  </si>
  <si>
    <t>63-005-05-01</t>
  </si>
  <si>
    <t xml:space="preserve">TEA KETTLE JACK               </t>
  </si>
  <si>
    <t>63-013-06-01</t>
  </si>
  <si>
    <t xml:space="preserve">MESIC MIX                     </t>
  </si>
  <si>
    <t>63-038-05-01</t>
  </si>
  <si>
    <t xml:space="preserve"> Billsby Lumber</t>
  </si>
  <si>
    <t xml:space="preserve">TURNER PINE VILLE             </t>
  </si>
  <si>
    <t>63-037-05-01</t>
  </si>
  <si>
    <t xml:space="preserve">MIKE &amp; TONY PINE              </t>
  </si>
  <si>
    <t>63-043-05-01</t>
  </si>
  <si>
    <t xml:space="preserve">FORWARD ASPEN                 </t>
  </si>
  <si>
    <t>63-049-05-01</t>
  </si>
  <si>
    <t xml:space="preserve">MOREY MIX                     </t>
  </si>
  <si>
    <t>63-036-04-01</t>
  </si>
  <si>
    <t xml:space="preserve">MSL RED PINE                  </t>
  </si>
  <si>
    <t>63-059-05-01</t>
  </si>
  <si>
    <t xml:space="preserve">BEAR TRACK RED                </t>
  </si>
  <si>
    <t>63-041-05-01</t>
  </si>
  <si>
    <t xml:space="preserve">BAXJAX PINE                   </t>
  </si>
  <si>
    <t>63-044-05-01</t>
  </si>
  <si>
    <t xml:space="preserve">FILER PINE                    </t>
  </si>
  <si>
    <t>63-003-05-01</t>
  </si>
  <si>
    <t xml:space="preserve">137 RED PINE                  </t>
  </si>
  <si>
    <t>63-053-05-01</t>
  </si>
  <si>
    <t xml:space="preserve">CUTCHEON RED                  </t>
  </si>
  <si>
    <t>63-055-05-01</t>
  </si>
  <si>
    <t xml:space="preserve">GIL CUTCHEON HDWDS            </t>
  </si>
  <si>
    <t>63-056-05-01</t>
  </si>
  <si>
    <t xml:space="preserve">RED O OAK                     </t>
  </si>
  <si>
    <t>63-062-05-01</t>
  </si>
  <si>
    <t xml:space="preserve"> 3:08 PM</t>
  </si>
  <si>
    <t xml:space="preserve">QUICK CHIP JACK PINE          </t>
  </si>
  <si>
    <t>63-035-05-01</t>
  </si>
  <si>
    <t xml:space="preserve">HAIRY PINE                    </t>
  </si>
  <si>
    <t>63-039-05-01</t>
  </si>
  <si>
    <t xml:space="preserve">YOOPER'S POPPLE               </t>
  </si>
  <si>
    <t>63-042-05-01</t>
  </si>
  <si>
    <t xml:space="preserve">TASTY GNAT SALE               </t>
  </si>
  <si>
    <t>63-045-05-01</t>
  </si>
  <si>
    <t xml:space="preserve">STRIEF RD. MIX                </t>
  </si>
  <si>
    <t>63-025-05-01</t>
  </si>
  <si>
    <t xml:space="preserve"> Akin Forest Products</t>
  </si>
  <si>
    <t>James Casselman</t>
  </si>
  <si>
    <t xml:space="preserve">SMALL JOB MIX                 </t>
  </si>
  <si>
    <t>63-036-05-01</t>
  </si>
  <si>
    <t xml:space="preserve">SE MIX                        </t>
  </si>
  <si>
    <t>63-033-05-01</t>
  </si>
  <si>
    <t>Naubinway Office</t>
  </si>
  <si>
    <t xml:space="preserve"> 3:30 PM</t>
  </si>
  <si>
    <t xml:space="preserve">TWO MINUTE DRILL              </t>
  </si>
  <si>
    <t>45-123-05-01</t>
  </si>
  <si>
    <t xml:space="preserve"> Kerr Forest Management</t>
  </si>
  <si>
    <t xml:space="preserve"> WJZ &amp; Sons Harvesting, Inc</t>
  </si>
  <si>
    <t xml:space="preserve"> Timber Products Michigan Ltd Ptrsp</t>
  </si>
  <si>
    <t xml:space="preserve"> Zellar Excavating Inc</t>
  </si>
  <si>
    <t xml:space="preserve"> Domtar Industries</t>
  </si>
  <si>
    <t xml:space="preserve"> Takala Enterprises, Inc.</t>
  </si>
  <si>
    <t xml:space="preserve"> Spencer Forest Products, Inc Or Manistique Michi</t>
  </si>
  <si>
    <t xml:space="preserve">ADEQUATE ASPEN                </t>
  </si>
  <si>
    <t>45-117-05-01</t>
  </si>
  <si>
    <t>SMALL Sale</t>
  </si>
  <si>
    <t>45-128-05-01</t>
  </si>
  <si>
    <t xml:space="preserve">FIRST AND GOAL                </t>
  </si>
  <si>
    <t>45-129-05-01</t>
  </si>
  <si>
    <t>Alex R Johnson</t>
  </si>
  <si>
    <t xml:space="preserve">JUNGLE JIM MIX                </t>
  </si>
  <si>
    <t>45-104-06-01</t>
  </si>
  <si>
    <t xml:space="preserve">NORTH RIDGE HARDWOOD          </t>
  </si>
  <si>
    <t>45-107-06-01</t>
  </si>
  <si>
    <t xml:space="preserve"> Hamill Wood Products</t>
  </si>
  <si>
    <t xml:space="preserve">SLED DRAGS                    </t>
  </si>
  <si>
    <t>45-108-06-01</t>
  </si>
  <si>
    <t>Misc. Sp.</t>
  </si>
  <si>
    <t xml:space="preserve">QUARRY ACCESS                 </t>
  </si>
  <si>
    <t>45-105-06-01</t>
  </si>
  <si>
    <t>Stanley Zellar</t>
  </si>
  <si>
    <t xml:space="preserve">DYNAMITE MIX                  </t>
  </si>
  <si>
    <t>45-102-06-01</t>
  </si>
  <si>
    <t xml:space="preserve">SPLIT TIME SALE               </t>
  </si>
  <si>
    <t>45-103-05-01</t>
  </si>
  <si>
    <t>Jack Gribbell</t>
  </si>
  <si>
    <t>Kevin Johnson</t>
  </si>
  <si>
    <t xml:space="preserve">FIDO PINE                     </t>
  </si>
  <si>
    <t>45-130-05-01</t>
  </si>
  <si>
    <t>Joe Bosanic</t>
  </si>
  <si>
    <t xml:space="preserve">ACROBAT PINE                  </t>
  </si>
  <si>
    <t>45-101-06-01</t>
  </si>
  <si>
    <t xml:space="preserve">WORTH ROAD HARDWOOD           </t>
  </si>
  <si>
    <t>45-127-05-01</t>
  </si>
  <si>
    <t xml:space="preserve">FOURTH AND TEN MIX            </t>
  </si>
  <si>
    <t>45-124-05-01</t>
  </si>
  <si>
    <t xml:space="preserve"> Joe Bosanic Timber Products</t>
  </si>
  <si>
    <t xml:space="preserve">INCH AND A HALF MIX           </t>
  </si>
  <si>
    <t>45-138-04-01</t>
  </si>
  <si>
    <t xml:space="preserve"> Duberville Logging</t>
  </si>
  <si>
    <t xml:space="preserve">BLUE ARROW MIX                </t>
  </si>
  <si>
    <t>45-103-06-01</t>
  </si>
  <si>
    <t xml:space="preserve">MILLECOQUINS MAPLE            </t>
  </si>
  <si>
    <t>45-105-05-01</t>
  </si>
  <si>
    <t xml:space="preserve">HUNTERS HARVEST               </t>
  </si>
  <si>
    <t>45-107-05-01</t>
  </si>
  <si>
    <t xml:space="preserve"> Domtar Industries Inc.</t>
  </si>
  <si>
    <t xml:space="preserve">HOG MIX                       </t>
  </si>
  <si>
    <t>45-109-05-01</t>
  </si>
  <si>
    <t xml:space="preserve">GRAND VIEW HARVEST            </t>
  </si>
  <si>
    <t>45-112-05-01</t>
  </si>
  <si>
    <t xml:space="preserve">DEQ DELIGHT                   </t>
  </si>
  <si>
    <t>45-120-05-01</t>
  </si>
  <si>
    <t xml:space="preserve"> Louisiana Pacific Corporation (Newberry)</t>
  </si>
  <si>
    <t xml:space="preserve"> Shepard's Forestry Ent Inc</t>
  </si>
  <si>
    <t xml:space="preserve">BLAZING HARDWOODS             </t>
  </si>
  <si>
    <t>45-122-05-01</t>
  </si>
  <si>
    <t xml:space="preserve"> Matelski Lumber Inc.</t>
  </si>
  <si>
    <t xml:space="preserve">FINE NINE ASPEN               </t>
  </si>
  <si>
    <t>45-116-05-01</t>
  </si>
  <si>
    <t xml:space="preserve">J.T.'S JUNK                   </t>
  </si>
  <si>
    <t>45-114-05-01</t>
  </si>
  <si>
    <t xml:space="preserve">LIMPING BRAD BIRCH            </t>
  </si>
  <si>
    <t>45-118-05-01</t>
  </si>
  <si>
    <t xml:space="preserve">ONE AND ONE MIX               </t>
  </si>
  <si>
    <t>45-119-05-01</t>
  </si>
  <si>
    <t xml:space="preserve">STALE HARDWOODS               </t>
  </si>
  <si>
    <t>45-121-05-01</t>
  </si>
  <si>
    <t>Newberry Office</t>
  </si>
  <si>
    <t xml:space="preserve">BAIRD CREEK ASPEN             </t>
  </si>
  <si>
    <t>42-019-06-01</t>
  </si>
  <si>
    <t>Jake Duberville</t>
  </si>
  <si>
    <t xml:space="preserve">COMPARTMENT 116 MIX           </t>
  </si>
  <si>
    <t>42-014-06-01</t>
  </si>
  <si>
    <t xml:space="preserve"> Richard Brow &amp; Sons Inc</t>
  </si>
  <si>
    <t xml:space="preserve">CAMP SNORT LOWLAND TIMBER     </t>
  </si>
  <si>
    <t>42-015-06-01</t>
  </si>
  <si>
    <t xml:space="preserve">COMPARTMENT 55 JACK PINE      </t>
  </si>
  <si>
    <t>42-013-06-01</t>
  </si>
  <si>
    <t xml:space="preserve">SOUTH WIDEWATERS JACK PINE    </t>
  </si>
  <si>
    <t>42-012-06-01</t>
  </si>
  <si>
    <t>Clarence E McNamara</t>
  </si>
  <si>
    <t xml:space="preserve">MOOSE TRACK JACK PINE         </t>
  </si>
  <si>
    <t>42-001-06-01</t>
  </si>
  <si>
    <t xml:space="preserve">FOUR CORNERS JACK PINE        </t>
  </si>
  <si>
    <t>42-002-06-01</t>
  </si>
  <si>
    <t xml:space="preserve">CHURCH CAMP JACK PINE         </t>
  </si>
  <si>
    <t>42-006-06-01</t>
  </si>
  <si>
    <t xml:space="preserve">DANAHER PINE                  </t>
  </si>
  <si>
    <t>42-003-06-01</t>
  </si>
  <si>
    <t xml:space="preserve">COMPARTMENT 97 PINE MIX       </t>
  </si>
  <si>
    <t>42-005-06-01</t>
  </si>
  <si>
    <t xml:space="preserve">COMPARTMENT 97 HARDWOODS      </t>
  </si>
  <si>
    <t>42-004-06-01</t>
  </si>
  <si>
    <t xml:space="preserve">442 MIX                       </t>
  </si>
  <si>
    <t>42-027-05-01</t>
  </si>
  <si>
    <t xml:space="preserve">NEW ACCESS HARDWOOD           </t>
  </si>
  <si>
    <t>42-026-05-01</t>
  </si>
  <si>
    <t xml:space="preserve">STEELE'S CAMP ASPEN           </t>
  </si>
  <si>
    <t>42-039-05-01</t>
  </si>
  <si>
    <t xml:space="preserve">REXTON RE-TRY HARDWOOD        </t>
  </si>
  <si>
    <t>42-040-05-01</t>
  </si>
  <si>
    <t xml:space="preserve">NORTH STEELE'S ASPEN          </t>
  </si>
  <si>
    <t>42-041-05-01</t>
  </si>
  <si>
    <t xml:space="preserve">QUARRY ROAD BIRCH             </t>
  </si>
  <si>
    <t>42-031-05-01</t>
  </si>
  <si>
    <t xml:space="preserve">MISSING BRIDGE MIX            </t>
  </si>
  <si>
    <t>42-032-05-01</t>
  </si>
  <si>
    <t xml:space="preserve">ROCKY RIDGE ASPEN             </t>
  </si>
  <si>
    <t>42-034-05-01</t>
  </si>
  <si>
    <t xml:space="preserve">MIDDLE SAGE ASPEN             </t>
  </si>
  <si>
    <t>42-033-05-01</t>
  </si>
  <si>
    <t xml:space="preserve">SLEEPER LAKES MIX             </t>
  </si>
  <si>
    <t>42-019-05-01</t>
  </si>
  <si>
    <t xml:space="preserve">WILLIAMS ROAD PINE            </t>
  </si>
  <si>
    <t>42-038-05-01</t>
  </si>
  <si>
    <t xml:space="preserve">GILLETTE CAMP ASPEN           </t>
  </si>
  <si>
    <t>42-030-05-01</t>
  </si>
  <si>
    <t xml:space="preserve"> Scott Korenich Logging</t>
  </si>
  <si>
    <t xml:space="preserve">CAMP 7 LAKE HARDWOOD          </t>
  </si>
  <si>
    <t>42-036-05-01</t>
  </si>
  <si>
    <t xml:space="preserve">BARRETT LAKE MIX              </t>
  </si>
  <si>
    <t>42-037-05-01</t>
  </si>
  <si>
    <t xml:space="preserve">COMPARTMENT 1 RED PINE        </t>
  </si>
  <si>
    <t>42-020-05-01</t>
  </si>
  <si>
    <t xml:space="preserve">COMPARTMENT 1 HARDWOODS       </t>
  </si>
  <si>
    <t>42-021-05-01</t>
  </si>
  <si>
    <t xml:space="preserve">HALFWAY LAKE MIX              </t>
  </si>
  <si>
    <t>42-029-05-01</t>
  </si>
  <si>
    <t xml:space="preserve">WEATHER STATION SALVAGE       </t>
  </si>
  <si>
    <t>42-035-05-01</t>
  </si>
  <si>
    <t>Pigeon River Country Office</t>
  </si>
  <si>
    <t xml:space="preserve">VALLEY COMBO                  </t>
  </si>
  <si>
    <t>53-003-05-01</t>
  </si>
  <si>
    <t xml:space="preserve">OLD PIPELINE ASPEN MIX        </t>
  </si>
  <si>
    <t>53-013-05-01</t>
  </si>
  <si>
    <t xml:space="preserve">SQUAW ROOT OAK                </t>
  </si>
  <si>
    <t>53-014-05-01</t>
  </si>
  <si>
    <t xml:space="preserve">NORTH DOG LAKE ASPINE         </t>
  </si>
  <si>
    <t>53-001-06-01</t>
  </si>
  <si>
    <t xml:space="preserve">FOUR SPOT RED PINE            </t>
  </si>
  <si>
    <t>53-002-06-01</t>
  </si>
  <si>
    <t xml:space="preserve">BRUIN'S PINE                  </t>
  </si>
  <si>
    <t>53-016-05-01</t>
  </si>
  <si>
    <t xml:space="preserve">GREEN TIMBERS HARDWOODS       </t>
  </si>
  <si>
    <t>53-010-05-01</t>
  </si>
  <si>
    <t xml:space="preserve">OSMUN ROAD HARDWOOD           </t>
  </si>
  <si>
    <t>53-017-05-01</t>
  </si>
  <si>
    <t xml:space="preserve">STANDBY PINE                  </t>
  </si>
  <si>
    <t>53-015-05-01</t>
  </si>
  <si>
    <t xml:space="preserve">FORD LAKE RD. OAK             </t>
  </si>
  <si>
    <t>53-004-05-01</t>
  </si>
  <si>
    <t xml:space="preserve">CAMP HARDWOODS                </t>
  </si>
  <si>
    <t>53-001-05-01</t>
  </si>
  <si>
    <t xml:space="preserve">MILE LONG PINE                </t>
  </si>
  <si>
    <t>53-018-05-01</t>
  </si>
  <si>
    <t xml:space="preserve">WESTWARD CLUTE RED PINE       </t>
  </si>
  <si>
    <t>53-007-05-01</t>
  </si>
  <si>
    <t xml:space="preserve">THE WITCH'S BROOM             </t>
  </si>
  <si>
    <t>53-002-05-01</t>
  </si>
  <si>
    <t xml:space="preserve">BIRD TALLY HARDWOODS          </t>
  </si>
  <si>
    <t>53-005-05-01</t>
  </si>
  <si>
    <t xml:space="preserve">GRINDSTONE HARDWOOD           </t>
  </si>
  <si>
    <t>53-006-05-01</t>
  </si>
  <si>
    <t xml:space="preserve">L/A CREEK RED PINE II         </t>
  </si>
  <si>
    <t>53-009-05-01</t>
  </si>
  <si>
    <t>Michael Sturgill</t>
  </si>
  <si>
    <t xml:space="preserve">WEBB CORNER ASPEN             </t>
  </si>
  <si>
    <t>53-011-05-01</t>
  </si>
  <si>
    <t xml:space="preserve"> R &amp; R Forest Products</t>
  </si>
  <si>
    <t xml:space="preserve">FIRE TOWER ROAD MIX           </t>
  </si>
  <si>
    <t>53-012-05-01</t>
  </si>
  <si>
    <t>Michael DeMaestri</t>
  </si>
  <si>
    <t xml:space="preserve">BROKEN ARROW MIX              </t>
  </si>
  <si>
    <t>53-008-05-01</t>
  </si>
  <si>
    <t>Roscommon Office</t>
  </si>
  <si>
    <t xml:space="preserve">BLOCK 1186                    </t>
  </si>
  <si>
    <t>71-003-05-01</t>
  </si>
  <si>
    <t xml:space="preserve">WARBLER RED PINE              </t>
  </si>
  <si>
    <t>71-025-05-01</t>
  </si>
  <si>
    <t xml:space="preserve"> Maple Island Log Homes (Fife Lake)</t>
  </si>
  <si>
    <t xml:space="preserve">PERRY HOLT LEFTOVER           </t>
  </si>
  <si>
    <t>71-026-05-01</t>
  </si>
  <si>
    <t xml:space="preserve">M.C.L. HARVEST                </t>
  </si>
  <si>
    <t>71-016-06-01</t>
  </si>
  <si>
    <t xml:space="preserve">BARROW PIT OAK                </t>
  </si>
  <si>
    <t>71-020-06-01</t>
  </si>
  <si>
    <t xml:space="preserve">CJ OAK                        </t>
  </si>
  <si>
    <t>71-009-06-01</t>
  </si>
  <si>
    <t xml:space="preserve">RC OAK                        </t>
  </si>
  <si>
    <t>71-007-06-01</t>
  </si>
  <si>
    <t xml:space="preserve">REFUGE MIX                    </t>
  </si>
  <si>
    <t>71-028-05-01</t>
  </si>
  <si>
    <t xml:space="preserve">THIRD LAKE HARVEST            </t>
  </si>
  <si>
    <t>71-029-05-01</t>
  </si>
  <si>
    <t xml:space="preserve">MARL LAKE SELECTIONS          </t>
  </si>
  <si>
    <t>71-032-05-01</t>
  </si>
  <si>
    <t xml:space="preserve">BOYCE FIRE SALVAGE #8         </t>
  </si>
  <si>
    <t>71-030-05-01</t>
  </si>
  <si>
    <t xml:space="preserve"> Central Michigan Firewood</t>
  </si>
  <si>
    <t xml:space="preserve">KIRTLAND TRIANGLE             </t>
  </si>
  <si>
    <t>71-031-05-01</t>
  </si>
  <si>
    <t xml:space="preserve">URSA MINOR                    </t>
  </si>
  <si>
    <t>71-021-05-01</t>
  </si>
  <si>
    <t xml:space="preserve">BLOCK 1185                    </t>
  </si>
  <si>
    <t>71-002-05-01</t>
  </si>
  <si>
    <t xml:space="preserve">WIG ZAG HARVEST               </t>
  </si>
  <si>
    <t>71-023-05-01</t>
  </si>
  <si>
    <t xml:space="preserve">EVERETT ROAD JUNCTION         </t>
  </si>
  <si>
    <t>71-022-05-01</t>
  </si>
  <si>
    <t xml:space="preserve">COPPERHEAD ROAD               </t>
  </si>
  <si>
    <t>71-012-05-01</t>
  </si>
  <si>
    <t xml:space="preserve"> AJD For/Pro</t>
  </si>
  <si>
    <t xml:space="preserve"> Bisballe Forest Products</t>
  </si>
  <si>
    <t>Herbert Jr Dankert</t>
  </si>
  <si>
    <t xml:space="preserve">TOWNLINE HARVEST              </t>
  </si>
  <si>
    <t>71-011-05-01</t>
  </si>
  <si>
    <t xml:space="preserve">BLOCK 1184                    </t>
  </si>
  <si>
    <t>71-001-05-01</t>
  </si>
  <si>
    <t xml:space="preserve">BLOCK 1193                    </t>
  </si>
  <si>
    <t>71-010-05-01</t>
  </si>
  <si>
    <t xml:space="preserve">BLOCK 1187                    </t>
  </si>
  <si>
    <t>71-004-05-01</t>
  </si>
  <si>
    <t xml:space="preserve">BLOCK 1191                    </t>
  </si>
  <si>
    <t>71-008-05-01</t>
  </si>
  <si>
    <t xml:space="preserve">BLOCK 1189                    </t>
  </si>
  <si>
    <t>71-006-05-01</t>
  </si>
  <si>
    <t>William Omell</t>
  </si>
  <si>
    <t xml:space="preserve">BLOCK 1190                    </t>
  </si>
  <si>
    <t>71-007-05-01</t>
  </si>
  <si>
    <t xml:space="preserve">SOUTHSIDE J.A.M.              </t>
  </si>
  <si>
    <t>71-020-05-01</t>
  </si>
  <si>
    <t xml:space="preserve">BLOCK 1192                    </t>
  </si>
  <si>
    <t>71-009-05-01</t>
  </si>
  <si>
    <t>Sault Ste Marie Office</t>
  </si>
  <si>
    <t xml:space="preserve">CRAZY TRAIL PINE              </t>
  </si>
  <si>
    <t>45-001-05-01</t>
  </si>
  <si>
    <t xml:space="preserve">GAINES MIX                    </t>
  </si>
  <si>
    <t>45-007-05-01</t>
  </si>
  <si>
    <t xml:space="preserve">GAINES PINE EAST              </t>
  </si>
  <si>
    <t>45-008-05-01</t>
  </si>
  <si>
    <t xml:space="preserve">BIRCH HILL BIRCH              </t>
  </si>
  <si>
    <t>45-009-05-01</t>
  </si>
  <si>
    <t xml:space="preserve">PRENTISS BAY ROAD MIX         </t>
  </si>
  <si>
    <t>45-010-05-01</t>
  </si>
  <si>
    <t>Shingleton Office</t>
  </si>
  <si>
    <t xml:space="preserve">DW RED PINE                   </t>
  </si>
  <si>
    <t>41-004-06-01</t>
  </si>
  <si>
    <t xml:space="preserve"> Lawrence Aldrich &amp; Sons Inc</t>
  </si>
  <si>
    <t xml:space="preserve">SECTION 5 CONIFERS            </t>
  </si>
  <si>
    <t>41-002-06-01</t>
  </si>
  <si>
    <t>SEC 34 CREEK COMPLEX</t>
  </si>
  <si>
    <t>41-036-04-01</t>
  </si>
  <si>
    <t xml:space="preserve">MIDDLE BLOCK HARDWOODS        </t>
  </si>
  <si>
    <t>41-043-05-01</t>
  </si>
  <si>
    <t xml:space="preserve"> Michael Leckson &amp; Son Trucking Inc</t>
  </si>
  <si>
    <t xml:space="preserve">ONE ARM CHEF WHITE PINE       </t>
  </si>
  <si>
    <t>41-044-05-01</t>
  </si>
  <si>
    <t xml:space="preserve">HOLLAND DITCH ASPEN           </t>
  </si>
  <si>
    <t>41-005-06-01</t>
  </si>
  <si>
    <t xml:space="preserve">LITTLE FOX CHIPS              </t>
  </si>
  <si>
    <t>41-006-06-01</t>
  </si>
  <si>
    <t xml:space="preserve">MAHONEY RED PINE              </t>
  </si>
  <si>
    <t>41-007-06-01</t>
  </si>
  <si>
    <t xml:space="preserve">TAHQUEMENON TRAILS PINE       </t>
  </si>
  <si>
    <t>41-041-05-01</t>
  </si>
  <si>
    <t xml:space="preserve">THE MAYOR'S JACK PINE         </t>
  </si>
  <si>
    <t>41-003-06-01</t>
  </si>
  <si>
    <t xml:space="preserve">PETREL CORNER HDWDS           </t>
  </si>
  <si>
    <t>41-031-05-01</t>
  </si>
  <si>
    <t xml:space="preserve">CAMP 9 HARDWOODS              </t>
  </si>
  <si>
    <t>41-028-05-01</t>
  </si>
  <si>
    <t>Roy A Nelson Jr</t>
  </si>
  <si>
    <t xml:space="preserve"> B&amp;E Forestry</t>
  </si>
  <si>
    <t xml:space="preserve">13 MILE PINE                  </t>
  </si>
  <si>
    <t>41-026-05-01</t>
  </si>
  <si>
    <t xml:space="preserve">FROZEN PAINT                  </t>
  </si>
  <si>
    <t>41-034-05-01</t>
  </si>
  <si>
    <t xml:space="preserve">DANAHER DOUBLE O PINE         </t>
  </si>
  <si>
    <t>41-040-05-01</t>
  </si>
  <si>
    <t xml:space="preserve">LITTLE RAINBOW HARDWOODS      </t>
  </si>
  <si>
    <t>41-021-05-01</t>
  </si>
  <si>
    <t xml:space="preserve">CHAPEL LAKE ROAD HARDWOODS    </t>
  </si>
  <si>
    <t>41-017-05-01</t>
  </si>
  <si>
    <t xml:space="preserve">TRASH TRUCK HARDWOOD          </t>
  </si>
  <si>
    <t>41-042-05-01</t>
  </si>
  <si>
    <t xml:space="preserve">WEST WALSH                    </t>
  </si>
  <si>
    <t>41-012-05-01</t>
  </si>
  <si>
    <t xml:space="preserve">HOUGH FIRE                    </t>
  </si>
  <si>
    <t>41-015-05-01</t>
  </si>
  <si>
    <t xml:space="preserve">WHICH WAY DO WE GO            </t>
  </si>
  <si>
    <t>41-020-05-01</t>
  </si>
  <si>
    <t xml:space="preserve">DRIGGS MARSH PINE             </t>
  </si>
  <si>
    <t>41-025-05-01</t>
  </si>
  <si>
    <t xml:space="preserve">STAR SPRINGS CONIFERS         </t>
  </si>
  <si>
    <t>41-023-05-01</t>
  </si>
  <si>
    <t xml:space="preserve">WHITE PINE BIT                </t>
  </si>
  <si>
    <t>41-008-05-01</t>
  </si>
  <si>
    <t xml:space="preserve">HAYMEADOW ISLANDS             </t>
  </si>
  <si>
    <t>41-019-05-01</t>
  </si>
  <si>
    <t xml:space="preserve">SLIM'S SALE                   </t>
  </si>
  <si>
    <t>41-014-05-01</t>
  </si>
  <si>
    <t xml:space="preserve"> T-N-T Timber Producers Inc</t>
  </si>
  <si>
    <t xml:space="preserve"> Pomeroy Forest Products Inc</t>
  </si>
  <si>
    <t xml:space="preserve">LAVENDER CORNERS RP           </t>
  </si>
  <si>
    <t>41-030-05-01</t>
  </si>
  <si>
    <t xml:space="preserve">SCOTCH CHIPS                  </t>
  </si>
  <si>
    <t>41-036-05-01</t>
  </si>
  <si>
    <t xml:space="preserve">EWALT BIRCH                   </t>
  </si>
  <si>
    <t>41-039-05-01</t>
  </si>
  <si>
    <t>Marcus Kroupa</t>
  </si>
  <si>
    <t xml:space="preserve">LITTLE BEAVER HARDWOODS       </t>
  </si>
  <si>
    <t>41-033-05-01</t>
  </si>
  <si>
    <t xml:space="preserve">TAHQUEMENON T.T. MIX          </t>
  </si>
  <si>
    <t>41-029-05-01</t>
  </si>
  <si>
    <t xml:space="preserve">WOLF LAKE TRUCK TRAIL         </t>
  </si>
  <si>
    <t>41-037-05-01</t>
  </si>
  <si>
    <t xml:space="preserve">WALSH SOFTWOODS               </t>
  </si>
  <si>
    <t>41-022-05-01</t>
  </si>
  <si>
    <t xml:space="preserve">STUDEBAKER ROAD SOFTWOODS     </t>
  </si>
  <si>
    <t>41-024-05-01</t>
  </si>
  <si>
    <t xml:space="preserve">CLEAR CREEK TRAILS            </t>
  </si>
  <si>
    <t>41-027-05-01</t>
  </si>
  <si>
    <t xml:space="preserve"> 9:30 AM</t>
  </si>
  <si>
    <t>RED PINE ALLEY</t>
  </si>
  <si>
    <t>41-025-04-01</t>
  </si>
  <si>
    <t xml:space="preserve">CANOE LAKE CONIFERS           </t>
  </si>
  <si>
    <t>41-010-05-01</t>
  </si>
  <si>
    <t xml:space="preserve">RIVER ROAD SPRUCE             </t>
  </si>
  <si>
    <t>41-007-05-01</t>
  </si>
  <si>
    <t xml:space="preserve">MERWIN ASPEN / FIR            </t>
  </si>
  <si>
    <t>41-009-05-01</t>
  </si>
  <si>
    <t xml:space="preserve"> William Doyle Forest Products</t>
  </si>
  <si>
    <t xml:space="preserve">5 BLIND PINE                  </t>
  </si>
  <si>
    <t>41-006-05-01</t>
  </si>
  <si>
    <t xml:space="preserve">JUST OFF THE ROAD             </t>
  </si>
  <si>
    <t>41-011-05-01</t>
  </si>
  <si>
    <t>Traverse City Office</t>
  </si>
  <si>
    <t xml:space="preserve"> 2:02 PM</t>
  </si>
  <si>
    <t xml:space="preserve">COMP 24 MIX                   </t>
  </si>
  <si>
    <t>61-072-05-01</t>
  </si>
  <si>
    <t xml:space="preserve">HARD TIME PINE                </t>
  </si>
  <si>
    <t>61-069-05-01</t>
  </si>
  <si>
    <t xml:space="preserve">KINNEY CREEK REMOVAL          </t>
  </si>
  <si>
    <t>61-088-05-01</t>
  </si>
  <si>
    <t xml:space="preserve">RAPTOR RESERVE                </t>
  </si>
  <si>
    <t>61-070-05-01</t>
  </si>
  <si>
    <t xml:space="preserve"> Quality Hardwoods</t>
  </si>
  <si>
    <t xml:space="preserve"> 2:11 PM</t>
  </si>
  <si>
    <t xml:space="preserve">PATCHWORK PINE                </t>
  </si>
  <si>
    <t>61-032-05-01</t>
  </si>
  <si>
    <t>Austrian Pine</t>
  </si>
  <si>
    <t xml:space="preserve">PEARL LAKE PINES              </t>
  </si>
  <si>
    <t>61-052-05-01</t>
  </si>
  <si>
    <t xml:space="preserve">CROKEY LAKE RED PINE          </t>
  </si>
  <si>
    <t>61-009-06-01</t>
  </si>
  <si>
    <t xml:space="preserve">PAK RED                       </t>
  </si>
  <si>
    <t>61-010-06-01</t>
  </si>
  <si>
    <t xml:space="preserve">CHARRED RED                   </t>
  </si>
  <si>
    <t>61-021-06-01</t>
  </si>
  <si>
    <t xml:space="preserve"> 2:04 PM</t>
  </si>
  <si>
    <t xml:space="preserve">STARTING AGAIN PINE           </t>
  </si>
  <si>
    <t>61-012-06-01</t>
  </si>
  <si>
    <t xml:space="preserve">NUTHATCH ASPEN                </t>
  </si>
  <si>
    <t>61-019-06-01</t>
  </si>
  <si>
    <t xml:space="preserve">PLATTE TRAIL HARDWOODS        </t>
  </si>
  <si>
    <t>61-008-06-01</t>
  </si>
  <si>
    <t xml:space="preserve">GRIFFIN HARDWOODS             </t>
  </si>
  <si>
    <t>61-024-06-01</t>
  </si>
  <si>
    <t xml:space="preserve">ANGLE OAK                     </t>
  </si>
  <si>
    <t>61-090-05-01</t>
  </si>
  <si>
    <t xml:space="preserve">DOLLAR LAKE MIX               </t>
  </si>
  <si>
    <t>61-038-06-01</t>
  </si>
  <si>
    <t xml:space="preserve"> Shade Tree Logging</t>
  </si>
  <si>
    <t xml:space="preserve">OUTLET JACK                   </t>
  </si>
  <si>
    <t>61-041-06-01</t>
  </si>
  <si>
    <t xml:space="preserve">OUTLET NORTH                  </t>
  </si>
  <si>
    <t>61-047-06-01</t>
  </si>
  <si>
    <t xml:space="preserve"> 2:05 PM</t>
  </si>
  <si>
    <t xml:space="preserve">SUPPLY ROAD LOGS              </t>
  </si>
  <si>
    <t>61-005-05-01</t>
  </si>
  <si>
    <t xml:space="preserve"> Blake Forest Products</t>
  </si>
  <si>
    <t xml:space="preserve">SCRUTINIZE OAK                </t>
  </si>
  <si>
    <t>61-080-05-01</t>
  </si>
  <si>
    <t xml:space="preserve">BROOMHEAD OAK                 </t>
  </si>
  <si>
    <t>61-086-05-01</t>
  </si>
  <si>
    <t xml:space="preserve"> 2:06 PM</t>
  </si>
  <si>
    <t xml:space="preserve">APNEA MIX                     </t>
  </si>
  <si>
    <t>61-012-05-01</t>
  </si>
  <si>
    <t xml:space="preserve"> Cadillac Forest Products</t>
  </si>
  <si>
    <t xml:space="preserve">VALLEY ROAD HARDWOOD          </t>
  </si>
  <si>
    <t>61-051-05-01</t>
  </si>
  <si>
    <t xml:space="preserve">OVIATT ROAD PINE              </t>
  </si>
  <si>
    <t>61-010-05-01</t>
  </si>
  <si>
    <t xml:space="preserve">ROLLIN' RED PINE              </t>
  </si>
  <si>
    <t>61-087-05-01</t>
  </si>
  <si>
    <t xml:space="preserve">FLYING ANTS RED PINE          </t>
  </si>
  <si>
    <t>61-089-05-01</t>
  </si>
  <si>
    <t xml:space="preserve">POTHOLE ASPEN                 </t>
  </si>
  <si>
    <t>61-016-05-01</t>
  </si>
  <si>
    <t xml:space="preserve">PIPELINE ASPEN                </t>
  </si>
  <si>
    <t>61-065-05-01</t>
  </si>
  <si>
    <t xml:space="preserve">NORTH BRANCH PINE             </t>
  </si>
  <si>
    <t>61-078-05-01</t>
  </si>
  <si>
    <t xml:space="preserve">TWIN LAKES ASPEN              </t>
  </si>
  <si>
    <t>61-085-05-01</t>
  </si>
  <si>
    <t xml:space="preserve">POWERLINE ASPEN               </t>
  </si>
  <si>
    <t>61-084-05-01</t>
  </si>
  <si>
    <t>Bid Rank</t>
  </si>
  <si>
    <t>Total Bidders</t>
  </si>
  <si>
    <t>GNA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</si>
</sst>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Aptos Narrow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14" fontId="0" fillId="0" borderId="0" xfId="0" applyNumberFormat="1"/>
    <xf numFmtId="18" fontId="0" fillId="0" borderId="0" xfId="0" applyNumberFormat="1"/>
    <xf numFmtId="0" fontId="0" fillId="2" borderId="0" xfId="0" applyFill="1"/>
    <xf numFmtId="14" fontId="0" fillId="2" borderId="0" xfId="0" applyNumberFormat="1" applyFill="1"/>
    <xf numFmtId="18" fontId="0" fillId="2" borderId="0" xfId="0" applyNumberFormat="1" applyFill="1"/>
    <xf numFmtId="0" fontId="0" fillId="3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alcChain" Target="calcChain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documenttasks/documenttask1.xml><?xml version="1.0" encoding="utf-8"?>
<Tasks xmlns="http://schemas.microsoft.com/office/tasks/2019/documenttasks">
  <Task id="{79257E24-2F6D-4C33-B01C-3191C821994C}">
    <Anchor>
      <Comment id="{0060C43D-A8D5-4754-9F3C-5FB11C033430}"/>
    </Anchor>
    <History>
      <Event time="2025-06-04T16:06:30.08" id="{570829FB-81EC-4935-B3FB-7C3BCB872DB8}">
        <Attribution userId="S::HebenstreitE@michigan.gov::4600eb73-bc1e-48c7-bed2-60766343c403" userName="Hebenstreit, Emilie (DNR)" userProvider="AD"/>
        <Anchor>
          <Comment id="{0060C43D-A8D5-4754-9F3C-5FB11C033430}"/>
        </Anchor>
        <Create/>
      </Event>
      <Event time="2025-06-04T16:06:30.08" id="{306C51B9-27D5-4F75-A85E-E49E4936A2A0}">
        <Attribution userId="S::HebenstreitE@michigan.gov::4600eb73-bc1e-48c7-bed2-60766343c403" userName="Hebenstreit, Emilie (DNR)" userProvider="AD"/>
        <Anchor>
          <Comment id="{0060C43D-A8D5-4754-9F3C-5FB11C033430}"/>
        </Anchor>
        <Assign userId="S::PoudelJ@michigan.gov::fb32a0a1-8223-4295-81f2-491d37f59ae0" userName="Poudel, Jagdish (DNR)" userProvider="AD"/>
      </Event>
      <Event time="2025-06-04T16:06:30.08" id="{370BDE45-B045-4597-BB1D-AE11DB0FCCBE}">
        <Attribution userId="S::HebenstreitE@michigan.gov::4600eb73-bc1e-48c7-bed2-60766343c403" userName="Hebenstreit, Emilie (DNR)" userProvider="AD"/>
        <Anchor>
          <Comment id="{0060C43D-A8D5-4754-9F3C-5FB11C033430}"/>
        </Anchor>
        <SetTitle title="@Poudel, Jagdish (DNR) @Asselin, Donovan (DNR) There is no estimated volume."/>
      </Event>
    </History>
  </Task>
  <Task id="{9AD8BBA5-565E-4E98-802C-B28F487E8AF3}">
    <Anchor>
      <Comment id="{F8A2322C-C085-4506-839F-411B4B86211C}"/>
    </Anchor>
    <History>
      <Event time="2025-06-04T16:07:45.30" id="{2A6F9B2D-1C66-4E80-9F21-4C142E6B088B}">
        <Attribution userId="S::HebenstreitE@michigan.gov::4600eb73-bc1e-48c7-bed2-60766343c403" userName="Hebenstreit, Emilie (DNR)" userProvider="AD"/>
        <Anchor>
          <Comment id="{F8A2322C-C085-4506-839F-411B4B86211C}"/>
        </Anchor>
        <Create/>
      </Event>
      <Event time="2025-06-04T16:07:45.30" id="{DB18B545-93E3-4907-A46F-5FE69E8969D7}">
        <Attribution userId="S::HebenstreitE@michigan.gov::4600eb73-bc1e-48c7-bed2-60766343c403" userName="Hebenstreit, Emilie (DNR)" userProvider="AD"/>
        <Anchor>
          <Comment id="{F8A2322C-C085-4506-839F-411B4B86211C}"/>
        </Anchor>
        <Assign userId="S::PoudelJ@michigan.gov::fb32a0a1-8223-4295-81f2-491d37f59ae0" userName="Poudel, Jagdish (DNR)" userProvider="AD"/>
      </Event>
      <Event time="2025-06-04T16:07:45.30" id="{2BC8AB13-F018-47AE-8B82-5DE04EAB4C15}">
        <Attribution userId="S::HebenstreitE@michigan.gov::4600eb73-bc1e-48c7-bed2-60766343c403" userName="Hebenstreit, Emilie (DNR)" userProvider="AD"/>
        <Anchor>
          <Comment id="{F8A2322C-C085-4506-839F-411B4B86211C}"/>
        </Anchor>
        <SetTitle title="@Poudel, Jagdish (DNR) @Asselin, Donovan (DNR) There is no Estimated Volume here as well."/>
      </Event>
    </History>
  </Task>
</Tasks>
</file>

<file path=xl/persons/person.xml><?xml version="1.0" encoding="utf-8"?>
<personList xmlns="http://schemas.microsoft.com/office/spreadsheetml/2018/threadedcomments" xmlns:x="http://schemas.openxmlformats.org/spreadsheetml/2006/main">
  <person displayName="Poudel, Jagdish (DNR)" id="{14C57ADA-6B2A-4451-8F98-F341A2849475}" userId="PoudelJ@michigan.gov" providerId="PeoplePicker"/>
  <person displayName="Asselin, Donovan (DNR)" id="{B6949F9B-C1F9-4DE5-BE97-B512995E13F1}" userId="AsselinD@michigan.gov" providerId="PeoplePicker"/>
  <person displayName="Hebenstreit, Emilie (DNR)" id="{855B3FD0-84BC-465D-95B2-B05D4D3D2875}" userId="S::HebenstreitE@michigan.gov::4600eb73-bc1e-48c7-bed2-60766343c403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K22" dT="2025-06-04T16:06:30.08" personId="{855B3FD0-84BC-465D-95B2-B05D4D3D2875}" id="{0060C43D-A8D5-4754-9F3C-5FB11C033430}">
    <text>@Poudel, Jagdish (DNR) @Asselin, Donovan (DNR) There is no estimated volume.</text>
    <mentions>
      <mention mentionpersonId="{14C57ADA-6B2A-4451-8F98-F341A2849475}" mentionId="{BD4DAB2D-C174-498C-BB03-AE05F4CF77E3}" startIndex="0" length="22"/>
      <mention mentionpersonId="{B6949F9B-C1F9-4DE5-BE97-B512995E13F1}" mentionId="{3D8D4967-EDAF-472F-8DA1-BF6A65D8A86A}" startIndex="23" length="23"/>
    </mentions>
  </threadedComment>
  <threadedComment ref="K2258" dT="2025-06-04T16:07:45.31" personId="{855B3FD0-84BC-465D-95B2-B05D4D3D2875}" id="{F8A2322C-C085-4506-839F-411B4B86211C}">
    <text>@Poudel, Jagdish (DNR) @Asselin, Donovan (DNR) There is no Estimated Volume here as well.</text>
    <mentions>
      <mention mentionpersonId="{14C57ADA-6B2A-4451-8F98-F341A2849475}" mentionId="{4E6AC71B-26E2-4C42-9B60-75A80C32F505}" startIndex="0" length="22"/>
      <mention mentionpersonId="{B6949F9B-C1F9-4DE5-BE97-B512995E13F1}" mentionId="{F40C81E5-931B-4723-9B7D-A379BB704149}" startIndex="23" length="23"/>
    </mentions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Relationship Id="rId4" Type="http://schemas.microsoft.com/office/2019/04/relationships/documenttask" Target="../documenttasks/documenttask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FC90BC-0773-4E43-801F-FE56743B0998}">
  <dimension ref="A1:R12137"/>
  <sheetViews>
    <sheetView tabSelected="1" zoomScaleNormal="100" workbookViewId="0">
      <pane ySplit="1" topLeftCell="A8316" activePane="bottomLeft" state="frozen"/>
      <selection pane="bottomLeft" activeCell="D8340" sqref="D8340"/>
    </sheetView>
  </sheetViews>
  <sheetFormatPr defaultRowHeight="14.4" x14ac:dyDescent="0.3"/>
  <cols>
    <col min="1" max="1" width="18" bestFit="1" customWidth="1"/>
    <col min="2" max="2" width="13.21875" bestFit="1" customWidth="1"/>
    <col min="3" max="3" width="13.44140625" bestFit="1" customWidth="1"/>
    <col min="4" max="4" width="23.88671875" bestFit="1" customWidth="1"/>
    <col min="5" max="5" width="12" bestFit="1" customWidth="1"/>
    <col min="7" max="7" width="18.77734375" bestFit="1" customWidth="1"/>
    <col min="8" max="8" width="10.21875" bestFit="1" customWidth="1"/>
    <col min="9" max="9" width="9.5546875" bestFit="1" customWidth="1"/>
    <col min="10" max="10" width="5.6640625" bestFit="1" customWidth="1"/>
  </cols>
  <sheetData>
    <row r="1" spans="1:1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1555</v>
      </c>
      <c r="Q1" t="s">
        <v>1554</v>
      </c>
      <c r="R1" t="s">
        <v>1556</v>
      </c>
    </row>
    <row r="2" spans="1:18" x14ac:dyDescent="0.3">
      <c r="A2" t="s">
        <v>15</v>
      </c>
      <c r="B2" s="1">
        <v>38860</v>
      </c>
      <c r="C2" t="s">
        <v>16</v>
      </c>
      <c r="D2" t="s">
        <v>17</v>
      </c>
      <c r="E2" t="s">
        <v>18</v>
      </c>
      <c r="G2" t="s">
        <v>19</v>
      </c>
      <c r="H2" t="s">
        <v>20</v>
      </c>
      <c r="I2" t="s">
        <v>21</v>
      </c>
      <c r="J2" t="s">
        <v>22</v>
      </c>
      <c r="K2">
        <v>62</v>
      </c>
      <c r="L2">
        <v>1</v>
      </c>
      <c r="M2" t="s">
        <v>23</v>
      </c>
      <c r="N2">
        <v>275</v>
      </c>
      <c r="O2" t="s">
        <v>24</v>
      </c>
      <c r="P2" cm="1">
        <f t="array" ref="P2">IF(Q2&gt;0,INDEX(Q2:Q12136,MATCH(TRUE,INDEX(Q2:Q12136="",,),0)-1),"")</f>
        <v>1</v>
      </c>
      <c r="Q2">
        <f>INT((ROW()-2)/1)+1</f>
        <v>1</v>
      </c>
      <c r="R2">
        <f>IF(P2="","",0)</f>
        <v>0</v>
      </c>
    </row>
    <row r="3" spans="1:18" x14ac:dyDescent="0.3">
      <c r="P3" t="str" cm="1">
        <f t="array" ref="P3">IF(Q3&gt;0,INDEX(Q3:Q12137,MATCH(TRUE,INDEX(Q3:Q12137="",,),0)-1),"")</f>
        <v/>
      </c>
      <c r="R3" t="str">
        <f>IF(P3="","",0)</f>
        <v/>
      </c>
    </row>
    <row r="4" spans="1:18" x14ac:dyDescent="0.3">
      <c r="A4" t="s">
        <v>15</v>
      </c>
      <c r="B4" s="1">
        <v>38860</v>
      </c>
      <c r="C4" t="s">
        <v>16</v>
      </c>
      <c r="D4" t="s">
        <v>25</v>
      </c>
      <c r="E4" t="s">
        <v>26</v>
      </c>
      <c r="G4" t="s">
        <v>19</v>
      </c>
      <c r="H4" t="s">
        <v>20</v>
      </c>
      <c r="I4" t="s">
        <v>21</v>
      </c>
      <c r="J4" t="s">
        <v>22</v>
      </c>
      <c r="K4">
        <v>42</v>
      </c>
      <c r="L4">
        <v>1</v>
      </c>
      <c r="M4" t="s">
        <v>27</v>
      </c>
      <c r="N4">
        <v>600</v>
      </c>
      <c r="O4" t="s">
        <v>24</v>
      </c>
      <c r="P4" cm="1">
        <f t="array" ref="P4">IF(Q4&gt;0,INDEX(Q4:Q12138,MATCH(TRUE,INDEX(Q4:Q12138="",,),0)-1),"")</f>
        <v>1</v>
      </c>
      <c r="Q4">
        <v>1</v>
      </c>
      <c r="R4">
        <f>IF(P4="","",0)</f>
        <v>0</v>
      </c>
    </row>
    <row r="5" spans="1:18" x14ac:dyDescent="0.3">
      <c r="P5" t="str" cm="1">
        <f t="array" ref="P5">IF(Q5&gt;0,INDEX(Q5:Q12139,MATCH(TRUE,INDEX(Q5:Q12139="",,),0)-1),"")</f>
        <v/>
      </c>
      <c r="R5" t="str">
        <f>IF(P5="","",0)</f>
        <v/>
      </c>
    </row>
    <row r="6" spans="1:18" x14ac:dyDescent="0.3">
      <c r="A6" t="s">
        <v>15</v>
      </c>
      <c r="B6" s="1">
        <v>38860</v>
      </c>
      <c r="C6" t="s">
        <v>16</v>
      </c>
      <c r="D6" t="s">
        <v>28</v>
      </c>
      <c r="E6" t="s">
        <v>29</v>
      </c>
      <c r="G6" t="s">
        <v>19</v>
      </c>
      <c r="H6" t="s">
        <v>20</v>
      </c>
      <c r="I6" t="s">
        <v>21</v>
      </c>
      <c r="J6" t="s">
        <v>22</v>
      </c>
      <c r="K6">
        <v>33</v>
      </c>
      <c r="L6">
        <v>1</v>
      </c>
      <c r="M6" t="s">
        <v>30</v>
      </c>
      <c r="N6">
        <v>350</v>
      </c>
      <c r="O6" t="s">
        <v>24</v>
      </c>
      <c r="P6" cm="1">
        <f t="array" ref="P6">IF(Q6&gt;0,INDEX(Q6:Q12140,MATCH(TRUE,INDEX(Q6:Q12140="",,),0)-1),"")</f>
        <v>1</v>
      </c>
      <c r="Q6">
        <v>1</v>
      </c>
      <c r="R6">
        <f>IF(P6="","",0)</f>
        <v>0</v>
      </c>
    </row>
    <row r="7" spans="1:18" x14ac:dyDescent="0.3">
      <c r="P7" t="str" cm="1">
        <f t="array" ref="P7">IF(Q7&gt;0,INDEX(Q7:Q12141,MATCH(TRUE,INDEX(Q7:Q12141="",,),0)-1),"")</f>
        <v/>
      </c>
      <c r="R7" t="str">
        <f>IF(P7="","",0)</f>
        <v/>
      </c>
    </row>
    <row r="8" spans="1:18" x14ac:dyDescent="0.3">
      <c r="A8" t="s">
        <v>15</v>
      </c>
      <c r="B8" s="1">
        <v>38860</v>
      </c>
      <c r="C8" t="s">
        <v>16</v>
      </c>
      <c r="D8" t="s">
        <v>31</v>
      </c>
      <c r="E8" t="s">
        <v>32</v>
      </c>
      <c r="G8" t="s">
        <v>19</v>
      </c>
      <c r="H8" t="s">
        <v>20</v>
      </c>
      <c r="I8" t="s">
        <v>21</v>
      </c>
      <c r="J8" t="s">
        <v>22</v>
      </c>
      <c r="K8">
        <v>50</v>
      </c>
      <c r="L8">
        <v>1</v>
      </c>
      <c r="M8" t="s">
        <v>33</v>
      </c>
      <c r="N8">
        <v>440</v>
      </c>
      <c r="O8" t="s">
        <v>24</v>
      </c>
      <c r="P8" cm="1">
        <f t="array" ref="P8">IF(Q8&gt;0,INDEX(Q8:Q12142,MATCH(TRUE,INDEX(Q8:Q12142="",,),0)-1),"")</f>
        <v>1</v>
      </c>
      <c r="Q8">
        <v>1</v>
      </c>
      <c r="R8">
        <f>IF(P8="","",0)</f>
        <v>0</v>
      </c>
    </row>
    <row r="9" spans="1:18" x14ac:dyDescent="0.3">
      <c r="P9" t="str" cm="1">
        <f t="array" ref="P9">IF(Q9&gt;0,INDEX(Q9:Q12143,MATCH(TRUE,INDEX(Q9:Q12143="",,),0)-1),"")</f>
        <v/>
      </c>
      <c r="R9" t="str">
        <f>IF(P9="","",0)</f>
        <v/>
      </c>
    </row>
    <row r="10" spans="1:18" x14ac:dyDescent="0.3">
      <c r="A10" t="s">
        <v>15</v>
      </c>
      <c r="B10" s="1">
        <v>38860</v>
      </c>
      <c r="C10" t="s">
        <v>16</v>
      </c>
      <c r="D10" t="s">
        <v>34</v>
      </c>
      <c r="E10" t="s">
        <v>35</v>
      </c>
      <c r="G10" t="s">
        <v>19</v>
      </c>
      <c r="H10" t="s">
        <v>36</v>
      </c>
      <c r="I10" t="s">
        <v>21</v>
      </c>
      <c r="J10" t="s">
        <v>22</v>
      </c>
      <c r="K10">
        <v>9</v>
      </c>
      <c r="L10">
        <v>1</v>
      </c>
      <c r="M10" t="s">
        <v>23</v>
      </c>
      <c r="N10">
        <v>500</v>
      </c>
      <c r="O10" t="s">
        <v>24</v>
      </c>
      <c r="P10" cm="1">
        <f t="array" ref="P10">IF(Q10&gt;0,INDEX(Q10:Q12144,MATCH(TRUE,INDEX(Q10:Q12144="",,),0)-1),"")</f>
        <v>1</v>
      </c>
      <c r="Q10">
        <v>1</v>
      </c>
      <c r="R10">
        <f>IF(P10="","",0)</f>
        <v>0</v>
      </c>
    </row>
    <row r="11" spans="1:18" x14ac:dyDescent="0.3">
      <c r="P11" t="str" cm="1">
        <f t="array" ref="P11">IF(Q11&gt;0,INDEX(Q11:Q12145,MATCH(TRUE,INDEX(Q11:Q12145="",,),0)-1),"")</f>
        <v/>
      </c>
      <c r="R11" t="str">
        <f>IF(P11="","",0)</f>
        <v/>
      </c>
    </row>
    <row r="12" spans="1:18" x14ac:dyDescent="0.3">
      <c r="A12" t="s">
        <v>15</v>
      </c>
      <c r="B12" s="1">
        <v>38860</v>
      </c>
      <c r="C12" t="s">
        <v>16</v>
      </c>
      <c r="D12" t="s">
        <v>37</v>
      </c>
      <c r="E12" t="s">
        <v>38</v>
      </c>
      <c r="G12" t="s">
        <v>19</v>
      </c>
      <c r="H12" t="s">
        <v>36</v>
      </c>
      <c r="I12" t="s">
        <v>21</v>
      </c>
      <c r="J12" t="s">
        <v>22</v>
      </c>
      <c r="K12">
        <v>3</v>
      </c>
      <c r="L12">
        <v>1.03</v>
      </c>
      <c r="M12" t="s">
        <v>33</v>
      </c>
      <c r="N12">
        <v>350</v>
      </c>
      <c r="O12" t="s">
        <v>24</v>
      </c>
      <c r="P12" cm="1">
        <f t="array" ref="P12">IF(Q12&gt;0,INDEX(Q12:Q12146,MATCH(TRUE,INDEX(Q12:Q12146="",,),0)-1),"")</f>
        <v>1</v>
      </c>
      <c r="Q12">
        <v>1</v>
      </c>
      <c r="R12">
        <f>IF(P12="","",0)</f>
        <v>0</v>
      </c>
    </row>
    <row r="13" spans="1:18" x14ac:dyDescent="0.3">
      <c r="P13" t="str" cm="1">
        <f t="array" ref="P13">IF(Q13&gt;0,INDEX(Q13:Q12147,MATCH(TRUE,INDEX(Q13:Q12147="",,),0)-1),"")</f>
        <v/>
      </c>
      <c r="R13" t="str">
        <f>IF(P13="","",0)</f>
        <v/>
      </c>
    </row>
    <row r="14" spans="1:18" x14ac:dyDescent="0.3">
      <c r="A14" t="s">
        <v>15</v>
      </c>
      <c r="B14" s="1">
        <v>38860</v>
      </c>
      <c r="C14" t="s">
        <v>16</v>
      </c>
      <c r="D14" t="s">
        <v>39</v>
      </c>
      <c r="E14" t="s">
        <v>40</v>
      </c>
      <c r="G14" t="s">
        <v>19</v>
      </c>
      <c r="H14" t="s">
        <v>41</v>
      </c>
      <c r="I14" t="s">
        <v>21</v>
      </c>
      <c r="J14" t="s">
        <v>22</v>
      </c>
      <c r="K14">
        <v>17</v>
      </c>
      <c r="L14">
        <v>1</v>
      </c>
      <c r="M14" t="s">
        <v>42</v>
      </c>
      <c r="N14">
        <v>100</v>
      </c>
      <c r="O14" t="s">
        <v>24</v>
      </c>
      <c r="P14" cm="1">
        <f t="array" ref="P14">IF(Q14&gt;0,INDEX(Q14:Q12148,MATCH(TRUE,INDEX(Q14:Q12148="",,),0)-1),"")</f>
        <v>1</v>
      </c>
      <c r="Q14">
        <v>1</v>
      </c>
      <c r="R14">
        <f>IF(P14="","",0)</f>
        <v>0</v>
      </c>
    </row>
    <row r="15" spans="1:18" x14ac:dyDescent="0.3">
      <c r="P15" t="str" cm="1">
        <f t="array" ref="P15">IF(Q15&gt;0,INDEX(Q15:Q12149,MATCH(TRUE,INDEX(Q15:Q12149="",,),0)-1),"")</f>
        <v/>
      </c>
      <c r="R15" t="str">
        <f>IF(P15="","",0)</f>
        <v/>
      </c>
    </row>
    <row r="16" spans="1:18" x14ac:dyDescent="0.3">
      <c r="A16" t="s">
        <v>15</v>
      </c>
      <c r="B16" s="1">
        <v>38860</v>
      </c>
      <c r="C16" t="s">
        <v>16</v>
      </c>
      <c r="D16" t="s">
        <v>43</v>
      </c>
      <c r="E16" t="s">
        <v>44</v>
      </c>
      <c r="G16" t="s">
        <v>19</v>
      </c>
      <c r="H16" t="s">
        <v>20</v>
      </c>
      <c r="I16" t="s">
        <v>45</v>
      </c>
      <c r="J16" t="s">
        <v>22</v>
      </c>
      <c r="K16">
        <v>10</v>
      </c>
      <c r="L16">
        <v>1</v>
      </c>
      <c r="M16" t="s">
        <v>46</v>
      </c>
      <c r="N16">
        <v>675</v>
      </c>
      <c r="O16" t="s">
        <v>24</v>
      </c>
      <c r="P16" cm="1">
        <f t="array" ref="P16">IF(Q16&gt;0,INDEX(Q16:Q12150,MATCH(TRUE,INDEX(Q16:Q12150="",,),0)-1),"")</f>
        <v>1</v>
      </c>
      <c r="Q16">
        <v>1</v>
      </c>
      <c r="R16">
        <f>IF(P16="","",0)</f>
        <v>0</v>
      </c>
    </row>
    <row r="17" spans="1:18" x14ac:dyDescent="0.3">
      <c r="P17" t="str" cm="1">
        <f t="array" ref="P17">IF(Q17&gt;0,INDEX(Q17:Q12151,MATCH(TRUE,INDEX(Q17:Q12151="",,),0)-1),"")</f>
        <v/>
      </c>
      <c r="R17" t="str">
        <f>IF(P17="","",0)</f>
        <v/>
      </c>
    </row>
    <row r="18" spans="1:18" x14ac:dyDescent="0.3">
      <c r="A18" t="s">
        <v>15</v>
      </c>
      <c r="B18" s="1">
        <v>38860</v>
      </c>
      <c r="C18" t="s">
        <v>16</v>
      </c>
      <c r="D18" t="s">
        <v>47</v>
      </c>
      <c r="E18" t="s">
        <v>48</v>
      </c>
      <c r="G18" t="s">
        <v>19</v>
      </c>
      <c r="H18" t="s">
        <v>36</v>
      </c>
      <c r="I18" t="s">
        <v>21</v>
      </c>
      <c r="J18" t="s">
        <v>22</v>
      </c>
      <c r="K18">
        <v>15</v>
      </c>
      <c r="L18">
        <v>1</v>
      </c>
      <c r="M18" t="s">
        <v>49</v>
      </c>
      <c r="N18">
        <v>510</v>
      </c>
      <c r="O18" t="s">
        <v>24</v>
      </c>
      <c r="P18" cm="1">
        <f t="array" ref="P18">IF(Q18&gt;0,INDEX(Q18:Q12152,MATCH(TRUE,INDEX(Q18:Q12152="",,),0)-1),"")</f>
        <v>1</v>
      </c>
      <c r="Q18">
        <v>1</v>
      </c>
      <c r="R18">
        <f>IF(P18="","",0)</f>
        <v>0</v>
      </c>
    </row>
    <row r="19" spans="1:18" x14ac:dyDescent="0.3">
      <c r="P19" t="str" cm="1">
        <f t="array" ref="P19">IF(Q19&gt;0,INDEX(Q19:Q12153,MATCH(TRUE,INDEX(Q19:Q12153="",,),0)-1),"")</f>
        <v/>
      </c>
      <c r="R19" t="str">
        <f>IF(P19="","",0)</f>
        <v/>
      </c>
    </row>
    <row r="20" spans="1:18" x14ac:dyDescent="0.3">
      <c r="A20" t="s">
        <v>15</v>
      </c>
      <c r="B20" s="1">
        <v>38860</v>
      </c>
      <c r="C20" t="s">
        <v>16</v>
      </c>
      <c r="D20" t="s">
        <v>50</v>
      </c>
      <c r="E20" t="s">
        <v>51</v>
      </c>
      <c r="G20" t="s">
        <v>19</v>
      </c>
      <c r="H20" t="s">
        <v>20</v>
      </c>
      <c r="I20" t="s">
        <v>21</v>
      </c>
      <c r="J20" t="s">
        <v>22</v>
      </c>
      <c r="K20">
        <v>31</v>
      </c>
      <c r="L20">
        <v>1</v>
      </c>
      <c r="M20" t="s">
        <v>52</v>
      </c>
      <c r="N20">
        <v>850</v>
      </c>
      <c r="O20" t="s">
        <v>24</v>
      </c>
      <c r="P20" cm="1">
        <f t="array" ref="P20">IF(Q20&gt;0,INDEX(Q20:Q12154,MATCH(TRUE,INDEX(Q20:Q12154="",,),0)-1),"")</f>
        <v>1</v>
      </c>
      <c r="Q20">
        <v>1</v>
      </c>
      <c r="R20">
        <f>IF(P20="","",0)</f>
        <v>0</v>
      </c>
    </row>
    <row r="21" spans="1:18" x14ac:dyDescent="0.3">
      <c r="P21" t="str" cm="1">
        <f t="array" ref="P21">IF(Q21&gt;0,INDEX(Q21:Q12155,MATCH(TRUE,INDEX(Q21:Q12155="",,),0)-1),"")</f>
        <v/>
      </c>
      <c r="R21" t="str">
        <f>IF(P21="","",0)</f>
        <v/>
      </c>
    </row>
    <row r="22" spans="1:18" x14ac:dyDescent="0.3">
      <c r="A22" t="s">
        <v>15</v>
      </c>
      <c r="B22" s="1">
        <v>38860</v>
      </c>
      <c r="C22" t="s">
        <v>16</v>
      </c>
      <c r="D22" t="s">
        <v>53</v>
      </c>
      <c r="E22" t="s">
        <v>54</v>
      </c>
      <c r="G22" t="s">
        <v>19</v>
      </c>
      <c r="H22" t="s">
        <v>20</v>
      </c>
      <c r="I22" t="s">
        <v>45</v>
      </c>
      <c r="J22" t="s">
        <v>22</v>
      </c>
      <c r="K22">
        <v>0</v>
      </c>
      <c r="L22">
        <v>1</v>
      </c>
      <c r="M22" t="s">
        <v>52</v>
      </c>
      <c r="N22">
        <v>650</v>
      </c>
      <c r="O22" t="s">
        <v>24</v>
      </c>
      <c r="P22" cm="1">
        <f t="array" ref="P22">IF(Q22&gt;0,INDEX(Q22:Q12156,MATCH(TRUE,INDEX(Q22:Q12156="",,),0)-1),"")</f>
        <v>1</v>
      </c>
      <c r="Q22">
        <v>1</v>
      </c>
      <c r="R22">
        <f>IF(P22="","",0)</f>
        <v>0</v>
      </c>
    </row>
    <row r="23" spans="1:18" x14ac:dyDescent="0.3">
      <c r="P23" t="str" cm="1">
        <f t="array" ref="P23">IF(Q23&gt;0,INDEX(Q23:Q12157,MATCH(TRUE,INDEX(Q23:Q12157="",,),0)-1),"")</f>
        <v/>
      </c>
      <c r="R23" t="str">
        <f>IF(P23="","",0)</f>
        <v/>
      </c>
    </row>
    <row r="24" spans="1:18" x14ac:dyDescent="0.3">
      <c r="A24" t="s">
        <v>15</v>
      </c>
      <c r="B24" s="1">
        <v>38860</v>
      </c>
      <c r="C24" t="s">
        <v>16</v>
      </c>
      <c r="D24" t="s">
        <v>55</v>
      </c>
      <c r="E24" t="s">
        <v>56</v>
      </c>
      <c r="G24" t="s">
        <v>19</v>
      </c>
      <c r="H24" t="s">
        <v>36</v>
      </c>
      <c r="I24" t="s">
        <v>21</v>
      </c>
      <c r="J24" t="s">
        <v>22</v>
      </c>
      <c r="K24">
        <v>11</v>
      </c>
      <c r="L24">
        <v>1</v>
      </c>
      <c r="M24" t="s">
        <v>49</v>
      </c>
      <c r="N24">
        <v>650</v>
      </c>
      <c r="O24" t="s">
        <v>24</v>
      </c>
      <c r="P24" cm="1">
        <f t="array" ref="P24">IF(Q24&gt;0,INDEX(Q24:Q12158,MATCH(TRUE,INDEX(Q24:Q12158="",,),0)-1),"")</f>
        <v>1</v>
      </c>
      <c r="Q24">
        <v>1</v>
      </c>
      <c r="R24">
        <f>IF(P24="","",0)</f>
        <v>0</v>
      </c>
    </row>
    <row r="25" spans="1:18" x14ac:dyDescent="0.3">
      <c r="P25" t="str" cm="1">
        <f t="array" ref="P25">IF(Q25&gt;0,INDEX(Q25:Q12159,MATCH(TRUE,INDEX(Q25:Q12159="",,),0)-1),"")</f>
        <v/>
      </c>
      <c r="R25" t="str">
        <f>IF(P25="","",0)</f>
        <v/>
      </c>
    </row>
    <row r="26" spans="1:18" x14ac:dyDescent="0.3">
      <c r="A26" t="s">
        <v>15</v>
      </c>
      <c r="B26" s="1">
        <v>38860</v>
      </c>
      <c r="C26" t="s">
        <v>16</v>
      </c>
      <c r="D26" t="s">
        <v>57</v>
      </c>
      <c r="E26" t="s">
        <v>58</v>
      </c>
      <c r="G26" t="s">
        <v>19</v>
      </c>
      <c r="H26" t="s">
        <v>20</v>
      </c>
      <c r="I26" t="s">
        <v>21</v>
      </c>
      <c r="J26" t="s">
        <v>22</v>
      </c>
      <c r="K26">
        <v>40</v>
      </c>
      <c r="L26">
        <v>1</v>
      </c>
      <c r="M26" t="s">
        <v>30</v>
      </c>
      <c r="N26">
        <v>350</v>
      </c>
      <c r="O26" t="s">
        <v>24</v>
      </c>
      <c r="P26" cm="1">
        <f t="array" ref="P26">IF(Q26&gt;0,INDEX(Q26:Q12160,MATCH(TRUE,INDEX(Q26:Q12160="",,),0)-1),"")</f>
        <v>1</v>
      </c>
      <c r="Q26">
        <v>1</v>
      </c>
      <c r="R26">
        <f>IF(P26="","",0)</f>
        <v>0</v>
      </c>
    </row>
    <row r="27" spans="1:18" x14ac:dyDescent="0.3">
      <c r="P27" t="str" cm="1">
        <f t="array" ref="P27">IF(Q27&gt;0,INDEX(Q27:Q12161,MATCH(TRUE,INDEX(Q27:Q12161="",,),0)-1),"")</f>
        <v/>
      </c>
      <c r="R27" t="str">
        <f>IF(P27="","",0)</f>
        <v/>
      </c>
    </row>
    <row r="28" spans="1:18" x14ac:dyDescent="0.3">
      <c r="A28" t="s">
        <v>15</v>
      </c>
      <c r="B28" s="1">
        <v>38860</v>
      </c>
      <c r="C28" t="s">
        <v>16</v>
      </c>
      <c r="D28" t="s">
        <v>59</v>
      </c>
      <c r="E28" t="s">
        <v>60</v>
      </c>
      <c r="G28" t="s">
        <v>19</v>
      </c>
      <c r="H28" t="s">
        <v>20</v>
      </c>
      <c r="I28" t="s">
        <v>45</v>
      </c>
      <c r="J28" t="s">
        <v>22</v>
      </c>
      <c r="K28">
        <v>83</v>
      </c>
      <c r="L28">
        <v>1</v>
      </c>
      <c r="M28" t="s">
        <v>52</v>
      </c>
      <c r="N28">
        <v>800</v>
      </c>
      <c r="O28" t="s">
        <v>24</v>
      </c>
      <c r="P28" cm="1">
        <f t="array" ref="P28">IF(Q28&gt;0,INDEX(Q28:Q12162,MATCH(TRUE,INDEX(Q28:Q12162="",,),0)-1),"")</f>
        <v>1</v>
      </c>
      <c r="Q28">
        <v>1</v>
      </c>
      <c r="R28">
        <f>IF(P28="","",0)</f>
        <v>0</v>
      </c>
    </row>
    <row r="29" spans="1:18" x14ac:dyDescent="0.3">
      <c r="P29" t="str" cm="1">
        <f t="array" ref="P29">IF(Q29&gt;0,INDEX(Q29:Q12163,MATCH(TRUE,INDEX(Q29:Q12163="",,),0)-1),"")</f>
        <v/>
      </c>
      <c r="R29" t="str">
        <f>IF(P29="","",0)</f>
        <v/>
      </c>
    </row>
    <row r="30" spans="1:18" x14ac:dyDescent="0.3">
      <c r="A30" t="s">
        <v>15</v>
      </c>
      <c r="B30" s="1">
        <v>38860</v>
      </c>
      <c r="C30" t="s">
        <v>16</v>
      </c>
      <c r="D30" t="s">
        <v>61</v>
      </c>
      <c r="E30" t="s">
        <v>62</v>
      </c>
      <c r="G30" t="s">
        <v>19</v>
      </c>
      <c r="H30" t="s">
        <v>20</v>
      </c>
      <c r="I30" t="s">
        <v>21</v>
      </c>
      <c r="J30" t="s">
        <v>22</v>
      </c>
      <c r="K30">
        <v>9</v>
      </c>
      <c r="L30">
        <v>1</v>
      </c>
      <c r="M30" t="s">
        <v>52</v>
      </c>
      <c r="N30">
        <v>1700</v>
      </c>
      <c r="O30" t="s">
        <v>24</v>
      </c>
      <c r="P30" cm="1">
        <f t="array" ref="P30">IF(Q30&gt;0,INDEX(Q30:Q12164,MATCH(TRUE,INDEX(Q30:Q12164="",,),0)-1),"")</f>
        <v>1</v>
      </c>
      <c r="Q30">
        <v>1</v>
      </c>
      <c r="R30">
        <f>IF(P30="","",0)</f>
        <v>0</v>
      </c>
    </row>
    <row r="31" spans="1:18" x14ac:dyDescent="0.3">
      <c r="P31" t="str" cm="1">
        <f t="array" ref="P31">IF(Q31&gt;0,INDEX(Q31:Q12165,MATCH(TRUE,INDEX(Q31:Q12165="",,),0)-1),"")</f>
        <v/>
      </c>
      <c r="R31" t="str">
        <f>IF(P31="","",0)</f>
        <v/>
      </c>
    </row>
    <row r="32" spans="1:18" x14ac:dyDescent="0.3">
      <c r="A32" t="s">
        <v>15</v>
      </c>
      <c r="B32" s="1">
        <v>38860</v>
      </c>
      <c r="C32" t="s">
        <v>16</v>
      </c>
      <c r="D32" t="s">
        <v>63</v>
      </c>
      <c r="E32" t="s">
        <v>64</v>
      </c>
      <c r="G32" t="s">
        <v>19</v>
      </c>
      <c r="H32" t="s">
        <v>20</v>
      </c>
      <c r="I32" t="s">
        <v>45</v>
      </c>
      <c r="J32" t="s">
        <v>22</v>
      </c>
      <c r="K32">
        <v>9</v>
      </c>
      <c r="L32">
        <v>1</v>
      </c>
      <c r="M32" t="s">
        <v>52</v>
      </c>
      <c r="N32">
        <v>500</v>
      </c>
      <c r="O32" t="s">
        <v>24</v>
      </c>
      <c r="P32" cm="1">
        <f t="array" ref="P32">IF(Q32&gt;0,INDEX(Q32:Q12166,MATCH(TRUE,INDEX(Q32:Q12166="",,),0)-1),"")</f>
        <v>1</v>
      </c>
      <c r="Q32">
        <v>1</v>
      </c>
      <c r="R32">
        <f>IF(P32="","",0)</f>
        <v>0</v>
      </c>
    </row>
    <row r="33" spans="1:18" x14ac:dyDescent="0.3">
      <c r="P33" t="str" cm="1">
        <f t="array" ref="P33">IF(Q33&gt;0,INDEX(Q33:Q12167,MATCH(TRUE,INDEX(Q33:Q12167="",,),0)-1),"")</f>
        <v/>
      </c>
      <c r="R33" t="str">
        <f>IF(P33="","",0)</f>
        <v/>
      </c>
    </row>
    <row r="34" spans="1:18" x14ac:dyDescent="0.3">
      <c r="A34" t="s">
        <v>15</v>
      </c>
      <c r="B34" s="1">
        <v>38860</v>
      </c>
      <c r="C34" t="s">
        <v>16</v>
      </c>
      <c r="D34" t="s">
        <v>65</v>
      </c>
      <c r="E34" t="s">
        <v>66</v>
      </c>
      <c r="G34" t="s">
        <v>19</v>
      </c>
      <c r="H34" t="s">
        <v>67</v>
      </c>
      <c r="I34" t="s">
        <v>21</v>
      </c>
      <c r="J34" t="s">
        <v>22</v>
      </c>
      <c r="K34">
        <v>31</v>
      </c>
      <c r="L34">
        <v>1</v>
      </c>
      <c r="M34" t="s">
        <v>30</v>
      </c>
      <c r="N34">
        <v>200</v>
      </c>
      <c r="O34" t="s">
        <v>24</v>
      </c>
      <c r="P34" cm="1">
        <f t="array" ref="P34">IF(Q34&gt;0,INDEX(Q34:Q12168,MATCH(TRUE,INDEX(Q34:Q12168="",,),0)-1),"")</f>
        <v>1</v>
      </c>
      <c r="Q34">
        <v>1</v>
      </c>
      <c r="R34">
        <f>IF(P34="","",0)</f>
        <v>0</v>
      </c>
    </row>
    <row r="35" spans="1:18" x14ac:dyDescent="0.3">
      <c r="P35" t="str" cm="1">
        <f t="array" ref="P35">IF(Q35&gt;0,INDEX(Q35:Q12169,MATCH(TRUE,INDEX(Q35:Q12169="",,),0)-1),"")</f>
        <v/>
      </c>
      <c r="R35" t="str">
        <f>IF(P35="","",0)</f>
        <v/>
      </c>
    </row>
    <row r="36" spans="1:18" x14ac:dyDescent="0.3">
      <c r="A36" t="s">
        <v>15</v>
      </c>
      <c r="B36" s="1">
        <v>38860</v>
      </c>
      <c r="C36" t="s">
        <v>16</v>
      </c>
      <c r="D36" t="s">
        <v>68</v>
      </c>
      <c r="E36" t="s">
        <v>69</v>
      </c>
      <c r="G36" t="s">
        <v>19</v>
      </c>
      <c r="H36" t="s">
        <v>20</v>
      </c>
      <c r="I36" t="s">
        <v>21</v>
      </c>
      <c r="J36" t="s">
        <v>22</v>
      </c>
      <c r="K36">
        <v>221</v>
      </c>
      <c r="L36">
        <v>1</v>
      </c>
      <c r="M36" t="s">
        <v>46</v>
      </c>
      <c r="N36">
        <v>400</v>
      </c>
      <c r="O36" t="s">
        <v>24</v>
      </c>
      <c r="P36" cm="1">
        <f t="array" ref="P36">IF(Q36&gt;0,INDEX(Q36:Q12170,MATCH(TRUE,INDEX(Q36:Q12170="",,),0)-1),"")</f>
        <v>1</v>
      </c>
      <c r="Q36">
        <v>1</v>
      </c>
      <c r="R36">
        <f>IF(P36="","",0)</f>
        <v>0</v>
      </c>
    </row>
    <row r="37" spans="1:18" x14ac:dyDescent="0.3">
      <c r="P37" t="str" cm="1">
        <f t="array" ref="P37">IF(Q37&gt;0,INDEX(Q37:Q12171,MATCH(TRUE,INDEX(Q37:Q12171="",,),0)-1),"")</f>
        <v/>
      </c>
      <c r="R37" t="str">
        <f>IF(P37="","",0)</f>
        <v/>
      </c>
    </row>
    <row r="38" spans="1:18" x14ac:dyDescent="0.3">
      <c r="A38" t="s">
        <v>15</v>
      </c>
      <c r="B38" s="1">
        <v>38860</v>
      </c>
      <c r="C38" t="s">
        <v>16</v>
      </c>
      <c r="D38" t="s">
        <v>70</v>
      </c>
      <c r="E38" t="s">
        <v>71</v>
      </c>
      <c r="G38" t="s">
        <v>19</v>
      </c>
      <c r="H38" t="s">
        <v>72</v>
      </c>
      <c r="I38" t="s">
        <v>21</v>
      </c>
      <c r="J38" t="s">
        <v>73</v>
      </c>
      <c r="K38">
        <v>1</v>
      </c>
      <c r="L38">
        <v>10</v>
      </c>
      <c r="M38" t="s">
        <v>74</v>
      </c>
      <c r="N38">
        <v>37</v>
      </c>
      <c r="O38" t="s">
        <v>24</v>
      </c>
      <c r="P38" cm="1">
        <f t="array" ref="P38">IF(Q38&gt;0,INDEX(Q38:Q12172,MATCH(TRUE,INDEX(Q38:Q12172="",,),0)-1),"")</f>
        <v>1</v>
      </c>
      <c r="Q38">
        <v>1</v>
      </c>
      <c r="R38">
        <f>IF(P38="","",0)</f>
        <v>0</v>
      </c>
    </row>
    <row r="39" spans="1:18" x14ac:dyDescent="0.3">
      <c r="P39" t="str" cm="1">
        <f t="array" ref="P39">IF(Q39&gt;0,INDEX(Q39:Q12173,MATCH(TRUE,INDEX(Q39:Q12173="",,),0)-1),"")</f>
        <v/>
      </c>
      <c r="R39" t="str">
        <f>IF(P39="","",0)</f>
        <v/>
      </c>
    </row>
    <row r="40" spans="1:18" x14ac:dyDescent="0.3">
      <c r="A40" t="s">
        <v>15</v>
      </c>
      <c r="B40" s="1">
        <v>38860</v>
      </c>
      <c r="C40" t="s">
        <v>16</v>
      </c>
      <c r="D40" t="s">
        <v>75</v>
      </c>
      <c r="E40" t="s">
        <v>76</v>
      </c>
      <c r="G40" t="s">
        <v>19</v>
      </c>
      <c r="H40" t="s">
        <v>72</v>
      </c>
      <c r="I40" t="s">
        <v>21</v>
      </c>
      <c r="J40" t="s">
        <v>73</v>
      </c>
      <c r="K40">
        <v>1</v>
      </c>
      <c r="L40">
        <v>10</v>
      </c>
      <c r="M40" t="s">
        <v>77</v>
      </c>
      <c r="N40">
        <v>45</v>
      </c>
      <c r="O40" t="s">
        <v>24</v>
      </c>
      <c r="P40" cm="1">
        <f t="array" ref="P40">IF(Q40&gt;0,INDEX(Q40:Q12174,MATCH(TRUE,INDEX(Q40:Q12174="",,),0)-1),"")</f>
        <v>1</v>
      </c>
      <c r="Q40">
        <v>1</v>
      </c>
      <c r="R40">
        <f>IF(P40="","",0)</f>
        <v>0</v>
      </c>
    </row>
    <row r="41" spans="1:18" x14ac:dyDescent="0.3">
      <c r="P41" t="str" cm="1">
        <f t="array" ref="P41">IF(Q41&gt;0,INDEX(Q41:Q12175,MATCH(TRUE,INDEX(Q41:Q12175="",,),0)-1),"")</f>
        <v/>
      </c>
      <c r="R41" t="str">
        <f>IF(P41="","",0)</f>
        <v/>
      </c>
    </row>
    <row r="42" spans="1:18" x14ac:dyDescent="0.3">
      <c r="A42" t="s">
        <v>15</v>
      </c>
      <c r="B42" s="1">
        <v>38860</v>
      </c>
      <c r="C42" t="s">
        <v>16</v>
      </c>
      <c r="D42" t="s">
        <v>78</v>
      </c>
      <c r="E42" t="s">
        <v>79</v>
      </c>
      <c r="G42" t="s">
        <v>19</v>
      </c>
      <c r="H42" t="s">
        <v>72</v>
      </c>
      <c r="I42" t="s">
        <v>21</v>
      </c>
      <c r="J42" t="s">
        <v>73</v>
      </c>
      <c r="K42">
        <v>1</v>
      </c>
      <c r="L42">
        <v>1</v>
      </c>
      <c r="M42" t="s">
        <v>80</v>
      </c>
      <c r="N42">
        <v>15</v>
      </c>
      <c r="O42" t="s">
        <v>24</v>
      </c>
      <c r="P42" cm="1">
        <f t="array" ref="P42">IF(Q42&gt;0,INDEX(Q42:Q12176,MATCH(TRUE,INDEX(Q42:Q12176="",,),0)-1),"")</f>
        <v>1</v>
      </c>
      <c r="Q42">
        <v>1</v>
      </c>
      <c r="R42">
        <f>IF(P42="","",0)</f>
        <v>0</v>
      </c>
    </row>
    <row r="43" spans="1:18" x14ac:dyDescent="0.3">
      <c r="P43" t="str" cm="1">
        <f t="array" ref="P43">IF(Q43&gt;0,INDEX(Q43:Q12177,MATCH(TRUE,INDEX(Q43:Q12177="",,),0)-1),"")</f>
        <v/>
      </c>
      <c r="R43" t="str">
        <f>IF(P43="","",0)</f>
        <v/>
      </c>
    </row>
    <row r="44" spans="1:18" x14ac:dyDescent="0.3">
      <c r="A44" t="s">
        <v>81</v>
      </c>
      <c r="B44" s="1">
        <v>38846</v>
      </c>
      <c r="C44" t="s">
        <v>82</v>
      </c>
      <c r="D44" t="s">
        <v>83</v>
      </c>
      <c r="E44" t="s">
        <v>84</v>
      </c>
      <c r="G44" t="s">
        <v>19</v>
      </c>
      <c r="H44" t="s">
        <v>85</v>
      </c>
      <c r="I44" t="s">
        <v>21</v>
      </c>
      <c r="J44" t="s">
        <v>73</v>
      </c>
      <c r="K44">
        <v>16</v>
      </c>
      <c r="L44">
        <v>18.8</v>
      </c>
      <c r="M44" t="s">
        <v>86</v>
      </c>
      <c r="N44">
        <v>60</v>
      </c>
      <c r="O44" t="s">
        <v>24</v>
      </c>
      <c r="P44" cm="1">
        <f t="array" ref="P44">IF(Q44&gt;0,INDEX(Q44:Q12178,MATCH(TRUE,INDEX(Q44:Q12178="",,),0)-1),"")</f>
        <v>1</v>
      </c>
      <c r="Q44">
        <v>1</v>
      </c>
      <c r="R44">
        <f>IF(P44="","",0)</f>
        <v>0</v>
      </c>
    </row>
    <row r="45" spans="1:18" x14ac:dyDescent="0.3">
      <c r="A45" t="s">
        <v>81</v>
      </c>
      <c r="B45" s="1">
        <v>38846</v>
      </c>
      <c r="C45" t="s">
        <v>82</v>
      </c>
      <c r="D45" t="s">
        <v>83</v>
      </c>
      <c r="E45" t="s">
        <v>84</v>
      </c>
      <c r="G45" t="s">
        <v>19</v>
      </c>
      <c r="H45" t="s">
        <v>87</v>
      </c>
      <c r="I45" t="s">
        <v>21</v>
      </c>
      <c r="J45" t="s">
        <v>73</v>
      </c>
      <c r="K45">
        <v>92</v>
      </c>
      <c r="L45">
        <v>24</v>
      </c>
      <c r="M45" t="s">
        <v>86</v>
      </c>
      <c r="N45">
        <v>26</v>
      </c>
      <c r="O45" t="s">
        <v>24</v>
      </c>
      <c r="P45" cm="1">
        <f t="array" ref="P45">IF(Q45&gt;0,INDEX(Q45:Q12179,MATCH(TRUE,INDEX(Q45:Q12179="",,),0)-1),"")</f>
        <v>1</v>
      </c>
      <c r="Q45">
        <v>1</v>
      </c>
      <c r="R45">
        <f>IF(P45="","",0)</f>
        <v>0</v>
      </c>
    </row>
    <row r="46" spans="1:18" x14ac:dyDescent="0.3">
      <c r="A46" t="s">
        <v>81</v>
      </c>
      <c r="B46" s="1">
        <v>38846</v>
      </c>
      <c r="C46" t="s">
        <v>82</v>
      </c>
      <c r="D46" t="s">
        <v>83</v>
      </c>
      <c r="E46" t="s">
        <v>84</v>
      </c>
      <c r="G46" s="6" t="s">
        <v>88</v>
      </c>
      <c r="H46" t="s">
        <v>20</v>
      </c>
      <c r="I46" t="s">
        <v>21</v>
      </c>
      <c r="J46" t="s">
        <v>73</v>
      </c>
      <c r="K46">
        <v>2</v>
      </c>
      <c r="L46">
        <v>10.1</v>
      </c>
      <c r="M46" t="s">
        <v>86</v>
      </c>
      <c r="N46">
        <v>10.1</v>
      </c>
      <c r="O46" t="s">
        <v>24</v>
      </c>
      <c r="P46" cm="1">
        <f t="array" ref="P46">IF(Q46&gt;0,INDEX(Q46:Q12180,MATCH(TRUE,INDEX(Q46:Q12180="",,),0)-1),"")</f>
        <v>1</v>
      </c>
      <c r="Q46">
        <v>1</v>
      </c>
      <c r="R46">
        <f>IF(P46="","",0)</f>
        <v>0</v>
      </c>
    </row>
    <row r="47" spans="1:18" x14ac:dyDescent="0.3">
      <c r="P47" t="str" cm="1">
        <f t="array" ref="P47">IF(Q47&gt;0,INDEX(Q47:Q12181,MATCH(TRUE,INDEX(Q47:Q12181="",,),0)-1),"")</f>
        <v/>
      </c>
      <c r="R47" t="str">
        <f>IF(P47="","",0)</f>
        <v/>
      </c>
    </row>
    <row r="48" spans="1:18" x14ac:dyDescent="0.3">
      <c r="A48" s="3" t="s">
        <v>81</v>
      </c>
      <c r="B48" s="4">
        <v>38846</v>
      </c>
      <c r="C48" s="3" t="s">
        <v>82</v>
      </c>
      <c r="D48" s="3" t="s">
        <v>89</v>
      </c>
      <c r="E48" s="3" t="s">
        <v>90</v>
      </c>
      <c r="F48" s="3" t="s">
        <v>91</v>
      </c>
      <c r="G48" s="3" t="s">
        <v>19</v>
      </c>
      <c r="H48" s="3" t="s">
        <v>92</v>
      </c>
      <c r="I48" s="3" t="s">
        <v>45</v>
      </c>
      <c r="J48" s="3" t="s">
        <v>93</v>
      </c>
      <c r="K48" s="3">
        <v>55.3</v>
      </c>
      <c r="L48" s="3">
        <v>340</v>
      </c>
      <c r="M48" s="3" t="s">
        <v>94</v>
      </c>
      <c r="N48" s="3"/>
      <c r="O48" s="3"/>
      <c r="P48" s="3" t="str" cm="1">
        <f t="array" ref="P48">IF(Q48&gt;0,INDEX(Q48:Q12182,MATCH(TRUE,INDEX(Q48:Q12182="",,),0)-1),"")</f>
        <v/>
      </c>
      <c r="Q48" s="3"/>
      <c r="R48">
        <v>0</v>
      </c>
    </row>
    <row r="49" spans="1:18" x14ac:dyDescent="0.3">
      <c r="A49" t="s">
        <v>81</v>
      </c>
      <c r="B49" s="1">
        <v>38846</v>
      </c>
      <c r="C49" t="s">
        <v>82</v>
      </c>
      <c r="D49" t="s">
        <v>89</v>
      </c>
      <c r="E49" t="s">
        <v>90</v>
      </c>
      <c r="F49" t="s">
        <v>91</v>
      </c>
      <c r="G49" t="s">
        <v>19</v>
      </c>
      <c r="H49" t="s">
        <v>41</v>
      </c>
      <c r="I49" t="s">
        <v>21</v>
      </c>
      <c r="J49" t="s">
        <v>73</v>
      </c>
      <c r="K49">
        <v>146</v>
      </c>
      <c r="L49">
        <v>34.049999999999997</v>
      </c>
      <c r="M49" t="s">
        <v>94</v>
      </c>
      <c r="P49" t="str" cm="1">
        <f t="array" ref="P49">IF(Q49&gt;0,INDEX(Q49:Q12183,MATCH(TRUE,INDEX(Q49:Q12183="",,),0)-1),"")</f>
        <v/>
      </c>
      <c r="R49">
        <v>0</v>
      </c>
    </row>
    <row r="50" spans="1:18" x14ac:dyDescent="0.3">
      <c r="A50" t="s">
        <v>81</v>
      </c>
      <c r="B50" s="1">
        <v>38846</v>
      </c>
      <c r="C50" t="s">
        <v>82</v>
      </c>
      <c r="D50" t="s">
        <v>89</v>
      </c>
      <c r="E50" t="s">
        <v>90</v>
      </c>
      <c r="F50" t="s">
        <v>91</v>
      </c>
      <c r="G50" t="s">
        <v>19</v>
      </c>
      <c r="H50" t="s">
        <v>95</v>
      </c>
      <c r="I50" t="s">
        <v>21</v>
      </c>
      <c r="J50" t="s">
        <v>73</v>
      </c>
      <c r="K50">
        <v>125.1</v>
      </c>
      <c r="L50">
        <v>28.35</v>
      </c>
      <c r="M50" t="s">
        <v>94</v>
      </c>
      <c r="P50" t="str" cm="1">
        <f t="array" ref="P50">IF(Q50&gt;0,INDEX(Q50:Q12184,MATCH(TRUE,INDEX(Q50:Q12184="",,),0)-1),"")</f>
        <v/>
      </c>
      <c r="R50">
        <v>0</v>
      </c>
    </row>
    <row r="51" spans="1:18" x14ac:dyDescent="0.3">
      <c r="A51" t="s">
        <v>81</v>
      </c>
      <c r="B51" s="1">
        <v>38846</v>
      </c>
      <c r="C51" t="s">
        <v>82</v>
      </c>
      <c r="D51" t="s">
        <v>89</v>
      </c>
      <c r="E51" t="s">
        <v>90</v>
      </c>
      <c r="F51" t="s">
        <v>91</v>
      </c>
      <c r="G51" s="6" t="s">
        <v>88</v>
      </c>
      <c r="H51" t="s">
        <v>85</v>
      </c>
      <c r="I51" t="s">
        <v>45</v>
      </c>
      <c r="J51" t="s">
        <v>93</v>
      </c>
      <c r="K51">
        <v>3.4</v>
      </c>
      <c r="L51">
        <v>102</v>
      </c>
      <c r="M51" t="s">
        <v>94</v>
      </c>
      <c r="P51" t="str" cm="1">
        <f t="array" ref="P51">IF(Q51&gt;0,INDEX(Q51:Q12185,MATCH(TRUE,INDEX(Q51:Q12185="",,),0)-1),"")</f>
        <v/>
      </c>
      <c r="R51">
        <v>0</v>
      </c>
    </row>
    <row r="52" spans="1:18" x14ac:dyDescent="0.3">
      <c r="A52" t="s">
        <v>81</v>
      </c>
      <c r="B52" s="1">
        <v>38846</v>
      </c>
      <c r="C52" t="s">
        <v>82</v>
      </c>
      <c r="D52" t="s">
        <v>89</v>
      </c>
      <c r="E52" t="s">
        <v>90</v>
      </c>
      <c r="F52" t="s">
        <v>91</v>
      </c>
      <c r="G52" s="6" t="s">
        <v>88</v>
      </c>
      <c r="H52" t="s">
        <v>41</v>
      </c>
      <c r="I52" t="s">
        <v>45</v>
      </c>
      <c r="J52" t="s">
        <v>93</v>
      </c>
      <c r="K52">
        <v>20.2</v>
      </c>
      <c r="L52">
        <v>141</v>
      </c>
      <c r="M52" t="s">
        <v>94</v>
      </c>
      <c r="P52" t="str" cm="1">
        <f t="array" ref="P52">IF(Q52&gt;0,INDEX(Q52:Q12186,MATCH(TRUE,INDEX(Q52:Q12186="",,),0)-1),"")</f>
        <v/>
      </c>
      <c r="R52">
        <v>0</v>
      </c>
    </row>
    <row r="53" spans="1:18" x14ac:dyDescent="0.3">
      <c r="A53" t="s">
        <v>81</v>
      </c>
      <c r="B53" s="1">
        <v>38846</v>
      </c>
      <c r="C53" t="s">
        <v>82</v>
      </c>
      <c r="D53" t="s">
        <v>89</v>
      </c>
      <c r="E53" t="s">
        <v>90</v>
      </c>
      <c r="F53" t="s">
        <v>91</v>
      </c>
      <c r="G53" s="6" t="s">
        <v>88</v>
      </c>
      <c r="H53" t="s">
        <v>95</v>
      </c>
      <c r="I53" t="s">
        <v>45</v>
      </c>
      <c r="J53" t="s">
        <v>93</v>
      </c>
      <c r="K53">
        <v>0.5</v>
      </c>
      <c r="L53">
        <v>107</v>
      </c>
      <c r="M53" t="s">
        <v>94</v>
      </c>
      <c r="P53" t="str" cm="1">
        <f t="array" ref="P53">IF(Q53&gt;0,INDEX(Q53:Q12187,MATCH(TRUE,INDEX(Q53:Q12187="",,),0)-1),"")</f>
        <v/>
      </c>
      <c r="R53">
        <v>0</v>
      </c>
    </row>
    <row r="54" spans="1:18" x14ac:dyDescent="0.3">
      <c r="A54" t="s">
        <v>81</v>
      </c>
      <c r="B54" s="1">
        <v>38846</v>
      </c>
      <c r="C54" t="s">
        <v>82</v>
      </c>
      <c r="D54" t="s">
        <v>89</v>
      </c>
      <c r="E54" t="s">
        <v>90</v>
      </c>
      <c r="F54" t="s">
        <v>91</v>
      </c>
      <c r="G54" s="6" t="s">
        <v>88</v>
      </c>
      <c r="H54" t="s">
        <v>85</v>
      </c>
      <c r="I54" t="s">
        <v>21</v>
      </c>
      <c r="J54" t="s">
        <v>73</v>
      </c>
      <c r="K54">
        <v>20.8</v>
      </c>
      <c r="L54">
        <v>14.9</v>
      </c>
      <c r="M54" t="s">
        <v>94</v>
      </c>
      <c r="P54" t="str" cm="1">
        <f t="array" ref="P54">IF(Q54&gt;0,INDEX(Q54:Q12188,MATCH(TRUE,INDEX(Q54:Q12188="",,),0)-1),"")</f>
        <v/>
      </c>
      <c r="R54">
        <v>0</v>
      </c>
    </row>
    <row r="55" spans="1:18" x14ac:dyDescent="0.3">
      <c r="A55" t="s">
        <v>81</v>
      </c>
      <c r="B55" s="1">
        <v>38846</v>
      </c>
      <c r="C55" t="s">
        <v>82</v>
      </c>
      <c r="D55" t="s">
        <v>89</v>
      </c>
      <c r="E55" t="s">
        <v>90</v>
      </c>
      <c r="F55" t="s">
        <v>91</v>
      </c>
      <c r="G55" s="6" t="s">
        <v>88</v>
      </c>
      <c r="H55" t="s">
        <v>92</v>
      </c>
      <c r="I55" t="s">
        <v>21</v>
      </c>
      <c r="J55" t="s">
        <v>73</v>
      </c>
      <c r="K55">
        <v>157.69999999999999</v>
      </c>
      <c r="L55">
        <v>5.25</v>
      </c>
      <c r="M55" t="s">
        <v>94</v>
      </c>
      <c r="P55" t="str" cm="1">
        <f t="array" ref="P55">IF(Q55&gt;0,INDEX(Q55:Q12189,MATCH(TRUE,INDEX(Q55:Q12189="",,),0)-1),"")</f>
        <v/>
      </c>
      <c r="R55">
        <v>0</v>
      </c>
    </row>
    <row r="56" spans="1:18" x14ac:dyDescent="0.3">
      <c r="A56" t="s">
        <v>81</v>
      </c>
      <c r="B56" s="1">
        <v>38846</v>
      </c>
      <c r="C56" t="s">
        <v>82</v>
      </c>
      <c r="D56" t="s">
        <v>89</v>
      </c>
      <c r="E56" t="s">
        <v>90</v>
      </c>
      <c r="F56" t="s">
        <v>91</v>
      </c>
      <c r="G56" s="6" t="s">
        <v>88</v>
      </c>
      <c r="H56" t="s">
        <v>96</v>
      </c>
      <c r="I56" t="s">
        <v>21</v>
      </c>
      <c r="J56" t="s">
        <v>73</v>
      </c>
      <c r="K56">
        <v>12.5</v>
      </c>
      <c r="L56">
        <v>10.35</v>
      </c>
      <c r="M56" t="s">
        <v>94</v>
      </c>
      <c r="P56" t="str" cm="1">
        <f t="array" ref="P56">IF(Q56&gt;0,INDEX(Q56:Q12190,MATCH(TRUE,INDEX(Q56:Q12190="",,),0)-1),"")</f>
        <v/>
      </c>
      <c r="R56">
        <v>0</v>
      </c>
    </row>
    <row r="57" spans="1:18" x14ac:dyDescent="0.3">
      <c r="P57" t="str" cm="1">
        <f t="array" ref="P57">IF(Q57&gt;0,INDEX(Q57:Q12191,MATCH(TRUE,INDEX(Q57:Q12191="",,),0)-1),"")</f>
        <v/>
      </c>
      <c r="R57" t="str">
        <f>IF(P57="","",0)</f>
        <v/>
      </c>
    </row>
    <row r="58" spans="1:18" x14ac:dyDescent="0.3">
      <c r="A58" t="s">
        <v>81</v>
      </c>
      <c r="B58" s="1">
        <v>38846</v>
      </c>
      <c r="C58" t="s">
        <v>82</v>
      </c>
      <c r="D58" t="s">
        <v>97</v>
      </c>
      <c r="E58" t="s">
        <v>98</v>
      </c>
      <c r="G58" t="s">
        <v>19</v>
      </c>
      <c r="H58" t="s">
        <v>92</v>
      </c>
      <c r="I58" t="s">
        <v>45</v>
      </c>
      <c r="J58" t="s">
        <v>93</v>
      </c>
      <c r="K58">
        <v>74.900000000000006</v>
      </c>
      <c r="L58">
        <v>344</v>
      </c>
      <c r="M58" t="s">
        <v>99</v>
      </c>
      <c r="N58">
        <v>384.5</v>
      </c>
      <c r="O58" t="s">
        <v>24</v>
      </c>
      <c r="P58" cm="1">
        <f t="array" ref="P58">IF(Q58&gt;0,INDEX(Q58:Q12192,MATCH(TRUE,INDEX(Q58:Q12192="",,),0)-1),"")</f>
        <v>1</v>
      </c>
      <c r="Q58">
        <v>1</v>
      </c>
      <c r="R58">
        <f>IF(P58="","",0)</f>
        <v>0</v>
      </c>
    </row>
    <row r="59" spans="1:18" x14ac:dyDescent="0.3">
      <c r="A59" t="s">
        <v>81</v>
      </c>
      <c r="B59" s="1">
        <v>38846</v>
      </c>
      <c r="C59" t="s">
        <v>82</v>
      </c>
      <c r="D59" t="s">
        <v>97</v>
      </c>
      <c r="E59" t="s">
        <v>98</v>
      </c>
      <c r="G59" t="s">
        <v>19</v>
      </c>
      <c r="H59" t="s">
        <v>85</v>
      </c>
      <c r="I59" t="s">
        <v>21</v>
      </c>
      <c r="J59" t="s">
        <v>73</v>
      </c>
      <c r="K59">
        <v>197.7</v>
      </c>
      <c r="L59">
        <v>13.4</v>
      </c>
      <c r="M59" t="s">
        <v>99</v>
      </c>
      <c r="N59">
        <v>13.4</v>
      </c>
      <c r="O59" t="s">
        <v>24</v>
      </c>
      <c r="P59" cm="1">
        <f t="array" ref="P59">IF(Q59&gt;0,INDEX(Q59:Q12193,MATCH(TRUE,INDEX(Q59:Q12193="",,),0)-1),"")</f>
        <v>1</v>
      </c>
      <c r="Q59">
        <v>1</v>
      </c>
      <c r="R59">
        <f>IF(P59="","",0)</f>
        <v>0</v>
      </c>
    </row>
    <row r="60" spans="1:18" x14ac:dyDescent="0.3">
      <c r="A60" t="s">
        <v>81</v>
      </c>
      <c r="B60" s="1">
        <v>38846</v>
      </c>
      <c r="C60" t="s">
        <v>82</v>
      </c>
      <c r="D60" t="s">
        <v>97</v>
      </c>
      <c r="E60" t="s">
        <v>98</v>
      </c>
      <c r="G60" s="6" t="s">
        <v>88</v>
      </c>
      <c r="H60" t="s">
        <v>100</v>
      </c>
      <c r="I60" t="s">
        <v>45</v>
      </c>
      <c r="J60" t="s">
        <v>93</v>
      </c>
      <c r="K60">
        <v>22.1</v>
      </c>
      <c r="L60">
        <v>93</v>
      </c>
      <c r="M60" t="s">
        <v>99</v>
      </c>
      <c r="N60">
        <v>93</v>
      </c>
      <c r="O60" t="s">
        <v>24</v>
      </c>
      <c r="P60" cm="1">
        <f t="array" ref="P60">IF(Q60&gt;0,INDEX(Q60:Q12194,MATCH(TRUE,INDEX(Q60:Q12194="",,),0)-1),"")</f>
        <v>1</v>
      </c>
      <c r="Q60">
        <v>1</v>
      </c>
      <c r="R60">
        <f>IF(P60="","",0)</f>
        <v>0</v>
      </c>
    </row>
    <row r="61" spans="1:18" x14ac:dyDescent="0.3">
      <c r="A61" t="s">
        <v>81</v>
      </c>
      <c r="B61" s="1">
        <v>38846</v>
      </c>
      <c r="C61" t="s">
        <v>82</v>
      </c>
      <c r="D61" t="s">
        <v>97</v>
      </c>
      <c r="E61" t="s">
        <v>98</v>
      </c>
      <c r="G61" s="6" t="s">
        <v>88</v>
      </c>
      <c r="H61" t="s">
        <v>87</v>
      </c>
      <c r="I61" t="s">
        <v>45</v>
      </c>
      <c r="J61" t="s">
        <v>93</v>
      </c>
      <c r="K61">
        <v>6.8</v>
      </c>
      <c r="L61">
        <v>135</v>
      </c>
      <c r="M61" t="s">
        <v>99</v>
      </c>
      <c r="N61">
        <v>135</v>
      </c>
      <c r="O61" t="s">
        <v>24</v>
      </c>
      <c r="P61" cm="1">
        <f t="array" ref="P61">IF(Q61&gt;0,INDEX(Q61:Q12195,MATCH(TRUE,INDEX(Q61:Q12195="",,),0)-1),"")</f>
        <v>1</v>
      </c>
      <c r="Q61">
        <v>1</v>
      </c>
      <c r="R61">
        <f>IF(P61="","",0)</f>
        <v>0</v>
      </c>
    </row>
    <row r="62" spans="1:18" x14ac:dyDescent="0.3">
      <c r="A62" t="s">
        <v>81</v>
      </c>
      <c r="B62" s="1">
        <v>38846</v>
      </c>
      <c r="C62" t="s">
        <v>82</v>
      </c>
      <c r="D62" t="s">
        <v>97</v>
      </c>
      <c r="E62" t="s">
        <v>98</v>
      </c>
      <c r="G62" s="6" t="s">
        <v>88</v>
      </c>
      <c r="H62" t="s">
        <v>101</v>
      </c>
      <c r="I62" t="s">
        <v>45</v>
      </c>
      <c r="J62" t="s">
        <v>93</v>
      </c>
      <c r="K62">
        <v>1.8</v>
      </c>
      <c r="L62">
        <v>43</v>
      </c>
      <c r="M62" t="s">
        <v>99</v>
      </c>
      <c r="N62">
        <v>43</v>
      </c>
      <c r="O62" t="s">
        <v>24</v>
      </c>
      <c r="P62" cm="1">
        <f t="array" ref="P62">IF(Q62&gt;0,INDEX(Q62:Q12196,MATCH(TRUE,INDEX(Q62:Q12196="",,),0)-1),"")</f>
        <v>1</v>
      </c>
      <c r="Q62">
        <v>1</v>
      </c>
      <c r="R62">
        <f>IF(P62="","",0)</f>
        <v>0</v>
      </c>
    </row>
    <row r="63" spans="1:18" x14ac:dyDescent="0.3">
      <c r="A63" t="s">
        <v>81</v>
      </c>
      <c r="B63" s="1">
        <v>38846</v>
      </c>
      <c r="C63" t="s">
        <v>82</v>
      </c>
      <c r="D63" t="s">
        <v>97</v>
      </c>
      <c r="E63" t="s">
        <v>98</v>
      </c>
      <c r="G63" s="6" t="s">
        <v>88</v>
      </c>
      <c r="H63" t="s">
        <v>72</v>
      </c>
      <c r="I63" t="s">
        <v>45</v>
      </c>
      <c r="J63" t="s">
        <v>93</v>
      </c>
      <c r="K63">
        <v>14.8</v>
      </c>
      <c r="L63">
        <v>125</v>
      </c>
      <c r="M63" t="s">
        <v>99</v>
      </c>
      <c r="N63">
        <v>125</v>
      </c>
      <c r="O63" t="s">
        <v>24</v>
      </c>
      <c r="P63" cm="1">
        <f t="array" ref="P63">IF(Q63&gt;0,INDEX(Q63:Q12197,MATCH(TRUE,INDEX(Q63:Q12197="",,),0)-1),"")</f>
        <v>1</v>
      </c>
      <c r="Q63">
        <v>1</v>
      </c>
      <c r="R63">
        <f>IF(P63="","",0)</f>
        <v>0</v>
      </c>
    </row>
    <row r="64" spans="1:18" x14ac:dyDescent="0.3">
      <c r="A64" t="s">
        <v>81</v>
      </c>
      <c r="B64" s="1">
        <v>38846</v>
      </c>
      <c r="C64" t="s">
        <v>82</v>
      </c>
      <c r="D64" t="s">
        <v>97</v>
      </c>
      <c r="E64" t="s">
        <v>98</v>
      </c>
      <c r="G64" s="6" t="s">
        <v>88</v>
      </c>
      <c r="H64" t="s">
        <v>102</v>
      </c>
      <c r="I64" t="s">
        <v>21</v>
      </c>
      <c r="J64" t="s">
        <v>73</v>
      </c>
      <c r="K64">
        <v>191.1</v>
      </c>
      <c r="L64">
        <v>4.6500000000000004</v>
      </c>
      <c r="M64" t="s">
        <v>99</v>
      </c>
      <c r="N64">
        <v>4.6500000000000004</v>
      </c>
      <c r="O64" t="s">
        <v>24</v>
      </c>
      <c r="P64" cm="1">
        <f t="array" ref="P64">IF(Q64&gt;0,INDEX(Q64:Q12198,MATCH(TRUE,INDEX(Q64:Q12198="",,),0)-1),"")</f>
        <v>1</v>
      </c>
      <c r="Q64">
        <v>1</v>
      </c>
      <c r="R64">
        <f>IF(P64="","",0)</f>
        <v>0</v>
      </c>
    </row>
    <row r="65" spans="1:18" x14ac:dyDescent="0.3">
      <c r="A65" t="s">
        <v>81</v>
      </c>
      <c r="B65" s="1">
        <v>38846</v>
      </c>
      <c r="C65" t="s">
        <v>82</v>
      </c>
      <c r="D65" t="s">
        <v>97</v>
      </c>
      <c r="E65" t="s">
        <v>98</v>
      </c>
      <c r="G65" s="6" t="s">
        <v>88</v>
      </c>
      <c r="H65" t="s">
        <v>100</v>
      </c>
      <c r="I65" t="s">
        <v>21</v>
      </c>
      <c r="J65" t="s">
        <v>73</v>
      </c>
      <c r="K65">
        <v>36.200000000000003</v>
      </c>
      <c r="L65">
        <v>5.15</v>
      </c>
      <c r="M65" t="s">
        <v>99</v>
      </c>
      <c r="N65">
        <v>5.15</v>
      </c>
      <c r="O65" t="s">
        <v>24</v>
      </c>
      <c r="P65" cm="1">
        <f t="array" ref="P65">IF(Q65&gt;0,INDEX(Q65:Q12199,MATCH(TRUE,INDEX(Q65:Q12199="",,),0)-1),"")</f>
        <v>1</v>
      </c>
      <c r="Q65">
        <v>1</v>
      </c>
      <c r="R65">
        <f>IF(P65="","",0)</f>
        <v>0</v>
      </c>
    </row>
    <row r="66" spans="1:18" x14ac:dyDescent="0.3">
      <c r="A66" t="s">
        <v>81</v>
      </c>
      <c r="B66" s="1">
        <v>38846</v>
      </c>
      <c r="C66" t="s">
        <v>82</v>
      </c>
      <c r="D66" t="s">
        <v>97</v>
      </c>
      <c r="E66" t="s">
        <v>98</v>
      </c>
      <c r="G66" s="6" t="s">
        <v>88</v>
      </c>
      <c r="H66" t="s">
        <v>92</v>
      </c>
      <c r="I66" t="s">
        <v>21</v>
      </c>
      <c r="J66" t="s">
        <v>73</v>
      </c>
      <c r="K66">
        <v>221.5</v>
      </c>
      <c r="L66">
        <v>8.0500000000000007</v>
      </c>
      <c r="M66" t="s">
        <v>99</v>
      </c>
      <c r="N66">
        <v>8.0500000000000007</v>
      </c>
      <c r="O66" t="s">
        <v>24</v>
      </c>
      <c r="P66" cm="1">
        <f t="array" ref="P66">IF(Q66&gt;0,INDEX(Q66:Q12200,MATCH(TRUE,INDEX(Q66:Q12200="",,),0)-1),"")</f>
        <v>1</v>
      </c>
      <c r="Q66">
        <v>1</v>
      </c>
      <c r="R66">
        <f>IF(P66="","",0)</f>
        <v>0</v>
      </c>
    </row>
    <row r="67" spans="1:18" x14ac:dyDescent="0.3">
      <c r="A67" t="s">
        <v>81</v>
      </c>
      <c r="B67" s="1">
        <v>38846</v>
      </c>
      <c r="C67" t="s">
        <v>82</v>
      </c>
      <c r="D67" t="s">
        <v>97</v>
      </c>
      <c r="E67" t="s">
        <v>98</v>
      </c>
      <c r="G67" s="6" t="s">
        <v>88</v>
      </c>
      <c r="H67" t="s">
        <v>87</v>
      </c>
      <c r="I67" t="s">
        <v>21</v>
      </c>
      <c r="J67" t="s">
        <v>73</v>
      </c>
      <c r="K67">
        <v>14</v>
      </c>
      <c r="L67">
        <v>19.3</v>
      </c>
      <c r="M67" t="s">
        <v>99</v>
      </c>
      <c r="N67">
        <v>19.3</v>
      </c>
      <c r="O67" t="s">
        <v>24</v>
      </c>
      <c r="P67" cm="1">
        <f t="array" ref="P67">IF(Q67&gt;0,INDEX(Q67:Q12201,MATCH(TRUE,INDEX(Q67:Q12201="",,),0)-1),"")</f>
        <v>1</v>
      </c>
      <c r="Q67">
        <v>1</v>
      </c>
      <c r="R67">
        <f>IF(P67="","",0)</f>
        <v>0</v>
      </c>
    </row>
    <row r="68" spans="1:18" x14ac:dyDescent="0.3">
      <c r="A68" t="s">
        <v>81</v>
      </c>
      <c r="B68" s="1">
        <v>38846</v>
      </c>
      <c r="C68" t="s">
        <v>82</v>
      </c>
      <c r="D68" t="s">
        <v>97</v>
      </c>
      <c r="E68" t="s">
        <v>98</v>
      </c>
      <c r="G68" s="6" t="s">
        <v>88</v>
      </c>
      <c r="H68" t="s">
        <v>101</v>
      </c>
      <c r="I68" t="s">
        <v>21</v>
      </c>
      <c r="J68" t="s">
        <v>73</v>
      </c>
      <c r="K68">
        <v>8.3000000000000007</v>
      </c>
      <c r="L68">
        <v>10.9</v>
      </c>
      <c r="M68" t="s">
        <v>99</v>
      </c>
      <c r="N68">
        <v>10.9</v>
      </c>
      <c r="O68" t="s">
        <v>24</v>
      </c>
      <c r="P68" cm="1">
        <f t="array" ref="P68">IF(Q68&gt;0,INDEX(Q68:Q12202,MATCH(TRUE,INDEX(Q68:Q12202="",,),0)-1),"")</f>
        <v>1</v>
      </c>
      <c r="Q68">
        <v>1</v>
      </c>
      <c r="R68">
        <f>IF(P68="","",0)</f>
        <v>0</v>
      </c>
    </row>
    <row r="69" spans="1:18" x14ac:dyDescent="0.3">
      <c r="A69" t="s">
        <v>81</v>
      </c>
      <c r="B69" s="1">
        <v>38846</v>
      </c>
      <c r="C69" t="s">
        <v>82</v>
      </c>
      <c r="D69" t="s">
        <v>97</v>
      </c>
      <c r="E69" t="s">
        <v>98</v>
      </c>
      <c r="G69" s="6" t="s">
        <v>88</v>
      </c>
      <c r="H69" t="s">
        <v>72</v>
      </c>
      <c r="I69" t="s">
        <v>21</v>
      </c>
      <c r="J69" t="s">
        <v>73</v>
      </c>
      <c r="K69">
        <v>70.599999999999994</v>
      </c>
      <c r="L69">
        <v>7.65</v>
      </c>
      <c r="M69" t="s">
        <v>99</v>
      </c>
      <c r="N69">
        <v>7.65</v>
      </c>
      <c r="O69" t="s">
        <v>24</v>
      </c>
      <c r="P69" cm="1">
        <f t="array" ref="P69">IF(Q69&gt;0,INDEX(Q69:Q12203,MATCH(TRUE,INDEX(Q69:Q12203="",,),0)-1),"")</f>
        <v>1</v>
      </c>
      <c r="Q69">
        <v>1</v>
      </c>
      <c r="R69">
        <f>IF(P69="","",0)</f>
        <v>0</v>
      </c>
    </row>
    <row r="70" spans="1:18" x14ac:dyDescent="0.3">
      <c r="P70" t="str" cm="1">
        <f t="array" ref="P70">IF(Q70&gt;0,INDEX(Q70:Q12204,MATCH(TRUE,INDEX(Q70:Q12204="",,),0)-1),"")</f>
        <v/>
      </c>
      <c r="R70" t="str">
        <f>IF(P70="","",0)</f>
        <v/>
      </c>
    </row>
    <row r="71" spans="1:18" x14ac:dyDescent="0.3">
      <c r="A71" t="s">
        <v>81</v>
      </c>
      <c r="B71" s="1">
        <v>38860</v>
      </c>
      <c r="C71" t="s">
        <v>82</v>
      </c>
      <c r="D71" t="s">
        <v>103</v>
      </c>
      <c r="E71" t="s">
        <v>104</v>
      </c>
      <c r="G71" t="s">
        <v>19</v>
      </c>
      <c r="H71" t="s">
        <v>41</v>
      </c>
      <c r="I71" t="s">
        <v>45</v>
      </c>
      <c r="J71" t="s">
        <v>93</v>
      </c>
      <c r="K71">
        <v>410</v>
      </c>
      <c r="L71">
        <v>136</v>
      </c>
      <c r="M71" t="s">
        <v>105</v>
      </c>
      <c r="N71">
        <v>136</v>
      </c>
      <c r="O71" t="s">
        <v>24</v>
      </c>
      <c r="P71" cm="1">
        <f t="array" ref="P71">IF(Q71&gt;0,INDEX(Q71:Q12205,MATCH(TRUE,INDEX(Q71:Q12205="",,),0)-1),"")</f>
        <v>1</v>
      </c>
      <c r="Q71">
        <v>1</v>
      </c>
      <c r="R71">
        <f>IF(P71="","",0)</f>
        <v>0</v>
      </c>
    </row>
    <row r="72" spans="1:18" x14ac:dyDescent="0.3">
      <c r="A72" t="s">
        <v>81</v>
      </c>
      <c r="B72" s="1">
        <v>38860</v>
      </c>
      <c r="C72" t="s">
        <v>82</v>
      </c>
      <c r="D72" t="s">
        <v>103</v>
      </c>
      <c r="E72" t="s">
        <v>104</v>
      </c>
      <c r="G72" t="s">
        <v>19</v>
      </c>
      <c r="H72" t="s">
        <v>36</v>
      </c>
      <c r="I72" t="s">
        <v>21</v>
      </c>
      <c r="J72" t="s">
        <v>73</v>
      </c>
      <c r="K72">
        <v>2231</v>
      </c>
      <c r="L72">
        <v>27.75</v>
      </c>
      <c r="M72" t="s">
        <v>105</v>
      </c>
      <c r="N72">
        <v>30</v>
      </c>
      <c r="O72" t="s">
        <v>24</v>
      </c>
      <c r="P72" cm="1">
        <f t="array" ref="P72">IF(Q72&gt;0,INDEX(Q72:Q12206,MATCH(TRUE,INDEX(Q72:Q12206="",,),0)-1),"")</f>
        <v>1</v>
      </c>
      <c r="Q72">
        <v>1</v>
      </c>
      <c r="R72">
        <f>IF(P72="","",0)</f>
        <v>0</v>
      </c>
    </row>
    <row r="73" spans="1:18" x14ac:dyDescent="0.3">
      <c r="A73" t="s">
        <v>81</v>
      </c>
      <c r="B73" s="1">
        <v>38860</v>
      </c>
      <c r="C73" t="s">
        <v>82</v>
      </c>
      <c r="D73" t="s">
        <v>103</v>
      </c>
      <c r="E73" t="s">
        <v>104</v>
      </c>
      <c r="G73" s="6" t="s">
        <v>88</v>
      </c>
      <c r="H73" t="s">
        <v>36</v>
      </c>
      <c r="I73" t="s">
        <v>45</v>
      </c>
      <c r="J73" t="s">
        <v>93</v>
      </c>
      <c r="K73">
        <v>34</v>
      </c>
      <c r="L73">
        <v>84</v>
      </c>
      <c r="M73" t="s">
        <v>105</v>
      </c>
      <c r="N73">
        <v>84</v>
      </c>
      <c r="O73" t="s">
        <v>24</v>
      </c>
      <c r="P73" cm="1">
        <f t="array" ref="P73">IF(Q73&gt;0,INDEX(Q73:Q12207,MATCH(TRUE,INDEX(Q73:Q12207="",,),0)-1),"")</f>
        <v>1</v>
      </c>
      <c r="Q73">
        <v>1</v>
      </c>
      <c r="R73">
        <f>IF(P73="","",0)</f>
        <v>0</v>
      </c>
    </row>
    <row r="74" spans="1:18" x14ac:dyDescent="0.3">
      <c r="A74" t="s">
        <v>81</v>
      </c>
      <c r="B74" s="1">
        <v>38860</v>
      </c>
      <c r="C74" t="s">
        <v>82</v>
      </c>
      <c r="D74" t="s">
        <v>103</v>
      </c>
      <c r="E74" t="s">
        <v>104</v>
      </c>
      <c r="G74" s="6" t="s">
        <v>88</v>
      </c>
      <c r="H74" t="s">
        <v>85</v>
      </c>
      <c r="I74" t="s">
        <v>21</v>
      </c>
      <c r="J74" t="s">
        <v>73</v>
      </c>
      <c r="K74">
        <v>198</v>
      </c>
      <c r="L74">
        <v>19</v>
      </c>
      <c r="M74" t="s">
        <v>105</v>
      </c>
      <c r="N74">
        <v>19</v>
      </c>
      <c r="O74" t="s">
        <v>24</v>
      </c>
      <c r="P74" cm="1">
        <f t="array" ref="P74">IF(Q74&gt;0,INDEX(Q74:Q12208,MATCH(TRUE,INDEX(Q74:Q12208="",,),0)-1),"")</f>
        <v>1</v>
      </c>
      <c r="Q74">
        <v>1</v>
      </c>
      <c r="R74">
        <f>IF(P74="","",0)</f>
        <v>0</v>
      </c>
    </row>
    <row r="75" spans="1:18" x14ac:dyDescent="0.3">
      <c r="A75" t="s">
        <v>81</v>
      </c>
      <c r="B75" s="1">
        <v>38860</v>
      </c>
      <c r="C75" t="s">
        <v>82</v>
      </c>
      <c r="D75" t="s">
        <v>103</v>
      </c>
      <c r="E75" t="s">
        <v>104</v>
      </c>
      <c r="G75" s="6" t="s">
        <v>88</v>
      </c>
      <c r="H75" t="s">
        <v>96</v>
      </c>
      <c r="I75" t="s">
        <v>21</v>
      </c>
      <c r="J75" t="s">
        <v>73</v>
      </c>
      <c r="K75">
        <v>162</v>
      </c>
      <c r="L75">
        <v>4.7</v>
      </c>
      <c r="M75" t="s">
        <v>105</v>
      </c>
      <c r="N75">
        <v>4.7</v>
      </c>
      <c r="O75" t="s">
        <v>24</v>
      </c>
      <c r="P75" cm="1">
        <f t="array" ref="P75">IF(Q75&gt;0,INDEX(Q75:Q12209,MATCH(TRUE,INDEX(Q75:Q12209="",,),0)-1),"")</f>
        <v>1</v>
      </c>
      <c r="Q75">
        <v>1</v>
      </c>
      <c r="R75">
        <f>IF(P75="","",0)</f>
        <v>0</v>
      </c>
    </row>
    <row r="76" spans="1:18" x14ac:dyDescent="0.3">
      <c r="A76" t="s">
        <v>81</v>
      </c>
      <c r="B76" s="1">
        <v>38860</v>
      </c>
      <c r="C76" t="s">
        <v>82</v>
      </c>
      <c r="D76" t="s">
        <v>103</v>
      </c>
      <c r="E76" t="s">
        <v>104</v>
      </c>
      <c r="G76" s="6" t="s">
        <v>88</v>
      </c>
      <c r="H76" t="s">
        <v>41</v>
      </c>
      <c r="I76" t="s">
        <v>21</v>
      </c>
      <c r="J76" t="s">
        <v>73</v>
      </c>
      <c r="K76">
        <v>237</v>
      </c>
      <c r="L76">
        <v>41.45</v>
      </c>
      <c r="M76" t="s">
        <v>105</v>
      </c>
      <c r="N76">
        <v>41.45</v>
      </c>
      <c r="O76" t="s">
        <v>24</v>
      </c>
      <c r="P76" cm="1">
        <f t="array" ref="P76">IF(Q76&gt;0,INDEX(Q76:Q12210,MATCH(TRUE,INDEX(Q76:Q12210="",,),0)-1),"")</f>
        <v>1</v>
      </c>
      <c r="Q76">
        <v>1</v>
      </c>
      <c r="R76">
        <f>IF(P76="","",0)</f>
        <v>0</v>
      </c>
    </row>
    <row r="77" spans="1:18" x14ac:dyDescent="0.3">
      <c r="A77" t="s">
        <v>81</v>
      </c>
      <c r="B77" s="1">
        <v>38860</v>
      </c>
      <c r="C77" t="s">
        <v>82</v>
      </c>
      <c r="D77" t="s">
        <v>103</v>
      </c>
      <c r="E77" t="s">
        <v>104</v>
      </c>
      <c r="G77" s="6" t="s">
        <v>88</v>
      </c>
      <c r="H77" t="s">
        <v>95</v>
      </c>
      <c r="I77" t="s">
        <v>21</v>
      </c>
      <c r="J77" t="s">
        <v>73</v>
      </c>
      <c r="K77">
        <v>67</v>
      </c>
      <c r="L77">
        <v>26.45</v>
      </c>
      <c r="M77" t="s">
        <v>105</v>
      </c>
      <c r="N77">
        <v>26.45</v>
      </c>
      <c r="O77" t="s">
        <v>24</v>
      </c>
      <c r="P77" cm="1">
        <f t="array" ref="P77">IF(Q77&gt;0,INDEX(Q77:Q12211,MATCH(TRUE,INDEX(Q77:Q12211="",,),0)-1),"")</f>
        <v>1</v>
      </c>
      <c r="Q77">
        <v>1</v>
      </c>
      <c r="R77">
        <f>IF(P77="","",0)</f>
        <v>0</v>
      </c>
    </row>
    <row r="78" spans="1:18" x14ac:dyDescent="0.3">
      <c r="P78" t="str" cm="1">
        <f t="array" ref="P78">IF(Q78&gt;0,INDEX(Q78:Q12212,MATCH(TRUE,INDEX(Q78:Q12212="",,),0)-1),"")</f>
        <v/>
      </c>
      <c r="R78" t="str">
        <f>IF(P78="","",0)</f>
        <v/>
      </c>
    </row>
    <row r="79" spans="1:18" x14ac:dyDescent="0.3">
      <c r="A79" t="s">
        <v>81</v>
      </c>
      <c r="B79" s="1">
        <v>38860</v>
      </c>
      <c r="C79" t="s">
        <v>82</v>
      </c>
      <c r="D79" t="s">
        <v>106</v>
      </c>
      <c r="E79" t="s">
        <v>107</v>
      </c>
      <c r="G79" t="s">
        <v>19</v>
      </c>
      <c r="H79" t="s">
        <v>41</v>
      </c>
      <c r="I79" t="s">
        <v>45</v>
      </c>
      <c r="J79" t="s">
        <v>93</v>
      </c>
      <c r="K79">
        <v>53.3</v>
      </c>
      <c r="L79">
        <v>141</v>
      </c>
      <c r="M79" t="s">
        <v>108</v>
      </c>
      <c r="N79">
        <v>163</v>
      </c>
      <c r="O79" t="s">
        <v>24</v>
      </c>
      <c r="P79" cm="1">
        <f t="array" ref="P79">IF(Q79&gt;0,INDEX(Q79:Q12213,MATCH(TRUE,INDEX(Q79:Q12213="",,),0)-1),"")</f>
        <v>1</v>
      </c>
      <c r="Q79">
        <v>1</v>
      </c>
      <c r="R79">
        <f>IF(P79="","",0)</f>
        <v>0</v>
      </c>
    </row>
    <row r="80" spans="1:18" x14ac:dyDescent="0.3">
      <c r="A80" t="s">
        <v>81</v>
      </c>
      <c r="B80" s="1">
        <v>38860</v>
      </c>
      <c r="C80" t="s">
        <v>82</v>
      </c>
      <c r="D80" t="s">
        <v>106</v>
      </c>
      <c r="E80" t="s">
        <v>107</v>
      </c>
      <c r="G80" t="s">
        <v>19</v>
      </c>
      <c r="H80" t="s">
        <v>41</v>
      </c>
      <c r="I80" t="s">
        <v>21</v>
      </c>
      <c r="J80" t="s">
        <v>73</v>
      </c>
      <c r="K80">
        <v>76</v>
      </c>
      <c r="L80">
        <v>33.799999999999997</v>
      </c>
      <c r="M80" t="s">
        <v>108</v>
      </c>
      <c r="N80">
        <v>42.2</v>
      </c>
      <c r="O80" t="s">
        <v>24</v>
      </c>
      <c r="P80" cm="1">
        <f t="array" ref="P80">IF(Q80&gt;0,INDEX(Q80:Q12214,MATCH(TRUE,INDEX(Q80:Q12214="",,),0)-1),"")</f>
        <v>1</v>
      </c>
      <c r="Q80">
        <v>1</v>
      </c>
      <c r="R80">
        <f>IF(P80="","",0)</f>
        <v>0</v>
      </c>
    </row>
    <row r="81" spans="1:18" x14ac:dyDescent="0.3">
      <c r="P81" t="str" cm="1">
        <f t="array" ref="P81">IF(Q81&gt;0,INDEX(Q81:Q12215,MATCH(TRUE,INDEX(Q81:Q12215="",,),0)-1),"")</f>
        <v/>
      </c>
      <c r="R81" t="str">
        <f>IF(P81="","",0)</f>
        <v/>
      </c>
    </row>
    <row r="82" spans="1:18" x14ac:dyDescent="0.3">
      <c r="A82" s="3" t="s">
        <v>81</v>
      </c>
      <c r="B82" s="4">
        <v>38860</v>
      </c>
      <c r="C82" s="3" t="s">
        <v>82</v>
      </c>
      <c r="D82" s="3" t="s">
        <v>109</v>
      </c>
      <c r="E82" s="3" t="s">
        <v>110</v>
      </c>
      <c r="F82" s="3" t="s">
        <v>91</v>
      </c>
      <c r="G82" s="3" t="s">
        <v>19</v>
      </c>
      <c r="H82" s="3" t="s">
        <v>41</v>
      </c>
      <c r="I82" s="3" t="s">
        <v>45</v>
      </c>
      <c r="J82" s="3" t="s">
        <v>93</v>
      </c>
      <c r="K82" s="3">
        <v>67.099999999999994</v>
      </c>
      <c r="L82" s="3">
        <v>121</v>
      </c>
      <c r="M82" s="3" t="s">
        <v>94</v>
      </c>
      <c r="N82" s="3"/>
      <c r="O82" s="3"/>
      <c r="P82" s="3" t="str" cm="1">
        <f t="array" ref="P82">IF(Q82&gt;0,INDEX(Q82:Q12216,MATCH(TRUE,INDEX(Q82:Q12216="",,),0)-1),"")</f>
        <v/>
      </c>
      <c r="Q82" s="3"/>
      <c r="R82">
        <v>0</v>
      </c>
    </row>
    <row r="83" spans="1:18" x14ac:dyDescent="0.3">
      <c r="A83" t="s">
        <v>81</v>
      </c>
      <c r="B83" s="1">
        <v>38860</v>
      </c>
      <c r="C83" t="s">
        <v>82</v>
      </c>
      <c r="D83" t="s">
        <v>109</v>
      </c>
      <c r="E83" t="s">
        <v>110</v>
      </c>
      <c r="F83" t="s">
        <v>91</v>
      </c>
      <c r="G83" t="s">
        <v>19</v>
      </c>
      <c r="H83" t="s">
        <v>36</v>
      </c>
      <c r="I83" t="s">
        <v>21</v>
      </c>
      <c r="J83" t="s">
        <v>73</v>
      </c>
      <c r="K83">
        <v>194</v>
      </c>
      <c r="L83">
        <v>16.55</v>
      </c>
      <c r="M83" t="s">
        <v>94</v>
      </c>
      <c r="P83" t="str" cm="1">
        <f t="array" ref="P83">IF(Q83&gt;0,INDEX(Q83:Q12217,MATCH(TRUE,INDEX(Q83:Q12217="",,),0)-1),"")</f>
        <v/>
      </c>
      <c r="R83">
        <v>0</v>
      </c>
    </row>
    <row r="84" spans="1:18" x14ac:dyDescent="0.3">
      <c r="A84" t="s">
        <v>81</v>
      </c>
      <c r="B84" s="1">
        <v>38860</v>
      </c>
      <c r="C84" t="s">
        <v>82</v>
      </c>
      <c r="D84" t="s">
        <v>109</v>
      </c>
      <c r="E84" t="s">
        <v>110</v>
      </c>
      <c r="F84" t="s">
        <v>91</v>
      </c>
      <c r="G84" t="s">
        <v>19</v>
      </c>
      <c r="H84" t="s">
        <v>41</v>
      </c>
      <c r="I84" t="s">
        <v>21</v>
      </c>
      <c r="J84" t="s">
        <v>73</v>
      </c>
      <c r="K84">
        <v>117</v>
      </c>
      <c r="L84">
        <v>20</v>
      </c>
      <c r="M84" t="s">
        <v>94</v>
      </c>
      <c r="P84" t="str" cm="1">
        <f t="array" ref="P84">IF(Q84&gt;0,INDEX(Q84:Q12218,MATCH(TRUE,INDEX(Q84:Q12218="",,),0)-1),"")</f>
        <v/>
      </c>
      <c r="R84">
        <v>0</v>
      </c>
    </row>
    <row r="85" spans="1:18" x14ac:dyDescent="0.3">
      <c r="A85" t="s">
        <v>81</v>
      </c>
      <c r="B85" s="1">
        <v>38860</v>
      </c>
      <c r="C85" t="s">
        <v>82</v>
      </c>
      <c r="D85" t="s">
        <v>109</v>
      </c>
      <c r="E85" t="s">
        <v>110</v>
      </c>
      <c r="F85" t="s">
        <v>91</v>
      </c>
      <c r="G85" s="6" t="s">
        <v>88</v>
      </c>
      <c r="H85" t="s">
        <v>95</v>
      </c>
      <c r="I85" t="s">
        <v>21</v>
      </c>
      <c r="J85" t="s">
        <v>73</v>
      </c>
      <c r="K85">
        <v>29</v>
      </c>
      <c r="L85">
        <v>23.95</v>
      </c>
      <c r="M85" t="s">
        <v>94</v>
      </c>
      <c r="P85" t="str" cm="1">
        <f t="array" ref="P85">IF(Q85&gt;0,INDEX(Q85:Q12219,MATCH(TRUE,INDEX(Q85:Q12219="",,),0)-1),"")</f>
        <v/>
      </c>
      <c r="R85">
        <v>0</v>
      </c>
    </row>
    <row r="86" spans="1:18" x14ac:dyDescent="0.3">
      <c r="A86" t="s">
        <v>81</v>
      </c>
      <c r="B86" s="1">
        <v>38860</v>
      </c>
      <c r="C86" t="s">
        <v>82</v>
      </c>
      <c r="D86" t="s">
        <v>109</v>
      </c>
      <c r="E86" t="s">
        <v>110</v>
      </c>
      <c r="F86" t="s">
        <v>91</v>
      </c>
      <c r="G86" s="6" t="s">
        <v>88</v>
      </c>
      <c r="H86" t="s">
        <v>72</v>
      </c>
      <c r="I86" t="s">
        <v>21</v>
      </c>
      <c r="J86" t="s">
        <v>73</v>
      </c>
      <c r="K86">
        <v>82</v>
      </c>
      <c r="L86">
        <v>4.0999999999999996</v>
      </c>
      <c r="M86" t="s">
        <v>94</v>
      </c>
      <c r="P86" t="str" cm="1">
        <f t="array" ref="P86">IF(Q86&gt;0,INDEX(Q86:Q12220,MATCH(TRUE,INDEX(Q86:Q12220="",,),0)-1),"")</f>
        <v/>
      </c>
      <c r="R86">
        <v>0</v>
      </c>
    </row>
    <row r="87" spans="1:18" x14ac:dyDescent="0.3">
      <c r="P87" t="str" cm="1">
        <f t="array" ref="P87">IF(Q87&gt;0,INDEX(Q87:Q12221,MATCH(TRUE,INDEX(Q87:Q12221="",,),0)-1),"")</f>
        <v/>
      </c>
      <c r="R87" t="str">
        <f>IF(P87="","",0)</f>
        <v/>
      </c>
    </row>
    <row r="88" spans="1:18" x14ac:dyDescent="0.3">
      <c r="A88" t="s">
        <v>81</v>
      </c>
      <c r="B88" s="1">
        <v>38909</v>
      </c>
      <c r="C88" t="s">
        <v>82</v>
      </c>
      <c r="D88" t="s">
        <v>111</v>
      </c>
      <c r="E88" t="s">
        <v>112</v>
      </c>
      <c r="G88" t="s">
        <v>19</v>
      </c>
      <c r="H88" t="s">
        <v>41</v>
      </c>
      <c r="I88" t="s">
        <v>45</v>
      </c>
      <c r="J88" t="s">
        <v>93</v>
      </c>
      <c r="K88">
        <v>52.9</v>
      </c>
      <c r="L88">
        <v>68</v>
      </c>
      <c r="M88" t="s">
        <v>86</v>
      </c>
      <c r="N88">
        <v>200</v>
      </c>
      <c r="O88" t="s">
        <v>24</v>
      </c>
      <c r="P88" cm="1">
        <f t="array" ref="P88">IF(Q88&gt;0,INDEX(Q88:Q12222,MATCH(TRUE,INDEX(Q88:Q12222="",,),0)-1),"")</f>
        <v>2</v>
      </c>
      <c r="Q88">
        <f>INT((ROW()-88)/7)+1</f>
        <v>1</v>
      </c>
      <c r="R88">
        <f>IF(P88="","",0)</f>
        <v>0</v>
      </c>
    </row>
    <row r="89" spans="1:18" x14ac:dyDescent="0.3">
      <c r="A89" t="s">
        <v>81</v>
      </c>
      <c r="B89" s="1">
        <v>38909</v>
      </c>
      <c r="C89" t="s">
        <v>82</v>
      </c>
      <c r="D89" t="s">
        <v>111</v>
      </c>
      <c r="E89" t="s">
        <v>112</v>
      </c>
      <c r="G89" t="s">
        <v>19</v>
      </c>
      <c r="H89" t="s">
        <v>36</v>
      </c>
      <c r="I89" t="s">
        <v>21</v>
      </c>
      <c r="J89" t="s">
        <v>73</v>
      </c>
      <c r="K89">
        <v>251</v>
      </c>
      <c r="L89">
        <v>9.6</v>
      </c>
      <c r="M89" t="s">
        <v>86</v>
      </c>
      <c r="N89">
        <v>12</v>
      </c>
      <c r="O89" t="s">
        <v>24</v>
      </c>
      <c r="P89" cm="1">
        <f t="array" ref="P89">IF(Q89&gt;0,INDEX(Q89:Q12223,MATCH(TRUE,INDEX(Q89:Q12223="",,),0)-1),"")</f>
        <v>2</v>
      </c>
      <c r="Q89">
        <f t="shared" ref="Q89:Q101" si="0">INT((ROW()-88)/7)+1</f>
        <v>1</v>
      </c>
      <c r="R89">
        <f>IF(P89="","",0)</f>
        <v>0</v>
      </c>
    </row>
    <row r="90" spans="1:18" x14ac:dyDescent="0.3">
      <c r="A90" t="s">
        <v>81</v>
      </c>
      <c r="B90" s="1">
        <v>38909</v>
      </c>
      <c r="C90" t="s">
        <v>82</v>
      </c>
      <c r="D90" t="s">
        <v>111</v>
      </c>
      <c r="E90" t="s">
        <v>112</v>
      </c>
      <c r="G90" t="s">
        <v>19</v>
      </c>
      <c r="H90" t="s">
        <v>41</v>
      </c>
      <c r="I90" t="s">
        <v>21</v>
      </c>
      <c r="J90" t="s">
        <v>73</v>
      </c>
      <c r="K90">
        <v>175</v>
      </c>
      <c r="L90">
        <v>17.75</v>
      </c>
      <c r="M90" t="s">
        <v>86</v>
      </c>
      <c r="N90">
        <v>21</v>
      </c>
      <c r="O90" t="s">
        <v>24</v>
      </c>
      <c r="P90" cm="1">
        <f t="array" ref="P90">IF(Q90&gt;0,INDEX(Q90:Q12224,MATCH(TRUE,INDEX(Q90:Q12224="",,),0)-1),"")</f>
        <v>2</v>
      </c>
      <c r="Q90">
        <f t="shared" si="0"/>
        <v>1</v>
      </c>
      <c r="R90">
        <f>IF(P90="","",0)</f>
        <v>0</v>
      </c>
    </row>
    <row r="91" spans="1:18" x14ac:dyDescent="0.3">
      <c r="A91" t="s">
        <v>81</v>
      </c>
      <c r="B91" s="1">
        <v>38909</v>
      </c>
      <c r="C91" t="s">
        <v>82</v>
      </c>
      <c r="D91" t="s">
        <v>111</v>
      </c>
      <c r="E91" t="s">
        <v>112</v>
      </c>
      <c r="G91" t="s">
        <v>19</v>
      </c>
      <c r="H91" t="s">
        <v>95</v>
      </c>
      <c r="I91" t="s">
        <v>21</v>
      </c>
      <c r="J91" t="s">
        <v>73</v>
      </c>
      <c r="K91">
        <v>69</v>
      </c>
      <c r="L91">
        <v>13</v>
      </c>
      <c r="M91" t="s">
        <v>86</v>
      </c>
      <c r="N91">
        <v>26</v>
      </c>
      <c r="O91" t="s">
        <v>24</v>
      </c>
      <c r="P91" cm="1">
        <f t="array" ref="P91">IF(Q91&gt;0,INDEX(Q91:Q12225,MATCH(TRUE,INDEX(Q91:Q12225="",,),0)-1),"")</f>
        <v>2</v>
      </c>
      <c r="Q91">
        <f t="shared" si="0"/>
        <v>1</v>
      </c>
      <c r="R91">
        <f>IF(P91="","",0)</f>
        <v>0</v>
      </c>
    </row>
    <row r="92" spans="1:18" x14ac:dyDescent="0.3">
      <c r="A92" t="s">
        <v>81</v>
      </c>
      <c r="B92" s="1">
        <v>38909</v>
      </c>
      <c r="C92" t="s">
        <v>82</v>
      </c>
      <c r="D92" t="s">
        <v>111</v>
      </c>
      <c r="E92" t="s">
        <v>112</v>
      </c>
      <c r="G92" s="6" t="s">
        <v>88</v>
      </c>
      <c r="H92" t="s">
        <v>67</v>
      </c>
      <c r="I92" t="s">
        <v>45</v>
      </c>
      <c r="J92" t="s">
        <v>93</v>
      </c>
      <c r="K92">
        <v>9.6</v>
      </c>
      <c r="L92">
        <v>46.2</v>
      </c>
      <c r="M92" t="s">
        <v>86</v>
      </c>
      <c r="N92">
        <v>46.2</v>
      </c>
      <c r="O92" t="s">
        <v>24</v>
      </c>
      <c r="P92" cm="1">
        <f t="array" ref="P92">IF(Q92&gt;0,INDEX(Q92:Q12226,MATCH(TRUE,INDEX(Q92:Q12226="",,),0)-1),"")</f>
        <v>2</v>
      </c>
      <c r="Q92">
        <f t="shared" si="0"/>
        <v>1</v>
      </c>
      <c r="R92">
        <f>IF(P92="","",0)</f>
        <v>0</v>
      </c>
    </row>
    <row r="93" spans="1:18" x14ac:dyDescent="0.3">
      <c r="A93" t="s">
        <v>81</v>
      </c>
      <c r="B93" s="1">
        <v>38909</v>
      </c>
      <c r="C93" t="s">
        <v>82</v>
      </c>
      <c r="D93" t="s">
        <v>111</v>
      </c>
      <c r="E93" t="s">
        <v>112</v>
      </c>
      <c r="G93" s="6" t="s">
        <v>88</v>
      </c>
      <c r="H93" t="s">
        <v>67</v>
      </c>
      <c r="I93" t="s">
        <v>21</v>
      </c>
      <c r="J93" t="s">
        <v>73</v>
      </c>
      <c r="K93">
        <v>15</v>
      </c>
      <c r="L93">
        <v>5.5</v>
      </c>
      <c r="M93" t="s">
        <v>86</v>
      </c>
      <c r="N93">
        <v>5.5</v>
      </c>
      <c r="O93" t="s">
        <v>24</v>
      </c>
      <c r="P93" cm="1">
        <f t="array" ref="P93">IF(Q93&gt;0,INDEX(Q93:Q12227,MATCH(TRUE,INDEX(Q93:Q12227="",,),0)-1),"")</f>
        <v>2</v>
      </c>
      <c r="Q93">
        <f t="shared" si="0"/>
        <v>1</v>
      </c>
      <c r="R93">
        <f>IF(P93="","",0)</f>
        <v>0</v>
      </c>
    </row>
    <row r="94" spans="1:18" x14ac:dyDescent="0.3">
      <c r="A94" t="s">
        <v>81</v>
      </c>
      <c r="B94" s="1">
        <v>38909</v>
      </c>
      <c r="C94" t="s">
        <v>82</v>
      </c>
      <c r="D94" t="s">
        <v>111</v>
      </c>
      <c r="E94" t="s">
        <v>112</v>
      </c>
      <c r="G94" s="6" t="s">
        <v>88</v>
      </c>
      <c r="H94" t="s">
        <v>72</v>
      </c>
      <c r="I94" t="s">
        <v>21</v>
      </c>
      <c r="J94" t="s">
        <v>73</v>
      </c>
      <c r="K94">
        <v>11</v>
      </c>
      <c r="L94">
        <v>3.9</v>
      </c>
      <c r="M94" t="s">
        <v>86</v>
      </c>
      <c r="N94">
        <v>3.9</v>
      </c>
      <c r="O94" t="s">
        <v>24</v>
      </c>
      <c r="P94" cm="1">
        <f t="array" ref="P94">IF(Q94&gt;0,INDEX(Q94:Q12228,MATCH(TRUE,INDEX(Q94:Q12228="",,),0)-1),"")</f>
        <v>2</v>
      </c>
      <c r="Q94">
        <f t="shared" si="0"/>
        <v>1</v>
      </c>
      <c r="R94">
        <f>IF(P94="","",0)</f>
        <v>0</v>
      </c>
    </row>
    <row r="95" spans="1:18" x14ac:dyDescent="0.3">
      <c r="A95" t="s">
        <v>81</v>
      </c>
      <c r="B95" s="1">
        <v>38909</v>
      </c>
      <c r="C95" t="s">
        <v>82</v>
      </c>
      <c r="D95" t="s">
        <v>111</v>
      </c>
      <c r="E95" t="s">
        <v>112</v>
      </c>
      <c r="G95" t="s">
        <v>19</v>
      </c>
      <c r="H95" t="s">
        <v>41</v>
      </c>
      <c r="I95" t="s">
        <v>45</v>
      </c>
      <c r="J95" t="s">
        <v>93</v>
      </c>
      <c r="K95">
        <v>52.9</v>
      </c>
      <c r="L95">
        <v>68</v>
      </c>
      <c r="M95" t="s">
        <v>113</v>
      </c>
      <c r="N95">
        <v>68</v>
      </c>
      <c r="P95" cm="1">
        <f t="array" ref="P95">IF(Q95&gt;0,INDEX(Q95:Q12229,MATCH(TRUE,INDEX(Q95:Q12229="",,),0)-1),"")</f>
        <v>2</v>
      </c>
      <c r="Q95">
        <f t="shared" si="0"/>
        <v>2</v>
      </c>
      <c r="R95">
        <f>IF(P95="","",0)</f>
        <v>0</v>
      </c>
    </row>
    <row r="96" spans="1:18" x14ac:dyDescent="0.3">
      <c r="A96" t="s">
        <v>81</v>
      </c>
      <c r="B96" s="1">
        <v>38909</v>
      </c>
      <c r="C96" t="s">
        <v>82</v>
      </c>
      <c r="D96" t="s">
        <v>111</v>
      </c>
      <c r="E96" t="s">
        <v>112</v>
      </c>
      <c r="G96" t="s">
        <v>19</v>
      </c>
      <c r="H96" t="s">
        <v>36</v>
      </c>
      <c r="I96" t="s">
        <v>21</v>
      </c>
      <c r="J96" t="s">
        <v>73</v>
      </c>
      <c r="K96">
        <v>251</v>
      </c>
      <c r="L96">
        <v>9.6</v>
      </c>
      <c r="M96" t="s">
        <v>113</v>
      </c>
      <c r="N96">
        <v>10.5</v>
      </c>
      <c r="P96" cm="1">
        <f t="array" ref="P96">IF(Q96&gt;0,INDEX(Q96:Q12230,MATCH(TRUE,INDEX(Q96:Q12230="",,),0)-1),"")</f>
        <v>2</v>
      </c>
      <c r="Q96">
        <f t="shared" si="0"/>
        <v>2</v>
      </c>
      <c r="R96">
        <f>IF(P96="","",0)</f>
        <v>0</v>
      </c>
    </row>
    <row r="97" spans="1:18" x14ac:dyDescent="0.3">
      <c r="A97" t="s">
        <v>81</v>
      </c>
      <c r="B97" s="1">
        <v>38909</v>
      </c>
      <c r="C97" t="s">
        <v>82</v>
      </c>
      <c r="D97" t="s">
        <v>111</v>
      </c>
      <c r="E97" t="s">
        <v>112</v>
      </c>
      <c r="G97" t="s">
        <v>19</v>
      </c>
      <c r="H97" t="s">
        <v>41</v>
      </c>
      <c r="I97" t="s">
        <v>21</v>
      </c>
      <c r="J97" t="s">
        <v>73</v>
      </c>
      <c r="K97">
        <v>175</v>
      </c>
      <c r="L97">
        <v>17.75</v>
      </c>
      <c r="M97" t="s">
        <v>113</v>
      </c>
      <c r="N97">
        <v>18</v>
      </c>
      <c r="P97" cm="1">
        <f t="array" ref="P97">IF(Q97&gt;0,INDEX(Q97:Q12231,MATCH(TRUE,INDEX(Q97:Q12231="",,),0)-1),"")</f>
        <v>2</v>
      </c>
      <c r="Q97">
        <f t="shared" si="0"/>
        <v>2</v>
      </c>
      <c r="R97">
        <f>IF(P97="","",0)</f>
        <v>0</v>
      </c>
    </row>
    <row r="98" spans="1:18" x14ac:dyDescent="0.3">
      <c r="A98" t="s">
        <v>81</v>
      </c>
      <c r="B98" s="1">
        <v>38909</v>
      </c>
      <c r="C98" t="s">
        <v>82</v>
      </c>
      <c r="D98" t="s">
        <v>111</v>
      </c>
      <c r="E98" t="s">
        <v>112</v>
      </c>
      <c r="G98" t="s">
        <v>19</v>
      </c>
      <c r="H98" t="s">
        <v>95</v>
      </c>
      <c r="I98" t="s">
        <v>21</v>
      </c>
      <c r="J98" t="s">
        <v>73</v>
      </c>
      <c r="K98">
        <v>69</v>
      </c>
      <c r="L98">
        <v>13</v>
      </c>
      <c r="M98" t="s">
        <v>113</v>
      </c>
      <c r="N98">
        <v>14</v>
      </c>
      <c r="P98" cm="1">
        <f t="array" ref="P98">IF(Q98&gt;0,INDEX(Q98:Q12232,MATCH(TRUE,INDEX(Q98:Q12232="",,),0)-1),"")</f>
        <v>2</v>
      </c>
      <c r="Q98">
        <f t="shared" si="0"/>
        <v>2</v>
      </c>
      <c r="R98">
        <f>IF(P98="","",0)</f>
        <v>0</v>
      </c>
    </row>
    <row r="99" spans="1:18" x14ac:dyDescent="0.3">
      <c r="A99" t="s">
        <v>81</v>
      </c>
      <c r="B99" s="1">
        <v>38909</v>
      </c>
      <c r="C99" t="s">
        <v>82</v>
      </c>
      <c r="D99" t="s">
        <v>111</v>
      </c>
      <c r="E99" t="s">
        <v>112</v>
      </c>
      <c r="G99" s="6" t="s">
        <v>88</v>
      </c>
      <c r="H99" t="s">
        <v>67</v>
      </c>
      <c r="I99" t="s">
        <v>45</v>
      </c>
      <c r="J99" t="s">
        <v>93</v>
      </c>
      <c r="K99">
        <v>9.6</v>
      </c>
      <c r="L99">
        <v>46.2</v>
      </c>
      <c r="M99" t="s">
        <v>113</v>
      </c>
      <c r="N99">
        <v>46.2</v>
      </c>
      <c r="P99" cm="1">
        <f t="array" ref="P99">IF(Q99&gt;0,INDEX(Q99:Q12233,MATCH(TRUE,INDEX(Q99:Q12233="",,),0)-1),"")</f>
        <v>2</v>
      </c>
      <c r="Q99">
        <f t="shared" si="0"/>
        <v>2</v>
      </c>
      <c r="R99">
        <f>IF(P99="","",0)</f>
        <v>0</v>
      </c>
    </row>
    <row r="100" spans="1:18" x14ac:dyDescent="0.3">
      <c r="A100" t="s">
        <v>81</v>
      </c>
      <c r="B100" s="1">
        <v>38909</v>
      </c>
      <c r="C100" t="s">
        <v>82</v>
      </c>
      <c r="D100" t="s">
        <v>111</v>
      </c>
      <c r="E100" t="s">
        <v>112</v>
      </c>
      <c r="G100" s="6" t="s">
        <v>88</v>
      </c>
      <c r="H100" t="s">
        <v>67</v>
      </c>
      <c r="I100" t="s">
        <v>21</v>
      </c>
      <c r="J100" t="s">
        <v>73</v>
      </c>
      <c r="K100">
        <v>15</v>
      </c>
      <c r="L100">
        <v>5.5</v>
      </c>
      <c r="M100" t="s">
        <v>113</v>
      </c>
      <c r="N100">
        <v>5.5</v>
      </c>
      <c r="P100" cm="1">
        <f t="array" ref="P100">IF(Q100&gt;0,INDEX(Q100:Q12234,MATCH(TRUE,INDEX(Q100:Q12234="",,),0)-1),"")</f>
        <v>2</v>
      </c>
      <c r="Q100">
        <f t="shared" si="0"/>
        <v>2</v>
      </c>
      <c r="R100">
        <f>IF(P100="","",0)</f>
        <v>0</v>
      </c>
    </row>
    <row r="101" spans="1:18" x14ac:dyDescent="0.3">
      <c r="A101" t="s">
        <v>81</v>
      </c>
      <c r="B101" s="1">
        <v>38909</v>
      </c>
      <c r="C101" t="s">
        <v>82</v>
      </c>
      <c r="D101" t="s">
        <v>111</v>
      </c>
      <c r="E101" t="s">
        <v>112</v>
      </c>
      <c r="G101" s="6" t="s">
        <v>88</v>
      </c>
      <c r="H101" t="s">
        <v>72</v>
      </c>
      <c r="I101" t="s">
        <v>21</v>
      </c>
      <c r="J101" t="s">
        <v>73</v>
      </c>
      <c r="K101">
        <v>11</v>
      </c>
      <c r="L101">
        <v>3.9</v>
      </c>
      <c r="M101" t="s">
        <v>113</v>
      </c>
      <c r="N101">
        <v>3.9</v>
      </c>
      <c r="P101" cm="1">
        <f t="array" ref="P101">IF(Q101&gt;0,INDEX(Q101:Q12235,MATCH(TRUE,INDEX(Q101:Q12235="",,),0)-1),"")</f>
        <v>2</v>
      </c>
      <c r="Q101">
        <f t="shared" si="0"/>
        <v>2</v>
      </c>
      <c r="R101">
        <f>IF(P101="","",0)</f>
        <v>0</v>
      </c>
    </row>
    <row r="102" spans="1:18" x14ac:dyDescent="0.3">
      <c r="P102" t="str" cm="1">
        <f t="array" ref="P102">IF(Q102&gt;0,INDEX(Q102:Q12236,MATCH(TRUE,INDEX(Q102:Q12236="",,),0)-1),"")</f>
        <v/>
      </c>
      <c r="R102" t="str">
        <f>IF(P102="","",0)</f>
        <v/>
      </c>
    </row>
    <row r="103" spans="1:18" x14ac:dyDescent="0.3">
      <c r="A103" t="s">
        <v>81</v>
      </c>
      <c r="B103" s="1">
        <v>38811</v>
      </c>
      <c r="C103" t="s">
        <v>82</v>
      </c>
      <c r="D103" t="s">
        <v>114</v>
      </c>
      <c r="E103" t="s">
        <v>115</v>
      </c>
      <c r="G103" t="s">
        <v>19</v>
      </c>
      <c r="H103" t="s">
        <v>87</v>
      </c>
      <c r="I103" t="s">
        <v>45</v>
      </c>
      <c r="J103" t="s">
        <v>93</v>
      </c>
      <c r="K103">
        <v>36.700000000000003</v>
      </c>
      <c r="L103">
        <v>96</v>
      </c>
      <c r="M103" t="s">
        <v>86</v>
      </c>
      <c r="N103">
        <v>400</v>
      </c>
      <c r="O103" t="s">
        <v>24</v>
      </c>
      <c r="P103" cm="1">
        <f t="array" ref="P103">IF(Q103&gt;0,INDEX(Q103:Q12237,MATCH(TRUE,INDEX(Q103:Q12237="",,),0)-1),"")</f>
        <v>8</v>
      </c>
      <c r="Q103">
        <f>INT((ROW()-103)/5)+1</f>
        <v>1</v>
      </c>
      <c r="R103">
        <f>IF(P103="","",0)</f>
        <v>0</v>
      </c>
    </row>
    <row r="104" spans="1:18" x14ac:dyDescent="0.3">
      <c r="A104" t="s">
        <v>81</v>
      </c>
      <c r="B104" s="1">
        <v>38811</v>
      </c>
      <c r="C104" t="s">
        <v>82</v>
      </c>
      <c r="D104" t="s">
        <v>114</v>
      </c>
      <c r="E104" t="s">
        <v>115</v>
      </c>
      <c r="G104" t="s">
        <v>19</v>
      </c>
      <c r="H104" t="s">
        <v>87</v>
      </c>
      <c r="I104" t="s">
        <v>21</v>
      </c>
      <c r="J104" t="s">
        <v>73</v>
      </c>
      <c r="K104">
        <v>641</v>
      </c>
      <c r="L104">
        <v>18.8</v>
      </c>
      <c r="M104" t="s">
        <v>86</v>
      </c>
      <c r="N104">
        <v>20</v>
      </c>
      <c r="O104" t="s">
        <v>24</v>
      </c>
      <c r="P104" cm="1">
        <f t="array" ref="P104">IF(Q104&gt;0,INDEX(Q104:Q12238,MATCH(TRUE,INDEX(Q104:Q12238="",,),0)-1),"")</f>
        <v>8</v>
      </c>
      <c r="Q104">
        <f t="shared" ref="Q104:Q142" si="1">INT((ROW()-103)/5)+1</f>
        <v>1</v>
      </c>
      <c r="R104">
        <f>IF(P104="","",0)</f>
        <v>0</v>
      </c>
    </row>
    <row r="105" spans="1:18" x14ac:dyDescent="0.3">
      <c r="A105" t="s">
        <v>81</v>
      </c>
      <c r="B105" s="1">
        <v>38811</v>
      </c>
      <c r="C105" t="s">
        <v>82</v>
      </c>
      <c r="D105" t="s">
        <v>114</v>
      </c>
      <c r="E105" t="s">
        <v>115</v>
      </c>
      <c r="G105" s="6" t="s">
        <v>88</v>
      </c>
      <c r="H105" t="s">
        <v>96</v>
      </c>
      <c r="I105" t="s">
        <v>21</v>
      </c>
      <c r="J105" t="s">
        <v>73</v>
      </c>
      <c r="K105">
        <v>60</v>
      </c>
      <c r="L105">
        <v>8.1999999999999993</v>
      </c>
      <c r="M105" t="s">
        <v>86</v>
      </c>
      <c r="N105">
        <v>8.1999999999999993</v>
      </c>
      <c r="O105" t="s">
        <v>24</v>
      </c>
      <c r="P105" cm="1">
        <f t="array" ref="P105">IF(Q105&gt;0,INDEX(Q105:Q12239,MATCH(TRUE,INDEX(Q105:Q12239="",,),0)-1),"")</f>
        <v>8</v>
      </c>
      <c r="Q105">
        <f t="shared" si="1"/>
        <v>1</v>
      </c>
      <c r="R105">
        <f>IF(P105="","",0)</f>
        <v>0</v>
      </c>
    </row>
    <row r="106" spans="1:18" x14ac:dyDescent="0.3">
      <c r="A106" t="s">
        <v>81</v>
      </c>
      <c r="B106" s="1">
        <v>38811</v>
      </c>
      <c r="C106" t="s">
        <v>82</v>
      </c>
      <c r="D106" t="s">
        <v>114</v>
      </c>
      <c r="E106" t="s">
        <v>115</v>
      </c>
      <c r="G106" s="6" t="s">
        <v>88</v>
      </c>
      <c r="H106" t="s">
        <v>116</v>
      </c>
      <c r="I106" t="s">
        <v>21</v>
      </c>
      <c r="J106" t="s">
        <v>73</v>
      </c>
      <c r="K106">
        <v>9</v>
      </c>
      <c r="L106">
        <v>9.4</v>
      </c>
      <c r="M106" t="s">
        <v>86</v>
      </c>
      <c r="N106">
        <v>9.4</v>
      </c>
      <c r="O106" t="s">
        <v>24</v>
      </c>
      <c r="P106" cm="1">
        <f t="array" ref="P106">IF(Q106&gt;0,INDEX(Q106:Q12240,MATCH(TRUE,INDEX(Q106:Q12240="",,),0)-1),"")</f>
        <v>8</v>
      </c>
      <c r="Q106">
        <f t="shared" si="1"/>
        <v>1</v>
      </c>
      <c r="R106">
        <f>IF(P106="","",0)</f>
        <v>0</v>
      </c>
    </row>
    <row r="107" spans="1:18" x14ac:dyDescent="0.3">
      <c r="A107" t="s">
        <v>81</v>
      </c>
      <c r="B107" s="1">
        <v>38811</v>
      </c>
      <c r="C107" t="s">
        <v>82</v>
      </c>
      <c r="D107" t="s">
        <v>114</v>
      </c>
      <c r="E107" t="s">
        <v>115</v>
      </c>
      <c r="G107" s="6" t="s">
        <v>88</v>
      </c>
      <c r="H107" t="s">
        <v>72</v>
      </c>
      <c r="I107" t="s">
        <v>21</v>
      </c>
      <c r="J107" t="s">
        <v>73</v>
      </c>
      <c r="K107">
        <v>67</v>
      </c>
      <c r="L107">
        <v>12</v>
      </c>
      <c r="M107" t="s">
        <v>86</v>
      </c>
      <c r="N107">
        <v>12</v>
      </c>
      <c r="O107" t="s">
        <v>24</v>
      </c>
      <c r="P107" cm="1">
        <f t="array" ref="P107">IF(Q107&gt;0,INDEX(Q107:Q12241,MATCH(TRUE,INDEX(Q107:Q12241="",,),0)-1),"")</f>
        <v>8</v>
      </c>
      <c r="Q107">
        <f t="shared" si="1"/>
        <v>1</v>
      </c>
      <c r="R107">
        <f>IF(P107="","",0)</f>
        <v>0</v>
      </c>
    </row>
    <row r="108" spans="1:18" x14ac:dyDescent="0.3">
      <c r="A108" t="s">
        <v>81</v>
      </c>
      <c r="B108" s="1">
        <v>38811</v>
      </c>
      <c r="C108" t="s">
        <v>82</v>
      </c>
      <c r="D108" t="s">
        <v>114</v>
      </c>
      <c r="E108" t="s">
        <v>115</v>
      </c>
      <c r="G108" t="s">
        <v>19</v>
      </c>
      <c r="H108" t="s">
        <v>87</v>
      </c>
      <c r="I108" t="s">
        <v>45</v>
      </c>
      <c r="J108" t="s">
        <v>93</v>
      </c>
      <c r="K108">
        <v>36.700000000000003</v>
      </c>
      <c r="L108">
        <v>96</v>
      </c>
      <c r="M108" t="s">
        <v>117</v>
      </c>
      <c r="N108">
        <v>180</v>
      </c>
      <c r="P108" cm="1">
        <f t="array" ref="P108">IF(Q108&gt;0,INDEX(Q108:Q12242,MATCH(TRUE,INDEX(Q108:Q12242="",,),0)-1),"")</f>
        <v>8</v>
      </c>
      <c r="Q108">
        <f t="shared" si="1"/>
        <v>2</v>
      </c>
      <c r="R108">
        <f>IF(P108="","",0)</f>
        <v>0</v>
      </c>
    </row>
    <row r="109" spans="1:18" x14ac:dyDescent="0.3">
      <c r="A109" t="s">
        <v>81</v>
      </c>
      <c r="B109" s="1">
        <v>38811</v>
      </c>
      <c r="C109" t="s">
        <v>82</v>
      </c>
      <c r="D109" t="s">
        <v>114</v>
      </c>
      <c r="E109" t="s">
        <v>115</v>
      </c>
      <c r="G109" t="s">
        <v>19</v>
      </c>
      <c r="H109" t="s">
        <v>87</v>
      </c>
      <c r="I109" t="s">
        <v>21</v>
      </c>
      <c r="J109" t="s">
        <v>73</v>
      </c>
      <c r="K109">
        <v>641</v>
      </c>
      <c r="L109">
        <v>18.8</v>
      </c>
      <c r="M109" t="s">
        <v>117</v>
      </c>
      <c r="N109">
        <v>28.2</v>
      </c>
      <c r="P109" cm="1">
        <f t="array" ref="P109">IF(Q109&gt;0,INDEX(Q109:Q12243,MATCH(TRUE,INDEX(Q109:Q12243="",,),0)-1),"")</f>
        <v>8</v>
      </c>
      <c r="Q109">
        <f t="shared" si="1"/>
        <v>2</v>
      </c>
      <c r="R109">
        <f>IF(P109="","",0)</f>
        <v>0</v>
      </c>
    </row>
    <row r="110" spans="1:18" x14ac:dyDescent="0.3">
      <c r="A110" t="s">
        <v>81</v>
      </c>
      <c r="B110" s="1">
        <v>38811</v>
      </c>
      <c r="C110" t="s">
        <v>82</v>
      </c>
      <c r="D110" t="s">
        <v>114</v>
      </c>
      <c r="E110" t="s">
        <v>115</v>
      </c>
      <c r="G110" s="6" t="s">
        <v>88</v>
      </c>
      <c r="H110" t="s">
        <v>96</v>
      </c>
      <c r="I110" t="s">
        <v>21</v>
      </c>
      <c r="J110" t="s">
        <v>73</v>
      </c>
      <c r="K110">
        <v>60</v>
      </c>
      <c r="L110">
        <v>8.1999999999999993</v>
      </c>
      <c r="M110" t="s">
        <v>117</v>
      </c>
      <c r="N110">
        <v>8.1999999999999993</v>
      </c>
      <c r="P110" cm="1">
        <f t="array" ref="P110">IF(Q110&gt;0,INDEX(Q110:Q12244,MATCH(TRUE,INDEX(Q110:Q12244="",,),0)-1),"")</f>
        <v>8</v>
      </c>
      <c r="Q110">
        <f t="shared" si="1"/>
        <v>2</v>
      </c>
      <c r="R110">
        <f>IF(P110="","",0)</f>
        <v>0</v>
      </c>
    </row>
    <row r="111" spans="1:18" x14ac:dyDescent="0.3">
      <c r="A111" t="s">
        <v>81</v>
      </c>
      <c r="B111" s="1">
        <v>38811</v>
      </c>
      <c r="C111" t="s">
        <v>82</v>
      </c>
      <c r="D111" t="s">
        <v>114</v>
      </c>
      <c r="E111" t="s">
        <v>115</v>
      </c>
      <c r="G111" s="6" t="s">
        <v>88</v>
      </c>
      <c r="H111" t="s">
        <v>116</v>
      </c>
      <c r="I111" t="s">
        <v>21</v>
      </c>
      <c r="J111" t="s">
        <v>73</v>
      </c>
      <c r="K111">
        <v>9</v>
      </c>
      <c r="L111">
        <v>9.4</v>
      </c>
      <c r="M111" t="s">
        <v>117</v>
      </c>
      <c r="N111">
        <v>9.4</v>
      </c>
      <c r="P111" cm="1">
        <f t="array" ref="P111">IF(Q111&gt;0,INDEX(Q111:Q12245,MATCH(TRUE,INDEX(Q111:Q12245="",,),0)-1),"")</f>
        <v>8</v>
      </c>
      <c r="Q111">
        <f t="shared" si="1"/>
        <v>2</v>
      </c>
      <c r="R111">
        <f>IF(P111="","",0)</f>
        <v>0</v>
      </c>
    </row>
    <row r="112" spans="1:18" x14ac:dyDescent="0.3">
      <c r="A112" t="s">
        <v>81</v>
      </c>
      <c r="B112" s="1">
        <v>38811</v>
      </c>
      <c r="C112" t="s">
        <v>82</v>
      </c>
      <c r="D112" t="s">
        <v>114</v>
      </c>
      <c r="E112" t="s">
        <v>115</v>
      </c>
      <c r="G112" s="6" t="s">
        <v>88</v>
      </c>
      <c r="H112" t="s">
        <v>72</v>
      </c>
      <c r="I112" t="s">
        <v>21</v>
      </c>
      <c r="J112" t="s">
        <v>73</v>
      </c>
      <c r="K112">
        <v>67</v>
      </c>
      <c r="L112">
        <v>12</v>
      </c>
      <c r="M112" t="s">
        <v>117</v>
      </c>
      <c r="N112">
        <v>12</v>
      </c>
      <c r="P112" cm="1">
        <f t="array" ref="P112">IF(Q112&gt;0,INDEX(Q112:Q12246,MATCH(TRUE,INDEX(Q112:Q12246="",,),0)-1),"")</f>
        <v>8</v>
      </c>
      <c r="Q112">
        <f t="shared" si="1"/>
        <v>2</v>
      </c>
      <c r="R112">
        <f>IF(P112="","",0)</f>
        <v>0</v>
      </c>
    </row>
    <row r="113" spans="1:18" x14ac:dyDescent="0.3">
      <c r="A113" t="s">
        <v>81</v>
      </c>
      <c r="B113" s="1">
        <v>38811</v>
      </c>
      <c r="C113" t="s">
        <v>82</v>
      </c>
      <c r="D113" t="s">
        <v>114</v>
      </c>
      <c r="E113" t="s">
        <v>115</v>
      </c>
      <c r="G113" t="s">
        <v>19</v>
      </c>
      <c r="H113" t="s">
        <v>87</v>
      </c>
      <c r="I113" t="s">
        <v>45</v>
      </c>
      <c r="J113" t="s">
        <v>93</v>
      </c>
      <c r="K113">
        <v>36.700000000000003</v>
      </c>
      <c r="L113">
        <v>96</v>
      </c>
      <c r="M113" t="s">
        <v>118</v>
      </c>
      <c r="N113">
        <v>96</v>
      </c>
      <c r="P113" cm="1">
        <f t="array" ref="P113">IF(Q113&gt;0,INDEX(Q113:Q12247,MATCH(TRUE,INDEX(Q113:Q12247="",,),0)-1),"")</f>
        <v>8</v>
      </c>
      <c r="Q113">
        <f t="shared" si="1"/>
        <v>3</v>
      </c>
      <c r="R113">
        <f>IF(P113="","",0)</f>
        <v>0</v>
      </c>
    </row>
    <row r="114" spans="1:18" x14ac:dyDescent="0.3">
      <c r="A114" t="s">
        <v>81</v>
      </c>
      <c r="B114" s="1">
        <v>38811</v>
      </c>
      <c r="C114" t="s">
        <v>82</v>
      </c>
      <c r="D114" t="s">
        <v>114</v>
      </c>
      <c r="E114" t="s">
        <v>115</v>
      </c>
      <c r="G114" t="s">
        <v>19</v>
      </c>
      <c r="H114" t="s">
        <v>87</v>
      </c>
      <c r="I114" t="s">
        <v>21</v>
      </c>
      <c r="J114" t="s">
        <v>73</v>
      </c>
      <c r="K114">
        <v>641</v>
      </c>
      <c r="L114">
        <v>18.8</v>
      </c>
      <c r="M114" t="s">
        <v>118</v>
      </c>
      <c r="N114">
        <v>32.64</v>
      </c>
      <c r="P114" cm="1">
        <f t="array" ref="P114">IF(Q114&gt;0,INDEX(Q114:Q12248,MATCH(TRUE,INDEX(Q114:Q12248="",,),0)-1),"")</f>
        <v>8</v>
      </c>
      <c r="Q114">
        <f t="shared" si="1"/>
        <v>3</v>
      </c>
      <c r="R114">
        <f>IF(P114="","",0)</f>
        <v>0</v>
      </c>
    </row>
    <row r="115" spans="1:18" x14ac:dyDescent="0.3">
      <c r="A115" t="s">
        <v>81</v>
      </c>
      <c r="B115" s="1">
        <v>38811</v>
      </c>
      <c r="C115" t="s">
        <v>82</v>
      </c>
      <c r="D115" t="s">
        <v>114</v>
      </c>
      <c r="E115" t="s">
        <v>115</v>
      </c>
      <c r="G115" s="6" t="s">
        <v>88</v>
      </c>
      <c r="H115" t="s">
        <v>96</v>
      </c>
      <c r="I115" t="s">
        <v>21</v>
      </c>
      <c r="J115" t="s">
        <v>73</v>
      </c>
      <c r="K115">
        <v>60</v>
      </c>
      <c r="L115">
        <v>8.1999999999999993</v>
      </c>
      <c r="M115" t="s">
        <v>118</v>
      </c>
      <c r="N115">
        <v>8.1999999999999993</v>
      </c>
      <c r="P115" cm="1">
        <f t="array" ref="P115">IF(Q115&gt;0,INDEX(Q115:Q12249,MATCH(TRUE,INDEX(Q115:Q12249="",,),0)-1),"")</f>
        <v>8</v>
      </c>
      <c r="Q115">
        <f t="shared" si="1"/>
        <v>3</v>
      </c>
      <c r="R115">
        <f>IF(P115="","",0)</f>
        <v>0</v>
      </c>
    </row>
    <row r="116" spans="1:18" x14ac:dyDescent="0.3">
      <c r="A116" t="s">
        <v>81</v>
      </c>
      <c r="B116" s="1">
        <v>38811</v>
      </c>
      <c r="C116" t="s">
        <v>82</v>
      </c>
      <c r="D116" t="s">
        <v>114</v>
      </c>
      <c r="E116" t="s">
        <v>115</v>
      </c>
      <c r="G116" s="6" t="s">
        <v>88</v>
      </c>
      <c r="H116" t="s">
        <v>116</v>
      </c>
      <c r="I116" t="s">
        <v>21</v>
      </c>
      <c r="J116" t="s">
        <v>73</v>
      </c>
      <c r="K116">
        <v>9</v>
      </c>
      <c r="L116">
        <v>9.4</v>
      </c>
      <c r="M116" t="s">
        <v>118</v>
      </c>
      <c r="N116">
        <v>9.4</v>
      </c>
      <c r="P116" cm="1">
        <f t="array" ref="P116">IF(Q116&gt;0,INDEX(Q116:Q12250,MATCH(TRUE,INDEX(Q116:Q12250="",,),0)-1),"")</f>
        <v>8</v>
      </c>
      <c r="Q116">
        <f t="shared" si="1"/>
        <v>3</v>
      </c>
      <c r="R116">
        <f>IF(P116="","",0)</f>
        <v>0</v>
      </c>
    </row>
    <row r="117" spans="1:18" x14ac:dyDescent="0.3">
      <c r="A117" t="s">
        <v>81</v>
      </c>
      <c r="B117" s="1">
        <v>38811</v>
      </c>
      <c r="C117" t="s">
        <v>82</v>
      </c>
      <c r="D117" t="s">
        <v>114</v>
      </c>
      <c r="E117" t="s">
        <v>115</v>
      </c>
      <c r="G117" s="6" t="s">
        <v>88</v>
      </c>
      <c r="H117" t="s">
        <v>72</v>
      </c>
      <c r="I117" t="s">
        <v>21</v>
      </c>
      <c r="J117" t="s">
        <v>73</v>
      </c>
      <c r="K117">
        <v>67</v>
      </c>
      <c r="L117">
        <v>12</v>
      </c>
      <c r="M117" t="s">
        <v>118</v>
      </c>
      <c r="N117">
        <v>12</v>
      </c>
      <c r="P117" cm="1">
        <f t="array" ref="P117">IF(Q117&gt;0,INDEX(Q117:Q12251,MATCH(TRUE,INDEX(Q117:Q12251="",,),0)-1),"")</f>
        <v>8</v>
      </c>
      <c r="Q117">
        <f t="shared" si="1"/>
        <v>3</v>
      </c>
      <c r="R117">
        <f>IF(P117="","",0)</f>
        <v>0</v>
      </c>
    </row>
    <row r="118" spans="1:18" x14ac:dyDescent="0.3">
      <c r="A118" t="s">
        <v>81</v>
      </c>
      <c r="B118" s="1">
        <v>38811</v>
      </c>
      <c r="C118" t="s">
        <v>82</v>
      </c>
      <c r="D118" t="s">
        <v>114</v>
      </c>
      <c r="E118" t="s">
        <v>115</v>
      </c>
      <c r="G118" t="s">
        <v>19</v>
      </c>
      <c r="H118" t="s">
        <v>87</v>
      </c>
      <c r="I118" t="s">
        <v>45</v>
      </c>
      <c r="J118" t="s">
        <v>93</v>
      </c>
      <c r="K118">
        <v>36.700000000000003</v>
      </c>
      <c r="L118">
        <v>96</v>
      </c>
      <c r="M118" t="s">
        <v>119</v>
      </c>
      <c r="N118">
        <v>150</v>
      </c>
      <c r="P118" cm="1">
        <f t="array" ref="P118">IF(Q118&gt;0,INDEX(Q118:Q12252,MATCH(TRUE,INDEX(Q118:Q12252="",,),0)-1),"")</f>
        <v>8</v>
      </c>
      <c r="Q118">
        <f t="shared" si="1"/>
        <v>4</v>
      </c>
      <c r="R118">
        <f>IF(P118="","",0)</f>
        <v>0</v>
      </c>
    </row>
    <row r="119" spans="1:18" x14ac:dyDescent="0.3">
      <c r="A119" t="s">
        <v>81</v>
      </c>
      <c r="B119" s="1">
        <v>38811</v>
      </c>
      <c r="C119" t="s">
        <v>82</v>
      </c>
      <c r="D119" t="s">
        <v>114</v>
      </c>
      <c r="E119" t="s">
        <v>115</v>
      </c>
      <c r="G119" t="s">
        <v>19</v>
      </c>
      <c r="H119" t="s">
        <v>87</v>
      </c>
      <c r="I119" t="s">
        <v>21</v>
      </c>
      <c r="J119" t="s">
        <v>73</v>
      </c>
      <c r="K119">
        <v>641</v>
      </c>
      <c r="L119">
        <v>18.8</v>
      </c>
      <c r="M119" t="s">
        <v>119</v>
      </c>
      <c r="N119">
        <v>26</v>
      </c>
      <c r="P119" cm="1">
        <f t="array" ref="P119">IF(Q119&gt;0,INDEX(Q119:Q12253,MATCH(TRUE,INDEX(Q119:Q12253="",,),0)-1),"")</f>
        <v>8</v>
      </c>
      <c r="Q119">
        <f t="shared" si="1"/>
        <v>4</v>
      </c>
      <c r="R119">
        <f>IF(P119="","",0)</f>
        <v>0</v>
      </c>
    </row>
    <row r="120" spans="1:18" x14ac:dyDescent="0.3">
      <c r="A120" t="s">
        <v>81</v>
      </c>
      <c r="B120" s="1">
        <v>38811</v>
      </c>
      <c r="C120" t="s">
        <v>82</v>
      </c>
      <c r="D120" t="s">
        <v>114</v>
      </c>
      <c r="E120" t="s">
        <v>115</v>
      </c>
      <c r="G120" s="6" t="s">
        <v>88</v>
      </c>
      <c r="H120" t="s">
        <v>96</v>
      </c>
      <c r="I120" t="s">
        <v>21</v>
      </c>
      <c r="J120" t="s">
        <v>73</v>
      </c>
      <c r="K120">
        <v>60</v>
      </c>
      <c r="L120">
        <v>8.1999999999999993</v>
      </c>
      <c r="M120" t="s">
        <v>119</v>
      </c>
      <c r="N120">
        <v>8.1999999999999993</v>
      </c>
      <c r="P120" cm="1">
        <f t="array" ref="P120">IF(Q120&gt;0,INDEX(Q120:Q12254,MATCH(TRUE,INDEX(Q120:Q12254="",,),0)-1),"")</f>
        <v>8</v>
      </c>
      <c r="Q120">
        <f t="shared" si="1"/>
        <v>4</v>
      </c>
      <c r="R120">
        <f>IF(P120="","",0)</f>
        <v>0</v>
      </c>
    </row>
    <row r="121" spans="1:18" x14ac:dyDescent="0.3">
      <c r="A121" t="s">
        <v>81</v>
      </c>
      <c r="B121" s="1">
        <v>38811</v>
      </c>
      <c r="C121" t="s">
        <v>82</v>
      </c>
      <c r="D121" t="s">
        <v>114</v>
      </c>
      <c r="E121" t="s">
        <v>115</v>
      </c>
      <c r="G121" s="6" t="s">
        <v>88</v>
      </c>
      <c r="H121" t="s">
        <v>116</v>
      </c>
      <c r="I121" t="s">
        <v>21</v>
      </c>
      <c r="J121" t="s">
        <v>73</v>
      </c>
      <c r="K121">
        <v>9</v>
      </c>
      <c r="L121">
        <v>9.4</v>
      </c>
      <c r="M121" t="s">
        <v>119</v>
      </c>
      <c r="N121">
        <v>9.4</v>
      </c>
      <c r="P121" cm="1">
        <f t="array" ref="P121">IF(Q121&gt;0,INDEX(Q121:Q12255,MATCH(TRUE,INDEX(Q121:Q12255="",,),0)-1),"")</f>
        <v>8</v>
      </c>
      <c r="Q121">
        <f t="shared" si="1"/>
        <v>4</v>
      </c>
      <c r="R121">
        <f>IF(P121="","",0)</f>
        <v>0</v>
      </c>
    </row>
    <row r="122" spans="1:18" x14ac:dyDescent="0.3">
      <c r="A122" t="s">
        <v>81</v>
      </c>
      <c r="B122" s="1">
        <v>38811</v>
      </c>
      <c r="C122" t="s">
        <v>82</v>
      </c>
      <c r="D122" t="s">
        <v>114</v>
      </c>
      <c r="E122" t="s">
        <v>115</v>
      </c>
      <c r="G122" s="6" t="s">
        <v>88</v>
      </c>
      <c r="H122" t="s">
        <v>72</v>
      </c>
      <c r="I122" t="s">
        <v>21</v>
      </c>
      <c r="J122" t="s">
        <v>73</v>
      </c>
      <c r="K122">
        <v>67</v>
      </c>
      <c r="L122">
        <v>12</v>
      </c>
      <c r="M122" t="s">
        <v>119</v>
      </c>
      <c r="N122">
        <v>12</v>
      </c>
      <c r="P122" cm="1">
        <f t="array" ref="P122">IF(Q122&gt;0,INDEX(Q122:Q12256,MATCH(TRUE,INDEX(Q122:Q12256="",,),0)-1),"")</f>
        <v>8</v>
      </c>
      <c r="Q122">
        <f t="shared" si="1"/>
        <v>4</v>
      </c>
      <c r="R122">
        <f>IF(P122="","",0)</f>
        <v>0</v>
      </c>
    </row>
    <row r="123" spans="1:18" x14ac:dyDescent="0.3">
      <c r="A123" t="s">
        <v>81</v>
      </c>
      <c r="B123" s="1">
        <v>38811</v>
      </c>
      <c r="C123" t="s">
        <v>82</v>
      </c>
      <c r="D123" t="s">
        <v>114</v>
      </c>
      <c r="E123" t="s">
        <v>115</v>
      </c>
      <c r="G123" t="s">
        <v>19</v>
      </c>
      <c r="H123" t="s">
        <v>87</v>
      </c>
      <c r="I123" t="s">
        <v>45</v>
      </c>
      <c r="J123" t="s">
        <v>93</v>
      </c>
      <c r="K123">
        <v>36.700000000000003</v>
      </c>
      <c r="L123">
        <v>96</v>
      </c>
      <c r="M123" t="s">
        <v>120</v>
      </c>
      <c r="N123">
        <v>96</v>
      </c>
      <c r="P123" cm="1">
        <f t="array" ref="P123">IF(Q123&gt;0,INDEX(Q123:Q12257,MATCH(TRUE,INDEX(Q123:Q12257="",,),0)-1),"")</f>
        <v>8</v>
      </c>
      <c r="Q123">
        <f t="shared" si="1"/>
        <v>5</v>
      </c>
      <c r="R123">
        <f>IF(P123="","",0)</f>
        <v>0</v>
      </c>
    </row>
    <row r="124" spans="1:18" x14ac:dyDescent="0.3">
      <c r="A124" t="s">
        <v>81</v>
      </c>
      <c r="B124" s="1">
        <v>38811</v>
      </c>
      <c r="C124" t="s">
        <v>82</v>
      </c>
      <c r="D124" t="s">
        <v>114</v>
      </c>
      <c r="E124" t="s">
        <v>115</v>
      </c>
      <c r="G124" t="s">
        <v>19</v>
      </c>
      <c r="H124" t="s">
        <v>87</v>
      </c>
      <c r="I124" t="s">
        <v>21</v>
      </c>
      <c r="J124" t="s">
        <v>73</v>
      </c>
      <c r="K124">
        <v>641</v>
      </c>
      <c r="L124">
        <v>18.8</v>
      </c>
      <c r="M124" t="s">
        <v>120</v>
      </c>
      <c r="N124">
        <v>28</v>
      </c>
      <c r="P124" cm="1">
        <f t="array" ref="P124">IF(Q124&gt;0,INDEX(Q124:Q12258,MATCH(TRUE,INDEX(Q124:Q12258="",,),0)-1),"")</f>
        <v>8</v>
      </c>
      <c r="Q124">
        <f t="shared" si="1"/>
        <v>5</v>
      </c>
      <c r="R124">
        <f>IF(P124="","",0)</f>
        <v>0</v>
      </c>
    </row>
    <row r="125" spans="1:18" x14ac:dyDescent="0.3">
      <c r="A125" t="s">
        <v>81</v>
      </c>
      <c r="B125" s="1">
        <v>38811</v>
      </c>
      <c r="C125" t="s">
        <v>82</v>
      </c>
      <c r="D125" t="s">
        <v>114</v>
      </c>
      <c r="E125" t="s">
        <v>115</v>
      </c>
      <c r="G125" s="6" t="s">
        <v>88</v>
      </c>
      <c r="H125" t="s">
        <v>96</v>
      </c>
      <c r="I125" t="s">
        <v>21</v>
      </c>
      <c r="J125" t="s">
        <v>73</v>
      </c>
      <c r="K125">
        <v>60</v>
      </c>
      <c r="L125">
        <v>8.1999999999999993</v>
      </c>
      <c r="M125" t="s">
        <v>120</v>
      </c>
      <c r="N125">
        <v>8.1999999999999993</v>
      </c>
      <c r="P125" cm="1">
        <f t="array" ref="P125">IF(Q125&gt;0,INDEX(Q125:Q12259,MATCH(TRUE,INDEX(Q125:Q12259="",,),0)-1),"")</f>
        <v>8</v>
      </c>
      <c r="Q125">
        <f t="shared" si="1"/>
        <v>5</v>
      </c>
      <c r="R125">
        <f>IF(P125="","",0)</f>
        <v>0</v>
      </c>
    </row>
    <row r="126" spans="1:18" x14ac:dyDescent="0.3">
      <c r="A126" t="s">
        <v>81</v>
      </c>
      <c r="B126" s="1">
        <v>38811</v>
      </c>
      <c r="C126" t="s">
        <v>82</v>
      </c>
      <c r="D126" t="s">
        <v>114</v>
      </c>
      <c r="E126" t="s">
        <v>115</v>
      </c>
      <c r="G126" s="6" t="s">
        <v>88</v>
      </c>
      <c r="H126" t="s">
        <v>116</v>
      </c>
      <c r="I126" t="s">
        <v>21</v>
      </c>
      <c r="J126" t="s">
        <v>73</v>
      </c>
      <c r="K126">
        <v>9</v>
      </c>
      <c r="L126">
        <v>9.4</v>
      </c>
      <c r="M126" t="s">
        <v>120</v>
      </c>
      <c r="N126">
        <v>9.4</v>
      </c>
      <c r="P126" cm="1">
        <f t="array" ref="P126">IF(Q126&gt;0,INDEX(Q126:Q12260,MATCH(TRUE,INDEX(Q126:Q12260="",,),0)-1),"")</f>
        <v>8</v>
      </c>
      <c r="Q126">
        <f t="shared" si="1"/>
        <v>5</v>
      </c>
      <c r="R126">
        <f>IF(P126="","",0)</f>
        <v>0</v>
      </c>
    </row>
    <row r="127" spans="1:18" x14ac:dyDescent="0.3">
      <c r="A127" t="s">
        <v>81</v>
      </c>
      <c r="B127" s="1">
        <v>38811</v>
      </c>
      <c r="C127" t="s">
        <v>82</v>
      </c>
      <c r="D127" t="s">
        <v>114</v>
      </c>
      <c r="E127" t="s">
        <v>115</v>
      </c>
      <c r="G127" s="6" t="s">
        <v>88</v>
      </c>
      <c r="H127" t="s">
        <v>72</v>
      </c>
      <c r="I127" t="s">
        <v>21</v>
      </c>
      <c r="J127" t="s">
        <v>73</v>
      </c>
      <c r="K127">
        <v>67</v>
      </c>
      <c r="L127">
        <v>12</v>
      </c>
      <c r="M127" t="s">
        <v>120</v>
      </c>
      <c r="N127">
        <v>12</v>
      </c>
      <c r="P127" cm="1">
        <f t="array" ref="P127">IF(Q127&gt;0,INDEX(Q127:Q12261,MATCH(TRUE,INDEX(Q127:Q12261="",,),0)-1),"")</f>
        <v>8</v>
      </c>
      <c r="Q127">
        <f t="shared" si="1"/>
        <v>5</v>
      </c>
      <c r="R127">
        <f>IF(P127="","",0)</f>
        <v>0</v>
      </c>
    </row>
    <row r="128" spans="1:18" x14ac:dyDescent="0.3">
      <c r="A128" t="s">
        <v>81</v>
      </c>
      <c r="B128" s="1">
        <v>38811</v>
      </c>
      <c r="C128" t="s">
        <v>82</v>
      </c>
      <c r="D128" t="s">
        <v>114</v>
      </c>
      <c r="E128" t="s">
        <v>115</v>
      </c>
      <c r="G128" t="s">
        <v>19</v>
      </c>
      <c r="H128" t="s">
        <v>87</v>
      </c>
      <c r="I128" t="s">
        <v>45</v>
      </c>
      <c r="J128" t="s">
        <v>93</v>
      </c>
      <c r="K128">
        <v>36.700000000000003</v>
      </c>
      <c r="L128">
        <v>96</v>
      </c>
      <c r="M128" t="s">
        <v>99</v>
      </c>
      <c r="N128">
        <v>254.1</v>
      </c>
      <c r="P128" cm="1">
        <f t="array" ref="P128">IF(Q128&gt;0,INDEX(Q128:Q12262,MATCH(TRUE,INDEX(Q128:Q12262="",,),0)-1),"")</f>
        <v>8</v>
      </c>
      <c r="Q128">
        <f t="shared" si="1"/>
        <v>6</v>
      </c>
      <c r="R128">
        <f>IF(P128="","",0)</f>
        <v>0</v>
      </c>
    </row>
    <row r="129" spans="1:18" x14ac:dyDescent="0.3">
      <c r="A129" t="s">
        <v>81</v>
      </c>
      <c r="B129" s="1">
        <v>38811</v>
      </c>
      <c r="C129" t="s">
        <v>82</v>
      </c>
      <c r="D129" t="s">
        <v>114</v>
      </c>
      <c r="E129" t="s">
        <v>115</v>
      </c>
      <c r="G129" t="s">
        <v>19</v>
      </c>
      <c r="H129" t="s">
        <v>87</v>
      </c>
      <c r="I129" t="s">
        <v>21</v>
      </c>
      <c r="J129" t="s">
        <v>73</v>
      </c>
      <c r="K129">
        <v>641</v>
      </c>
      <c r="L129">
        <v>18.8</v>
      </c>
      <c r="M129" t="s">
        <v>99</v>
      </c>
      <c r="N129">
        <v>18.8</v>
      </c>
      <c r="P129" cm="1">
        <f t="array" ref="P129">IF(Q129&gt;0,INDEX(Q129:Q12263,MATCH(TRUE,INDEX(Q129:Q12263="",,),0)-1),"")</f>
        <v>8</v>
      </c>
      <c r="Q129">
        <f t="shared" si="1"/>
        <v>6</v>
      </c>
      <c r="R129">
        <f>IF(P129="","",0)</f>
        <v>0</v>
      </c>
    </row>
    <row r="130" spans="1:18" x14ac:dyDescent="0.3">
      <c r="A130" t="s">
        <v>81</v>
      </c>
      <c r="B130" s="1">
        <v>38811</v>
      </c>
      <c r="C130" t="s">
        <v>82</v>
      </c>
      <c r="D130" t="s">
        <v>114</v>
      </c>
      <c r="E130" t="s">
        <v>115</v>
      </c>
      <c r="G130" s="6" t="s">
        <v>88</v>
      </c>
      <c r="H130" t="s">
        <v>96</v>
      </c>
      <c r="I130" t="s">
        <v>21</v>
      </c>
      <c r="J130" t="s">
        <v>73</v>
      </c>
      <c r="K130">
        <v>60</v>
      </c>
      <c r="L130">
        <v>8.1999999999999993</v>
      </c>
      <c r="M130" t="s">
        <v>99</v>
      </c>
      <c r="N130">
        <v>8.1999999999999993</v>
      </c>
      <c r="P130" cm="1">
        <f t="array" ref="P130">IF(Q130&gt;0,INDEX(Q130:Q12264,MATCH(TRUE,INDEX(Q130:Q12264="",,),0)-1),"")</f>
        <v>8</v>
      </c>
      <c r="Q130">
        <f t="shared" si="1"/>
        <v>6</v>
      </c>
      <c r="R130">
        <f>IF(P130="","",0)</f>
        <v>0</v>
      </c>
    </row>
    <row r="131" spans="1:18" x14ac:dyDescent="0.3">
      <c r="A131" t="s">
        <v>81</v>
      </c>
      <c r="B131" s="1">
        <v>38811</v>
      </c>
      <c r="C131" t="s">
        <v>82</v>
      </c>
      <c r="D131" t="s">
        <v>114</v>
      </c>
      <c r="E131" t="s">
        <v>115</v>
      </c>
      <c r="G131" s="6" t="s">
        <v>88</v>
      </c>
      <c r="H131" t="s">
        <v>116</v>
      </c>
      <c r="I131" t="s">
        <v>21</v>
      </c>
      <c r="J131" t="s">
        <v>73</v>
      </c>
      <c r="K131">
        <v>9</v>
      </c>
      <c r="L131">
        <v>9.4</v>
      </c>
      <c r="M131" t="s">
        <v>99</v>
      </c>
      <c r="N131">
        <v>9.4</v>
      </c>
      <c r="P131" cm="1">
        <f t="array" ref="P131">IF(Q131&gt;0,INDEX(Q131:Q12265,MATCH(TRUE,INDEX(Q131:Q12265="",,),0)-1),"")</f>
        <v>8</v>
      </c>
      <c r="Q131">
        <f t="shared" si="1"/>
        <v>6</v>
      </c>
      <c r="R131">
        <f>IF(P131="","",0)</f>
        <v>0</v>
      </c>
    </row>
    <row r="132" spans="1:18" x14ac:dyDescent="0.3">
      <c r="A132" t="s">
        <v>81</v>
      </c>
      <c r="B132" s="1">
        <v>38811</v>
      </c>
      <c r="C132" t="s">
        <v>82</v>
      </c>
      <c r="D132" t="s">
        <v>114</v>
      </c>
      <c r="E132" t="s">
        <v>115</v>
      </c>
      <c r="G132" s="6" t="s">
        <v>88</v>
      </c>
      <c r="H132" t="s">
        <v>72</v>
      </c>
      <c r="I132" t="s">
        <v>21</v>
      </c>
      <c r="J132" t="s">
        <v>73</v>
      </c>
      <c r="K132">
        <v>67</v>
      </c>
      <c r="L132">
        <v>12</v>
      </c>
      <c r="M132" t="s">
        <v>99</v>
      </c>
      <c r="N132">
        <v>12</v>
      </c>
      <c r="P132" cm="1">
        <f t="array" ref="P132">IF(Q132&gt;0,INDEX(Q132:Q12266,MATCH(TRUE,INDEX(Q132:Q12266="",,),0)-1),"")</f>
        <v>8</v>
      </c>
      <c r="Q132">
        <f t="shared" si="1"/>
        <v>6</v>
      </c>
      <c r="R132">
        <f>IF(P132="","",0)</f>
        <v>0</v>
      </c>
    </row>
    <row r="133" spans="1:18" x14ac:dyDescent="0.3">
      <c r="A133" t="s">
        <v>81</v>
      </c>
      <c r="B133" s="1">
        <v>38811</v>
      </c>
      <c r="C133" t="s">
        <v>82</v>
      </c>
      <c r="D133" t="s">
        <v>114</v>
      </c>
      <c r="E133" t="s">
        <v>115</v>
      </c>
      <c r="G133" t="s">
        <v>19</v>
      </c>
      <c r="H133" t="s">
        <v>87</v>
      </c>
      <c r="I133" t="s">
        <v>45</v>
      </c>
      <c r="J133" t="s">
        <v>93</v>
      </c>
      <c r="K133">
        <v>36.700000000000003</v>
      </c>
      <c r="L133">
        <v>96</v>
      </c>
      <c r="M133" t="s">
        <v>121</v>
      </c>
      <c r="N133">
        <v>101</v>
      </c>
      <c r="P133" cm="1">
        <f t="array" ref="P133">IF(Q133&gt;0,INDEX(Q133:Q12267,MATCH(TRUE,INDEX(Q133:Q12267="",,),0)-1),"")</f>
        <v>8</v>
      </c>
      <c r="Q133">
        <f t="shared" si="1"/>
        <v>7</v>
      </c>
      <c r="R133">
        <f>IF(P133="","",0)</f>
        <v>0</v>
      </c>
    </row>
    <row r="134" spans="1:18" x14ac:dyDescent="0.3">
      <c r="A134" t="s">
        <v>81</v>
      </c>
      <c r="B134" s="1">
        <v>38811</v>
      </c>
      <c r="C134" t="s">
        <v>82</v>
      </c>
      <c r="D134" t="s">
        <v>114</v>
      </c>
      <c r="E134" t="s">
        <v>115</v>
      </c>
      <c r="G134" t="s">
        <v>19</v>
      </c>
      <c r="H134" t="s">
        <v>87</v>
      </c>
      <c r="I134" t="s">
        <v>21</v>
      </c>
      <c r="J134" t="s">
        <v>73</v>
      </c>
      <c r="K134">
        <v>641</v>
      </c>
      <c r="L134">
        <v>18.8</v>
      </c>
      <c r="M134" t="s">
        <v>121</v>
      </c>
      <c r="N134">
        <v>27.13</v>
      </c>
      <c r="P134" cm="1">
        <f t="array" ref="P134">IF(Q134&gt;0,INDEX(Q134:Q12268,MATCH(TRUE,INDEX(Q134:Q12268="",,),0)-1),"")</f>
        <v>8</v>
      </c>
      <c r="Q134">
        <f t="shared" si="1"/>
        <v>7</v>
      </c>
      <c r="R134">
        <f>IF(P134="","",0)</f>
        <v>0</v>
      </c>
    </row>
    <row r="135" spans="1:18" x14ac:dyDescent="0.3">
      <c r="A135" t="s">
        <v>81</v>
      </c>
      <c r="B135" s="1">
        <v>38811</v>
      </c>
      <c r="C135" t="s">
        <v>82</v>
      </c>
      <c r="D135" t="s">
        <v>114</v>
      </c>
      <c r="E135" t="s">
        <v>115</v>
      </c>
      <c r="G135" s="6" t="s">
        <v>88</v>
      </c>
      <c r="H135" t="s">
        <v>96</v>
      </c>
      <c r="I135" t="s">
        <v>21</v>
      </c>
      <c r="J135" t="s">
        <v>73</v>
      </c>
      <c r="K135">
        <v>60</v>
      </c>
      <c r="L135">
        <v>8.1999999999999993</v>
      </c>
      <c r="M135" t="s">
        <v>121</v>
      </c>
      <c r="N135">
        <v>8.1999999999999993</v>
      </c>
      <c r="P135" cm="1">
        <f t="array" ref="P135">IF(Q135&gt;0,INDEX(Q135:Q12269,MATCH(TRUE,INDEX(Q135:Q12269="",,),0)-1),"")</f>
        <v>8</v>
      </c>
      <c r="Q135">
        <f t="shared" si="1"/>
        <v>7</v>
      </c>
      <c r="R135">
        <f>IF(P135="","",0)</f>
        <v>0</v>
      </c>
    </row>
    <row r="136" spans="1:18" x14ac:dyDescent="0.3">
      <c r="A136" t="s">
        <v>81</v>
      </c>
      <c r="B136" s="1">
        <v>38811</v>
      </c>
      <c r="C136" t="s">
        <v>82</v>
      </c>
      <c r="D136" t="s">
        <v>114</v>
      </c>
      <c r="E136" t="s">
        <v>115</v>
      </c>
      <c r="G136" s="6" t="s">
        <v>88</v>
      </c>
      <c r="H136" t="s">
        <v>116</v>
      </c>
      <c r="I136" t="s">
        <v>21</v>
      </c>
      <c r="J136" t="s">
        <v>73</v>
      </c>
      <c r="K136">
        <v>9</v>
      </c>
      <c r="L136">
        <v>9.4</v>
      </c>
      <c r="M136" t="s">
        <v>121</v>
      </c>
      <c r="N136">
        <v>9.4</v>
      </c>
      <c r="P136" cm="1">
        <f t="array" ref="P136">IF(Q136&gt;0,INDEX(Q136:Q12270,MATCH(TRUE,INDEX(Q136:Q12270="",,),0)-1),"")</f>
        <v>8</v>
      </c>
      <c r="Q136">
        <f t="shared" si="1"/>
        <v>7</v>
      </c>
      <c r="R136">
        <f>IF(P136="","",0)</f>
        <v>0</v>
      </c>
    </row>
    <row r="137" spans="1:18" x14ac:dyDescent="0.3">
      <c r="A137" t="s">
        <v>81</v>
      </c>
      <c r="B137" s="1">
        <v>38811</v>
      </c>
      <c r="C137" t="s">
        <v>82</v>
      </c>
      <c r="D137" t="s">
        <v>114</v>
      </c>
      <c r="E137" t="s">
        <v>115</v>
      </c>
      <c r="G137" s="6" t="s">
        <v>88</v>
      </c>
      <c r="H137" t="s">
        <v>72</v>
      </c>
      <c r="I137" t="s">
        <v>21</v>
      </c>
      <c r="J137" t="s">
        <v>73</v>
      </c>
      <c r="K137">
        <v>67</v>
      </c>
      <c r="L137">
        <v>12</v>
      </c>
      <c r="M137" t="s">
        <v>121</v>
      </c>
      <c r="N137">
        <v>12</v>
      </c>
      <c r="P137" cm="1">
        <f t="array" ref="P137">IF(Q137&gt;0,INDEX(Q137:Q12271,MATCH(TRUE,INDEX(Q137:Q12271="",,),0)-1),"")</f>
        <v>8</v>
      </c>
      <c r="Q137">
        <f t="shared" si="1"/>
        <v>7</v>
      </c>
      <c r="R137">
        <f>IF(P137="","",0)</f>
        <v>0</v>
      </c>
    </row>
    <row r="138" spans="1:18" x14ac:dyDescent="0.3">
      <c r="A138" t="s">
        <v>81</v>
      </c>
      <c r="B138" s="1">
        <v>38811</v>
      </c>
      <c r="C138" t="s">
        <v>82</v>
      </c>
      <c r="D138" t="s">
        <v>114</v>
      </c>
      <c r="E138" t="s">
        <v>115</v>
      </c>
      <c r="G138" t="s">
        <v>19</v>
      </c>
      <c r="H138" t="s">
        <v>87</v>
      </c>
      <c r="I138" t="s">
        <v>45</v>
      </c>
      <c r="J138" t="s">
        <v>93</v>
      </c>
      <c r="K138">
        <v>36.700000000000003</v>
      </c>
      <c r="L138">
        <v>96</v>
      </c>
      <c r="M138" t="s">
        <v>122</v>
      </c>
      <c r="N138">
        <v>100</v>
      </c>
      <c r="P138" cm="1">
        <f t="array" ref="P138">IF(Q138&gt;0,INDEX(Q138:Q12272,MATCH(TRUE,INDEX(Q138:Q12272="",,),0)-1),"")</f>
        <v>8</v>
      </c>
      <c r="Q138">
        <f t="shared" si="1"/>
        <v>8</v>
      </c>
      <c r="R138">
        <f>IF(P138="","",0)</f>
        <v>0</v>
      </c>
    </row>
    <row r="139" spans="1:18" x14ac:dyDescent="0.3">
      <c r="A139" t="s">
        <v>81</v>
      </c>
      <c r="B139" s="1">
        <v>38811</v>
      </c>
      <c r="C139" t="s">
        <v>82</v>
      </c>
      <c r="D139" t="s">
        <v>114</v>
      </c>
      <c r="E139" t="s">
        <v>115</v>
      </c>
      <c r="G139" t="s">
        <v>19</v>
      </c>
      <c r="H139" t="s">
        <v>87</v>
      </c>
      <c r="I139" t="s">
        <v>21</v>
      </c>
      <c r="J139" t="s">
        <v>73</v>
      </c>
      <c r="K139">
        <v>641</v>
      </c>
      <c r="L139">
        <v>18.8</v>
      </c>
      <c r="M139" t="s">
        <v>122</v>
      </c>
      <c r="N139">
        <v>22.48</v>
      </c>
      <c r="P139" cm="1">
        <f t="array" ref="P139">IF(Q139&gt;0,INDEX(Q139:Q12273,MATCH(TRUE,INDEX(Q139:Q12273="",,),0)-1),"")</f>
        <v>8</v>
      </c>
      <c r="Q139">
        <f t="shared" si="1"/>
        <v>8</v>
      </c>
      <c r="R139">
        <f>IF(P139="","",0)</f>
        <v>0</v>
      </c>
    </row>
    <row r="140" spans="1:18" x14ac:dyDescent="0.3">
      <c r="A140" t="s">
        <v>81</v>
      </c>
      <c r="B140" s="1">
        <v>38811</v>
      </c>
      <c r="C140" t="s">
        <v>82</v>
      </c>
      <c r="D140" t="s">
        <v>114</v>
      </c>
      <c r="E140" t="s">
        <v>115</v>
      </c>
      <c r="G140" s="6" t="s">
        <v>88</v>
      </c>
      <c r="H140" t="s">
        <v>96</v>
      </c>
      <c r="I140" t="s">
        <v>21</v>
      </c>
      <c r="J140" t="s">
        <v>73</v>
      </c>
      <c r="K140">
        <v>60</v>
      </c>
      <c r="L140">
        <v>8.1999999999999993</v>
      </c>
      <c r="M140" t="s">
        <v>122</v>
      </c>
      <c r="N140">
        <v>8.1999999999999993</v>
      </c>
      <c r="P140" cm="1">
        <f t="array" ref="P140">IF(Q140&gt;0,INDEX(Q140:Q12274,MATCH(TRUE,INDEX(Q140:Q12274="",,),0)-1),"")</f>
        <v>8</v>
      </c>
      <c r="Q140">
        <f t="shared" si="1"/>
        <v>8</v>
      </c>
      <c r="R140">
        <f>IF(P140="","",0)</f>
        <v>0</v>
      </c>
    </row>
    <row r="141" spans="1:18" x14ac:dyDescent="0.3">
      <c r="A141" t="s">
        <v>81</v>
      </c>
      <c r="B141" s="1">
        <v>38811</v>
      </c>
      <c r="C141" t="s">
        <v>82</v>
      </c>
      <c r="D141" t="s">
        <v>114</v>
      </c>
      <c r="E141" t="s">
        <v>115</v>
      </c>
      <c r="G141" s="6" t="s">
        <v>88</v>
      </c>
      <c r="H141" t="s">
        <v>116</v>
      </c>
      <c r="I141" t="s">
        <v>21</v>
      </c>
      <c r="J141" t="s">
        <v>73</v>
      </c>
      <c r="K141">
        <v>9</v>
      </c>
      <c r="L141">
        <v>9.4</v>
      </c>
      <c r="M141" t="s">
        <v>122</v>
      </c>
      <c r="N141">
        <v>9.4</v>
      </c>
      <c r="P141" cm="1">
        <f t="array" ref="P141">IF(Q141&gt;0,INDEX(Q141:Q12275,MATCH(TRUE,INDEX(Q141:Q12275="",,),0)-1),"")</f>
        <v>8</v>
      </c>
      <c r="Q141">
        <f t="shared" si="1"/>
        <v>8</v>
      </c>
      <c r="R141">
        <f>IF(P141="","",0)</f>
        <v>0</v>
      </c>
    </row>
    <row r="142" spans="1:18" x14ac:dyDescent="0.3">
      <c r="A142" t="s">
        <v>81</v>
      </c>
      <c r="B142" s="1">
        <v>38811</v>
      </c>
      <c r="C142" t="s">
        <v>82</v>
      </c>
      <c r="D142" t="s">
        <v>114</v>
      </c>
      <c r="E142" t="s">
        <v>115</v>
      </c>
      <c r="G142" s="6" t="s">
        <v>88</v>
      </c>
      <c r="H142" t="s">
        <v>72</v>
      </c>
      <c r="I142" t="s">
        <v>21</v>
      </c>
      <c r="J142" t="s">
        <v>73</v>
      </c>
      <c r="K142">
        <v>67</v>
      </c>
      <c r="L142">
        <v>12</v>
      </c>
      <c r="M142" t="s">
        <v>122</v>
      </c>
      <c r="N142">
        <v>12</v>
      </c>
      <c r="P142" cm="1">
        <f t="array" ref="P142">IF(Q142&gt;0,INDEX(Q142:Q12276,MATCH(TRUE,INDEX(Q142:Q12276="",,),0)-1),"")</f>
        <v>8</v>
      </c>
      <c r="Q142">
        <f t="shared" si="1"/>
        <v>8</v>
      </c>
      <c r="R142">
        <f>IF(P142="","",0)</f>
        <v>0</v>
      </c>
    </row>
    <row r="143" spans="1:18" x14ac:dyDescent="0.3">
      <c r="P143" t="str" cm="1">
        <f t="array" ref="P143">IF(Q143&gt;0,INDEX(Q143:Q12277,MATCH(TRUE,INDEX(Q143:Q12277="",,),0)-1),"")</f>
        <v/>
      </c>
      <c r="R143" t="str">
        <f>IF(P143="","",0)</f>
        <v/>
      </c>
    </row>
    <row r="144" spans="1:18" x14ac:dyDescent="0.3">
      <c r="A144" t="s">
        <v>81</v>
      </c>
      <c r="B144" s="1">
        <v>38811</v>
      </c>
      <c r="C144" t="s">
        <v>82</v>
      </c>
      <c r="D144" t="s">
        <v>123</v>
      </c>
      <c r="E144" t="s">
        <v>124</v>
      </c>
      <c r="G144" t="s">
        <v>19</v>
      </c>
      <c r="H144" t="s">
        <v>36</v>
      </c>
      <c r="I144" t="s">
        <v>45</v>
      </c>
      <c r="J144" t="s">
        <v>93</v>
      </c>
      <c r="K144">
        <v>42.6</v>
      </c>
      <c r="L144">
        <v>127</v>
      </c>
      <c r="M144" t="s">
        <v>86</v>
      </c>
      <c r="N144">
        <v>200</v>
      </c>
      <c r="O144" t="s">
        <v>24</v>
      </c>
      <c r="P144" cm="1">
        <f t="array" ref="P144">IF(Q144&gt;0,INDEX(Q144:Q12278,MATCH(TRUE,INDEX(Q144:Q12278="",,),0)-1),"")</f>
        <v>3</v>
      </c>
      <c r="Q144">
        <f>INT((ROW()-144)/10)+1</f>
        <v>1</v>
      </c>
      <c r="R144">
        <f>IF(P144="","",0)</f>
        <v>0</v>
      </c>
    </row>
    <row r="145" spans="1:18" x14ac:dyDescent="0.3">
      <c r="A145" t="s">
        <v>81</v>
      </c>
      <c r="B145" s="1">
        <v>38811</v>
      </c>
      <c r="C145" t="s">
        <v>82</v>
      </c>
      <c r="D145" t="s">
        <v>123</v>
      </c>
      <c r="E145" t="s">
        <v>124</v>
      </c>
      <c r="G145" t="s">
        <v>19</v>
      </c>
      <c r="H145" t="s">
        <v>41</v>
      </c>
      <c r="I145" t="s">
        <v>45</v>
      </c>
      <c r="J145" t="s">
        <v>93</v>
      </c>
      <c r="K145">
        <v>108.5</v>
      </c>
      <c r="L145">
        <v>144</v>
      </c>
      <c r="M145" t="s">
        <v>86</v>
      </c>
      <c r="N145">
        <v>200</v>
      </c>
      <c r="O145" t="s">
        <v>24</v>
      </c>
      <c r="P145" cm="1">
        <f t="array" ref="P145">IF(Q145&gt;0,INDEX(Q145:Q12279,MATCH(TRUE,INDEX(Q145:Q12279="",,),0)-1),"")</f>
        <v>3</v>
      </c>
      <c r="Q145">
        <f t="shared" ref="Q145:Q173" si="2">INT((ROW()-144)/10)+1</f>
        <v>1</v>
      </c>
      <c r="R145">
        <f>IF(P145="","",0)</f>
        <v>0</v>
      </c>
    </row>
    <row r="146" spans="1:18" x14ac:dyDescent="0.3">
      <c r="A146" t="s">
        <v>81</v>
      </c>
      <c r="B146" s="1">
        <v>38811</v>
      </c>
      <c r="C146" t="s">
        <v>82</v>
      </c>
      <c r="D146" t="s">
        <v>123</v>
      </c>
      <c r="E146" t="s">
        <v>124</v>
      </c>
      <c r="G146" t="s">
        <v>19</v>
      </c>
      <c r="H146" t="s">
        <v>20</v>
      </c>
      <c r="I146" t="s">
        <v>45</v>
      </c>
      <c r="J146" t="s">
        <v>93</v>
      </c>
      <c r="K146">
        <v>47.1</v>
      </c>
      <c r="L146">
        <v>118</v>
      </c>
      <c r="M146" t="s">
        <v>86</v>
      </c>
      <c r="N146">
        <v>200</v>
      </c>
      <c r="O146" t="s">
        <v>24</v>
      </c>
      <c r="P146" cm="1">
        <f t="array" ref="P146">IF(Q146&gt;0,INDEX(Q146:Q12280,MATCH(TRUE,INDEX(Q146:Q12280="",,),0)-1),"")</f>
        <v>3</v>
      </c>
      <c r="Q146">
        <f t="shared" si="2"/>
        <v>1</v>
      </c>
      <c r="R146">
        <f>IF(P146="","",0)</f>
        <v>0</v>
      </c>
    </row>
    <row r="147" spans="1:18" x14ac:dyDescent="0.3">
      <c r="A147" t="s">
        <v>81</v>
      </c>
      <c r="B147" s="1">
        <v>38811</v>
      </c>
      <c r="C147" t="s">
        <v>82</v>
      </c>
      <c r="D147" t="s">
        <v>123</v>
      </c>
      <c r="E147" t="s">
        <v>124</v>
      </c>
      <c r="G147" t="s">
        <v>19</v>
      </c>
      <c r="H147" t="s">
        <v>41</v>
      </c>
      <c r="I147" t="s">
        <v>21</v>
      </c>
      <c r="J147" t="s">
        <v>73</v>
      </c>
      <c r="K147">
        <v>158</v>
      </c>
      <c r="L147">
        <v>32.200000000000003</v>
      </c>
      <c r="M147" t="s">
        <v>86</v>
      </c>
      <c r="N147">
        <v>100</v>
      </c>
      <c r="O147" t="s">
        <v>24</v>
      </c>
      <c r="P147" cm="1">
        <f t="array" ref="P147">IF(Q147&gt;0,INDEX(Q147:Q12281,MATCH(TRUE,INDEX(Q147:Q12281="",,),0)-1),"")</f>
        <v>3</v>
      </c>
      <c r="Q147">
        <f t="shared" si="2"/>
        <v>1</v>
      </c>
      <c r="R147">
        <f>IF(P147="","",0)</f>
        <v>0</v>
      </c>
    </row>
    <row r="148" spans="1:18" x14ac:dyDescent="0.3">
      <c r="A148" t="s">
        <v>81</v>
      </c>
      <c r="B148" s="1">
        <v>38811</v>
      </c>
      <c r="C148" t="s">
        <v>82</v>
      </c>
      <c r="D148" t="s">
        <v>123</v>
      </c>
      <c r="E148" t="s">
        <v>124</v>
      </c>
      <c r="G148" s="6" t="s">
        <v>88</v>
      </c>
      <c r="H148" t="s">
        <v>101</v>
      </c>
      <c r="I148" t="s">
        <v>45</v>
      </c>
      <c r="J148" t="s">
        <v>93</v>
      </c>
      <c r="K148">
        <v>14.5</v>
      </c>
      <c r="L148">
        <v>40</v>
      </c>
      <c r="M148" t="s">
        <v>86</v>
      </c>
      <c r="N148">
        <v>40</v>
      </c>
      <c r="O148" t="s">
        <v>24</v>
      </c>
      <c r="P148" cm="1">
        <f t="array" ref="P148">IF(Q148&gt;0,INDEX(Q148:Q12282,MATCH(TRUE,INDEX(Q148:Q12282="",,),0)-1),"")</f>
        <v>3</v>
      </c>
      <c r="Q148">
        <f t="shared" si="2"/>
        <v>1</v>
      </c>
      <c r="R148">
        <f>IF(P148="","",0)</f>
        <v>0</v>
      </c>
    </row>
    <row r="149" spans="1:18" x14ac:dyDescent="0.3">
      <c r="A149" t="s">
        <v>81</v>
      </c>
      <c r="B149" s="1">
        <v>38811</v>
      </c>
      <c r="C149" t="s">
        <v>82</v>
      </c>
      <c r="D149" t="s">
        <v>123</v>
      </c>
      <c r="E149" t="s">
        <v>124</v>
      </c>
      <c r="G149" s="6" t="s">
        <v>88</v>
      </c>
      <c r="H149" t="s">
        <v>72</v>
      </c>
      <c r="I149" t="s">
        <v>45</v>
      </c>
      <c r="J149" t="s">
        <v>93</v>
      </c>
      <c r="K149">
        <v>4.3</v>
      </c>
      <c r="L149">
        <v>112</v>
      </c>
      <c r="M149" t="s">
        <v>86</v>
      </c>
      <c r="N149">
        <v>112</v>
      </c>
      <c r="O149" t="s">
        <v>24</v>
      </c>
      <c r="P149" cm="1">
        <f t="array" ref="P149">IF(Q149&gt;0,INDEX(Q149:Q12283,MATCH(TRUE,INDEX(Q149:Q12283="",,),0)-1),"")</f>
        <v>3</v>
      </c>
      <c r="Q149">
        <f t="shared" si="2"/>
        <v>1</v>
      </c>
      <c r="R149">
        <f>IF(P149="","",0)</f>
        <v>0</v>
      </c>
    </row>
    <row r="150" spans="1:18" x14ac:dyDescent="0.3">
      <c r="A150" t="s">
        <v>81</v>
      </c>
      <c r="B150" s="1">
        <v>38811</v>
      </c>
      <c r="C150" t="s">
        <v>82</v>
      </c>
      <c r="D150" t="s">
        <v>123</v>
      </c>
      <c r="E150" t="s">
        <v>124</v>
      </c>
      <c r="G150" s="6" t="s">
        <v>88</v>
      </c>
      <c r="H150" t="s">
        <v>36</v>
      </c>
      <c r="I150" t="s">
        <v>21</v>
      </c>
      <c r="J150" t="s">
        <v>73</v>
      </c>
      <c r="K150">
        <v>160</v>
      </c>
      <c r="L150">
        <v>18.100000000000001</v>
      </c>
      <c r="M150" t="s">
        <v>86</v>
      </c>
      <c r="N150">
        <v>18.100000000000001</v>
      </c>
      <c r="O150" t="s">
        <v>24</v>
      </c>
      <c r="P150" cm="1">
        <f t="array" ref="P150">IF(Q150&gt;0,INDEX(Q150:Q12284,MATCH(TRUE,INDEX(Q150:Q12284="",,),0)-1),"")</f>
        <v>3</v>
      </c>
      <c r="Q150">
        <f t="shared" si="2"/>
        <v>1</v>
      </c>
      <c r="R150">
        <f>IF(P150="","",0)</f>
        <v>0</v>
      </c>
    </row>
    <row r="151" spans="1:18" x14ac:dyDescent="0.3">
      <c r="A151" t="s">
        <v>81</v>
      </c>
      <c r="B151" s="1">
        <v>38811</v>
      </c>
      <c r="C151" t="s">
        <v>82</v>
      </c>
      <c r="D151" t="s">
        <v>123</v>
      </c>
      <c r="E151" t="s">
        <v>124</v>
      </c>
      <c r="G151" s="6" t="s">
        <v>88</v>
      </c>
      <c r="H151" t="s">
        <v>20</v>
      </c>
      <c r="I151" t="s">
        <v>21</v>
      </c>
      <c r="J151" t="s">
        <v>73</v>
      </c>
      <c r="K151">
        <v>298</v>
      </c>
      <c r="L151">
        <v>4.5999999999999996</v>
      </c>
      <c r="M151" t="s">
        <v>86</v>
      </c>
      <c r="N151">
        <v>4.5999999999999996</v>
      </c>
      <c r="O151" t="s">
        <v>24</v>
      </c>
      <c r="P151" cm="1">
        <f t="array" ref="P151">IF(Q151&gt;0,INDEX(Q151:Q12285,MATCH(TRUE,INDEX(Q151:Q12285="",,),0)-1),"")</f>
        <v>3</v>
      </c>
      <c r="Q151">
        <f t="shared" si="2"/>
        <v>1</v>
      </c>
      <c r="R151">
        <f>IF(P151="","",0)</f>
        <v>0</v>
      </c>
    </row>
    <row r="152" spans="1:18" x14ac:dyDescent="0.3">
      <c r="A152" t="s">
        <v>81</v>
      </c>
      <c r="B152" s="1">
        <v>38811</v>
      </c>
      <c r="C152" t="s">
        <v>82</v>
      </c>
      <c r="D152" t="s">
        <v>123</v>
      </c>
      <c r="E152" t="s">
        <v>124</v>
      </c>
      <c r="G152" s="6" t="s">
        <v>88</v>
      </c>
      <c r="H152" t="s">
        <v>101</v>
      </c>
      <c r="I152" t="s">
        <v>21</v>
      </c>
      <c r="J152" t="s">
        <v>73</v>
      </c>
      <c r="K152">
        <v>181</v>
      </c>
      <c r="L152">
        <v>11.5</v>
      </c>
      <c r="M152" t="s">
        <v>86</v>
      </c>
      <c r="N152">
        <v>11.5</v>
      </c>
      <c r="O152" t="s">
        <v>24</v>
      </c>
      <c r="P152" cm="1">
        <f t="array" ref="P152">IF(Q152&gt;0,INDEX(Q152:Q12286,MATCH(TRUE,INDEX(Q152:Q12286="",,),0)-1),"")</f>
        <v>3</v>
      </c>
      <c r="Q152">
        <f t="shared" si="2"/>
        <v>1</v>
      </c>
      <c r="R152">
        <f>IF(P152="","",0)</f>
        <v>0</v>
      </c>
    </row>
    <row r="153" spans="1:18" x14ac:dyDescent="0.3">
      <c r="A153" t="s">
        <v>81</v>
      </c>
      <c r="B153" s="1">
        <v>38811</v>
      </c>
      <c r="C153" t="s">
        <v>82</v>
      </c>
      <c r="D153" t="s">
        <v>123</v>
      </c>
      <c r="E153" t="s">
        <v>124</v>
      </c>
      <c r="G153" s="6" t="s">
        <v>88</v>
      </c>
      <c r="H153" t="s">
        <v>72</v>
      </c>
      <c r="I153" t="s">
        <v>21</v>
      </c>
      <c r="J153" t="s">
        <v>73</v>
      </c>
      <c r="K153">
        <v>220</v>
      </c>
      <c r="L153">
        <v>7.9</v>
      </c>
      <c r="M153" t="s">
        <v>86</v>
      </c>
      <c r="N153">
        <v>7.9</v>
      </c>
      <c r="O153" t="s">
        <v>24</v>
      </c>
      <c r="P153" cm="1">
        <f t="array" ref="P153">IF(Q153&gt;0,INDEX(Q153:Q12287,MATCH(TRUE,INDEX(Q153:Q12287="",,),0)-1),"")</f>
        <v>3</v>
      </c>
      <c r="Q153">
        <f t="shared" si="2"/>
        <v>1</v>
      </c>
      <c r="R153">
        <f>IF(P153="","",0)</f>
        <v>0</v>
      </c>
    </row>
    <row r="154" spans="1:18" x14ac:dyDescent="0.3">
      <c r="A154" t="s">
        <v>81</v>
      </c>
      <c r="B154" s="1">
        <v>38811</v>
      </c>
      <c r="C154" t="s">
        <v>82</v>
      </c>
      <c r="D154" t="s">
        <v>123</v>
      </c>
      <c r="E154" t="s">
        <v>124</v>
      </c>
      <c r="G154" t="s">
        <v>19</v>
      </c>
      <c r="H154" t="s">
        <v>36</v>
      </c>
      <c r="I154" t="s">
        <v>45</v>
      </c>
      <c r="J154" t="s">
        <v>93</v>
      </c>
      <c r="K154">
        <v>42.6</v>
      </c>
      <c r="L154">
        <v>127</v>
      </c>
      <c r="M154" t="s">
        <v>121</v>
      </c>
      <c r="N154">
        <v>127</v>
      </c>
      <c r="P154" cm="1">
        <f t="array" ref="P154">IF(Q154&gt;0,INDEX(Q154:Q12288,MATCH(TRUE,INDEX(Q154:Q12288="",,),0)-1),"")</f>
        <v>3</v>
      </c>
      <c r="Q154">
        <f t="shared" si="2"/>
        <v>2</v>
      </c>
      <c r="R154">
        <f>IF(P154="","",0)</f>
        <v>0</v>
      </c>
    </row>
    <row r="155" spans="1:18" x14ac:dyDescent="0.3">
      <c r="A155" t="s">
        <v>81</v>
      </c>
      <c r="B155" s="1">
        <v>38811</v>
      </c>
      <c r="C155" t="s">
        <v>82</v>
      </c>
      <c r="D155" t="s">
        <v>123</v>
      </c>
      <c r="E155" t="s">
        <v>124</v>
      </c>
      <c r="G155" t="s">
        <v>19</v>
      </c>
      <c r="H155" t="s">
        <v>41</v>
      </c>
      <c r="I155" t="s">
        <v>45</v>
      </c>
      <c r="J155" t="s">
        <v>93</v>
      </c>
      <c r="K155">
        <v>108.5</v>
      </c>
      <c r="L155">
        <v>144</v>
      </c>
      <c r="M155" t="s">
        <v>121</v>
      </c>
      <c r="N155">
        <v>144</v>
      </c>
      <c r="P155" cm="1">
        <f t="array" ref="P155">IF(Q155&gt;0,INDEX(Q155:Q12289,MATCH(TRUE,INDEX(Q155:Q12289="",,),0)-1),"")</f>
        <v>3</v>
      </c>
      <c r="Q155">
        <f t="shared" si="2"/>
        <v>2</v>
      </c>
      <c r="R155">
        <f>IF(P155="","",0)</f>
        <v>0</v>
      </c>
    </row>
    <row r="156" spans="1:18" x14ac:dyDescent="0.3">
      <c r="A156" t="s">
        <v>81</v>
      </c>
      <c r="B156" s="1">
        <v>38811</v>
      </c>
      <c r="C156" t="s">
        <v>82</v>
      </c>
      <c r="D156" t="s">
        <v>123</v>
      </c>
      <c r="E156" t="s">
        <v>124</v>
      </c>
      <c r="G156" t="s">
        <v>19</v>
      </c>
      <c r="H156" t="s">
        <v>20</v>
      </c>
      <c r="I156" t="s">
        <v>45</v>
      </c>
      <c r="J156" t="s">
        <v>93</v>
      </c>
      <c r="K156">
        <v>47.1</v>
      </c>
      <c r="L156">
        <v>118</v>
      </c>
      <c r="M156" t="s">
        <v>121</v>
      </c>
      <c r="N156">
        <v>255.86</v>
      </c>
      <c r="P156" cm="1">
        <f t="array" ref="P156">IF(Q156&gt;0,INDEX(Q156:Q12290,MATCH(TRUE,INDEX(Q156:Q12290="",,),0)-1),"")</f>
        <v>3</v>
      </c>
      <c r="Q156">
        <f t="shared" si="2"/>
        <v>2</v>
      </c>
      <c r="R156">
        <f>IF(P156="","",0)</f>
        <v>0</v>
      </c>
    </row>
    <row r="157" spans="1:18" x14ac:dyDescent="0.3">
      <c r="A157" t="s">
        <v>81</v>
      </c>
      <c r="B157" s="1">
        <v>38811</v>
      </c>
      <c r="C157" t="s">
        <v>82</v>
      </c>
      <c r="D157" t="s">
        <v>123</v>
      </c>
      <c r="E157" t="s">
        <v>124</v>
      </c>
      <c r="G157" t="s">
        <v>19</v>
      </c>
      <c r="H157" t="s">
        <v>41</v>
      </c>
      <c r="I157" t="s">
        <v>21</v>
      </c>
      <c r="J157" t="s">
        <v>73</v>
      </c>
      <c r="K157">
        <v>158</v>
      </c>
      <c r="L157">
        <v>32.200000000000003</v>
      </c>
      <c r="M157" t="s">
        <v>121</v>
      </c>
      <c r="N157">
        <v>32.200000000000003</v>
      </c>
      <c r="P157" cm="1">
        <f t="array" ref="P157">IF(Q157&gt;0,INDEX(Q157:Q12291,MATCH(TRUE,INDEX(Q157:Q12291="",,),0)-1),"")</f>
        <v>3</v>
      </c>
      <c r="Q157">
        <f t="shared" si="2"/>
        <v>2</v>
      </c>
      <c r="R157">
        <f>IF(P157="","",0)</f>
        <v>0</v>
      </c>
    </row>
    <row r="158" spans="1:18" x14ac:dyDescent="0.3">
      <c r="A158" t="s">
        <v>81</v>
      </c>
      <c r="B158" s="1">
        <v>38811</v>
      </c>
      <c r="C158" t="s">
        <v>82</v>
      </c>
      <c r="D158" t="s">
        <v>123</v>
      </c>
      <c r="E158" t="s">
        <v>124</v>
      </c>
      <c r="G158" s="6" t="s">
        <v>88</v>
      </c>
      <c r="H158" t="s">
        <v>101</v>
      </c>
      <c r="I158" t="s">
        <v>45</v>
      </c>
      <c r="J158" t="s">
        <v>93</v>
      </c>
      <c r="K158">
        <v>14.5</v>
      </c>
      <c r="L158">
        <v>40</v>
      </c>
      <c r="M158" t="s">
        <v>121</v>
      </c>
      <c r="N158">
        <v>40</v>
      </c>
      <c r="P158" cm="1">
        <f t="array" ref="P158">IF(Q158&gt;0,INDEX(Q158:Q12292,MATCH(TRUE,INDEX(Q158:Q12292="",,),0)-1),"")</f>
        <v>3</v>
      </c>
      <c r="Q158">
        <f t="shared" si="2"/>
        <v>2</v>
      </c>
      <c r="R158">
        <f>IF(P158="","",0)</f>
        <v>0</v>
      </c>
    </row>
    <row r="159" spans="1:18" x14ac:dyDescent="0.3">
      <c r="A159" t="s">
        <v>81</v>
      </c>
      <c r="B159" s="1">
        <v>38811</v>
      </c>
      <c r="C159" t="s">
        <v>82</v>
      </c>
      <c r="D159" t="s">
        <v>123</v>
      </c>
      <c r="E159" t="s">
        <v>124</v>
      </c>
      <c r="G159" s="6" t="s">
        <v>88</v>
      </c>
      <c r="H159" t="s">
        <v>72</v>
      </c>
      <c r="I159" t="s">
        <v>45</v>
      </c>
      <c r="J159" t="s">
        <v>93</v>
      </c>
      <c r="K159">
        <v>4.3</v>
      </c>
      <c r="L159">
        <v>112</v>
      </c>
      <c r="M159" t="s">
        <v>121</v>
      </c>
      <c r="N159">
        <v>112</v>
      </c>
      <c r="P159" cm="1">
        <f t="array" ref="P159">IF(Q159&gt;0,INDEX(Q159:Q12293,MATCH(TRUE,INDEX(Q159:Q12293="",,),0)-1),"")</f>
        <v>3</v>
      </c>
      <c r="Q159">
        <f t="shared" si="2"/>
        <v>2</v>
      </c>
      <c r="R159">
        <f>IF(P159="","",0)</f>
        <v>0</v>
      </c>
    </row>
    <row r="160" spans="1:18" x14ac:dyDescent="0.3">
      <c r="A160" t="s">
        <v>81</v>
      </c>
      <c r="B160" s="1">
        <v>38811</v>
      </c>
      <c r="C160" t="s">
        <v>82</v>
      </c>
      <c r="D160" t="s">
        <v>123</v>
      </c>
      <c r="E160" t="s">
        <v>124</v>
      </c>
      <c r="G160" s="6" t="s">
        <v>88</v>
      </c>
      <c r="H160" t="s">
        <v>36</v>
      </c>
      <c r="I160" t="s">
        <v>21</v>
      </c>
      <c r="J160" t="s">
        <v>73</v>
      </c>
      <c r="K160">
        <v>160</v>
      </c>
      <c r="L160">
        <v>18.100000000000001</v>
      </c>
      <c r="M160" t="s">
        <v>121</v>
      </c>
      <c r="N160">
        <v>18.100000000000001</v>
      </c>
      <c r="P160" cm="1">
        <f t="array" ref="P160">IF(Q160&gt;0,INDEX(Q160:Q12294,MATCH(TRUE,INDEX(Q160:Q12294="",,),0)-1),"")</f>
        <v>3</v>
      </c>
      <c r="Q160">
        <f t="shared" si="2"/>
        <v>2</v>
      </c>
      <c r="R160">
        <f>IF(P160="","",0)</f>
        <v>0</v>
      </c>
    </row>
    <row r="161" spans="1:18" x14ac:dyDescent="0.3">
      <c r="A161" t="s">
        <v>81</v>
      </c>
      <c r="B161" s="1">
        <v>38811</v>
      </c>
      <c r="C161" t="s">
        <v>82</v>
      </c>
      <c r="D161" t="s">
        <v>123</v>
      </c>
      <c r="E161" t="s">
        <v>124</v>
      </c>
      <c r="G161" s="6" t="s">
        <v>88</v>
      </c>
      <c r="H161" t="s">
        <v>20</v>
      </c>
      <c r="I161" t="s">
        <v>21</v>
      </c>
      <c r="J161" t="s">
        <v>73</v>
      </c>
      <c r="K161">
        <v>298</v>
      </c>
      <c r="L161">
        <v>4.5999999999999996</v>
      </c>
      <c r="M161" t="s">
        <v>121</v>
      </c>
      <c r="N161">
        <v>4.5999999999999996</v>
      </c>
      <c r="P161" cm="1">
        <f t="array" ref="P161">IF(Q161&gt;0,INDEX(Q161:Q12295,MATCH(TRUE,INDEX(Q161:Q12295="",,),0)-1),"")</f>
        <v>3</v>
      </c>
      <c r="Q161">
        <f t="shared" si="2"/>
        <v>2</v>
      </c>
      <c r="R161">
        <f>IF(P161="","",0)</f>
        <v>0</v>
      </c>
    </row>
    <row r="162" spans="1:18" x14ac:dyDescent="0.3">
      <c r="A162" t="s">
        <v>81</v>
      </c>
      <c r="B162" s="1">
        <v>38811</v>
      </c>
      <c r="C162" t="s">
        <v>82</v>
      </c>
      <c r="D162" t="s">
        <v>123</v>
      </c>
      <c r="E162" t="s">
        <v>124</v>
      </c>
      <c r="G162" s="6" t="s">
        <v>88</v>
      </c>
      <c r="H162" t="s">
        <v>101</v>
      </c>
      <c r="I162" t="s">
        <v>21</v>
      </c>
      <c r="J162" t="s">
        <v>73</v>
      </c>
      <c r="K162">
        <v>181</v>
      </c>
      <c r="L162">
        <v>11.5</v>
      </c>
      <c r="M162" t="s">
        <v>121</v>
      </c>
      <c r="N162">
        <v>11.5</v>
      </c>
      <c r="P162" cm="1">
        <f t="array" ref="P162">IF(Q162&gt;0,INDEX(Q162:Q12296,MATCH(TRUE,INDEX(Q162:Q12296="",,),0)-1),"")</f>
        <v>3</v>
      </c>
      <c r="Q162">
        <f t="shared" si="2"/>
        <v>2</v>
      </c>
      <c r="R162">
        <f>IF(P162="","",0)</f>
        <v>0</v>
      </c>
    </row>
    <row r="163" spans="1:18" x14ac:dyDescent="0.3">
      <c r="A163" t="s">
        <v>81</v>
      </c>
      <c r="B163" s="1">
        <v>38811</v>
      </c>
      <c r="C163" t="s">
        <v>82</v>
      </c>
      <c r="D163" t="s">
        <v>123</v>
      </c>
      <c r="E163" t="s">
        <v>124</v>
      </c>
      <c r="G163" s="6" t="s">
        <v>88</v>
      </c>
      <c r="H163" t="s">
        <v>72</v>
      </c>
      <c r="I163" t="s">
        <v>21</v>
      </c>
      <c r="J163" t="s">
        <v>73</v>
      </c>
      <c r="K163">
        <v>220</v>
      </c>
      <c r="L163">
        <v>7.9</v>
      </c>
      <c r="M163" t="s">
        <v>121</v>
      </c>
      <c r="N163">
        <v>7.9</v>
      </c>
      <c r="P163" cm="1">
        <f t="array" ref="P163">IF(Q163&gt;0,INDEX(Q163:Q12297,MATCH(TRUE,INDEX(Q163:Q12297="",,),0)-1),"")</f>
        <v>3</v>
      </c>
      <c r="Q163">
        <f t="shared" si="2"/>
        <v>2</v>
      </c>
      <c r="R163">
        <f>IF(P163="","",0)</f>
        <v>0</v>
      </c>
    </row>
    <row r="164" spans="1:18" x14ac:dyDescent="0.3">
      <c r="A164" t="s">
        <v>81</v>
      </c>
      <c r="B164" s="1">
        <v>38811</v>
      </c>
      <c r="C164" t="s">
        <v>82</v>
      </c>
      <c r="D164" t="s">
        <v>123</v>
      </c>
      <c r="E164" t="s">
        <v>124</v>
      </c>
      <c r="G164" t="s">
        <v>19</v>
      </c>
      <c r="H164" t="s">
        <v>36</v>
      </c>
      <c r="I164" t="s">
        <v>45</v>
      </c>
      <c r="J164" t="s">
        <v>93</v>
      </c>
      <c r="K164">
        <v>42.6</v>
      </c>
      <c r="L164">
        <v>127</v>
      </c>
      <c r="M164" t="s">
        <v>99</v>
      </c>
      <c r="N164">
        <v>127</v>
      </c>
      <c r="P164" cm="1">
        <f t="array" ref="P164">IF(Q164&gt;0,INDEX(Q164:Q12298,MATCH(TRUE,INDEX(Q164:Q12298="",,),0)-1),"")</f>
        <v>3</v>
      </c>
      <c r="Q164">
        <f t="shared" si="2"/>
        <v>3</v>
      </c>
      <c r="R164">
        <f>IF(P164="","",0)</f>
        <v>0</v>
      </c>
    </row>
    <row r="165" spans="1:18" x14ac:dyDescent="0.3">
      <c r="A165" t="s">
        <v>81</v>
      </c>
      <c r="B165" s="1">
        <v>38811</v>
      </c>
      <c r="C165" t="s">
        <v>82</v>
      </c>
      <c r="D165" t="s">
        <v>123</v>
      </c>
      <c r="E165" t="s">
        <v>124</v>
      </c>
      <c r="G165" t="s">
        <v>19</v>
      </c>
      <c r="H165" t="s">
        <v>41</v>
      </c>
      <c r="I165" t="s">
        <v>45</v>
      </c>
      <c r="J165" t="s">
        <v>93</v>
      </c>
      <c r="K165">
        <v>108.5</v>
      </c>
      <c r="L165">
        <v>144</v>
      </c>
      <c r="M165" t="s">
        <v>99</v>
      </c>
      <c r="N165">
        <v>148.6</v>
      </c>
      <c r="P165" cm="1">
        <f t="array" ref="P165">IF(Q165&gt;0,INDEX(Q165:Q12299,MATCH(TRUE,INDEX(Q165:Q12299="",,),0)-1),"")</f>
        <v>3</v>
      </c>
      <c r="Q165">
        <f t="shared" si="2"/>
        <v>3</v>
      </c>
      <c r="R165">
        <f>IF(P165="","",0)</f>
        <v>0</v>
      </c>
    </row>
    <row r="166" spans="1:18" x14ac:dyDescent="0.3">
      <c r="A166" t="s">
        <v>81</v>
      </c>
      <c r="B166" s="1">
        <v>38811</v>
      </c>
      <c r="C166" t="s">
        <v>82</v>
      </c>
      <c r="D166" t="s">
        <v>123</v>
      </c>
      <c r="E166" t="s">
        <v>124</v>
      </c>
      <c r="G166" t="s">
        <v>19</v>
      </c>
      <c r="H166" t="s">
        <v>20</v>
      </c>
      <c r="I166" t="s">
        <v>45</v>
      </c>
      <c r="J166" t="s">
        <v>93</v>
      </c>
      <c r="K166">
        <v>47.1</v>
      </c>
      <c r="L166">
        <v>118</v>
      </c>
      <c r="M166" t="s">
        <v>99</v>
      </c>
      <c r="N166">
        <v>118</v>
      </c>
      <c r="P166" cm="1">
        <f t="array" ref="P166">IF(Q166&gt;0,INDEX(Q166:Q12300,MATCH(TRUE,INDEX(Q166:Q12300="",,),0)-1),"")</f>
        <v>3</v>
      </c>
      <c r="Q166">
        <f t="shared" si="2"/>
        <v>3</v>
      </c>
      <c r="R166">
        <f>IF(P166="","",0)</f>
        <v>0</v>
      </c>
    </row>
    <row r="167" spans="1:18" x14ac:dyDescent="0.3">
      <c r="A167" t="s">
        <v>81</v>
      </c>
      <c r="B167" s="1">
        <v>38811</v>
      </c>
      <c r="C167" t="s">
        <v>82</v>
      </c>
      <c r="D167" t="s">
        <v>123</v>
      </c>
      <c r="E167" t="s">
        <v>124</v>
      </c>
      <c r="G167" t="s">
        <v>19</v>
      </c>
      <c r="H167" t="s">
        <v>41</v>
      </c>
      <c r="I167" t="s">
        <v>21</v>
      </c>
      <c r="J167" t="s">
        <v>73</v>
      </c>
      <c r="K167">
        <v>158</v>
      </c>
      <c r="L167">
        <v>32.200000000000003</v>
      </c>
      <c r="M167" t="s">
        <v>99</v>
      </c>
      <c r="N167">
        <v>32.200000000000003</v>
      </c>
      <c r="P167" cm="1">
        <f t="array" ref="P167">IF(Q167&gt;0,INDEX(Q167:Q12301,MATCH(TRUE,INDEX(Q167:Q12301="",,),0)-1),"")</f>
        <v>3</v>
      </c>
      <c r="Q167">
        <f t="shared" si="2"/>
        <v>3</v>
      </c>
      <c r="R167">
        <f>IF(P167="","",0)</f>
        <v>0</v>
      </c>
    </row>
    <row r="168" spans="1:18" x14ac:dyDescent="0.3">
      <c r="A168" t="s">
        <v>81</v>
      </c>
      <c r="B168" s="1">
        <v>38811</v>
      </c>
      <c r="C168" t="s">
        <v>82</v>
      </c>
      <c r="D168" t="s">
        <v>123</v>
      </c>
      <c r="E168" t="s">
        <v>124</v>
      </c>
      <c r="G168" s="6" t="s">
        <v>88</v>
      </c>
      <c r="H168" t="s">
        <v>101</v>
      </c>
      <c r="I168" t="s">
        <v>45</v>
      </c>
      <c r="J168" t="s">
        <v>93</v>
      </c>
      <c r="K168">
        <v>14.5</v>
      </c>
      <c r="L168">
        <v>40</v>
      </c>
      <c r="M168" t="s">
        <v>99</v>
      </c>
      <c r="N168">
        <v>40</v>
      </c>
      <c r="P168" cm="1">
        <f t="array" ref="P168">IF(Q168&gt;0,INDEX(Q168:Q12302,MATCH(TRUE,INDEX(Q168:Q12302="",,),0)-1),"")</f>
        <v>3</v>
      </c>
      <c r="Q168">
        <f t="shared" si="2"/>
        <v>3</v>
      </c>
      <c r="R168">
        <f>IF(P168="","",0)</f>
        <v>0</v>
      </c>
    </row>
    <row r="169" spans="1:18" x14ac:dyDescent="0.3">
      <c r="A169" t="s">
        <v>81</v>
      </c>
      <c r="B169" s="1">
        <v>38811</v>
      </c>
      <c r="C169" t="s">
        <v>82</v>
      </c>
      <c r="D169" t="s">
        <v>123</v>
      </c>
      <c r="E169" t="s">
        <v>124</v>
      </c>
      <c r="G169" s="6" t="s">
        <v>88</v>
      </c>
      <c r="H169" t="s">
        <v>72</v>
      </c>
      <c r="I169" t="s">
        <v>45</v>
      </c>
      <c r="J169" t="s">
        <v>93</v>
      </c>
      <c r="K169">
        <v>4.3</v>
      </c>
      <c r="L169">
        <v>112</v>
      </c>
      <c r="M169" t="s">
        <v>99</v>
      </c>
      <c r="N169">
        <v>112</v>
      </c>
      <c r="P169" cm="1">
        <f t="array" ref="P169">IF(Q169&gt;0,INDEX(Q169:Q12303,MATCH(TRUE,INDEX(Q169:Q12303="",,),0)-1),"")</f>
        <v>3</v>
      </c>
      <c r="Q169">
        <f t="shared" si="2"/>
        <v>3</v>
      </c>
      <c r="R169">
        <f>IF(P169="","",0)</f>
        <v>0</v>
      </c>
    </row>
    <row r="170" spans="1:18" x14ac:dyDescent="0.3">
      <c r="A170" t="s">
        <v>81</v>
      </c>
      <c r="B170" s="1">
        <v>38811</v>
      </c>
      <c r="C170" t="s">
        <v>82</v>
      </c>
      <c r="D170" t="s">
        <v>123</v>
      </c>
      <c r="E170" t="s">
        <v>124</v>
      </c>
      <c r="G170" s="6" t="s">
        <v>88</v>
      </c>
      <c r="H170" t="s">
        <v>36</v>
      </c>
      <c r="I170" t="s">
        <v>21</v>
      </c>
      <c r="J170" t="s">
        <v>73</v>
      </c>
      <c r="K170">
        <v>160</v>
      </c>
      <c r="L170">
        <v>18.100000000000001</v>
      </c>
      <c r="M170" t="s">
        <v>99</v>
      </c>
      <c r="N170">
        <v>18.100000000000001</v>
      </c>
      <c r="P170" cm="1">
        <f t="array" ref="P170">IF(Q170&gt;0,INDEX(Q170:Q12304,MATCH(TRUE,INDEX(Q170:Q12304="",,),0)-1),"")</f>
        <v>3</v>
      </c>
      <c r="Q170">
        <f t="shared" si="2"/>
        <v>3</v>
      </c>
      <c r="R170">
        <f>IF(P170="","",0)</f>
        <v>0</v>
      </c>
    </row>
    <row r="171" spans="1:18" x14ac:dyDescent="0.3">
      <c r="A171" t="s">
        <v>81</v>
      </c>
      <c r="B171" s="1">
        <v>38811</v>
      </c>
      <c r="C171" t="s">
        <v>82</v>
      </c>
      <c r="D171" t="s">
        <v>123</v>
      </c>
      <c r="E171" t="s">
        <v>124</v>
      </c>
      <c r="G171" s="6" t="s">
        <v>88</v>
      </c>
      <c r="H171" t="s">
        <v>20</v>
      </c>
      <c r="I171" t="s">
        <v>21</v>
      </c>
      <c r="J171" t="s">
        <v>73</v>
      </c>
      <c r="K171">
        <v>298</v>
      </c>
      <c r="L171">
        <v>4.5999999999999996</v>
      </c>
      <c r="M171" t="s">
        <v>99</v>
      </c>
      <c r="N171">
        <v>4.5999999999999996</v>
      </c>
      <c r="P171" cm="1">
        <f t="array" ref="P171">IF(Q171&gt;0,INDEX(Q171:Q12305,MATCH(TRUE,INDEX(Q171:Q12305="",,),0)-1),"")</f>
        <v>3</v>
      </c>
      <c r="Q171">
        <f t="shared" si="2"/>
        <v>3</v>
      </c>
      <c r="R171">
        <f>IF(P171="","",0)</f>
        <v>0</v>
      </c>
    </row>
    <row r="172" spans="1:18" x14ac:dyDescent="0.3">
      <c r="A172" t="s">
        <v>81</v>
      </c>
      <c r="B172" s="1">
        <v>38811</v>
      </c>
      <c r="C172" t="s">
        <v>82</v>
      </c>
      <c r="D172" t="s">
        <v>123</v>
      </c>
      <c r="E172" t="s">
        <v>124</v>
      </c>
      <c r="G172" s="6" t="s">
        <v>88</v>
      </c>
      <c r="H172" t="s">
        <v>101</v>
      </c>
      <c r="I172" t="s">
        <v>21</v>
      </c>
      <c r="J172" t="s">
        <v>73</v>
      </c>
      <c r="K172">
        <v>181</v>
      </c>
      <c r="L172">
        <v>11.5</v>
      </c>
      <c r="M172" t="s">
        <v>99</v>
      </c>
      <c r="N172">
        <v>11.5</v>
      </c>
      <c r="P172" cm="1">
        <f t="array" ref="P172">IF(Q172&gt;0,INDEX(Q172:Q12306,MATCH(TRUE,INDEX(Q172:Q12306="",,),0)-1),"")</f>
        <v>3</v>
      </c>
      <c r="Q172">
        <f t="shared" si="2"/>
        <v>3</v>
      </c>
      <c r="R172">
        <f>IF(P172="","",0)</f>
        <v>0</v>
      </c>
    </row>
    <row r="173" spans="1:18" x14ac:dyDescent="0.3">
      <c r="A173" t="s">
        <v>81</v>
      </c>
      <c r="B173" s="1">
        <v>38811</v>
      </c>
      <c r="C173" t="s">
        <v>82</v>
      </c>
      <c r="D173" t="s">
        <v>123</v>
      </c>
      <c r="E173" t="s">
        <v>124</v>
      </c>
      <c r="G173" s="6" t="s">
        <v>88</v>
      </c>
      <c r="H173" t="s">
        <v>72</v>
      </c>
      <c r="I173" t="s">
        <v>21</v>
      </c>
      <c r="J173" t="s">
        <v>73</v>
      </c>
      <c r="K173">
        <v>220</v>
      </c>
      <c r="L173">
        <v>7.9</v>
      </c>
      <c r="M173" t="s">
        <v>99</v>
      </c>
      <c r="N173">
        <v>7.9</v>
      </c>
      <c r="P173" cm="1">
        <f t="array" ref="P173">IF(Q173&gt;0,INDEX(Q173:Q12307,MATCH(TRUE,INDEX(Q173:Q12307="",,),0)-1),"")</f>
        <v>3</v>
      </c>
      <c r="Q173">
        <f t="shared" si="2"/>
        <v>3</v>
      </c>
      <c r="R173">
        <f>IF(P173="","",0)</f>
        <v>0</v>
      </c>
    </row>
    <row r="174" spans="1:18" x14ac:dyDescent="0.3">
      <c r="P174" t="str" cm="1">
        <f t="array" ref="P174">IF(Q174&gt;0,INDEX(Q174:Q12308,MATCH(TRUE,INDEX(Q174:Q12308="",,),0)-1),"")</f>
        <v/>
      </c>
      <c r="R174" t="str">
        <f>IF(P174="","",0)</f>
        <v/>
      </c>
    </row>
    <row r="175" spans="1:18" x14ac:dyDescent="0.3">
      <c r="A175" t="s">
        <v>125</v>
      </c>
      <c r="B175" s="1">
        <v>38825</v>
      </c>
      <c r="C175" t="s">
        <v>82</v>
      </c>
      <c r="D175" t="s">
        <v>126</v>
      </c>
      <c r="E175" t="s">
        <v>127</v>
      </c>
      <c r="G175" t="s">
        <v>19</v>
      </c>
      <c r="H175" t="s">
        <v>41</v>
      </c>
      <c r="I175" t="s">
        <v>45</v>
      </c>
      <c r="J175" t="s">
        <v>93</v>
      </c>
      <c r="K175">
        <v>42</v>
      </c>
      <c r="L175">
        <v>123</v>
      </c>
      <c r="M175" t="s">
        <v>99</v>
      </c>
      <c r="N175">
        <v>123</v>
      </c>
      <c r="O175" t="s">
        <v>24</v>
      </c>
      <c r="P175" cm="1">
        <f t="array" ref="P175">IF(Q175&gt;0,INDEX(Q175:Q12309,MATCH(TRUE,INDEX(Q175:Q12309="",,),0)-1),"")</f>
        <v>6</v>
      </c>
      <c r="Q175">
        <f>INT((ROW()-175)/8)+1</f>
        <v>1</v>
      </c>
      <c r="R175">
        <f>IF(P175="","",0)</f>
        <v>0</v>
      </c>
    </row>
    <row r="176" spans="1:18" x14ac:dyDescent="0.3">
      <c r="A176" t="s">
        <v>125</v>
      </c>
      <c r="B176" s="1">
        <v>38825</v>
      </c>
      <c r="C176" t="s">
        <v>82</v>
      </c>
      <c r="D176" t="s">
        <v>126</v>
      </c>
      <c r="E176" t="s">
        <v>127</v>
      </c>
      <c r="G176" t="s">
        <v>19</v>
      </c>
      <c r="H176" t="s">
        <v>128</v>
      </c>
      <c r="I176" t="s">
        <v>21</v>
      </c>
      <c r="J176" t="s">
        <v>73</v>
      </c>
      <c r="K176">
        <v>680</v>
      </c>
      <c r="L176">
        <v>16.3</v>
      </c>
      <c r="M176" t="s">
        <v>99</v>
      </c>
      <c r="N176">
        <v>16.3</v>
      </c>
      <c r="O176" t="s">
        <v>24</v>
      </c>
      <c r="P176" cm="1">
        <f t="array" ref="P176">IF(Q176&gt;0,INDEX(Q176:Q12310,MATCH(TRUE,INDEX(Q176:Q12310="",,),0)-1),"")</f>
        <v>6</v>
      </c>
      <c r="Q176">
        <f t="shared" ref="Q176:Q222" si="3">INT((ROW()-175)/8)+1</f>
        <v>1</v>
      </c>
      <c r="R176">
        <f>IF(P176="","",0)</f>
        <v>0</v>
      </c>
    </row>
    <row r="177" spans="1:18" x14ac:dyDescent="0.3">
      <c r="A177" t="s">
        <v>125</v>
      </c>
      <c r="B177" s="1">
        <v>38825</v>
      </c>
      <c r="C177" t="s">
        <v>82</v>
      </c>
      <c r="D177" t="s">
        <v>126</v>
      </c>
      <c r="E177" t="s">
        <v>127</v>
      </c>
      <c r="G177" t="s">
        <v>19</v>
      </c>
      <c r="H177" t="s">
        <v>41</v>
      </c>
      <c r="I177" t="s">
        <v>21</v>
      </c>
      <c r="J177" t="s">
        <v>73</v>
      </c>
      <c r="K177">
        <v>149</v>
      </c>
      <c r="L177">
        <v>29.9</v>
      </c>
      <c r="M177" t="s">
        <v>99</v>
      </c>
      <c r="N177">
        <v>135.82</v>
      </c>
      <c r="O177" t="s">
        <v>24</v>
      </c>
      <c r="P177" cm="1">
        <f t="array" ref="P177">IF(Q177&gt;0,INDEX(Q177:Q12311,MATCH(TRUE,INDEX(Q177:Q12311="",,),0)-1),"")</f>
        <v>6</v>
      </c>
      <c r="Q177">
        <f t="shared" si="3"/>
        <v>1</v>
      </c>
      <c r="R177">
        <f>IF(P177="","",0)</f>
        <v>0</v>
      </c>
    </row>
    <row r="178" spans="1:18" x14ac:dyDescent="0.3">
      <c r="A178" t="s">
        <v>125</v>
      </c>
      <c r="B178" s="1">
        <v>38825</v>
      </c>
      <c r="C178" t="s">
        <v>82</v>
      </c>
      <c r="D178" t="s">
        <v>126</v>
      </c>
      <c r="E178" t="s">
        <v>127</v>
      </c>
      <c r="G178" s="6" t="s">
        <v>88</v>
      </c>
      <c r="H178" t="s">
        <v>128</v>
      </c>
      <c r="I178" t="s">
        <v>45</v>
      </c>
      <c r="J178" t="s">
        <v>93</v>
      </c>
      <c r="K178">
        <v>13</v>
      </c>
      <c r="L178">
        <v>51</v>
      </c>
      <c r="M178" t="s">
        <v>99</v>
      </c>
      <c r="N178">
        <v>51</v>
      </c>
      <c r="O178" t="s">
        <v>24</v>
      </c>
      <c r="P178" cm="1">
        <f t="array" ref="P178">IF(Q178&gt;0,INDEX(Q178:Q12312,MATCH(TRUE,INDEX(Q178:Q12312="",,),0)-1),"")</f>
        <v>6</v>
      </c>
      <c r="Q178">
        <f t="shared" si="3"/>
        <v>1</v>
      </c>
      <c r="R178">
        <f>IF(P178="","",0)</f>
        <v>0</v>
      </c>
    </row>
    <row r="179" spans="1:18" x14ac:dyDescent="0.3">
      <c r="A179" t="s">
        <v>125</v>
      </c>
      <c r="B179" s="1">
        <v>38825</v>
      </c>
      <c r="C179" t="s">
        <v>82</v>
      </c>
      <c r="D179" t="s">
        <v>126</v>
      </c>
      <c r="E179" t="s">
        <v>127</v>
      </c>
      <c r="G179" s="6" t="s">
        <v>88</v>
      </c>
      <c r="H179" t="s">
        <v>67</v>
      </c>
      <c r="I179" t="s">
        <v>45</v>
      </c>
      <c r="J179" t="s">
        <v>93</v>
      </c>
      <c r="K179">
        <v>10</v>
      </c>
      <c r="L179">
        <v>57</v>
      </c>
      <c r="M179" t="s">
        <v>99</v>
      </c>
      <c r="N179">
        <v>57</v>
      </c>
      <c r="O179" t="s">
        <v>24</v>
      </c>
      <c r="P179" cm="1">
        <f t="array" ref="P179">IF(Q179&gt;0,INDEX(Q179:Q12313,MATCH(TRUE,INDEX(Q179:Q12313="",,),0)-1),"")</f>
        <v>6</v>
      </c>
      <c r="Q179">
        <f t="shared" si="3"/>
        <v>1</v>
      </c>
      <c r="R179">
        <f>IF(P179="","",0)</f>
        <v>0</v>
      </c>
    </row>
    <row r="180" spans="1:18" x14ac:dyDescent="0.3">
      <c r="A180" t="s">
        <v>125</v>
      </c>
      <c r="B180" s="1">
        <v>38825</v>
      </c>
      <c r="C180" t="s">
        <v>82</v>
      </c>
      <c r="D180" t="s">
        <v>126</v>
      </c>
      <c r="E180" t="s">
        <v>127</v>
      </c>
      <c r="G180" s="6" t="s">
        <v>88</v>
      </c>
      <c r="H180" t="s">
        <v>85</v>
      </c>
      <c r="I180" t="s">
        <v>21</v>
      </c>
      <c r="J180" t="s">
        <v>73</v>
      </c>
      <c r="K180">
        <v>83</v>
      </c>
      <c r="L180">
        <v>11.55</v>
      </c>
      <c r="M180" t="s">
        <v>99</v>
      </c>
      <c r="N180">
        <v>11.55</v>
      </c>
      <c r="O180" t="s">
        <v>24</v>
      </c>
      <c r="P180" cm="1">
        <f t="array" ref="P180">IF(Q180&gt;0,INDEX(Q180:Q12314,MATCH(TRUE,INDEX(Q180:Q12314="",,),0)-1),"")</f>
        <v>6</v>
      </c>
      <c r="Q180">
        <f t="shared" si="3"/>
        <v>1</v>
      </c>
      <c r="R180">
        <f>IF(P180="","",0)</f>
        <v>0</v>
      </c>
    </row>
    <row r="181" spans="1:18" x14ac:dyDescent="0.3">
      <c r="A181" t="s">
        <v>125</v>
      </c>
      <c r="B181" s="1">
        <v>38825</v>
      </c>
      <c r="C181" t="s">
        <v>82</v>
      </c>
      <c r="D181" t="s">
        <v>126</v>
      </c>
      <c r="E181" t="s">
        <v>127</v>
      </c>
      <c r="G181" s="6" t="s">
        <v>88</v>
      </c>
      <c r="H181" t="s">
        <v>96</v>
      </c>
      <c r="I181" t="s">
        <v>21</v>
      </c>
      <c r="J181" t="s">
        <v>73</v>
      </c>
      <c r="K181">
        <v>37</v>
      </c>
      <c r="L181">
        <v>8.1</v>
      </c>
      <c r="M181" t="s">
        <v>99</v>
      </c>
      <c r="N181">
        <v>8.1</v>
      </c>
      <c r="O181" t="s">
        <v>24</v>
      </c>
      <c r="P181" cm="1">
        <f t="array" ref="P181">IF(Q181&gt;0,INDEX(Q181:Q12315,MATCH(TRUE,INDEX(Q181:Q12315="",,),0)-1),"")</f>
        <v>6</v>
      </c>
      <c r="Q181">
        <f t="shared" si="3"/>
        <v>1</v>
      </c>
      <c r="R181">
        <f>IF(P181="","",0)</f>
        <v>0</v>
      </c>
    </row>
    <row r="182" spans="1:18" x14ac:dyDescent="0.3">
      <c r="A182" t="s">
        <v>125</v>
      </c>
      <c r="B182" s="1">
        <v>38825</v>
      </c>
      <c r="C182" t="s">
        <v>82</v>
      </c>
      <c r="D182" t="s">
        <v>126</v>
      </c>
      <c r="E182" t="s">
        <v>127</v>
      </c>
      <c r="G182" s="6" t="s">
        <v>88</v>
      </c>
      <c r="H182" t="s">
        <v>67</v>
      </c>
      <c r="I182" t="s">
        <v>21</v>
      </c>
      <c r="J182" t="s">
        <v>73</v>
      </c>
      <c r="K182">
        <v>90</v>
      </c>
      <c r="L182">
        <v>8</v>
      </c>
      <c r="M182" t="s">
        <v>99</v>
      </c>
      <c r="N182">
        <v>8</v>
      </c>
      <c r="O182" t="s">
        <v>24</v>
      </c>
      <c r="P182" cm="1">
        <f t="array" ref="P182">IF(Q182&gt;0,INDEX(Q182:Q12316,MATCH(TRUE,INDEX(Q182:Q12316="",,),0)-1),"")</f>
        <v>6</v>
      </c>
      <c r="Q182">
        <f t="shared" si="3"/>
        <v>1</v>
      </c>
      <c r="R182">
        <f>IF(P182="","",0)</f>
        <v>0</v>
      </c>
    </row>
    <row r="183" spans="1:18" x14ac:dyDescent="0.3">
      <c r="A183" t="s">
        <v>125</v>
      </c>
      <c r="B183" s="1">
        <v>38825</v>
      </c>
      <c r="C183" t="s">
        <v>82</v>
      </c>
      <c r="D183" t="s">
        <v>126</v>
      </c>
      <c r="E183" t="s">
        <v>127</v>
      </c>
      <c r="G183" t="s">
        <v>19</v>
      </c>
      <c r="H183" t="s">
        <v>41</v>
      </c>
      <c r="I183" t="s">
        <v>45</v>
      </c>
      <c r="J183" t="s">
        <v>93</v>
      </c>
      <c r="K183">
        <v>42</v>
      </c>
      <c r="L183">
        <v>123</v>
      </c>
      <c r="M183" t="s">
        <v>86</v>
      </c>
      <c r="N183">
        <v>400</v>
      </c>
      <c r="P183" cm="1">
        <f t="array" ref="P183">IF(Q183&gt;0,INDEX(Q183:Q12317,MATCH(TRUE,INDEX(Q183:Q12317="",,),0)-1),"")</f>
        <v>6</v>
      </c>
      <c r="Q183">
        <f t="shared" si="3"/>
        <v>2</v>
      </c>
      <c r="R183">
        <f>IF(P183="","",0)</f>
        <v>0</v>
      </c>
    </row>
    <row r="184" spans="1:18" x14ac:dyDescent="0.3">
      <c r="A184" t="s">
        <v>125</v>
      </c>
      <c r="B184" s="1">
        <v>38825</v>
      </c>
      <c r="C184" t="s">
        <v>82</v>
      </c>
      <c r="D184" t="s">
        <v>126</v>
      </c>
      <c r="E184" t="s">
        <v>127</v>
      </c>
      <c r="G184" t="s">
        <v>19</v>
      </c>
      <c r="H184" t="s">
        <v>128</v>
      </c>
      <c r="I184" t="s">
        <v>21</v>
      </c>
      <c r="J184" t="s">
        <v>73</v>
      </c>
      <c r="K184">
        <v>680</v>
      </c>
      <c r="L184">
        <v>16.3</v>
      </c>
      <c r="M184" t="s">
        <v>86</v>
      </c>
      <c r="N184">
        <v>18</v>
      </c>
      <c r="P184" cm="1">
        <f t="array" ref="P184">IF(Q184&gt;0,INDEX(Q184:Q12318,MATCH(TRUE,INDEX(Q184:Q12318="",,),0)-1),"")</f>
        <v>6</v>
      </c>
      <c r="Q184">
        <f t="shared" si="3"/>
        <v>2</v>
      </c>
      <c r="R184">
        <f>IF(P184="","",0)</f>
        <v>0</v>
      </c>
    </row>
    <row r="185" spans="1:18" x14ac:dyDescent="0.3">
      <c r="A185" t="s">
        <v>125</v>
      </c>
      <c r="B185" s="1">
        <v>38825</v>
      </c>
      <c r="C185" t="s">
        <v>82</v>
      </c>
      <c r="D185" t="s">
        <v>126</v>
      </c>
      <c r="E185" t="s">
        <v>127</v>
      </c>
      <c r="G185" t="s">
        <v>19</v>
      </c>
      <c r="H185" t="s">
        <v>41</v>
      </c>
      <c r="I185" t="s">
        <v>21</v>
      </c>
      <c r="J185" t="s">
        <v>73</v>
      </c>
      <c r="K185">
        <v>149</v>
      </c>
      <c r="L185">
        <v>29.9</v>
      </c>
      <c r="M185" t="s">
        <v>86</v>
      </c>
      <c r="N185">
        <v>31</v>
      </c>
      <c r="P185" cm="1">
        <f t="array" ref="P185">IF(Q185&gt;0,INDEX(Q185:Q12319,MATCH(TRUE,INDEX(Q185:Q12319="",,),0)-1),"")</f>
        <v>6</v>
      </c>
      <c r="Q185">
        <f t="shared" si="3"/>
        <v>2</v>
      </c>
      <c r="R185">
        <f>IF(P185="","",0)</f>
        <v>0</v>
      </c>
    </row>
    <row r="186" spans="1:18" x14ac:dyDescent="0.3">
      <c r="A186" t="s">
        <v>125</v>
      </c>
      <c r="B186" s="1">
        <v>38825</v>
      </c>
      <c r="C186" t="s">
        <v>82</v>
      </c>
      <c r="D186" t="s">
        <v>126</v>
      </c>
      <c r="E186" t="s">
        <v>127</v>
      </c>
      <c r="G186" s="6" t="s">
        <v>88</v>
      </c>
      <c r="H186" t="s">
        <v>128</v>
      </c>
      <c r="I186" t="s">
        <v>45</v>
      </c>
      <c r="J186" t="s">
        <v>93</v>
      </c>
      <c r="K186">
        <v>13</v>
      </c>
      <c r="L186">
        <v>51</v>
      </c>
      <c r="M186" t="s">
        <v>86</v>
      </c>
      <c r="N186">
        <v>51</v>
      </c>
      <c r="P186" cm="1">
        <f t="array" ref="P186">IF(Q186&gt;0,INDEX(Q186:Q12320,MATCH(TRUE,INDEX(Q186:Q12320="",,),0)-1),"")</f>
        <v>6</v>
      </c>
      <c r="Q186">
        <f t="shared" si="3"/>
        <v>2</v>
      </c>
      <c r="R186">
        <f>IF(P186="","",0)</f>
        <v>0</v>
      </c>
    </row>
    <row r="187" spans="1:18" x14ac:dyDescent="0.3">
      <c r="A187" t="s">
        <v>125</v>
      </c>
      <c r="B187" s="1">
        <v>38825</v>
      </c>
      <c r="C187" t="s">
        <v>82</v>
      </c>
      <c r="D187" t="s">
        <v>126</v>
      </c>
      <c r="E187" t="s">
        <v>127</v>
      </c>
      <c r="G187" s="6" t="s">
        <v>88</v>
      </c>
      <c r="H187" t="s">
        <v>67</v>
      </c>
      <c r="I187" t="s">
        <v>45</v>
      </c>
      <c r="J187" t="s">
        <v>93</v>
      </c>
      <c r="K187">
        <v>10</v>
      </c>
      <c r="L187">
        <v>57</v>
      </c>
      <c r="M187" t="s">
        <v>86</v>
      </c>
      <c r="N187">
        <v>57</v>
      </c>
      <c r="P187" cm="1">
        <f t="array" ref="P187">IF(Q187&gt;0,INDEX(Q187:Q12321,MATCH(TRUE,INDEX(Q187:Q12321="",,),0)-1),"")</f>
        <v>6</v>
      </c>
      <c r="Q187">
        <f t="shared" si="3"/>
        <v>2</v>
      </c>
      <c r="R187">
        <f>IF(P187="","",0)</f>
        <v>0</v>
      </c>
    </row>
    <row r="188" spans="1:18" x14ac:dyDescent="0.3">
      <c r="A188" t="s">
        <v>125</v>
      </c>
      <c r="B188" s="1">
        <v>38825</v>
      </c>
      <c r="C188" t="s">
        <v>82</v>
      </c>
      <c r="D188" t="s">
        <v>126</v>
      </c>
      <c r="E188" t="s">
        <v>127</v>
      </c>
      <c r="G188" s="6" t="s">
        <v>88</v>
      </c>
      <c r="H188" t="s">
        <v>85</v>
      </c>
      <c r="I188" t="s">
        <v>21</v>
      </c>
      <c r="J188" t="s">
        <v>73</v>
      </c>
      <c r="K188">
        <v>83</v>
      </c>
      <c r="L188">
        <v>11.55</v>
      </c>
      <c r="M188" t="s">
        <v>86</v>
      </c>
      <c r="N188">
        <v>11.55</v>
      </c>
      <c r="P188" cm="1">
        <f t="array" ref="P188">IF(Q188&gt;0,INDEX(Q188:Q12322,MATCH(TRUE,INDEX(Q188:Q12322="",,),0)-1),"")</f>
        <v>6</v>
      </c>
      <c r="Q188">
        <f t="shared" si="3"/>
        <v>2</v>
      </c>
      <c r="R188">
        <f>IF(P188="","",0)</f>
        <v>0</v>
      </c>
    </row>
    <row r="189" spans="1:18" x14ac:dyDescent="0.3">
      <c r="A189" t="s">
        <v>125</v>
      </c>
      <c r="B189" s="1">
        <v>38825</v>
      </c>
      <c r="C189" t="s">
        <v>82</v>
      </c>
      <c r="D189" t="s">
        <v>126</v>
      </c>
      <c r="E189" t="s">
        <v>127</v>
      </c>
      <c r="G189" s="6" t="s">
        <v>88</v>
      </c>
      <c r="H189" t="s">
        <v>96</v>
      </c>
      <c r="I189" t="s">
        <v>21</v>
      </c>
      <c r="J189" t="s">
        <v>73</v>
      </c>
      <c r="K189">
        <v>37</v>
      </c>
      <c r="L189">
        <v>8.1</v>
      </c>
      <c r="M189" t="s">
        <v>86</v>
      </c>
      <c r="N189">
        <v>8.1</v>
      </c>
      <c r="P189" cm="1">
        <f t="array" ref="P189">IF(Q189&gt;0,INDEX(Q189:Q12323,MATCH(TRUE,INDEX(Q189:Q12323="",,),0)-1),"")</f>
        <v>6</v>
      </c>
      <c r="Q189">
        <f t="shared" si="3"/>
        <v>2</v>
      </c>
      <c r="R189">
        <f>IF(P189="","",0)</f>
        <v>0</v>
      </c>
    </row>
    <row r="190" spans="1:18" x14ac:dyDescent="0.3">
      <c r="A190" t="s">
        <v>125</v>
      </c>
      <c r="B190" s="1">
        <v>38825</v>
      </c>
      <c r="C190" t="s">
        <v>82</v>
      </c>
      <c r="D190" t="s">
        <v>126</v>
      </c>
      <c r="E190" t="s">
        <v>127</v>
      </c>
      <c r="G190" s="6" t="s">
        <v>88</v>
      </c>
      <c r="H190" t="s">
        <v>67</v>
      </c>
      <c r="I190" t="s">
        <v>21</v>
      </c>
      <c r="J190" t="s">
        <v>73</v>
      </c>
      <c r="K190">
        <v>90</v>
      </c>
      <c r="L190">
        <v>8</v>
      </c>
      <c r="M190" t="s">
        <v>86</v>
      </c>
      <c r="N190">
        <v>8</v>
      </c>
      <c r="P190" cm="1">
        <f t="array" ref="P190">IF(Q190&gt;0,INDEX(Q190:Q12324,MATCH(TRUE,INDEX(Q190:Q12324="",,),0)-1),"")</f>
        <v>6</v>
      </c>
      <c r="Q190">
        <f t="shared" si="3"/>
        <v>2</v>
      </c>
      <c r="R190">
        <f>IF(P190="","",0)</f>
        <v>0</v>
      </c>
    </row>
    <row r="191" spans="1:18" x14ac:dyDescent="0.3">
      <c r="A191" t="s">
        <v>125</v>
      </c>
      <c r="B191" s="1">
        <v>38825</v>
      </c>
      <c r="C191" t="s">
        <v>82</v>
      </c>
      <c r="D191" t="s">
        <v>126</v>
      </c>
      <c r="E191" t="s">
        <v>127</v>
      </c>
      <c r="G191" t="s">
        <v>19</v>
      </c>
      <c r="H191" t="s">
        <v>41</v>
      </c>
      <c r="I191" t="s">
        <v>45</v>
      </c>
      <c r="J191" t="s">
        <v>93</v>
      </c>
      <c r="K191">
        <v>42</v>
      </c>
      <c r="L191">
        <v>123</v>
      </c>
      <c r="M191" t="s">
        <v>118</v>
      </c>
      <c r="N191">
        <v>123</v>
      </c>
      <c r="P191" cm="1">
        <f t="array" ref="P191">IF(Q191&gt;0,INDEX(Q191:Q12325,MATCH(TRUE,INDEX(Q191:Q12325="",,),0)-1),"")</f>
        <v>6</v>
      </c>
      <c r="Q191">
        <f t="shared" si="3"/>
        <v>3</v>
      </c>
      <c r="R191">
        <f>IF(P191="","",0)</f>
        <v>0</v>
      </c>
    </row>
    <row r="192" spans="1:18" x14ac:dyDescent="0.3">
      <c r="A192" t="s">
        <v>125</v>
      </c>
      <c r="B192" s="1">
        <v>38825</v>
      </c>
      <c r="C192" t="s">
        <v>82</v>
      </c>
      <c r="D192" t="s">
        <v>126</v>
      </c>
      <c r="E192" t="s">
        <v>127</v>
      </c>
      <c r="G192" t="s">
        <v>19</v>
      </c>
      <c r="H192" t="s">
        <v>128</v>
      </c>
      <c r="I192" t="s">
        <v>21</v>
      </c>
      <c r="J192" t="s">
        <v>73</v>
      </c>
      <c r="K192">
        <v>680</v>
      </c>
      <c r="L192">
        <v>16.3</v>
      </c>
      <c r="M192" t="s">
        <v>118</v>
      </c>
      <c r="N192">
        <v>16.3</v>
      </c>
      <c r="P192" cm="1">
        <f t="array" ref="P192">IF(Q192&gt;0,INDEX(Q192:Q12326,MATCH(TRUE,INDEX(Q192:Q12326="",,),0)-1),"")</f>
        <v>6</v>
      </c>
      <c r="Q192">
        <f t="shared" si="3"/>
        <v>3</v>
      </c>
      <c r="R192">
        <f>IF(P192="","",0)</f>
        <v>0</v>
      </c>
    </row>
    <row r="193" spans="1:18" x14ac:dyDescent="0.3">
      <c r="A193" t="s">
        <v>125</v>
      </c>
      <c r="B193" s="1">
        <v>38825</v>
      </c>
      <c r="C193" t="s">
        <v>82</v>
      </c>
      <c r="D193" t="s">
        <v>126</v>
      </c>
      <c r="E193" t="s">
        <v>127</v>
      </c>
      <c r="G193" t="s">
        <v>19</v>
      </c>
      <c r="H193" t="s">
        <v>41</v>
      </c>
      <c r="I193" t="s">
        <v>21</v>
      </c>
      <c r="J193" t="s">
        <v>73</v>
      </c>
      <c r="K193">
        <v>149</v>
      </c>
      <c r="L193">
        <v>29.9</v>
      </c>
      <c r="M193" t="s">
        <v>118</v>
      </c>
      <c r="N193">
        <v>96.58</v>
      </c>
      <c r="P193" cm="1">
        <f t="array" ref="P193">IF(Q193&gt;0,INDEX(Q193:Q12327,MATCH(TRUE,INDEX(Q193:Q12327="",,),0)-1),"")</f>
        <v>6</v>
      </c>
      <c r="Q193">
        <f t="shared" si="3"/>
        <v>3</v>
      </c>
      <c r="R193">
        <f>IF(P193="","",0)</f>
        <v>0</v>
      </c>
    </row>
    <row r="194" spans="1:18" x14ac:dyDescent="0.3">
      <c r="A194" t="s">
        <v>125</v>
      </c>
      <c r="B194" s="1">
        <v>38825</v>
      </c>
      <c r="C194" t="s">
        <v>82</v>
      </c>
      <c r="D194" t="s">
        <v>126</v>
      </c>
      <c r="E194" t="s">
        <v>127</v>
      </c>
      <c r="G194" s="6" t="s">
        <v>88</v>
      </c>
      <c r="H194" t="s">
        <v>128</v>
      </c>
      <c r="I194" t="s">
        <v>45</v>
      </c>
      <c r="J194" t="s">
        <v>93</v>
      </c>
      <c r="K194">
        <v>13</v>
      </c>
      <c r="L194">
        <v>51</v>
      </c>
      <c r="M194" t="s">
        <v>118</v>
      </c>
      <c r="N194">
        <v>51</v>
      </c>
      <c r="P194" cm="1">
        <f t="array" ref="P194">IF(Q194&gt;0,INDEX(Q194:Q12328,MATCH(TRUE,INDEX(Q194:Q12328="",,),0)-1),"")</f>
        <v>6</v>
      </c>
      <c r="Q194">
        <f t="shared" si="3"/>
        <v>3</v>
      </c>
      <c r="R194">
        <f>IF(P194="","",0)</f>
        <v>0</v>
      </c>
    </row>
    <row r="195" spans="1:18" x14ac:dyDescent="0.3">
      <c r="A195" t="s">
        <v>125</v>
      </c>
      <c r="B195" s="1">
        <v>38825</v>
      </c>
      <c r="C195" t="s">
        <v>82</v>
      </c>
      <c r="D195" t="s">
        <v>126</v>
      </c>
      <c r="E195" t="s">
        <v>127</v>
      </c>
      <c r="G195" s="6" t="s">
        <v>88</v>
      </c>
      <c r="H195" t="s">
        <v>67</v>
      </c>
      <c r="I195" t="s">
        <v>45</v>
      </c>
      <c r="J195" t="s">
        <v>93</v>
      </c>
      <c r="K195">
        <v>10</v>
      </c>
      <c r="L195">
        <v>57</v>
      </c>
      <c r="M195" t="s">
        <v>118</v>
      </c>
      <c r="N195">
        <v>57</v>
      </c>
      <c r="P195" cm="1">
        <f t="array" ref="P195">IF(Q195&gt;0,INDEX(Q195:Q12329,MATCH(TRUE,INDEX(Q195:Q12329="",,),0)-1),"")</f>
        <v>6</v>
      </c>
      <c r="Q195">
        <f t="shared" si="3"/>
        <v>3</v>
      </c>
      <c r="R195">
        <f>IF(P195="","",0)</f>
        <v>0</v>
      </c>
    </row>
    <row r="196" spans="1:18" x14ac:dyDescent="0.3">
      <c r="A196" t="s">
        <v>125</v>
      </c>
      <c r="B196" s="1">
        <v>38825</v>
      </c>
      <c r="C196" t="s">
        <v>82</v>
      </c>
      <c r="D196" t="s">
        <v>126</v>
      </c>
      <c r="E196" t="s">
        <v>127</v>
      </c>
      <c r="G196" s="6" t="s">
        <v>88</v>
      </c>
      <c r="H196" t="s">
        <v>85</v>
      </c>
      <c r="I196" t="s">
        <v>21</v>
      </c>
      <c r="J196" t="s">
        <v>73</v>
      </c>
      <c r="K196">
        <v>83</v>
      </c>
      <c r="L196">
        <v>11.55</v>
      </c>
      <c r="M196" t="s">
        <v>118</v>
      </c>
      <c r="N196">
        <v>11.55</v>
      </c>
      <c r="P196" cm="1">
        <f t="array" ref="P196">IF(Q196&gt;0,INDEX(Q196:Q12330,MATCH(TRUE,INDEX(Q196:Q12330="",,),0)-1),"")</f>
        <v>6</v>
      </c>
      <c r="Q196">
        <f t="shared" si="3"/>
        <v>3</v>
      </c>
      <c r="R196">
        <f>IF(P196="","",0)</f>
        <v>0</v>
      </c>
    </row>
    <row r="197" spans="1:18" x14ac:dyDescent="0.3">
      <c r="A197" t="s">
        <v>125</v>
      </c>
      <c r="B197" s="1">
        <v>38825</v>
      </c>
      <c r="C197" t="s">
        <v>82</v>
      </c>
      <c r="D197" t="s">
        <v>126</v>
      </c>
      <c r="E197" t="s">
        <v>127</v>
      </c>
      <c r="G197" s="6" t="s">
        <v>88</v>
      </c>
      <c r="H197" t="s">
        <v>96</v>
      </c>
      <c r="I197" t="s">
        <v>21</v>
      </c>
      <c r="J197" t="s">
        <v>73</v>
      </c>
      <c r="K197">
        <v>37</v>
      </c>
      <c r="L197">
        <v>8.1</v>
      </c>
      <c r="M197" t="s">
        <v>118</v>
      </c>
      <c r="N197">
        <v>8.1</v>
      </c>
      <c r="P197" cm="1">
        <f t="array" ref="P197">IF(Q197&gt;0,INDEX(Q197:Q12331,MATCH(TRUE,INDEX(Q197:Q12331="",,),0)-1),"")</f>
        <v>6</v>
      </c>
      <c r="Q197">
        <f t="shared" si="3"/>
        <v>3</v>
      </c>
      <c r="R197">
        <f>IF(P197="","",0)</f>
        <v>0</v>
      </c>
    </row>
    <row r="198" spans="1:18" x14ac:dyDescent="0.3">
      <c r="A198" t="s">
        <v>125</v>
      </c>
      <c r="B198" s="1">
        <v>38825</v>
      </c>
      <c r="C198" t="s">
        <v>82</v>
      </c>
      <c r="D198" t="s">
        <v>126</v>
      </c>
      <c r="E198" t="s">
        <v>127</v>
      </c>
      <c r="G198" s="6" t="s">
        <v>88</v>
      </c>
      <c r="H198" t="s">
        <v>67</v>
      </c>
      <c r="I198" t="s">
        <v>21</v>
      </c>
      <c r="J198" t="s">
        <v>73</v>
      </c>
      <c r="K198">
        <v>90</v>
      </c>
      <c r="L198">
        <v>8</v>
      </c>
      <c r="M198" t="s">
        <v>118</v>
      </c>
      <c r="N198">
        <v>8</v>
      </c>
      <c r="P198" cm="1">
        <f t="array" ref="P198">IF(Q198&gt;0,INDEX(Q198:Q12332,MATCH(TRUE,INDEX(Q198:Q12332="",,),0)-1),"")</f>
        <v>6</v>
      </c>
      <c r="Q198">
        <f t="shared" si="3"/>
        <v>3</v>
      </c>
      <c r="R198">
        <f>IF(P198="","",0)</f>
        <v>0</v>
      </c>
    </row>
    <row r="199" spans="1:18" x14ac:dyDescent="0.3">
      <c r="A199" t="s">
        <v>125</v>
      </c>
      <c r="B199" s="1">
        <v>38825</v>
      </c>
      <c r="C199" t="s">
        <v>82</v>
      </c>
      <c r="D199" t="s">
        <v>126</v>
      </c>
      <c r="E199" t="s">
        <v>127</v>
      </c>
      <c r="G199" t="s">
        <v>19</v>
      </c>
      <c r="H199" t="s">
        <v>41</v>
      </c>
      <c r="I199" t="s">
        <v>45</v>
      </c>
      <c r="J199" t="s">
        <v>93</v>
      </c>
      <c r="K199">
        <v>42</v>
      </c>
      <c r="L199">
        <v>123</v>
      </c>
      <c r="M199" t="s">
        <v>117</v>
      </c>
      <c r="N199">
        <v>200</v>
      </c>
      <c r="P199" cm="1">
        <f t="array" ref="P199">IF(Q199&gt;0,INDEX(Q199:Q12333,MATCH(TRUE,INDEX(Q199:Q12333="",,),0)-1),"")</f>
        <v>6</v>
      </c>
      <c r="Q199">
        <f t="shared" si="3"/>
        <v>4</v>
      </c>
      <c r="R199">
        <f>IF(P199="","",0)</f>
        <v>0</v>
      </c>
    </row>
    <row r="200" spans="1:18" x14ac:dyDescent="0.3">
      <c r="A200" t="s">
        <v>125</v>
      </c>
      <c r="B200" s="1">
        <v>38825</v>
      </c>
      <c r="C200" t="s">
        <v>82</v>
      </c>
      <c r="D200" t="s">
        <v>126</v>
      </c>
      <c r="E200" t="s">
        <v>127</v>
      </c>
      <c r="G200" t="s">
        <v>19</v>
      </c>
      <c r="H200" t="s">
        <v>128</v>
      </c>
      <c r="I200" t="s">
        <v>21</v>
      </c>
      <c r="J200" t="s">
        <v>73</v>
      </c>
      <c r="K200">
        <v>680</v>
      </c>
      <c r="L200">
        <v>16.3</v>
      </c>
      <c r="M200" t="s">
        <v>117</v>
      </c>
      <c r="N200">
        <v>21</v>
      </c>
      <c r="P200" cm="1">
        <f t="array" ref="P200">IF(Q200&gt;0,INDEX(Q200:Q12334,MATCH(TRUE,INDEX(Q200:Q12334="",,),0)-1),"")</f>
        <v>6</v>
      </c>
      <c r="Q200">
        <f t="shared" si="3"/>
        <v>4</v>
      </c>
      <c r="R200">
        <f>IF(P200="","",0)</f>
        <v>0</v>
      </c>
    </row>
    <row r="201" spans="1:18" x14ac:dyDescent="0.3">
      <c r="A201" t="s">
        <v>125</v>
      </c>
      <c r="B201" s="1">
        <v>38825</v>
      </c>
      <c r="C201" t="s">
        <v>82</v>
      </c>
      <c r="D201" t="s">
        <v>126</v>
      </c>
      <c r="E201" t="s">
        <v>127</v>
      </c>
      <c r="G201" t="s">
        <v>19</v>
      </c>
      <c r="H201" t="s">
        <v>41</v>
      </c>
      <c r="I201" t="s">
        <v>21</v>
      </c>
      <c r="J201" t="s">
        <v>73</v>
      </c>
      <c r="K201">
        <v>149</v>
      </c>
      <c r="L201">
        <v>29.9</v>
      </c>
      <c r="M201" t="s">
        <v>117</v>
      </c>
      <c r="N201">
        <v>35</v>
      </c>
      <c r="P201" cm="1">
        <f t="array" ref="P201">IF(Q201&gt;0,INDEX(Q201:Q12335,MATCH(TRUE,INDEX(Q201:Q12335="",,),0)-1),"")</f>
        <v>6</v>
      </c>
      <c r="Q201">
        <f t="shared" si="3"/>
        <v>4</v>
      </c>
      <c r="R201">
        <f>IF(P201="","",0)</f>
        <v>0</v>
      </c>
    </row>
    <row r="202" spans="1:18" x14ac:dyDescent="0.3">
      <c r="A202" t="s">
        <v>125</v>
      </c>
      <c r="B202" s="1">
        <v>38825</v>
      </c>
      <c r="C202" t="s">
        <v>82</v>
      </c>
      <c r="D202" t="s">
        <v>126</v>
      </c>
      <c r="E202" t="s">
        <v>127</v>
      </c>
      <c r="G202" s="6" t="s">
        <v>88</v>
      </c>
      <c r="H202" t="s">
        <v>128</v>
      </c>
      <c r="I202" t="s">
        <v>45</v>
      </c>
      <c r="J202" t="s">
        <v>93</v>
      </c>
      <c r="K202">
        <v>13</v>
      </c>
      <c r="L202">
        <v>51</v>
      </c>
      <c r="M202" t="s">
        <v>117</v>
      </c>
      <c r="N202">
        <v>51</v>
      </c>
      <c r="P202" cm="1">
        <f t="array" ref="P202">IF(Q202&gt;0,INDEX(Q202:Q12336,MATCH(TRUE,INDEX(Q202:Q12336="",,),0)-1),"")</f>
        <v>6</v>
      </c>
      <c r="Q202">
        <f t="shared" si="3"/>
        <v>4</v>
      </c>
      <c r="R202">
        <f>IF(P202="","",0)</f>
        <v>0</v>
      </c>
    </row>
    <row r="203" spans="1:18" x14ac:dyDescent="0.3">
      <c r="A203" t="s">
        <v>125</v>
      </c>
      <c r="B203" s="1">
        <v>38825</v>
      </c>
      <c r="C203" t="s">
        <v>82</v>
      </c>
      <c r="D203" t="s">
        <v>126</v>
      </c>
      <c r="E203" t="s">
        <v>127</v>
      </c>
      <c r="G203" s="6" t="s">
        <v>88</v>
      </c>
      <c r="H203" t="s">
        <v>67</v>
      </c>
      <c r="I203" t="s">
        <v>45</v>
      </c>
      <c r="J203" t="s">
        <v>93</v>
      </c>
      <c r="K203">
        <v>10</v>
      </c>
      <c r="L203">
        <v>57</v>
      </c>
      <c r="M203" t="s">
        <v>117</v>
      </c>
      <c r="N203">
        <v>57</v>
      </c>
      <c r="P203" cm="1">
        <f t="array" ref="P203">IF(Q203&gt;0,INDEX(Q203:Q12337,MATCH(TRUE,INDEX(Q203:Q12337="",,),0)-1),"")</f>
        <v>6</v>
      </c>
      <c r="Q203">
        <f t="shared" si="3"/>
        <v>4</v>
      </c>
      <c r="R203">
        <f>IF(P203="","",0)</f>
        <v>0</v>
      </c>
    </row>
    <row r="204" spans="1:18" x14ac:dyDescent="0.3">
      <c r="A204" t="s">
        <v>125</v>
      </c>
      <c r="B204" s="1">
        <v>38825</v>
      </c>
      <c r="C204" t="s">
        <v>82</v>
      </c>
      <c r="D204" t="s">
        <v>126</v>
      </c>
      <c r="E204" t="s">
        <v>127</v>
      </c>
      <c r="G204" s="6" t="s">
        <v>88</v>
      </c>
      <c r="H204" t="s">
        <v>85</v>
      </c>
      <c r="I204" t="s">
        <v>21</v>
      </c>
      <c r="J204" t="s">
        <v>73</v>
      </c>
      <c r="K204">
        <v>83</v>
      </c>
      <c r="L204">
        <v>11.55</v>
      </c>
      <c r="M204" t="s">
        <v>117</v>
      </c>
      <c r="N204">
        <v>11.55</v>
      </c>
      <c r="P204" cm="1">
        <f t="array" ref="P204">IF(Q204&gt;0,INDEX(Q204:Q12338,MATCH(TRUE,INDEX(Q204:Q12338="",,),0)-1),"")</f>
        <v>6</v>
      </c>
      <c r="Q204">
        <f t="shared" si="3"/>
        <v>4</v>
      </c>
      <c r="R204">
        <f>IF(P204="","",0)</f>
        <v>0</v>
      </c>
    </row>
    <row r="205" spans="1:18" x14ac:dyDescent="0.3">
      <c r="A205" t="s">
        <v>125</v>
      </c>
      <c r="B205" s="1">
        <v>38825</v>
      </c>
      <c r="C205" t="s">
        <v>82</v>
      </c>
      <c r="D205" t="s">
        <v>126</v>
      </c>
      <c r="E205" t="s">
        <v>127</v>
      </c>
      <c r="G205" s="6" t="s">
        <v>88</v>
      </c>
      <c r="H205" t="s">
        <v>96</v>
      </c>
      <c r="I205" t="s">
        <v>21</v>
      </c>
      <c r="J205" t="s">
        <v>73</v>
      </c>
      <c r="K205">
        <v>37</v>
      </c>
      <c r="L205">
        <v>8.1</v>
      </c>
      <c r="M205" t="s">
        <v>117</v>
      </c>
      <c r="N205">
        <v>8.1</v>
      </c>
      <c r="P205" cm="1">
        <f t="array" ref="P205">IF(Q205&gt;0,INDEX(Q205:Q12339,MATCH(TRUE,INDEX(Q205:Q12339="",,),0)-1),"")</f>
        <v>6</v>
      </c>
      <c r="Q205">
        <f t="shared" si="3"/>
        <v>4</v>
      </c>
      <c r="R205">
        <f>IF(P205="","",0)</f>
        <v>0</v>
      </c>
    </row>
    <row r="206" spans="1:18" x14ac:dyDescent="0.3">
      <c r="A206" t="s">
        <v>125</v>
      </c>
      <c r="B206" s="1">
        <v>38825</v>
      </c>
      <c r="C206" t="s">
        <v>82</v>
      </c>
      <c r="D206" t="s">
        <v>126</v>
      </c>
      <c r="E206" t="s">
        <v>127</v>
      </c>
      <c r="G206" s="6" t="s">
        <v>88</v>
      </c>
      <c r="H206" t="s">
        <v>67</v>
      </c>
      <c r="I206" t="s">
        <v>21</v>
      </c>
      <c r="J206" t="s">
        <v>73</v>
      </c>
      <c r="K206">
        <v>90</v>
      </c>
      <c r="L206">
        <v>8</v>
      </c>
      <c r="M206" t="s">
        <v>117</v>
      </c>
      <c r="N206">
        <v>8</v>
      </c>
      <c r="P206" cm="1">
        <f t="array" ref="P206">IF(Q206&gt;0,INDEX(Q206:Q12340,MATCH(TRUE,INDEX(Q206:Q12340="",,),0)-1),"")</f>
        <v>6</v>
      </c>
      <c r="Q206">
        <f t="shared" si="3"/>
        <v>4</v>
      </c>
      <c r="R206">
        <f>IF(P206="","",0)</f>
        <v>0</v>
      </c>
    </row>
    <row r="207" spans="1:18" x14ac:dyDescent="0.3">
      <c r="A207" t="s">
        <v>125</v>
      </c>
      <c r="B207" s="1">
        <v>38825</v>
      </c>
      <c r="C207" t="s">
        <v>82</v>
      </c>
      <c r="D207" t="s">
        <v>126</v>
      </c>
      <c r="E207" t="s">
        <v>127</v>
      </c>
      <c r="G207" t="s">
        <v>19</v>
      </c>
      <c r="H207" t="s">
        <v>41</v>
      </c>
      <c r="I207" t="s">
        <v>45</v>
      </c>
      <c r="J207" t="s">
        <v>93</v>
      </c>
      <c r="K207">
        <v>42</v>
      </c>
      <c r="L207">
        <v>123</v>
      </c>
      <c r="M207" t="s">
        <v>121</v>
      </c>
      <c r="N207">
        <v>125</v>
      </c>
      <c r="P207" cm="1">
        <f t="array" ref="P207">IF(Q207&gt;0,INDEX(Q207:Q12341,MATCH(TRUE,INDEX(Q207:Q12341="",,),0)-1),"")</f>
        <v>6</v>
      </c>
      <c r="Q207">
        <f t="shared" si="3"/>
        <v>5</v>
      </c>
      <c r="R207">
        <f>IF(P207="","",0)</f>
        <v>0</v>
      </c>
    </row>
    <row r="208" spans="1:18" x14ac:dyDescent="0.3">
      <c r="A208" t="s">
        <v>125</v>
      </c>
      <c r="B208" s="1">
        <v>38825</v>
      </c>
      <c r="C208" t="s">
        <v>82</v>
      </c>
      <c r="D208" t="s">
        <v>126</v>
      </c>
      <c r="E208" t="s">
        <v>127</v>
      </c>
      <c r="G208" t="s">
        <v>19</v>
      </c>
      <c r="H208" t="s">
        <v>128</v>
      </c>
      <c r="I208" t="s">
        <v>21</v>
      </c>
      <c r="J208" t="s">
        <v>73</v>
      </c>
      <c r="K208">
        <v>680</v>
      </c>
      <c r="L208">
        <v>16.3</v>
      </c>
      <c r="M208" t="s">
        <v>121</v>
      </c>
      <c r="N208">
        <v>24</v>
      </c>
      <c r="P208" cm="1">
        <f t="array" ref="P208">IF(Q208&gt;0,INDEX(Q208:Q12342,MATCH(TRUE,INDEX(Q208:Q12342="",,),0)-1),"")</f>
        <v>6</v>
      </c>
      <c r="Q208">
        <f t="shared" si="3"/>
        <v>5</v>
      </c>
      <c r="R208">
        <f>IF(P208="","",0)</f>
        <v>0</v>
      </c>
    </row>
    <row r="209" spans="1:18" x14ac:dyDescent="0.3">
      <c r="A209" t="s">
        <v>125</v>
      </c>
      <c r="B209" s="1">
        <v>38825</v>
      </c>
      <c r="C209" t="s">
        <v>82</v>
      </c>
      <c r="D209" t="s">
        <v>126</v>
      </c>
      <c r="E209" t="s">
        <v>127</v>
      </c>
      <c r="G209" t="s">
        <v>19</v>
      </c>
      <c r="H209" t="s">
        <v>41</v>
      </c>
      <c r="I209" t="s">
        <v>21</v>
      </c>
      <c r="J209" t="s">
        <v>73</v>
      </c>
      <c r="K209">
        <v>149</v>
      </c>
      <c r="L209">
        <v>29.9</v>
      </c>
      <c r="M209" t="s">
        <v>121</v>
      </c>
      <c r="N209">
        <v>33</v>
      </c>
      <c r="P209" cm="1">
        <f t="array" ref="P209">IF(Q209&gt;0,INDEX(Q209:Q12343,MATCH(TRUE,INDEX(Q209:Q12343="",,),0)-1),"")</f>
        <v>6</v>
      </c>
      <c r="Q209">
        <f t="shared" si="3"/>
        <v>5</v>
      </c>
      <c r="R209">
        <f>IF(P209="","",0)</f>
        <v>0</v>
      </c>
    </row>
    <row r="210" spans="1:18" x14ac:dyDescent="0.3">
      <c r="A210" t="s">
        <v>125</v>
      </c>
      <c r="B210" s="1">
        <v>38825</v>
      </c>
      <c r="C210" t="s">
        <v>82</v>
      </c>
      <c r="D210" t="s">
        <v>126</v>
      </c>
      <c r="E210" t="s">
        <v>127</v>
      </c>
      <c r="G210" s="6" t="s">
        <v>88</v>
      </c>
      <c r="H210" t="s">
        <v>128</v>
      </c>
      <c r="I210" t="s">
        <v>45</v>
      </c>
      <c r="J210" t="s">
        <v>93</v>
      </c>
      <c r="K210">
        <v>13</v>
      </c>
      <c r="L210">
        <v>51</v>
      </c>
      <c r="M210" t="s">
        <v>121</v>
      </c>
      <c r="N210">
        <v>51</v>
      </c>
      <c r="P210" cm="1">
        <f t="array" ref="P210">IF(Q210&gt;0,INDEX(Q210:Q12344,MATCH(TRUE,INDEX(Q210:Q12344="",,),0)-1),"")</f>
        <v>6</v>
      </c>
      <c r="Q210">
        <f t="shared" si="3"/>
        <v>5</v>
      </c>
      <c r="R210">
        <f>IF(P210="","",0)</f>
        <v>0</v>
      </c>
    </row>
    <row r="211" spans="1:18" x14ac:dyDescent="0.3">
      <c r="A211" t="s">
        <v>125</v>
      </c>
      <c r="B211" s="1">
        <v>38825</v>
      </c>
      <c r="C211" t="s">
        <v>82</v>
      </c>
      <c r="D211" t="s">
        <v>126</v>
      </c>
      <c r="E211" t="s">
        <v>127</v>
      </c>
      <c r="G211" s="6" t="s">
        <v>88</v>
      </c>
      <c r="H211" t="s">
        <v>67</v>
      </c>
      <c r="I211" t="s">
        <v>45</v>
      </c>
      <c r="J211" t="s">
        <v>93</v>
      </c>
      <c r="K211">
        <v>10</v>
      </c>
      <c r="L211">
        <v>57</v>
      </c>
      <c r="M211" t="s">
        <v>121</v>
      </c>
      <c r="N211">
        <v>57</v>
      </c>
      <c r="P211" cm="1">
        <f t="array" ref="P211">IF(Q211&gt;0,INDEX(Q211:Q12345,MATCH(TRUE,INDEX(Q211:Q12345="",,),0)-1),"")</f>
        <v>6</v>
      </c>
      <c r="Q211">
        <f t="shared" si="3"/>
        <v>5</v>
      </c>
      <c r="R211">
        <f>IF(P211="","",0)</f>
        <v>0</v>
      </c>
    </row>
    <row r="212" spans="1:18" x14ac:dyDescent="0.3">
      <c r="A212" t="s">
        <v>125</v>
      </c>
      <c r="B212" s="1">
        <v>38825</v>
      </c>
      <c r="C212" t="s">
        <v>82</v>
      </c>
      <c r="D212" t="s">
        <v>126</v>
      </c>
      <c r="E212" t="s">
        <v>127</v>
      </c>
      <c r="G212" s="6" t="s">
        <v>88</v>
      </c>
      <c r="H212" t="s">
        <v>85</v>
      </c>
      <c r="I212" t="s">
        <v>21</v>
      </c>
      <c r="J212" t="s">
        <v>73</v>
      </c>
      <c r="K212">
        <v>83</v>
      </c>
      <c r="L212">
        <v>11.55</v>
      </c>
      <c r="M212" t="s">
        <v>121</v>
      </c>
      <c r="N212">
        <v>11.55</v>
      </c>
      <c r="P212" cm="1">
        <f t="array" ref="P212">IF(Q212&gt;0,INDEX(Q212:Q12346,MATCH(TRUE,INDEX(Q212:Q12346="",,),0)-1),"")</f>
        <v>6</v>
      </c>
      <c r="Q212">
        <f t="shared" si="3"/>
        <v>5</v>
      </c>
      <c r="R212">
        <f>IF(P212="","",0)</f>
        <v>0</v>
      </c>
    </row>
    <row r="213" spans="1:18" x14ac:dyDescent="0.3">
      <c r="A213" t="s">
        <v>125</v>
      </c>
      <c r="B213" s="1">
        <v>38825</v>
      </c>
      <c r="C213" t="s">
        <v>82</v>
      </c>
      <c r="D213" t="s">
        <v>126</v>
      </c>
      <c r="E213" t="s">
        <v>127</v>
      </c>
      <c r="G213" s="6" t="s">
        <v>88</v>
      </c>
      <c r="H213" t="s">
        <v>96</v>
      </c>
      <c r="I213" t="s">
        <v>21</v>
      </c>
      <c r="J213" t="s">
        <v>73</v>
      </c>
      <c r="K213">
        <v>37</v>
      </c>
      <c r="L213">
        <v>8.1</v>
      </c>
      <c r="M213" t="s">
        <v>121</v>
      </c>
      <c r="N213">
        <v>8.1</v>
      </c>
      <c r="P213" cm="1">
        <f t="array" ref="P213">IF(Q213&gt;0,INDEX(Q213:Q12347,MATCH(TRUE,INDEX(Q213:Q12347="",,),0)-1),"")</f>
        <v>6</v>
      </c>
      <c r="Q213">
        <f t="shared" si="3"/>
        <v>5</v>
      </c>
      <c r="R213">
        <f>IF(P213="","",0)</f>
        <v>0</v>
      </c>
    </row>
    <row r="214" spans="1:18" x14ac:dyDescent="0.3">
      <c r="A214" t="s">
        <v>125</v>
      </c>
      <c r="B214" s="1">
        <v>38825</v>
      </c>
      <c r="C214" t="s">
        <v>82</v>
      </c>
      <c r="D214" t="s">
        <v>126</v>
      </c>
      <c r="E214" t="s">
        <v>127</v>
      </c>
      <c r="G214" s="6" t="s">
        <v>88</v>
      </c>
      <c r="H214" t="s">
        <v>67</v>
      </c>
      <c r="I214" t="s">
        <v>21</v>
      </c>
      <c r="J214" t="s">
        <v>73</v>
      </c>
      <c r="K214">
        <v>90</v>
      </c>
      <c r="L214">
        <v>8</v>
      </c>
      <c r="M214" t="s">
        <v>121</v>
      </c>
      <c r="N214">
        <v>8</v>
      </c>
      <c r="P214" cm="1">
        <f t="array" ref="P214">IF(Q214&gt;0,INDEX(Q214:Q12348,MATCH(TRUE,INDEX(Q214:Q12348="",,),0)-1),"")</f>
        <v>6</v>
      </c>
      <c r="Q214">
        <f t="shared" si="3"/>
        <v>5</v>
      </c>
      <c r="R214">
        <f>IF(P214="","",0)</f>
        <v>0</v>
      </c>
    </row>
    <row r="215" spans="1:18" x14ac:dyDescent="0.3">
      <c r="A215" t="s">
        <v>125</v>
      </c>
      <c r="B215" s="1">
        <v>38825</v>
      </c>
      <c r="C215" t="s">
        <v>82</v>
      </c>
      <c r="D215" t="s">
        <v>126</v>
      </c>
      <c r="E215" t="s">
        <v>127</v>
      </c>
      <c r="G215" t="s">
        <v>19</v>
      </c>
      <c r="H215" t="s">
        <v>41</v>
      </c>
      <c r="I215" t="s">
        <v>45</v>
      </c>
      <c r="J215" t="s">
        <v>93</v>
      </c>
      <c r="K215">
        <v>42</v>
      </c>
      <c r="L215">
        <v>123</v>
      </c>
      <c r="M215" t="s">
        <v>129</v>
      </c>
      <c r="N215">
        <v>42</v>
      </c>
      <c r="P215" cm="1">
        <f t="array" ref="P215">IF(Q215&gt;0,INDEX(Q215:Q12349,MATCH(TRUE,INDEX(Q215:Q12349="",,),0)-1),"")</f>
        <v>6</v>
      </c>
      <c r="Q215">
        <f t="shared" si="3"/>
        <v>6</v>
      </c>
      <c r="R215">
        <f>IF(P215="","",0)</f>
        <v>0</v>
      </c>
    </row>
    <row r="216" spans="1:18" x14ac:dyDescent="0.3">
      <c r="A216" t="s">
        <v>125</v>
      </c>
      <c r="B216" s="1">
        <v>38825</v>
      </c>
      <c r="C216" t="s">
        <v>82</v>
      </c>
      <c r="D216" t="s">
        <v>126</v>
      </c>
      <c r="E216" t="s">
        <v>127</v>
      </c>
      <c r="G216" t="s">
        <v>19</v>
      </c>
      <c r="H216" t="s">
        <v>128</v>
      </c>
      <c r="I216" t="s">
        <v>21</v>
      </c>
      <c r="J216" t="s">
        <v>73</v>
      </c>
      <c r="K216">
        <v>680</v>
      </c>
      <c r="L216">
        <v>16.3</v>
      </c>
      <c r="M216" t="s">
        <v>129</v>
      </c>
      <c r="N216">
        <v>25</v>
      </c>
      <c r="P216" cm="1">
        <f t="array" ref="P216">IF(Q216&gt;0,INDEX(Q216:Q12350,MATCH(TRUE,INDEX(Q216:Q12350="",,),0)-1),"")</f>
        <v>6</v>
      </c>
      <c r="Q216">
        <f t="shared" si="3"/>
        <v>6</v>
      </c>
      <c r="R216">
        <f>IF(P216="","",0)</f>
        <v>0</v>
      </c>
    </row>
    <row r="217" spans="1:18" x14ac:dyDescent="0.3">
      <c r="A217" t="s">
        <v>125</v>
      </c>
      <c r="B217" s="1">
        <v>38825</v>
      </c>
      <c r="C217" t="s">
        <v>82</v>
      </c>
      <c r="D217" t="s">
        <v>126</v>
      </c>
      <c r="E217" t="s">
        <v>127</v>
      </c>
      <c r="G217" t="s">
        <v>19</v>
      </c>
      <c r="H217" t="s">
        <v>41</v>
      </c>
      <c r="I217" t="s">
        <v>21</v>
      </c>
      <c r="J217" t="s">
        <v>73</v>
      </c>
      <c r="K217">
        <v>149</v>
      </c>
      <c r="L217">
        <v>29.9</v>
      </c>
      <c r="M217" t="s">
        <v>129</v>
      </c>
      <c r="N217">
        <v>29.9</v>
      </c>
      <c r="P217" cm="1">
        <f t="array" ref="P217">IF(Q217&gt;0,INDEX(Q217:Q12351,MATCH(TRUE,INDEX(Q217:Q12351="",,),0)-1),"")</f>
        <v>6</v>
      </c>
      <c r="Q217">
        <f t="shared" si="3"/>
        <v>6</v>
      </c>
      <c r="R217">
        <f>IF(P217="","",0)</f>
        <v>0</v>
      </c>
    </row>
    <row r="218" spans="1:18" x14ac:dyDescent="0.3">
      <c r="A218" t="s">
        <v>125</v>
      </c>
      <c r="B218" s="1">
        <v>38825</v>
      </c>
      <c r="C218" t="s">
        <v>82</v>
      </c>
      <c r="D218" t="s">
        <v>126</v>
      </c>
      <c r="E218" t="s">
        <v>127</v>
      </c>
      <c r="G218" s="6" t="s">
        <v>88</v>
      </c>
      <c r="H218" t="s">
        <v>128</v>
      </c>
      <c r="I218" t="s">
        <v>45</v>
      </c>
      <c r="J218" t="s">
        <v>93</v>
      </c>
      <c r="K218">
        <v>13</v>
      </c>
      <c r="L218">
        <v>51</v>
      </c>
      <c r="M218" t="s">
        <v>129</v>
      </c>
      <c r="N218">
        <v>51</v>
      </c>
      <c r="P218" cm="1">
        <f t="array" ref="P218">IF(Q218&gt;0,INDEX(Q218:Q12352,MATCH(TRUE,INDEX(Q218:Q12352="",,),0)-1),"")</f>
        <v>6</v>
      </c>
      <c r="Q218">
        <f t="shared" si="3"/>
        <v>6</v>
      </c>
      <c r="R218">
        <f>IF(P218="","",0)</f>
        <v>0</v>
      </c>
    </row>
    <row r="219" spans="1:18" x14ac:dyDescent="0.3">
      <c r="A219" t="s">
        <v>125</v>
      </c>
      <c r="B219" s="1">
        <v>38825</v>
      </c>
      <c r="C219" t="s">
        <v>82</v>
      </c>
      <c r="D219" t="s">
        <v>126</v>
      </c>
      <c r="E219" t="s">
        <v>127</v>
      </c>
      <c r="G219" s="6" t="s">
        <v>88</v>
      </c>
      <c r="H219" t="s">
        <v>67</v>
      </c>
      <c r="I219" t="s">
        <v>45</v>
      </c>
      <c r="J219" t="s">
        <v>93</v>
      </c>
      <c r="K219">
        <v>10</v>
      </c>
      <c r="L219">
        <v>57</v>
      </c>
      <c r="M219" t="s">
        <v>129</v>
      </c>
      <c r="N219">
        <v>57</v>
      </c>
      <c r="P219" cm="1">
        <f t="array" ref="P219">IF(Q219&gt;0,INDEX(Q219:Q12353,MATCH(TRUE,INDEX(Q219:Q12353="",,),0)-1),"")</f>
        <v>6</v>
      </c>
      <c r="Q219">
        <f t="shared" si="3"/>
        <v>6</v>
      </c>
      <c r="R219">
        <f>IF(P219="","",0)</f>
        <v>0</v>
      </c>
    </row>
    <row r="220" spans="1:18" x14ac:dyDescent="0.3">
      <c r="A220" t="s">
        <v>125</v>
      </c>
      <c r="B220" s="1">
        <v>38825</v>
      </c>
      <c r="C220" t="s">
        <v>82</v>
      </c>
      <c r="D220" t="s">
        <v>126</v>
      </c>
      <c r="E220" t="s">
        <v>127</v>
      </c>
      <c r="G220" s="6" t="s">
        <v>88</v>
      </c>
      <c r="H220" t="s">
        <v>85</v>
      </c>
      <c r="I220" t="s">
        <v>21</v>
      </c>
      <c r="J220" t="s">
        <v>73</v>
      </c>
      <c r="K220">
        <v>83</v>
      </c>
      <c r="L220">
        <v>11.55</v>
      </c>
      <c r="M220" t="s">
        <v>129</v>
      </c>
      <c r="N220">
        <v>11.55</v>
      </c>
      <c r="P220" cm="1">
        <f t="array" ref="P220">IF(Q220&gt;0,INDEX(Q220:Q12354,MATCH(TRUE,INDEX(Q220:Q12354="",,),0)-1),"")</f>
        <v>6</v>
      </c>
      <c r="Q220">
        <f t="shared" si="3"/>
        <v>6</v>
      </c>
      <c r="R220">
        <f>IF(P220="","",0)</f>
        <v>0</v>
      </c>
    </row>
    <row r="221" spans="1:18" x14ac:dyDescent="0.3">
      <c r="A221" t="s">
        <v>125</v>
      </c>
      <c r="B221" s="1">
        <v>38825</v>
      </c>
      <c r="C221" t="s">
        <v>82</v>
      </c>
      <c r="D221" t="s">
        <v>126</v>
      </c>
      <c r="E221" t="s">
        <v>127</v>
      </c>
      <c r="G221" s="6" t="s">
        <v>88</v>
      </c>
      <c r="H221" t="s">
        <v>96</v>
      </c>
      <c r="I221" t="s">
        <v>21</v>
      </c>
      <c r="J221" t="s">
        <v>73</v>
      </c>
      <c r="K221">
        <v>37</v>
      </c>
      <c r="L221">
        <v>8.1</v>
      </c>
      <c r="M221" t="s">
        <v>129</v>
      </c>
      <c r="N221">
        <v>8.1</v>
      </c>
      <c r="P221" cm="1">
        <f t="array" ref="P221">IF(Q221&gt;0,INDEX(Q221:Q12355,MATCH(TRUE,INDEX(Q221:Q12355="",,),0)-1),"")</f>
        <v>6</v>
      </c>
      <c r="Q221">
        <f t="shared" si="3"/>
        <v>6</v>
      </c>
      <c r="R221">
        <f>IF(P221="","",0)</f>
        <v>0</v>
      </c>
    </row>
    <row r="222" spans="1:18" x14ac:dyDescent="0.3">
      <c r="A222" t="s">
        <v>125</v>
      </c>
      <c r="B222" s="1">
        <v>38825</v>
      </c>
      <c r="C222" t="s">
        <v>82</v>
      </c>
      <c r="D222" t="s">
        <v>126</v>
      </c>
      <c r="E222" t="s">
        <v>127</v>
      </c>
      <c r="G222" s="6" t="s">
        <v>88</v>
      </c>
      <c r="H222" t="s">
        <v>67</v>
      </c>
      <c r="I222" t="s">
        <v>21</v>
      </c>
      <c r="J222" t="s">
        <v>73</v>
      </c>
      <c r="K222">
        <v>90</v>
      </c>
      <c r="L222">
        <v>8</v>
      </c>
      <c r="M222" t="s">
        <v>129</v>
      </c>
      <c r="N222">
        <v>8</v>
      </c>
      <c r="P222" cm="1">
        <f t="array" ref="P222">IF(Q222&gt;0,INDEX(Q222:Q12356,MATCH(TRUE,INDEX(Q222:Q12356="",,),0)-1),"")</f>
        <v>6</v>
      </c>
      <c r="Q222">
        <f t="shared" si="3"/>
        <v>6</v>
      </c>
      <c r="R222">
        <f>IF(P222="","",0)</f>
        <v>0</v>
      </c>
    </row>
    <row r="223" spans="1:18" x14ac:dyDescent="0.3">
      <c r="P223" t="str" cm="1">
        <f t="array" ref="P223">IF(Q223&gt;0,INDEX(Q223:Q12357,MATCH(TRUE,INDEX(Q223:Q12357="",,),0)-1),"")</f>
        <v/>
      </c>
      <c r="R223" t="str">
        <f>IF(P223="","",0)</f>
        <v/>
      </c>
    </row>
    <row r="224" spans="1:18" x14ac:dyDescent="0.3">
      <c r="A224" t="s">
        <v>125</v>
      </c>
      <c r="B224" s="1">
        <v>38825</v>
      </c>
      <c r="C224" t="s">
        <v>82</v>
      </c>
      <c r="D224" t="s">
        <v>130</v>
      </c>
      <c r="E224" t="s">
        <v>131</v>
      </c>
      <c r="G224" t="s">
        <v>19</v>
      </c>
      <c r="H224" t="s">
        <v>36</v>
      </c>
      <c r="I224" t="s">
        <v>45</v>
      </c>
      <c r="J224" t="s">
        <v>93</v>
      </c>
      <c r="K224">
        <v>45.7</v>
      </c>
      <c r="L224">
        <v>98</v>
      </c>
      <c r="M224" t="s">
        <v>86</v>
      </c>
      <c r="N224">
        <v>210</v>
      </c>
      <c r="O224" t="s">
        <v>24</v>
      </c>
      <c r="P224" cm="1">
        <f t="array" ref="P224">IF(Q224&gt;0,INDEX(Q224:Q12358,MATCH(TRUE,INDEX(Q224:Q12358="",,),0)-1),"")</f>
        <v>4</v>
      </c>
      <c r="Q224">
        <f>INT((ROW()-224)/7)+1</f>
        <v>1</v>
      </c>
      <c r="R224">
        <f>IF(P224="","",0)</f>
        <v>0</v>
      </c>
    </row>
    <row r="225" spans="1:18" x14ac:dyDescent="0.3">
      <c r="A225" t="s">
        <v>125</v>
      </c>
      <c r="B225" s="1">
        <v>38825</v>
      </c>
      <c r="C225" t="s">
        <v>82</v>
      </c>
      <c r="D225" t="s">
        <v>130</v>
      </c>
      <c r="E225" t="s">
        <v>131</v>
      </c>
      <c r="G225" t="s">
        <v>19</v>
      </c>
      <c r="H225" t="s">
        <v>36</v>
      </c>
      <c r="I225" t="s">
        <v>21</v>
      </c>
      <c r="J225" t="s">
        <v>73</v>
      </c>
      <c r="K225">
        <v>69</v>
      </c>
      <c r="L225">
        <v>17.2</v>
      </c>
      <c r="M225" t="s">
        <v>86</v>
      </c>
      <c r="N225">
        <v>21</v>
      </c>
      <c r="O225" t="s">
        <v>24</v>
      </c>
      <c r="P225" cm="1">
        <f t="array" ref="P225">IF(Q225&gt;0,INDEX(Q225:Q12359,MATCH(TRUE,INDEX(Q225:Q12359="",,),0)-1),"")</f>
        <v>4</v>
      </c>
      <c r="Q225">
        <f t="shared" ref="Q225:Q251" si="4">INT((ROW()-224)/7)+1</f>
        <v>1</v>
      </c>
      <c r="R225">
        <f>IF(P225="","",0)</f>
        <v>0</v>
      </c>
    </row>
    <row r="226" spans="1:18" x14ac:dyDescent="0.3">
      <c r="A226" t="s">
        <v>125</v>
      </c>
      <c r="B226" s="1">
        <v>38825</v>
      </c>
      <c r="C226" t="s">
        <v>82</v>
      </c>
      <c r="D226" t="s">
        <v>130</v>
      </c>
      <c r="E226" t="s">
        <v>131</v>
      </c>
      <c r="G226" t="s">
        <v>19</v>
      </c>
      <c r="H226" t="s">
        <v>72</v>
      </c>
      <c r="I226" t="s">
        <v>21</v>
      </c>
      <c r="J226" t="s">
        <v>73</v>
      </c>
      <c r="K226">
        <v>123</v>
      </c>
      <c r="L226">
        <v>7.7</v>
      </c>
      <c r="M226" t="s">
        <v>86</v>
      </c>
      <c r="N226">
        <v>11</v>
      </c>
      <c r="O226" t="s">
        <v>24</v>
      </c>
      <c r="P226" cm="1">
        <f t="array" ref="P226">IF(Q226&gt;0,INDEX(Q226:Q12360,MATCH(TRUE,INDEX(Q226:Q12360="",,),0)-1),"")</f>
        <v>4</v>
      </c>
      <c r="Q226">
        <f t="shared" si="4"/>
        <v>1</v>
      </c>
      <c r="R226">
        <f>IF(P226="","",0)</f>
        <v>0</v>
      </c>
    </row>
    <row r="227" spans="1:18" x14ac:dyDescent="0.3">
      <c r="A227" t="s">
        <v>125</v>
      </c>
      <c r="B227" s="1">
        <v>38825</v>
      </c>
      <c r="C227" t="s">
        <v>82</v>
      </c>
      <c r="D227" t="s">
        <v>130</v>
      </c>
      <c r="E227" t="s">
        <v>131</v>
      </c>
      <c r="G227" s="6" t="s">
        <v>88</v>
      </c>
      <c r="H227" t="s">
        <v>102</v>
      </c>
      <c r="I227" t="s">
        <v>45</v>
      </c>
      <c r="J227" t="s">
        <v>93</v>
      </c>
      <c r="K227">
        <v>2.1</v>
      </c>
      <c r="L227">
        <v>317</v>
      </c>
      <c r="M227" t="s">
        <v>86</v>
      </c>
      <c r="N227">
        <v>317</v>
      </c>
      <c r="O227" t="s">
        <v>24</v>
      </c>
      <c r="P227" cm="1">
        <f t="array" ref="P227">IF(Q227&gt;0,INDEX(Q227:Q12361,MATCH(TRUE,INDEX(Q227:Q12361="",,),0)-1),"")</f>
        <v>4</v>
      </c>
      <c r="Q227">
        <f t="shared" si="4"/>
        <v>1</v>
      </c>
      <c r="R227">
        <f>IF(P227="","",0)</f>
        <v>0</v>
      </c>
    </row>
    <row r="228" spans="1:18" x14ac:dyDescent="0.3">
      <c r="A228" t="s">
        <v>125</v>
      </c>
      <c r="B228" s="1">
        <v>38825</v>
      </c>
      <c r="C228" t="s">
        <v>82</v>
      </c>
      <c r="D228" t="s">
        <v>130</v>
      </c>
      <c r="E228" t="s">
        <v>131</v>
      </c>
      <c r="G228" s="6" t="s">
        <v>88</v>
      </c>
      <c r="H228" t="s">
        <v>100</v>
      </c>
      <c r="I228" t="s">
        <v>45</v>
      </c>
      <c r="J228" t="s">
        <v>93</v>
      </c>
      <c r="K228">
        <v>12.6</v>
      </c>
      <c r="L228">
        <v>63</v>
      </c>
      <c r="M228" t="s">
        <v>86</v>
      </c>
      <c r="N228">
        <v>63</v>
      </c>
      <c r="O228" t="s">
        <v>24</v>
      </c>
      <c r="P228" cm="1">
        <f t="array" ref="P228">IF(Q228&gt;0,INDEX(Q228:Q12362,MATCH(TRUE,INDEX(Q228:Q12362="",,),0)-1),"")</f>
        <v>4</v>
      </c>
      <c r="Q228">
        <f t="shared" si="4"/>
        <v>1</v>
      </c>
      <c r="R228">
        <f>IF(P228="","",0)</f>
        <v>0</v>
      </c>
    </row>
    <row r="229" spans="1:18" x14ac:dyDescent="0.3">
      <c r="A229" t="s">
        <v>125</v>
      </c>
      <c r="B229" s="1">
        <v>38825</v>
      </c>
      <c r="C229" t="s">
        <v>82</v>
      </c>
      <c r="D229" t="s">
        <v>130</v>
      </c>
      <c r="E229" t="s">
        <v>131</v>
      </c>
      <c r="G229" s="6" t="s">
        <v>88</v>
      </c>
      <c r="H229" t="s">
        <v>72</v>
      </c>
      <c r="I229" t="s">
        <v>45</v>
      </c>
      <c r="J229" t="s">
        <v>93</v>
      </c>
      <c r="K229">
        <v>1.9</v>
      </c>
      <c r="L229">
        <v>87</v>
      </c>
      <c r="M229" t="s">
        <v>86</v>
      </c>
      <c r="N229">
        <v>87</v>
      </c>
      <c r="O229" t="s">
        <v>24</v>
      </c>
      <c r="P229" cm="1">
        <f t="array" ref="P229">IF(Q229&gt;0,INDEX(Q229:Q12363,MATCH(TRUE,INDEX(Q229:Q12363="",,),0)-1),"")</f>
        <v>4</v>
      </c>
      <c r="Q229">
        <f t="shared" si="4"/>
        <v>1</v>
      </c>
      <c r="R229">
        <f>IF(P229="","",0)</f>
        <v>0</v>
      </c>
    </row>
    <row r="230" spans="1:18" x14ac:dyDescent="0.3">
      <c r="A230" t="s">
        <v>125</v>
      </c>
      <c r="B230" s="1">
        <v>38825</v>
      </c>
      <c r="C230" t="s">
        <v>82</v>
      </c>
      <c r="D230" t="s">
        <v>130</v>
      </c>
      <c r="E230" t="s">
        <v>131</v>
      </c>
      <c r="G230" s="6" t="s">
        <v>88</v>
      </c>
      <c r="H230" t="s">
        <v>100</v>
      </c>
      <c r="I230" t="s">
        <v>21</v>
      </c>
      <c r="J230" t="s">
        <v>73</v>
      </c>
      <c r="K230">
        <v>35</v>
      </c>
      <c r="L230">
        <v>5.15</v>
      </c>
      <c r="M230" t="s">
        <v>86</v>
      </c>
      <c r="N230">
        <v>5.15</v>
      </c>
      <c r="O230" t="s">
        <v>24</v>
      </c>
      <c r="P230" cm="1">
        <f t="array" ref="P230">IF(Q230&gt;0,INDEX(Q230:Q12364,MATCH(TRUE,INDEX(Q230:Q12364="",,),0)-1),"")</f>
        <v>4</v>
      </c>
      <c r="Q230">
        <f t="shared" si="4"/>
        <v>1</v>
      </c>
      <c r="R230">
        <f>IF(P230="","",0)</f>
        <v>0</v>
      </c>
    </row>
    <row r="231" spans="1:18" x14ac:dyDescent="0.3">
      <c r="A231" t="s">
        <v>125</v>
      </c>
      <c r="B231" s="1">
        <v>38825</v>
      </c>
      <c r="C231" t="s">
        <v>82</v>
      </c>
      <c r="D231" t="s">
        <v>130</v>
      </c>
      <c r="E231" t="s">
        <v>131</v>
      </c>
      <c r="G231" t="s">
        <v>19</v>
      </c>
      <c r="H231" t="s">
        <v>36</v>
      </c>
      <c r="I231" t="s">
        <v>45</v>
      </c>
      <c r="J231" t="s">
        <v>93</v>
      </c>
      <c r="K231">
        <v>45.7</v>
      </c>
      <c r="L231">
        <v>98</v>
      </c>
      <c r="M231" t="s">
        <v>99</v>
      </c>
      <c r="N231">
        <v>98</v>
      </c>
      <c r="P231" cm="1">
        <f t="array" ref="P231">IF(Q231&gt;0,INDEX(Q231:Q12365,MATCH(TRUE,INDEX(Q231:Q12365="",,),0)-1),"")</f>
        <v>4</v>
      </c>
      <c r="Q231">
        <f t="shared" si="4"/>
        <v>2</v>
      </c>
      <c r="R231">
        <f>IF(P231="","",0)</f>
        <v>0</v>
      </c>
    </row>
    <row r="232" spans="1:18" x14ac:dyDescent="0.3">
      <c r="A232" t="s">
        <v>125</v>
      </c>
      <c r="B232" s="1">
        <v>38825</v>
      </c>
      <c r="C232" t="s">
        <v>82</v>
      </c>
      <c r="D232" t="s">
        <v>130</v>
      </c>
      <c r="E232" t="s">
        <v>131</v>
      </c>
      <c r="G232" t="s">
        <v>19</v>
      </c>
      <c r="H232" t="s">
        <v>36</v>
      </c>
      <c r="I232" t="s">
        <v>21</v>
      </c>
      <c r="J232" t="s">
        <v>73</v>
      </c>
      <c r="K232">
        <v>69</v>
      </c>
      <c r="L232">
        <v>17.2</v>
      </c>
      <c r="M232" t="s">
        <v>99</v>
      </c>
      <c r="N232">
        <v>17.2</v>
      </c>
      <c r="P232" cm="1">
        <f t="array" ref="P232">IF(Q232&gt;0,INDEX(Q232:Q12366,MATCH(TRUE,INDEX(Q232:Q12366="",,),0)-1),"")</f>
        <v>4</v>
      </c>
      <c r="Q232">
        <f t="shared" si="4"/>
        <v>2</v>
      </c>
      <c r="R232">
        <f>IF(P232="","",0)</f>
        <v>0</v>
      </c>
    </row>
    <row r="233" spans="1:18" x14ac:dyDescent="0.3">
      <c r="A233" t="s">
        <v>125</v>
      </c>
      <c r="B233" s="1">
        <v>38825</v>
      </c>
      <c r="C233" t="s">
        <v>82</v>
      </c>
      <c r="D233" t="s">
        <v>130</v>
      </c>
      <c r="E233" t="s">
        <v>131</v>
      </c>
      <c r="G233" t="s">
        <v>19</v>
      </c>
      <c r="H233" t="s">
        <v>72</v>
      </c>
      <c r="I233" t="s">
        <v>21</v>
      </c>
      <c r="J233" t="s">
        <v>73</v>
      </c>
      <c r="K233">
        <v>123</v>
      </c>
      <c r="L233">
        <v>7.7</v>
      </c>
      <c r="M233" t="s">
        <v>99</v>
      </c>
      <c r="N233">
        <v>36.85</v>
      </c>
      <c r="P233" cm="1">
        <f t="array" ref="P233">IF(Q233&gt;0,INDEX(Q233:Q12367,MATCH(TRUE,INDEX(Q233:Q12367="",,),0)-1),"")</f>
        <v>4</v>
      </c>
      <c r="Q233">
        <f t="shared" si="4"/>
        <v>2</v>
      </c>
      <c r="R233">
        <f>IF(P233="","",0)</f>
        <v>0</v>
      </c>
    </row>
    <row r="234" spans="1:18" x14ac:dyDescent="0.3">
      <c r="A234" t="s">
        <v>125</v>
      </c>
      <c r="B234" s="1">
        <v>38825</v>
      </c>
      <c r="C234" t="s">
        <v>82</v>
      </c>
      <c r="D234" t="s">
        <v>130</v>
      </c>
      <c r="E234" t="s">
        <v>131</v>
      </c>
      <c r="G234" s="6" t="s">
        <v>88</v>
      </c>
      <c r="H234" t="s">
        <v>102</v>
      </c>
      <c r="I234" t="s">
        <v>45</v>
      </c>
      <c r="J234" t="s">
        <v>93</v>
      </c>
      <c r="K234">
        <v>2.1</v>
      </c>
      <c r="L234">
        <v>317</v>
      </c>
      <c r="M234" t="s">
        <v>99</v>
      </c>
      <c r="N234">
        <v>317</v>
      </c>
      <c r="P234" cm="1">
        <f t="array" ref="P234">IF(Q234&gt;0,INDEX(Q234:Q12368,MATCH(TRUE,INDEX(Q234:Q12368="",,),0)-1),"")</f>
        <v>4</v>
      </c>
      <c r="Q234">
        <f t="shared" si="4"/>
        <v>2</v>
      </c>
      <c r="R234">
        <f>IF(P234="","",0)</f>
        <v>0</v>
      </c>
    </row>
    <row r="235" spans="1:18" x14ac:dyDescent="0.3">
      <c r="A235" t="s">
        <v>125</v>
      </c>
      <c r="B235" s="1">
        <v>38825</v>
      </c>
      <c r="C235" t="s">
        <v>82</v>
      </c>
      <c r="D235" t="s">
        <v>130</v>
      </c>
      <c r="E235" t="s">
        <v>131</v>
      </c>
      <c r="G235" s="6" t="s">
        <v>88</v>
      </c>
      <c r="H235" t="s">
        <v>100</v>
      </c>
      <c r="I235" t="s">
        <v>45</v>
      </c>
      <c r="J235" t="s">
        <v>93</v>
      </c>
      <c r="K235">
        <v>12.6</v>
      </c>
      <c r="L235">
        <v>63</v>
      </c>
      <c r="M235" t="s">
        <v>99</v>
      </c>
      <c r="N235">
        <v>63</v>
      </c>
      <c r="P235" cm="1">
        <f t="array" ref="P235">IF(Q235&gt;0,INDEX(Q235:Q12369,MATCH(TRUE,INDEX(Q235:Q12369="",,),0)-1),"")</f>
        <v>4</v>
      </c>
      <c r="Q235">
        <f t="shared" si="4"/>
        <v>2</v>
      </c>
      <c r="R235">
        <f>IF(P235="","",0)</f>
        <v>0</v>
      </c>
    </row>
    <row r="236" spans="1:18" x14ac:dyDescent="0.3">
      <c r="A236" t="s">
        <v>125</v>
      </c>
      <c r="B236" s="1">
        <v>38825</v>
      </c>
      <c r="C236" t="s">
        <v>82</v>
      </c>
      <c r="D236" t="s">
        <v>130</v>
      </c>
      <c r="E236" t="s">
        <v>131</v>
      </c>
      <c r="G236" s="6" t="s">
        <v>88</v>
      </c>
      <c r="H236" t="s">
        <v>72</v>
      </c>
      <c r="I236" t="s">
        <v>45</v>
      </c>
      <c r="J236" t="s">
        <v>93</v>
      </c>
      <c r="K236">
        <v>1.9</v>
      </c>
      <c r="L236">
        <v>87</v>
      </c>
      <c r="M236" t="s">
        <v>99</v>
      </c>
      <c r="N236">
        <v>87</v>
      </c>
      <c r="P236" cm="1">
        <f t="array" ref="P236">IF(Q236&gt;0,INDEX(Q236:Q12370,MATCH(TRUE,INDEX(Q236:Q12370="",,),0)-1),"")</f>
        <v>4</v>
      </c>
      <c r="Q236">
        <f t="shared" si="4"/>
        <v>2</v>
      </c>
      <c r="R236">
        <f>IF(P236="","",0)</f>
        <v>0</v>
      </c>
    </row>
    <row r="237" spans="1:18" x14ac:dyDescent="0.3">
      <c r="A237" t="s">
        <v>125</v>
      </c>
      <c r="B237" s="1">
        <v>38825</v>
      </c>
      <c r="C237" t="s">
        <v>82</v>
      </c>
      <c r="D237" t="s">
        <v>130</v>
      </c>
      <c r="E237" t="s">
        <v>131</v>
      </c>
      <c r="G237" s="6" t="s">
        <v>88</v>
      </c>
      <c r="H237" t="s">
        <v>100</v>
      </c>
      <c r="I237" t="s">
        <v>21</v>
      </c>
      <c r="J237" t="s">
        <v>73</v>
      </c>
      <c r="K237">
        <v>35</v>
      </c>
      <c r="L237">
        <v>5.15</v>
      </c>
      <c r="M237" t="s">
        <v>99</v>
      </c>
      <c r="N237">
        <v>5.15</v>
      </c>
      <c r="P237" cm="1">
        <f t="array" ref="P237">IF(Q237&gt;0,INDEX(Q237:Q12371,MATCH(TRUE,INDEX(Q237:Q12371="",,),0)-1),"")</f>
        <v>4</v>
      </c>
      <c r="Q237">
        <f t="shared" si="4"/>
        <v>2</v>
      </c>
      <c r="R237">
        <f>IF(P237="","",0)</f>
        <v>0</v>
      </c>
    </row>
    <row r="238" spans="1:18" x14ac:dyDescent="0.3">
      <c r="A238" t="s">
        <v>125</v>
      </c>
      <c r="B238" s="1">
        <v>38825</v>
      </c>
      <c r="C238" t="s">
        <v>82</v>
      </c>
      <c r="D238" t="s">
        <v>130</v>
      </c>
      <c r="E238" t="s">
        <v>131</v>
      </c>
      <c r="G238" t="s">
        <v>19</v>
      </c>
      <c r="H238" t="s">
        <v>36</v>
      </c>
      <c r="I238" t="s">
        <v>45</v>
      </c>
      <c r="J238" t="s">
        <v>93</v>
      </c>
      <c r="K238">
        <v>45.7</v>
      </c>
      <c r="L238">
        <v>98</v>
      </c>
      <c r="M238" t="s">
        <v>132</v>
      </c>
      <c r="N238">
        <v>98</v>
      </c>
      <c r="P238" cm="1">
        <f t="array" ref="P238">IF(Q238&gt;0,INDEX(Q238:Q12372,MATCH(TRUE,INDEX(Q238:Q12372="",,),0)-1),"")</f>
        <v>4</v>
      </c>
      <c r="Q238">
        <f t="shared" si="4"/>
        <v>3</v>
      </c>
      <c r="R238">
        <f>IF(P238="","",0)</f>
        <v>0</v>
      </c>
    </row>
    <row r="239" spans="1:18" x14ac:dyDescent="0.3">
      <c r="A239" t="s">
        <v>125</v>
      </c>
      <c r="B239" s="1">
        <v>38825</v>
      </c>
      <c r="C239" t="s">
        <v>82</v>
      </c>
      <c r="D239" t="s">
        <v>130</v>
      </c>
      <c r="E239" t="s">
        <v>131</v>
      </c>
      <c r="G239" t="s">
        <v>19</v>
      </c>
      <c r="H239" t="s">
        <v>36</v>
      </c>
      <c r="I239" t="s">
        <v>21</v>
      </c>
      <c r="J239" t="s">
        <v>73</v>
      </c>
      <c r="K239">
        <v>69</v>
      </c>
      <c r="L239">
        <v>17.2</v>
      </c>
      <c r="M239" t="s">
        <v>132</v>
      </c>
      <c r="N239">
        <v>20</v>
      </c>
      <c r="P239" cm="1">
        <f t="array" ref="P239">IF(Q239&gt;0,INDEX(Q239:Q12373,MATCH(TRUE,INDEX(Q239:Q12373="",,),0)-1),"")</f>
        <v>4</v>
      </c>
      <c r="Q239">
        <f t="shared" si="4"/>
        <v>3</v>
      </c>
      <c r="R239">
        <f>IF(P239="","",0)</f>
        <v>0</v>
      </c>
    </row>
    <row r="240" spans="1:18" x14ac:dyDescent="0.3">
      <c r="A240" t="s">
        <v>125</v>
      </c>
      <c r="B240" s="1">
        <v>38825</v>
      </c>
      <c r="C240" t="s">
        <v>82</v>
      </c>
      <c r="D240" t="s">
        <v>130</v>
      </c>
      <c r="E240" t="s">
        <v>131</v>
      </c>
      <c r="G240" t="s">
        <v>19</v>
      </c>
      <c r="H240" t="s">
        <v>72</v>
      </c>
      <c r="I240" t="s">
        <v>21</v>
      </c>
      <c r="J240" t="s">
        <v>73</v>
      </c>
      <c r="K240">
        <v>123</v>
      </c>
      <c r="L240">
        <v>7.7</v>
      </c>
      <c r="M240" t="s">
        <v>132</v>
      </c>
      <c r="N240">
        <v>7.99</v>
      </c>
      <c r="P240" cm="1">
        <f t="array" ref="P240">IF(Q240&gt;0,INDEX(Q240:Q12374,MATCH(TRUE,INDEX(Q240:Q12374="",,),0)-1),"")</f>
        <v>4</v>
      </c>
      <c r="Q240">
        <f t="shared" si="4"/>
        <v>3</v>
      </c>
      <c r="R240">
        <f>IF(P240="","",0)</f>
        <v>0</v>
      </c>
    </row>
    <row r="241" spans="1:18" x14ac:dyDescent="0.3">
      <c r="A241" t="s">
        <v>125</v>
      </c>
      <c r="B241" s="1">
        <v>38825</v>
      </c>
      <c r="C241" t="s">
        <v>82</v>
      </c>
      <c r="D241" t="s">
        <v>130</v>
      </c>
      <c r="E241" t="s">
        <v>131</v>
      </c>
      <c r="G241" s="6" t="s">
        <v>88</v>
      </c>
      <c r="H241" t="s">
        <v>102</v>
      </c>
      <c r="I241" t="s">
        <v>45</v>
      </c>
      <c r="J241" t="s">
        <v>93</v>
      </c>
      <c r="K241">
        <v>2.1</v>
      </c>
      <c r="L241">
        <v>317</v>
      </c>
      <c r="M241" t="s">
        <v>132</v>
      </c>
      <c r="N241">
        <v>317</v>
      </c>
      <c r="P241" cm="1">
        <f t="array" ref="P241">IF(Q241&gt;0,INDEX(Q241:Q12375,MATCH(TRUE,INDEX(Q241:Q12375="",,),0)-1),"")</f>
        <v>4</v>
      </c>
      <c r="Q241">
        <f t="shared" si="4"/>
        <v>3</v>
      </c>
      <c r="R241">
        <f>IF(P241="","",0)</f>
        <v>0</v>
      </c>
    </row>
    <row r="242" spans="1:18" x14ac:dyDescent="0.3">
      <c r="A242" t="s">
        <v>125</v>
      </c>
      <c r="B242" s="1">
        <v>38825</v>
      </c>
      <c r="C242" t="s">
        <v>82</v>
      </c>
      <c r="D242" t="s">
        <v>130</v>
      </c>
      <c r="E242" t="s">
        <v>131</v>
      </c>
      <c r="G242" s="6" t="s">
        <v>88</v>
      </c>
      <c r="H242" t="s">
        <v>100</v>
      </c>
      <c r="I242" t="s">
        <v>45</v>
      </c>
      <c r="J242" t="s">
        <v>93</v>
      </c>
      <c r="K242">
        <v>12.6</v>
      </c>
      <c r="L242">
        <v>63</v>
      </c>
      <c r="M242" t="s">
        <v>132</v>
      </c>
      <c r="N242">
        <v>63</v>
      </c>
      <c r="P242" cm="1">
        <f t="array" ref="P242">IF(Q242&gt;0,INDEX(Q242:Q12376,MATCH(TRUE,INDEX(Q242:Q12376="",,),0)-1),"")</f>
        <v>4</v>
      </c>
      <c r="Q242">
        <f t="shared" si="4"/>
        <v>3</v>
      </c>
      <c r="R242">
        <f>IF(P242="","",0)</f>
        <v>0</v>
      </c>
    </row>
    <row r="243" spans="1:18" x14ac:dyDescent="0.3">
      <c r="A243" t="s">
        <v>125</v>
      </c>
      <c r="B243" s="1">
        <v>38825</v>
      </c>
      <c r="C243" t="s">
        <v>82</v>
      </c>
      <c r="D243" t="s">
        <v>130</v>
      </c>
      <c r="E243" t="s">
        <v>131</v>
      </c>
      <c r="G243" s="6" t="s">
        <v>88</v>
      </c>
      <c r="H243" t="s">
        <v>72</v>
      </c>
      <c r="I243" t="s">
        <v>45</v>
      </c>
      <c r="J243" t="s">
        <v>93</v>
      </c>
      <c r="K243">
        <v>1.9</v>
      </c>
      <c r="L243">
        <v>87</v>
      </c>
      <c r="M243" t="s">
        <v>132</v>
      </c>
      <c r="N243">
        <v>87</v>
      </c>
      <c r="P243" cm="1">
        <f t="array" ref="P243">IF(Q243&gt;0,INDEX(Q243:Q12377,MATCH(TRUE,INDEX(Q243:Q12377="",,),0)-1),"")</f>
        <v>4</v>
      </c>
      <c r="Q243">
        <f t="shared" si="4"/>
        <v>3</v>
      </c>
      <c r="R243">
        <f>IF(P243="","",0)</f>
        <v>0</v>
      </c>
    </row>
    <row r="244" spans="1:18" x14ac:dyDescent="0.3">
      <c r="A244" t="s">
        <v>125</v>
      </c>
      <c r="B244" s="1">
        <v>38825</v>
      </c>
      <c r="C244" t="s">
        <v>82</v>
      </c>
      <c r="D244" t="s">
        <v>130</v>
      </c>
      <c r="E244" t="s">
        <v>131</v>
      </c>
      <c r="G244" s="6" t="s">
        <v>88</v>
      </c>
      <c r="H244" t="s">
        <v>100</v>
      </c>
      <c r="I244" t="s">
        <v>21</v>
      </c>
      <c r="J244" t="s">
        <v>73</v>
      </c>
      <c r="K244">
        <v>35</v>
      </c>
      <c r="L244">
        <v>5.15</v>
      </c>
      <c r="M244" t="s">
        <v>132</v>
      </c>
      <c r="N244">
        <v>5.15</v>
      </c>
      <c r="P244" cm="1">
        <f t="array" ref="P244">IF(Q244&gt;0,INDEX(Q244:Q12378,MATCH(TRUE,INDEX(Q244:Q12378="",,),0)-1),"")</f>
        <v>4</v>
      </c>
      <c r="Q244">
        <f t="shared" si="4"/>
        <v>3</v>
      </c>
      <c r="R244">
        <f>IF(P244="","",0)</f>
        <v>0</v>
      </c>
    </row>
    <row r="245" spans="1:18" x14ac:dyDescent="0.3">
      <c r="A245" t="s">
        <v>125</v>
      </c>
      <c r="B245" s="1">
        <v>38825</v>
      </c>
      <c r="C245" t="s">
        <v>82</v>
      </c>
      <c r="D245" t="s">
        <v>130</v>
      </c>
      <c r="E245" t="s">
        <v>131</v>
      </c>
      <c r="G245" t="s">
        <v>19</v>
      </c>
      <c r="H245" t="s">
        <v>36</v>
      </c>
      <c r="I245" t="s">
        <v>45</v>
      </c>
      <c r="J245" t="s">
        <v>93</v>
      </c>
      <c r="K245">
        <v>45.7</v>
      </c>
      <c r="L245">
        <v>98</v>
      </c>
      <c r="M245" t="s">
        <v>121</v>
      </c>
      <c r="N245">
        <v>100</v>
      </c>
      <c r="P245" cm="1">
        <f t="array" ref="P245">IF(Q245&gt;0,INDEX(Q245:Q12379,MATCH(TRUE,INDEX(Q245:Q12379="",,),0)-1),"")</f>
        <v>4</v>
      </c>
      <c r="Q245">
        <f t="shared" si="4"/>
        <v>4</v>
      </c>
      <c r="R245">
        <f>IF(P245="","",0)</f>
        <v>0</v>
      </c>
    </row>
    <row r="246" spans="1:18" x14ac:dyDescent="0.3">
      <c r="A246" t="s">
        <v>125</v>
      </c>
      <c r="B246" s="1">
        <v>38825</v>
      </c>
      <c r="C246" t="s">
        <v>82</v>
      </c>
      <c r="D246" t="s">
        <v>130</v>
      </c>
      <c r="E246" t="s">
        <v>131</v>
      </c>
      <c r="G246" t="s">
        <v>19</v>
      </c>
      <c r="H246" t="s">
        <v>36</v>
      </c>
      <c r="I246" t="s">
        <v>21</v>
      </c>
      <c r="J246" t="s">
        <v>73</v>
      </c>
      <c r="K246">
        <v>69</v>
      </c>
      <c r="L246">
        <v>17.2</v>
      </c>
      <c r="M246" t="s">
        <v>121</v>
      </c>
      <c r="N246">
        <v>18</v>
      </c>
      <c r="P246" cm="1">
        <f t="array" ref="P246">IF(Q246&gt;0,INDEX(Q246:Q12380,MATCH(TRUE,INDEX(Q246:Q12380="",,),0)-1),"")</f>
        <v>4</v>
      </c>
      <c r="Q246">
        <f t="shared" si="4"/>
        <v>4</v>
      </c>
      <c r="R246">
        <f>IF(P246="","",0)</f>
        <v>0</v>
      </c>
    </row>
    <row r="247" spans="1:18" x14ac:dyDescent="0.3">
      <c r="A247" t="s">
        <v>125</v>
      </c>
      <c r="B247" s="1">
        <v>38825</v>
      </c>
      <c r="C247" t="s">
        <v>82</v>
      </c>
      <c r="D247" t="s">
        <v>130</v>
      </c>
      <c r="E247" t="s">
        <v>131</v>
      </c>
      <c r="G247" t="s">
        <v>19</v>
      </c>
      <c r="H247" t="s">
        <v>72</v>
      </c>
      <c r="I247" t="s">
        <v>21</v>
      </c>
      <c r="J247" t="s">
        <v>73</v>
      </c>
      <c r="K247">
        <v>123</v>
      </c>
      <c r="L247">
        <v>7.7</v>
      </c>
      <c r="M247" t="s">
        <v>121</v>
      </c>
      <c r="N247">
        <v>8</v>
      </c>
      <c r="P247" cm="1">
        <f t="array" ref="P247">IF(Q247&gt;0,INDEX(Q247:Q12381,MATCH(TRUE,INDEX(Q247:Q12381="",,),0)-1),"")</f>
        <v>4</v>
      </c>
      <c r="Q247">
        <f t="shared" si="4"/>
        <v>4</v>
      </c>
      <c r="R247">
        <f>IF(P247="","",0)</f>
        <v>0</v>
      </c>
    </row>
    <row r="248" spans="1:18" x14ac:dyDescent="0.3">
      <c r="A248" t="s">
        <v>125</v>
      </c>
      <c r="B248" s="1">
        <v>38825</v>
      </c>
      <c r="C248" t="s">
        <v>82</v>
      </c>
      <c r="D248" t="s">
        <v>130</v>
      </c>
      <c r="E248" t="s">
        <v>131</v>
      </c>
      <c r="G248" s="6" t="s">
        <v>88</v>
      </c>
      <c r="H248" t="s">
        <v>102</v>
      </c>
      <c r="I248" t="s">
        <v>45</v>
      </c>
      <c r="J248" t="s">
        <v>93</v>
      </c>
      <c r="K248">
        <v>2.1</v>
      </c>
      <c r="L248">
        <v>317</v>
      </c>
      <c r="M248" t="s">
        <v>121</v>
      </c>
      <c r="N248">
        <v>317</v>
      </c>
      <c r="P248" cm="1">
        <f t="array" ref="P248">IF(Q248&gt;0,INDEX(Q248:Q12382,MATCH(TRUE,INDEX(Q248:Q12382="",,),0)-1),"")</f>
        <v>4</v>
      </c>
      <c r="Q248">
        <f t="shared" si="4"/>
        <v>4</v>
      </c>
      <c r="R248">
        <f>IF(P248="","",0)</f>
        <v>0</v>
      </c>
    </row>
    <row r="249" spans="1:18" x14ac:dyDescent="0.3">
      <c r="A249" t="s">
        <v>125</v>
      </c>
      <c r="B249" s="1">
        <v>38825</v>
      </c>
      <c r="C249" t="s">
        <v>82</v>
      </c>
      <c r="D249" t="s">
        <v>130</v>
      </c>
      <c r="E249" t="s">
        <v>131</v>
      </c>
      <c r="G249" s="6" t="s">
        <v>88</v>
      </c>
      <c r="H249" t="s">
        <v>100</v>
      </c>
      <c r="I249" t="s">
        <v>45</v>
      </c>
      <c r="J249" t="s">
        <v>93</v>
      </c>
      <c r="K249">
        <v>12.6</v>
      </c>
      <c r="L249">
        <v>63</v>
      </c>
      <c r="M249" t="s">
        <v>121</v>
      </c>
      <c r="N249">
        <v>63</v>
      </c>
      <c r="P249" cm="1">
        <f t="array" ref="P249">IF(Q249&gt;0,INDEX(Q249:Q12383,MATCH(TRUE,INDEX(Q249:Q12383="",,),0)-1),"")</f>
        <v>4</v>
      </c>
      <c r="Q249">
        <f t="shared" si="4"/>
        <v>4</v>
      </c>
      <c r="R249">
        <f>IF(P249="","",0)</f>
        <v>0</v>
      </c>
    </row>
    <row r="250" spans="1:18" x14ac:dyDescent="0.3">
      <c r="A250" t="s">
        <v>125</v>
      </c>
      <c r="B250" s="1">
        <v>38825</v>
      </c>
      <c r="C250" t="s">
        <v>82</v>
      </c>
      <c r="D250" t="s">
        <v>130</v>
      </c>
      <c r="E250" t="s">
        <v>131</v>
      </c>
      <c r="G250" s="6" t="s">
        <v>88</v>
      </c>
      <c r="H250" t="s">
        <v>72</v>
      </c>
      <c r="I250" t="s">
        <v>45</v>
      </c>
      <c r="J250" t="s">
        <v>93</v>
      </c>
      <c r="K250">
        <v>1.9</v>
      </c>
      <c r="L250">
        <v>87</v>
      </c>
      <c r="M250" t="s">
        <v>121</v>
      </c>
      <c r="N250">
        <v>87</v>
      </c>
      <c r="P250" cm="1">
        <f t="array" ref="P250">IF(Q250&gt;0,INDEX(Q250:Q12384,MATCH(TRUE,INDEX(Q250:Q12384="",,),0)-1),"")</f>
        <v>4</v>
      </c>
      <c r="Q250">
        <f t="shared" si="4"/>
        <v>4</v>
      </c>
      <c r="R250">
        <f>IF(P250="","",0)</f>
        <v>0</v>
      </c>
    </row>
    <row r="251" spans="1:18" x14ac:dyDescent="0.3">
      <c r="A251" t="s">
        <v>125</v>
      </c>
      <c r="B251" s="1">
        <v>38825</v>
      </c>
      <c r="C251" t="s">
        <v>82</v>
      </c>
      <c r="D251" t="s">
        <v>130</v>
      </c>
      <c r="E251" t="s">
        <v>131</v>
      </c>
      <c r="G251" s="6" t="s">
        <v>88</v>
      </c>
      <c r="H251" t="s">
        <v>100</v>
      </c>
      <c r="I251" t="s">
        <v>21</v>
      </c>
      <c r="J251" t="s">
        <v>73</v>
      </c>
      <c r="K251">
        <v>35</v>
      </c>
      <c r="L251">
        <v>5.15</v>
      </c>
      <c r="M251" t="s">
        <v>121</v>
      </c>
      <c r="N251">
        <v>5.15</v>
      </c>
      <c r="P251" cm="1">
        <f t="array" ref="P251">IF(Q251&gt;0,INDEX(Q251:Q12385,MATCH(TRUE,INDEX(Q251:Q12385="",,),0)-1),"")</f>
        <v>4</v>
      </c>
      <c r="Q251">
        <f t="shared" si="4"/>
        <v>4</v>
      </c>
      <c r="R251">
        <f>IF(P251="","",0)</f>
        <v>0</v>
      </c>
    </row>
    <row r="252" spans="1:18" x14ac:dyDescent="0.3">
      <c r="P252" t="str" cm="1">
        <f t="array" ref="P252">IF(Q252&gt;0,INDEX(Q252:Q12386,MATCH(TRUE,INDEX(Q252:Q12386="",,),0)-1),"")</f>
        <v/>
      </c>
      <c r="R252" t="str">
        <f>IF(P252="","",0)</f>
        <v/>
      </c>
    </row>
    <row r="253" spans="1:18" x14ac:dyDescent="0.3">
      <c r="A253" t="s">
        <v>125</v>
      </c>
      <c r="B253" s="1">
        <v>38825</v>
      </c>
      <c r="C253" t="s">
        <v>82</v>
      </c>
      <c r="D253" t="s">
        <v>133</v>
      </c>
      <c r="E253" t="s">
        <v>134</v>
      </c>
      <c r="G253" t="s">
        <v>19</v>
      </c>
      <c r="H253" t="s">
        <v>36</v>
      </c>
      <c r="I253" t="s">
        <v>45</v>
      </c>
      <c r="J253" t="s">
        <v>93</v>
      </c>
      <c r="K253">
        <v>78.599999999999994</v>
      </c>
      <c r="L253">
        <v>108</v>
      </c>
      <c r="M253" t="s">
        <v>86</v>
      </c>
      <c r="N253">
        <v>200</v>
      </c>
      <c r="O253" t="s">
        <v>24</v>
      </c>
      <c r="P253" cm="1">
        <f t="array" ref="P253">IF(Q253&gt;0,INDEX(Q253:Q12387,MATCH(TRUE,INDEX(Q253:Q12387="",,),0)-1),"")</f>
        <v>5</v>
      </c>
      <c r="Q253">
        <f>INT((ROW()-253)/10)+1</f>
        <v>1</v>
      </c>
      <c r="R253">
        <f>IF(P253="","",0)</f>
        <v>0</v>
      </c>
    </row>
    <row r="254" spans="1:18" x14ac:dyDescent="0.3">
      <c r="A254" t="s">
        <v>125</v>
      </c>
      <c r="B254" s="1">
        <v>38825</v>
      </c>
      <c r="C254" t="s">
        <v>82</v>
      </c>
      <c r="D254" t="s">
        <v>133</v>
      </c>
      <c r="E254" t="s">
        <v>134</v>
      </c>
      <c r="G254" t="s">
        <v>19</v>
      </c>
      <c r="H254" t="s">
        <v>72</v>
      </c>
      <c r="I254" t="s">
        <v>45</v>
      </c>
      <c r="J254" t="s">
        <v>93</v>
      </c>
      <c r="K254">
        <v>45.3</v>
      </c>
      <c r="L254">
        <v>95</v>
      </c>
      <c r="M254" t="s">
        <v>86</v>
      </c>
      <c r="N254">
        <v>250</v>
      </c>
      <c r="O254" t="s">
        <v>24</v>
      </c>
      <c r="P254" cm="1">
        <f t="array" ref="P254">IF(Q254&gt;0,INDEX(Q254:Q12388,MATCH(TRUE,INDEX(Q254:Q12388="",,),0)-1),"")</f>
        <v>5</v>
      </c>
      <c r="Q254">
        <f t="shared" ref="Q254:Q302" si="5">INT((ROW()-253)/10)+1</f>
        <v>1</v>
      </c>
      <c r="R254">
        <f>IF(P254="","",0)</f>
        <v>0</v>
      </c>
    </row>
    <row r="255" spans="1:18" x14ac:dyDescent="0.3">
      <c r="A255" t="s">
        <v>125</v>
      </c>
      <c r="B255" s="1">
        <v>38825</v>
      </c>
      <c r="C255" t="s">
        <v>82</v>
      </c>
      <c r="D255" t="s">
        <v>133</v>
      </c>
      <c r="E255" t="s">
        <v>134</v>
      </c>
      <c r="G255" t="s">
        <v>19</v>
      </c>
      <c r="H255" t="s">
        <v>36</v>
      </c>
      <c r="I255" t="s">
        <v>21</v>
      </c>
      <c r="J255" t="s">
        <v>73</v>
      </c>
      <c r="K255">
        <v>262</v>
      </c>
      <c r="L255">
        <v>16.100000000000001</v>
      </c>
      <c r="M255" t="s">
        <v>86</v>
      </c>
      <c r="N255">
        <v>28</v>
      </c>
      <c r="O255" t="s">
        <v>24</v>
      </c>
      <c r="P255" cm="1">
        <f t="array" ref="P255">IF(Q255&gt;0,INDEX(Q255:Q12389,MATCH(TRUE,INDEX(Q255:Q12389="",,),0)-1),"")</f>
        <v>5</v>
      </c>
      <c r="Q255">
        <f t="shared" si="5"/>
        <v>1</v>
      </c>
      <c r="R255">
        <f>IF(P255="","",0)</f>
        <v>0</v>
      </c>
    </row>
    <row r="256" spans="1:18" x14ac:dyDescent="0.3">
      <c r="A256" t="s">
        <v>125</v>
      </c>
      <c r="B256" s="1">
        <v>38825</v>
      </c>
      <c r="C256" t="s">
        <v>82</v>
      </c>
      <c r="D256" t="s">
        <v>133</v>
      </c>
      <c r="E256" t="s">
        <v>134</v>
      </c>
      <c r="G256" s="6" t="s">
        <v>88</v>
      </c>
      <c r="H256" t="s">
        <v>96</v>
      </c>
      <c r="I256" t="s">
        <v>45</v>
      </c>
      <c r="J256" t="s">
        <v>93</v>
      </c>
      <c r="K256">
        <v>23.4</v>
      </c>
      <c r="L256">
        <v>92</v>
      </c>
      <c r="M256" t="s">
        <v>86</v>
      </c>
      <c r="N256">
        <v>92</v>
      </c>
      <c r="O256" t="s">
        <v>24</v>
      </c>
      <c r="P256" cm="1">
        <f t="array" ref="P256">IF(Q256&gt;0,INDEX(Q256:Q12390,MATCH(TRUE,INDEX(Q256:Q12390="",,),0)-1),"")</f>
        <v>5</v>
      </c>
      <c r="Q256">
        <f t="shared" si="5"/>
        <v>1</v>
      </c>
      <c r="R256">
        <f>IF(P256="","",0)</f>
        <v>0</v>
      </c>
    </row>
    <row r="257" spans="1:18" x14ac:dyDescent="0.3">
      <c r="A257" t="s">
        <v>125</v>
      </c>
      <c r="B257" s="1">
        <v>38825</v>
      </c>
      <c r="C257" t="s">
        <v>82</v>
      </c>
      <c r="D257" t="s">
        <v>133</v>
      </c>
      <c r="E257" t="s">
        <v>134</v>
      </c>
      <c r="G257" s="6" t="s">
        <v>88</v>
      </c>
      <c r="H257" t="s">
        <v>135</v>
      </c>
      <c r="I257" t="s">
        <v>45</v>
      </c>
      <c r="J257" t="s">
        <v>93</v>
      </c>
      <c r="K257">
        <v>23.8</v>
      </c>
      <c r="L257">
        <v>28</v>
      </c>
      <c r="M257" t="s">
        <v>86</v>
      </c>
      <c r="N257">
        <v>28</v>
      </c>
      <c r="O257" t="s">
        <v>24</v>
      </c>
      <c r="P257" cm="1">
        <f t="array" ref="P257">IF(Q257&gt;0,INDEX(Q257:Q12391,MATCH(TRUE,INDEX(Q257:Q12391="",,),0)-1),"")</f>
        <v>5</v>
      </c>
      <c r="Q257">
        <f t="shared" si="5"/>
        <v>1</v>
      </c>
      <c r="R257">
        <f>IF(P257="","",0)</f>
        <v>0</v>
      </c>
    </row>
    <row r="258" spans="1:18" x14ac:dyDescent="0.3">
      <c r="A258" t="s">
        <v>125</v>
      </c>
      <c r="B258" s="1">
        <v>38825</v>
      </c>
      <c r="C258" t="s">
        <v>82</v>
      </c>
      <c r="D258" t="s">
        <v>133</v>
      </c>
      <c r="E258" t="s">
        <v>134</v>
      </c>
      <c r="G258" s="6" t="s">
        <v>88</v>
      </c>
      <c r="H258" t="s">
        <v>41</v>
      </c>
      <c r="I258" t="s">
        <v>45</v>
      </c>
      <c r="J258" t="s">
        <v>93</v>
      </c>
      <c r="K258">
        <v>3.7</v>
      </c>
      <c r="L258">
        <v>113</v>
      </c>
      <c r="M258" t="s">
        <v>86</v>
      </c>
      <c r="N258">
        <v>113</v>
      </c>
      <c r="O258" t="s">
        <v>24</v>
      </c>
      <c r="P258" cm="1">
        <f t="array" ref="P258">IF(Q258&gt;0,INDEX(Q258:Q12392,MATCH(TRUE,INDEX(Q258:Q12392="",,),0)-1),"")</f>
        <v>5</v>
      </c>
      <c r="Q258">
        <f t="shared" si="5"/>
        <v>1</v>
      </c>
      <c r="R258">
        <f>IF(P258="","",0)</f>
        <v>0</v>
      </c>
    </row>
    <row r="259" spans="1:18" x14ac:dyDescent="0.3">
      <c r="A259" t="s">
        <v>125</v>
      </c>
      <c r="B259" s="1">
        <v>38825</v>
      </c>
      <c r="C259" t="s">
        <v>82</v>
      </c>
      <c r="D259" t="s">
        <v>133</v>
      </c>
      <c r="E259" t="s">
        <v>134</v>
      </c>
      <c r="G259" s="6" t="s">
        <v>88</v>
      </c>
      <c r="H259" t="s">
        <v>101</v>
      </c>
      <c r="I259" t="s">
        <v>45</v>
      </c>
      <c r="J259" t="s">
        <v>93</v>
      </c>
      <c r="K259">
        <v>9.1</v>
      </c>
      <c r="L259">
        <v>33</v>
      </c>
      <c r="M259" t="s">
        <v>86</v>
      </c>
      <c r="N259">
        <v>33</v>
      </c>
      <c r="O259" t="s">
        <v>24</v>
      </c>
      <c r="P259" cm="1">
        <f t="array" ref="P259">IF(Q259&gt;0,INDEX(Q259:Q12393,MATCH(TRUE,INDEX(Q259:Q12393="",,),0)-1),"")</f>
        <v>5</v>
      </c>
      <c r="Q259">
        <f t="shared" si="5"/>
        <v>1</v>
      </c>
      <c r="R259">
        <f>IF(P259="","",0)</f>
        <v>0</v>
      </c>
    </row>
    <row r="260" spans="1:18" x14ac:dyDescent="0.3">
      <c r="A260" t="s">
        <v>125</v>
      </c>
      <c r="B260" s="1">
        <v>38825</v>
      </c>
      <c r="C260" t="s">
        <v>82</v>
      </c>
      <c r="D260" t="s">
        <v>133</v>
      </c>
      <c r="E260" t="s">
        <v>134</v>
      </c>
      <c r="G260" s="6" t="s">
        <v>88</v>
      </c>
      <c r="H260" t="s">
        <v>96</v>
      </c>
      <c r="I260" t="s">
        <v>21</v>
      </c>
      <c r="J260" t="s">
        <v>73</v>
      </c>
      <c r="K260">
        <v>215</v>
      </c>
      <c r="L260">
        <v>8.6999999999999993</v>
      </c>
      <c r="M260" t="s">
        <v>86</v>
      </c>
      <c r="N260">
        <v>8.6999999999999993</v>
      </c>
      <c r="O260" t="s">
        <v>24</v>
      </c>
      <c r="P260" cm="1">
        <f t="array" ref="P260">IF(Q260&gt;0,INDEX(Q260:Q12394,MATCH(TRUE,INDEX(Q260:Q12394="",,),0)-1),"")</f>
        <v>5</v>
      </c>
      <c r="Q260">
        <f t="shared" si="5"/>
        <v>1</v>
      </c>
      <c r="R260">
        <f>IF(P260="","",0)</f>
        <v>0</v>
      </c>
    </row>
    <row r="261" spans="1:18" x14ac:dyDescent="0.3">
      <c r="A261" t="s">
        <v>125</v>
      </c>
      <c r="B261" s="1">
        <v>38825</v>
      </c>
      <c r="C261" t="s">
        <v>82</v>
      </c>
      <c r="D261" t="s">
        <v>133</v>
      </c>
      <c r="E261" t="s">
        <v>134</v>
      </c>
      <c r="G261" s="6" t="s">
        <v>88</v>
      </c>
      <c r="H261" t="s">
        <v>101</v>
      </c>
      <c r="I261" t="s">
        <v>21</v>
      </c>
      <c r="J261" t="s">
        <v>73</v>
      </c>
      <c r="K261">
        <v>166</v>
      </c>
      <c r="L261">
        <v>9.8000000000000007</v>
      </c>
      <c r="M261" t="s">
        <v>86</v>
      </c>
      <c r="N261">
        <v>9.8000000000000007</v>
      </c>
      <c r="O261" t="s">
        <v>24</v>
      </c>
      <c r="P261" cm="1">
        <f t="array" ref="P261">IF(Q261&gt;0,INDEX(Q261:Q12395,MATCH(TRUE,INDEX(Q261:Q12395="",,),0)-1),"")</f>
        <v>5</v>
      </c>
      <c r="Q261">
        <f t="shared" si="5"/>
        <v>1</v>
      </c>
      <c r="R261">
        <f>IF(P261="","",0)</f>
        <v>0</v>
      </c>
    </row>
    <row r="262" spans="1:18" x14ac:dyDescent="0.3">
      <c r="A262" t="s">
        <v>125</v>
      </c>
      <c r="B262" s="1">
        <v>38825</v>
      </c>
      <c r="C262" t="s">
        <v>82</v>
      </c>
      <c r="D262" t="s">
        <v>133</v>
      </c>
      <c r="E262" t="s">
        <v>134</v>
      </c>
      <c r="G262" s="6" t="s">
        <v>88</v>
      </c>
      <c r="H262" t="s">
        <v>72</v>
      </c>
      <c r="I262" t="s">
        <v>21</v>
      </c>
      <c r="J262" t="s">
        <v>73</v>
      </c>
      <c r="K262">
        <v>261</v>
      </c>
      <c r="L262">
        <v>7.1</v>
      </c>
      <c r="M262" t="s">
        <v>86</v>
      </c>
      <c r="N262">
        <v>7.1</v>
      </c>
      <c r="O262" t="s">
        <v>24</v>
      </c>
      <c r="P262" cm="1">
        <f t="array" ref="P262">IF(Q262&gt;0,INDEX(Q262:Q12396,MATCH(TRUE,INDEX(Q262:Q12396="",,),0)-1),"")</f>
        <v>5</v>
      </c>
      <c r="Q262">
        <f t="shared" si="5"/>
        <v>1</v>
      </c>
      <c r="R262">
        <f>IF(P262="","",0)</f>
        <v>0</v>
      </c>
    </row>
    <row r="263" spans="1:18" x14ac:dyDescent="0.3">
      <c r="A263" t="s">
        <v>125</v>
      </c>
      <c r="B263" s="1">
        <v>38825</v>
      </c>
      <c r="C263" t="s">
        <v>82</v>
      </c>
      <c r="D263" t="s">
        <v>133</v>
      </c>
      <c r="E263" t="s">
        <v>134</v>
      </c>
      <c r="G263" t="s">
        <v>19</v>
      </c>
      <c r="H263" t="s">
        <v>36</v>
      </c>
      <c r="I263" t="s">
        <v>45</v>
      </c>
      <c r="J263" t="s">
        <v>93</v>
      </c>
      <c r="K263">
        <v>78.599999999999994</v>
      </c>
      <c r="L263">
        <v>108</v>
      </c>
      <c r="M263" t="s">
        <v>129</v>
      </c>
      <c r="N263">
        <v>267.8</v>
      </c>
      <c r="P263" cm="1">
        <f t="array" ref="P263">IF(Q263&gt;0,INDEX(Q263:Q12397,MATCH(TRUE,INDEX(Q263:Q12397="",,),0)-1),"")</f>
        <v>5</v>
      </c>
      <c r="Q263">
        <f t="shared" si="5"/>
        <v>2</v>
      </c>
      <c r="R263">
        <f>IF(P263="","",0)</f>
        <v>0</v>
      </c>
    </row>
    <row r="264" spans="1:18" x14ac:dyDescent="0.3">
      <c r="A264" t="s">
        <v>125</v>
      </c>
      <c r="B264" s="1">
        <v>38825</v>
      </c>
      <c r="C264" t="s">
        <v>82</v>
      </c>
      <c r="D264" t="s">
        <v>133</v>
      </c>
      <c r="E264" t="s">
        <v>134</v>
      </c>
      <c r="G264" t="s">
        <v>19</v>
      </c>
      <c r="H264" t="s">
        <v>72</v>
      </c>
      <c r="I264" t="s">
        <v>45</v>
      </c>
      <c r="J264" t="s">
        <v>93</v>
      </c>
      <c r="K264">
        <v>45.3</v>
      </c>
      <c r="L264">
        <v>95</v>
      </c>
      <c r="M264" t="s">
        <v>129</v>
      </c>
      <c r="N264">
        <v>95</v>
      </c>
      <c r="P264" cm="1">
        <f t="array" ref="P264">IF(Q264&gt;0,INDEX(Q264:Q12398,MATCH(TRUE,INDEX(Q264:Q12398="",,),0)-1),"")</f>
        <v>5</v>
      </c>
      <c r="Q264">
        <f t="shared" si="5"/>
        <v>2</v>
      </c>
      <c r="R264">
        <f>IF(P264="","",0)</f>
        <v>0</v>
      </c>
    </row>
    <row r="265" spans="1:18" x14ac:dyDescent="0.3">
      <c r="A265" t="s">
        <v>125</v>
      </c>
      <c r="B265" s="1">
        <v>38825</v>
      </c>
      <c r="C265" t="s">
        <v>82</v>
      </c>
      <c r="D265" t="s">
        <v>133</v>
      </c>
      <c r="E265" t="s">
        <v>134</v>
      </c>
      <c r="G265" t="s">
        <v>19</v>
      </c>
      <c r="H265" t="s">
        <v>36</v>
      </c>
      <c r="I265" t="s">
        <v>21</v>
      </c>
      <c r="J265" t="s">
        <v>73</v>
      </c>
      <c r="K265">
        <v>262</v>
      </c>
      <c r="L265">
        <v>16.100000000000001</v>
      </c>
      <c r="M265" t="s">
        <v>129</v>
      </c>
      <c r="N265">
        <v>16.100000000000001</v>
      </c>
      <c r="P265" cm="1">
        <f t="array" ref="P265">IF(Q265&gt;0,INDEX(Q265:Q12399,MATCH(TRUE,INDEX(Q265:Q12399="",,),0)-1),"")</f>
        <v>5</v>
      </c>
      <c r="Q265">
        <f t="shared" si="5"/>
        <v>2</v>
      </c>
      <c r="R265">
        <f>IF(P265="","",0)</f>
        <v>0</v>
      </c>
    </row>
    <row r="266" spans="1:18" x14ac:dyDescent="0.3">
      <c r="A266" t="s">
        <v>125</v>
      </c>
      <c r="B266" s="1">
        <v>38825</v>
      </c>
      <c r="C266" t="s">
        <v>82</v>
      </c>
      <c r="D266" t="s">
        <v>133</v>
      </c>
      <c r="E266" t="s">
        <v>134</v>
      </c>
      <c r="G266" s="6" t="s">
        <v>88</v>
      </c>
      <c r="H266" t="s">
        <v>96</v>
      </c>
      <c r="I266" t="s">
        <v>45</v>
      </c>
      <c r="J266" t="s">
        <v>93</v>
      </c>
      <c r="K266">
        <v>23.4</v>
      </c>
      <c r="L266">
        <v>92</v>
      </c>
      <c r="M266" t="s">
        <v>129</v>
      </c>
      <c r="N266">
        <v>92</v>
      </c>
      <c r="P266" cm="1">
        <f t="array" ref="P266">IF(Q266&gt;0,INDEX(Q266:Q12400,MATCH(TRUE,INDEX(Q266:Q12400="",,),0)-1),"")</f>
        <v>5</v>
      </c>
      <c r="Q266">
        <f t="shared" si="5"/>
        <v>2</v>
      </c>
      <c r="R266">
        <f>IF(P266="","",0)</f>
        <v>0</v>
      </c>
    </row>
    <row r="267" spans="1:18" x14ac:dyDescent="0.3">
      <c r="A267" t="s">
        <v>125</v>
      </c>
      <c r="B267" s="1">
        <v>38825</v>
      </c>
      <c r="C267" t="s">
        <v>82</v>
      </c>
      <c r="D267" t="s">
        <v>133</v>
      </c>
      <c r="E267" t="s">
        <v>134</v>
      </c>
      <c r="G267" s="6" t="s">
        <v>88</v>
      </c>
      <c r="H267" t="s">
        <v>135</v>
      </c>
      <c r="I267" t="s">
        <v>45</v>
      </c>
      <c r="J267" t="s">
        <v>93</v>
      </c>
      <c r="K267">
        <v>23.8</v>
      </c>
      <c r="L267">
        <v>28</v>
      </c>
      <c r="M267" t="s">
        <v>129</v>
      </c>
      <c r="N267">
        <v>28</v>
      </c>
      <c r="P267" cm="1">
        <f t="array" ref="P267">IF(Q267&gt;0,INDEX(Q267:Q12401,MATCH(TRUE,INDEX(Q267:Q12401="",,),0)-1),"")</f>
        <v>5</v>
      </c>
      <c r="Q267">
        <f t="shared" si="5"/>
        <v>2</v>
      </c>
      <c r="R267">
        <f>IF(P267="","",0)</f>
        <v>0</v>
      </c>
    </row>
    <row r="268" spans="1:18" x14ac:dyDescent="0.3">
      <c r="A268" t="s">
        <v>125</v>
      </c>
      <c r="B268" s="1">
        <v>38825</v>
      </c>
      <c r="C268" t="s">
        <v>82</v>
      </c>
      <c r="D268" t="s">
        <v>133</v>
      </c>
      <c r="E268" t="s">
        <v>134</v>
      </c>
      <c r="G268" s="6" t="s">
        <v>88</v>
      </c>
      <c r="H268" t="s">
        <v>41</v>
      </c>
      <c r="I268" t="s">
        <v>45</v>
      </c>
      <c r="J268" t="s">
        <v>93</v>
      </c>
      <c r="K268">
        <v>3.7</v>
      </c>
      <c r="L268">
        <v>113</v>
      </c>
      <c r="M268" t="s">
        <v>129</v>
      </c>
      <c r="N268">
        <v>113</v>
      </c>
      <c r="P268" cm="1">
        <f t="array" ref="P268">IF(Q268&gt;0,INDEX(Q268:Q12402,MATCH(TRUE,INDEX(Q268:Q12402="",,),0)-1),"")</f>
        <v>5</v>
      </c>
      <c r="Q268">
        <f t="shared" si="5"/>
        <v>2</v>
      </c>
      <c r="R268">
        <f>IF(P268="","",0)</f>
        <v>0</v>
      </c>
    </row>
    <row r="269" spans="1:18" x14ac:dyDescent="0.3">
      <c r="A269" t="s">
        <v>125</v>
      </c>
      <c r="B269" s="1">
        <v>38825</v>
      </c>
      <c r="C269" t="s">
        <v>82</v>
      </c>
      <c r="D269" t="s">
        <v>133</v>
      </c>
      <c r="E269" t="s">
        <v>134</v>
      </c>
      <c r="G269" s="6" t="s">
        <v>88</v>
      </c>
      <c r="H269" t="s">
        <v>101</v>
      </c>
      <c r="I269" t="s">
        <v>45</v>
      </c>
      <c r="J269" t="s">
        <v>93</v>
      </c>
      <c r="K269">
        <v>9.1</v>
      </c>
      <c r="L269">
        <v>33</v>
      </c>
      <c r="M269" t="s">
        <v>129</v>
      </c>
      <c r="N269">
        <v>33</v>
      </c>
      <c r="P269" cm="1">
        <f t="array" ref="P269">IF(Q269&gt;0,INDEX(Q269:Q12403,MATCH(TRUE,INDEX(Q269:Q12403="",,),0)-1),"")</f>
        <v>5</v>
      </c>
      <c r="Q269">
        <f t="shared" si="5"/>
        <v>2</v>
      </c>
      <c r="R269">
        <f>IF(P269="","",0)</f>
        <v>0</v>
      </c>
    </row>
    <row r="270" spans="1:18" x14ac:dyDescent="0.3">
      <c r="A270" t="s">
        <v>125</v>
      </c>
      <c r="B270" s="1">
        <v>38825</v>
      </c>
      <c r="C270" t="s">
        <v>82</v>
      </c>
      <c r="D270" t="s">
        <v>133</v>
      </c>
      <c r="E270" t="s">
        <v>134</v>
      </c>
      <c r="G270" s="6" t="s">
        <v>88</v>
      </c>
      <c r="H270" t="s">
        <v>96</v>
      </c>
      <c r="I270" t="s">
        <v>21</v>
      </c>
      <c r="J270" t="s">
        <v>73</v>
      </c>
      <c r="K270">
        <v>215</v>
      </c>
      <c r="L270">
        <v>8.6999999999999993</v>
      </c>
      <c r="M270" t="s">
        <v>129</v>
      </c>
      <c r="N270">
        <v>8.6999999999999993</v>
      </c>
      <c r="P270" cm="1">
        <f t="array" ref="P270">IF(Q270&gt;0,INDEX(Q270:Q12404,MATCH(TRUE,INDEX(Q270:Q12404="",,),0)-1),"")</f>
        <v>5</v>
      </c>
      <c r="Q270">
        <f t="shared" si="5"/>
        <v>2</v>
      </c>
      <c r="R270">
        <f>IF(P270="","",0)</f>
        <v>0</v>
      </c>
    </row>
    <row r="271" spans="1:18" x14ac:dyDescent="0.3">
      <c r="A271" t="s">
        <v>125</v>
      </c>
      <c r="B271" s="1">
        <v>38825</v>
      </c>
      <c r="C271" t="s">
        <v>82</v>
      </c>
      <c r="D271" t="s">
        <v>133</v>
      </c>
      <c r="E271" t="s">
        <v>134</v>
      </c>
      <c r="G271" s="6" t="s">
        <v>88</v>
      </c>
      <c r="H271" t="s">
        <v>101</v>
      </c>
      <c r="I271" t="s">
        <v>21</v>
      </c>
      <c r="J271" t="s">
        <v>73</v>
      </c>
      <c r="K271">
        <v>166</v>
      </c>
      <c r="L271">
        <v>9.8000000000000007</v>
      </c>
      <c r="M271" t="s">
        <v>129</v>
      </c>
      <c r="N271">
        <v>9.8000000000000007</v>
      </c>
      <c r="P271" cm="1">
        <f t="array" ref="P271">IF(Q271&gt;0,INDEX(Q271:Q12405,MATCH(TRUE,INDEX(Q271:Q12405="",,),0)-1),"")</f>
        <v>5</v>
      </c>
      <c r="Q271">
        <f t="shared" si="5"/>
        <v>2</v>
      </c>
      <c r="R271">
        <f>IF(P271="","",0)</f>
        <v>0</v>
      </c>
    </row>
    <row r="272" spans="1:18" x14ac:dyDescent="0.3">
      <c r="A272" t="s">
        <v>125</v>
      </c>
      <c r="B272" s="1">
        <v>38825</v>
      </c>
      <c r="C272" t="s">
        <v>82</v>
      </c>
      <c r="D272" t="s">
        <v>133</v>
      </c>
      <c r="E272" t="s">
        <v>134</v>
      </c>
      <c r="G272" s="6" t="s">
        <v>88</v>
      </c>
      <c r="H272" t="s">
        <v>72</v>
      </c>
      <c r="I272" t="s">
        <v>21</v>
      </c>
      <c r="J272" t="s">
        <v>73</v>
      </c>
      <c r="K272">
        <v>261</v>
      </c>
      <c r="L272">
        <v>7.1</v>
      </c>
      <c r="M272" t="s">
        <v>129</v>
      </c>
      <c r="N272">
        <v>7.1</v>
      </c>
      <c r="P272" cm="1">
        <f t="array" ref="P272">IF(Q272&gt;0,INDEX(Q272:Q12406,MATCH(TRUE,INDEX(Q272:Q12406="",,),0)-1),"")</f>
        <v>5</v>
      </c>
      <c r="Q272">
        <f t="shared" si="5"/>
        <v>2</v>
      </c>
      <c r="R272">
        <f>IF(P272="","",0)</f>
        <v>0</v>
      </c>
    </row>
    <row r="273" spans="1:18" x14ac:dyDescent="0.3">
      <c r="A273" t="s">
        <v>125</v>
      </c>
      <c r="B273" s="1">
        <v>38825</v>
      </c>
      <c r="C273" t="s">
        <v>82</v>
      </c>
      <c r="D273" t="s">
        <v>133</v>
      </c>
      <c r="E273" t="s">
        <v>134</v>
      </c>
      <c r="G273" t="s">
        <v>19</v>
      </c>
      <c r="H273" t="s">
        <v>36</v>
      </c>
      <c r="I273" t="s">
        <v>45</v>
      </c>
      <c r="J273" t="s">
        <v>93</v>
      </c>
      <c r="K273">
        <v>78.599999999999994</v>
      </c>
      <c r="L273">
        <v>108</v>
      </c>
      <c r="M273" t="s">
        <v>118</v>
      </c>
      <c r="N273">
        <v>108</v>
      </c>
      <c r="P273" cm="1">
        <f t="array" ref="P273">IF(Q273&gt;0,INDEX(Q273:Q12407,MATCH(TRUE,INDEX(Q273:Q12407="",,),0)-1),"")</f>
        <v>5</v>
      </c>
      <c r="Q273">
        <f t="shared" si="5"/>
        <v>3</v>
      </c>
      <c r="R273">
        <f>IF(P273="","",0)</f>
        <v>0</v>
      </c>
    </row>
    <row r="274" spans="1:18" x14ac:dyDescent="0.3">
      <c r="A274" t="s">
        <v>125</v>
      </c>
      <c r="B274" s="1">
        <v>38825</v>
      </c>
      <c r="C274" t="s">
        <v>82</v>
      </c>
      <c r="D274" t="s">
        <v>133</v>
      </c>
      <c r="E274" t="s">
        <v>134</v>
      </c>
      <c r="G274" t="s">
        <v>19</v>
      </c>
      <c r="H274" t="s">
        <v>72</v>
      </c>
      <c r="I274" t="s">
        <v>45</v>
      </c>
      <c r="J274" t="s">
        <v>93</v>
      </c>
      <c r="K274">
        <v>45.3</v>
      </c>
      <c r="L274">
        <v>95</v>
      </c>
      <c r="M274" t="s">
        <v>118</v>
      </c>
      <c r="N274">
        <v>332.14</v>
      </c>
      <c r="P274" cm="1">
        <f t="array" ref="P274">IF(Q274&gt;0,INDEX(Q274:Q12408,MATCH(TRUE,INDEX(Q274:Q12408="",,),0)-1),"")</f>
        <v>5</v>
      </c>
      <c r="Q274">
        <f t="shared" si="5"/>
        <v>3</v>
      </c>
      <c r="R274">
        <f>IF(P274="","",0)</f>
        <v>0</v>
      </c>
    </row>
    <row r="275" spans="1:18" x14ac:dyDescent="0.3">
      <c r="A275" t="s">
        <v>125</v>
      </c>
      <c r="B275" s="1">
        <v>38825</v>
      </c>
      <c r="C275" t="s">
        <v>82</v>
      </c>
      <c r="D275" t="s">
        <v>133</v>
      </c>
      <c r="E275" t="s">
        <v>134</v>
      </c>
      <c r="G275" t="s">
        <v>19</v>
      </c>
      <c r="H275" t="s">
        <v>36</v>
      </c>
      <c r="I275" t="s">
        <v>21</v>
      </c>
      <c r="J275" t="s">
        <v>73</v>
      </c>
      <c r="K275">
        <v>262</v>
      </c>
      <c r="L275">
        <v>16.100000000000001</v>
      </c>
      <c r="M275" t="s">
        <v>118</v>
      </c>
      <c r="N275">
        <v>16.100000000000001</v>
      </c>
      <c r="P275" cm="1">
        <f t="array" ref="P275">IF(Q275&gt;0,INDEX(Q275:Q12409,MATCH(TRUE,INDEX(Q275:Q12409="",,),0)-1),"")</f>
        <v>5</v>
      </c>
      <c r="Q275">
        <f t="shared" si="5"/>
        <v>3</v>
      </c>
      <c r="R275">
        <f>IF(P275="","",0)</f>
        <v>0</v>
      </c>
    </row>
    <row r="276" spans="1:18" x14ac:dyDescent="0.3">
      <c r="A276" t="s">
        <v>125</v>
      </c>
      <c r="B276" s="1">
        <v>38825</v>
      </c>
      <c r="C276" t="s">
        <v>82</v>
      </c>
      <c r="D276" t="s">
        <v>133</v>
      </c>
      <c r="E276" t="s">
        <v>134</v>
      </c>
      <c r="G276" s="6" t="s">
        <v>88</v>
      </c>
      <c r="H276" t="s">
        <v>96</v>
      </c>
      <c r="I276" t="s">
        <v>45</v>
      </c>
      <c r="J276" t="s">
        <v>93</v>
      </c>
      <c r="K276">
        <v>23.4</v>
      </c>
      <c r="L276">
        <v>92</v>
      </c>
      <c r="M276" t="s">
        <v>118</v>
      </c>
      <c r="N276">
        <v>92</v>
      </c>
      <c r="P276" cm="1">
        <f t="array" ref="P276">IF(Q276&gt;0,INDEX(Q276:Q12410,MATCH(TRUE,INDEX(Q276:Q12410="",,),0)-1),"")</f>
        <v>5</v>
      </c>
      <c r="Q276">
        <f t="shared" si="5"/>
        <v>3</v>
      </c>
      <c r="R276">
        <f>IF(P276="","",0)</f>
        <v>0</v>
      </c>
    </row>
    <row r="277" spans="1:18" x14ac:dyDescent="0.3">
      <c r="A277" t="s">
        <v>125</v>
      </c>
      <c r="B277" s="1">
        <v>38825</v>
      </c>
      <c r="C277" t="s">
        <v>82</v>
      </c>
      <c r="D277" t="s">
        <v>133</v>
      </c>
      <c r="E277" t="s">
        <v>134</v>
      </c>
      <c r="G277" s="6" t="s">
        <v>88</v>
      </c>
      <c r="H277" t="s">
        <v>135</v>
      </c>
      <c r="I277" t="s">
        <v>45</v>
      </c>
      <c r="J277" t="s">
        <v>93</v>
      </c>
      <c r="K277">
        <v>23.8</v>
      </c>
      <c r="L277">
        <v>28</v>
      </c>
      <c r="M277" t="s">
        <v>118</v>
      </c>
      <c r="N277">
        <v>28</v>
      </c>
      <c r="P277" cm="1">
        <f t="array" ref="P277">IF(Q277&gt;0,INDEX(Q277:Q12411,MATCH(TRUE,INDEX(Q277:Q12411="",,),0)-1),"")</f>
        <v>5</v>
      </c>
      <c r="Q277">
        <f t="shared" si="5"/>
        <v>3</v>
      </c>
      <c r="R277">
        <f>IF(P277="","",0)</f>
        <v>0</v>
      </c>
    </row>
    <row r="278" spans="1:18" x14ac:dyDescent="0.3">
      <c r="A278" t="s">
        <v>125</v>
      </c>
      <c r="B278" s="1">
        <v>38825</v>
      </c>
      <c r="C278" t="s">
        <v>82</v>
      </c>
      <c r="D278" t="s">
        <v>133</v>
      </c>
      <c r="E278" t="s">
        <v>134</v>
      </c>
      <c r="G278" s="6" t="s">
        <v>88</v>
      </c>
      <c r="H278" t="s">
        <v>41</v>
      </c>
      <c r="I278" t="s">
        <v>45</v>
      </c>
      <c r="J278" t="s">
        <v>93</v>
      </c>
      <c r="K278">
        <v>3.7</v>
      </c>
      <c r="L278">
        <v>113</v>
      </c>
      <c r="M278" t="s">
        <v>118</v>
      </c>
      <c r="N278">
        <v>113</v>
      </c>
      <c r="P278" cm="1">
        <f t="array" ref="P278">IF(Q278&gt;0,INDEX(Q278:Q12412,MATCH(TRUE,INDEX(Q278:Q12412="",,),0)-1),"")</f>
        <v>5</v>
      </c>
      <c r="Q278">
        <f t="shared" si="5"/>
        <v>3</v>
      </c>
      <c r="R278">
        <f>IF(P278="","",0)</f>
        <v>0</v>
      </c>
    </row>
    <row r="279" spans="1:18" x14ac:dyDescent="0.3">
      <c r="A279" t="s">
        <v>125</v>
      </c>
      <c r="B279" s="1">
        <v>38825</v>
      </c>
      <c r="C279" t="s">
        <v>82</v>
      </c>
      <c r="D279" t="s">
        <v>133</v>
      </c>
      <c r="E279" t="s">
        <v>134</v>
      </c>
      <c r="G279" s="6" t="s">
        <v>88</v>
      </c>
      <c r="H279" t="s">
        <v>101</v>
      </c>
      <c r="I279" t="s">
        <v>45</v>
      </c>
      <c r="J279" t="s">
        <v>93</v>
      </c>
      <c r="K279">
        <v>9.1</v>
      </c>
      <c r="L279">
        <v>33</v>
      </c>
      <c r="M279" t="s">
        <v>118</v>
      </c>
      <c r="N279">
        <v>33</v>
      </c>
      <c r="P279" cm="1">
        <f t="array" ref="P279">IF(Q279&gt;0,INDEX(Q279:Q12413,MATCH(TRUE,INDEX(Q279:Q12413="",,),0)-1),"")</f>
        <v>5</v>
      </c>
      <c r="Q279">
        <f t="shared" si="5"/>
        <v>3</v>
      </c>
      <c r="R279">
        <f>IF(P279="","",0)</f>
        <v>0</v>
      </c>
    </row>
    <row r="280" spans="1:18" x14ac:dyDescent="0.3">
      <c r="A280" t="s">
        <v>125</v>
      </c>
      <c r="B280" s="1">
        <v>38825</v>
      </c>
      <c r="C280" t="s">
        <v>82</v>
      </c>
      <c r="D280" t="s">
        <v>133</v>
      </c>
      <c r="E280" t="s">
        <v>134</v>
      </c>
      <c r="G280" s="6" t="s">
        <v>88</v>
      </c>
      <c r="H280" t="s">
        <v>96</v>
      </c>
      <c r="I280" t="s">
        <v>21</v>
      </c>
      <c r="J280" t="s">
        <v>73</v>
      </c>
      <c r="K280">
        <v>215</v>
      </c>
      <c r="L280">
        <v>8.6999999999999993</v>
      </c>
      <c r="M280" t="s">
        <v>118</v>
      </c>
      <c r="N280">
        <v>8.6999999999999993</v>
      </c>
      <c r="P280" cm="1">
        <f t="array" ref="P280">IF(Q280&gt;0,INDEX(Q280:Q12414,MATCH(TRUE,INDEX(Q280:Q12414="",,),0)-1),"")</f>
        <v>5</v>
      </c>
      <c r="Q280">
        <f t="shared" si="5"/>
        <v>3</v>
      </c>
      <c r="R280">
        <f>IF(P280="","",0)</f>
        <v>0</v>
      </c>
    </row>
    <row r="281" spans="1:18" x14ac:dyDescent="0.3">
      <c r="A281" t="s">
        <v>125</v>
      </c>
      <c r="B281" s="1">
        <v>38825</v>
      </c>
      <c r="C281" t="s">
        <v>82</v>
      </c>
      <c r="D281" t="s">
        <v>133</v>
      </c>
      <c r="E281" t="s">
        <v>134</v>
      </c>
      <c r="G281" s="6" t="s">
        <v>88</v>
      </c>
      <c r="H281" t="s">
        <v>101</v>
      </c>
      <c r="I281" t="s">
        <v>21</v>
      </c>
      <c r="J281" t="s">
        <v>73</v>
      </c>
      <c r="K281">
        <v>166</v>
      </c>
      <c r="L281">
        <v>9.8000000000000007</v>
      </c>
      <c r="M281" t="s">
        <v>118</v>
      </c>
      <c r="N281">
        <v>9.8000000000000007</v>
      </c>
      <c r="P281" cm="1">
        <f t="array" ref="P281">IF(Q281&gt;0,INDEX(Q281:Q12415,MATCH(TRUE,INDEX(Q281:Q12415="",,),0)-1),"")</f>
        <v>5</v>
      </c>
      <c r="Q281">
        <f t="shared" si="5"/>
        <v>3</v>
      </c>
      <c r="R281">
        <f>IF(P281="","",0)</f>
        <v>0</v>
      </c>
    </row>
    <row r="282" spans="1:18" x14ac:dyDescent="0.3">
      <c r="A282" t="s">
        <v>125</v>
      </c>
      <c r="B282" s="1">
        <v>38825</v>
      </c>
      <c r="C282" t="s">
        <v>82</v>
      </c>
      <c r="D282" t="s">
        <v>133</v>
      </c>
      <c r="E282" t="s">
        <v>134</v>
      </c>
      <c r="G282" s="6" t="s">
        <v>88</v>
      </c>
      <c r="H282" t="s">
        <v>72</v>
      </c>
      <c r="I282" t="s">
        <v>21</v>
      </c>
      <c r="J282" t="s">
        <v>73</v>
      </c>
      <c r="K282">
        <v>261</v>
      </c>
      <c r="L282">
        <v>7.1</v>
      </c>
      <c r="M282" t="s">
        <v>118</v>
      </c>
      <c r="N282">
        <v>7.1</v>
      </c>
      <c r="P282" cm="1">
        <f t="array" ref="P282">IF(Q282&gt;0,INDEX(Q282:Q12416,MATCH(TRUE,INDEX(Q282:Q12416="",,),0)-1),"")</f>
        <v>5</v>
      </c>
      <c r="Q282">
        <f t="shared" si="5"/>
        <v>3</v>
      </c>
      <c r="R282">
        <f>IF(P282="","",0)</f>
        <v>0</v>
      </c>
    </row>
    <row r="283" spans="1:18" x14ac:dyDescent="0.3">
      <c r="A283" t="s">
        <v>125</v>
      </c>
      <c r="B283" s="1">
        <v>38825</v>
      </c>
      <c r="C283" t="s">
        <v>82</v>
      </c>
      <c r="D283" t="s">
        <v>133</v>
      </c>
      <c r="E283" t="s">
        <v>134</v>
      </c>
      <c r="G283" t="s">
        <v>19</v>
      </c>
      <c r="H283" t="s">
        <v>36</v>
      </c>
      <c r="I283" t="s">
        <v>45</v>
      </c>
      <c r="J283" t="s">
        <v>93</v>
      </c>
      <c r="K283">
        <v>78.599999999999994</v>
      </c>
      <c r="L283">
        <v>108</v>
      </c>
      <c r="M283" t="s">
        <v>117</v>
      </c>
      <c r="N283">
        <v>120</v>
      </c>
      <c r="P283" cm="1">
        <f t="array" ref="P283">IF(Q283&gt;0,INDEX(Q283:Q12417,MATCH(TRUE,INDEX(Q283:Q12417="",,),0)-1),"")</f>
        <v>5</v>
      </c>
      <c r="Q283">
        <f t="shared" si="5"/>
        <v>4</v>
      </c>
      <c r="R283">
        <f>IF(P283="","",0)</f>
        <v>0</v>
      </c>
    </row>
    <row r="284" spans="1:18" x14ac:dyDescent="0.3">
      <c r="A284" t="s">
        <v>125</v>
      </c>
      <c r="B284" s="1">
        <v>38825</v>
      </c>
      <c r="C284" t="s">
        <v>82</v>
      </c>
      <c r="D284" t="s">
        <v>133</v>
      </c>
      <c r="E284" t="s">
        <v>134</v>
      </c>
      <c r="G284" t="s">
        <v>19</v>
      </c>
      <c r="H284" t="s">
        <v>72</v>
      </c>
      <c r="I284" t="s">
        <v>45</v>
      </c>
      <c r="J284" t="s">
        <v>93</v>
      </c>
      <c r="K284">
        <v>45.3</v>
      </c>
      <c r="L284">
        <v>95</v>
      </c>
      <c r="M284" t="s">
        <v>117</v>
      </c>
      <c r="N284">
        <v>140</v>
      </c>
      <c r="P284" cm="1">
        <f t="array" ref="P284">IF(Q284&gt;0,INDEX(Q284:Q12418,MATCH(TRUE,INDEX(Q284:Q12418="",,),0)-1),"")</f>
        <v>5</v>
      </c>
      <c r="Q284">
        <f t="shared" si="5"/>
        <v>4</v>
      </c>
      <c r="R284">
        <f>IF(P284="","",0)</f>
        <v>0</v>
      </c>
    </row>
    <row r="285" spans="1:18" x14ac:dyDescent="0.3">
      <c r="A285" t="s">
        <v>125</v>
      </c>
      <c r="B285" s="1">
        <v>38825</v>
      </c>
      <c r="C285" t="s">
        <v>82</v>
      </c>
      <c r="D285" t="s">
        <v>133</v>
      </c>
      <c r="E285" t="s">
        <v>134</v>
      </c>
      <c r="G285" t="s">
        <v>19</v>
      </c>
      <c r="H285" t="s">
        <v>36</v>
      </c>
      <c r="I285" t="s">
        <v>21</v>
      </c>
      <c r="J285" t="s">
        <v>73</v>
      </c>
      <c r="K285">
        <v>262</v>
      </c>
      <c r="L285">
        <v>16.100000000000001</v>
      </c>
      <c r="M285" t="s">
        <v>117</v>
      </c>
      <c r="N285">
        <v>25</v>
      </c>
      <c r="P285" cm="1">
        <f t="array" ref="P285">IF(Q285&gt;0,INDEX(Q285:Q12419,MATCH(TRUE,INDEX(Q285:Q12419="",,),0)-1),"")</f>
        <v>5</v>
      </c>
      <c r="Q285">
        <f t="shared" si="5"/>
        <v>4</v>
      </c>
      <c r="R285">
        <f>IF(P285="","",0)</f>
        <v>0</v>
      </c>
    </row>
    <row r="286" spans="1:18" x14ac:dyDescent="0.3">
      <c r="A286" t="s">
        <v>125</v>
      </c>
      <c r="B286" s="1">
        <v>38825</v>
      </c>
      <c r="C286" t="s">
        <v>82</v>
      </c>
      <c r="D286" t="s">
        <v>133</v>
      </c>
      <c r="E286" t="s">
        <v>134</v>
      </c>
      <c r="G286" s="6" t="s">
        <v>88</v>
      </c>
      <c r="H286" t="s">
        <v>96</v>
      </c>
      <c r="I286" t="s">
        <v>45</v>
      </c>
      <c r="J286" t="s">
        <v>93</v>
      </c>
      <c r="K286">
        <v>23.4</v>
      </c>
      <c r="L286">
        <v>92</v>
      </c>
      <c r="M286" t="s">
        <v>117</v>
      </c>
      <c r="N286">
        <v>92</v>
      </c>
      <c r="P286" cm="1">
        <f t="array" ref="P286">IF(Q286&gt;0,INDEX(Q286:Q12420,MATCH(TRUE,INDEX(Q286:Q12420="",,),0)-1),"")</f>
        <v>5</v>
      </c>
      <c r="Q286">
        <f t="shared" si="5"/>
        <v>4</v>
      </c>
      <c r="R286">
        <f>IF(P286="","",0)</f>
        <v>0</v>
      </c>
    </row>
    <row r="287" spans="1:18" x14ac:dyDescent="0.3">
      <c r="A287" t="s">
        <v>125</v>
      </c>
      <c r="B287" s="1">
        <v>38825</v>
      </c>
      <c r="C287" t="s">
        <v>82</v>
      </c>
      <c r="D287" t="s">
        <v>133</v>
      </c>
      <c r="E287" t="s">
        <v>134</v>
      </c>
      <c r="G287" s="6" t="s">
        <v>88</v>
      </c>
      <c r="H287" t="s">
        <v>135</v>
      </c>
      <c r="I287" t="s">
        <v>45</v>
      </c>
      <c r="J287" t="s">
        <v>93</v>
      </c>
      <c r="K287">
        <v>23.8</v>
      </c>
      <c r="L287">
        <v>28</v>
      </c>
      <c r="M287" t="s">
        <v>117</v>
      </c>
      <c r="N287">
        <v>28</v>
      </c>
      <c r="P287" cm="1">
        <f t="array" ref="P287">IF(Q287&gt;0,INDEX(Q287:Q12421,MATCH(TRUE,INDEX(Q287:Q12421="",,),0)-1),"")</f>
        <v>5</v>
      </c>
      <c r="Q287">
        <f t="shared" si="5"/>
        <v>4</v>
      </c>
      <c r="R287">
        <f>IF(P287="","",0)</f>
        <v>0</v>
      </c>
    </row>
    <row r="288" spans="1:18" x14ac:dyDescent="0.3">
      <c r="A288" t="s">
        <v>125</v>
      </c>
      <c r="B288" s="1">
        <v>38825</v>
      </c>
      <c r="C288" t="s">
        <v>82</v>
      </c>
      <c r="D288" t="s">
        <v>133</v>
      </c>
      <c r="E288" t="s">
        <v>134</v>
      </c>
      <c r="G288" s="6" t="s">
        <v>88</v>
      </c>
      <c r="H288" t="s">
        <v>41</v>
      </c>
      <c r="I288" t="s">
        <v>45</v>
      </c>
      <c r="J288" t="s">
        <v>93</v>
      </c>
      <c r="K288">
        <v>3.7</v>
      </c>
      <c r="L288">
        <v>113</v>
      </c>
      <c r="M288" t="s">
        <v>117</v>
      </c>
      <c r="N288">
        <v>113</v>
      </c>
      <c r="P288" cm="1">
        <f t="array" ref="P288">IF(Q288&gt;0,INDEX(Q288:Q12422,MATCH(TRUE,INDEX(Q288:Q12422="",,),0)-1),"")</f>
        <v>5</v>
      </c>
      <c r="Q288">
        <f t="shared" si="5"/>
        <v>4</v>
      </c>
      <c r="R288">
        <f>IF(P288="","",0)</f>
        <v>0</v>
      </c>
    </row>
    <row r="289" spans="1:18" x14ac:dyDescent="0.3">
      <c r="A289" t="s">
        <v>125</v>
      </c>
      <c r="B289" s="1">
        <v>38825</v>
      </c>
      <c r="C289" t="s">
        <v>82</v>
      </c>
      <c r="D289" t="s">
        <v>133</v>
      </c>
      <c r="E289" t="s">
        <v>134</v>
      </c>
      <c r="G289" s="6" t="s">
        <v>88</v>
      </c>
      <c r="H289" t="s">
        <v>101</v>
      </c>
      <c r="I289" t="s">
        <v>45</v>
      </c>
      <c r="J289" t="s">
        <v>93</v>
      </c>
      <c r="K289">
        <v>9.1</v>
      </c>
      <c r="L289">
        <v>33</v>
      </c>
      <c r="M289" t="s">
        <v>117</v>
      </c>
      <c r="N289">
        <v>33</v>
      </c>
      <c r="P289" cm="1">
        <f t="array" ref="P289">IF(Q289&gt;0,INDEX(Q289:Q12423,MATCH(TRUE,INDEX(Q289:Q12423="",,),0)-1),"")</f>
        <v>5</v>
      </c>
      <c r="Q289">
        <f t="shared" si="5"/>
        <v>4</v>
      </c>
      <c r="R289">
        <f>IF(P289="","",0)</f>
        <v>0</v>
      </c>
    </row>
    <row r="290" spans="1:18" x14ac:dyDescent="0.3">
      <c r="A290" t="s">
        <v>125</v>
      </c>
      <c r="B290" s="1">
        <v>38825</v>
      </c>
      <c r="C290" t="s">
        <v>82</v>
      </c>
      <c r="D290" t="s">
        <v>133</v>
      </c>
      <c r="E290" t="s">
        <v>134</v>
      </c>
      <c r="G290" s="6" t="s">
        <v>88</v>
      </c>
      <c r="H290" t="s">
        <v>96</v>
      </c>
      <c r="I290" t="s">
        <v>21</v>
      </c>
      <c r="J290" t="s">
        <v>73</v>
      </c>
      <c r="K290">
        <v>215</v>
      </c>
      <c r="L290">
        <v>8.6999999999999993</v>
      </c>
      <c r="M290" t="s">
        <v>117</v>
      </c>
      <c r="N290">
        <v>8.6999999999999993</v>
      </c>
      <c r="P290" cm="1">
        <f t="array" ref="P290">IF(Q290&gt;0,INDEX(Q290:Q12424,MATCH(TRUE,INDEX(Q290:Q12424="",,),0)-1),"")</f>
        <v>5</v>
      </c>
      <c r="Q290">
        <f t="shared" si="5"/>
        <v>4</v>
      </c>
      <c r="R290">
        <f>IF(P290="","",0)</f>
        <v>0</v>
      </c>
    </row>
    <row r="291" spans="1:18" x14ac:dyDescent="0.3">
      <c r="A291" t="s">
        <v>125</v>
      </c>
      <c r="B291" s="1">
        <v>38825</v>
      </c>
      <c r="C291" t="s">
        <v>82</v>
      </c>
      <c r="D291" t="s">
        <v>133</v>
      </c>
      <c r="E291" t="s">
        <v>134</v>
      </c>
      <c r="G291" s="6" t="s">
        <v>88</v>
      </c>
      <c r="H291" t="s">
        <v>101</v>
      </c>
      <c r="I291" t="s">
        <v>21</v>
      </c>
      <c r="J291" t="s">
        <v>73</v>
      </c>
      <c r="K291">
        <v>166</v>
      </c>
      <c r="L291">
        <v>9.8000000000000007</v>
      </c>
      <c r="M291" t="s">
        <v>117</v>
      </c>
      <c r="N291">
        <v>9.8000000000000007</v>
      </c>
      <c r="P291" cm="1">
        <f t="array" ref="P291">IF(Q291&gt;0,INDEX(Q291:Q12425,MATCH(TRUE,INDEX(Q291:Q12425="",,),0)-1),"")</f>
        <v>5</v>
      </c>
      <c r="Q291">
        <f t="shared" si="5"/>
        <v>4</v>
      </c>
      <c r="R291">
        <f>IF(P291="","",0)</f>
        <v>0</v>
      </c>
    </row>
    <row r="292" spans="1:18" x14ac:dyDescent="0.3">
      <c r="A292" t="s">
        <v>125</v>
      </c>
      <c r="B292" s="1">
        <v>38825</v>
      </c>
      <c r="C292" t="s">
        <v>82</v>
      </c>
      <c r="D292" t="s">
        <v>133</v>
      </c>
      <c r="E292" t="s">
        <v>134</v>
      </c>
      <c r="G292" s="6" t="s">
        <v>88</v>
      </c>
      <c r="H292" t="s">
        <v>72</v>
      </c>
      <c r="I292" t="s">
        <v>21</v>
      </c>
      <c r="J292" t="s">
        <v>73</v>
      </c>
      <c r="K292">
        <v>261</v>
      </c>
      <c r="L292">
        <v>7.1</v>
      </c>
      <c r="M292" t="s">
        <v>117</v>
      </c>
      <c r="N292">
        <v>7.1</v>
      </c>
      <c r="P292" cm="1">
        <f t="array" ref="P292">IF(Q292&gt;0,INDEX(Q292:Q12426,MATCH(TRUE,INDEX(Q292:Q12426="",,),0)-1),"")</f>
        <v>5</v>
      </c>
      <c r="Q292">
        <f t="shared" si="5"/>
        <v>4</v>
      </c>
      <c r="R292">
        <f>IF(P292="","",0)</f>
        <v>0</v>
      </c>
    </row>
    <row r="293" spans="1:18" x14ac:dyDescent="0.3">
      <c r="A293" t="s">
        <v>125</v>
      </c>
      <c r="B293" s="1">
        <v>38825</v>
      </c>
      <c r="C293" t="s">
        <v>82</v>
      </c>
      <c r="D293" t="s">
        <v>133</v>
      </c>
      <c r="E293" t="s">
        <v>134</v>
      </c>
      <c r="G293" t="s">
        <v>19</v>
      </c>
      <c r="H293" t="s">
        <v>36</v>
      </c>
      <c r="I293" t="s">
        <v>45</v>
      </c>
      <c r="J293" t="s">
        <v>93</v>
      </c>
      <c r="K293">
        <v>78.599999999999994</v>
      </c>
      <c r="L293">
        <v>108</v>
      </c>
      <c r="M293" t="s">
        <v>99</v>
      </c>
      <c r="N293">
        <v>108</v>
      </c>
      <c r="P293" cm="1">
        <f t="array" ref="P293">IF(Q293&gt;0,INDEX(Q293:Q12427,MATCH(TRUE,INDEX(Q293:Q12427="",,),0)-1),"")</f>
        <v>5</v>
      </c>
      <c r="Q293">
        <f t="shared" si="5"/>
        <v>5</v>
      </c>
      <c r="R293">
        <f>IF(P293="","",0)</f>
        <v>0</v>
      </c>
    </row>
    <row r="294" spans="1:18" x14ac:dyDescent="0.3">
      <c r="A294" t="s">
        <v>125</v>
      </c>
      <c r="B294" s="1">
        <v>38825</v>
      </c>
      <c r="C294" t="s">
        <v>82</v>
      </c>
      <c r="D294" t="s">
        <v>133</v>
      </c>
      <c r="E294" t="s">
        <v>134</v>
      </c>
      <c r="G294" t="s">
        <v>19</v>
      </c>
      <c r="H294" t="s">
        <v>72</v>
      </c>
      <c r="I294" t="s">
        <v>45</v>
      </c>
      <c r="J294" t="s">
        <v>93</v>
      </c>
      <c r="K294">
        <v>45.3</v>
      </c>
      <c r="L294">
        <v>95</v>
      </c>
      <c r="M294" t="s">
        <v>99</v>
      </c>
      <c r="N294">
        <v>116.9</v>
      </c>
      <c r="P294" cm="1">
        <f t="array" ref="P294">IF(Q294&gt;0,INDEX(Q294:Q12428,MATCH(TRUE,INDEX(Q294:Q12428="",,),0)-1),"")</f>
        <v>5</v>
      </c>
      <c r="Q294">
        <f t="shared" si="5"/>
        <v>5</v>
      </c>
      <c r="R294">
        <f>IF(P294="","",0)</f>
        <v>0</v>
      </c>
    </row>
    <row r="295" spans="1:18" x14ac:dyDescent="0.3">
      <c r="A295" t="s">
        <v>125</v>
      </c>
      <c r="B295" s="1">
        <v>38825</v>
      </c>
      <c r="C295" t="s">
        <v>82</v>
      </c>
      <c r="D295" t="s">
        <v>133</v>
      </c>
      <c r="E295" t="s">
        <v>134</v>
      </c>
      <c r="G295" t="s">
        <v>19</v>
      </c>
      <c r="H295" t="s">
        <v>36</v>
      </c>
      <c r="I295" t="s">
        <v>21</v>
      </c>
      <c r="J295" t="s">
        <v>73</v>
      </c>
      <c r="K295">
        <v>262</v>
      </c>
      <c r="L295">
        <v>16.100000000000001</v>
      </c>
      <c r="M295" t="s">
        <v>99</v>
      </c>
      <c r="N295">
        <v>16.100000000000001</v>
      </c>
      <c r="P295" cm="1">
        <f t="array" ref="P295">IF(Q295&gt;0,INDEX(Q295:Q12429,MATCH(TRUE,INDEX(Q295:Q12429="",,),0)-1),"")</f>
        <v>5</v>
      </c>
      <c r="Q295">
        <f t="shared" si="5"/>
        <v>5</v>
      </c>
      <c r="R295">
        <f>IF(P295="","",0)</f>
        <v>0</v>
      </c>
    </row>
    <row r="296" spans="1:18" x14ac:dyDescent="0.3">
      <c r="A296" t="s">
        <v>125</v>
      </c>
      <c r="B296" s="1">
        <v>38825</v>
      </c>
      <c r="C296" t="s">
        <v>82</v>
      </c>
      <c r="D296" t="s">
        <v>133</v>
      </c>
      <c r="E296" t="s">
        <v>134</v>
      </c>
      <c r="G296" s="6" t="s">
        <v>88</v>
      </c>
      <c r="H296" t="s">
        <v>96</v>
      </c>
      <c r="I296" t="s">
        <v>45</v>
      </c>
      <c r="J296" t="s">
        <v>93</v>
      </c>
      <c r="K296">
        <v>23.4</v>
      </c>
      <c r="L296">
        <v>92</v>
      </c>
      <c r="M296" t="s">
        <v>99</v>
      </c>
      <c r="N296">
        <v>92</v>
      </c>
      <c r="P296" cm="1">
        <f t="array" ref="P296">IF(Q296&gt;0,INDEX(Q296:Q12430,MATCH(TRUE,INDEX(Q296:Q12430="",,),0)-1),"")</f>
        <v>5</v>
      </c>
      <c r="Q296">
        <f t="shared" si="5"/>
        <v>5</v>
      </c>
      <c r="R296">
        <f>IF(P296="","",0)</f>
        <v>0</v>
      </c>
    </row>
    <row r="297" spans="1:18" x14ac:dyDescent="0.3">
      <c r="A297" t="s">
        <v>125</v>
      </c>
      <c r="B297" s="1">
        <v>38825</v>
      </c>
      <c r="C297" t="s">
        <v>82</v>
      </c>
      <c r="D297" t="s">
        <v>133</v>
      </c>
      <c r="E297" t="s">
        <v>134</v>
      </c>
      <c r="G297" s="6" t="s">
        <v>88</v>
      </c>
      <c r="H297" t="s">
        <v>135</v>
      </c>
      <c r="I297" t="s">
        <v>45</v>
      </c>
      <c r="J297" t="s">
        <v>93</v>
      </c>
      <c r="K297">
        <v>23.8</v>
      </c>
      <c r="L297">
        <v>28</v>
      </c>
      <c r="M297" t="s">
        <v>99</v>
      </c>
      <c r="N297">
        <v>28</v>
      </c>
      <c r="P297" cm="1">
        <f t="array" ref="P297">IF(Q297&gt;0,INDEX(Q297:Q12431,MATCH(TRUE,INDEX(Q297:Q12431="",,),0)-1),"")</f>
        <v>5</v>
      </c>
      <c r="Q297">
        <f t="shared" si="5"/>
        <v>5</v>
      </c>
      <c r="R297">
        <f>IF(P297="","",0)</f>
        <v>0</v>
      </c>
    </row>
    <row r="298" spans="1:18" x14ac:dyDescent="0.3">
      <c r="A298" t="s">
        <v>125</v>
      </c>
      <c r="B298" s="1">
        <v>38825</v>
      </c>
      <c r="C298" t="s">
        <v>82</v>
      </c>
      <c r="D298" t="s">
        <v>133</v>
      </c>
      <c r="E298" t="s">
        <v>134</v>
      </c>
      <c r="G298" s="6" t="s">
        <v>88</v>
      </c>
      <c r="H298" t="s">
        <v>41</v>
      </c>
      <c r="I298" t="s">
        <v>45</v>
      </c>
      <c r="J298" t="s">
        <v>93</v>
      </c>
      <c r="K298">
        <v>3.7</v>
      </c>
      <c r="L298">
        <v>113</v>
      </c>
      <c r="M298" t="s">
        <v>99</v>
      </c>
      <c r="N298">
        <v>113</v>
      </c>
      <c r="P298" cm="1">
        <f t="array" ref="P298">IF(Q298&gt;0,INDEX(Q298:Q12432,MATCH(TRUE,INDEX(Q298:Q12432="",,),0)-1),"")</f>
        <v>5</v>
      </c>
      <c r="Q298">
        <f t="shared" si="5"/>
        <v>5</v>
      </c>
      <c r="R298">
        <f>IF(P298="","",0)</f>
        <v>0</v>
      </c>
    </row>
    <row r="299" spans="1:18" x14ac:dyDescent="0.3">
      <c r="A299" t="s">
        <v>125</v>
      </c>
      <c r="B299" s="1">
        <v>38825</v>
      </c>
      <c r="C299" t="s">
        <v>82</v>
      </c>
      <c r="D299" t="s">
        <v>133</v>
      </c>
      <c r="E299" t="s">
        <v>134</v>
      </c>
      <c r="G299" s="6" t="s">
        <v>88</v>
      </c>
      <c r="H299" t="s">
        <v>101</v>
      </c>
      <c r="I299" t="s">
        <v>45</v>
      </c>
      <c r="J299" t="s">
        <v>93</v>
      </c>
      <c r="K299">
        <v>9.1</v>
      </c>
      <c r="L299">
        <v>33</v>
      </c>
      <c r="M299" t="s">
        <v>99</v>
      </c>
      <c r="N299">
        <v>33</v>
      </c>
      <c r="P299" cm="1">
        <f t="array" ref="P299">IF(Q299&gt;0,INDEX(Q299:Q12433,MATCH(TRUE,INDEX(Q299:Q12433="",,),0)-1),"")</f>
        <v>5</v>
      </c>
      <c r="Q299">
        <f t="shared" si="5"/>
        <v>5</v>
      </c>
      <c r="R299">
        <f>IF(P299="","",0)</f>
        <v>0</v>
      </c>
    </row>
    <row r="300" spans="1:18" x14ac:dyDescent="0.3">
      <c r="A300" t="s">
        <v>125</v>
      </c>
      <c r="B300" s="1">
        <v>38825</v>
      </c>
      <c r="C300" t="s">
        <v>82</v>
      </c>
      <c r="D300" t="s">
        <v>133</v>
      </c>
      <c r="E300" t="s">
        <v>134</v>
      </c>
      <c r="G300" s="6" t="s">
        <v>88</v>
      </c>
      <c r="H300" t="s">
        <v>96</v>
      </c>
      <c r="I300" t="s">
        <v>21</v>
      </c>
      <c r="J300" t="s">
        <v>73</v>
      </c>
      <c r="K300">
        <v>215</v>
      </c>
      <c r="L300">
        <v>8.6999999999999993</v>
      </c>
      <c r="M300" t="s">
        <v>99</v>
      </c>
      <c r="N300">
        <v>8.6999999999999993</v>
      </c>
      <c r="P300" cm="1">
        <f t="array" ref="P300">IF(Q300&gt;0,INDEX(Q300:Q12434,MATCH(TRUE,INDEX(Q300:Q12434="",,),0)-1),"")</f>
        <v>5</v>
      </c>
      <c r="Q300">
        <f t="shared" si="5"/>
        <v>5</v>
      </c>
      <c r="R300">
        <f>IF(P300="","",0)</f>
        <v>0</v>
      </c>
    </row>
    <row r="301" spans="1:18" x14ac:dyDescent="0.3">
      <c r="A301" t="s">
        <v>125</v>
      </c>
      <c r="B301" s="1">
        <v>38825</v>
      </c>
      <c r="C301" t="s">
        <v>82</v>
      </c>
      <c r="D301" t="s">
        <v>133</v>
      </c>
      <c r="E301" t="s">
        <v>134</v>
      </c>
      <c r="G301" s="6" t="s">
        <v>88</v>
      </c>
      <c r="H301" t="s">
        <v>101</v>
      </c>
      <c r="I301" t="s">
        <v>21</v>
      </c>
      <c r="J301" t="s">
        <v>73</v>
      </c>
      <c r="K301">
        <v>166</v>
      </c>
      <c r="L301">
        <v>9.8000000000000007</v>
      </c>
      <c r="M301" t="s">
        <v>99</v>
      </c>
      <c r="N301">
        <v>9.8000000000000007</v>
      </c>
      <c r="P301" cm="1">
        <f t="array" ref="P301">IF(Q301&gt;0,INDEX(Q301:Q12435,MATCH(TRUE,INDEX(Q301:Q12435="",,),0)-1),"")</f>
        <v>5</v>
      </c>
      <c r="Q301">
        <f t="shared" si="5"/>
        <v>5</v>
      </c>
      <c r="R301">
        <f>IF(P301="","",0)</f>
        <v>0</v>
      </c>
    </row>
    <row r="302" spans="1:18" x14ac:dyDescent="0.3">
      <c r="A302" t="s">
        <v>125</v>
      </c>
      <c r="B302" s="1">
        <v>38825</v>
      </c>
      <c r="C302" t="s">
        <v>82</v>
      </c>
      <c r="D302" t="s">
        <v>133</v>
      </c>
      <c r="E302" t="s">
        <v>134</v>
      </c>
      <c r="G302" s="6" t="s">
        <v>88</v>
      </c>
      <c r="H302" t="s">
        <v>72</v>
      </c>
      <c r="I302" t="s">
        <v>21</v>
      </c>
      <c r="J302" t="s">
        <v>73</v>
      </c>
      <c r="K302">
        <v>261</v>
      </c>
      <c r="L302">
        <v>7.1</v>
      </c>
      <c r="M302" t="s">
        <v>99</v>
      </c>
      <c r="N302">
        <v>7.1</v>
      </c>
      <c r="P302" cm="1">
        <f t="array" ref="P302">IF(Q302&gt;0,INDEX(Q302:Q12436,MATCH(TRUE,INDEX(Q302:Q12436="",,),0)-1),"")</f>
        <v>5</v>
      </c>
      <c r="Q302">
        <f t="shared" si="5"/>
        <v>5</v>
      </c>
      <c r="R302">
        <f>IF(P302="","",0)</f>
        <v>0</v>
      </c>
    </row>
    <row r="303" spans="1:18" x14ac:dyDescent="0.3">
      <c r="P303" t="str" cm="1">
        <f t="array" ref="P303">IF(Q303&gt;0,INDEX(Q303:Q12437,MATCH(TRUE,INDEX(Q303:Q12437="",,),0)-1),"")</f>
        <v/>
      </c>
      <c r="R303" t="str">
        <f>IF(P303="","",0)</f>
        <v/>
      </c>
    </row>
    <row r="304" spans="1:18" x14ac:dyDescent="0.3">
      <c r="A304" t="s">
        <v>81</v>
      </c>
      <c r="B304" s="1">
        <v>38783</v>
      </c>
      <c r="C304" t="s">
        <v>82</v>
      </c>
      <c r="D304" t="s">
        <v>136</v>
      </c>
      <c r="E304" t="s">
        <v>137</v>
      </c>
      <c r="G304" t="s">
        <v>19</v>
      </c>
      <c r="H304" t="s">
        <v>41</v>
      </c>
      <c r="I304" t="s">
        <v>45</v>
      </c>
      <c r="J304" t="s">
        <v>93</v>
      </c>
      <c r="K304">
        <v>132.4</v>
      </c>
      <c r="L304">
        <v>151</v>
      </c>
      <c r="M304" t="s">
        <v>121</v>
      </c>
      <c r="N304">
        <v>171</v>
      </c>
      <c r="O304" t="s">
        <v>24</v>
      </c>
      <c r="P304" cm="1">
        <f t="array" ref="P304">IF(Q304&gt;0,INDEX(Q304:Q12438,MATCH(TRUE,INDEX(Q304:Q12438="",,),0)-1),"")</f>
        <v>4</v>
      </c>
      <c r="Q304">
        <f>INT((ROW()-304)/4)+1</f>
        <v>1</v>
      </c>
      <c r="R304">
        <f>IF(P304="","",0)</f>
        <v>0</v>
      </c>
    </row>
    <row r="305" spans="1:18" x14ac:dyDescent="0.3">
      <c r="A305" t="s">
        <v>81</v>
      </c>
      <c r="B305" s="1">
        <v>38783</v>
      </c>
      <c r="C305" t="s">
        <v>82</v>
      </c>
      <c r="D305" t="s">
        <v>136</v>
      </c>
      <c r="E305" t="s">
        <v>137</v>
      </c>
      <c r="G305" t="s">
        <v>19</v>
      </c>
      <c r="H305" t="s">
        <v>41</v>
      </c>
      <c r="I305" t="s">
        <v>21</v>
      </c>
      <c r="J305" t="s">
        <v>73</v>
      </c>
      <c r="K305">
        <v>312</v>
      </c>
      <c r="L305">
        <v>39.6</v>
      </c>
      <c r="M305" t="s">
        <v>121</v>
      </c>
      <c r="N305">
        <v>61</v>
      </c>
      <c r="O305" t="s">
        <v>24</v>
      </c>
      <c r="P305" cm="1">
        <f t="array" ref="P305">IF(Q305&gt;0,INDEX(Q305:Q12439,MATCH(TRUE,INDEX(Q305:Q12439="",,),0)-1),"")</f>
        <v>4</v>
      </c>
      <c r="Q305">
        <f t="shared" ref="Q305:Q319" si="6">INT((ROW()-304)/4)+1</f>
        <v>1</v>
      </c>
      <c r="R305">
        <f>IF(P305="","",0)</f>
        <v>0</v>
      </c>
    </row>
    <row r="306" spans="1:18" x14ac:dyDescent="0.3">
      <c r="A306" t="s">
        <v>81</v>
      </c>
      <c r="B306" s="1">
        <v>38783</v>
      </c>
      <c r="C306" t="s">
        <v>82</v>
      </c>
      <c r="D306" t="s">
        <v>136</v>
      </c>
      <c r="E306" t="s">
        <v>137</v>
      </c>
      <c r="G306" s="6" t="s">
        <v>88</v>
      </c>
      <c r="H306" t="s">
        <v>85</v>
      </c>
      <c r="I306" t="s">
        <v>21</v>
      </c>
      <c r="J306" t="s">
        <v>73</v>
      </c>
      <c r="K306">
        <v>3</v>
      </c>
      <c r="L306">
        <v>16</v>
      </c>
      <c r="M306" t="s">
        <v>121</v>
      </c>
      <c r="N306">
        <v>16</v>
      </c>
      <c r="O306" t="s">
        <v>24</v>
      </c>
      <c r="P306" cm="1">
        <f t="array" ref="P306">IF(Q306&gt;0,INDEX(Q306:Q12440,MATCH(TRUE,INDEX(Q306:Q12440="",,),0)-1),"")</f>
        <v>4</v>
      </c>
      <c r="Q306">
        <f t="shared" si="6"/>
        <v>1</v>
      </c>
      <c r="R306">
        <f>IF(P306="","",0)</f>
        <v>0</v>
      </c>
    </row>
    <row r="307" spans="1:18" x14ac:dyDescent="0.3">
      <c r="A307" t="s">
        <v>81</v>
      </c>
      <c r="B307" s="1">
        <v>38783</v>
      </c>
      <c r="C307" t="s">
        <v>82</v>
      </c>
      <c r="D307" t="s">
        <v>136</v>
      </c>
      <c r="E307" t="s">
        <v>137</v>
      </c>
      <c r="G307" s="6" t="s">
        <v>88</v>
      </c>
      <c r="H307" t="s">
        <v>95</v>
      </c>
      <c r="I307" t="s">
        <v>21</v>
      </c>
      <c r="J307" t="s">
        <v>73</v>
      </c>
      <c r="K307">
        <v>61</v>
      </c>
      <c r="L307">
        <v>27</v>
      </c>
      <c r="M307" t="s">
        <v>121</v>
      </c>
      <c r="N307">
        <v>27</v>
      </c>
      <c r="O307" t="s">
        <v>24</v>
      </c>
      <c r="P307" cm="1">
        <f t="array" ref="P307">IF(Q307&gt;0,INDEX(Q307:Q12441,MATCH(TRUE,INDEX(Q307:Q12441="",,),0)-1),"")</f>
        <v>4</v>
      </c>
      <c r="Q307">
        <f t="shared" si="6"/>
        <v>1</v>
      </c>
      <c r="R307">
        <f>IF(P307="","",0)</f>
        <v>0</v>
      </c>
    </row>
    <row r="308" spans="1:18" x14ac:dyDescent="0.3">
      <c r="A308" t="s">
        <v>81</v>
      </c>
      <c r="B308" s="1">
        <v>38783</v>
      </c>
      <c r="C308" t="s">
        <v>82</v>
      </c>
      <c r="D308" t="s">
        <v>136</v>
      </c>
      <c r="E308" t="s">
        <v>137</v>
      </c>
      <c r="G308" t="s">
        <v>19</v>
      </c>
      <c r="H308" t="s">
        <v>41</v>
      </c>
      <c r="I308" t="s">
        <v>45</v>
      </c>
      <c r="J308" t="s">
        <v>93</v>
      </c>
      <c r="K308">
        <v>132.4</v>
      </c>
      <c r="L308">
        <v>151</v>
      </c>
      <c r="M308" t="s">
        <v>108</v>
      </c>
      <c r="N308">
        <v>161</v>
      </c>
      <c r="P308" cm="1">
        <f t="array" ref="P308">IF(Q308&gt;0,INDEX(Q308:Q12442,MATCH(TRUE,INDEX(Q308:Q12442="",,),0)-1),"")</f>
        <v>4</v>
      </c>
      <c r="Q308">
        <f t="shared" si="6"/>
        <v>2</v>
      </c>
      <c r="R308">
        <f>IF(P308="","",0)</f>
        <v>0</v>
      </c>
    </row>
    <row r="309" spans="1:18" x14ac:dyDescent="0.3">
      <c r="A309" t="s">
        <v>81</v>
      </c>
      <c r="B309" s="1">
        <v>38783</v>
      </c>
      <c r="C309" t="s">
        <v>82</v>
      </c>
      <c r="D309" t="s">
        <v>136</v>
      </c>
      <c r="E309" t="s">
        <v>137</v>
      </c>
      <c r="G309" t="s">
        <v>19</v>
      </c>
      <c r="H309" t="s">
        <v>41</v>
      </c>
      <c r="I309" t="s">
        <v>21</v>
      </c>
      <c r="J309" t="s">
        <v>73</v>
      </c>
      <c r="K309">
        <v>312</v>
      </c>
      <c r="L309">
        <v>39.6</v>
      </c>
      <c r="M309" t="s">
        <v>108</v>
      </c>
      <c r="N309">
        <v>52</v>
      </c>
      <c r="P309" cm="1">
        <f t="array" ref="P309">IF(Q309&gt;0,INDEX(Q309:Q12443,MATCH(TRUE,INDEX(Q309:Q12443="",,),0)-1),"")</f>
        <v>4</v>
      </c>
      <c r="Q309">
        <f t="shared" si="6"/>
        <v>2</v>
      </c>
      <c r="R309">
        <f>IF(P309="","",0)</f>
        <v>0</v>
      </c>
    </row>
    <row r="310" spans="1:18" x14ac:dyDescent="0.3">
      <c r="A310" t="s">
        <v>81</v>
      </c>
      <c r="B310" s="1">
        <v>38783</v>
      </c>
      <c r="C310" t="s">
        <v>82</v>
      </c>
      <c r="D310" t="s">
        <v>136</v>
      </c>
      <c r="E310" t="s">
        <v>137</v>
      </c>
      <c r="G310" s="6" t="s">
        <v>88</v>
      </c>
      <c r="H310" t="s">
        <v>85</v>
      </c>
      <c r="I310" t="s">
        <v>21</v>
      </c>
      <c r="J310" t="s">
        <v>73</v>
      </c>
      <c r="K310">
        <v>3</v>
      </c>
      <c r="L310">
        <v>16</v>
      </c>
      <c r="M310" t="s">
        <v>108</v>
      </c>
      <c r="N310">
        <v>16</v>
      </c>
      <c r="P310" cm="1">
        <f t="array" ref="P310">IF(Q310&gt;0,INDEX(Q310:Q12444,MATCH(TRUE,INDEX(Q310:Q12444="",,),0)-1),"")</f>
        <v>4</v>
      </c>
      <c r="Q310">
        <f t="shared" si="6"/>
        <v>2</v>
      </c>
      <c r="R310">
        <f>IF(P310="","",0)</f>
        <v>0</v>
      </c>
    </row>
    <row r="311" spans="1:18" x14ac:dyDescent="0.3">
      <c r="A311" t="s">
        <v>81</v>
      </c>
      <c r="B311" s="1">
        <v>38783</v>
      </c>
      <c r="C311" t="s">
        <v>82</v>
      </c>
      <c r="D311" t="s">
        <v>136</v>
      </c>
      <c r="E311" t="s">
        <v>137</v>
      </c>
      <c r="G311" s="6" t="s">
        <v>88</v>
      </c>
      <c r="H311" t="s">
        <v>95</v>
      </c>
      <c r="I311" t="s">
        <v>21</v>
      </c>
      <c r="J311" t="s">
        <v>73</v>
      </c>
      <c r="K311">
        <v>61</v>
      </c>
      <c r="L311">
        <v>27</v>
      </c>
      <c r="M311" t="s">
        <v>108</v>
      </c>
      <c r="N311">
        <v>27</v>
      </c>
      <c r="P311" cm="1">
        <f t="array" ref="P311">IF(Q311&gt;0,INDEX(Q311:Q12445,MATCH(TRUE,INDEX(Q311:Q12445="",,),0)-1),"")</f>
        <v>4</v>
      </c>
      <c r="Q311">
        <f t="shared" si="6"/>
        <v>2</v>
      </c>
      <c r="R311">
        <f>IF(P311="","",0)</f>
        <v>0</v>
      </c>
    </row>
    <row r="312" spans="1:18" x14ac:dyDescent="0.3">
      <c r="A312" t="s">
        <v>81</v>
      </c>
      <c r="B312" s="1">
        <v>38783</v>
      </c>
      <c r="C312" t="s">
        <v>82</v>
      </c>
      <c r="D312" t="s">
        <v>136</v>
      </c>
      <c r="E312" t="s">
        <v>137</v>
      </c>
      <c r="G312" t="s">
        <v>19</v>
      </c>
      <c r="H312" t="s">
        <v>41</v>
      </c>
      <c r="I312" t="s">
        <v>45</v>
      </c>
      <c r="J312" t="s">
        <v>93</v>
      </c>
      <c r="K312">
        <v>132.4</v>
      </c>
      <c r="L312">
        <v>151</v>
      </c>
      <c r="M312" t="s">
        <v>99</v>
      </c>
      <c r="N312">
        <v>169.75</v>
      </c>
      <c r="P312" cm="1">
        <f t="array" ref="P312">IF(Q312&gt;0,INDEX(Q312:Q12446,MATCH(TRUE,INDEX(Q312:Q12446="",,),0)-1),"")</f>
        <v>4</v>
      </c>
      <c r="Q312">
        <f t="shared" si="6"/>
        <v>3</v>
      </c>
      <c r="R312">
        <f>IF(P312="","",0)</f>
        <v>0</v>
      </c>
    </row>
    <row r="313" spans="1:18" x14ac:dyDescent="0.3">
      <c r="A313" t="s">
        <v>81</v>
      </c>
      <c r="B313" s="1">
        <v>38783</v>
      </c>
      <c r="C313" t="s">
        <v>82</v>
      </c>
      <c r="D313" t="s">
        <v>136</v>
      </c>
      <c r="E313" t="s">
        <v>137</v>
      </c>
      <c r="G313" t="s">
        <v>19</v>
      </c>
      <c r="H313" t="s">
        <v>41</v>
      </c>
      <c r="I313" t="s">
        <v>21</v>
      </c>
      <c r="J313" t="s">
        <v>73</v>
      </c>
      <c r="K313">
        <v>312</v>
      </c>
      <c r="L313">
        <v>39.6</v>
      </c>
      <c r="M313" t="s">
        <v>99</v>
      </c>
      <c r="N313">
        <v>39.6</v>
      </c>
      <c r="P313" cm="1">
        <f t="array" ref="P313">IF(Q313&gt;0,INDEX(Q313:Q12447,MATCH(TRUE,INDEX(Q313:Q12447="",,),0)-1),"")</f>
        <v>4</v>
      </c>
      <c r="Q313">
        <f t="shared" si="6"/>
        <v>3</v>
      </c>
      <c r="R313">
        <f>IF(P313="","",0)</f>
        <v>0</v>
      </c>
    </row>
    <row r="314" spans="1:18" x14ac:dyDescent="0.3">
      <c r="A314" t="s">
        <v>81</v>
      </c>
      <c r="B314" s="1">
        <v>38783</v>
      </c>
      <c r="C314" t="s">
        <v>82</v>
      </c>
      <c r="D314" t="s">
        <v>136</v>
      </c>
      <c r="E314" t="s">
        <v>137</v>
      </c>
      <c r="G314" s="6" t="s">
        <v>88</v>
      </c>
      <c r="H314" t="s">
        <v>85</v>
      </c>
      <c r="I314" t="s">
        <v>21</v>
      </c>
      <c r="J314" t="s">
        <v>73</v>
      </c>
      <c r="K314">
        <v>3</v>
      </c>
      <c r="L314">
        <v>16</v>
      </c>
      <c r="M314" t="s">
        <v>99</v>
      </c>
      <c r="N314">
        <v>16</v>
      </c>
      <c r="P314" cm="1">
        <f t="array" ref="P314">IF(Q314&gt;0,INDEX(Q314:Q12448,MATCH(TRUE,INDEX(Q314:Q12448="",,),0)-1),"")</f>
        <v>4</v>
      </c>
      <c r="Q314">
        <f t="shared" si="6"/>
        <v>3</v>
      </c>
      <c r="R314">
        <f>IF(P314="","",0)</f>
        <v>0</v>
      </c>
    </row>
    <row r="315" spans="1:18" x14ac:dyDescent="0.3">
      <c r="A315" t="s">
        <v>81</v>
      </c>
      <c r="B315" s="1">
        <v>38783</v>
      </c>
      <c r="C315" t="s">
        <v>82</v>
      </c>
      <c r="D315" t="s">
        <v>136</v>
      </c>
      <c r="E315" t="s">
        <v>137</v>
      </c>
      <c r="G315" s="6" t="s">
        <v>88</v>
      </c>
      <c r="H315" t="s">
        <v>95</v>
      </c>
      <c r="I315" t="s">
        <v>21</v>
      </c>
      <c r="J315" t="s">
        <v>73</v>
      </c>
      <c r="K315">
        <v>61</v>
      </c>
      <c r="L315">
        <v>27</v>
      </c>
      <c r="M315" t="s">
        <v>99</v>
      </c>
      <c r="N315">
        <v>27</v>
      </c>
      <c r="P315" cm="1">
        <f t="array" ref="P315">IF(Q315&gt;0,INDEX(Q315:Q12449,MATCH(TRUE,INDEX(Q315:Q12449="",,),0)-1),"")</f>
        <v>4</v>
      </c>
      <c r="Q315">
        <f t="shared" si="6"/>
        <v>3</v>
      </c>
      <c r="R315">
        <f>IF(P315="","",0)</f>
        <v>0</v>
      </c>
    </row>
    <row r="316" spans="1:18" x14ac:dyDescent="0.3">
      <c r="A316" t="s">
        <v>81</v>
      </c>
      <c r="B316" s="1">
        <v>38783</v>
      </c>
      <c r="C316" t="s">
        <v>82</v>
      </c>
      <c r="D316" t="s">
        <v>136</v>
      </c>
      <c r="E316" t="s">
        <v>137</v>
      </c>
      <c r="G316" t="s">
        <v>19</v>
      </c>
      <c r="H316" t="s">
        <v>41</v>
      </c>
      <c r="I316" t="s">
        <v>45</v>
      </c>
      <c r="J316" t="s">
        <v>93</v>
      </c>
      <c r="K316">
        <v>132.4</v>
      </c>
      <c r="L316">
        <v>151</v>
      </c>
      <c r="M316" t="s">
        <v>138</v>
      </c>
      <c r="N316">
        <v>161</v>
      </c>
      <c r="P316" cm="1">
        <f t="array" ref="P316">IF(Q316&gt;0,INDEX(Q316:Q12450,MATCH(TRUE,INDEX(Q316:Q12450="",,),0)-1),"")</f>
        <v>4</v>
      </c>
      <c r="Q316">
        <f t="shared" si="6"/>
        <v>4</v>
      </c>
      <c r="R316">
        <f>IF(P316="","",0)</f>
        <v>0</v>
      </c>
    </row>
    <row r="317" spans="1:18" x14ac:dyDescent="0.3">
      <c r="A317" t="s">
        <v>81</v>
      </c>
      <c r="B317" s="1">
        <v>38783</v>
      </c>
      <c r="C317" t="s">
        <v>82</v>
      </c>
      <c r="D317" t="s">
        <v>136</v>
      </c>
      <c r="E317" t="s">
        <v>137</v>
      </c>
      <c r="G317" t="s">
        <v>19</v>
      </c>
      <c r="H317" t="s">
        <v>41</v>
      </c>
      <c r="I317" t="s">
        <v>21</v>
      </c>
      <c r="J317" t="s">
        <v>73</v>
      </c>
      <c r="K317">
        <v>312</v>
      </c>
      <c r="L317">
        <v>39.6</v>
      </c>
      <c r="M317" t="s">
        <v>138</v>
      </c>
      <c r="N317">
        <v>42</v>
      </c>
      <c r="P317" cm="1">
        <f t="array" ref="P317">IF(Q317&gt;0,INDEX(Q317:Q12451,MATCH(TRUE,INDEX(Q317:Q12451="",,),0)-1),"")</f>
        <v>4</v>
      </c>
      <c r="Q317">
        <f t="shared" si="6"/>
        <v>4</v>
      </c>
      <c r="R317">
        <f>IF(P317="","",0)</f>
        <v>0</v>
      </c>
    </row>
    <row r="318" spans="1:18" x14ac:dyDescent="0.3">
      <c r="A318" t="s">
        <v>81</v>
      </c>
      <c r="B318" s="1">
        <v>38783</v>
      </c>
      <c r="C318" t="s">
        <v>82</v>
      </c>
      <c r="D318" t="s">
        <v>136</v>
      </c>
      <c r="E318" t="s">
        <v>137</v>
      </c>
      <c r="G318" s="6" t="s">
        <v>88</v>
      </c>
      <c r="H318" t="s">
        <v>85</v>
      </c>
      <c r="I318" t="s">
        <v>21</v>
      </c>
      <c r="J318" t="s">
        <v>73</v>
      </c>
      <c r="K318">
        <v>3</v>
      </c>
      <c r="L318">
        <v>16</v>
      </c>
      <c r="M318" t="s">
        <v>138</v>
      </c>
      <c r="N318">
        <v>16</v>
      </c>
      <c r="P318" cm="1">
        <f t="array" ref="P318">IF(Q318&gt;0,INDEX(Q318:Q12452,MATCH(TRUE,INDEX(Q318:Q12452="",,),0)-1),"")</f>
        <v>4</v>
      </c>
      <c r="Q318">
        <f t="shared" si="6"/>
        <v>4</v>
      </c>
      <c r="R318">
        <f>IF(P318="","",0)</f>
        <v>0</v>
      </c>
    </row>
    <row r="319" spans="1:18" x14ac:dyDescent="0.3">
      <c r="A319" t="s">
        <v>81</v>
      </c>
      <c r="B319" s="1">
        <v>38783</v>
      </c>
      <c r="C319" t="s">
        <v>82</v>
      </c>
      <c r="D319" t="s">
        <v>136</v>
      </c>
      <c r="E319" t="s">
        <v>137</v>
      </c>
      <c r="G319" s="6" t="s">
        <v>88</v>
      </c>
      <c r="H319" t="s">
        <v>95</v>
      </c>
      <c r="I319" t="s">
        <v>21</v>
      </c>
      <c r="J319" t="s">
        <v>73</v>
      </c>
      <c r="K319">
        <v>61</v>
      </c>
      <c r="L319">
        <v>27</v>
      </c>
      <c r="M319" t="s">
        <v>138</v>
      </c>
      <c r="N319">
        <v>27</v>
      </c>
      <c r="P319" cm="1">
        <f t="array" ref="P319">IF(Q319&gt;0,INDEX(Q319:Q12453,MATCH(TRUE,INDEX(Q319:Q12453="",,),0)-1),"")</f>
        <v>4</v>
      </c>
      <c r="Q319">
        <f t="shared" si="6"/>
        <v>4</v>
      </c>
      <c r="R319">
        <f>IF(P319="","",0)</f>
        <v>0</v>
      </c>
    </row>
    <row r="320" spans="1:18" x14ac:dyDescent="0.3">
      <c r="P320" t="str" cm="1">
        <f t="array" ref="P320">IF(Q320&gt;0,INDEX(Q320:Q12454,MATCH(TRUE,INDEX(Q320:Q12454="",,),0)-1),"")</f>
        <v/>
      </c>
      <c r="R320" t="str">
        <f>IF(P320="","",0)</f>
        <v/>
      </c>
    </row>
    <row r="321" spans="1:18" x14ac:dyDescent="0.3">
      <c r="A321" t="s">
        <v>81</v>
      </c>
      <c r="B321" s="1">
        <v>38783</v>
      </c>
      <c r="C321" t="s">
        <v>82</v>
      </c>
      <c r="D321" t="s">
        <v>139</v>
      </c>
      <c r="E321" t="s">
        <v>140</v>
      </c>
      <c r="G321" t="s">
        <v>19</v>
      </c>
      <c r="H321" t="s">
        <v>36</v>
      </c>
      <c r="I321" t="s">
        <v>21</v>
      </c>
      <c r="J321" t="s">
        <v>73</v>
      </c>
      <c r="K321">
        <v>605.29999999999995</v>
      </c>
      <c r="L321">
        <v>19.399999999999999</v>
      </c>
      <c r="M321" t="s">
        <v>141</v>
      </c>
      <c r="N321">
        <v>34.01</v>
      </c>
      <c r="O321" t="s">
        <v>24</v>
      </c>
      <c r="P321" cm="1">
        <f t="array" ref="P321">IF(Q321&gt;0,INDEX(Q321:Q12455,MATCH(TRUE,INDEX(Q321:Q12455="",,),0)-1),"")</f>
        <v>2</v>
      </c>
      <c r="Q321">
        <v>1</v>
      </c>
      <c r="R321">
        <f>IF(P321="","",0)</f>
        <v>0</v>
      </c>
    </row>
    <row r="322" spans="1:18" x14ac:dyDescent="0.3">
      <c r="A322" t="s">
        <v>81</v>
      </c>
      <c r="B322" s="1">
        <v>38783</v>
      </c>
      <c r="C322" t="s">
        <v>82</v>
      </c>
      <c r="D322" t="s">
        <v>139</v>
      </c>
      <c r="E322" t="s">
        <v>140</v>
      </c>
      <c r="G322" t="s">
        <v>19</v>
      </c>
      <c r="H322" t="s">
        <v>95</v>
      </c>
      <c r="I322" t="s">
        <v>21</v>
      </c>
      <c r="J322" t="s">
        <v>73</v>
      </c>
      <c r="K322">
        <v>2459.1999999999998</v>
      </c>
      <c r="L322">
        <v>29.7</v>
      </c>
      <c r="M322" t="s">
        <v>141</v>
      </c>
      <c r="N322">
        <v>38.26</v>
      </c>
      <c r="O322" t="s">
        <v>24</v>
      </c>
      <c r="P322" cm="1">
        <f t="array" ref="P322">IF(Q322&gt;0,INDEX(Q322:Q12456,MATCH(TRUE,INDEX(Q322:Q12456="",,),0)-1),"")</f>
        <v>2</v>
      </c>
      <c r="Q322">
        <v>1</v>
      </c>
      <c r="R322">
        <f>IF(P322="","",0)</f>
        <v>0</v>
      </c>
    </row>
    <row r="323" spans="1:18" x14ac:dyDescent="0.3">
      <c r="A323" t="s">
        <v>81</v>
      </c>
      <c r="B323" s="1">
        <v>38783</v>
      </c>
      <c r="C323" t="s">
        <v>82</v>
      </c>
      <c r="D323" t="s">
        <v>139</v>
      </c>
      <c r="E323" t="s">
        <v>140</v>
      </c>
      <c r="G323" s="6" t="s">
        <v>88</v>
      </c>
      <c r="H323" t="s">
        <v>36</v>
      </c>
      <c r="I323" t="s">
        <v>45</v>
      </c>
      <c r="J323" t="s">
        <v>93</v>
      </c>
      <c r="K323">
        <v>34.700000000000003</v>
      </c>
      <c r="L323">
        <v>118</v>
      </c>
      <c r="M323" t="s">
        <v>141</v>
      </c>
      <c r="N323">
        <v>118</v>
      </c>
      <c r="O323" t="s">
        <v>24</v>
      </c>
      <c r="P323" cm="1">
        <f t="array" ref="P323">IF(Q323&gt;0,INDEX(Q323:Q12457,MATCH(TRUE,INDEX(Q323:Q12457="",,),0)-1),"")</f>
        <v>2</v>
      </c>
      <c r="Q323">
        <v>1</v>
      </c>
      <c r="R323">
        <f>IF(P323="","",0)</f>
        <v>0</v>
      </c>
    </row>
    <row r="324" spans="1:18" x14ac:dyDescent="0.3">
      <c r="A324" t="s">
        <v>81</v>
      </c>
      <c r="B324" s="1">
        <v>38783</v>
      </c>
      <c r="C324" t="s">
        <v>82</v>
      </c>
      <c r="D324" t="s">
        <v>139</v>
      </c>
      <c r="E324" t="s">
        <v>140</v>
      </c>
      <c r="G324" s="6" t="s">
        <v>88</v>
      </c>
      <c r="H324" t="s">
        <v>95</v>
      </c>
      <c r="I324" t="s">
        <v>45</v>
      </c>
      <c r="J324" t="s">
        <v>93</v>
      </c>
      <c r="K324">
        <v>7.6</v>
      </c>
      <c r="L324">
        <v>118</v>
      </c>
      <c r="M324" t="s">
        <v>141</v>
      </c>
      <c r="N324">
        <v>118</v>
      </c>
      <c r="O324" t="s">
        <v>24</v>
      </c>
      <c r="P324" cm="1">
        <f t="array" ref="P324">IF(Q324&gt;0,INDEX(Q324:Q12458,MATCH(TRUE,INDEX(Q324:Q12458="",,),0)-1),"")</f>
        <v>2</v>
      </c>
      <c r="Q324">
        <v>1</v>
      </c>
      <c r="R324">
        <f>IF(P324="","",0)</f>
        <v>0</v>
      </c>
    </row>
    <row r="325" spans="1:18" x14ac:dyDescent="0.3">
      <c r="A325" t="s">
        <v>81</v>
      </c>
      <c r="B325" s="1">
        <v>38783</v>
      </c>
      <c r="C325" t="s">
        <v>82</v>
      </c>
      <c r="D325" t="s">
        <v>139</v>
      </c>
      <c r="E325" t="s">
        <v>140</v>
      </c>
      <c r="G325" s="6" t="s">
        <v>88</v>
      </c>
      <c r="H325" t="s">
        <v>20</v>
      </c>
      <c r="I325" t="s">
        <v>45</v>
      </c>
      <c r="J325" t="s">
        <v>93</v>
      </c>
      <c r="K325">
        <v>54.1</v>
      </c>
      <c r="L325">
        <v>102</v>
      </c>
      <c r="M325" t="s">
        <v>141</v>
      </c>
      <c r="N325">
        <v>102</v>
      </c>
      <c r="O325" t="s">
        <v>24</v>
      </c>
      <c r="P325" cm="1">
        <f t="array" ref="P325">IF(Q325&gt;0,INDEX(Q325:Q12459,MATCH(TRUE,INDEX(Q325:Q12459="",,),0)-1),"")</f>
        <v>2</v>
      </c>
      <c r="Q325">
        <v>1</v>
      </c>
      <c r="R325">
        <f>IF(P325="","",0)</f>
        <v>0</v>
      </c>
    </row>
    <row r="326" spans="1:18" x14ac:dyDescent="0.3">
      <c r="A326" t="s">
        <v>81</v>
      </c>
      <c r="B326" s="1">
        <v>38783</v>
      </c>
      <c r="C326" t="s">
        <v>82</v>
      </c>
      <c r="D326" t="s">
        <v>139</v>
      </c>
      <c r="E326" t="s">
        <v>140</v>
      </c>
      <c r="G326" s="6" t="s">
        <v>88</v>
      </c>
      <c r="H326" t="s">
        <v>101</v>
      </c>
      <c r="I326" t="s">
        <v>45</v>
      </c>
      <c r="J326" t="s">
        <v>93</v>
      </c>
      <c r="K326">
        <v>18.600000000000001</v>
      </c>
      <c r="L326">
        <v>36</v>
      </c>
      <c r="M326" t="s">
        <v>141</v>
      </c>
      <c r="N326">
        <v>36</v>
      </c>
      <c r="O326" t="s">
        <v>24</v>
      </c>
      <c r="P326" cm="1">
        <f t="array" ref="P326">IF(Q326&gt;0,INDEX(Q326:Q12460,MATCH(TRUE,INDEX(Q326:Q12460="",,),0)-1),"")</f>
        <v>2</v>
      </c>
      <c r="Q326">
        <v>1</v>
      </c>
      <c r="R326">
        <f>IF(P326="","",0)</f>
        <v>0</v>
      </c>
    </row>
    <row r="327" spans="1:18" x14ac:dyDescent="0.3">
      <c r="A327" t="s">
        <v>81</v>
      </c>
      <c r="B327" s="1">
        <v>38783</v>
      </c>
      <c r="C327" t="s">
        <v>82</v>
      </c>
      <c r="D327" t="s">
        <v>139</v>
      </c>
      <c r="E327" t="s">
        <v>140</v>
      </c>
      <c r="G327" s="6" t="s">
        <v>88</v>
      </c>
      <c r="H327" t="s">
        <v>85</v>
      </c>
      <c r="I327" t="s">
        <v>21</v>
      </c>
      <c r="J327" t="s">
        <v>73</v>
      </c>
      <c r="K327">
        <v>39.700000000000003</v>
      </c>
      <c r="L327">
        <v>13.25</v>
      </c>
      <c r="M327" t="s">
        <v>141</v>
      </c>
      <c r="N327">
        <v>13.25</v>
      </c>
      <c r="O327" t="s">
        <v>24</v>
      </c>
      <c r="P327" cm="1">
        <f t="array" ref="P327">IF(Q327&gt;0,INDEX(Q327:Q12461,MATCH(TRUE,INDEX(Q327:Q12461="",,),0)-1),"")</f>
        <v>2</v>
      </c>
      <c r="Q327">
        <v>1</v>
      </c>
      <c r="R327">
        <f>IF(P327="","",0)</f>
        <v>0</v>
      </c>
    </row>
    <row r="328" spans="1:18" x14ac:dyDescent="0.3">
      <c r="A328" t="s">
        <v>81</v>
      </c>
      <c r="B328" s="1">
        <v>38783</v>
      </c>
      <c r="C328" t="s">
        <v>82</v>
      </c>
      <c r="D328" t="s">
        <v>139</v>
      </c>
      <c r="E328" t="s">
        <v>140</v>
      </c>
      <c r="G328" s="6" t="s">
        <v>88</v>
      </c>
      <c r="H328" t="s">
        <v>20</v>
      </c>
      <c r="I328" t="s">
        <v>21</v>
      </c>
      <c r="J328" t="s">
        <v>73</v>
      </c>
      <c r="K328">
        <v>313.89999999999998</v>
      </c>
      <c r="L328">
        <v>4.05</v>
      </c>
      <c r="M328" t="s">
        <v>141</v>
      </c>
      <c r="N328">
        <v>4.05</v>
      </c>
      <c r="O328" t="s">
        <v>24</v>
      </c>
      <c r="P328" cm="1">
        <f t="array" ref="P328">IF(Q328&gt;0,INDEX(Q328:Q12462,MATCH(TRUE,INDEX(Q328:Q12462="",,),0)-1),"")</f>
        <v>2</v>
      </c>
      <c r="Q328">
        <v>1</v>
      </c>
      <c r="R328">
        <f>IF(P328="","",0)</f>
        <v>0</v>
      </c>
    </row>
    <row r="329" spans="1:18" x14ac:dyDescent="0.3">
      <c r="A329" t="s">
        <v>81</v>
      </c>
      <c r="B329" s="1">
        <v>38783</v>
      </c>
      <c r="C329" t="s">
        <v>82</v>
      </c>
      <c r="D329" t="s">
        <v>139</v>
      </c>
      <c r="E329" t="s">
        <v>140</v>
      </c>
      <c r="G329" s="6" t="s">
        <v>88</v>
      </c>
      <c r="H329" t="s">
        <v>101</v>
      </c>
      <c r="I329" t="s">
        <v>21</v>
      </c>
      <c r="J329" t="s">
        <v>73</v>
      </c>
      <c r="K329">
        <v>33.799999999999997</v>
      </c>
      <c r="L329">
        <v>9.65</v>
      </c>
      <c r="M329" t="s">
        <v>141</v>
      </c>
      <c r="N329">
        <v>9.65</v>
      </c>
      <c r="O329" t="s">
        <v>24</v>
      </c>
      <c r="P329" cm="1">
        <f t="array" ref="P329">IF(Q329&gt;0,INDEX(Q329:Q12463,MATCH(TRUE,INDEX(Q329:Q12463="",,),0)-1),"")</f>
        <v>2</v>
      </c>
      <c r="Q329">
        <v>1</v>
      </c>
      <c r="R329">
        <f>IF(P329="","",0)</f>
        <v>0</v>
      </c>
    </row>
    <row r="330" spans="1:18" x14ac:dyDescent="0.3">
      <c r="A330" t="s">
        <v>81</v>
      </c>
      <c r="B330" s="1">
        <v>38783</v>
      </c>
      <c r="C330" t="s">
        <v>82</v>
      </c>
      <c r="D330" t="s">
        <v>139</v>
      </c>
      <c r="E330" t="s">
        <v>140</v>
      </c>
      <c r="G330" t="s">
        <v>19</v>
      </c>
      <c r="H330" t="s">
        <v>36</v>
      </c>
      <c r="I330" t="s">
        <v>21</v>
      </c>
      <c r="J330" t="s">
        <v>73</v>
      </c>
      <c r="K330">
        <v>605.29999999999995</v>
      </c>
      <c r="L330">
        <v>19.399999999999999</v>
      </c>
      <c r="M330" t="s">
        <v>138</v>
      </c>
      <c r="N330">
        <v>24.1</v>
      </c>
      <c r="P330" cm="1">
        <f t="array" ref="P330">IF(Q330&gt;0,INDEX(Q330:Q12464,MATCH(TRUE,INDEX(Q330:Q12464="",,),0)-1),"")</f>
        <v>2</v>
      </c>
      <c r="Q330">
        <v>2</v>
      </c>
      <c r="R330">
        <f>IF(P330="","",0)</f>
        <v>0</v>
      </c>
    </row>
    <row r="331" spans="1:18" x14ac:dyDescent="0.3">
      <c r="A331" t="s">
        <v>81</v>
      </c>
      <c r="B331" s="1">
        <v>38783</v>
      </c>
      <c r="C331" t="s">
        <v>82</v>
      </c>
      <c r="D331" t="s">
        <v>139</v>
      </c>
      <c r="E331" t="s">
        <v>140</v>
      </c>
      <c r="G331" t="s">
        <v>19</v>
      </c>
      <c r="H331" t="s">
        <v>95</v>
      </c>
      <c r="I331" t="s">
        <v>21</v>
      </c>
      <c r="J331" t="s">
        <v>73</v>
      </c>
      <c r="K331">
        <v>2459.1999999999998</v>
      </c>
      <c r="L331">
        <v>29.7</v>
      </c>
      <c r="M331" t="s">
        <v>138</v>
      </c>
      <c r="N331">
        <v>33.700000000000003</v>
      </c>
      <c r="P331" cm="1">
        <f t="array" ref="P331">IF(Q331&gt;0,INDEX(Q331:Q12465,MATCH(TRUE,INDEX(Q331:Q12465="",,),0)-1),"")</f>
        <v>2</v>
      </c>
      <c r="Q331">
        <v>2</v>
      </c>
      <c r="R331">
        <f>IF(P331="","",0)</f>
        <v>0</v>
      </c>
    </row>
    <row r="332" spans="1:18" x14ac:dyDescent="0.3">
      <c r="A332" t="s">
        <v>81</v>
      </c>
      <c r="B332" s="1">
        <v>38783</v>
      </c>
      <c r="C332" t="s">
        <v>82</v>
      </c>
      <c r="D332" t="s">
        <v>139</v>
      </c>
      <c r="E332" t="s">
        <v>140</v>
      </c>
      <c r="G332" s="6" t="s">
        <v>88</v>
      </c>
      <c r="H332" t="s">
        <v>36</v>
      </c>
      <c r="I332" t="s">
        <v>45</v>
      </c>
      <c r="J332" t="s">
        <v>93</v>
      </c>
      <c r="K332">
        <v>34.700000000000003</v>
      </c>
      <c r="L332">
        <v>118</v>
      </c>
      <c r="M332" t="s">
        <v>138</v>
      </c>
      <c r="N332">
        <v>118</v>
      </c>
      <c r="P332" cm="1">
        <f t="array" ref="P332">IF(Q332&gt;0,INDEX(Q332:Q12466,MATCH(TRUE,INDEX(Q332:Q12466="",,),0)-1),"")</f>
        <v>2</v>
      </c>
      <c r="Q332">
        <v>2</v>
      </c>
      <c r="R332">
        <f>IF(P332="","",0)</f>
        <v>0</v>
      </c>
    </row>
    <row r="333" spans="1:18" x14ac:dyDescent="0.3">
      <c r="A333" t="s">
        <v>81</v>
      </c>
      <c r="B333" s="1">
        <v>38783</v>
      </c>
      <c r="C333" t="s">
        <v>82</v>
      </c>
      <c r="D333" t="s">
        <v>139</v>
      </c>
      <c r="E333" t="s">
        <v>140</v>
      </c>
      <c r="G333" s="6" t="s">
        <v>88</v>
      </c>
      <c r="H333" t="s">
        <v>95</v>
      </c>
      <c r="I333" t="s">
        <v>45</v>
      </c>
      <c r="J333" t="s">
        <v>93</v>
      </c>
      <c r="K333">
        <v>7.6</v>
      </c>
      <c r="L333">
        <v>118</v>
      </c>
      <c r="M333" t="s">
        <v>138</v>
      </c>
      <c r="N333">
        <v>118</v>
      </c>
      <c r="P333" cm="1">
        <f t="array" ref="P333">IF(Q333&gt;0,INDEX(Q333:Q12467,MATCH(TRUE,INDEX(Q333:Q12467="",,),0)-1),"")</f>
        <v>2</v>
      </c>
      <c r="Q333">
        <v>2</v>
      </c>
      <c r="R333">
        <f>IF(P333="","",0)</f>
        <v>0</v>
      </c>
    </row>
    <row r="334" spans="1:18" x14ac:dyDescent="0.3">
      <c r="A334" t="s">
        <v>81</v>
      </c>
      <c r="B334" s="1">
        <v>38783</v>
      </c>
      <c r="C334" t="s">
        <v>82</v>
      </c>
      <c r="D334" t="s">
        <v>139</v>
      </c>
      <c r="E334" t="s">
        <v>140</v>
      </c>
      <c r="G334" s="6" t="s">
        <v>88</v>
      </c>
      <c r="H334" t="s">
        <v>20</v>
      </c>
      <c r="I334" t="s">
        <v>45</v>
      </c>
      <c r="J334" t="s">
        <v>93</v>
      </c>
      <c r="K334">
        <v>54.1</v>
      </c>
      <c r="L334">
        <v>102</v>
      </c>
      <c r="M334" t="s">
        <v>138</v>
      </c>
      <c r="N334">
        <v>102</v>
      </c>
      <c r="P334" cm="1">
        <f t="array" ref="P334">IF(Q334&gt;0,INDEX(Q334:Q12468,MATCH(TRUE,INDEX(Q334:Q12468="",,),0)-1),"")</f>
        <v>2</v>
      </c>
      <c r="Q334">
        <v>2</v>
      </c>
      <c r="R334">
        <f>IF(P334="","",0)</f>
        <v>0</v>
      </c>
    </row>
    <row r="335" spans="1:18" x14ac:dyDescent="0.3">
      <c r="A335" t="s">
        <v>81</v>
      </c>
      <c r="B335" s="1">
        <v>38783</v>
      </c>
      <c r="C335" t="s">
        <v>82</v>
      </c>
      <c r="D335" t="s">
        <v>139</v>
      </c>
      <c r="E335" t="s">
        <v>140</v>
      </c>
      <c r="G335" s="6" t="s">
        <v>88</v>
      </c>
      <c r="H335" t="s">
        <v>101</v>
      </c>
      <c r="I335" t="s">
        <v>45</v>
      </c>
      <c r="J335" t="s">
        <v>93</v>
      </c>
      <c r="K335">
        <v>18.600000000000001</v>
      </c>
      <c r="L335">
        <v>36</v>
      </c>
      <c r="M335" t="s">
        <v>138</v>
      </c>
      <c r="N335">
        <v>36</v>
      </c>
      <c r="P335" cm="1">
        <f t="array" ref="P335">IF(Q335&gt;0,INDEX(Q335:Q12469,MATCH(TRUE,INDEX(Q335:Q12469="",,),0)-1),"")</f>
        <v>2</v>
      </c>
      <c r="Q335">
        <v>2</v>
      </c>
      <c r="R335">
        <f>IF(P335="","",0)</f>
        <v>0</v>
      </c>
    </row>
    <row r="336" spans="1:18" x14ac:dyDescent="0.3">
      <c r="A336" t="s">
        <v>81</v>
      </c>
      <c r="B336" s="1">
        <v>38783</v>
      </c>
      <c r="C336" t="s">
        <v>82</v>
      </c>
      <c r="D336" t="s">
        <v>139</v>
      </c>
      <c r="E336" t="s">
        <v>140</v>
      </c>
      <c r="G336" s="6" t="s">
        <v>88</v>
      </c>
      <c r="H336" t="s">
        <v>85</v>
      </c>
      <c r="I336" t="s">
        <v>21</v>
      </c>
      <c r="J336" t="s">
        <v>73</v>
      </c>
      <c r="K336">
        <v>39.700000000000003</v>
      </c>
      <c r="L336">
        <v>13.25</v>
      </c>
      <c r="M336" t="s">
        <v>138</v>
      </c>
      <c r="N336">
        <v>13.25</v>
      </c>
      <c r="P336" cm="1">
        <f t="array" ref="P336">IF(Q336&gt;0,INDEX(Q336:Q12470,MATCH(TRUE,INDEX(Q336:Q12470="",,),0)-1),"")</f>
        <v>2</v>
      </c>
      <c r="Q336">
        <v>2</v>
      </c>
      <c r="R336">
        <f>IF(P336="","",0)</f>
        <v>0</v>
      </c>
    </row>
    <row r="337" spans="1:18" x14ac:dyDescent="0.3">
      <c r="A337" t="s">
        <v>81</v>
      </c>
      <c r="B337" s="1">
        <v>38783</v>
      </c>
      <c r="C337" t="s">
        <v>82</v>
      </c>
      <c r="D337" t="s">
        <v>139</v>
      </c>
      <c r="E337" t="s">
        <v>140</v>
      </c>
      <c r="G337" s="6" t="s">
        <v>88</v>
      </c>
      <c r="H337" t="s">
        <v>20</v>
      </c>
      <c r="I337" t="s">
        <v>21</v>
      </c>
      <c r="J337" t="s">
        <v>73</v>
      </c>
      <c r="K337">
        <v>313.89999999999998</v>
      </c>
      <c r="L337">
        <v>4.05</v>
      </c>
      <c r="M337" t="s">
        <v>138</v>
      </c>
      <c r="N337">
        <v>4.05</v>
      </c>
      <c r="P337" cm="1">
        <f t="array" ref="P337">IF(Q337&gt;0,INDEX(Q337:Q12471,MATCH(TRUE,INDEX(Q337:Q12471="",,),0)-1),"")</f>
        <v>2</v>
      </c>
      <c r="Q337">
        <v>2</v>
      </c>
      <c r="R337">
        <f>IF(P337="","",0)</f>
        <v>0</v>
      </c>
    </row>
    <row r="338" spans="1:18" x14ac:dyDescent="0.3">
      <c r="A338" t="s">
        <v>81</v>
      </c>
      <c r="B338" s="1">
        <v>38783</v>
      </c>
      <c r="C338" t="s">
        <v>82</v>
      </c>
      <c r="D338" t="s">
        <v>139</v>
      </c>
      <c r="E338" t="s">
        <v>140</v>
      </c>
      <c r="G338" s="6" t="s">
        <v>88</v>
      </c>
      <c r="H338" t="s">
        <v>101</v>
      </c>
      <c r="I338" t="s">
        <v>21</v>
      </c>
      <c r="J338" t="s">
        <v>73</v>
      </c>
      <c r="K338">
        <v>33.799999999999997</v>
      </c>
      <c r="L338">
        <v>9.65</v>
      </c>
      <c r="M338" t="s">
        <v>138</v>
      </c>
      <c r="N338">
        <v>9.65</v>
      </c>
      <c r="P338" cm="1">
        <f t="array" ref="P338">IF(Q338&gt;0,INDEX(Q338:Q12472,MATCH(TRUE,INDEX(Q338:Q12472="",,),0)-1),"")</f>
        <v>2</v>
      </c>
      <c r="Q338">
        <v>2</v>
      </c>
      <c r="R338">
        <f>IF(P338="","",0)</f>
        <v>0</v>
      </c>
    </row>
    <row r="339" spans="1:18" x14ac:dyDescent="0.3">
      <c r="P339" t="str" cm="1">
        <f t="array" ref="P339">IF(Q339&gt;0,INDEX(Q339:Q12473,MATCH(TRUE,INDEX(Q339:Q12473="",,),0)-1),"")</f>
        <v/>
      </c>
      <c r="R339" t="str">
        <f>IF(P339="","",0)</f>
        <v/>
      </c>
    </row>
    <row r="340" spans="1:18" x14ac:dyDescent="0.3">
      <c r="A340" t="s">
        <v>81</v>
      </c>
      <c r="B340" s="1">
        <v>38783</v>
      </c>
      <c r="C340" t="s">
        <v>82</v>
      </c>
      <c r="D340" t="s">
        <v>142</v>
      </c>
      <c r="E340" t="s">
        <v>143</v>
      </c>
      <c r="G340" t="s">
        <v>19</v>
      </c>
      <c r="H340" t="s">
        <v>41</v>
      </c>
      <c r="I340" t="s">
        <v>21</v>
      </c>
      <c r="J340" t="s">
        <v>73</v>
      </c>
      <c r="K340">
        <v>628</v>
      </c>
      <c r="L340">
        <v>38.15</v>
      </c>
      <c r="M340" t="s">
        <v>108</v>
      </c>
      <c r="N340">
        <v>46</v>
      </c>
      <c r="O340" t="s">
        <v>24</v>
      </c>
      <c r="P340" cm="1">
        <f t="array" ref="P340">IF(Q340&gt;0,INDEX(Q340:Q12474,MATCH(TRUE,INDEX(Q340:Q12474="",,),0)-1),"")</f>
        <v>3</v>
      </c>
      <c r="Q340">
        <v>1</v>
      </c>
      <c r="R340">
        <f>IF(P340="","",0)</f>
        <v>0</v>
      </c>
    </row>
    <row r="341" spans="1:18" x14ac:dyDescent="0.3">
      <c r="A341" t="s">
        <v>81</v>
      </c>
      <c r="B341" s="1">
        <v>38783</v>
      </c>
      <c r="C341" t="s">
        <v>82</v>
      </c>
      <c r="D341" t="s">
        <v>142</v>
      </c>
      <c r="E341" t="s">
        <v>143</v>
      </c>
      <c r="G341" t="s">
        <v>19</v>
      </c>
      <c r="H341" t="s">
        <v>95</v>
      </c>
      <c r="I341" t="s">
        <v>21</v>
      </c>
      <c r="J341" t="s">
        <v>73</v>
      </c>
      <c r="K341">
        <v>157</v>
      </c>
      <c r="L341">
        <v>30.4</v>
      </c>
      <c r="M341" t="s">
        <v>108</v>
      </c>
      <c r="N341">
        <v>30.4</v>
      </c>
      <c r="O341" t="s">
        <v>24</v>
      </c>
      <c r="P341" cm="1">
        <f t="array" ref="P341">IF(Q341&gt;0,INDEX(Q341:Q12475,MATCH(TRUE,INDEX(Q341:Q12475="",,),0)-1),"")</f>
        <v>3</v>
      </c>
      <c r="Q341">
        <v>1</v>
      </c>
      <c r="R341">
        <f>IF(P341="","",0)</f>
        <v>0</v>
      </c>
    </row>
    <row r="342" spans="1:18" x14ac:dyDescent="0.3">
      <c r="A342" t="s">
        <v>81</v>
      </c>
      <c r="B342" s="1">
        <v>38783</v>
      </c>
      <c r="C342" t="s">
        <v>82</v>
      </c>
      <c r="D342" t="s">
        <v>142</v>
      </c>
      <c r="E342" t="s">
        <v>143</v>
      </c>
      <c r="G342" s="6" t="s">
        <v>88</v>
      </c>
      <c r="H342" t="s">
        <v>41</v>
      </c>
      <c r="I342" t="s">
        <v>45</v>
      </c>
      <c r="J342" t="s">
        <v>93</v>
      </c>
      <c r="K342">
        <v>18.399999999999999</v>
      </c>
      <c r="L342">
        <v>172</v>
      </c>
      <c r="M342" t="s">
        <v>108</v>
      </c>
      <c r="N342">
        <v>172</v>
      </c>
      <c r="O342" t="s">
        <v>24</v>
      </c>
      <c r="P342" cm="1">
        <f t="array" ref="P342">IF(Q342&gt;0,INDEX(Q342:Q12476,MATCH(TRUE,INDEX(Q342:Q12476="",,),0)-1),"")</f>
        <v>3</v>
      </c>
      <c r="Q342">
        <v>1</v>
      </c>
      <c r="R342">
        <f>IF(P342="","",0)</f>
        <v>0</v>
      </c>
    </row>
    <row r="343" spans="1:18" x14ac:dyDescent="0.3">
      <c r="A343" t="s">
        <v>81</v>
      </c>
      <c r="B343" s="1">
        <v>38783</v>
      </c>
      <c r="C343" t="s">
        <v>82</v>
      </c>
      <c r="D343" t="s">
        <v>142</v>
      </c>
      <c r="E343" t="s">
        <v>143</v>
      </c>
      <c r="G343" s="6" t="s">
        <v>88</v>
      </c>
      <c r="H343" t="s">
        <v>87</v>
      </c>
      <c r="I343" t="s">
        <v>21</v>
      </c>
      <c r="J343" t="s">
        <v>73</v>
      </c>
      <c r="K343">
        <v>46</v>
      </c>
      <c r="L343">
        <v>25.35</v>
      </c>
      <c r="M343" t="s">
        <v>108</v>
      </c>
      <c r="N343">
        <v>25.35</v>
      </c>
      <c r="O343" t="s">
        <v>24</v>
      </c>
      <c r="P343" cm="1">
        <f t="array" ref="P343">IF(Q343&gt;0,INDEX(Q343:Q12477,MATCH(TRUE,INDEX(Q343:Q12477="",,),0)-1),"")</f>
        <v>3</v>
      </c>
      <c r="Q343">
        <v>1</v>
      </c>
      <c r="R343">
        <f>IF(P343="","",0)</f>
        <v>0</v>
      </c>
    </row>
    <row r="344" spans="1:18" x14ac:dyDescent="0.3">
      <c r="A344" t="s">
        <v>81</v>
      </c>
      <c r="B344" s="1">
        <v>38783</v>
      </c>
      <c r="C344" t="s">
        <v>82</v>
      </c>
      <c r="D344" t="s">
        <v>142</v>
      </c>
      <c r="E344" t="s">
        <v>143</v>
      </c>
      <c r="G344" t="s">
        <v>19</v>
      </c>
      <c r="H344" t="s">
        <v>41</v>
      </c>
      <c r="I344" t="s">
        <v>21</v>
      </c>
      <c r="J344" t="s">
        <v>73</v>
      </c>
      <c r="K344">
        <v>628</v>
      </c>
      <c r="L344">
        <v>38.15</v>
      </c>
      <c r="M344" t="s">
        <v>99</v>
      </c>
      <c r="N344">
        <v>42.48</v>
      </c>
      <c r="P344" cm="1">
        <f t="array" ref="P344">IF(Q344&gt;0,INDEX(Q344:Q12478,MATCH(TRUE,INDEX(Q344:Q12478="",,),0)-1),"")</f>
        <v>3</v>
      </c>
      <c r="Q344">
        <v>2</v>
      </c>
      <c r="R344">
        <f>IF(P344="","",0)</f>
        <v>0</v>
      </c>
    </row>
    <row r="345" spans="1:18" x14ac:dyDescent="0.3">
      <c r="A345" t="s">
        <v>81</v>
      </c>
      <c r="B345" s="1">
        <v>38783</v>
      </c>
      <c r="C345" t="s">
        <v>82</v>
      </c>
      <c r="D345" t="s">
        <v>142</v>
      </c>
      <c r="E345" t="s">
        <v>143</v>
      </c>
      <c r="G345" t="s">
        <v>19</v>
      </c>
      <c r="H345" t="s">
        <v>95</v>
      </c>
      <c r="I345" t="s">
        <v>21</v>
      </c>
      <c r="J345" t="s">
        <v>73</v>
      </c>
      <c r="K345">
        <v>157</v>
      </c>
      <c r="L345">
        <v>30.4</v>
      </c>
      <c r="M345" t="s">
        <v>99</v>
      </c>
      <c r="N345">
        <v>30.4</v>
      </c>
      <c r="P345" cm="1">
        <f t="array" ref="P345">IF(Q345&gt;0,INDEX(Q345:Q12479,MATCH(TRUE,INDEX(Q345:Q12479="",,),0)-1),"")</f>
        <v>3</v>
      </c>
      <c r="Q345">
        <v>2</v>
      </c>
      <c r="R345">
        <f>IF(P345="","",0)</f>
        <v>0</v>
      </c>
    </row>
    <row r="346" spans="1:18" x14ac:dyDescent="0.3">
      <c r="A346" t="s">
        <v>81</v>
      </c>
      <c r="B346" s="1">
        <v>38783</v>
      </c>
      <c r="C346" t="s">
        <v>82</v>
      </c>
      <c r="D346" t="s">
        <v>142</v>
      </c>
      <c r="E346" t="s">
        <v>143</v>
      </c>
      <c r="G346" s="6" t="s">
        <v>88</v>
      </c>
      <c r="H346" t="s">
        <v>41</v>
      </c>
      <c r="I346" t="s">
        <v>45</v>
      </c>
      <c r="J346" t="s">
        <v>93</v>
      </c>
      <c r="K346">
        <v>18.399999999999999</v>
      </c>
      <c r="L346">
        <v>172</v>
      </c>
      <c r="M346" t="s">
        <v>99</v>
      </c>
      <c r="N346">
        <v>172</v>
      </c>
      <c r="P346" cm="1">
        <f t="array" ref="P346">IF(Q346&gt;0,INDEX(Q346:Q12480,MATCH(TRUE,INDEX(Q346:Q12480="",,),0)-1),"")</f>
        <v>3</v>
      </c>
      <c r="Q346">
        <v>2</v>
      </c>
      <c r="R346">
        <f>IF(P346="","",0)</f>
        <v>0</v>
      </c>
    </row>
    <row r="347" spans="1:18" x14ac:dyDescent="0.3">
      <c r="A347" t="s">
        <v>81</v>
      </c>
      <c r="B347" s="1">
        <v>38783</v>
      </c>
      <c r="C347" t="s">
        <v>82</v>
      </c>
      <c r="D347" t="s">
        <v>142</v>
      </c>
      <c r="E347" t="s">
        <v>143</v>
      </c>
      <c r="G347" s="6" t="s">
        <v>88</v>
      </c>
      <c r="H347" t="s">
        <v>87</v>
      </c>
      <c r="I347" t="s">
        <v>21</v>
      </c>
      <c r="J347" t="s">
        <v>73</v>
      </c>
      <c r="K347">
        <v>46</v>
      </c>
      <c r="L347">
        <v>25.35</v>
      </c>
      <c r="M347" t="s">
        <v>99</v>
      </c>
      <c r="N347">
        <v>25.35</v>
      </c>
      <c r="P347" cm="1">
        <f t="array" ref="P347">IF(Q347&gt;0,INDEX(Q347:Q12481,MATCH(TRUE,INDEX(Q347:Q12481="",,),0)-1),"")</f>
        <v>3</v>
      </c>
      <c r="Q347">
        <v>2</v>
      </c>
      <c r="R347">
        <f>IF(P347="","",0)</f>
        <v>0</v>
      </c>
    </row>
    <row r="348" spans="1:18" x14ac:dyDescent="0.3">
      <c r="A348" t="s">
        <v>81</v>
      </c>
      <c r="B348" s="1">
        <v>38783</v>
      </c>
      <c r="C348" t="s">
        <v>82</v>
      </c>
      <c r="D348" t="s">
        <v>142</v>
      </c>
      <c r="E348" t="s">
        <v>143</v>
      </c>
      <c r="G348" t="s">
        <v>19</v>
      </c>
      <c r="H348" t="s">
        <v>41</v>
      </c>
      <c r="I348" t="s">
        <v>21</v>
      </c>
      <c r="J348" t="s">
        <v>73</v>
      </c>
      <c r="K348">
        <v>628</v>
      </c>
      <c r="L348">
        <v>38.15</v>
      </c>
      <c r="M348" t="s">
        <v>138</v>
      </c>
      <c r="N348">
        <v>40.15</v>
      </c>
      <c r="P348" cm="1">
        <f t="array" ref="P348">IF(Q348&gt;0,INDEX(Q348:Q12482,MATCH(TRUE,INDEX(Q348:Q12482="",,),0)-1),"")</f>
        <v>3</v>
      </c>
      <c r="Q348">
        <v>3</v>
      </c>
      <c r="R348">
        <f>IF(P348="","",0)</f>
        <v>0</v>
      </c>
    </row>
    <row r="349" spans="1:18" x14ac:dyDescent="0.3">
      <c r="A349" t="s">
        <v>81</v>
      </c>
      <c r="B349" s="1">
        <v>38783</v>
      </c>
      <c r="C349" t="s">
        <v>82</v>
      </c>
      <c r="D349" t="s">
        <v>142</v>
      </c>
      <c r="E349" t="s">
        <v>143</v>
      </c>
      <c r="G349" t="s">
        <v>19</v>
      </c>
      <c r="H349" t="s">
        <v>95</v>
      </c>
      <c r="I349" t="s">
        <v>21</v>
      </c>
      <c r="J349" t="s">
        <v>73</v>
      </c>
      <c r="K349">
        <v>157</v>
      </c>
      <c r="L349">
        <v>30.4</v>
      </c>
      <c r="M349" t="s">
        <v>138</v>
      </c>
      <c r="N349">
        <v>34.4</v>
      </c>
      <c r="P349" cm="1">
        <f t="array" ref="P349">IF(Q349&gt;0,INDEX(Q349:Q12483,MATCH(TRUE,INDEX(Q349:Q12483="",,),0)-1),"")</f>
        <v>3</v>
      </c>
      <c r="Q349">
        <v>3</v>
      </c>
      <c r="R349">
        <f>IF(P349="","",0)</f>
        <v>0</v>
      </c>
    </row>
    <row r="350" spans="1:18" x14ac:dyDescent="0.3">
      <c r="A350" t="s">
        <v>81</v>
      </c>
      <c r="B350" s="1">
        <v>38783</v>
      </c>
      <c r="C350" t="s">
        <v>82</v>
      </c>
      <c r="D350" t="s">
        <v>142</v>
      </c>
      <c r="E350" t="s">
        <v>143</v>
      </c>
      <c r="G350" s="6" t="s">
        <v>88</v>
      </c>
      <c r="H350" t="s">
        <v>41</v>
      </c>
      <c r="I350" t="s">
        <v>45</v>
      </c>
      <c r="J350" t="s">
        <v>93</v>
      </c>
      <c r="K350">
        <v>18.399999999999999</v>
      </c>
      <c r="L350">
        <v>172</v>
      </c>
      <c r="M350" t="s">
        <v>138</v>
      </c>
      <c r="N350">
        <v>172</v>
      </c>
      <c r="P350" cm="1">
        <f t="array" ref="P350">IF(Q350&gt;0,INDEX(Q350:Q12484,MATCH(TRUE,INDEX(Q350:Q12484="",,),0)-1),"")</f>
        <v>3</v>
      </c>
      <c r="Q350">
        <v>3</v>
      </c>
      <c r="R350">
        <f>IF(P350="","",0)</f>
        <v>0</v>
      </c>
    </row>
    <row r="351" spans="1:18" x14ac:dyDescent="0.3">
      <c r="A351" t="s">
        <v>81</v>
      </c>
      <c r="B351" s="1">
        <v>38783</v>
      </c>
      <c r="C351" t="s">
        <v>82</v>
      </c>
      <c r="D351" t="s">
        <v>142</v>
      </c>
      <c r="E351" t="s">
        <v>143</v>
      </c>
      <c r="G351" s="6" t="s">
        <v>88</v>
      </c>
      <c r="H351" t="s">
        <v>87</v>
      </c>
      <c r="I351" t="s">
        <v>21</v>
      </c>
      <c r="J351" t="s">
        <v>73</v>
      </c>
      <c r="K351">
        <v>46</v>
      </c>
      <c r="L351">
        <v>25.35</v>
      </c>
      <c r="M351" t="s">
        <v>138</v>
      </c>
      <c r="N351">
        <v>25.35</v>
      </c>
      <c r="P351" cm="1">
        <f t="array" ref="P351">IF(Q351&gt;0,INDEX(Q351:Q12485,MATCH(TRUE,INDEX(Q351:Q12485="",,),0)-1),"")</f>
        <v>3</v>
      </c>
      <c r="Q351">
        <v>3</v>
      </c>
      <c r="R351">
        <f>IF(P351="","",0)</f>
        <v>0</v>
      </c>
    </row>
    <row r="352" spans="1:18" x14ac:dyDescent="0.3">
      <c r="P352" t="str" cm="1">
        <f t="array" ref="P352">IF(Q352&gt;0,INDEX(Q352:Q12486,MATCH(TRUE,INDEX(Q352:Q12486="",,),0)-1),"")</f>
        <v/>
      </c>
      <c r="R352" t="str">
        <f>IF(P352="","",0)</f>
        <v/>
      </c>
    </row>
    <row r="353" spans="1:18" x14ac:dyDescent="0.3">
      <c r="A353" t="s">
        <v>81</v>
      </c>
      <c r="B353" s="1">
        <v>38783</v>
      </c>
      <c r="C353" t="s">
        <v>82</v>
      </c>
      <c r="D353" t="s">
        <v>144</v>
      </c>
      <c r="E353" t="s">
        <v>145</v>
      </c>
      <c r="G353" t="s">
        <v>19</v>
      </c>
      <c r="H353" t="s">
        <v>41</v>
      </c>
      <c r="I353" t="s">
        <v>45</v>
      </c>
      <c r="J353" t="s">
        <v>93</v>
      </c>
      <c r="K353">
        <v>1</v>
      </c>
      <c r="L353">
        <v>150</v>
      </c>
      <c r="M353" t="s">
        <v>121</v>
      </c>
      <c r="N353">
        <v>360</v>
      </c>
      <c r="O353" t="s">
        <v>24</v>
      </c>
      <c r="P353" cm="1">
        <f t="array" ref="P353">IF(Q353&gt;0,INDEX(Q353:Q12487,MATCH(TRUE,INDEX(Q353:Q12487="",,),0)-1),"")</f>
        <v>2</v>
      </c>
      <c r="Q353">
        <v>1</v>
      </c>
      <c r="R353">
        <f>IF(P353="","",0)</f>
        <v>0</v>
      </c>
    </row>
    <row r="354" spans="1:18" x14ac:dyDescent="0.3">
      <c r="A354" t="s">
        <v>81</v>
      </c>
      <c r="B354" s="1">
        <v>38783</v>
      </c>
      <c r="C354" t="s">
        <v>82</v>
      </c>
      <c r="D354" t="s">
        <v>144</v>
      </c>
      <c r="E354" t="s">
        <v>145</v>
      </c>
      <c r="G354" t="s">
        <v>19</v>
      </c>
      <c r="H354" t="s">
        <v>41</v>
      </c>
      <c r="I354" t="s">
        <v>21</v>
      </c>
      <c r="J354" t="s">
        <v>73</v>
      </c>
      <c r="K354">
        <v>22</v>
      </c>
      <c r="L354">
        <v>25</v>
      </c>
      <c r="M354" t="s">
        <v>121</v>
      </c>
      <c r="N354">
        <v>41</v>
      </c>
      <c r="O354" t="s">
        <v>24</v>
      </c>
      <c r="P354" cm="1">
        <f t="array" ref="P354">IF(Q354&gt;0,INDEX(Q354:Q12488,MATCH(TRUE,INDEX(Q354:Q12488="",,),0)-1),"")</f>
        <v>2</v>
      </c>
      <c r="Q354">
        <v>1</v>
      </c>
      <c r="R354">
        <f>IF(P354="","",0)</f>
        <v>0</v>
      </c>
    </row>
    <row r="355" spans="1:18" x14ac:dyDescent="0.3">
      <c r="A355" t="s">
        <v>81</v>
      </c>
      <c r="B355" s="1">
        <v>38783</v>
      </c>
      <c r="C355" t="s">
        <v>82</v>
      </c>
      <c r="D355" t="s">
        <v>144</v>
      </c>
      <c r="E355" t="s">
        <v>145</v>
      </c>
      <c r="G355" t="s">
        <v>19</v>
      </c>
      <c r="H355" t="s">
        <v>72</v>
      </c>
      <c r="I355" t="s">
        <v>21</v>
      </c>
      <c r="J355" t="s">
        <v>73</v>
      </c>
      <c r="K355">
        <v>5</v>
      </c>
      <c r="L355">
        <v>20</v>
      </c>
      <c r="M355" t="s">
        <v>121</v>
      </c>
      <c r="N355">
        <v>25</v>
      </c>
      <c r="O355" t="s">
        <v>24</v>
      </c>
      <c r="P355" cm="1">
        <f t="array" ref="P355">IF(Q355&gt;0,INDEX(Q355:Q12489,MATCH(TRUE,INDEX(Q355:Q12489="",,),0)-1),"")</f>
        <v>2</v>
      </c>
      <c r="Q355">
        <v>1</v>
      </c>
      <c r="R355">
        <f>IF(P355="","",0)</f>
        <v>0</v>
      </c>
    </row>
    <row r="356" spans="1:18" x14ac:dyDescent="0.3">
      <c r="A356" t="s">
        <v>81</v>
      </c>
      <c r="B356" s="1">
        <v>38783</v>
      </c>
      <c r="C356" t="s">
        <v>82</v>
      </c>
      <c r="D356" t="s">
        <v>144</v>
      </c>
      <c r="E356" t="s">
        <v>145</v>
      </c>
      <c r="G356" s="6" t="s">
        <v>88</v>
      </c>
      <c r="H356" t="s">
        <v>67</v>
      </c>
      <c r="I356" t="s">
        <v>45</v>
      </c>
      <c r="J356" t="s">
        <v>93</v>
      </c>
      <c r="K356">
        <v>0.4</v>
      </c>
      <c r="L356">
        <v>90</v>
      </c>
      <c r="M356" t="s">
        <v>121</v>
      </c>
      <c r="N356">
        <v>90</v>
      </c>
      <c r="O356" t="s">
        <v>24</v>
      </c>
      <c r="P356" cm="1">
        <f t="array" ref="P356">IF(Q356&gt;0,INDEX(Q356:Q12490,MATCH(TRUE,INDEX(Q356:Q12490="",,),0)-1),"")</f>
        <v>2</v>
      </c>
      <c r="Q356">
        <v>1</v>
      </c>
      <c r="R356">
        <f>IF(P356="","",0)</f>
        <v>0</v>
      </c>
    </row>
    <row r="357" spans="1:18" x14ac:dyDescent="0.3">
      <c r="A357" t="s">
        <v>81</v>
      </c>
      <c r="B357" s="1">
        <v>38783</v>
      </c>
      <c r="C357" t="s">
        <v>82</v>
      </c>
      <c r="D357" t="s">
        <v>144</v>
      </c>
      <c r="E357" t="s">
        <v>145</v>
      </c>
      <c r="G357" s="6" t="s">
        <v>88</v>
      </c>
      <c r="H357" t="s">
        <v>67</v>
      </c>
      <c r="I357" t="s">
        <v>21</v>
      </c>
      <c r="J357" t="s">
        <v>73</v>
      </c>
      <c r="K357">
        <v>8</v>
      </c>
      <c r="L357">
        <v>6.1</v>
      </c>
      <c r="M357" t="s">
        <v>121</v>
      </c>
      <c r="N357">
        <v>6.1</v>
      </c>
      <c r="O357" t="s">
        <v>24</v>
      </c>
      <c r="P357" cm="1">
        <f t="array" ref="P357">IF(Q357&gt;0,INDEX(Q357:Q12491,MATCH(TRUE,INDEX(Q357:Q12491="",,),0)-1),"")</f>
        <v>2</v>
      </c>
      <c r="Q357">
        <v>1</v>
      </c>
      <c r="R357">
        <f>IF(P357="","",0)</f>
        <v>0</v>
      </c>
    </row>
    <row r="358" spans="1:18" x14ac:dyDescent="0.3">
      <c r="A358" t="s">
        <v>81</v>
      </c>
      <c r="B358" s="1">
        <v>38783</v>
      </c>
      <c r="C358" t="s">
        <v>82</v>
      </c>
      <c r="D358" t="s">
        <v>144</v>
      </c>
      <c r="E358" t="s">
        <v>145</v>
      </c>
      <c r="G358" t="s">
        <v>19</v>
      </c>
      <c r="H358" t="s">
        <v>41</v>
      </c>
      <c r="I358" t="s">
        <v>45</v>
      </c>
      <c r="J358" t="s">
        <v>93</v>
      </c>
      <c r="K358">
        <v>1</v>
      </c>
      <c r="L358">
        <v>150</v>
      </c>
      <c r="M358" t="s">
        <v>99</v>
      </c>
      <c r="N358">
        <v>190.2</v>
      </c>
      <c r="P358" cm="1">
        <f t="array" ref="P358">IF(Q358&gt;0,INDEX(Q358:Q12492,MATCH(TRUE,INDEX(Q358:Q12492="",,),0)-1),"")</f>
        <v>2</v>
      </c>
      <c r="Q358">
        <v>2</v>
      </c>
      <c r="R358">
        <f>IF(P358="","",0)</f>
        <v>0</v>
      </c>
    </row>
    <row r="359" spans="1:18" x14ac:dyDescent="0.3">
      <c r="A359" t="s">
        <v>81</v>
      </c>
      <c r="B359" s="1">
        <v>38783</v>
      </c>
      <c r="C359" t="s">
        <v>82</v>
      </c>
      <c r="D359" t="s">
        <v>144</v>
      </c>
      <c r="E359" t="s">
        <v>145</v>
      </c>
      <c r="G359" t="s">
        <v>19</v>
      </c>
      <c r="H359" t="s">
        <v>41</v>
      </c>
      <c r="I359" t="s">
        <v>21</v>
      </c>
      <c r="J359" t="s">
        <v>73</v>
      </c>
      <c r="K359">
        <v>22</v>
      </c>
      <c r="L359">
        <v>25</v>
      </c>
      <c r="M359" t="s">
        <v>99</v>
      </c>
      <c r="N359">
        <v>25</v>
      </c>
      <c r="P359" cm="1">
        <f t="array" ref="P359">IF(Q359&gt;0,INDEX(Q359:Q12493,MATCH(TRUE,INDEX(Q359:Q12493="",,),0)-1),"")</f>
        <v>2</v>
      </c>
      <c r="Q359">
        <v>2</v>
      </c>
      <c r="R359">
        <f>IF(P359="","",0)</f>
        <v>0</v>
      </c>
    </row>
    <row r="360" spans="1:18" x14ac:dyDescent="0.3">
      <c r="A360" t="s">
        <v>81</v>
      </c>
      <c r="B360" s="1">
        <v>38783</v>
      </c>
      <c r="C360" t="s">
        <v>82</v>
      </c>
      <c r="D360" t="s">
        <v>144</v>
      </c>
      <c r="E360" t="s">
        <v>145</v>
      </c>
      <c r="G360" t="s">
        <v>19</v>
      </c>
      <c r="H360" t="s">
        <v>72</v>
      </c>
      <c r="I360" t="s">
        <v>21</v>
      </c>
      <c r="J360" t="s">
        <v>73</v>
      </c>
      <c r="K360">
        <v>5</v>
      </c>
      <c r="L360">
        <v>20</v>
      </c>
      <c r="M360" t="s">
        <v>99</v>
      </c>
      <c r="N360">
        <v>20</v>
      </c>
      <c r="P360" cm="1">
        <f t="array" ref="P360">IF(Q360&gt;0,INDEX(Q360:Q12494,MATCH(TRUE,INDEX(Q360:Q12494="",,),0)-1),"")</f>
        <v>2</v>
      </c>
      <c r="Q360">
        <v>2</v>
      </c>
      <c r="R360">
        <f>IF(P360="","",0)</f>
        <v>0</v>
      </c>
    </row>
    <row r="361" spans="1:18" x14ac:dyDescent="0.3">
      <c r="A361" t="s">
        <v>81</v>
      </c>
      <c r="B361" s="1">
        <v>38783</v>
      </c>
      <c r="C361" t="s">
        <v>82</v>
      </c>
      <c r="D361" t="s">
        <v>144</v>
      </c>
      <c r="E361" t="s">
        <v>145</v>
      </c>
      <c r="G361" s="6" t="s">
        <v>88</v>
      </c>
      <c r="H361" t="s">
        <v>67</v>
      </c>
      <c r="I361" t="s">
        <v>45</v>
      </c>
      <c r="J361" t="s">
        <v>93</v>
      </c>
      <c r="K361">
        <v>0.4</v>
      </c>
      <c r="L361">
        <v>90</v>
      </c>
      <c r="M361" t="s">
        <v>99</v>
      </c>
      <c r="N361">
        <v>90</v>
      </c>
      <c r="P361" cm="1">
        <f t="array" ref="P361">IF(Q361&gt;0,INDEX(Q361:Q12495,MATCH(TRUE,INDEX(Q361:Q12495="",,),0)-1),"")</f>
        <v>2</v>
      </c>
      <c r="Q361">
        <v>2</v>
      </c>
      <c r="R361">
        <f>IF(P361="","",0)</f>
        <v>0</v>
      </c>
    </row>
    <row r="362" spans="1:18" x14ac:dyDescent="0.3">
      <c r="A362" t="s">
        <v>81</v>
      </c>
      <c r="B362" s="1">
        <v>38783</v>
      </c>
      <c r="C362" t="s">
        <v>82</v>
      </c>
      <c r="D362" t="s">
        <v>144</v>
      </c>
      <c r="E362" t="s">
        <v>145</v>
      </c>
      <c r="G362" s="6" t="s">
        <v>88</v>
      </c>
      <c r="H362" t="s">
        <v>67</v>
      </c>
      <c r="I362" t="s">
        <v>21</v>
      </c>
      <c r="J362" t="s">
        <v>73</v>
      </c>
      <c r="K362">
        <v>8</v>
      </c>
      <c r="L362">
        <v>6.1</v>
      </c>
      <c r="M362" t="s">
        <v>99</v>
      </c>
      <c r="N362">
        <v>6.1</v>
      </c>
      <c r="P362" cm="1">
        <f t="array" ref="P362">IF(Q362&gt;0,INDEX(Q362:Q12496,MATCH(TRUE,INDEX(Q362:Q12496="",,),0)-1),"")</f>
        <v>2</v>
      </c>
      <c r="Q362">
        <v>2</v>
      </c>
      <c r="R362">
        <f>IF(P362="","",0)</f>
        <v>0</v>
      </c>
    </row>
    <row r="363" spans="1:18" x14ac:dyDescent="0.3">
      <c r="P363" t="str" cm="1">
        <f t="array" ref="P363">IF(Q363&gt;0,INDEX(Q363:Q12497,MATCH(TRUE,INDEX(Q363:Q12497="",,),0)-1),"")</f>
        <v/>
      </c>
      <c r="R363" t="str">
        <f>IF(P363="","",0)</f>
        <v/>
      </c>
    </row>
    <row r="364" spans="1:18" x14ac:dyDescent="0.3">
      <c r="A364" t="s">
        <v>81</v>
      </c>
      <c r="B364" s="1">
        <v>38755</v>
      </c>
      <c r="C364" t="s">
        <v>82</v>
      </c>
      <c r="D364" t="s">
        <v>146</v>
      </c>
      <c r="E364" t="s">
        <v>147</v>
      </c>
      <c r="G364" t="s">
        <v>19</v>
      </c>
      <c r="H364" t="s">
        <v>95</v>
      </c>
      <c r="I364" t="s">
        <v>21</v>
      </c>
      <c r="J364" t="s">
        <v>73</v>
      </c>
      <c r="K364">
        <v>10097</v>
      </c>
      <c r="L364">
        <v>29.45</v>
      </c>
      <c r="M364" t="s">
        <v>141</v>
      </c>
      <c r="N364">
        <v>47.26</v>
      </c>
      <c r="O364" t="s">
        <v>24</v>
      </c>
      <c r="P364" cm="1">
        <f t="array" ref="P364">IF(Q364&gt;0,INDEX(Q364:Q12498,MATCH(TRUE,INDEX(Q364:Q12498="",,),0)-1),"")</f>
        <v>5</v>
      </c>
      <c r="Q364">
        <f>INT((ROW()-364)/4)+1</f>
        <v>1</v>
      </c>
      <c r="R364">
        <f>IF(P364="","",0)</f>
        <v>0</v>
      </c>
    </row>
    <row r="365" spans="1:18" x14ac:dyDescent="0.3">
      <c r="A365" t="s">
        <v>81</v>
      </c>
      <c r="B365" s="1">
        <v>38755</v>
      </c>
      <c r="C365" t="s">
        <v>82</v>
      </c>
      <c r="D365" t="s">
        <v>146</v>
      </c>
      <c r="E365" t="s">
        <v>147</v>
      </c>
      <c r="G365" s="6" t="s">
        <v>88</v>
      </c>
      <c r="H365" t="s">
        <v>41</v>
      </c>
      <c r="I365" t="s">
        <v>45</v>
      </c>
      <c r="J365" t="s">
        <v>93</v>
      </c>
      <c r="K365">
        <v>15.3</v>
      </c>
      <c r="L365">
        <v>143</v>
      </c>
      <c r="M365" t="s">
        <v>141</v>
      </c>
      <c r="N365">
        <v>143</v>
      </c>
      <c r="O365" t="s">
        <v>24</v>
      </c>
      <c r="P365" cm="1">
        <f t="array" ref="P365">IF(Q365&gt;0,INDEX(Q365:Q12499,MATCH(TRUE,INDEX(Q365:Q12499="",,),0)-1),"")</f>
        <v>5</v>
      </c>
      <c r="Q365">
        <f t="shared" ref="Q365:Q383" si="7">INT((ROW()-364)/4)+1</f>
        <v>1</v>
      </c>
      <c r="R365">
        <f>IF(P365="","",0)</f>
        <v>0</v>
      </c>
    </row>
    <row r="366" spans="1:18" x14ac:dyDescent="0.3">
      <c r="A366" t="s">
        <v>81</v>
      </c>
      <c r="B366" s="1">
        <v>38755</v>
      </c>
      <c r="C366" t="s">
        <v>82</v>
      </c>
      <c r="D366" t="s">
        <v>146</v>
      </c>
      <c r="E366" t="s">
        <v>147</v>
      </c>
      <c r="G366" s="6" t="s">
        <v>88</v>
      </c>
      <c r="H366" t="s">
        <v>41</v>
      </c>
      <c r="I366" t="s">
        <v>21</v>
      </c>
      <c r="J366" t="s">
        <v>73</v>
      </c>
      <c r="K366">
        <v>12</v>
      </c>
      <c r="L366">
        <v>35.450000000000003</v>
      </c>
      <c r="M366" t="s">
        <v>141</v>
      </c>
      <c r="N366">
        <v>35.450000000000003</v>
      </c>
      <c r="O366" t="s">
        <v>24</v>
      </c>
      <c r="P366" cm="1">
        <f t="array" ref="P366">IF(Q366&gt;0,INDEX(Q366:Q12500,MATCH(TRUE,INDEX(Q366:Q12500="",,),0)-1),"")</f>
        <v>5</v>
      </c>
      <c r="Q366">
        <f t="shared" si="7"/>
        <v>1</v>
      </c>
      <c r="R366">
        <f>IF(P366="","",0)</f>
        <v>0</v>
      </c>
    </row>
    <row r="367" spans="1:18" x14ac:dyDescent="0.3">
      <c r="A367" t="s">
        <v>81</v>
      </c>
      <c r="B367" s="1">
        <v>38755</v>
      </c>
      <c r="C367" t="s">
        <v>82</v>
      </c>
      <c r="D367" t="s">
        <v>146</v>
      </c>
      <c r="E367" t="s">
        <v>147</v>
      </c>
      <c r="G367" s="6" t="s">
        <v>88</v>
      </c>
      <c r="H367" t="s">
        <v>20</v>
      </c>
      <c r="I367" t="s">
        <v>21</v>
      </c>
      <c r="J367" t="s">
        <v>73</v>
      </c>
      <c r="K367">
        <v>280</v>
      </c>
      <c r="L367">
        <v>10.9</v>
      </c>
      <c r="M367" t="s">
        <v>141</v>
      </c>
      <c r="N367">
        <v>10.9</v>
      </c>
      <c r="O367" t="s">
        <v>24</v>
      </c>
      <c r="P367" cm="1">
        <f t="array" ref="P367">IF(Q367&gt;0,INDEX(Q367:Q12501,MATCH(TRUE,INDEX(Q367:Q12501="",,),0)-1),"")</f>
        <v>5</v>
      </c>
      <c r="Q367">
        <f t="shared" si="7"/>
        <v>1</v>
      </c>
      <c r="R367">
        <f>IF(P367="","",0)</f>
        <v>0</v>
      </c>
    </row>
    <row r="368" spans="1:18" x14ac:dyDescent="0.3">
      <c r="A368" t="s">
        <v>81</v>
      </c>
      <c r="B368" s="1">
        <v>38755</v>
      </c>
      <c r="C368" t="s">
        <v>82</v>
      </c>
      <c r="D368" t="s">
        <v>146</v>
      </c>
      <c r="E368" t="s">
        <v>147</v>
      </c>
      <c r="G368" t="s">
        <v>19</v>
      </c>
      <c r="H368" t="s">
        <v>95</v>
      </c>
      <c r="I368" t="s">
        <v>21</v>
      </c>
      <c r="J368" t="s">
        <v>73</v>
      </c>
      <c r="K368">
        <v>10097</v>
      </c>
      <c r="L368">
        <v>29.45</v>
      </c>
      <c r="M368" t="s">
        <v>120</v>
      </c>
      <c r="N368">
        <v>46.11</v>
      </c>
      <c r="P368" cm="1">
        <f t="array" ref="P368">IF(Q368&gt;0,INDEX(Q368:Q12502,MATCH(TRUE,INDEX(Q368:Q12502="",,),0)-1),"")</f>
        <v>5</v>
      </c>
      <c r="Q368">
        <f t="shared" si="7"/>
        <v>2</v>
      </c>
      <c r="R368">
        <f>IF(P368="","",0)</f>
        <v>0</v>
      </c>
    </row>
    <row r="369" spans="1:18" x14ac:dyDescent="0.3">
      <c r="A369" t="s">
        <v>81</v>
      </c>
      <c r="B369" s="1">
        <v>38755</v>
      </c>
      <c r="C369" t="s">
        <v>82</v>
      </c>
      <c r="D369" t="s">
        <v>146</v>
      </c>
      <c r="E369" t="s">
        <v>147</v>
      </c>
      <c r="G369" s="6" t="s">
        <v>88</v>
      </c>
      <c r="H369" t="s">
        <v>41</v>
      </c>
      <c r="I369" t="s">
        <v>45</v>
      </c>
      <c r="J369" t="s">
        <v>93</v>
      </c>
      <c r="K369">
        <v>15.3</v>
      </c>
      <c r="L369">
        <v>143</v>
      </c>
      <c r="M369" t="s">
        <v>120</v>
      </c>
      <c r="N369">
        <v>143</v>
      </c>
      <c r="P369" cm="1">
        <f t="array" ref="P369">IF(Q369&gt;0,INDEX(Q369:Q12503,MATCH(TRUE,INDEX(Q369:Q12503="",,),0)-1),"")</f>
        <v>5</v>
      </c>
      <c r="Q369">
        <f t="shared" si="7"/>
        <v>2</v>
      </c>
      <c r="R369">
        <f>IF(P369="","",0)</f>
        <v>0</v>
      </c>
    </row>
    <row r="370" spans="1:18" x14ac:dyDescent="0.3">
      <c r="A370" t="s">
        <v>81</v>
      </c>
      <c r="B370" s="1">
        <v>38755</v>
      </c>
      <c r="C370" t="s">
        <v>82</v>
      </c>
      <c r="D370" t="s">
        <v>146</v>
      </c>
      <c r="E370" t="s">
        <v>147</v>
      </c>
      <c r="G370" s="6" t="s">
        <v>88</v>
      </c>
      <c r="H370" t="s">
        <v>41</v>
      </c>
      <c r="I370" t="s">
        <v>21</v>
      </c>
      <c r="J370" t="s">
        <v>73</v>
      </c>
      <c r="K370">
        <v>12</v>
      </c>
      <c r="L370">
        <v>35.450000000000003</v>
      </c>
      <c r="M370" t="s">
        <v>120</v>
      </c>
      <c r="N370">
        <v>35.450000000000003</v>
      </c>
      <c r="P370" cm="1">
        <f t="array" ref="P370">IF(Q370&gt;0,INDEX(Q370:Q12504,MATCH(TRUE,INDEX(Q370:Q12504="",,),0)-1),"")</f>
        <v>5</v>
      </c>
      <c r="Q370">
        <f t="shared" si="7"/>
        <v>2</v>
      </c>
      <c r="R370">
        <f>IF(P370="","",0)</f>
        <v>0</v>
      </c>
    </row>
    <row r="371" spans="1:18" x14ac:dyDescent="0.3">
      <c r="A371" t="s">
        <v>81</v>
      </c>
      <c r="B371" s="1">
        <v>38755</v>
      </c>
      <c r="C371" t="s">
        <v>82</v>
      </c>
      <c r="D371" t="s">
        <v>146</v>
      </c>
      <c r="E371" t="s">
        <v>147</v>
      </c>
      <c r="G371" s="6" t="s">
        <v>88</v>
      </c>
      <c r="H371" t="s">
        <v>20</v>
      </c>
      <c r="I371" t="s">
        <v>21</v>
      </c>
      <c r="J371" t="s">
        <v>73</v>
      </c>
      <c r="K371">
        <v>280</v>
      </c>
      <c r="L371">
        <v>10.9</v>
      </c>
      <c r="M371" t="s">
        <v>120</v>
      </c>
      <c r="N371">
        <v>10.9</v>
      </c>
      <c r="P371" cm="1">
        <f t="array" ref="P371">IF(Q371&gt;0,INDEX(Q371:Q12505,MATCH(TRUE,INDEX(Q371:Q12505="",,),0)-1),"")</f>
        <v>5</v>
      </c>
      <c r="Q371">
        <f t="shared" si="7"/>
        <v>2</v>
      </c>
      <c r="R371">
        <f>IF(P371="","",0)</f>
        <v>0</v>
      </c>
    </row>
    <row r="372" spans="1:18" x14ac:dyDescent="0.3">
      <c r="A372" t="s">
        <v>81</v>
      </c>
      <c r="B372" s="1">
        <v>38755</v>
      </c>
      <c r="C372" t="s">
        <v>82</v>
      </c>
      <c r="D372" t="s">
        <v>146</v>
      </c>
      <c r="E372" t="s">
        <v>147</v>
      </c>
      <c r="G372" t="s">
        <v>19</v>
      </c>
      <c r="H372" t="s">
        <v>95</v>
      </c>
      <c r="I372" t="s">
        <v>21</v>
      </c>
      <c r="J372" t="s">
        <v>73</v>
      </c>
      <c r="K372">
        <v>10097</v>
      </c>
      <c r="L372">
        <v>29.45</v>
      </c>
      <c r="M372" t="s">
        <v>99</v>
      </c>
      <c r="N372">
        <v>45.47</v>
      </c>
      <c r="P372" cm="1">
        <f t="array" ref="P372">IF(Q372&gt;0,INDEX(Q372:Q12506,MATCH(TRUE,INDEX(Q372:Q12506="",,),0)-1),"")</f>
        <v>5</v>
      </c>
      <c r="Q372">
        <f t="shared" si="7"/>
        <v>3</v>
      </c>
      <c r="R372">
        <f>IF(P372="","",0)</f>
        <v>0</v>
      </c>
    </row>
    <row r="373" spans="1:18" x14ac:dyDescent="0.3">
      <c r="A373" t="s">
        <v>81</v>
      </c>
      <c r="B373" s="1">
        <v>38755</v>
      </c>
      <c r="C373" t="s">
        <v>82</v>
      </c>
      <c r="D373" t="s">
        <v>146</v>
      </c>
      <c r="E373" t="s">
        <v>147</v>
      </c>
      <c r="G373" s="6" t="s">
        <v>88</v>
      </c>
      <c r="H373" t="s">
        <v>41</v>
      </c>
      <c r="I373" t="s">
        <v>45</v>
      </c>
      <c r="J373" t="s">
        <v>93</v>
      </c>
      <c r="K373">
        <v>15.3</v>
      </c>
      <c r="L373">
        <v>143</v>
      </c>
      <c r="M373" t="s">
        <v>99</v>
      </c>
      <c r="N373">
        <v>143</v>
      </c>
      <c r="P373" cm="1">
        <f t="array" ref="P373">IF(Q373&gt;0,INDEX(Q373:Q12507,MATCH(TRUE,INDEX(Q373:Q12507="",,),0)-1),"")</f>
        <v>5</v>
      </c>
      <c r="Q373">
        <f t="shared" si="7"/>
        <v>3</v>
      </c>
      <c r="R373">
        <f>IF(P373="","",0)</f>
        <v>0</v>
      </c>
    </row>
    <row r="374" spans="1:18" x14ac:dyDescent="0.3">
      <c r="A374" t="s">
        <v>81</v>
      </c>
      <c r="B374" s="1">
        <v>38755</v>
      </c>
      <c r="C374" t="s">
        <v>82</v>
      </c>
      <c r="D374" t="s">
        <v>146</v>
      </c>
      <c r="E374" t="s">
        <v>147</v>
      </c>
      <c r="G374" s="6" t="s">
        <v>88</v>
      </c>
      <c r="H374" t="s">
        <v>41</v>
      </c>
      <c r="I374" t="s">
        <v>21</v>
      </c>
      <c r="J374" t="s">
        <v>73</v>
      </c>
      <c r="K374">
        <v>12</v>
      </c>
      <c r="L374">
        <v>35.450000000000003</v>
      </c>
      <c r="M374" t="s">
        <v>99</v>
      </c>
      <c r="N374">
        <v>35.450000000000003</v>
      </c>
      <c r="P374" cm="1">
        <f t="array" ref="P374">IF(Q374&gt;0,INDEX(Q374:Q12508,MATCH(TRUE,INDEX(Q374:Q12508="",,),0)-1),"")</f>
        <v>5</v>
      </c>
      <c r="Q374">
        <f t="shared" si="7"/>
        <v>3</v>
      </c>
      <c r="R374">
        <f>IF(P374="","",0)</f>
        <v>0</v>
      </c>
    </row>
    <row r="375" spans="1:18" x14ac:dyDescent="0.3">
      <c r="A375" t="s">
        <v>81</v>
      </c>
      <c r="B375" s="1">
        <v>38755</v>
      </c>
      <c r="C375" t="s">
        <v>82</v>
      </c>
      <c r="D375" t="s">
        <v>146</v>
      </c>
      <c r="E375" t="s">
        <v>147</v>
      </c>
      <c r="G375" s="6" t="s">
        <v>88</v>
      </c>
      <c r="H375" t="s">
        <v>20</v>
      </c>
      <c r="I375" t="s">
        <v>21</v>
      </c>
      <c r="J375" t="s">
        <v>73</v>
      </c>
      <c r="K375">
        <v>280</v>
      </c>
      <c r="L375">
        <v>10.9</v>
      </c>
      <c r="M375" t="s">
        <v>99</v>
      </c>
      <c r="N375">
        <v>10.9</v>
      </c>
      <c r="P375" cm="1">
        <f t="array" ref="P375">IF(Q375&gt;0,INDEX(Q375:Q12509,MATCH(TRUE,INDEX(Q375:Q12509="",,),0)-1),"")</f>
        <v>5</v>
      </c>
      <c r="Q375">
        <f t="shared" si="7"/>
        <v>3</v>
      </c>
      <c r="R375">
        <f>IF(P375="","",0)</f>
        <v>0</v>
      </c>
    </row>
    <row r="376" spans="1:18" x14ac:dyDescent="0.3">
      <c r="A376" t="s">
        <v>81</v>
      </c>
      <c r="B376" s="1">
        <v>38755</v>
      </c>
      <c r="C376" t="s">
        <v>82</v>
      </c>
      <c r="D376" t="s">
        <v>146</v>
      </c>
      <c r="E376" t="s">
        <v>147</v>
      </c>
      <c r="G376" t="s">
        <v>19</v>
      </c>
      <c r="H376" t="s">
        <v>95</v>
      </c>
      <c r="I376" t="s">
        <v>21</v>
      </c>
      <c r="J376" t="s">
        <v>73</v>
      </c>
      <c r="K376">
        <v>10097</v>
      </c>
      <c r="L376">
        <v>29.45</v>
      </c>
      <c r="M376" t="s">
        <v>122</v>
      </c>
      <c r="N376">
        <v>30.29</v>
      </c>
      <c r="P376" cm="1">
        <f t="array" ref="P376">IF(Q376&gt;0,INDEX(Q376:Q12510,MATCH(TRUE,INDEX(Q376:Q12510="",,),0)-1),"")</f>
        <v>5</v>
      </c>
      <c r="Q376">
        <f t="shared" si="7"/>
        <v>4</v>
      </c>
      <c r="R376">
        <f>IF(P376="","",0)</f>
        <v>0</v>
      </c>
    </row>
    <row r="377" spans="1:18" x14ac:dyDescent="0.3">
      <c r="A377" t="s">
        <v>81</v>
      </c>
      <c r="B377" s="1">
        <v>38755</v>
      </c>
      <c r="C377" t="s">
        <v>82</v>
      </c>
      <c r="D377" t="s">
        <v>146</v>
      </c>
      <c r="E377" t="s">
        <v>147</v>
      </c>
      <c r="G377" s="6" t="s">
        <v>88</v>
      </c>
      <c r="H377" t="s">
        <v>41</v>
      </c>
      <c r="I377" t="s">
        <v>45</v>
      </c>
      <c r="J377" t="s">
        <v>93</v>
      </c>
      <c r="K377">
        <v>15.3</v>
      </c>
      <c r="L377">
        <v>143</v>
      </c>
      <c r="M377" t="s">
        <v>122</v>
      </c>
      <c r="N377">
        <v>143</v>
      </c>
      <c r="P377" cm="1">
        <f t="array" ref="P377">IF(Q377&gt;0,INDEX(Q377:Q12511,MATCH(TRUE,INDEX(Q377:Q12511="",,),0)-1),"")</f>
        <v>5</v>
      </c>
      <c r="Q377">
        <f t="shared" si="7"/>
        <v>4</v>
      </c>
      <c r="R377">
        <f>IF(P377="","",0)</f>
        <v>0</v>
      </c>
    </row>
    <row r="378" spans="1:18" x14ac:dyDescent="0.3">
      <c r="A378" t="s">
        <v>81</v>
      </c>
      <c r="B378" s="1">
        <v>38755</v>
      </c>
      <c r="C378" t="s">
        <v>82</v>
      </c>
      <c r="D378" t="s">
        <v>146</v>
      </c>
      <c r="E378" t="s">
        <v>147</v>
      </c>
      <c r="G378" s="6" t="s">
        <v>88</v>
      </c>
      <c r="H378" t="s">
        <v>41</v>
      </c>
      <c r="I378" t="s">
        <v>21</v>
      </c>
      <c r="J378" t="s">
        <v>73</v>
      </c>
      <c r="K378">
        <v>12</v>
      </c>
      <c r="L378">
        <v>35.450000000000003</v>
      </c>
      <c r="M378" t="s">
        <v>122</v>
      </c>
      <c r="N378">
        <v>35.450000000000003</v>
      </c>
      <c r="P378" cm="1">
        <f t="array" ref="P378">IF(Q378&gt;0,INDEX(Q378:Q12512,MATCH(TRUE,INDEX(Q378:Q12512="",,),0)-1),"")</f>
        <v>5</v>
      </c>
      <c r="Q378">
        <f t="shared" si="7"/>
        <v>4</v>
      </c>
      <c r="R378">
        <f>IF(P378="","",0)</f>
        <v>0</v>
      </c>
    </row>
    <row r="379" spans="1:18" x14ac:dyDescent="0.3">
      <c r="A379" t="s">
        <v>81</v>
      </c>
      <c r="B379" s="1">
        <v>38755</v>
      </c>
      <c r="C379" t="s">
        <v>82</v>
      </c>
      <c r="D379" t="s">
        <v>146</v>
      </c>
      <c r="E379" t="s">
        <v>147</v>
      </c>
      <c r="G379" s="6" t="s">
        <v>88</v>
      </c>
      <c r="H379" t="s">
        <v>20</v>
      </c>
      <c r="I379" t="s">
        <v>21</v>
      </c>
      <c r="J379" t="s">
        <v>73</v>
      </c>
      <c r="K379">
        <v>280</v>
      </c>
      <c r="L379">
        <v>10.9</v>
      </c>
      <c r="M379" t="s">
        <v>122</v>
      </c>
      <c r="N379">
        <v>10.9</v>
      </c>
      <c r="P379" cm="1">
        <f t="array" ref="P379">IF(Q379&gt;0,INDEX(Q379:Q12513,MATCH(TRUE,INDEX(Q379:Q12513="",,),0)-1),"")</f>
        <v>5</v>
      </c>
      <c r="Q379">
        <f t="shared" si="7"/>
        <v>4</v>
      </c>
      <c r="R379">
        <f>IF(P379="","",0)</f>
        <v>0</v>
      </c>
    </row>
    <row r="380" spans="1:18" x14ac:dyDescent="0.3">
      <c r="A380" t="s">
        <v>81</v>
      </c>
      <c r="B380" s="1">
        <v>38755</v>
      </c>
      <c r="C380" t="s">
        <v>82</v>
      </c>
      <c r="D380" t="s">
        <v>146</v>
      </c>
      <c r="E380" t="s">
        <v>147</v>
      </c>
      <c r="G380" t="s">
        <v>19</v>
      </c>
      <c r="H380" t="s">
        <v>95</v>
      </c>
      <c r="I380" t="s">
        <v>21</v>
      </c>
      <c r="J380" t="s">
        <v>73</v>
      </c>
      <c r="K380">
        <v>10097</v>
      </c>
      <c r="L380">
        <v>29.45</v>
      </c>
      <c r="M380" t="s">
        <v>148</v>
      </c>
      <c r="N380">
        <v>30.18</v>
      </c>
      <c r="P380" cm="1">
        <f t="array" ref="P380">IF(Q380&gt;0,INDEX(Q380:Q12514,MATCH(TRUE,INDEX(Q380:Q12514="",,),0)-1),"")</f>
        <v>5</v>
      </c>
      <c r="Q380">
        <f t="shared" si="7"/>
        <v>5</v>
      </c>
      <c r="R380">
        <f>IF(P380="","",0)</f>
        <v>0</v>
      </c>
    </row>
    <row r="381" spans="1:18" x14ac:dyDescent="0.3">
      <c r="A381" t="s">
        <v>81</v>
      </c>
      <c r="B381" s="1">
        <v>38755</v>
      </c>
      <c r="C381" t="s">
        <v>82</v>
      </c>
      <c r="D381" t="s">
        <v>146</v>
      </c>
      <c r="E381" t="s">
        <v>147</v>
      </c>
      <c r="G381" s="6" t="s">
        <v>88</v>
      </c>
      <c r="H381" t="s">
        <v>41</v>
      </c>
      <c r="I381" t="s">
        <v>45</v>
      </c>
      <c r="J381" t="s">
        <v>93</v>
      </c>
      <c r="K381">
        <v>15.3</v>
      </c>
      <c r="L381">
        <v>143</v>
      </c>
      <c r="M381" t="s">
        <v>148</v>
      </c>
      <c r="N381">
        <v>143</v>
      </c>
      <c r="P381" cm="1">
        <f t="array" ref="P381">IF(Q381&gt;0,INDEX(Q381:Q12515,MATCH(TRUE,INDEX(Q381:Q12515="",,),0)-1),"")</f>
        <v>5</v>
      </c>
      <c r="Q381">
        <f t="shared" si="7"/>
        <v>5</v>
      </c>
      <c r="R381">
        <f>IF(P381="","",0)</f>
        <v>0</v>
      </c>
    </row>
    <row r="382" spans="1:18" x14ac:dyDescent="0.3">
      <c r="A382" t="s">
        <v>81</v>
      </c>
      <c r="B382" s="1">
        <v>38755</v>
      </c>
      <c r="C382" t="s">
        <v>82</v>
      </c>
      <c r="D382" t="s">
        <v>146</v>
      </c>
      <c r="E382" t="s">
        <v>147</v>
      </c>
      <c r="G382" s="6" t="s">
        <v>88</v>
      </c>
      <c r="H382" t="s">
        <v>41</v>
      </c>
      <c r="I382" t="s">
        <v>21</v>
      </c>
      <c r="J382" t="s">
        <v>73</v>
      </c>
      <c r="K382">
        <v>12</v>
      </c>
      <c r="L382">
        <v>35.450000000000003</v>
      </c>
      <c r="M382" t="s">
        <v>148</v>
      </c>
      <c r="N382">
        <v>35.450000000000003</v>
      </c>
      <c r="P382" cm="1">
        <f t="array" ref="P382">IF(Q382&gt;0,INDEX(Q382:Q12516,MATCH(TRUE,INDEX(Q382:Q12516="",,),0)-1),"")</f>
        <v>5</v>
      </c>
      <c r="Q382">
        <f t="shared" si="7"/>
        <v>5</v>
      </c>
      <c r="R382">
        <f>IF(P382="","",0)</f>
        <v>0</v>
      </c>
    </row>
    <row r="383" spans="1:18" x14ac:dyDescent="0.3">
      <c r="A383" t="s">
        <v>81</v>
      </c>
      <c r="B383" s="1">
        <v>38755</v>
      </c>
      <c r="C383" t="s">
        <v>82</v>
      </c>
      <c r="D383" t="s">
        <v>146</v>
      </c>
      <c r="E383" t="s">
        <v>147</v>
      </c>
      <c r="G383" s="6" t="s">
        <v>88</v>
      </c>
      <c r="H383" t="s">
        <v>20</v>
      </c>
      <c r="I383" t="s">
        <v>21</v>
      </c>
      <c r="J383" t="s">
        <v>73</v>
      </c>
      <c r="K383">
        <v>280</v>
      </c>
      <c r="L383">
        <v>10.9</v>
      </c>
      <c r="M383" t="s">
        <v>148</v>
      </c>
      <c r="N383">
        <v>10.9</v>
      </c>
      <c r="P383" cm="1">
        <f t="array" ref="P383">IF(Q383&gt;0,INDEX(Q383:Q12517,MATCH(TRUE,INDEX(Q383:Q12517="",,),0)-1),"")</f>
        <v>5</v>
      </c>
      <c r="Q383">
        <f t="shared" si="7"/>
        <v>5</v>
      </c>
      <c r="R383">
        <f>IF(P383="","",0)</f>
        <v>0</v>
      </c>
    </row>
    <row r="384" spans="1:18" x14ac:dyDescent="0.3">
      <c r="P384" t="str" cm="1">
        <f t="array" ref="P384">IF(Q384&gt;0,INDEX(Q384:Q12518,MATCH(TRUE,INDEX(Q384:Q12518="",,),0)-1),"")</f>
        <v/>
      </c>
      <c r="R384" t="str">
        <f>IF(P384="","",0)</f>
        <v/>
      </c>
    </row>
    <row r="385" spans="1:18" x14ac:dyDescent="0.3">
      <c r="A385" t="s">
        <v>81</v>
      </c>
      <c r="B385" s="1">
        <v>38755</v>
      </c>
      <c r="C385" t="s">
        <v>82</v>
      </c>
      <c r="D385" t="s">
        <v>149</v>
      </c>
      <c r="E385" t="s">
        <v>150</v>
      </c>
      <c r="G385" t="s">
        <v>19</v>
      </c>
      <c r="H385" t="s">
        <v>95</v>
      </c>
      <c r="I385" t="s">
        <v>21</v>
      </c>
      <c r="J385" t="s">
        <v>73</v>
      </c>
      <c r="K385">
        <v>1126</v>
      </c>
      <c r="L385">
        <v>32.700000000000003</v>
      </c>
      <c r="M385" t="s">
        <v>141</v>
      </c>
      <c r="N385">
        <v>47.26</v>
      </c>
      <c r="O385" t="s">
        <v>24</v>
      </c>
      <c r="P385" cm="1">
        <f t="array" ref="P385">IF(Q385&gt;0,INDEX(Q385:Q12519,MATCH(TRUE,INDEX(Q385:Q12519="",,),0)-1),"")</f>
        <v>6</v>
      </c>
      <c r="Q385">
        <v>1</v>
      </c>
      <c r="R385">
        <f>IF(P385="","",0)</f>
        <v>0</v>
      </c>
    </row>
    <row r="386" spans="1:18" x14ac:dyDescent="0.3">
      <c r="A386" t="s">
        <v>81</v>
      </c>
      <c r="B386" s="1">
        <v>38755</v>
      </c>
      <c r="C386" t="s">
        <v>82</v>
      </c>
      <c r="D386" t="s">
        <v>149</v>
      </c>
      <c r="E386" t="s">
        <v>150</v>
      </c>
      <c r="G386" s="6" t="s">
        <v>88</v>
      </c>
      <c r="H386" t="s">
        <v>95</v>
      </c>
      <c r="I386" t="s">
        <v>45</v>
      </c>
      <c r="J386" t="s">
        <v>93</v>
      </c>
      <c r="K386">
        <v>14.4</v>
      </c>
      <c r="L386">
        <v>100</v>
      </c>
      <c r="M386" t="s">
        <v>141</v>
      </c>
      <c r="N386">
        <v>100</v>
      </c>
      <c r="O386" t="s">
        <v>24</v>
      </c>
      <c r="P386" cm="1">
        <f t="array" ref="P386">IF(Q386&gt;0,INDEX(Q386:Q12520,MATCH(TRUE,INDEX(Q386:Q12520="",,),0)-1),"")</f>
        <v>6</v>
      </c>
      <c r="Q386">
        <v>1</v>
      </c>
      <c r="R386">
        <f>IF(P386="","",0)</f>
        <v>0</v>
      </c>
    </row>
    <row r="387" spans="1:18" x14ac:dyDescent="0.3">
      <c r="A387" t="s">
        <v>81</v>
      </c>
      <c r="B387" s="1">
        <v>38755</v>
      </c>
      <c r="C387" t="s">
        <v>82</v>
      </c>
      <c r="D387" t="s">
        <v>149</v>
      </c>
      <c r="E387" t="s">
        <v>150</v>
      </c>
      <c r="G387" t="s">
        <v>19</v>
      </c>
      <c r="H387" t="s">
        <v>95</v>
      </c>
      <c r="I387" t="s">
        <v>21</v>
      </c>
      <c r="J387" t="s">
        <v>73</v>
      </c>
      <c r="K387">
        <v>1126</v>
      </c>
      <c r="L387">
        <v>32.700000000000003</v>
      </c>
      <c r="M387" t="s">
        <v>99</v>
      </c>
      <c r="N387">
        <v>46.45</v>
      </c>
      <c r="P387" cm="1">
        <f t="array" ref="P387">IF(Q387&gt;0,INDEX(Q387:Q12521,MATCH(TRUE,INDEX(Q387:Q12521="",,),0)-1),"")</f>
        <v>6</v>
      </c>
      <c r="Q387">
        <v>2</v>
      </c>
      <c r="R387">
        <f>IF(P387="","",0)</f>
        <v>0</v>
      </c>
    </row>
    <row r="388" spans="1:18" x14ac:dyDescent="0.3">
      <c r="A388" t="s">
        <v>81</v>
      </c>
      <c r="B388" s="1">
        <v>38755</v>
      </c>
      <c r="C388" t="s">
        <v>82</v>
      </c>
      <c r="D388" t="s">
        <v>149</v>
      </c>
      <c r="E388" t="s">
        <v>150</v>
      </c>
      <c r="G388" s="6" t="s">
        <v>88</v>
      </c>
      <c r="H388" t="s">
        <v>95</v>
      </c>
      <c r="I388" t="s">
        <v>45</v>
      </c>
      <c r="J388" t="s">
        <v>93</v>
      </c>
      <c r="K388">
        <v>14.4</v>
      </c>
      <c r="L388">
        <v>100</v>
      </c>
      <c r="M388" t="s">
        <v>99</v>
      </c>
      <c r="N388">
        <v>100</v>
      </c>
      <c r="P388" cm="1">
        <f t="array" ref="P388">IF(Q388&gt;0,INDEX(Q388:Q12522,MATCH(TRUE,INDEX(Q388:Q12522="",,),0)-1),"")</f>
        <v>6</v>
      </c>
      <c r="Q388">
        <v>2</v>
      </c>
      <c r="R388">
        <f>IF(P388="","",0)</f>
        <v>0</v>
      </c>
    </row>
    <row r="389" spans="1:18" x14ac:dyDescent="0.3">
      <c r="A389" t="s">
        <v>81</v>
      </c>
      <c r="B389" s="1">
        <v>38755</v>
      </c>
      <c r="C389" t="s">
        <v>82</v>
      </c>
      <c r="D389" t="s">
        <v>149</v>
      </c>
      <c r="E389" t="s">
        <v>150</v>
      </c>
      <c r="G389" t="s">
        <v>19</v>
      </c>
      <c r="H389" t="s">
        <v>95</v>
      </c>
      <c r="I389" t="s">
        <v>21</v>
      </c>
      <c r="J389" t="s">
        <v>73</v>
      </c>
      <c r="K389">
        <v>1126</v>
      </c>
      <c r="L389">
        <v>32.700000000000003</v>
      </c>
      <c r="M389" t="s">
        <v>86</v>
      </c>
      <c r="N389">
        <v>42.5</v>
      </c>
      <c r="P389" cm="1">
        <f t="array" ref="P389">IF(Q389&gt;0,INDEX(Q389:Q12523,MATCH(TRUE,INDEX(Q389:Q12523="",,),0)-1),"")</f>
        <v>6</v>
      </c>
      <c r="Q389">
        <v>3</v>
      </c>
      <c r="R389">
        <f>IF(P389="","",0)</f>
        <v>0</v>
      </c>
    </row>
    <row r="390" spans="1:18" x14ac:dyDescent="0.3">
      <c r="A390" t="s">
        <v>81</v>
      </c>
      <c r="B390" s="1">
        <v>38755</v>
      </c>
      <c r="C390" t="s">
        <v>82</v>
      </c>
      <c r="D390" t="s">
        <v>149</v>
      </c>
      <c r="E390" t="s">
        <v>150</v>
      </c>
      <c r="G390" s="6" t="s">
        <v>88</v>
      </c>
      <c r="H390" t="s">
        <v>95</v>
      </c>
      <c r="I390" t="s">
        <v>45</v>
      </c>
      <c r="J390" t="s">
        <v>93</v>
      </c>
      <c r="K390">
        <v>14.4</v>
      </c>
      <c r="L390">
        <v>100</v>
      </c>
      <c r="M390" t="s">
        <v>86</v>
      </c>
      <c r="N390">
        <v>100</v>
      </c>
      <c r="P390" cm="1">
        <f t="array" ref="P390">IF(Q390&gt;0,INDEX(Q390:Q12524,MATCH(TRUE,INDEX(Q390:Q12524="",,),0)-1),"")</f>
        <v>6</v>
      </c>
      <c r="Q390">
        <v>3</v>
      </c>
      <c r="R390">
        <f>IF(P390="","",0)</f>
        <v>0</v>
      </c>
    </row>
    <row r="391" spans="1:18" x14ac:dyDescent="0.3">
      <c r="A391" t="s">
        <v>81</v>
      </c>
      <c r="B391" s="1">
        <v>38755</v>
      </c>
      <c r="C391" t="s">
        <v>82</v>
      </c>
      <c r="D391" t="s">
        <v>149</v>
      </c>
      <c r="E391" t="s">
        <v>150</v>
      </c>
      <c r="G391" t="s">
        <v>19</v>
      </c>
      <c r="H391" t="s">
        <v>95</v>
      </c>
      <c r="I391" t="s">
        <v>21</v>
      </c>
      <c r="J391" t="s">
        <v>73</v>
      </c>
      <c r="K391">
        <v>1126</v>
      </c>
      <c r="L391">
        <v>32.700000000000003</v>
      </c>
      <c r="M391" t="s">
        <v>120</v>
      </c>
      <c r="N391">
        <v>39.96</v>
      </c>
      <c r="P391" cm="1">
        <f t="array" ref="P391">IF(Q391&gt;0,INDEX(Q391:Q12525,MATCH(TRUE,INDEX(Q391:Q12525="",,),0)-1),"")</f>
        <v>6</v>
      </c>
      <c r="Q391">
        <v>4</v>
      </c>
      <c r="R391">
        <f>IF(P391="","",0)</f>
        <v>0</v>
      </c>
    </row>
    <row r="392" spans="1:18" x14ac:dyDescent="0.3">
      <c r="A392" t="s">
        <v>81</v>
      </c>
      <c r="B392" s="1">
        <v>38755</v>
      </c>
      <c r="C392" t="s">
        <v>82</v>
      </c>
      <c r="D392" t="s">
        <v>149</v>
      </c>
      <c r="E392" t="s">
        <v>150</v>
      </c>
      <c r="G392" s="6" t="s">
        <v>88</v>
      </c>
      <c r="H392" t="s">
        <v>95</v>
      </c>
      <c r="I392" t="s">
        <v>45</v>
      </c>
      <c r="J392" t="s">
        <v>93</v>
      </c>
      <c r="K392">
        <v>14.4</v>
      </c>
      <c r="L392">
        <v>100</v>
      </c>
      <c r="M392" t="s">
        <v>120</v>
      </c>
      <c r="N392">
        <v>100</v>
      </c>
      <c r="P392" cm="1">
        <f t="array" ref="P392">IF(Q392&gt;0,INDEX(Q392:Q12526,MATCH(TRUE,INDEX(Q392:Q12526="",,),0)-1),"")</f>
        <v>6</v>
      </c>
      <c r="Q392">
        <v>4</v>
      </c>
      <c r="R392">
        <f>IF(P392="","",0)</f>
        <v>0</v>
      </c>
    </row>
    <row r="393" spans="1:18" x14ac:dyDescent="0.3">
      <c r="A393" t="s">
        <v>81</v>
      </c>
      <c r="B393" s="1">
        <v>38755</v>
      </c>
      <c r="C393" t="s">
        <v>82</v>
      </c>
      <c r="D393" t="s">
        <v>149</v>
      </c>
      <c r="E393" t="s">
        <v>150</v>
      </c>
      <c r="G393" t="s">
        <v>19</v>
      </c>
      <c r="H393" t="s">
        <v>95</v>
      </c>
      <c r="I393" t="s">
        <v>21</v>
      </c>
      <c r="J393" t="s">
        <v>73</v>
      </c>
      <c r="K393">
        <v>1126</v>
      </c>
      <c r="L393">
        <v>32.700000000000003</v>
      </c>
      <c r="M393" t="s">
        <v>138</v>
      </c>
      <c r="N393">
        <v>36.75</v>
      </c>
      <c r="P393" cm="1">
        <f t="array" ref="P393">IF(Q393&gt;0,INDEX(Q393:Q12527,MATCH(TRUE,INDEX(Q393:Q12527="",,),0)-1),"")</f>
        <v>6</v>
      </c>
      <c r="Q393">
        <v>5</v>
      </c>
      <c r="R393">
        <f>IF(P393="","",0)</f>
        <v>0</v>
      </c>
    </row>
    <row r="394" spans="1:18" x14ac:dyDescent="0.3">
      <c r="A394" t="s">
        <v>81</v>
      </c>
      <c r="B394" s="1">
        <v>38755</v>
      </c>
      <c r="C394" t="s">
        <v>82</v>
      </c>
      <c r="D394" t="s">
        <v>149</v>
      </c>
      <c r="E394" t="s">
        <v>150</v>
      </c>
      <c r="G394" s="6" t="s">
        <v>88</v>
      </c>
      <c r="H394" t="s">
        <v>95</v>
      </c>
      <c r="I394" t="s">
        <v>45</v>
      </c>
      <c r="J394" t="s">
        <v>93</v>
      </c>
      <c r="K394">
        <v>14.4</v>
      </c>
      <c r="L394">
        <v>100</v>
      </c>
      <c r="M394" t="s">
        <v>138</v>
      </c>
      <c r="N394">
        <v>100</v>
      </c>
      <c r="P394" cm="1">
        <f t="array" ref="P394">IF(Q394&gt;0,INDEX(Q394:Q12528,MATCH(TRUE,INDEX(Q394:Q12528="",,),0)-1),"")</f>
        <v>6</v>
      </c>
      <c r="Q394">
        <v>5</v>
      </c>
      <c r="R394">
        <f>IF(P394="","",0)</f>
        <v>0</v>
      </c>
    </row>
    <row r="395" spans="1:18" x14ac:dyDescent="0.3">
      <c r="A395" t="s">
        <v>81</v>
      </c>
      <c r="B395" s="1">
        <v>38755</v>
      </c>
      <c r="C395" t="s">
        <v>82</v>
      </c>
      <c r="D395" t="s">
        <v>149</v>
      </c>
      <c r="E395" t="s">
        <v>150</v>
      </c>
      <c r="G395" t="s">
        <v>19</v>
      </c>
      <c r="H395" t="s">
        <v>95</v>
      </c>
      <c r="I395" t="s">
        <v>21</v>
      </c>
      <c r="J395" t="s">
        <v>73</v>
      </c>
      <c r="K395">
        <v>1126</v>
      </c>
      <c r="L395">
        <v>32.700000000000003</v>
      </c>
      <c r="M395" t="s">
        <v>122</v>
      </c>
      <c r="N395">
        <v>36.72</v>
      </c>
      <c r="P395" cm="1">
        <f t="array" ref="P395">IF(Q395&gt;0,INDEX(Q395:Q12529,MATCH(TRUE,INDEX(Q395:Q12529="",,),0)-1),"")</f>
        <v>6</v>
      </c>
      <c r="Q395">
        <v>6</v>
      </c>
      <c r="R395">
        <f>IF(P395="","",0)</f>
        <v>0</v>
      </c>
    </row>
    <row r="396" spans="1:18" x14ac:dyDescent="0.3">
      <c r="A396" t="s">
        <v>81</v>
      </c>
      <c r="B396" s="1">
        <v>38755</v>
      </c>
      <c r="C396" t="s">
        <v>82</v>
      </c>
      <c r="D396" t="s">
        <v>149</v>
      </c>
      <c r="E396" t="s">
        <v>150</v>
      </c>
      <c r="G396" s="6" t="s">
        <v>88</v>
      </c>
      <c r="H396" t="s">
        <v>95</v>
      </c>
      <c r="I396" t="s">
        <v>45</v>
      </c>
      <c r="J396" t="s">
        <v>93</v>
      </c>
      <c r="K396">
        <v>14.4</v>
      </c>
      <c r="L396">
        <v>100</v>
      </c>
      <c r="M396" t="s">
        <v>122</v>
      </c>
      <c r="N396">
        <v>100</v>
      </c>
      <c r="P396" cm="1">
        <f t="array" ref="P396">IF(Q396&gt;0,INDEX(Q396:Q12530,MATCH(TRUE,INDEX(Q396:Q12530="",,),0)-1),"")</f>
        <v>6</v>
      </c>
      <c r="Q396">
        <v>6</v>
      </c>
      <c r="R396">
        <f>IF(P396="","",0)</f>
        <v>0</v>
      </c>
    </row>
    <row r="397" spans="1:18" x14ac:dyDescent="0.3">
      <c r="P397" t="str" cm="1">
        <f t="array" ref="P397">IF(Q397&gt;0,INDEX(Q397:Q12531,MATCH(TRUE,INDEX(Q397:Q12531="",,),0)-1),"")</f>
        <v/>
      </c>
      <c r="R397" t="str">
        <f>IF(P397="","",0)</f>
        <v/>
      </c>
    </row>
    <row r="398" spans="1:18" x14ac:dyDescent="0.3">
      <c r="A398" t="s">
        <v>81</v>
      </c>
      <c r="B398" s="1">
        <v>38755</v>
      </c>
      <c r="C398" t="s">
        <v>82</v>
      </c>
      <c r="D398" t="s">
        <v>151</v>
      </c>
      <c r="E398" t="s">
        <v>152</v>
      </c>
      <c r="G398" t="s">
        <v>19</v>
      </c>
      <c r="H398" t="s">
        <v>95</v>
      </c>
      <c r="I398" t="s">
        <v>45</v>
      </c>
      <c r="J398" t="s">
        <v>93</v>
      </c>
      <c r="K398">
        <v>232.5</v>
      </c>
      <c r="L398">
        <v>76</v>
      </c>
      <c r="M398" t="s">
        <v>153</v>
      </c>
      <c r="N398">
        <v>81</v>
      </c>
      <c r="O398" t="s">
        <v>24</v>
      </c>
      <c r="P398" cm="1">
        <f t="array" ref="P398">IF(Q398&gt;0,INDEX(Q398:Q12532,MATCH(TRUE,INDEX(Q398:Q12532="",,),0)-1),"")</f>
        <v>4</v>
      </c>
      <c r="Q398">
        <f>INT((ROW()-398)/7)+1</f>
        <v>1</v>
      </c>
      <c r="R398">
        <f>IF(P398="","",0)</f>
        <v>0</v>
      </c>
    </row>
    <row r="399" spans="1:18" x14ac:dyDescent="0.3">
      <c r="A399" t="s">
        <v>81</v>
      </c>
      <c r="B399" s="1">
        <v>38755</v>
      </c>
      <c r="C399" t="s">
        <v>82</v>
      </c>
      <c r="D399" t="s">
        <v>151</v>
      </c>
      <c r="E399" t="s">
        <v>152</v>
      </c>
      <c r="G399" t="s">
        <v>19</v>
      </c>
      <c r="H399" t="s">
        <v>95</v>
      </c>
      <c r="I399" t="s">
        <v>21</v>
      </c>
      <c r="J399" t="s">
        <v>73</v>
      </c>
      <c r="K399">
        <v>3878</v>
      </c>
      <c r="L399">
        <v>26.15</v>
      </c>
      <c r="M399" t="s">
        <v>153</v>
      </c>
      <c r="N399">
        <v>51.51</v>
      </c>
      <c r="O399" t="s">
        <v>24</v>
      </c>
      <c r="P399" cm="1">
        <f t="array" ref="P399">IF(Q399&gt;0,INDEX(Q399:Q12533,MATCH(TRUE,INDEX(Q399:Q12533="",,),0)-1),"")</f>
        <v>4</v>
      </c>
      <c r="Q399">
        <f t="shared" ref="Q399:Q425" si="8">INT((ROW()-398)/7)+1</f>
        <v>1</v>
      </c>
      <c r="R399">
        <f>IF(P399="","",0)</f>
        <v>0</v>
      </c>
    </row>
    <row r="400" spans="1:18" x14ac:dyDescent="0.3">
      <c r="A400" t="s">
        <v>81</v>
      </c>
      <c r="B400" s="1">
        <v>38755</v>
      </c>
      <c r="C400" t="s">
        <v>82</v>
      </c>
      <c r="D400" t="s">
        <v>151</v>
      </c>
      <c r="E400" t="s">
        <v>152</v>
      </c>
      <c r="G400" s="6" t="s">
        <v>88</v>
      </c>
      <c r="H400" t="s">
        <v>36</v>
      </c>
      <c r="I400" t="s">
        <v>45</v>
      </c>
      <c r="J400" t="s">
        <v>93</v>
      </c>
      <c r="K400">
        <v>14.5</v>
      </c>
      <c r="L400">
        <v>98</v>
      </c>
      <c r="M400" t="s">
        <v>153</v>
      </c>
      <c r="N400">
        <v>98</v>
      </c>
      <c r="O400" t="s">
        <v>24</v>
      </c>
      <c r="P400" cm="1">
        <f t="array" ref="P400">IF(Q400&gt;0,INDEX(Q400:Q12534,MATCH(TRUE,INDEX(Q400:Q12534="",,),0)-1),"")</f>
        <v>4</v>
      </c>
      <c r="Q400">
        <f t="shared" si="8"/>
        <v>1</v>
      </c>
      <c r="R400">
        <f>IF(P400="","",0)</f>
        <v>0</v>
      </c>
    </row>
    <row r="401" spans="1:18" x14ac:dyDescent="0.3">
      <c r="A401" t="s">
        <v>81</v>
      </c>
      <c r="B401" s="1">
        <v>38755</v>
      </c>
      <c r="C401" t="s">
        <v>82</v>
      </c>
      <c r="D401" t="s">
        <v>151</v>
      </c>
      <c r="E401" t="s">
        <v>152</v>
      </c>
      <c r="G401" s="6" t="s">
        <v>88</v>
      </c>
      <c r="H401" t="s">
        <v>101</v>
      </c>
      <c r="I401" t="s">
        <v>45</v>
      </c>
      <c r="J401" t="s">
        <v>93</v>
      </c>
      <c r="K401">
        <v>70.3</v>
      </c>
      <c r="L401">
        <v>29</v>
      </c>
      <c r="M401" t="s">
        <v>153</v>
      </c>
      <c r="N401">
        <v>29</v>
      </c>
      <c r="O401" t="s">
        <v>24</v>
      </c>
      <c r="P401" cm="1">
        <f t="array" ref="P401">IF(Q401&gt;0,INDEX(Q401:Q12535,MATCH(TRUE,INDEX(Q401:Q12535="",,),0)-1),"")</f>
        <v>4</v>
      </c>
      <c r="Q401">
        <f t="shared" si="8"/>
        <v>1</v>
      </c>
      <c r="R401">
        <f>IF(P401="","",0)</f>
        <v>0</v>
      </c>
    </row>
    <row r="402" spans="1:18" x14ac:dyDescent="0.3">
      <c r="A402" t="s">
        <v>81</v>
      </c>
      <c r="B402" s="1">
        <v>38755</v>
      </c>
      <c r="C402" t="s">
        <v>82</v>
      </c>
      <c r="D402" t="s">
        <v>151</v>
      </c>
      <c r="E402" t="s">
        <v>152</v>
      </c>
      <c r="G402" s="6" t="s">
        <v>88</v>
      </c>
      <c r="H402" t="s">
        <v>92</v>
      </c>
      <c r="I402" t="s">
        <v>21</v>
      </c>
      <c r="J402" t="s">
        <v>73</v>
      </c>
      <c r="K402">
        <v>305</v>
      </c>
      <c r="L402">
        <v>8.25</v>
      </c>
      <c r="M402" t="s">
        <v>153</v>
      </c>
      <c r="N402">
        <v>8.25</v>
      </c>
      <c r="O402" t="s">
        <v>24</v>
      </c>
      <c r="P402" cm="1">
        <f t="array" ref="P402">IF(Q402&gt;0,INDEX(Q402:Q12536,MATCH(TRUE,INDEX(Q402:Q12536="",,),0)-1),"")</f>
        <v>4</v>
      </c>
      <c r="Q402">
        <f t="shared" si="8"/>
        <v>1</v>
      </c>
      <c r="R402">
        <f>IF(P402="","",0)</f>
        <v>0</v>
      </c>
    </row>
    <row r="403" spans="1:18" x14ac:dyDescent="0.3">
      <c r="A403" t="s">
        <v>81</v>
      </c>
      <c r="B403" s="1">
        <v>38755</v>
      </c>
      <c r="C403" t="s">
        <v>82</v>
      </c>
      <c r="D403" t="s">
        <v>151</v>
      </c>
      <c r="E403" t="s">
        <v>152</v>
      </c>
      <c r="G403" s="6" t="s">
        <v>88</v>
      </c>
      <c r="H403" t="s">
        <v>36</v>
      </c>
      <c r="I403" t="s">
        <v>21</v>
      </c>
      <c r="J403" t="s">
        <v>73</v>
      </c>
      <c r="K403">
        <v>91</v>
      </c>
      <c r="L403">
        <v>30.15</v>
      </c>
      <c r="M403" t="s">
        <v>153</v>
      </c>
      <c r="N403">
        <v>30.15</v>
      </c>
      <c r="O403" t="s">
        <v>24</v>
      </c>
      <c r="P403" cm="1">
        <f t="array" ref="P403">IF(Q403&gt;0,INDEX(Q403:Q12537,MATCH(TRUE,INDEX(Q403:Q12537="",,),0)-1),"")</f>
        <v>4</v>
      </c>
      <c r="Q403">
        <f t="shared" si="8"/>
        <v>1</v>
      </c>
      <c r="R403">
        <f>IF(P403="","",0)</f>
        <v>0</v>
      </c>
    </row>
    <row r="404" spans="1:18" x14ac:dyDescent="0.3">
      <c r="A404" t="s">
        <v>81</v>
      </c>
      <c r="B404" s="1">
        <v>38755</v>
      </c>
      <c r="C404" t="s">
        <v>82</v>
      </c>
      <c r="D404" t="s">
        <v>151</v>
      </c>
      <c r="E404" t="s">
        <v>152</v>
      </c>
      <c r="G404" s="6" t="s">
        <v>88</v>
      </c>
      <c r="H404" t="s">
        <v>101</v>
      </c>
      <c r="I404" t="s">
        <v>21</v>
      </c>
      <c r="J404" t="s">
        <v>73</v>
      </c>
      <c r="K404">
        <v>149</v>
      </c>
      <c r="L404">
        <v>11.5</v>
      </c>
      <c r="M404" t="s">
        <v>153</v>
      </c>
      <c r="N404">
        <v>11.5</v>
      </c>
      <c r="O404" t="s">
        <v>24</v>
      </c>
      <c r="P404" cm="1">
        <f t="array" ref="P404">IF(Q404&gt;0,INDEX(Q404:Q12538,MATCH(TRUE,INDEX(Q404:Q12538="",,),0)-1),"")</f>
        <v>4</v>
      </c>
      <c r="Q404">
        <f t="shared" si="8"/>
        <v>1</v>
      </c>
      <c r="R404">
        <f>IF(P404="","",0)</f>
        <v>0</v>
      </c>
    </row>
    <row r="405" spans="1:18" x14ac:dyDescent="0.3">
      <c r="A405" t="s">
        <v>81</v>
      </c>
      <c r="B405" s="1">
        <v>38755</v>
      </c>
      <c r="C405" t="s">
        <v>82</v>
      </c>
      <c r="D405" t="s">
        <v>151</v>
      </c>
      <c r="E405" t="s">
        <v>152</v>
      </c>
      <c r="G405" t="s">
        <v>19</v>
      </c>
      <c r="H405" t="s">
        <v>95</v>
      </c>
      <c r="I405" t="s">
        <v>45</v>
      </c>
      <c r="J405" t="s">
        <v>93</v>
      </c>
      <c r="K405">
        <v>232.5</v>
      </c>
      <c r="L405">
        <v>76</v>
      </c>
      <c r="M405" t="s">
        <v>120</v>
      </c>
      <c r="N405">
        <v>90</v>
      </c>
      <c r="P405" cm="1">
        <f t="array" ref="P405">IF(Q405&gt;0,INDEX(Q405:Q12539,MATCH(TRUE,INDEX(Q405:Q12539="",,),0)-1),"")</f>
        <v>4</v>
      </c>
      <c r="Q405">
        <f t="shared" si="8"/>
        <v>2</v>
      </c>
      <c r="R405">
        <f>IF(P405="","",0)</f>
        <v>0</v>
      </c>
    </row>
    <row r="406" spans="1:18" x14ac:dyDescent="0.3">
      <c r="A406" t="s">
        <v>81</v>
      </c>
      <c r="B406" s="1">
        <v>38755</v>
      </c>
      <c r="C406" t="s">
        <v>82</v>
      </c>
      <c r="D406" t="s">
        <v>151</v>
      </c>
      <c r="E406" t="s">
        <v>152</v>
      </c>
      <c r="G406" t="s">
        <v>19</v>
      </c>
      <c r="H406" t="s">
        <v>95</v>
      </c>
      <c r="I406" t="s">
        <v>21</v>
      </c>
      <c r="J406" t="s">
        <v>73</v>
      </c>
      <c r="K406">
        <v>3878</v>
      </c>
      <c r="L406">
        <v>26.15</v>
      </c>
      <c r="M406" t="s">
        <v>120</v>
      </c>
      <c r="N406">
        <v>48.96</v>
      </c>
      <c r="P406" cm="1">
        <f t="array" ref="P406">IF(Q406&gt;0,INDEX(Q406:Q12540,MATCH(TRUE,INDEX(Q406:Q12540="",,),0)-1),"")</f>
        <v>4</v>
      </c>
      <c r="Q406">
        <f t="shared" si="8"/>
        <v>2</v>
      </c>
      <c r="R406">
        <f>IF(P406="","",0)</f>
        <v>0</v>
      </c>
    </row>
    <row r="407" spans="1:18" x14ac:dyDescent="0.3">
      <c r="A407" t="s">
        <v>81</v>
      </c>
      <c r="B407" s="1">
        <v>38755</v>
      </c>
      <c r="C407" t="s">
        <v>82</v>
      </c>
      <c r="D407" t="s">
        <v>151</v>
      </c>
      <c r="E407" t="s">
        <v>152</v>
      </c>
      <c r="G407" s="6" t="s">
        <v>88</v>
      </c>
      <c r="H407" t="s">
        <v>36</v>
      </c>
      <c r="I407" t="s">
        <v>45</v>
      </c>
      <c r="J407" t="s">
        <v>93</v>
      </c>
      <c r="K407">
        <v>14.5</v>
      </c>
      <c r="L407">
        <v>98</v>
      </c>
      <c r="M407" t="s">
        <v>120</v>
      </c>
      <c r="N407">
        <v>98</v>
      </c>
      <c r="P407" cm="1">
        <f t="array" ref="P407">IF(Q407&gt;0,INDEX(Q407:Q12541,MATCH(TRUE,INDEX(Q407:Q12541="",,),0)-1),"")</f>
        <v>4</v>
      </c>
      <c r="Q407">
        <f t="shared" si="8"/>
        <v>2</v>
      </c>
      <c r="R407">
        <f>IF(P407="","",0)</f>
        <v>0</v>
      </c>
    </row>
    <row r="408" spans="1:18" x14ac:dyDescent="0.3">
      <c r="A408" t="s">
        <v>81</v>
      </c>
      <c r="B408" s="1">
        <v>38755</v>
      </c>
      <c r="C408" t="s">
        <v>82</v>
      </c>
      <c r="D408" t="s">
        <v>151</v>
      </c>
      <c r="E408" t="s">
        <v>152</v>
      </c>
      <c r="G408" s="6" t="s">
        <v>88</v>
      </c>
      <c r="H408" t="s">
        <v>101</v>
      </c>
      <c r="I408" t="s">
        <v>45</v>
      </c>
      <c r="J408" t="s">
        <v>93</v>
      </c>
      <c r="K408">
        <v>70.3</v>
      </c>
      <c r="L408">
        <v>29</v>
      </c>
      <c r="M408" t="s">
        <v>120</v>
      </c>
      <c r="N408">
        <v>29</v>
      </c>
      <c r="P408" cm="1">
        <f t="array" ref="P408">IF(Q408&gt;0,INDEX(Q408:Q12542,MATCH(TRUE,INDEX(Q408:Q12542="",,),0)-1),"")</f>
        <v>4</v>
      </c>
      <c r="Q408">
        <f t="shared" si="8"/>
        <v>2</v>
      </c>
      <c r="R408">
        <f>IF(P408="","",0)</f>
        <v>0</v>
      </c>
    </row>
    <row r="409" spans="1:18" x14ac:dyDescent="0.3">
      <c r="A409" t="s">
        <v>81</v>
      </c>
      <c r="B409" s="1">
        <v>38755</v>
      </c>
      <c r="C409" t="s">
        <v>82</v>
      </c>
      <c r="D409" t="s">
        <v>151</v>
      </c>
      <c r="E409" t="s">
        <v>152</v>
      </c>
      <c r="G409" s="6" t="s">
        <v>88</v>
      </c>
      <c r="H409" t="s">
        <v>92</v>
      </c>
      <c r="I409" t="s">
        <v>21</v>
      </c>
      <c r="J409" t="s">
        <v>73</v>
      </c>
      <c r="K409">
        <v>305</v>
      </c>
      <c r="L409">
        <v>8.25</v>
      </c>
      <c r="M409" t="s">
        <v>120</v>
      </c>
      <c r="N409">
        <v>8.25</v>
      </c>
      <c r="P409" cm="1">
        <f t="array" ref="P409">IF(Q409&gt;0,INDEX(Q409:Q12543,MATCH(TRUE,INDEX(Q409:Q12543="",,),0)-1),"")</f>
        <v>4</v>
      </c>
      <c r="Q409">
        <f t="shared" si="8"/>
        <v>2</v>
      </c>
      <c r="R409">
        <f>IF(P409="","",0)</f>
        <v>0</v>
      </c>
    </row>
    <row r="410" spans="1:18" x14ac:dyDescent="0.3">
      <c r="A410" t="s">
        <v>81</v>
      </c>
      <c r="B410" s="1">
        <v>38755</v>
      </c>
      <c r="C410" t="s">
        <v>82</v>
      </c>
      <c r="D410" t="s">
        <v>151</v>
      </c>
      <c r="E410" t="s">
        <v>152</v>
      </c>
      <c r="G410" s="6" t="s">
        <v>88</v>
      </c>
      <c r="H410" t="s">
        <v>36</v>
      </c>
      <c r="I410" t="s">
        <v>21</v>
      </c>
      <c r="J410" t="s">
        <v>73</v>
      </c>
      <c r="K410">
        <v>91</v>
      </c>
      <c r="L410">
        <v>30.15</v>
      </c>
      <c r="M410" t="s">
        <v>120</v>
      </c>
      <c r="N410">
        <v>30.15</v>
      </c>
      <c r="P410" cm="1">
        <f t="array" ref="P410">IF(Q410&gt;0,INDEX(Q410:Q12544,MATCH(TRUE,INDEX(Q410:Q12544="",,),0)-1),"")</f>
        <v>4</v>
      </c>
      <c r="Q410">
        <f t="shared" si="8"/>
        <v>2</v>
      </c>
      <c r="R410">
        <f>IF(P410="","",0)</f>
        <v>0</v>
      </c>
    </row>
    <row r="411" spans="1:18" x14ac:dyDescent="0.3">
      <c r="A411" t="s">
        <v>81</v>
      </c>
      <c r="B411" s="1">
        <v>38755</v>
      </c>
      <c r="C411" t="s">
        <v>82</v>
      </c>
      <c r="D411" t="s">
        <v>151</v>
      </c>
      <c r="E411" t="s">
        <v>152</v>
      </c>
      <c r="G411" s="6" t="s">
        <v>88</v>
      </c>
      <c r="H411" t="s">
        <v>101</v>
      </c>
      <c r="I411" t="s">
        <v>21</v>
      </c>
      <c r="J411" t="s">
        <v>73</v>
      </c>
      <c r="K411">
        <v>149</v>
      </c>
      <c r="L411">
        <v>11.5</v>
      </c>
      <c r="M411" t="s">
        <v>120</v>
      </c>
      <c r="N411">
        <v>11.5</v>
      </c>
      <c r="P411" cm="1">
        <f t="array" ref="P411">IF(Q411&gt;0,INDEX(Q411:Q12545,MATCH(TRUE,INDEX(Q411:Q12545="",,),0)-1),"")</f>
        <v>4</v>
      </c>
      <c r="Q411">
        <f t="shared" si="8"/>
        <v>2</v>
      </c>
      <c r="R411">
        <f>IF(P411="","",0)</f>
        <v>0</v>
      </c>
    </row>
    <row r="412" spans="1:18" x14ac:dyDescent="0.3">
      <c r="A412" t="s">
        <v>81</v>
      </c>
      <c r="B412" s="1">
        <v>38755</v>
      </c>
      <c r="C412" t="s">
        <v>82</v>
      </c>
      <c r="D412" t="s">
        <v>151</v>
      </c>
      <c r="E412" t="s">
        <v>152</v>
      </c>
      <c r="G412" t="s">
        <v>19</v>
      </c>
      <c r="H412" t="s">
        <v>95</v>
      </c>
      <c r="I412" t="s">
        <v>45</v>
      </c>
      <c r="J412" t="s">
        <v>93</v>
      </c>
      <c r="K412">
        <v>232.5</v>
      </c>
      <c r="L412">
        <v>76</v>
      </c>
      <c r="M412" t="s">
        <v>99</v>
      </c>
      <c r="N412">
        <v>240.62</v>
      </c>
      <c r="P412" cm="1">
        <f t="array" ref="P412">IF(Q412&gt;0,INDEX(Q412:Q12546,MATCH(TRUE,INDEX(Q412:Q12546="",,),0)-1),"")</f>
        <v>4</v>
      </c>
      <c r="Q412">
        <f t="shared" si="8"/>
        <v>3</v>
      </c>
      <c r="R412">
        <f>IF(P412="","",0)</f>
        <v>0</v>
      </c>
    </row>
    <row r="413" spans="1:18" x14ac:dyDescent="0.3">
      <c r="A413" t="s">
        <v>81</v>
      </c>
      <c r="B413" s="1">
        <v>38755</v>
      </c>
      <c r="C413" t="s">
        <v>82</v>
      </c>
      <c r="D413" t="s">
        <v>151</v>
      </c>
      <c r="E413" t="s">
        <v>152</v>
      </c>
      <c r="G413" t="s">
        <v>19</v>
      </c>
      <c r="H413" t="s">
        <v>95</v>
      </c>
      <c r="I413" t="s">
        <v>21</v>
      </c>
      <c r="J413" t="s">
        <v>73</v>
      </c>
      <c r="K413">
        <v>3878</v>
      </c>
      <c r="L413">
        <v>26.15</v>
      </c>
      <c r="M413" t="s">
        <v>99</v>
      </c>
      <c r="N413">
        <v>26.15</v>
      </c>
      <c r="P413" cm="1">
        <f t="array" ref="P413">IF(Q413&gt;0,INDEX(Q413:Q12547,MATCH(TRUE,INDEX(Q413:Q12547="",,),0)-1),"")</f>
        <v>4</v>
      </c>
      <c r="Q413">
        <f t="shared" si="8"/>
        <v>3</v>
      </c>
      <c r="R413">
        <f>IF(P413="","",0)</f>
        <v>0</v>
      </c>
    </row>
    <row r="414" spans="1:18" x14ac:dyDescent="0.3">
      <c r="A414" t="s">
        <v>81</v>
      </c>
      <c r="B414" s="1">
        <v>38755</v>
      </c>
      <c r="C414" t="s">
        <v>82</v>
      </c>
      <c r="D414" t="s">
        <v>151</v>
      </c>
      <c r="E414" t="s">
        <v>152</v>
      </c>
      <c r="G414" s="6" t="s">
        <v>88</v>
      </c>
      <c r="H414" t="s">
        <v>36</v>
      </c>
      <c r="I414" t="s">
        <v>45</v>
      </c>
      <c r="J414" t="s">
        <v>93</v>
      </c>
      <c r="K414">
        <v>14.5</v>
      </c>
      <c r="L414">
        <v>98</v>
      </c>
      <c r="M414" t="s">
        <v>99</v>
      </c>
      <c r="N414">
        <v>98</v>
      </c>
      <c r="P414" cm="1">
        <f t="array" ref="P414">IF(Q414&gt;0,INDEX(Q414:Q12548,MATCH(TRUE,INDEX(Q414:Q12548="",,),0)-1),"")</f>
        <v>4</v>
      </c>
      <c r="Q414">
        <f t="shared" si="8"/>
        <v>3</v>
      </c>
      <c r="R414">
        <f>IF(P414="","",0)</f>
        <v>0</v>
      </c>
    </row>
    <row r="415" spans="1:18" x14ac:dyDescent="0.3">
      <c r="A415" t="s">
        <v>81</v>
      </c>
      <c r="B415" s="1">
        <v>38755</v>
      </c>
      <c r="C415" t="s">
        <v>82</v>
      </c>
      <c r="D415" t="s">
        <v>151</v>
      </c>
      <c r="E415" t="s">
        <v>152</v>
      </c>
      <c r="G415" s="6" t="s">
        <v>88</v>
      </c>
      <c r="H415" t="s">
        <v>101</v>
      </c>
      <c r="I415" t="s">
        <v>45</v>
      </c>
      <c r="J415" t="s">
        <v>93</v>
      </c>
      <c r="K415">
        <v>70.3</v>
      </c>
      <c r="L415">
        <v>29</v>
      </c>
      <c r="M415" t="s">
        <v>99</v>
      </c>
      <c r="N415">
        <v>29</v>
      </c>
      <c r="P415" cm="1">
        <f t="array" ref="P415">IF(Q415&gt;0,INDEX(Q415:Q12549,MATCH(TRUE,INDEX(Q415:Q12549="",,),0)-1),"")</f>
        <v>4</v>
      </c>
      <c r="Q415">
        <f t="shared" si="8"/>
        <v>3</v>
      </c>
      <c r="R415">
        <f>IF(P415="","",0)</f>
        <v>0</v>
      </c>
    </row>
    <row r="416" spans="1:18" x14ac:dyDescent="0.3">
      <c r="A416" t="s">
        <v>81</v>
      </c>
      <c r="B416" s="1">
        <v>38755</v>
      </c>
      <c r="C416" t="s">
        <v>82</v>
      </c>
      <c r="D416" t="s">
        <v>151</v>
      </c>
      <c r="E416" t="s">
        <v>152</v>
      </c>
      <c r="G416" s="6" t="s">
        <v>88</v>
      </c>
      <c r="H416" t="s">
        <v>92</v>
      </c>
      <c r="I416" t="s">
        <v>21</v>
      </c>
      <c r="J416" t="s">
        <v>73</v>
      </c>
      <c r="K416">
        <v>305</v>
      </c>
      <c r="L416">
        <v>8.25</v>
      </c>
      <c r="M416" t="s">
        <v>99</v>
      </c>
      <c r="N416">
        <v>8.25</v>
      </c>
      <c r="P416" cm="1">
        <f t="array" ref="P416">IF(Q416&gt;0,INDEX(Q416:Q12550,MATCH(TRUE,INDEX(Q416:Q12550="",,),0)-1),"")</f>
        <v>4</v>
      </c>
      <c r="Q416">
        <f t="shared" si="8"/>
        <v>3</v>
      </c>
      <c r="R416">
        <f>IF(P416="","",0)</f>
        <v>0</v>
      </c>
    </row>
    <row r="417" spans="1:18" x14ac:dyDescent="0.3">
      <c r="A417" t="s">
        <v>81</v>
      </c>
      <c r="B417" s="1">
        <v>38755</v>
      </c>
      <c r="C417" t="s">
        <v>82</v>
      </c>
      <c r="D417" t="s">
        <v>151</v>
      </c>
      <c r="E417" t="s">
        <v>152</v>
      </c>
      <c r="G417" s="6" t="s">
        <v>88</v>
      </c>
      <c r="H417" t="s">
        <v>36</v>
      </c>
      <c r="I417" t="s">
        <v>21</v>
      </c>
      <c r="J417" t="s">
        <v>73</v>
      </c>
      <c r="K417">
        <v>91</v>
      </c>
      <c r="L417">
        <v>30.15</v>
      </c>
      <c r="M417" t="s">
        <v>99</v>
      </c>
      <c r="N417">
        <v>30.15</v>
      </c>
      <c r="P417" cm="1">
        <f t="array" ref="P417">IF(Q417&gt;0,INDEX(Q417:Q12551,MATCH(TRUE,INDEX(Q417:Q12551="",,),0)-1),"")</f>
        <v>4</v>
      </c>
      <c r="Q417">
        <f t="shared" si="8"/>
        <v>3</v>
      </c>
      <c r="R417">
        <f>IF(P417="","",0)</f>
        <v>0</v>
      </c>
    </row>
    <row r="418" spans="1:18" x14ac:dyDescent="0.3">
      <c r="A418" t="s">
        <v>81</v>
      </c>
      <c r="B418" s="1">
        <v>38755</v>
      </c>
      <c r="C418" t="s">
        <v>82</v>
      </c>
      <c r="D418" t="s">
        <v>151</v>
      </c>
      <c r="E418" t="s">
        <v>152</v>
      </c>
      <c r="G418" s="6" t="s">
        <v>88</v>
      </c>
      <c r="H418" t="s">
        <v>101</v>
      </c>
      <c r="I418" t="s">
        <v>21</v>
      </c>
      <c r="J418" t="s">
        <v>73</v>
      </c>
      <c r="K418">
        <v>149</v>
      </c>
      <c r="L418">
        <v>11.5</v>
      </c>
      <c r="M418" t="s">
        <v>99</v>
      </c>
      <c r="N418">
        <v>11.5</v>
      </c>
      <c r="P418" cm="1">
        <f t="array" ref="P418">IF(Q418&gt;0,INDEX(Q418:Q12552,MATCH(TRUE,INDEX(Q418:Q12552="",,),0)-1),"")</f>
        <v>4</v>
      </c>
      <c r="Q418">
        <f t="shared" si="8"/>
        <v>3</v>
      </c>
      <c r="R418">
        <f>IF(P418="","",0)</f>
        <v>0</v>
      </c>
    </row>
    <row r="419" spans="1:18" x14ac:dyDescent="0.3">
      <c r="A419" t="s">
        <v>81</v>
      </c>
      <c r="B419" s="1">
        <v>38755</v>
      </c>
      <c r="C419" t="s">
        <v>82</v>
      </c>
      <c r="D419" t="s">
        <v>151</v>
      </c>
      <c r="E419" t="s">
        <v>152</v>
      </c>
      <c r="G419" t="s">
        <v>19</v>
      </c>
      <c r="H419" t="s">
        <v>95</v>
      </c>
      <c r="I419" t="s">
        <v>45</v>
      </c>
      <c r="J419" t="s">
        <v>93</v>
      </c>
      <c r="K419">
        <v>232.5</v>
      </c>
      <c r="L419">
        <v>76</v>
      </c>
      <c r="M419" t="s">
        <v>148</v>
      </c>
      <c r="N419">
        <v>159.69999999999999</v>
      </c>
      <c r="P419" cm="1">
        <f t="array" ref="P419">IF(Q419&gt;0,INDEX(Q419:Q12553,MATCH(TRUE,INDEX(Q419:Q12553="",,),0)-1),"")</f>
        <v>4</v>
      </c>
      <c r="Q419">
        <f t="shared" si="8"/>
        <v>4</v>
      </c>
      <c r="R419">
        <f>IF(P419="","",0)</f>
        <v>0</v>
      </c>
    </row>
    <row r="420" spans="1:18" x14ac:dyDescent="0.3">
      <c r="A420" t="s">
        <v>81</v>
      </c>
      <c r="B420" s="1">
        <v>38755</v>
      </c>
      <c r="C420" t="s">
        <v>82</v>
      </c>
      <c r="D420" t="s">
        <v>151</v>
      </c>
      <c r="E420" t="s">
        <v>152</v>
      </c>
      <c r="G420" t="s">
        <v>19</v>
      </c>
      <c r="H420" t="s">
        <v>95</v>
      </c>
      <c r="I420" t="s">
        <v>21</v>
      </c>
      <c r="J420" t="s">
        <v>73</v>
      </c>
      <c r="K420">
        <v>3878</v>
      </c>
      <c r="L420">
        <v>26.15</v>
      </c>
      <c r="M420" t="s">
        <v>148</v>
      </c>
      <c r="N420">
        <v>26.15</v>
      </c>
      <c r="P420" cm="1">
        <f t="array" ref="P420">IF(Q420&gt;0,INDEX(Q420:Q12554,MATCH(TRUE,INDEX(Q420:Q12554="",,),0)-1),"")</f>
        <v>4</v>
      </c>
      <c r="Q420">
        <f t="shared" si="8"/>
        <v>4</v>
      </c>
      <c r="R420">
        <f>IF(P420="","",0)</f>
        <v>0</v>
      </c>
    </row>
    <row r="421" spans="1:18" x14ac:dyDescent="0.3">
      <c r="A421" t="s">
        <v>81</v>
      </c>
      <c r="B421" s="1">
        <v>38755</v>
      </c>
      <c r="C421" t="s">
        <v>82</v>
      </c>
      <c r="D421" t="s">
        <v>151</v>
      </c>
      <c r="E421" t="s">
        <v>152</v>
      </c>
      <c r="G421" s="6" t="s">
        <v>88</v>
      </c>
      <c r="H421" t="s">
        <v>36</v>
      </c>
      <c r="I421" t="s">
        <v>45</v>
      </c>
      <c r="J421" t="s">
        <v>93</v>
      </c>
      <c r="K421">
        <v>14.5</v>
      </c>
      <c r="L421">
        <v>98</v>
      </c>
      <c r="M421" t="s">
        <v>148</v>
      </c>
      <c r="N421">
        <v>98</v>
      </c>
      <c r="P421" cm="1">
        <f t="array" ref="P421">IF(Q421&gt;0,INDEX(Q421:Q12555,MATCH(TRUE,INDEX(Q421:Q12555="",,),0)-1),"")</f>
        <v>4</v>
      </c>
      <c r="Q421">
        <f t="shared" si="8"/>
        <v>4</v>
      </c>
      <c r="R421">
        <f>IF(P421="","",0)</f>
        <v>0</v>
      </c>
    </row>
    <row r="422" spans="1:18" x14ac:dyDescent="0.3">
      <c r="A422" t="s">
        <v>81</v>
      </c>
      <c r="B422" s="1">
        <v>38755</v>
      </c>
      <c r="C422" t="s">
        <v>82</v>
      </c>
      <c r="D422" t="s">
        <v>151</v>
      </c>
      <c r="E422" t="s">
        <v>152</v>
      </c>
      <c r="G422" s="6" t="s">
        <v>88</v>
      </c>
      <c r="H422" t="s">
        <v>101</v>
      </c>
      <c r="I422" t="s">
        <v>45</v>
      </c>
      <c r="J422" t="s">
        <v>93</v>
      </c>
      <c r="K422">
        <v>70.3</v>
      </c>
      <c r="L422">
        <v>29</v>
      </c>
      <c r="M422" t="s">
        <v>148</v>
      </c>
      <c r="N422">
        <v>29</v>
      </c>
      <c r="P422" cm="1">
        <f t="array" ref="P422">IF(Q422&gt;0,INDEX(Q422:Q12556,MATCH(TRUE,INDEX(Q422:Q12556="",,),0)-1),"")</f>
        <v>4</v>
      </c>
      <c r="Q422">
        <f t="shared" si="8"/>
        <v>4</v>
      </c>
      <c r="R422">
        <f>IF(P422="","",0)</f>
        <v>0</v>
      </c>
    </row>
    <row r="423" spans="1:18" x14ac:dyDescent="0.3">
      <c r="A423" t="s">
        <v>81</v>
      </c>
      <c r="B423" s="1">
        <v>38755</v>
      </c>
      <c r="C423" t="s">
        <v>82</v>
      </c>
      <c r="D423" t="s">
        <v>151</v>
      </c>
      <c r="E423" t="s">
        <v>152</v>
      </c>
      <c r="G423" s="6" t="s">
        <v>88</v>
      </c>
      <c r="H423" t="s">
        <v>92</v>
      </c>
      <c r="I423" t="s">
        <v>21</v>
      </c>
      <c r="J423" t="s">
        <v>73</v>
      </c>
      <c r="K423">
        <v>305</v>
      </c>
      <c r="L423">
        <v>8.25</v>
      </c>
      <c r="M423" t="s">
        <v>148</v>
      </c>
      <c r="N423">
        <v>8.25</v>
      </c>
      <c r="P423" cm="1">
        <f t="array" ref="P423">IF(Q423&gt;0,INDEX(Q423:Q12557,MATCH(TRUE,INDEX(Q423:Q12557="",,),0)-1),"")</f>
        <v>4</v>
      </c>
      <c r="Q423">
        <f t="shared" si="8"/>
        <v>4</v>
      </c>
      <c r="R423">
        <f>IF(P423="","",0)</f>
        <v>0</v>
      </c>
    </row>
    <row r="424" spans="1:18" x14ac:dyDescent="0.3">
      <c r="A424" t="s">
        <v>81</v>
      </c>
      <c r="B424" s="1">
        <v>38755</v>
      </c>
      <c r="C424" t="s">
        <v>82</v>
      </c>
      <c r="D424" t="s">
        <v>151</v>
      </c>
      <c r="E424" t="s">
        <v>152</v>
      </c>
      <c r="G424" s="6" t="s">
        <v>88</v>
      </c>
      <c r="H424" t="s">
        <v>36</v>
      </c>
      <c r="I424" t="s">
        <v>21</v>
      </c>
      <c r="J424" t="s">
        <v>73</v>
      </c>
      <c r="K424">
        <v>91</v>
      </c>
      <c r="L424">
        <v>30.15</v>
      </c>
      <c r="M424" t="s">
        <v>148</v>
      </c>
      <c r="N424">
        <v>30.15</v>
      </c>
      <c r="P424" cm="1">
        <f t="array" ref="P424">IF(Q424&gt;0,INDEX(Q424:Q12558,MATCH(TRUE,INDEX(Q424:Q12558="",,),0)-1),"")</f>
        <v>4</v>
      </c>
      <c r="Q424">
        <f t="shared" si="8"/>
        <v>4</v>
      </c>
      <c r="R424">
        <f>IF(P424="","",0)</f>
        <v>0</v>
      </c>
    </row>
    <row r="425" spans="1:18" x14ac:dyDescent="0.3">
      <c r="A425" t="s">
        <v>81</v>
      </c>
      <c r="B425" s="1">
        <v>38755</v>
      </c>
      <c r="C425" t="s">
        <v>82</v>
      </c>
      <c r="D425" t="s">
        <v>151</v>
      </c>
      <c r="E425" t="s">
        <v>152</v>
      </c>
      <c r="G425" s="6" t="s">
        <v>88</v>
      </c>
      <c r="H425" t="s">
        <v>101</v>
      </c>
      <c r="I425" t="s">
        <v>21</v>
      </c>
      <c r="J425" t="s">
        <v>73</v>
      </c>
      <c r="K425">
        <v>149</v>
      </c>
      <c r="L425">
        <v>11.5</v>
      </c>
      <c r="M425" t="s">
        <v>148</v>
      </c>
      <c r="N425">
        <v>11.5</v>
      </c>
      <c r="P425" cm="1">
        <f t="array" ref="P425">IF(Q425&gt;0,INDEX(Q425:Q12559,MATCH(TRUE,INDEX(Q425:Q12559="",,),0)-1),"")</f>
        <v>4</v>
      </c>
      <c r="Q425">
        <f t="shared" si="8"/>
        <v>4</v>
      </c>
      <c r="R425">
        <f>IF(P425="","",0)</f>
        <v>0</v>
      </c>
    </row>
    <row r="426" spans="1:18" x14ac:dyDescent="0.3">
      <c r="P426" t="str" cm="1">
        <f t="array" ref="P426">IF(Q426&gt;0,INDEX(Q426:Q12560,MATCH(TRUE,INDEX(Q426:Q12560="",,),0)-1),"")</f>
        <v/>
      </c>
      <c r="R426" t="str">
        <f>IF(P426="","",0)</f>
        <v/>
      </c>
    </row>
    <row r="427" spans="1:18" x14ac:dyDescent="0.3">
      <c r="A427" t="s">
        <v>81</v>
      </c>
      <c r="B427" s="1">
        <v>38755</v>
      </c>
      <c r="C427" t="s">
        <v>82</v>
      </c>
      <c r="D427" t="s">
        <v>154</v>
      </c>
      <c r="E427" t="s">
        <v>155</v>
      </c>
      <c r="G427" t="s">
        <v>19</v>
      </c>
      <c r="H427" t="s">
        <v>41</v>
      </c>
      <c r="I427" t="s">
        <v>21</v>
      </c>
      <c r="J427" t="s">
        <v>73</v>
      </c>
      <c r="K427">
        <v>612</v>
      </c>
      <c r="L427">
        <v>33.15</v>
      </c>
      <c r="M427" t="s">
        <v>86</v>
      </c>
      <c r="N427">
        <v>42</v>
      </c>
      <c r="O427" t="s">
        <v>24</v>
      </c>
      <c r="P427" cm="1">
        <f t="array" ref="P427">IF(Q427&gt;0,INDEX(Q427:Q12561,MATCH(TRUE,INDEX(Q427:Q12561="",,),0)-1),"")</f>
        <v>2</v>
      </c>
      <c r="Q427">
        <v>1</v>
      </c>
      <c r="R427">
        <f>IF(P427="","",0)</f>
        <v>0</v>
      </c>
    </row>
    <row r="428" spans="1:18" x14ac:dyDescent="0.3">
      <c r="A428" t="s">
        <v>81</v>
      </c>
      <c r="B428" s="1">
        <v>38755</v>
      </c>
      <c r="C428" t="s">
        <v>82</v>
      </c>
      <c r="D428" t="s">
        <v>154</v>
      </c>
      <c r="E428" t="s">
        <v>155</v>
      </c>
      <c r="G428" t="s">
        <v>19</v>
      </c>
      <c r="H428" t="s">
        <v>95</v>
      </c>
      <c r="I428" t="s">
        <v>21</v>
      </c>
      <c r="J428" t="s">
        <v>73</v>
      </c>
      <c r="K428">
        <v>286</v>
      </c>
      <c r="L428">
        <v>27.7</v>
      </c>
      <c r="M428" t="s">
        <v>86</v>
      </c>
      <c r="N428">
        <v>32</v>
      </c>
      <c r="O428" t="s">
        <v>24</v>
      </c>
      <c r="P428" cm="1">
        <f t="array" ref="P428">IF(Q428&gt;0,INDEX(Q428:Q12562,MATCH(TRUE,INDEX(Q428:Q12562="",,),0)-1),"")</f>
        <v>2</v>
      </c>
      <c r="Q428">
        <v>1</v>
      </c>
      <c r="R428">
        <f>IF(P428="","",0)</f>
        <v>0</v>
      </c>
    </row>
    <row r="429" spans="1:18" x14ac:dyDescent="0.3">
      <c r="A429" t="s">
        <v>81</v>
      </c>
      <c r="B429" s="1">
        <v>38755</v>
      </c>
      <c r="C429" t="s">
        <v>82</v>
      </c>
      <c r="D429" t="s">
        <v>154</v>
      </c>
      <c r="E429" t="s">
        <v>155</v>
      </c>
      <c r="G429" s="6" t="s">
        <v>88</v>
      </c>
      <c r="H429" t="s">
        <v>41</v>
      </c>
      <c r="I429" t="s">
        <v>45</v>
      </c>
      <c r="J429" t="s">
        <v>93</v>
      </c>
      <c r="K429">
        <v>9</v>
      </c>
      <c r="L429">
        <v>147</v>
      </c>
      <c r="M429" t="s">
        <v>86</v>
      </c>
      <c r="N429">
        <v>147</v>
      </c>
      <c r="O429" t="s">
        <v>24</v>
      </c>
      <c r="P429" cm="1">
        <f t="array" ref="P429">IF(Q429&gt;0,INDEX(Q429:Q12563,MATCH(TRUE,INDEX(Q429:Q12563="",,),0)-1),"")</f>
        <v>2</v>
      </c>
      <c r="Q429">
        <v>1</v>
      </c>
      <c r="R429">
        <f>IF(P429="","",0)</f>
        <v>0</v>
      </c>
    </row>
    <row r="430" spans="1:18" x14ac:dyDescent="0.3">
      <c r="A430" t="s">
        <v>81</v>
      </c>
      <c r="B430" s="1">
        <v>38755</v>
      </c>
      <c r="C430" t="s">
        <v>82</v>
      </c>
      <c r="D430" t="s">
        <v>154</v>
      </c>
      <c r="E430" t="s">
        <v>155</v>
      </c>
      <c r="G430" s="6" t="s">
        <v>88</v>
      </c>
      <c r="H430" t="s">
        <v>95</v>
      </c>
      <c r="I430" t="s">
        <v>45</v>
      </c>
      <c r="J430" t="s">
        <v>93</v>
      </c>
      <c r="K430">
        <v>24.1</v>
      </c>
      <c r="L430">
        <v>112</v>
      </c>
      <c r="M430" t="s">
        <v>86</v>
      </c>
      <c r="N430">
        <v>112</v>
      </c>
      <c r="O430" t="s">
        <v>24</v>
      </c>
      <c r="P430" cm="1">
        <f t="array" ref="P430">IF(Q430&gt;0,INDEX(Q430:Q12564,MATCH(TRUE,INDEX(Q430:Q12564="",,),0)-1),"")</f>
        <v>2</v>
      </c>
      <c r="Q430">
        <v>1</v>
      </c>
      <c r="R430">
        <f>IF(P430="","",0)</f>
        <v>0</v>
      </c>
    </row>
    <row r="431" spans="1:18" x14ac:dyDescent="0.3">
      <c r="A431" t="s">
        <v>81</v>
      </c>
      <c r="B431" s="1">
        <v>38755</v>
      </c>
      <c r="C431" t="s">
        <v>82</v>
      </c>
      <c r="D431" t="s">
        <v>154</v>
      </c>
      <c r="E431" t="s">
        <v>155</v>
      </c>
      <c r="G431" s="6" t="s">
        <v>88</v>
      </c>
      <c r="H431" t="s">
        <v>36</v>
      </c>
      <c r="I431" t="s">
        <v>21</v>
      </c>
      <c r="J431" t="s">
        <v>73</v>
      </c>
      <c r="K431">
        <v>5</v>
      </c>
      <c r="L431">
        <v>18.3</v>
      </c>
      <c r="M431" t="s">
        <v>86</v>
      </c>
      <c r="N431">
        <v>18.3</v>
      </c>
      <c r="O431" t="s">
        <v>24</v>
      </c>
      <c r="P431" cm="1">
        <f t="array" ref="P431">IF(Q431&gt;0,INDEX(Q431:Q12565,MATCH(TRUE,INDEX(Q431:Q12565="",,),0)-1),"")</f>
        <v>2</v>
      </c>
      <c r="Q431">
        <v>1</v>
      </c>
      <c r="R431">
        <f>IF(P431="","",0)</f>
        <v>0</v>
      </c>
    </row>
    <row r="432" spans="1:18" x14ac:dyDescent="0.3">
      <c r="A432" t="s">
        <v>81</v>
      </c>
      <c r="B432" s="1">
        <v>38755</v>
      </c>
      <c r="C432" t="s">
        <v>82</v>
      </c>
      <c r="D432" t="s">
        <v>154</v>
      </c>
      <c r="E432" t="s">
        <v>155</v>
      </c>
      <c r="G432" t="s">
        <v>19</v>
      </c>
      <c r="H432" t="s">
        <v>41</v>
      </c>
      <c r="I432" t="s">
        <v>21</v>
      </c>
      <c r="J432" t="s">
        <v>73</v>
      </c>
      <c r="K432">
        <v>612</v>
      </c>
      <c r="L432">
        <v>33.15</v>
      </c>
      <c r="M432" t="s">
        <v>99</v>
      </c>
      <c r="N432">
        <v>42.87</v>
      </c>
      <c r="P432" cm="1">
        <f t="array" ref="P432">IF(Q432&gt;0,INDEX(Q432:Q12566,MATCH(TRUE,INDEX(Q432:Q12566="",,),0)-1),"")</f>
        <v>2</v>
      </c>
      <c r="Q432">
        <v>2</v>
      </c>
      <c r="R432">
        <f>IF(P432="","",0)</f>
        <v>0</v>
      </c>
    </row>
    <row r="433" spans="1:18" x14ac:dyDescent="0.3">
      <c r="A433" t="s">
        <v>81</v>
      </c>
      <c r="B433" s="1">
        <v>38755</v>
      </c>
      <c r="C433" t="s">
        <v>82</v>
      </c>
      <c r="D433" t="s">
        <v>154</v>
      </c>
      <c r="E433" t="s">
        <v>155</v>
      </c>
      <c r="G433" t="s">
        <v>19</v>
      </c>
      <c r="H433" t="s">
        <v>95</v>
      </c>
      <c r="I433" t="s">
        <v>21</v>
      </c>
      <c r="J433" t="s">
        <v>73</v>
      </c>
      <c r="K433">
        <v>286</v>
      </c>
      <c r="L433">
        <v>27.7</v>
      </c>
      <c r="M433" t="s">
        <v>99</v>
      </c>
      <c r="N433">
        <v>27.7</v>
      </c>
      <c r="P433" cm="1">
        <f t="array" ref="P433">IF(Q433&gt;0,INDEX(Q433:Q12567,MATCH(TRUE,INDEX(Q433:Q12567="",,),0)-1),"")</f>
        <v>2</v>
      </c>
      <c r="Q433">
        <v>2</v>
      </c>
      <c r="R433">
        <f>IF(P433="","",0)</f>
        <v>0</v>
      </c>
    </row>
    <row r="434" spans="1:18" x14ac:dyDescent="0.3">
      <c r="A434" t="s">
        <v>81</v>
      </c>
      <c r="B434" s="1">
        <v>38755</v>
      </c>
      <c r="C434" t="s">
        <v>82</v>
      </c>
      <c r="D434" t="s">
        <v>154</v>
      </c>
      <c r="E434" t="s">
        <v>155</v>
      </c>
      <c r="G434" s="6" t="s">
        <v>88</v>
      </c>
      <c r="H434" t="s">
        <v>41</v>
      </c>
      <c r="I434" t="s">
        <v>45</v>
      </c>
      <c r="J434" t="s">
        <v>93</v>
      </c>
      <c r="K434">
        <v>9</v>
      </c>
      <c r="L434">
        <v>147</v>
      </c>
      <c r="M434" t="s">
        <v>99</v>
      </c>
      <c r="N434">
        <v>147</v>
      </c>
      <c r="P434" cm="1">
        <f t="array" ref="P434">IF(Q434&gt;0,INDEX(Q434:Q12568,MATCH(TRUE,INDEX(Q434:Q12568="",,),0)-1),"")</f>
        <v>2</v>
      </c>
      <c r="Q434">
        <v>2</v>
      </c>
      <c r="R434">
        <f>IF(P434="","",0)</f>
        <v>0</v>
      </c>
    </row>
    <row r="435" spans="1:18" x14ac:dyDescent="0.3">
      <c r="A435" t="s">
        <v>81</v>
      </c>
      <c r="B435" s="1">
        <v>38755</v>
      </c>
      <c r="C435" t="s">
        <v>82</v>
      </c>
      <c r="D435" t="s">
        <v>154</v>
      </c>
      <c r="E435" t="s">
        <v>155</v>
      </c>
      <c r="G435" s="6" t="s">
        <v>88</v>
      </c>
      <c r="H435" t="s">
        <v>95</v>
      </c>
      <c r="I435" t="s">
        <v>45</v>
      </c>
      <c r="J435" t="s">
        <v>93</v>
      </c>
      <c r="K435">
        <v>24.1</v>
      </c>
      <c r="L435">
        <v>112</v>
      </c>
      <c r="M435" t="s">
        <v>99</v>
      </c>
      <c r="N435">
        <v>112</v>
      </c>
      <c r="P435" cm="1">
        <f t="array" ref="P435">IF(Q435&gt;0,INDEX(Q435:Q12569,MATCH(TRUE,INDEX(Q435:Q12569="",,),0)-1),"")</f>
        <v>2</v>
      </c>
      <c r="Q435">
        <v>2</v>
      </c>
      <c r="R435">
        <f>IF(P435="","",0)</f>
        <v>0</v>
      </c>
    </row>
    <row r="436" spans="1:18" x14ac:dyDescent="0.3">
      <c r="A436" t="s">
        <v>81</v>
      </c>
      <c r="B436" s="1">
        <v>38755</v>
      </c>
      <c r="C436" t="s">
        <v>82</v>
      </c>
      <c r="D436" t="s">
        <v>154</v>
      </c>
      <c r="E436" t="s">
        <v>155</v>
      </c>
      <c r="G436" s="6" t="s">
        <v>88</v>
      </c>
      <c r="H436" t="s">
        <v>36</v>
      </c>
      <c r="I436" t="s">
        <v>21</v>
      </c>
      <c r="J436" t="s">
        <v>73</v>
      </c>
      <c r="K436">
        <v>5</v>
      </c>
      <c r="L436">
        <v>18.3</v>
      </c>
      <c r="M436" t="s">
        <v>99</v>
      </c>
      <c r="N436">
        <v>18.3</v>
      </c>
      <c r="P436" cm="1">
        <f t="array" ref="P436">IF(Q436&gt;0,INDEX(Q436:Q12570,MATCH(TRUE,INDEX(Q436:Q12570="",,),0)-1),"")</f>
        <v>2</v>
      </c>
      <c r="Q436">
        <v>2</v>
      </c>
      <c r="R436">
        <f>IF(P436="","",0)</f>
        <v>0</v>
      </c>
    </row>
    <row r="437" spans="1:18" x14ac:dyDescent="0.3">
      <c r="P437" t="str" cm="1">
        <f t="array" ref="P437">IF(Q437&gt;0,INDEX(Q437:Q12571,MATCH(TRUE,INDEX(Q437:Q12571="",,),0)-1),"")</f>
        <v/>
      </c>
      <c r="R437" t="str">
        <f>IF(P437="","",0)</f>
        <v/>
      </c>
    </row>
    <row r="438" spans="1:18" x14ac:dyDescent="0.3">
      <c r="A438" t="s">
        <v>81</v>
      </c>
      <c r="B438" s="1">
        <v>38771</v>
      </c>
      <c r="C438" s="2">
        <v>0.41666666666666669</v>
      </c>
      <c r="D438" t="s">
        <v>156</v>
      </c>
      <c r="E438" t="s">
        <v>157</v>
      </c>
      <c r="G438" t="s">
        <v>19</v>
      </c>
      <c r="H438" t="s">
        <v>87</v>
      </c>
      <c r="I438" t="s">
        <v>45</v>
      </c>
      <c r="J438" t="s">
        <v>93</v>
      </c>
      <c r="K438">
        <v>64</v>
      </c>
      <c r="L438">
        <v>90</v>
      </c>
      <c r="M438" t="s">
        <v>99</v>
      </c>
      <c r="N438">
        <v>90</v>
      </c>
      <c r="O438" t="s">
        <v>24</v>
      </c>
      <c r="P438" cm="1">
        <f t="array" ref="P438">IF(Q438&gt;0,INDEX(Q438:Q12572,MATCH(TRUE,INDEX(Q438:Q12572="",,),0)-1),"")</f>
        <v>1</v>
      </c>
      <c r="Q438">
        <v>1</v>
      </c>
      <c r="R438">
        <f>IF(P438="","",0)</f>
        <v>0</v>
      </c>
    </row>
    <row r="439" spans="1:18" x14ac:dyDescent="0.3">
      <c r="A439" t="s">
        <v>81</v>
      </c>
      <c r="B439" s="1">
        <v>38771</v>
      </c>
      <c r="C439" s="2">
        <v>0.41666666666666669</v>
      </c>
      <c r="D439" t="s">
        <v>156</v>
      </c>
      <c r="E439" t="s">
        <v>157</v>
      </c>
      <c r="G439" t="s">
        <v>19</v>
      </c>
      <c r="H439" t="s">
        <v>96</v>
      </c>
      <c r="I439" t="s">
        <v>21</v>
      </c>
      <c r="J439" t="s">
        <v>73</v>
      </c>
      <c r="K439">
        <v>681</v>
      </c>
      <c r="L439">
        <v>7</v>
      </c>
      <c r="M439" t="s">
        <v>99</v>
      </c>
      <c r="N439">
        <v>7</v>
      </c>
      <c r="O439" t="s">
        <v>24</v>
      </c>
      <c r="P439" cm="1">
        <f t="array" ref="P439">IF(Q439&gt;0,INDEX(Q439:Q12573,MATCH(TRUE,INDEX(Q439:Q12573="",,),0)-1),"")</f>
        <v>1</v>
      </c>
      <c r="Q439">
        <v>1</v>
      </c>
      <c r="R439">
        <f>IF(P439="","",0)</f>
        <v>0</v>
      </c>
    </row>
    <row r="440" spans="1:18" x14ac:dyDescent="0.3">
      <c r="A440" t="s">
        <v>81</v>
      </c>
      <c r="B440" s="1">
        <v>38771</v>
      </c>
      <c r="C440" s="2">
        <v>0.41666666666666669</v>
      </c>
      <c r="D440" t="s">
        <v>156</v>
      </c>
      <c r="E440" t="s">
        <v>157</v>
      </c>
      <c r="G440" t="s">
        <v>19</v>
      </c>
      <c r="H440" t="s">
        <v>87</v>
      </c>
      <c r="I440" t="s">
        <v>21</v>
      </c>
      <c r="J440" t="s">
        <v>73</v>
      </c>
      <c r="K440">
        <v>564</v>
      </c>
      <c r="L440">
        <v>15</v>
      </c>
      <c r="M440" t="s">
        <v>99</v>
      </c>
      <c r="N440">
        <v>15</v>
      </c>
      <c r="O440" t="s">
        <v>24</v>
      </c>
      <c r="P440" cm="1">
        <f t="array" ref="P440">IF(Q440&gt;0,INDEX(Q440:Q12574,MATCH(TRUE,INDEX(Q440:Q12574="",,),0)-1),"")</f>
        <v>1</v>
      </c>
      <c r="Q440">
        <v>1</v>
      </c>
      <c r="R440">
        <f>IF(P440="","",0)</f>
        <v>0</v>
      </c>
    </row>
    <row r="441" spans="1:18" x14ac:dyDescent="0.3">
      <c r="A441" t="s">
        <v>81</v>
      </c>
      <c r="B441" s="1">
        <v>38771</v>
      </c>
      <c r="C441" s="2">
        <v>0.41666666666666669</v>
      </c>
      <c r="D441" t="s">
        <v>156</v>
      </c>
      <c r="E441" t="s">
        <v>157</v>
      </c>
      <c r="G441" t="s">
        <v>19</v>
      </c>
      <c r="H441" t="s">
        <v>72</v>
      </c>
      <c r="I441" t="s">
        <v>21</v>
      </c>
      <c r="J441" t="s">
        <v>73</v>
      </c>
      <c r="K441">
        <v>920</v>
      </c>
      <c r="L441">
        <v>6</v>
      </c>
      <c r="M441" t="s">
        <v>99</v>
      </c>
      <c r="N441">
        <v>16.16</v>
      </c>
      <c r="O441" t="s">
        <v>24</v>
      </c>
      <c r="P441" cm="1">
        <f t="array" ref="P441">IF(Q441&gt;0,INDEX(Q441:Q12575,MATCH(TRUE,INDEX(Q441:Q12575="",,),0)-1),"")</f>
        <v>1</v>
      </c>
      <c r="Q441">
        <v>1</v>
      </c>
      <c r="R441">
        <f>IF(P441="","",0)</f>
        <v>0</v>
      </c>
    </row>
    <row r="442" spans="1:18" x14ac:dyDescent="0.3">
      <c r="A442" t="s">
        <v>81</v>
      </c>
      <c r="B442" s="1">
        <v>38771</v>
      </c>
      <c r="C442" s="2">
        <v>0.41666666666666669</v>
      </c>
      <c r="D442" t="s">
        <v>156</v>
      </c>
      <c r="E442" t="s">
        <v>157</v>
      </c>
      <c r="G442" s="6" t="s">
        <v>88</v>
      </c>
      <c r="H442" t="s">
        <v>96</v>
      </c>
      <c r="I442" t="s">
        <v>45</v>
      </c>
      <c r="J442" t="s">
        <v>93</v>
      </c>
      <c r="K442">
        <v>32</v>
      </c>
      <c r="L442">
        <v>90</v>
      </c>
      <c r="M442" t="s">
        <v>99</v>
      </c>
      <c r="N442">
        <v>90</v>
      </c>
      <c r="O442" t="s">
        <v>24</v>
      </c>
      <c r="P442" cm="1">
        <f t="array" ref="P442">IF(Q442&gt;0,INDEX(Q442:Q12576,MATCH(TRUE,INDEX(Q442:Q12576="",,),0)-1),"")</f>
        <v>1</v>
      </c>
      <c r="Q442">
        <v>1</v>
      </c>
      <c r="R442">
        <f>IF(P442="","",0)</f>
        <v>0</v>
      </c>
    </row>
    <row r="443" spans="1:18" x14ac:dyDescent="0.3">
      <c r="A443" t="s">
        <v>81</v>
      </c>
      <c r="B443" s="1">
        <v>38771</v>
      </c>
      <c r="C443" s="2">
        <v>0.41666666666666669</v>
      </c>
      <c r="D443" t="s">
        <v>156</v>
      </c>
      <c r="E443" t="s">
        <v>157</v>
      </c>
      <c r="G443" s="6" t="s">
        <v>88</v>
      </c>
      <c r="H443" t="s">
        <v>72</v>
      </c>
      <c r="I443" t="s">
        <v>45</v>
      </c>
      <c r="J443" t="s">
        <v>93</v>
      </c>
      <c r="K443">
        <v>6.6</v>
      </c>
      <c r="L443">
        <v>70</v>
      </c>
      <c r="M443" t="s">
        <v>99</v>
      </c>
      <c r="N443">
        <v>70</v>
      </c>
      <c r="O443" t="s">
        <v>24</v>
      </c>
      <c r="P443" cm="1">
        <f t="array" ref="P443">IF(Q443&gt;0,INDEX(Q443:Q12577,MATCH(TRUE,INDEX(Q443:Q12577="",,),0)-1),"")</f>
        <v>1</v>
      </c>
      <c r="Q443">
        <v>1</v>
      </c>
      <c r="R443">
        <f>IF(P443="","",0)</f>
        <v>0</v>
      </c>
    </row>
    <row r="444" spans="1:18" x14ac:dyDescent="0.3">
      <c r="A444" t="s">
        <v>81</v>
      </c>
      <c r="B444" s="1">
        <v>38771</v>
      </c>
      <c r="C444" s="2">
        <v>0.41666666666666669</v>
      </c>
      <c r="D444" t="s">
        <v>156</v>
      </c>
      <c r="E444" t="s">
        <v>157</v>
      </c>
      <c r="G444" s="6" t="s">
        <v>88</v>
      </c>
      <c r="H444" t="s">
        <v>100</v>
      </c>
      <c r="I444" t="s">
        <v>21</v>
      </c>
      <c r="J444" t="s">
        <v>73</v>
      </c>
      <c r="K444">
        <v>17</v>
      </c>
      <c r="L444">
        <v>5</v>
      </c>
      <c r="M444" t="s">
        <v>99</v>
      </c>
      <c r="N444">
        <v>5</v>
      </c>
      <c r="O444" t="s">
        <v>24</v>
      </c>
      <c r="P444" cm="1">
        <f t="array" ref="P444">IF(Q444&gt;0,INDEX(Q444:Q12578,MATCH(TRUE,INDEX(Q444:Q12578="",,),0)-1),"")</f>
        <v>1</v>
      </c>
      <c r="Q444">
        <v>1</v>
      </c>
      <c r="R444">
        <f>IF(P444="","",0)</f>
        <v>0</v>
      </c>
    </row>
    <row r="445" spans="1:18" x14ac:dyDescent="0.3">
      <c r="A445" t="s">
        <v>81</v>
      </c>
      <c r="B445" s="1">
        <v>38771</v>
      </c>
      <c r="C445" s="2">
        <v>0.41666666666666669</v>
      </c>
      <c r="D445" t="s">
        <v>156</v>
      </c>
      <c r="E445" t="s">
        <v>157</v>
      </c>
      <c r="G445" s="6" t="s">
        <v>88</v>
      </c>
      <c r="H445" t="s">
        <v>116</v>
      </c>
      <c r="I445" t="s">
        <v>21</v>
      </c>
      <c r="J445" t="s">
        <v>73</v>
      </c>
      <c r="K445">
        <v>196</v>
      </c>
      <c r="L445">
        <v>7.5</v>
      </c>
      <c r="M445" t="s">
        <v>99</v>
      </c>
      <c r="N445">
        <v>7.5</v>
      </c>
      <c r="O445" t="s">
        <v>24</v>
      </c>
      <c r="P445" cm="1">
        <f t="array" ref="P445">IF(Q445&gt;0,INDEX(Q445:Q12579,MATCH(TRUE,INDEX(Q445:Q12579="",,),0)-1),"")</f>
        <v>1</v>
      </c>
      <c r="Q445">
        <v>1</v>
      </c>
      <c r="R445">
        <f>IF(P445="","",0)</f>
        <v>0</v>
      </c>
    </row>
    <row r="446" spans="1:18" x14ac:dyDescent="0.3">
      <c r="P446" t="str" cm="1">
        <f t="array" ref="P446">IF(Q446&gt;0,INDEX(Q446:Q12580,MATCH(TRUE,INDEX(Q446:Q12580="",,),0)-1),"")</f>
        <v/>
      </c>
      <c r="R446" t="str">
        <f>IF(P446="","",0)</f>
        <v/>
      </c>
    </row>
    <row r="447" spans="1:18" x14ac:dyDescent="0.3">
      <c r="A447" t="s">
        <v>81</v>
      </c>
      <c r="B447" s="1">
        <v>38734</v>
      </c>
      <c r="C447" t="s">
        <v>82</v>
      </c>
      <c r="D447" t="s">
        <v>158</v>
      </c>
      <c r="E447" t="s">
        <v>159</v>
      </c>
      <c r="G447" t="s">
        <v>19</v>
      </c>
      <c r="H447" t="s">
        <v>41</v>
      </c>
      <c r="I447" t="s">
        <v>45</v>
      </c>
      <c r="J447" t="s">
        <v>93</v>
      </c>
      <c r="K447">
        <v>263.60000000000002</v>
      </c>
      <c r="L447">
        <v>162</v>
      </c>
      <c r="M447" t="s">
        <v>120</v>
      </c>
      <c r="N447">
        <v>326.31</v>
      </c>
      <c r="O447" t="s">
        <v>24</v>
      </c>
      <c r="P447" cm="1">
        <f t="array" ref="P447">IF(Q447&gt;0,INDEX(Q447:Q12581,MATCH(TRUE,INDEX(Q447:Q12581="",,),0)-1),"")</f>
        <v>6</v>
      </c>
      <c r="Q447">
        <f>INT((ROW()-447)/10)+1</f>
        <v>1</v>
      </c>
      <c r="R447">
        <f>IF(P447="","",0)</f>
        <v>0</v>
      </c>
    </row>
    <row r="448" spans="1:18" x14ac:dyDescent="0.3">
      <c r="A448" t="s">
        <v>81</v>
      </c>
      <c r="B448" s="1">
        <v>38734</v>
      </c>
      <c r="C448" t="s">
        <v>82</v>
      </c>
      <c r="D448" t="s">
        <v>158</v>
      </c>
      <c r="E448" t="s">
        <v>159</v>
      </c>
      <c r="G448" t="s">
        <v>19</v>
      </c>
      <c r="H448" t="s">
        <v>95</v>
      </c>
      <c r="I448" t="s">
        <v>21</v>
      </c>
      <c r="J448" t="s">
        <v>73</v>
      </c>
      <c r="K448">
        <v>2015</v>
      </c>
      <c r="L448">
        <v>29.5</v>
      </c>
      <c r="M448" t="s">
        <v>120</v>
      </c>
      <c r="N448">
        <v>46.58</v>
      </c>
      <c r="O448" t="s">
        <v>24</v>
      </c>
      <c r="P448" cm="1">
        <f t="array" ref="P448">IF(Q448&gt;0,INDEX(Q448:Q12582,MATCH(TRUE,INDEX(Q448:Q12582="",,),0)-1),"")</f>
        <v>6</v>
      </c>
      <c r="Q448">
        <f t="shared" ref="Q448:Q506" si="9">INT((ROW()-447)/10)+1</f>
        <v>1</v>
      </c>
      <c r="R448">
        <f>IF(P448="","",0)</f>
        <v>0</v>
      </c>
    </row>
    <row r="449" spans="1:18" x14ac:dyDescent="0.3">
      <c r="A449" t="s">
        <v>81</v>
      </c>
      <c r="B449" s="1">
        <v>38734</v>
      </c>
      <c r="C449" t="s">
        <v>82</v>
      </c>
      <c r="D449" t="s">
        <v>158</v>
      </c>
      <c r="E449" t="s">
        <v>159</v>
      </c>
      <c r="G449" s="6" t="s">
        <v>88</v>
      </c>
      <c r="H449" t="s">
        <v>95</v>
      </c>
      <c r="I449" t="s">
        <v>45</v>
      </c>
      <c r="J449" t="s">
        <v>93</v>
      </c>
      <c r="K449">
        <v>105</v>
      </c>
      <c r="L449">
        <v>99</v>
      </c>
      <c r="M449" t="s">
        <v>120</v>
      </c>
      <c r="N449">
        <v>99</v>
      </c>
      <c r="O449" t="s">
        <v>24</v>
      </c>
      <c r="P449" cm="1">
        <f t="array" ref="P449">IF(Q449&gt;0,INDEX(Q449:Q12583,MATCH(TRUE,INDEX(Q449:Q12583="",,),0)-1),"")</f>
        <v>6</v>
      </c>
      <c r="Q449">
        <f t="shared" si="9"/>
        <v>1</v>
      </c>
      <c r="R449">
        <f>IF(P449="","",0)</f>
        <v>0</v>
      </c>
    </row>
    <row r="450" spans="1:18" x14ac:dyDescent="0.3">
      <c r="A450" t="s">
        <v>81</v>
      </c>
      <c r="B450" s="1">
        <v>38734</v>
      </c>
      <c r="C450" t="s">
        <v>82</v>
      </c>
      <c r="D450" t="s">
        <v>158</v>
      </c>
      <c r="E450" t="s">
        <v>159</v>
      </c>
      <c r="G450" s="6" t="s">
        <v>88</v>
      </c>
      <c r="H450" t="s">
        <v>20</v>
      </c>
      <c r="I450" t="s">
        <v>45</v>
      </c>
      <c r="J450" t="s">
        <v>93</v>
      </c>
      <c r="K450">
        <v>27.7</v>
      </c>
      <c r="L450">
        <v>199</v>
      </c>
      <c r="M450" t="s">
        <v>120</v>
      </c>
      <c r="N450">
        <v>199</v>
      </c>
      <c r="O450" t="s">
        <v>24</v>
      </c>
      <c r="P450" cm="1">
        <f t="array" ref="P450">IF(Q450&gt;0,INDEX(Q450:Q12584,MATCH(TRUE,INDEX(Q450:Q12584="",,),0)-1),"")</f>
        <v>6</v>
      </c>
      <c r="Q450">
        <f t="shared" si="9"/>
        <v>1</v>
      </c>
      <c r="R450">
        <f>IF(P450="","",0)</f>
        <v>0</v>
      </c>
    </row>
    <row r="451" spans="1:18" x14ac:dyDescent="0.3">
      <c r="A451" t="s">
        <v>81</v>
      </c>
      <c r="B451" s="1">
        <v>38734</v>
      </c>
      <c r="C451" t="s">
        <v>82</v>
      </c>
      <c r="D451" t="s">
        <v>158</v>
      </c>
      <c r="E451" t="s">
        <v>159</v>
      </c>
      <c r="G451" s="6" t="s">
        <v>88</v>
      </c>
      <c r="H451" t="s">
        <v>85</v>
      </c>
      <c r="I451" t="s">
        <v>21</v>
      </c>
      <c r="J451" t="s">
        <v>73</v>
      </c>
      <c r="K451">
        <v>98</v>
      </c>
      <c r="L451">
        <v>18.399999999999999</v>
      </c>
      <c r="M451" t="s">
        <v>120</v>
      </c>
      <c r="N451">
        <v>18.399999999999999</v>
      </c>
      <c r="O451" t="s">
        <v>24</v>
      </c>
      <c r="P451" cm="1">
        <f t="array" ref="P451">IF(Q451&gt;0,INDEX(Q451:Q12585,MATCH(TRUE,INDEX(Q451:Q12585="",,),0)-1),"")</f>
        <v>6</v>
      </c>
      <c r="Q451">
        <f t="shared" si="9"/>
        <v>1</v>
      </c>
      <c r="R451">
        <f>IF(P451="","",0)</f>
        <v>0</v>
      </c>
    </row>
    <row r="452" spans="1:18" x14ac:dyDescent="0.3">
      <c r="A452" t="s">
        <v>81</v>
      </c>
      <c r="B452" s="1">
        <v>38734</v>
      </c>
      <c r="C452" t="s">
        <v>82</v>
      </c>
      <c r="D452" t="s">
        <v>158</v>
      </c>
      <c r="E452" t="s">
        <v>159</v>
      </c>
      <c r="G452" s="6" t="s">
        <v>88</v>
      </c>
      <c r="H452" t="s">
        <v>128</v>
      </c>
      <c r="I452" t="s">
        <v>21</v>
      </c>
      <c r="J452" t="s">
        <v>73</v>
      </c>
      <c r="K452">
        <v>198</v>
      </c>
      <c r="L452">
        <v>16.600000000000001</v>
      </c>
      <c r="M452" t="s">
        <v>120</v>
      </c>
      <c r="N452">
        <v>16.600000000000001</v>
      </c>
      <c r="O452" t="s">
        <v>24</v>
      </c>
      <c r="P452" cm="1">
        <f t="array" ref="P452">IF(Q452&gt;0,INDEX(Q452:Q12586,MATCH(TRUE,INDEX(Q452:Q12586="",,),0)-1),"")</f>
        <v>6</v>
      </c>
      <c r="Q452">
        <f t="shared" si="9"/>
        <v>1</v>
      </c>
      <c r="R452">
        <f>IF(P452="","",0)</f>
        <v>0</v>
      </c>
    </row>
    <row r="453" spans="1:18" x14ac:dyDescent="0.3">
      <c r="A453" t="s">
        <v>81</v>
      </c>
      <c r="B453" s="1">
        <v>38734</v>
      </c>
      <c r="C453" t="s">
        <v>82</v>
      </c>
      <c r="D453" t="s">
        <v>158</v>
      </c>
      <c r="E453" t="s">
        <v>159</v>
      </c>
      <c r="G453" s="6" t="s">
        <v>88</v>
      </c>
      <c r="H453" t="s">
        <v>36</v>
      </c>
      <c r="I453" t="s">
        <v>21</v>
      </c>
      <c r="J453" t="s">
        <v>73</v>
      </c>
      <c r="K453">
        <v>90</v>
      </c>
      <c r="L453">
        <v>19.850000000000001</v>
      </c>
      <c r="M453" t="s">
        <v>120</v>
      </c>
      <c r="N453">
        <v>19.850000000000001</v>
      </c>
      <c r="O453" t="s">
        <v>24</v>
      </c>
      <c r="P453" cm="1">
        <f t="array" ref="P453">IF(Q453&gt;0,INDEX(Q453:Q12587,MATCH(TRUE,INDEX(Q453:Q12587="",,),0)-1),"")</f>
        <v>6</v>
      </c>
      <c r="Q453">
        <f t="shared" si="9"/>
        <v>1</v>
      </c>
      <c r="R453">
        <f>IF(P453="","",0)</f>
        <v>0</v>
      </c>
    </row>
    <row r="454" spans="1:18" x14ac:dyDescent="0.3">
      <c r="A454" t="s">
        <v>81</v>
      </c>
      <c r="B454" s="1">
        <v>38734</v>
      </c>
      <c r="C454" t="s">
        <v>82</v>
      </c>
      <c r="D454" t="s">
        <v>158</v>
      </c>
      <c r="E454" t="s">
        <v>159</v>
      </c>
      <c r="G454" s="6" t="s">
        <v>88</v>
      </c>
      <c r="H454" t="s">
        <v>67</v>
      </c>
      <c r="I454" t="s">
        <v>21</v>
      </c>
      <c r="J454" t="s">
        <v>73</v>
      </c>
      <c r="K454">
        <v>19</v>
      </c>
      <c r="L454">
        <v>5.0999999999999996</v>
      </c>
      <c r="M454" t="s">
        <v>120</v>
      </c>
      <c r="N454">
        <v>5.0999999999999996</v>
      </c>
      <c r="O454" t="s">
        <v>24</v>
      </c>
      <c r="P454" cm="1">
        <f t="array" ref="P454">IF(Q454&gt;0,INDEX(Q454:Q12588,MATCH(TRUE,INDEX(Q454:Q12588="",,),0)-1),"")</f>
        <v>6</v>
      </c>
      <c r="Q454">
        <f t="shared" si="9"/>
        <v>1</v>
      </c>
      <c r="R454">
        <f>IF(P454="","",0)</f>
        <v>0</v>
      </c>
    </row>
    <row r="455" spans="1:18" x14ac:dyDescent="0.3">
      <c r="A455" t="s">
        <v>81</v>
      </c>
      <c r="B455" s="1">
        <v>38734</v>
      </c>
      <c r="C455" t="s">
        <v>82</v>
      </c>
      <c r="D455" t="s">
        <v>158</v>
      </c>
      <c r="E455" t="s">
        <v>159</v>
      </c>
      <c r="G455" s="6" t="s">
        <v>88</v>
      </c>
      <c r="H455" t="s">
        <v>41</v>
      </c>
      <c r="I455" t="s">
        <v>21</v>
      </c>
      <c r="J455" t="s">
        <v>73</v>
      </c>
      <c r="K455">
        <v>481</v>
      </c>
      <c r="L455">
        <v>24.95</v>
      </c>
      <c r="M455" t="s">
        <v>120</v>
      </c>
      <c r="N455">
        <v>24.95</v>
      </c>
      <c r="O455" t="s">
        <v>24</v>
      </c>
      <c r="P455" cm="1">
        <f t="array" ref="P455">IF(Q455&gt;0,INDEX(Q455:Q12589,MATCH(TRUE,INDEX(Q455:Q12589="",,),0)-1),"")</f>
        <v>6</v>
      </c>
      <c r="Q455">
        <f t="shared" si="9"/>
        <v>1</v>
      </c>
      <c r="R455">
        <f>IF(P455="","",0)</f>
        <v>0</v>
      </c>
    </row>
    <row r="456" spans="1:18" x14ac:dyDescent="0.3">
      <c r="A456" t="s">
        <v>81</v>
      </c>
      <c r="B456" s="1">
        <v>38734</v>
      </c>
      <c r="C456" t="s">
        <v>82</v>
      </c>
      <c r="D456" t="s">
        <v>158</v>
      </c>
      <c r="E456" t="s">
        <v>159</v>
      </c>
      <c r="G456" s="6" t="s">
        <v>88</v>
      </c>
      <c r="H456" t="s">
        <v>20</v>
      </c>
      <c r="I456" t="s">
        <v>21</v>
      </c>
      <c r="J456" t="s">
        <v>73</v>
      </c>
      <c r="K456">
        <v>177</v>
      </c>
      <c r="L456">
        <v>6.65</v>
      </c>
      <c r="M456" t="s">
        <v>120</v>
      </c>
      <c r="N456">
        <v>6.65</v>
      </c>
      <c r="O456" t="s">
        <v>24</v>
      </c>
      <c r="P456" cm="1">
        <f t="array" ref="P456">IF(Q456&gt;0,INDEX(Q456:Q12590,MATCH(TRUE,INDEX(Q456:Q12590="",,),0)-1),"")</f>
        <v>6</v>
      </c>
      <c r="Q456">
        <f t="shared" si="9"/>
        <v>1</v>
      </c>
      <c r="R456">
        <f>IF(P456="","",0)</f>
        <v>0</v>
      </c>
    </row>
    <row r="457" spans="1:18" x14ac:dyDescent="0.3">
      <c r="A457" t="s">
        <v>81</v>
      </c>
      <c r="B457" s="1">
        <v>38734</v>
      </c>
      <c r="C457" t="s">
        <v>82</v>
      </c>
      <c r="D457" t="s">
        <v>158</v>
      </c>
      <c r="E457" t="s">
        <v>159</v>
      </c>
      <c r="G457" t="s">
        <v>19</v>
      </c>
      <c r="H457" t="s">
        <v>41</v>
      </c>
      <c r="I457" t="s">
        <v>45</v>
      </c>
      <c r="J457" t="s">
        <v>93</v>
      </c>
      <c r="K457">
        <v>263.60000000000002</v>
      </c>
      <c r="L457">
        <v>162</v>
      </c>
      <c r="M457" t="s">
        <v>141</v>
      </c>
      <c r="N457">
        <v>163</v>
      </c>
      <c r="P457" cm="1">
        <f t="array" ref="P457">IF(Q457&gt;0,INDEX(Q457:Q12591,MATCH(TRUE,INDEX(Q457:Q12591="",,),0)-1),"")</f>
        <v>6</v>
      </c>
      <c r="Q457">
        <f t="shared" si="9"/>
        <v>2</v>
      </c>
      <c r="R457">
        <f>IF(P457="","",0)</f>
        <v>0</v>
      </c>
    </row>
    <row r="458" spans="1:18" x14ac:dyDescent="0.3">
      <c r="A458" t="s">
        <v>81</v>
      </c>
      <c r="B458" s="1">
        <v>38734</v>
      </c>
      <c r="C458" t="s">
        <v>82</v>
      </c>
      <c r="D458" t="s">
        <v>158</v>
      </c>
      <c r="E458" t="s">
        <v>159</v>
      </c>
      <c r="G458" t="s">
        <v>19</v>
      </c>
      <c r="H458" t="s">
        <v>95</v>
      </c>
      <c r="I458" t="s">
        <v>21</v>
      </c>
      <c r="J458" t="s">
        <v>73</v>
      </c>
      <c r="K458">
        <v>2015</v>
      </c>
      <c r="L458">
        <v>29.5</v>
      </c>
      <c r="M458" t="s">
        <v>141</v>
      </c>
      <c r="N458">
        <v>52.26</v>
      </c>
      <c r="P458" cm="1">
        <f t="array" ref="P458">IF(Q458&gt;0,INDEX(Q458:Q12592,MATCH(TRUE,INDEX(Q458:Q12592="",,),0)-1),"")</f>
        <v>6</v>
      </c>
      <c r="Q458">
        <f t="shared" si="9"/>
        <v>2</v>
      </c>
      <c r="R458">
        <f>IF(P458="","",0)</f>
        <v>0</v>
      </c>
    </row>
    <row r="459" spans="1:18" x14ac:dyDescent="0.3">
      <c r="A459" t="s">
        <v>81</v>
      </c>
      <c r="B459" s="1">
        <v>38734</v>
      </c>
      <c r="C459" t="s">
        <v>82</v>
      </c>
      <c r="D459" t="s">
        <v>158</v>
      </c>
      <c r="E459" t="s">
        <v>159</v>
      </c>
      <c r="G459" s="6" t="s">
        <v>88</v>
      </c>
      <c r="H459" t="s">
        <v>95</v>
      </c>
      <c r="I459" t="s">
        <v>45</v>
      </c>
      <c r="J459" t="s">
        <v>93</v>
      </c>
      <c r="K459">
        <v>105</v>
      </c>
      <c r="L459">
        <v>99</v>
      </c>
      <c r="M459" t="s">
        <v>141</v>
      </c>
      <c r="N459">
        <v>99</v>
      </c>
      <c r="P459" cm="1">
        <f t="array" ref="P459">IF(Q459&gt;0,INDEX(Q459:Q12593,MATCH(TRUE,INDEX(Q459:Q12593="",,),0)-1),"")</f>
        <v>6</v>
      </c>
      <c r="Q459">
        <f t="shared" si="9"/>
        <v>2</v>
      </c>
      <c r="R459">
        <f>IF(P459="","",0)</f>
        <v>0</v>
      </c>
    </row>
    <row r="460" spans="1:18" x14ac:dyDescent="0.3">
      <c r="A460" t="s">
        <v>81</v>
      </c>
      <c r="B460" s="1">
        <v>38734</v>
      </c>
      <c r="C460" t="s">
        <v>82</v>
      </c>
      <c r="D460" t="s">
        <v>158</v>
      </c>
      <c r="E460" t="s">
        <v>159</v>
      </c>
      <c r="G460" s="6" t="s">
        <v>88</v>
      </c>
      <c r="H460" t="s">
        <v>20</v>
      </c>
      <c r="I460" t="s">
        <v>45</v>
      </c>
      <c r="J460" t="s">
        <v>93</v>
      </c>
      <c r="K460">
        <v>27.7</v>
      </c>
      <c r="L460">
        <v>199</v>
      </c>
      <c r="M460" t="s">
        <v>141</v>
      </c>
      <c r="N460">
        <v>199</v>
      </c>
      <c r="P460" cm="1">
        <f t="array" ref="P460">IF(Q460&gt;0,INDEX(Q460:Q12594,MATCH(TRUE,INDEX(Q460:Q12594="",,),0)-1),"")</f>
        <v>6</v>
      </c>
      <c r="Q460">
        <f t="shared" si="9"/>
        <v>2</v>
      </c>
      <c r="R460">
        <f>IF(P460="","",0)</f>
        <v>0</v>
      </c>
    </row>
    <row r="461" spans="1:18" x14ac:dyDescent="0.3">
      <c r="A461" t="s">
        <v>81</v>
      </c>
      <c r="B461" s="1">
        <v>38734</v>
      </c>
      <c r="C461" t="s">
        <v>82</v>
      </c>
      <c r="D461" t="s">
        <v>158</v>
      </c>
      <c r="E461" t="s">
        <v>159</v>
      </c>
      <c r="G461" s="6" t="s">
        <v>88</v>
      </c>
      <c r="H461" t="s">
        <v>85</v>
      </c>
      <c r="I461" t="s">
        <v>21</v>
      </c>
      <c r="J461" t="s">
        <v>73</v>
      </c>
      <c r="K461">
        <v>98</v>
      </c>
      <c r="L461">
        <v>18.399999999999999</v>
      </c>
      <c r="M461" t="s">
        <v>141</v>
      </c>
      <c r="N461">
        <v>18.399999999999999</v>
      </c>
      <c r="P461" cm="1">
        <f t="array" ref="P461">IF(Q461&gt;0,INDEX(Q461:Q12595,MATCH(TRUE,INDEX(Q461:Q12595="",,),0)-1),"")</f>
        <v>6</v>
      </c>
      <c r="Q461">
        <f t="shared" si="9"/>
        <v>2</v>
      </c>
      <c r="R461">
        <f>IF(P461="","",0)</f>
        <v>0</v>
      </c>
    </row>
    <row r="462" spans="1:18" x14ac:dyDescent="0.3">
      <c r="A462" t="s">
        <v>81</v>
      </c>
      <c r="B462" s="1">
        <v>38734</v>
      </c>
      <c r="C462" t="s">
        <v>82</v>
      </c>
      <c r="D462" t="s">
        <v>158</v>
      </c>
      <c r="E462" t="s">
        <v>159</v>
      </c>
      <c r="G462" s="6" t="s">
        <v>88</v>
      </c>
      <c r="H462" t="s">
        <v>128</v>
      </c>
      <c r="I462" t="s">
        <v>21</v>
      </c>
      <c r="J462" t="s">
        <v>73</v>
      </c>
      <c r="K462">
        <v>198</v>
      </c>
      <c r="L462">
        <v>16.600000000000001</v>
      </c>
      <c r="M462" t="s">
        <v>141</v>
      </c>
      <c r="N462">
        <v>16.600000000000001</v>
      </c>
      <c r="P462" cm="1">
        <f t="array" ref="P462">IF(Q462&gt;0,INDEX(Q462:Q12596,MATCH(TRUE,INDEX(Q462:Q12596="",,),0)-1),"")</f>
        <v>6</v>
      </c>
      <c r="Q462">
        <f t="shared" si="9"/>
        <v>2</v>
      </c>
      <c r="R462">
        <f>IF(P462="","",0)</f>
        <v>0</v>
      </c>
    </row>
    <row r="463" spans="1:18" x14ac:dyDescent="0.3">
      <c r="A463" t="s">
        <v>81</v>
      </c>
      <c r="B463" s="1">
        <v>38734</v>
      </c>
      <c r="C463" t="s">
        <v>82</v>
      </c>
      <c r="D463" t="s">
        <v>158</v>
      </c>
      <c r="E463" t="s">
        <v>159</v>
      </c>
      <c r="G463" s="6" t="s">
        <v>88</v>
      </c>
      <c r="H463" t="s">
        <v>36</v>
      </c>
      <c r="I463" t="s">
        <v>21</v>
      </c>
      <c r="J463" t="s">
        <v>73</v>
      </c>
      <c r="K463">
        <v>90</v>
      </c>
      <c r="L463">
        <v>19.850000000000001</v>
      </c>
      <c r="M463" t="s">
        <v>141</v>
      </c>
      <c r="N463">
        <v>19.850000000000001</v>
      </c>
      <c r="P463" cm="1">
        <f t="array" ref="P463">IF(Q463&gt;0,INDEX(Q463:Q12597,MATCH(TRUE,INDEX(Q463:Q12597="",,),0)-1),"")</f>
        <v>6</v>
      </c>
      <c r="Q463">
        <f t="shared" si="9"/>
        <v>2</v>
      </c>
      <c r="R463">
        <f>IF(P463="","",0)</f>
        <v>0</v>
      </c>
    </row>
    <row r="464" spans="1:18" x14ac:dyDescent="0.3">
      <c r="A464" t="s">
        <v>81</v>
      </c>
      <c r="B464" s="1">
        <v>38734</v>
      </c>
      <c r="C464" t="s">
        <v>82</v>
      </c>
      <c r="D464" t="s">
        <v>158</v>
      </c>
      <c r="E464" t="s">
        <v>159</v>
      </c>
      <c r="G464" s="6" t="s">
        <v>88</v>
      </c>
      <c r="H464" t="s">
        <v>67</v>
      </c>
      <c r="I464" t="s">
        <v>21</v>
      </c>
      <c r="J464" t="s">
        <v>73</v>
      </c>
      <c r="K464">
        <v>19</v>
      </c>
      <c r="L464">
        <v>5.0999999999999996</v>
      </c>
      <c r="M464" t="s">
        <v>141</v>
      </c>
      <c r="N464">
        <v>5.0999999999999996</v>
      </c>
      <c r="P464" cm="1">
        <f t="array" ref="P464">IF(Q464&gt;0,INDEX(Q464:Q12598,MATCH(TRUE,INDEX(Q464:Q12598="",,),0)-1),"")</f>
        <v>6</v>
      </c>
      <c r="Q464">
        <f t="shared" si="9"/>
        <v>2</v>
      </c>
      <c r="R464">
        <f>IF(P464="","",0)</f>
        <v>0</v>
      </c>
    </row>
    <row r="465" spans="1:18" x14ac:dyDescent="0.3">
      <c r="A465" t="s">
        <v>81</v>
      </c>
      <c r="B465" s="1">
        <v>38734</v>
      </c>
      <c r="C465" t="s">
        <v>82</v>
      </c>
      <c r="D465" t="s">
        <v>158</v>
      </c>
      <c r="E465" t="s">
        <v>159</v>
      </c>
      <c r="G465" s="6" t="s">
        <v>88</v>
      </c>
      <c r="H465" t="s">
        <v>41</v>
      </c>
      <c r="I465" t="s">
        <v>21</v>
      </c>
      <c r="J465" t="s">
        <v>73</v>
      </c>
      <c r="K465">
        <v>481</v>
      </c>
      <c r="L465">
        <v>24.95</v>
      </c>
      <c r="M465" t="s">
        <v>141</v>
      </c>
      <c r="N465">
        <v>24.95</v>
      </c>
      <c r="P465" cm="1">
        <f t="array" ref="P465">IF(Q465&gt;0,INDEX(Q465:Q12599,MATCH(TRUE,INDEX(Q465:Q12599="",,),0)-1),"")</f>
        <v>6</v>
      </c>
      <c r="Q465">
        <f t="shared" si="9"/>
        <v>2</v>
      </c>
      <c r="R465">
        <f>IF(P465="","",0)</f>
        <v>0</v>
      </c>
    </row>
    <row r="466" spans="1:18" x14ac:dyDescent="0.3">
      <c r="A466" t="s">
        <v>81</v>
      </c>
      <c r="B466" s="1">
        <v>38734</v>
      </c>
      <c r="C466" t="s">
        <v>82</v>
      </c>
      <c r="D466" t="s">
        <v>158</v>
      </c>
      <c r="E466" t="s">
        <v>159</v>
      </c>
      <c r="G466" s="6" t="s">
        <v>88</v>
      </c>
      <c r="H466" t="s">
        <v>20</v>
      </c>
      <c r="I466" t="s">
        <v>21</v>
      </c>
      <c r="J466" t="s">
        <v>73</v>
      </c>
      <c r="K466">
        <v>177</v>
      </c>
      <c r="L466">
        <v>6.65</v>
      </c>
      <c r="M466" t="s">
        <v>141</v>
      </c>
      <c r="N466">
        <v>6.65</v>
      </c>
      <c r="P466" cm="1">
        <f t="array" ref="P466">IF(Q466&gt;0,INDEX(Q466:Q12600,MATCH(TRUE,INDEX(Q466:Q12600="",,),0)-1),"")</f>
        <v>6</v>
      </c>
      <c r="Q466">
        <f t="shared" si="9"/>
        <v>2</v>
      </c>
      <c r="R466">
        <f>IF(P466="","",0)</f>
        <v>0</v>
      </c>
    </row>
    <row r="467" spans="1:18" x14ac:dyDescent="0.3">
      <c r="A467" t="s">
        <v>81</v>
      </c>
      <c r="B467" s="1">
        <v>38734</v>
      </c>
      <c r="C467" t="s">
        <v>82</v>
      </c>
      <c r="D467" t="s">
        <v>158</v>
      </c>
      <c r="E467" t="s">
        <v>159</v>
      </c>
      <c r="G467" t="s">
        <v>19</v>
      </c>
      <c r="H467" t="s">
        <v>41</v>
      </c>
      <c r="I467" t="s">
        <v>45</v>
      </c>
      <c r="J467" t="s">
        <v>93</v>
      </c>
      <c r="K467">
        <v>263.60000000000002</v>
      </c>
      <c r="L467">
        <v>162</v>
      </c>
      <c r="M467" t="s">
        <v>99</v>
      </c>
      <c r="N467">
        <v>277.95</v>
      </c>
      <c r="P467" cm="1">
        <f t="array" ref="P467">IF(Q467&gt;0,INDEX(Q467:Q12601,MATCH(TRUE,INDEX(Q467:Q12601="",,),0)-1),"")</f>
        <v>6</v>
      </c>
      <c r="Q467">
        <f t="shared" si="9"/>
        <v>3</v>
      </c>
      <c r="R467">
        <f>IF(P467="","",0)</f>
        <v>0</v>
      </c>
    </row>
    <row r="468" spans="1:18" x14ac:dyDescent="0.3">
      <c r="A468" t="s">
        <v>81</v>
      </c>
      <c r="B468" s="1">
        <v>38734</v>
      </c>
      <c r="C468" t="s">
        <v>82</v>
      </c>
      <c r="D468" t="s">
        <v>158</v>
      </c>
      <c r="E468" t="s">
        <v>159</v>
      </c>
      <c r="G468" t="s">
        <v>19</v>
      </c>
      <c r="H468" t="s">
        <v>95</v>
      </c>
      <c r="I468" t="s">
        <v>21</v>
      </c>
      <c r="J468" t="s">
        <v>73</v>
      </c>
      <c r="K468">
        <v>2015</v>
      </c>
      <c r="L468">
        <v>29.5</v>
      </c>
      <c r="M468" t="s">
        <v>99</v>
      </c>
      <c r="N468">
        <v>29.5</v>
      </c>
      <c r="P468" cm="1">
        <f t="array" ref="P468">IF(Q468&gt;0,INDEX(Q468:Q12602,MATCH(TRUE,INDEX(Q468:Q12602="",,),0)-1),"")</f>
        <v>6</v>
      </c>
      <c r="Q468">
        <f t="shared" si="9"/>
        <v>3</v>
      </c>
      <c r="R468">
        <f>IF(P468="","",0)</f>
        <v>0</v>
      </c>
    </row>
    <row r="469" spans="1:18" x14ac:dyDescent="0.3">
      <c r="A469" t="s">
        <v>81</v>
      </c>
      <c r="B469" s="1">
        <v>38734</v>
      </c>
      <c r="C469" t="s">
        <v>82</v>
      </c>
      <c r="D469" t="s">
        <v>158</v>
      </c>
      <c r="E469" t="s">
        <v>159</v>
      </c>
      <c r="G469" s="6" t="s">
        <v>88</v>
      </c>
      <c r="H469" t="s">
        <v>95</v>
      </c>
      <c r="I469" t="s">
        <v>45</v>
      </c>
      <c r="J469" t="s">
        <v>93</v>
      </c>
      <c r="K469">
        <v>105</v>
      </c>
      <c r="L469">
        <v>99</v>
      </c>
      <c r="M469" t="s">
        <v>99</v>
      </c>
      <c r="N469">
        <v>99</v>
      </c>
      <c r="P469" cm="1">
        <f t="array" ref="P469">IF(Q469&gt;0,INDEX(Q469:Q12603,MATCH(TRUE,INDEX(Q469:Q12603="",,),0)-1),"")</f>
        <v>6</v>
      </c>
      <c r="Q469">
        <f t="shared" si="9"/>
        <v>3</v>
      </c>
      <c r="R469">
        <f>IF(P469="","",0)</f>
        <v>0</v>
      </c>
    </row>
    <row r="470" spans="1:18" x14ac:dyDescent="0.3">
      <c r="A470" t="s">
        <v>81</v>
      </c>
      <c r="B470" s="1">
        <v>38734</v>
      </c>
      <c r="C470" t="s">
        <v>82</v>
      </c>
      <c r="D470" t="s">
        <v>158</v>
      </c>
      <c r="E470" t="s">
        <v>159</v>
      </c>
      <c r="G470" s="6" t="s">
        <v>88</v>
      </c>
      <c r="H470" t="s">
        <v>20</v>
      </c>
      <c r="I470" t="s">
        <v>45</v>
      </c>
      <c r="J470" t="s">
        <v>93</v>
      </c>
      <c r="K470">
        <v>27.7</v>
      </c>
      <c r="L470">
        <v>199</v>
      </c>
      <c r="M470" t="s">
        <v>99</v>
      </c>
      <c r="N470">
        <v>199</v>
      </c>
      <c r="P470" cm="1">
        <f t="array" ref="P470">IF(Q470&gt;0,INDEX(Q470:Q12604,MATCH(TRUE,INDEX(Q470:Q12604="",,),0)-1),"")</f>
        <v>6</v>
      </c>
      <c r="Q470">
        <f t="shared" si="9"/>
        <v>3</v>
      </c>
      <c r="R470">
        <f>IF(P470="","",0)</f>
        <v>0</v>
      </c>
    </row>
    <row r="471" spans="1:18" x14ac:dyDescent="0.3">
      <c r="A471" t="s">
        <v>81</v>
      </c>
      <c r="B471" s="1">
        <v>38734</v>
      </c>
      <c r="C471" t="s">
        <v>82</v>
      </c>
      <c r="D471" t="s">
        <v>158</v>
      </c>
      <c r="E471" t="s">
        <v>159</v>
      </c>
      <c r="G471" s="6" t="s">
        <v>88</v>
      </c>
      <c r="H471" t="s">
        <v>85</v>
      </c>
      <c r="I471" t="s">
        <v>21</v>
      </c>
      <c r="J471" t="s">
        <v>73</v>
      </c>
      <c r="K471">
        <v>98</v>
      </c>
      <c r="L471">
        <v>18.399999999999999</v>
      </c>
      <c r="M471" t="s">
        <v>99</v>
      </c>
      <c r="N471">
        <v>18.399999999999999</v>
      </c>
      <c r="P471" cm="1">
        <f t="array" ref="P471">IF(Q471&gt;0,INDEX(Q471:Q12605,MATCH(TRUE,INDEX(Q471:Q12605="",,),0)-1),"")</f>
        <v>6</v>
      </c>
      <c r="Q471">
        <f t="shared" si="9"/>
        <v>3</v>
      </c>
      <c r="R471">
        <f>IF(P471="","",0)</f>
        <v>0</v>
      </c>
    </row>
    <row r="472" spans="1:18" x14ac:dyDescent="0.3">
      <c r="A472" t="s">
        <v>81</v>
      </c>
      <c r="B472" s="1">
        <v>38734</v>
      </c>
      <c r="C472" t="s">
        <v>82</v>
      </c>
      <c r="D472" t="s">
        <v>158</v>
      </c>
      <c r="E472" t="s">
        <v>159</v>
      </c>
      <c r="G472" s="6" t="s">
        <v>88</v>
      </c>
      <c r="H472" t="s">
        <v>128</v>
      </c>
      <c r="I472" t="s">
        <v>21</v>
      </c>
      <c r="J472" t="s">
        <v>73</v>
      </c>
      <c r="K472">
        <v>198</v>
      </c>
      <c r="L472">
        <v>16.600000000000001</v>
      </c>
      <c r="M472" t="s">
        <v>99</v>
      </c>
      <c r="N472">
        <v>16.600000000000001</v>
      </c>
      <c r="P472" cm="1">
        <f t="array" ref="P472">IF(Q472&gt;0,INDEX(Q472:Q12606,MATCH(TRUE,INDEX(Q472:Q12606="",,),0)-1),"")</f>
        <v>6</v>
      </c>
      <c r="Q472">
        <f t="shared" si="9"/>
        <v>3</v>
      </c>
      <c r="R472">
        <f>IF(P472="","",0)</f>
        <v>0</v>
      </c>
    </row>
    <row r="473" spans="1:18" x14ac:dyDescent="0.3">
      <c r="A473" t="s">
        <v>81</v>
      </c>
      <c r="B473" s="1">
        <v>38734</v>
      </c>
      <c r="C473" t="s">
        <v>82</v>
      </c>
      <c r="D473" t="s">
        <v>158</v>
      </c>
      <c r="E473" t="s">
        <v>159</v>
      </c>
      <c r="G473" s="6" t="s">
        <v>88</v>
      </c>
      <c r="H473" t="s">
        <v>36</v>
      </c>
      <c r="I473" t="s">
        <v>21</v>
      </c>
      <c r="J473" t="s">
        <v>73</v>
      </c>
      <c r="K473">
        <v>90</v>
      </c>
      <c r="L473">
        <v>19.850000000000001</v>
      </c>
      <c r="M473" t="s">
        <v>99</v>
      </c>
      <c r="N473">
        <v>19.850000000000001</v>
      </c>
      <c r="P473" cm="1">
        <f t="array" ref="P473">IF(Q473&gt;0,INDEX(Q473:Q12607,MATCH(TRUE,INDEX(Q473:Q12607="",,),0)-1),"")</f>
        <v>6</v>
      </c>
      <c r="Q473">
        <f t="shared" si="9"/>
        <v>3</v>
      </c>
      <c r="R473">
        <f>IF(P473="","",0)</f>
        <v>0</v>
      </c>
    </row>
    <row r="474" spans="1:18" x14ac:dyDescent="0.3">
      <c r="A474" t="s">
        <v>81</v>
      </c>
      <c r="B474" s="1">
        <v>38734</v>
      </c>
      <c r="C474" t="s">
        <v>82</v>
      </c>
      <c r="D474" t="s">
        <v>158</v>
      </c>
      <c r="E474" t="s">
        <v>159</v>
      </c>
      <c r="G474" s="6" t="s">
        <v>88</v>
      </c>
      <c r="H474" t="s">
        <v>67</v>
      </c>
      <c r="I474" t="s">
        <v>21</v>
      </c>
      <c r="J474" t="s">
        <v>73</v>
      </c>
      <c r="K474">
        <v>19</v>
      </c>
      <c r="L474">
        <v>5.0999999999999996</v>
      </c>
      <c r="M474" t="s">
        <v>99</v>
      </c>
      <c r="N474">
        <v>5.0999999999999996</v>
      </c>
      <c r="P474" cm="1">
        <f t="array" ref="P474">IF(Q474&gt;0,INDEX(Q474:Q12608,MATCH(TRUE,INDEX(Q474:Q12608="",,),0)-1),"")</f>
        <v>6</v>
      </c>
      <c r="Q474">
        <f t="shared" si="9"/>
        <v>3</v>
      </c>
      <c r="R474">
        <f>IF(P474="","",0)</f>
        <v>0</v>
      </c>
    </row>
    <row r="475" spans="1:18" x14ac:dyDescent="0.3">
      <c r="A475" t="s">
        <v>81</v>
      </c>
      <c r="B475" s="1">
        <v>38734</v>
      </c>
      <c r="C475" t="s">
        <v>82</v>
      </c>
      <c r="D475" t="s">
        <v>158</v>
      </c>
      <c r="E475" t="s">
        <v>159</v>
      </c>
      <c r="G475" s="6" t="s">
        <v>88</v>
      </c>
      <c r="H475" t="s">
        <v>41</v>
      </c>
      <c r="I475" t="s">
        <v>21</v>
      </c>
      <c r="J475" t="s">
        <v>73</v>
      </c>
      <c r="K475">
        <v>481</v>
      </c>
      <c r="L475">
        <v>24.95</v>
      </c>
      <c r="M475" t="s">
        <v>99</v>
      </c>
      <c r="N475">
        <v>24.95</v>
      </c>
      <c r="P475" cm="1">
        <f t="array" ref="P475">IF(Q475&gt;0,INDEX(Q475:Q12609,MATCH(TRUE,INDEX(Q475:Q12609="",,),0)-1),"")</f>
        <v>6</v>
      </c>
      <c r="Q475">
        <f t="shared" si="9"/>
        <v>3</v>
      </c>
      <c r="R475">
        <f>IF(P475="","",0)</f>
        <v>0</v>
      </c>
    </row>
    <row r="476" spans="1:18" x14ac:dyDescent="0.3">
      <c r="A476" t="s">
        <v>81</v>
      </c>
      <c r="B476" s="1">
        <v>38734</v>
      </c>
      <c r="C476" t="s">
        <v>82</v>
      </c>
      <c r="D476" t="s">
        <v>158</v>
      </c>
      <c r="E476" t="s">
        <v>159</v>
      </c>
      <c r="G476" s="6" t="s">
        <v>88</v>
      </c>
      <c r="H476" t="s">
        <v>20</v>
      </c>
      <c r="I476" t="s">
        <v>21</v>
      </c>
      <c r="J476" t="s">
        <v>73</v>
      </c>
      <c r="K476">
        <v>177</v>
      </c>
      <c r="L476">
        <v>6.65</v>
      </c>
      <c r="M476" t="s">
        <v>99</v>
      </c>
      <c r="N476">
        <v>6.65</v>
      </c>
      <c r="P476" cm="1">
        <f t="array" ref="P476">IF(Q476&gt;0,INDEX(Q476:Q12610,MATCH(TRUE,INDEX(Q476:Q12610="",,),0)-1),"")</f>
        <v>6</v>
      </c>
      <c r="Q476">
        <f t="shared" si="9"/>
        <v>3</v>
      </c>
      <c r="R476">
        <f>IF(P476="","",0)</f>
        <v>0</v>
      </c>
    </row>
    <row r="477" spans="1:18" x14ac:dyDescent="0.3">
      <c r="A477" t="s">
        <v>81</v>
      </c>
      <c r="B477" s="1">
        <v>38734</v>
      </c>
      <c r="C477" t="s">
        <v>82</v>
      </c>
      <c r="D477" t="s">
        <v>158</v>
      </c>
      <c r="E477" t="s">
        <v>159</v>
      </c>
      <c r="G477" t="s">
        <v>19</v>
      </c>
      <c r="H477" t="s">
        <v>41</v>
      </c>
      <c r="I477" t="s">
        <v>45</v>
      </c>
      <c r="J477" t="s">
        <v>93</v>
      </c>
      <c r="K477">
        <v>263.60000000000002</v>
      </c>
      <c r="L477">
        <v>162</v>
      </c>
      <c r="M477" t="s">
        <v>138</v>
      </c>
      <c r="N477">
        <v>182</v>
      </c>
      <c r="P477" cm="1">
        <f t="array" ref="P477">IF(Q477&gt;0,INDEX(Q477:Q12611,MATCH(TRUE,INDEX(Q477:Q12611="",,),0)-1),"")</f>
        <v>6</v>
      </c>
      <c r="Q477">
        <f t="shared" si="9"/>
        <v>4</v>
      </c>
      <c r="R477">
        <f>IF(P477="","",0)</f>
        <v>0</v>
      </c>
    </row>
    <row r="478" spans="1:18" x14ac:dyDescent="0.3">
      <c r="A478" t="s">
        <v>81</v>
      </c>
      <c r="B478" s="1">
        <v>38734</v>
      </c>
      <c r="C478" t="s">
        <v>82</v>
      </c>
      <c r="D478" t="s">
        <v>158</v>
      </c>
      <c r="E478" t="s">
        <v>159</v>
      </c>
      <c r="G478" t="s">
        <v>19</v>
      </c>
      <c r="H478" t="s">
        <v>95</v>
      </c>
      <c r="I478" t="s">
        <v>21</v>
      </c>
      <c r="J478" t="s">
        <v>73</v>
      </c>
      <c r="K478">
        <v>2015</v>
      </c>
      <c r="L478">
        <v>29.5</v>
      </c>
      <c r="M478" t="s">
        <v>138</v>
      </c>
      <c r="N478">
        <v>33.5</v>
      </c>
      <c r="P478" cm="1">
        <f t="array" ref="P478">IF(Q478&gt;0,INDEX(Q478:Q12612,MATCH(TRUE,INDEX(Q478:Q12612="",,),0)-1),"")</f>
        <v>6</v>
      </c>
      <c r="Q478">
        <f t="shared" si="9"/>
        <v>4</v>
      </c>
      <c r="R478">
        <f>IF(P478="","",0)</f>
        <v>0</v>
      </c>
    </row>
    <row r="479" spans="1:18" x14ac:dyDescent="0.3">
      <c r="A479" t="s">
        <v>81</v>
      </c>
      <c r="B479" s="1">
        <v>38734</v>
      </c>
      <c r="C479" t="s">
        <v>82</v>
      </c>
      <c r="D479" t="s">
        <v>158</v>
      </c>
      <c r="E479" t="s">
        <v>159</v>
      </c>
      <c r="G479" s="6" t="s">
        <v>88</v>
      </c>
      <c r="H479" t="s">
        <v>95</v>
      </c>
      <c r="I479" t="s">
        <v>45</v>
      </c>
      <c r="J479" t="s">
        <v>93</v>
      </c>
      <c r="K479">
        <v>105</v>
      </c>
      <c r="L479">
        <v>99</v>
      </c>
      <c r="M479" t="s">
        <v>138</v>
      </c>
      <c r="N479">
        <v>99</v>
      </c>
      <c r="P479" cm="1">
        <f t="array" ref="P479">IF(Q479&gt;0,INDEX(Q479:Q12613,MATCH(TRUE,INDEX(Q479:Q12613="",,),0)-1),"")</f>
        <v>6</v>
      </c>
      <c r="Q479">
        <f t="shared" si="9"/>
        <v>4</v>
      </c>
      <c r="R479">
        <f>IF(P479="","",0)</f>
        <v>0</v>
      </c>
    </row>
    <row r="480" spans="1:18" x14ac:dyDescent="0.3">
      <c r="A480" t="s">
        <v>81</v>
      </c>
      <c r="B480" s="1">
        <v>38734</v>
      </c>
      <c r="C480" t="s">
        <v>82</v>
      </c>
      <c r="D480" t="s">
        <v>158</v>
      </c>
      <c r="E480" t="s">
        <v>159</v>
      </c>
      <c r="G480" s="6" t="s">
        <v>88</v>
      </c>
      <c r="H480" t="s">
        <v>20</v>
      </c>
      <c r="I480" t="s">
        <v>45</v>
      </c>
      <c r="J480" t="s">
        <v>93</v>
      </c>
      <c r="K480">
        <v>27.7</v>
      </c>
      <c r="L480">
        <v>199</v>
      </c>
      <c r="M480" t="s">
        <v>138</v>
      </c>
      <c r="N480">
        <v>199</v>
      </c>
      <c r="P480" cm="1">
        <f t="array" ref="P480">IF(Q480&gt;0,INDEX(Q480:Q12614,MATCH(TRUE,INDEX(Q480:Q12614="",,),0)-1),"")</f>
        <v>6</v>
      </c>
      <c r="Q480">
        <f t="shared" si="9"/>
        <v>4</v>
      </c>
      <c r="R480">
        <f>IF(P480="","",0)</f>
        <v>0</v>
      </c>
    </row>
    <row r="481" spans="1:18" x14ac:dyDescent="0.3">
      <c r="A481" t="s">
        <v>81</v>
      </c>
      <c r="B481" s="1">
        <v>38734</v>
      </c>
      <c r="C481" t="s">
        <v>82</v>
      </c>
      <c r="D481" t="s">
        <v>158</v>
      </c>
      <c r="E481" t="s">
        <v>159</v>
      </c>
      <c r="G481" s="6" t="s">
        <v>88</v>
      </c>
      <c r="H481" t="s">
        <v>85</v>
      </c>
      <c r="I481" t="s">
        <v>21</v>
      </c>
      <c r="J481" t="s">
        <v>73</v>
      </c>
      <c r="K481">
        <v>98</v>
      </c>
      <c r="L481">
        <v>18.399999999999999</v>
      </c>
      <c r="M481" t="s">
        <v>138</v>
      </c>
      <c r="N481">
        <v>18.399999999999999</v>
      </c>
      <c r="P481" cm="1">
        <f t="array" ref="P481">IF(Q481&gt;0,INDEX(Q481:Q12615,MATCH(TRUE,INDEX(Q481:Q12615="",,),0)-1),"")</f>
        <v>6</v>
      </c>
      <c r="Q481">
        <f t="shared" si="9"/>
        <v>4</v>
      </c>
      <c r="R481">
        <f>IF(P481="","",0)</f>
        <v>0</v>
      </c>
    </row>
    <row r="482" spans="1:18" x14ac:dyDescent="0.3">
      <c r="A482" t="s">
        <v>81</v>
      </c>
      <c r="B482" s="1">
        <v>38734</v>
      </c>
      <c r="C482" t="s">
        <v>82</v>
      </c>
      <c r="D482" t="s">
        <v>158</v>
      </c>
      <c r="E482" t="s">
        <v>159</v>
      </c>
      <c r="G482" s="6" t="s">
        <v>88</v>
      </c>
      <c r="H482" t="s">
        <v>128</v>
      </c>
      <c r="I482" t="s">
        <v>21</v>
      </c>
      <c r="J482" t="s">
        <v>73</v>
      </c>
      <c r="K482">
        <v>198</v>
      </c>
      <c r="L482">
        <v>16.600000000000001</v>
      </c>
      <c r="M482" t="s">
        <v>138</v>
      </c>
      <c r="N482">
        <v>16.600000000000001</v>
      </c>
      <c r="P482" cm="1">
        <f t="array" ref="P482">IF(Q482&gt;0,INDEX(Q482:Q12616,MATCH(TRUE,INDEX(Q482:Q12616="",,),0)-1),"")</f>
        <v>6</v>
      </c>
      <c r="Q482">
        <f t="shared" si="9"/>
        <v>4</v>
      </c>
      <c r="R482">
        <f>IF(P482="","",0)</f>
        <v>0</v>
      </c>
    </row>
    <row r="483" spans="1:18" x14ac:dyDescent="0.3">
      <c r="A483" t="s">
        <v>81</v>
      </c>
      <c r="B483" s="1">
        <v>38734</v>
      </c>
      <c r="C483" t="s">
        <v>82</v>
      </c>
      <c r="D483" t="s">
        <v>158</v>
      </c>
      <c r="E483" t="s">
        <v>159</v>
      </c>
      <c r="G483" s="6" t="s">
        <v>88</v>
      </c>
      <c r="H483" t="s">
        <v>36</v>
      </c>
      <c r="I483" t="s">
        <v>21</v>
      </c>
      <c r="J483" t="s">
        <v>73</v>
      </c>
      <c r="K483">
        <v>90</v>
      </c>
      <c r="L483">
        <v>19.850000000000001</v>
      </c>
      <c r="M483" t="s">
        <v>138</v>
      </c>
      <c r="N483">
        <v>19.850000000000001</v>
      </c>
      <c r="P483" cm="1">
        <f t="array" ref="P483">IF(Q483&gt;0,INDEX(Q483:Q12617,MATCH(TRUE,INDEX(Q483:Q12617="",,),0)-1),"")</f>
        <v>6</v>
      </c>
      <c r="Q483">
        <f t="shared" si="9"/>
        <v>4</v>
      </c>
      <c r="R483">
        <f>IF(P483="","",0)</f>
        <v>0</v>
      </c>
    </row>
    <row r="484" spans="1:18" x14ac:dyDescent="0.3">
      <c r="A484" t="s">
        <v>81</v>
      </c>
      <c r="B484" s="1">
        <v>38734</v>
      </c>
      <c r="C484" t="s">
        <v>82</v>
      </c>
      <c r="D484" t="s">
        <v>158</v>
      </c>
      <c r="E484" t="s">
        <v>159</v>
      </c>
      <c r="G484" s="6" t="s">
        <v>88</v>
      </c>
      <c r="H484" t="s">
        <v>67</v>
      </c>
      <c r="I484" t="s">
        <v>21</v>
      </c>
      <c r="J484" t="s">
        <v>73</v>
      </c>
      <c r="K484">
        <v>19</v>
      </c>
      <c r="L484">
        <v>5.0999999999999996</v>
      </c>
      <c r="M484" t="s">
        <v>138</v>
      </c>
      <c r="N484">
        <v>5.0999999999999996</v>
      </c>
      <c r="P484" cm="1">
        <f t="array" ref="P484">IF(Q484&gt;0,INDEX(Q484:Q12618,MATCH(TRUE,INDEX(Q484:Q12618="",,),0)-1),"")</f>
        <v>6</v>
      </c>
      <c r="Q484">
        <f t="shared" si="9"/>
        <v>4</v>
      </c>
      <c r="R484">
        <f>IF(P484="","",0)</f>
        <v>0</v>
      </c>
    </row>
    <row r="485" spans="1:18" x14ac:dyDescent="0.3">
      <c r="A485" t="s">
        <v>81</v>
      </c>
      <c r="B485" s="1">
        <v>38734</v>
      </c>
      <c r="C485" t="s">
        <v>82</v>
      </c>
      <c r="D485" t="s">
        <v>158</v>
      </c>
      <c r="E485" t="s">
        <v>159</v>
      </c>
      <c r="G485" s="6" t="s">
        <v>88</v>
      </c>
      <c r="H485" t="s">
        <v>41</v>
      </c>
      <c r="I485" t="s">
        <v>21</v>
      </c>
      <c r="J485" t="s">
        <v>73</v>
      </c>
      <c r="K485">
        <v>481</v>
      </c>
      <c r="L485">
        <v>24.95</v>
      </c>
      <c r="M485" t="s">
        <v>138</v>
      </c>
      <c r="N485">
        <v>24.95</v>
      </c>
      <c r="P485" cm="1">
        <f t="array" ref="P485">IF(Q485&gt;0,INDEX(Q485:Q12619,MATCH(TRUE,INDEX(Q485:Q12619="",,),0)-1),"")</f>
        <v>6</v>
      </c>
      <c r="Q485">
        <f t="shared" si="9"/>
        <v>4</v>
      </c>
      <c r="R485">
        <f>IF(P485="","",0)</f>
        <v>0</v>
      </c>
    </row>
    <row r="486" spans="1:18" x14ac:dyDescent="0.3">
      <c r="A486" t="s">
        <v>81</v>
      </c>
      <c r="B486" s="1">
        <v>38734</v>
      </c>
      <c r="C486" t="s">
        <v>82</v>
      </c>
      <c r="D486" t="s">
        <v>158</v>
      </c>
      <c r="E486" t="s">
        <v>159</v>
      </c>
      <c r="G486" s="6" t="s">
        <v>88</v>
      </c>
      <c r="H486" t="s">
        <v>20</v>
      </c>
      <c r="I486" t="s">
        <v>21</v>
      </c>
      <c r="J486" t="s">
        <v>73</v>
      </c>
      <c r="K486">
        <v>177</v>
      </c>
      <c r="L486">
        <v>6.65</v>
      </c>
      <c r="M486" t="s">
        <v>138</v>
      </c>
      <c r="N486">
        <v>6.65</v>
      </c>
      <c r="P486" cm="1">
        <f t="array" ref="P486">IF(Q486&gt;0,INDEX(Q486:Q12620,MATCH(TRUE,INDEX(Q486:Q12620="",,),0)-1),"")</f>
        <v>6</v>
      </c>
      <c r="Q486">
        <f t="shared" si="9"/>
        <v>4</v>
      </c>
      <c r="R486">
        <f>IF(P486="","",0)</f>
        <v>0</v>
      </c>
    </row>
    <row r="487" spans="1:18" x14ac:dyDescent="0.3">
      <c r="A487" t="s">
        <v>81</v>
      </c>
      <c r="B487" s="1">
        <v>38734</v>
      </c>
      <c r="C487" t="s">
        <v>82</v>
      </c>
      <c r="D487" t="s">
        <v>158</v>
      </c>
      <c r="E487" t="s">
        <v>159</v>
      </c>
      <c r="G487" t="s">
        <v>19</v>
      </c>
      <c r="H487" t="s">
        <v>41</v>
      </c>
      <c r="I487" t="s">
        <v>45</v>
      </c>
      <c r="J487" t="s">
        <v>93</v>
      </c>
      <c r="K487">
        <v>263.60000000000002</v>
      </c>
      <c r="L487">
        <v>162</v>
      </c>
      <c r="M487" t="s">
        <v>122</v>
      </c>
      <c r="N487">
        <v>172.43</v>
      </c>
      <c r="P487" cm="1">
        <f t="array" ref="P487">IF(Q487&gt;0,INDEX(Q487:Q12621,MATCH(TRUE,INDEX(Q487:Q12621="",,),0)-1),"")</f>
        <v>6</v>
      </c>
      <c r="Q487">
        <f t="shared" si="9"/>
        <v>5</v>
      </c>
      <c r="R487">
        <f>IF(P487="","",0)</f>
        <v>0</v>
      </c>
    </row>
    <row r="488" spans="1:18" x14ac:dyDescent="0.3">
      <c r="A488" t="s">
        <v>81</v>
      </c>
      <c r="B488" s="1">
        <v>38734</v>
      </c>
      <c r="C488" t="s">
        <v>82</v>
      </c>
      <c r="D488" t="s">
        <v>158</v>
      </c>
      <c r="E488" t="s">
        <v>159</v>
      </c>
      <c r="G488" t="s">
        <v>19</v>
      </c>
      <c r="H488" t="s">
        <v>95</v>
      </c>
      <c r="I488" t="s">
        <v>21</v>
      </c>
      <c r="J488" t="s">
        <v>73</v>
      </c>
      <c r="K488">
        <v>2015</v>
      </c>
      <c r="L488">
        <v>29.5</v>
      </c>
      <c r="M488" t="s">
        <v>122</v>
      </c>
      <c r="N488">
        <v>29.5</v>
      </c>
      <c r="P488" cm="1">
        <f t="array" ref="P488">IF(Q488&gt;0,INDEX(Q488:Q12622,MATCH(TRUE,INDEX(Q488:Q12622="",,),0)-1),"")</f>
        <v>6</v>
      </c>
      <c r="Q488">
        <f t="shared" si="9"/>
        <v>5</v>
      </c>
      <c r="R488">
        <f>IF(P488="","",0)</f>
        <v>0</v>
      </c>
    </row>
    <row r="489" spans="1:18" x14ac:dyDescent="0.3">
      <c r="A489" t="s">
        <v>81</v>
      </c>
      <c r="B489" s="1">
        <v>38734</v>
      </c>
      <c r="C489" t="s">
        <v>82</v>
      </c>
      <c r="D489" t="s">
        <v>158</v>
      </c>
      <c r="E489" t="s">
        <v>159</v>
      </c>
      <c r="G489" s="6" t="s">
        <v>88</v>
      </c>
      <c r="H489" t="s">
        <v>95</v>
      </c>
      <c r="I489" t="s">
        <v>45</v>
      </c>
      <c r="J489" t="s">
        <v>93</v>
      </c>
      <c r="K489">
        <v>105</v>
      </c>
      <c r="L489">
        <v>99</v>
      </c>
      <c r="M489" t="s">
        <v>122</v>
      </c>
      <c r="N489">
        <v>99</v>
      </c>
      <c r="P489" cm="1">
        <f t="array" ref="P489">IF(Q489&gt;0,INDEX(Q489:Q12623,MATCH(TRUE,INDEX(Q489:Q12623="",,),0)-1),"")</f>
        <v>6</v>
      </c>
      <c r="Q489">
        <f t="shared" si="9"/>
        <v>5</v>
      </c>
      <c r="R489">
        <f>IF(P489="","",0)</f>
        <v>0</v>
      </c>
    </row>
    <row r="490" spans="1:18" x14ac:dyDescent="0.3">
      <c r="A490" t="s">
        <v>81</v>
      </c>
      <c r="B490" s="1">
        <v>38734</v>
      </c>
      <c r="C490" t="s">
        <v>82</v>
      </c>
      <c r="D490" t="s">
        <v>158</v>
      </c>
      <c r="E490" t="s">
        <v>159</v>
      </c>
      <c r="G490" s="6" t="s">
        <v>88</v>
      </c>
      <c r="H490" t="s">
        <v>20</v>
      </c>
      <c r="I490" t="s">
        <v>45</v>
      </c>
      <c r="J490" t="s">
        <v>93</v>
      </c>
      <c r="K490">
        <v>27.7</v>
      </c>
      <c r="L490">
        <v>199</v>
      </c>
      <c r="M490" t="s">
        <v>122</v>
      </c>
      <c r="N490">
        <v>199</v>
      </c>
      <c r="P490" cm="1">
        <f t="array" ref="P490">IF(Q490&gt;0,INDEX(Q490:Q12624,MATCH(TRUE,INDEX(Q490:Q12624="",,),0)-1),"")</f>
        <v>6</v>
      </c>
      <c r="Q490">
        <f t="shared" si="9"/>
        <v>5</v>
      </c>
      <c r="R490">
        <f>IF(P490="","",0)</f>
        <v>0</v>
      </c>
    </row>
    <row r="491" spans="1:18" x14ac:dyDescent="0.3">
      <c r="A491" t="s">
        <v>81</v>
      </c>
      <c r="B491" s="1">
        <v>38734</v>
      </c>
      <c r="C491" t="s">
        <v>82</v>
      </c>
      <c r="D491" t="s">
        <v>158</v>
      </c>
      <c r="E491" t="s">
        <v>159</v>
      </c>
      <c r="G491" s="6" t="s">
        <v>88</v>
      </c>
      <c r="H491" t="s">
        <v>85</v>
      </c>
      <c r="I491" t="s">
        <v>21</v>
      </c>
      <c r="J491" t="s">
        <v>73</v>
      </c>
      <c r="K491">
        <v>98</v>
      </c>
      <c r="L491">
        <v>18.399999999999999</v>
      </c>
      <c r="M491" t="s">
        <v>122</v>
      </c>
      <c r="N491">
        <v>18.399999999999999</v>
      </c>
      <c r="P491" cm="1">
        <f t="array" ref="P491">IF(Q491&gt;0,INDEX(Q491:Q12625,MATCH(TRUE,INDEX(Q491:Q12625="",,),0)-1),"")</f>
        <v>6</v>
      </c>
      <c r="Q491">
        <f t="shared" si="9"/>
        <v>5</v>
      </c>
      <c r="R491">
        <f>IF(P491="","",0)</f>
        <v>0</v>
      </c>
    </row>
    <row r="492" spans="1:18" x14ac:dyDescent="0.3">
      <c r="A492" t="s">
        <v>81</v>
      </c>
      <c r="B492" s="1">
        <v>38734</v>
      </c>
      <c r="C492" t="s">
        <v>82</v>
      </c>
      <c r="D492" t="s">
        <v>158</v>
      </c>
      <c r="E492" t="s">
        <v>159</v>
      </c>
      <c r="G492" s="6" t="s">
        <v>88</v>
      </c>
      <c r="H492" t="s">
        <v>128</v>
      </c>
      <c r="I492" t="s">
        <v>21</v>
      </c>
      <c r="J492" t="s">
        <v>73</v>
      </c>
      <c r="K492">
        <v>198</v>
      </c>
      <c r="L492">
        <v>16.600000000000001</v>
      </c>
      <c r="M492" t="s">
        <v>122</v>
      </c>
      <c r="N492">
        <v>16.600000000000001</v>
      </c>
      <c r="P492" cm="1">
        <f t="array" ref="P492">IF(Q492&gt;0,INDEX(Q492:Q12626,MATCH(TRUE,INDEX(Q492:Q12626="",,),0)-1),"")</f>
        <v>6</v>
      </c>
      <c r="Q492">
        <f t="shared" si="9"/>
        <v>5</v>
      </c>
      <c r="R492">
        <f>IF(P492="","",0)</f>
        <v>0</v>
      </c>
    </row>
    <row r="493" spans="1:18" x14ac:dyDescent="0.3">
      <c r="A493" t="s">
        <v>81</v>
      </c>
      <c r="B493" s="1">
        <v>38734</v>
      </c>
      <c r="C493" t="s">
        <v>82</v>
      </c>
      <c r="D493" t="s">
        <v>158</v>
      </c>
      <c r="E493" t="s">
        <v>159</v>
      </c>
      <c r="G493" s="6" t="s">
        <v>88</v>
      </c>
      <c r="H493" t="s">
        <v>36</v>
      </c>
      <c r="I493" t="s">
        <v>21</v>
      </c>
      <c r="J493" t="s">
        <v>73</v>
      </c>
      <c r="K493">
        <v>90</v>
      </c>
      <c r="L493">
        <v>19.850000000000001</v>
      </c>
      <c r="M493" t="s">
        <v>122</v>
      </c>
      <c r="N493">
        <v>19.850000000000001</v>
      </c>
      <c r="P493" cm="1">
        <f t="array" ref="P493">IF(Q493&gt;0,INDEX(Q493:Q12627,MATCH(TRUE,INDEX(Q493:Q12627="",,),0)-1),"")</f>
        <v>6</v>
      </c>
      <c r="Q493">
        <f t="shared" si="9"/>
        <v>5</v>
      </c>
      <c r="R493">
        <f>IF(P493="","",0)</f>
        <v>0</v>
      </c>
    </row>
    <row r="494" spans="1:18" x14ac:dyDescent="0.3">
      <c r="A494" t="s">
        <v>81</v>
      </c>
      <c r="B494" s="1">
        <v>38734</v>
      </c>
      <c r="C494" t="s">
        <v>82</v>
      </c>
      <c r="D494" t="s">
        <v>158</v>
      </c>
      <c r="E494" t="s">
        <v>159</v>
      </c>
      <c r="G494" s="6" t="s">
        <v>88</v>
      </c>
      <c r="H494" t="s">
        <v>67</v>
      </c>
      <c r="I494" t="s">
        <v>21</v>
      </c>
      <c r="J494" t="s">
        <v>73</v>
      </c>
      <c r="K494">
        <v>19</v>
      </c>
      <c r="L494">
        <v>5.0999999999999996</v>
      </c>
      <c r="M494" t="s">
        <v>122</v>
      </c>
      <c r="N494">
        <v>5.0999999999999996</v>
      </c>
      <c r="P494" cm="1">
        <f t="array" ref="P494">IF(Q494&gt;0,INDEX(Q494:Q12628,MATCH(TRUE,INDEX(Q494:Q12628="",,),0)-1),"")</f>
        <v>6</v>
      </c>
      <c r="Q494">
        <f t="shared" si="9"/>
        <v>5</v>
      </c>
      <c r="R494">
        <f>IF(P494="","",0)</f>
        <v>0</v>
      </c>
    </row>
    <row r="495" spans="1:18" x14ac:dyDescent="0.3">
      <c r="A495" t="s">
        <v>81</v>
      </c>
      <c r="B495" s="1">
        <v>38734</v>
      </c>
      <c r="C495" t="s">
        <v>82</v>
      </c>
      <c r="D495" t="s">
        <v>158</v>
      </c>
      <c r="E495" t="s">
        <v>159</v>
      </c>
      <c r="G495" s="6" t="s">
        <v>88</v>
      </c>
      <c r="H495" t="s">
        <v>41</v>
      </c>
      <c r="I495" t="s">
        <v>21</v>
      </c>
      <c r="J495" t="s">
        <v>73</v>
      </c>
      <c r="K495">
        <v>481</v>
      </c>
      <c r="L495">
        <v>24.95</v>
      </c>
      <c r="M495" t="s">
        <v>122</v>
      </c>
      <c r="N495">
        <v>24.95</v>
      </c>
      <c r="P495" cm="1">
        <f t="array" ref="P495">IF(Q495&gt;0,INDEX(Q495:Q12629,MATCH(TRUE,INDEX(Q495:Q12629="",,),0)-1),"")</f>
        <v>6</v>
      </c>
      <c r="Q495">
        <f t="shared" si="9"/>
        <v>5</v>
      </c>
      <c r="R495">
        <f>IF(P495="","",0)</f>
        <v>0</v>
      </c>
    </row>
    <row r="496" spans="1:18" x14ac:dyDescent="0.3">
      <c r="A496" t="s">
        <v>81</v>
      </c>
      <c r="B496" s="1">
        <v>38734</v>
      </c>
      <c r="C496" t="s">
        <v>82</v>
      </c>
      <c r="D496" t="s">
        <v>158</v>
      </c>
      <c r="E496" t="s">
        <v>159</v>
      </c>
      <c r="G496" s="6" t="s">
        <v>88</v>
      </c>
      <c r="H496" t="s">
        <v>20</v>
      </c>
      <c r="I496" t="s">
        <v>21</v>
      </c>
      <c r="J496" t="s">
        <v>73</v>
      </c>
      <c r="K496">
        <v>177</v>
      </c>
      <c r="L496">
        <v>6.65</v>
      </c>
      <c r="M496" t="s">
        <v>122</v>
      </c>
      <c r="N496">
        <v>6.65</v>
      </c>
      <c r="P496" cm="1">
        <f t="array" ref="P496">IF(Q496&gt;0,INDEX(Q496:Q12630,MATCH(TRUE,INDEX(Q496:Q12630="",,),0)-1),"")</f>
        <v>6</v>
      </c>
      <c r="Q496">
        <f t="shared" si="9"/>
        <v>5</v>
      </c>
      <c r="R496">
        <f>IF(P496="","",0)</f>
        <v>0</v>
      </c>
    </row>
    <row r="497" spans="1:18" x14ac:dyDescent="0.3">
      <c r="A497" t="s">
        <v>81</v>
      </c>
      <c r="B497" s="1">
        <v>38734</v>
      </c>
      <c r="C497" t="s">
        <v>82</v>
      </c>
      <c r="D497" t="s">
        <v>158</v>
      </c>
      <c r="E497" t="s">
        <v>159</v>
      </c>
      <c r="G497" t="s">
        <v>19</v>
      </c>
      <c r="H497" t="s">
        <v>41</v>
      </c>
      <c r="I497" t="s">
        <v>45</v>
      </c>
      <c r="J497" t="s">
        <v>93</v>
      </c>
      <c r="K497">
        <v>263.60000000000002</v>
      </c>
      <c r="L497">
        <v>162</v>
      </c>
      <c r="M497" t="s">
        <v>113</v>
      </c>
      <c r="N497">
        <v>162</v>
      </c>
      <c r="P497" cm="1">
        <f t="array" ref="P497">IF(Q497&gt;0,INDEX(Q497:Q12631,MATCH(TRUE,INDEX(Q497:Q12631="",,),0)-1),"")</f>
        <v>6</v>
      </c>
      <c r="Q497">
        <f t="shared" si="9"/>
        <v>6</v>
      </c>
      <c r="R497">
        <f>IF(P497="","",0)</f>
        <v>0</v>
      </c>
    </row>
    <row r="498" spans="1:18" x14ac:dyDescent="0.3">
      <c r="A498" t="s">
        <v>81</v>
      </c>
      <c r="B498" s="1">
        <v>38734</v>
      </c>
      <c r="C498" t="s">
        <v>82</v>
      </c>
      <c r="D498" t="s">
        <v>158</v>
      </c>
      <c r="E498" t="s">
        <v>159</v>
      </c>
      <c r="G498" t="s">
        <v>19</v>
      </c>
      <c r="H498" t="s">
        <v>95</v>
      </c>
      <c r="I498" t="s">
        <v>21</v>
      </c>
      <c r="J498" t="s">
        <v>73</v>
      </c>
      <c r="K498">
        <v>2015</v>
      </c>
      <c r="L498">
        <v>29.5</v>
      </c>
      <c r="M498" t="s">
        <v>113</v>
      </c>
      <c r="N498">
        <v>30</v>
      </c>
      <c r="P498" cm="1">
        <f t="array" ref="P498">IF(Q498&gt;0,INDEX(Q498:Q12632,MATCH(TRUE,INDEX(Q498:Q12632="",,),0)-1),"")</f>
        <v>6</v>
      </c>
      <c r="Q498">
        <f t="shared" si="9"/>
        <v>6</v>
      </c>
      <c r="R498">
        <f>IF(P498="","",0)</f>
        <v>0</v>
      </c>
    </row>
    <row r="499" spans="1:18" x14ac:dyDescent="0.3">
      <c r="A499" t="s">
        <v>81</v>
      </c>
      <c r="B499" s="1">
        <v>38734</v>
      </c>
      <c r="C499" t="s">
        <v>82</v>
      </c>
      <c r="D499" t="s">
        <v>158</v>
      </c>
      <c r="E499" t="s">
        <v>159</v>
      </c>
      <c r="G499" s="6" t="s">
        <v>88</v>
      </c>
      <c r="H499" t="s">
        <v>95</v>
      </c>
      <c r="I499" t="s">
        <v>45</v>
      </c>
      <c r="J499" t="s">
        <v>93</v>
      </c>
      <c r="K499">
        <v>105</v>
      </c>
      <c r="L499">
        <v>99</v>
      </c>
      <c r="M499" t="s">
        <v>113</v>
      </c>
      <c r="N499">
        <v>99</v>
      </c>
      <c r="P499" cm="1">
        <f t="array" ref="P499">IF(Q499&gt;0,INDEX(Q499:Q12633,MATCH(TRUE,INDEX(Q499:Q12633="",,),0)-1),"")</f>
        <v>6</v>
      </c>
      <c r="Q499">
        <f t="shared" si="9"/>
        <v>6</v>
      </c>
      <c r="R499">
        <f>IF(P499="","",0)</f>
        <v>0</v>
      </c>
    </row>
    <row r="500" spans="1:18" x14ac:dyDescent="0.3">
      <c r="A500" t="s">
        <v>81</v>
      </c>
      <c r="B500" s="1">
        <v>38734</v>
      </c>
      <c r="C500" t="s">
        <v>82</v>
      </c>
      <c r="D500" t="s">
        <v>158</v>
      </c>
      <c r="E500" t="s">
        <v>159</v>
      </c>
      <c r="G500" s="6" t="s">
        <v>88</v>
      </c>
      <c r="H500" t="s">
        <v>20</v>
      </c>
      <c r="I500" t="s">
        <v>45</v>
      </c>
      <c r="J500" t="s">
        <v>93</v>
      </c>
      <c r="K500">
        <v>27.7</v>
      </c>
      <c r="L500">
        <v>199</v>
      </c>
      <c r="M500" t="s">
        <v>113</v>
      </c>
      <c r="N500">
        <v>199</v>
      </c>
      <c r="P500" cm="1">
        <f t="array" ref="P500">IF(Q500&gt;0,INDEX(Q500:Q12634,MATCH(TRUE,INDEX(Q500:Q12634="",,),0)-1),"")</f>
        <v>6</v>
      </c>
      <c r="Q500">
        <f t="shared" si="9"/>
        <v>6</v>
      </c>
      <c r="R500">
        <f>IF(P500="","",0)</f>
        <v>0</v>
      </c>
    </row>
    <row r="501" spans="1:18" x14ac:dyDescent="0.3">
      <c r="A501" t="s">
        <v>81</v>
      </c>
      <c r="B501" s="1">
        <v>38734</v>
      </c>
      <c r="C501" t="s">
        <v>82</v>
      </c>
      <c r="D501" t="s">
        <v>158</v>
      </c>
      <c r="E501" t="s">
        <v>159</v>
      </c>
      <c r="G501" s="6" t="s">
        <v>88</v>
      </c>
      <c r="H501" t="s">
        <v>85</v>
      </c>
      <c r="I501" t="s">
        <v>21</v>
      </c>
      <c r="J501" t="s">
        <v>73</v>
      </c>
      <c r="K501">
        <v>98</v>
      </c>
      <c r="L501">
        <v>18.399999999999999</v>
      </c>
      <c r="M501" t="s">
        <v>113</v>
      </c>
      <c r="N501">
        <v>18.399999999999999</v>
      </c>
      <c r="P501" cm="1">
        <f t="array" ref="P501">IF(Q501&gt;0,INDEX(Q501:Q12635,MATCH(TRUE,INDEX(Q501:Q12635="",,),0)-1),"")</f>
        <v>6</v>
      </c>
      <c r="Q501">
        <f t="shared" si="9"/>
        <v>6</v>
      </c>
      <c r="R501">
        <f>IF(P501="","",0)</f>
        <v>0</v>
      </c>
    </row>
    <row r="502" spans="1:18" x14ac:dyDescent="0.3">
      <c r="A502" t="s">
        <v>81</v>
      </c>
      <c r="B502" s="1">
        <v>38734</v>
      </c>
      <c r="C502" t="s">
        <v>82</v>
      </c>
      <c r="D502" t="s">
        <v>158</v>
      </c>
      <c r="E502" t="s">
        <v>159</v>
      </c>
      <c r="G502" s="6" t="s">
        <v>88</v>
      </c>
      <c r="H502" t="s">
        <v>128</v>
      </c>
      <c r="I502" t="s">
        <v>21</v>
      </c>
      <c r="J502" t="s">
        <v>73</v>
      </c>
      <c r="K502">
        <v>198</v>
      </c>
      <c r="L502">
        <v>16.600000000000001</v>
      </c>
      <c r="M502" t="s">
        <v>113</v>
      </c>
      <c r="N502">
        <v>16.600000000000001</v>
      </c>
      <c r="P502" cm="1">
        <f t="array" ref="P502">IF(Q502&gt;0,INDEX(Q502:Q12636,MATCH(TRUE,INDEX(Q502:Q12636="",,),0)-1),"")</f>
        <v>6</v>
      </c>
      <c r="Q502">
        <f t="shared" si="9"/>
        <v>6</v>
      </c>
      <c r="R502">
        <f>IF(P502="","",0)</f>
        <v>0</v>
      </c>
    </row>
    <row r="503" spans="1:18" x14ac:dyDescent="0.3">
      <c r="A503" t="s">
        <v>81</v>
      </c>
      <c r="B503" s="1">
        <v>38734</v>
      </c>
      <c r="C503" t="s">
        <v>82</v>
      </c>
      <c r="D503" t="s">
        <v>158</v>
      </c>
      <c r="E503" t="s">
        <v>159</v>
      </c>
      <c r="G503" s="6" t="s">
        <v>88</v>
      </c>
      <c r="H503" t="s">
        <v>36</v>
      </c>
      <c r="I503" t="s">
        <v>21</v>
      </c>
      <c r="J503" t="s">
        <v>73</v>
      </c>
      <c r="K503">
        <v>90</v>
      </c>
      <c r="L503">
        <v>19.850000000000001</v>
      </c>
      <c r="M503" t="s">
        <v>113</v>
      </c>
      <c r="N503">
        <v>19.850000000000001</v>
      </c>
      <c r="P503" cm="1">
        <f t="array" ref="P503">IF(Q503&gt;0,INDEX(Q503:Q12637,MATCH(TRUE,INDEX(Q503:Q12637="",,),0)-1),"")</f>
        <v>6</v>
      </c>
      <c r="Q503">
        <f t="shared" si="9"/>
        <v>6</v>
      </c>
      <c r="R503">
        <f>IF(P503="","",0)</f>
        <v>0</v>
      </c>
    </row>
    <row r="504" spans="1:18" x14ac:dyDescent="0.3">
      <c r="A504" t="s">
        <v>81</v>
      </c>
      <c r="B504" s="1">
        <v>38734</v>
      </c>
      <c r="C504" t="s">
        <v>82</v>
      </c>
      <c r="D504" t="s">
        <v>158</v>
      </c>
      <c r="E504" t="s">
        <v>159</v>
      </c>
      <c r="G504" s="6" t="s">
        <v>88</v>
      </c>
      <c r="H504" t="s">
        <v>67</v>
      </c>
      <c r="I504" t="s">
        <v>21</v>
      </c>
      <c r="J504" t="s">
        <v>73</v>
      </c>
      <c r="K504">
        <v>19</v>
      </c>
      <c r="L504">
        <v>5.0999999999999996</v>
      </c>
      <c r="M504" t="s">
        <v>113</v>
      </c>
      <c r="N504">
        <v>5.0999999999999996</v>
      </c>
      <c r="P504" cm="1">
        <f t="array" ref="P504">IF(Q504&gt;0,INDEX(Q504:Q12638,MATCH(TRUE,INDEX(Q504:Q12638="",,),0)-1),"")</f>
        <v>6</v>
      </c>
      <c r="Q504">
        <f t="shared" si="9"/>
        <v>6</v>
      </c>
      <c r="R504">
        <f>IF(P504="","",0)</f>
        <v>0</v>
      </c>
    </row>
    <row r="505" spans="1:18" x14ac:dyDescent="0.3">
      <c r="A505" t="s">
        <v>81</v>
      </c>
      <c r="B505" s="1">
        <v>38734</v>
      </c>
      <c r="C505" t="s">
        <v>82</v>
      </c>
      <c r="D505" t="s">
        <v>158</v>
      </c>
      <c r="E505" t="s">
        <v>159</v>
      </c>
      <c r="G505" s="6" t="s">
        <v>88</v>
      </c>
      <c r="H505" t="s">
        <v>41</v>
      </c>
      <c r="I505" t="s">
        <v>21</v>
      </c>
      <c r="J505" t="s">
        <v>73</v>
      </c>
      <c r="K505">
        <v>481</v>
      </c>
      <c r="L505">
        <v>24.95</v>
      </c>
      <c r="M505" t="s">
        <v>113</v>
      </c>
      <c r="N505">
        <v>24.95</v>
      </c>
      <c r="P505" cm="1">
        <f t="array" ref="P505">IF(Q505&gt;0,INDEX(Q505:Q12639,MATCH(TRUE,INDEX(Q505:Q12639="",,),0)-1),"")</f>
        <v>6</v>
      </c>
      <c r="Q505">
        <f t="shared" si="9"/>
        <v>6</v>
      </c>
      <c r="R505">
        <f>IF(P505="","",0)</f>
        <v>0</v>
      </c>
    </row>
    <row r="506" spans="1:18" x14ac:dyDescent="0.3">
      <c r="A506" t="s">
        <v>81</v>
      </c>
      <c r="B506" s="1">
        <v>38734</v>
      </c>
      <c r="C506" t="s">
        <v>82</v>
      </c>
      <c r="D506" t="s">
        <v>158</v>
      </c>
      <c r="E506" t="s">
        <v>159</v>
      </c>
      <c r="G506" s="6" t="s">
        <v>88</v>
      </c>
      <c r="H506" t="s">
        <v>20</v>
      </c>
      <c r="I506" t="s">
        <v>21</v>
      </c>
      <c r="J506" t="s">
        <v>73</v>
      </c>
      <c r="K506">
        <v>177</v>
      </c>
      <c r="L506">
        <v>6.65</v>
      </c>
      <c r="M506" t="s">
        <v>113</v>
      </c>
      <c r="N506">
        <v>6.65</v>
      </c>
      <c r="P506" cm="1">
        <f t="array" ref="P506">IF(Q506&gt;0,INDEX(Q506:Q12640,MATCH(TRUE,INDEX(Q506:Q12640="",,),0)-1),"")</f>
        <v>6</v>
      </c>
      <c r="Q506">
        <f t="shared" si="9"/>
        <v>6</v>
      </c>
      <c r="R506">
        <f>IF(P506="","",0)</f>
        <v>0</v>
      </c>
    </row>
    <row r="507" spans="1:18" x14ac:dyDescent="0.3">
      <c r="P507" t="str" cm="1">
        <f t="array" ref="P507">IF(Q507&gt;0,INDEX(Q507:Q12641,MATCH(TRUE,INDEX(Q507:Q12641="",,),0)-1),"")</f>
        <v/>
      </c>
      <c r="R507" t="str">
        <f>IF(P507="","",0)</f>
        <v/>
      </c>
    </row>
    <row r="508" spans="1:18" x14ac:dyDescent="0.3">
      <c r="A508" t="s">
        <v>81</v>
      </c>
      <c r="B508" s="1">
        <v>38734</v>
      </c>
      <c r="C508" t="s">
        <v>82</v>
      </c>
      <c r="D508" t="s">
        <v>160</v>
      </c>
      <c r="E508" t="s">
        <v>161</v>
      </c>
      <c r="G508" t="s">
        <v>19</v>
      </c>
      <c r="H508" t="s">
        <v>41</v>
      </c>
      <c r="I508" t="s">
        <v>45</v>
      </c>
      <c r="J508" t="s">
        <v>93</v>
      </c>
      <c r="K508">
        <v>12.3</v>
      </c>
      <c r="L508">
        <v>172</v>
      </c>
      <c r="M508" t="s">
        <v>162</v>
      </c>
      <c r="N508">
        <v>300</v>
      </c>
      <c r="O508" t="s">
        <v>24</v>
      </c>
      <c r="P508" cm="1">
        <f t="array" ref="P508">IF(Q508&gt;0,INDEX(Q508:Q12642,MATCH(TRUE,INDEX(Q508:Q12642="",,),0)-1),"")</f>
        <v>4</v>
      </c>
      <c r="Q508">
        <f>INT((ROW()-508)/5)+1</f>
        <v>1</v>
      </c>
      <c r="R508">
        <f>IF(P508="","",0)</f>
        <v>0</v>
      </c>
    </row>
    <row r="509" spans="1:18" x14ac:dyDescent="0.3">
      <c r="A509" t="s">
        <v>81</v>
      </c>
      <c r="B509" s="1">
        <v>38734</v>
      </c>
      <c r="C509" t="s">
        <v>82</v>
      </c>
      <c r="D509" t="s">
        <v>160</v>
      </c>
      <c r="E509" t="s">
        <v>161</v>
      </c>
      <c r="G509" t="s">
        <v>19</v>
      </c>
      <c r="H509" t="s">
        <v>95</v>
      </c>
      <c r="I509" t="s">
        <v>21</v>
      </c>
      <c r="J509" t="s">
        <v>73</v>
      </c>
      <c r="K509">
        <v>322</v>
      </c>
      <c r="L509">
        <v>27.8</v>
      </c>
      <c r="M509" t="s">
        <v>162</v>
      </c>
      <c r="N509">
        <v>30</v>
      </c>
      <c r="O509" t="s">
        <v>24</v>
      </c>
      <c r="P509" cm="1">
        <f t="array" ref="P509">IF(Q509&gt;0,INDEX(Q509:Q12643,MATCH(TRUE,INDEX(Q509:Q12643="",,),0)-1),"")</f>
        <v>4</v>
      </c>
      <c r="Q509">
        <f t="shared" ref="Q509:Q527" si="10">INT((ROW()-508)/5)+1</f>
        <v>1</v>
      </c>
      <c r="R509">
        <f>IF(P509="","",0)</f>
        <v>0</v>
      </c>
    </row>
    <row r="510" spans="1:18" x14ac:dyDescent="0.3">
      <c r="A510" t="s">
        <v>81</v>
      </c>
      <c r="B510" s="1">
        <v>38734</v>
      </c>
      <c r="C510" t="s">
        <v>82</v>
      </c>
      <c r="D510" t="s">
        <v>160</v>
      </c>
      <c r="E510" t="s">
        <v>161</v>
      </c>
      <c r="G510" t="s">
        <v>19</v>
      </c>
      <c r="H510" t="s">
        <v>20</v>
      </c>
      <c r="I510" t="s">
        <v>21</v>
      </c>
      <c r="J510" t="s">
        <v>73</v>
      </c>
      <c r="K510">
        <v>351</v>
      </c>
      <c r="L510">
        <v>13.35</v>
      </c>
      <c r="M510" t="s">
        <v>162</v>
      </c>
      <c r="N510">
        <v>15</v>
      </c>
      <c r="O510" t="s">
        <v>24</v>
      </c>
      <c r="P510" cm="1">
        <f t="array" ref="P510">IF(Q510&gt;0,INDEX(Q510:Q12644,MATCH(TRUE,INDEX(Q510:Q12644="",,),0)-1),"")</f>
        <v>4</v>
      </c>
      <c r="Q510">
        <f t="shared" si="10"/>
        <v>1</v>
      </c>
      <c r="R510">
        <f>IF(P510="","",0)</f>
        <v>0</v>
      </c>
    </row>
    <row r="511" spans="1:18" x14ac:dyDescent="0.3">
      <c r="A511" t="s">
        <v>81</v>
      </c>
      <c r="B511" s="1">
        <v>38734</v>
      </c>
      <c r="C511" t="s">
        <v>82</v>
      </c>
      <c r="D511" t="s">
        <v>160</v>
      </c>
      <c r="E511" t="s">
        <v>161</v>
      </c>
      <c r="G511" s="6" t="s">
        <v>88</v>
      </c>
      <c r="H511" t="s">
        <v>41</v>
      </c>
      <c r="I511" t="s">
        <v>21</v>
      </c>
      <c r="J511" t="s">
        <v>73</v>
      </c>
      <c r="K511">
        <v>64</v>
      </c>
      <c r="L511">
        <v>23.7</v>
      </c>
      <c r="M511" t="s">
        <v>162</v>
      </c>
      <c r="N511">
        <v>23.7</v>
      </c>
      <c r="O511" t="s">
        <v>24</v>
      </c>
      <c r="P511" cm="1">
        <f t="array" ref="P511">IF(Q511&gt;0,INDEX(Q511:Q12645,MATCH(TRUE,INDEX(Q511:Q12645="",,),0)-1),"")</f>
        <v>4</v>
      </c>
      <c r="Q511">
        <f t="shared" si="10"/>
        <v>1</v>
      </c>
      <c r="R511">
        <f>IF(P511="","",0)</f>
        <v>0</v>
      </c>
    </row>
    <row r="512" spans="1:18" x14ac:dyDescent="0.3">
      <c r="A512" t="s">
        <v>81</v>
      </c>
      <c r="B512" s="1">
        <v>38734</v>
      </c>
      <c r="C512" t="s">
        <v>82</v>
      </c>
      <c r="D512" t="s">
        <v>160</v>
      </c>
      <c r="E512" t="s">
        <v>161</v>
      </c>
      <c r="G512" s="6" t="s">
        <v>88</v>
      </c>
      <c r="H512" t="s">
        <v>87</v>
      </c>
      <c r="I512" t="s">
        <v>21</v>
      </c>
      <c r="J512" t="s">
        <v>73</v>
      </c>
      <c r="K512">
        <v>46</v>
      </c>
      <c r="L512">
        <v>21.15</v>
      </c>
      <c r="M512" t="s">
        <v>162</v>
      </c>
      <c r="N512">
        <v>21.15</v>
      </c>
      <c r="O512" t="s">
        <v>24</v>
      </c>
      <c r="P512" cm="1">
        <f t="array" ref="P512">IF(Q512&gt;0,INDEX(Q512:Q12646,MATCH(TRUE,INDEX(Q512:Q12646="",,),0)-1),"")</f>
        <v>4</v>
      </c>
      <c r="Q512">
        <f t="shared" si="10"/>
        <v>1</v>
      </c>
      <c r="R512">
        <f>IF(P512="","",0)</f>
        <v>0</v>
      </c>
    </row>
    <row r="513" spans="1:18" x14ac:dyDescent="0.3">
      <c r="A513" t="s">
        <v>81</v>
      </c>
      <c r="B513" s="1">
        <v>38734</v>
      </c>
      <c r="C513" t="s">
        <v>82</v>
      </c>
      <c r="D513" t="s">
        <v>160</v>
      </c>
      <c r="E513" t="s">
        <v>161</v>
      </c>
      <c r="G513" t="s">
        <v>19</v>
      </c>
      <c r="H513" t="s">
        <v>41</v>
      </c>
      <c r="I513" t="s">
        <v>45</v>
      </c>
      <c r="J513" t="s">
        <v>93</v>
      </c>
      <c r="K513">
        <v>12.3</v>
      </c>
      <c r="L513">
        <v>172</v>
      </c>
      <c r="M513" t="s">
        <v>99</v>
      </c>
      <c r="N513">
        <v>172</v>
      </c>
      <c r="P513" cm="1">
        <f t="array" ref="P513">IF(Q513&gt;0,INDEX(Q513:Q12647,MATCH(TRUE,INDEX(Q513:Q12647="",,),0)-1),"")</f>
        <v>4</v>
      </c>
      <c r="Q513">
        <f t="shared" si="10"/>
        <v>2</v>
      </c>
      <c r="R513">
        <f>IF(P513="","",0)</f>
        <v>0</v>
      </c>
    </row>
    <row r="514" spans="1:18" x14ac:dyDescent="0.3">
      <c r="A514" t="s">
        <v>81</v>
      </c>
      <c r="B514" s="1">
        <v>38734</v>
      </c>
      <c r="C514" t="s">
        <v>82</v>
      </c>
      <c r="D514" t="s">
        <v>160</v>
      </c>
      <c r="E514" t="s">
        <v>161</v>
      </c>
      <c r="G514" t="s">
        <v>19</v>
      </c>
      <c r="H514" t="s">
        <v>95</v>
      </c>
      <c r="I514" t="s">
        <v>21</v>
      </c>
      <c r="J514" t="s">
        <v>73</v>
      </c>
      <c r="K514">
        <v>322</v>
      </c>
      <c r="L514">
        <v>27.8</v>
      </c>
      <c r="M514" t="s">
        <v>99</v>
      </c>
      <c r="N514">
        <v>27.8</v>
      </c>
      <c r="P514" cm="1">
        <f t="array" ref="P514">IF(Q514&gt;0,INDEX(Q514:Q12648,MATCH(TRUE,INDEX(Q514:Q12648="",,),0)-1),"")</f>
        <v>4</v>
      </c>
      <c r="Q514">
        <f t="shared" si="10"/>
        <v>2</v>
      </c>
      <c r="R514">
        <f>IF(P514="","",0)</f>
        <v>0</v>
      </c>
    </row>
    <row r="515" spans="1:18" x14ac:dyDescent="0.3">
      <c r="A515" t="s">
        <v>81</v>
      </c>
      <c r="B515" s="1">
        <v>38734</v>
      </c>
      <c r="C515" t="s">
        <v>82</v>
      </c>
      <c r="D515" t="s">
        <v>160</v>
      </c>
      <c r="E515" t="s">
        <v>161</v>
      </c>
      <c r="G515" t="s">
        <v>19</v>
      </c>
      <c r="H515" t="s">
        <v>20</v>
      </c>
      <c r="I515" t="s">
        <v>21</v>
      </c>
      <c r="J515" t="s">
        <v>73</v>
      </c>
      <c r="K515">
        <v>351</v>
      </c>
      <c r="L515">
        <v>13.35</v>
      </c>
      <c r="M515" t="s">
        <v>99</v>
      </c>
      <c r="N515">
        <v>21.5</v>
      </c>
      <c r="P515" cm="1">
        <f t="array" ref="P515">IF(Q515&gt;0,INDEX(Q515:Q12649,MATCH(TRUE,INDEX(Q515:Q12649="",,),0)-1),"")</f>
        <v>4</v>
      </c>
      <c r="Q515">
        <f t="shared" si="10"/>
        <v>2</v>
      </c>
      <c r="R515">
        <f>IF(P515="","",0)</f>
        <v>0</v>
      </c>
    </row>
    <row r="516" spans="1:18" x14ac:dyDescent="0.3">
      <c r="A516" t="s">
        <v>81</v>
      </c>
      <c r="B516" s="1">
        <v>38734</v>
      </c>
      <c r="C516" t="s">
        <v>82</v>
      </c>
      <c r="D516" t="s">
        <v>160</v>
      </c>
      <c r="E516" t="s">
        <v>161</v>
      </c>
      <c r="G516" s="6" t="s">
        <v>88</v>
      </c>
      <c r="H516" t="s">
        <v>41</v>
      </c>
      <c r="I516" t="s">
        <v>21</v>
      </c>
      <c r="J516" t="s">
        <v>73</v>
      </c>
      <c r="K516">
        <v>64</v>
      </c>
      <c r="L516">
        <v>23.7</v>
      </c>
      <c r="M516" t="s">
        <v>99</v>
      </c>
      <c r="N516">
        <v>23.7</v>
      </c>
      <c r="P516" cm="1">
        <f t="array" ref="P516">IF(Q516&gt;0,INDEX(Q516:Q12650,MATCH(TRUE,INDEX(Q516:Q12650="",,),0)-1),"")</f>
        <v>4</v>
      </c>
      <c r="Q516">
        <f t="shared" si="10"/>
        <v>2</v>
      </c>
      <c r="R516">
        <f>IF(P516="","",0)</f>
        <v>0</v>
      </c>
    </row>
    <row r="517" spans="1:18" x14ac:dyDescent="0.3">
      <c r="A517" t="s">
        <v>81</v>
      </c>
      <c r="B517" s="1">
        <v>38734</v>
      </c>
      <c r="C517" t="s">
        <v>82</v>
      </c>
      <c r="D517" t="s">
        <v>160</v>
      </c>
      <c r="E517" t="s">
        <v>161</v>
      </c>
      <c r="G517" s="6" t="s">
        <v>88</v>
      </c>
      <c r="H517" t="s">
        <v>87</v>
      </c>
      <c r="I517" t="s">
        <v>21</v>
      </c>
      <c r="J517" t="s">
        <v>73</v>
      </c>
      <c r="K517">
        <v>46</v>
      </c>
      <c r="L517">
        <v>21.15</v>
      </c>
      <c r="M517" t="s">
        <v>99</v>
      </c>
      <c r="N517">
        <v>21.15</v>
      </c>
      <c r="P517" cm="1">
        <f t="array" ref="P517">IF(Q517&gt;0,INDEX(Q517:Q12651,MATCH(TRUE,INDEX(Q517:Q12651="",,),0)-1),"")</f>
        <v>4</v>
      </c>
      <c r="Q517">
        <f t="shared" si="10"/>
        <v>2</v>
      </c>
      <c r="R517">
        <f>IF(P517="","",0)</f>
        <v>0</v>
      </c>
    </row>
    <row r="518" spans="1:18" x14ac:dyDescent="0.3">
      <c r="A518" t="s">
        <v>81</v>
      </c>
      <c r="B518" s="1">
        <v>38734</v>
      </c>
      <c r="C518" t="s">
        <v>82</v>
      </c>
      <c r="D518" t="s">
        <v>160</v>
      </c>
      <c r="E518" t="s">
        <v>161</v>
      </c>
      <c r="G518" t="s">
        <v>19</v>
      </c>
      <c r="H518" t="s">
        <v>41</v>
      </c>
      <c r="I518" t="s">
        <v>45</v>
      </c>
      <c r="J518" t="s">
        <v>93</v>
      </c>
      <c r="K518">
        <v>12.3</v>
      </c>
      <c r="L518">
        <v>172</v>
      </c>
      <c r="M518" t="s">
        <v>138</v>
      </c>
      <c r="N518">
        <v>310</v>
      </c>
      <c r="P518" cm="1">
        <f t="array" ref="P518">IF(Q518&gt;0,INDEX(Q518:Q12652,MATCH(TRUE,INDEX(Q518:Q12652="",,),0)-1),"")</f>
        <v>4</v>
      </c>
      <c r="Q518">
        <f t="shared" si="10"/>
        <v>3</v>
      </c>
      <c r="R518">
        <f>IF(P518="","",0)</f>
        <v>0</v>
      </c>
    </row>
    <row r="519" spans="1:18" x14ac:dyDescent="0.3">
      <c r="A519" t="s">
        <v>81</v>
      </c>
      <c r="B519" s="1">
        <v>38734</v>
      </c>
      <c r="C519" t="s">
        <v>82</v>
      </c>
      <c r="D519" t="s">
        <v>160</v>
      </c>
      <c r="E519" t="s">
        <v>161</v>
      </c>
      <c r="G519" t="s">
        <v>19</v>
      </c>
      <c r="H519" t="s">
        <v>95</v>
      </c>
      <c r="I519" t="s">
        <v>21</v>
      </c>
      <c r="J519" t="s">
        <v>73</v>
      </c>
      <c r="K519">
        <v>322</v>
      </c>
      <c r="L519">
        <v>27.8</v>
      </c>
      <c r="M519" t="s">
        <v>138</v>
      </c>
      <c r="N519">
        <v>29.9</v>
      </c>
      <c r="P519" cm="1">
        <f t="array" ref="P519">IF(Q519&gt;0,INDEX(Q519:Q12653,MATCH(TRUE,INDEX(Q519:Q12653="",,),0)-1),"")</f>
        <v>4</v>
      </c>
      <c r="Q519">
        <f t="shared" si="10"/>
        <v>3</v>
      </c>
      <c r="R519">
        <f>IF(P519="","",0)</f>
        <v>0</v>
      </c>
    </row>
    <row r="520" spans="1:18" x14ac:dyDescent="0.3">
      <c r="A520" t="s">
        <v>81</v>
      </c>
      <c r="B520" s="1">
        <v>38734</v>
      </c>
      <c r="C520" t="s">
        <v>82</v>
      </c>
      <c r="D520" t="s">
        <v>160</v>
      </c>
      <c r="E520" t="s">
        <v>161</v>
      </c>
      <c r="G520" t="s">
        <v>19</v>
      </c>
      <c r="H520" t="s">
        <v>20</v>
      </c>
      <c r="I520" t="s">
        <v>21</v>
      </c>
      <c r="J520" t="s">
        <v>73</v>
      </c>
      <c r="K520">
        <v>351</v>
      </c>
      <c r="L520">
        <v>13.35</v>
      </c>
      <c r="M520" t="s">
        <v>138</v>
      </c>
      <c r="N520">
        <v>14.35</v>
      </c>
      <c r="P520" cm="1">
        <f t="array" ref="P520">IF(Q520&gt;0,INDEX(Q520:Q12654,MATCH(TRUE,INDEX(Q520:Q12654="",,),0)-1),"")</f>
        <v>4</v>
      </c>
      <c r="Q520">
        <f t="shared" si="10"/>
        <v>3</v>
      </c>
      <c r="R520">
        <f>IF(P520="","",0)</f>
        <v>0</v>
      </c>
    </row>
    <row r="521" spans="1:18" x14ac:dyDescent="0.3">
      <c r="A521" t="s">
        <v>81</v>
      </c>
      <c r="B521" s="1">
        <v>38734</v>
      </c>
      <c r="C521" t="s">
        <v>82</v>
      </c>
      <c r="D521" t="s">
        <v>160</v>
      </c>
      <c r="E521" t="s">
        <v>161</v>
      </c>
      <c r="G521" s="6" t="s">
        <v>88</v>
      </c>
      <c r="H521" t="s">
        <v>41</v>
      </c>
      <c r="I521" t="s">
        <v>21</v>
      </c>
      <c r="J521" t="s">
        <v>73</v>
      </c>
      <c r="K521">
        <v>64</v>
      </c>
      <c r="L521">
        <v>23.7</v>
      </c>
      <c r="M521" t="s">
        <v>138</v>
      </c>
      <c r="N521">
        <v>23.7</v>
      </c>
      <c r="P521" cm="1">
        <f t="array" ref="P521">IF(Q521&gt;0,INDEX(Q521:Q12655,MATCH(TRUE,INDEX(Q521:Q12655="",,),0)-1),"")</f>
        <v>4</v>
      </c>
      <c r="Q521">
        <f t="shared" si="10"/>
        <v>3</v>
      </c>
      <c r="R521">
        <f>IF(P521="","",0)</f>
        <v>0</v>
      </c>
    </row>
    <row r="522" spans="1:18" x14ac:dyDescent="0.3">
      <c r="A522" t="s">
        <v>81</v>
      </c>
      <c r="B522" s="1">
        <v>38734</v>
      </c>
      <c r="C522" t="s">
        <v>82</v>
      </c>
      <c r="D522" t="s">
        <v>160</v>
      </c>
      <c r="E522" t="s">
        <v>161</v>
      </c>
      <c r="G522" s="6" t="s">
        <v>88</v>
      </c>
      <c r="H522" t="s">
        <v>87</v>
      </c>
      <c r="I522" t="s">
        <v>21</v>
      </c>
      <c r="J522" t="s">
        <v>73</v>
      </c>
      <c r="K522">
        <v>46</v>
      </c>
      <c r="L522">
        <v>21.15</v>
      </c>
      <c r="M522" t="s">
        <v>138</v>
      </c>
      <c r="N522">
        <v>21.15</v>
      </c>
      <c r="P522" cm="1">
        <f t="array" ref="P522">IF(Q522&gt;0,INDEX(Q522:Q12656,MATCH(TRUE,INDEX(Q522:Q12656="",,),0)-1),"")</f>
        <v>4</v>
      </c>
      <c r="Q522">
        <f t="shared" si="10"/>
        <v>3</v>
      </c>
      <c r="R522">
        <f>IF(P522="","",0)</f>
        <v>0</v>
      </c>
    </row>
    <row r="523" spans="1:18" x14ac:dyDescent="0.3">
      <c r="A523" t="s">
        <v>81</v>
      </c>
      <c r="B523" s="1">
        <v>38734</v>
      </c>
      <c r="C523" t="s">
        <v>82</v>
      </c>
      <c r="D523" t="s">
        <v>160</v>
      </c>
      <c r="E523" t="s">
        <v>161</v>
      </c>
      <c r="G523" t="s">
        <v>19</v>
      </c>
      <c r="H523" t="s">
        <v>41</v>
      </c>
      <c r="I523" t="s">
        <v>45</v>
      </c>
      <c r="J523" t="s">
        <v>93</v>
      </c>
      <c r="K523">
        <v>12.3</v>
      </c>
      <c r="L523">
        <v>172</v>
      </c>
      <c r="M523" t="s">
        <v>113</v>
      </c>
      <c r="N523">
        <v>172</v>
      </c>
      <c r="P523" cm="1">
        <f t="array" ref="P523">IF(Q523&gt;0,INDEX(Q523:Q12657,MATCH(TRUE,INDEX(Q523:Q12657="",,),0)-1),"")</f>
        <v>4</v>
      </c>
      <c r="Q523">
        <f t="shared" si="10"/>
        <v>4</v>
      </c>
      <c r="R523">
        <f>IF(P523="","",0)</f>
        <v>0</v>
      </c>
    </row>
    <row r="524" spans="1:18" x14ac:dyDescent="0.3">
      <c r="A524" t="s">
        <v>81</v>
      </c>
      <c r="B524" s="1">
        <v>38734</v>
      </c>
      <c r="C524" t="s">
        <v>82</v>
      </c>
      <c r="D524" t="s">
        <v>160</v>
      </c>
      <c r="E524" t="s">
        <v>161</v>
      </c>
      <c r="G524" t="s">
        <v>19</v>
      </c>
      <c r="H524" t="s">
        <v>95</v>
      </c>
      <c r="I524" t="s">
        <v>21</v>
      </c>
      <c r="J524" t="s">
        <v>73</v>
      </c>
      <c r="K524">
        <v>322</v>
      </c>
      <c r="L524">
        <v>27.8</v>
      </c>
      <c r="M524" t="s">
        <v>113</v>
      </c>
      <c r="N524">
        <v>30</v>
      </c>
      <c r="P524" cm="1">
        <f t="array" ref="P524">IF(Q524&gt;0,INDEX(Q524:Q12658,MATCH(TRUE,INDEX(Q524:Q12658="",,),0)-1),"")</f>
        <v>4</v>
      </c>
      <c r="Q524">
        <f t="shared" si="10"/>
        <v>4</v>
      </c>
      <c r="R524">
        <f>IF(P524="","",0)</f>
        <v>0</v>
      </c>
    </row>
    <row r="525" spans="1:18" x14ac:dyDescent="0.3">
      <c r="A525" t="s">
        <v>81</v>
      </c>
      <c r="B525" s="1">
        <v>38734</v>
      </c>
      <c r="C525" t="s">
        <v>82</v>
      </c>
      <c r="D525" t="s">
        <v>160</v>
      </c>
      <c r="E525" t="s">
        <v>161</v>
      </c>
      <c r="G525" t="s">
        <v>19</v>
      </c>
      <c r="H525" t="s">
        <v>20</v>
      </c>
      <c r="I525" t="s">
        <v>21</v>
      </c>
      <c r="J525" t="s">
        <v>73</v>
      </c>
      <c r="K525">
        <v>351</v>
      </c>
      <c r="L525">
        <v>13.35</v>
      </c>
      <c r="M525" t="s">
        <v>113</v>
      </c>
      <c r="N525">
        <v>13.75</v>
      </c>
      <c r="P525" cm="1">
        <f t="array" ref="P525">IF(Q525&gt;0,INDEX(Q525:Q12659,MATCH(TRUE,INDEX(Q525:Q12659="",,),0)-1),"")</f>
        <v>4</v>
      </c>
      <c r="Q525">
        <f t="shared" si="10"/>
        <v>4</v>
      </c>
      <c r="R525">
        <f>IF(P525="","",0)</f>
        <v>0</v>
      </c>
    </row>
    <row r="526" spans="1:18" x14ac:dyDescent="0.3">
      <c r="A526" t="s">
        <v>81</v>
      </c>
      <c r="B526" s="1">
        <v>38734</v>
      </c>
      <c r="C526" t="s">
        <v>82</v>
      </c>
      <c r="D526" t="s">
        <v>160</v>
      </c>
      <c r="E526" t="s">
        <v>161</v>
      </c>
      <c r="G526" s="6" t="s">
        <v>88</v>
      </c>
      <c r="H526" t="s">
        <v>41</v>
      </c>
      <c r="I526" t="s">
        <v>21</v>
      </c>
      <c r="J526" t="s">
        <v>73</v>
      </c>
      <c r="K526">
        <v>64</v>
      </c>
      <c r="L526">
        <v>23.7</v>
      </c>
      <c r="M526" t="s">
        <v>113</v>
      </c>
      <c r="N526">
        <v>23.7</v>
      </c>
      <c r="P526" cm="1">
        <f t="array" ref="P526">IF(Q526&gt;0,INDEX(Q526:Q12660,MATCH(TRUE,INDEX(Q526:Q12660="",,),0)-1),"")</f>
        <v>4</v>
      </c>
      <c r="Q526">
        <f t="shared" si="10"/>
        <v>4</v>
      </c>
      <c r="R526">
        <f>IF(P526="","",0)</f>
        <v>0</v>
      </c>
    </row>
    <row r="527" spans="1:18" x14ac:dyDescent="0.3">
      <c r="A527" t="s">
        <v>81</v>
      </c>
      <c r="B527" s="1">
        <v>38734</v>
      </c>
      <c r="C527" t="s">
        <v>82</v>
      </c>
      <c r="D527" t="s">
        <v>160</v>
      </c>
      <c r="E527" t="s">
        <v>161</v>
      </c>
      <c r="G527" s="6" t="s">
        <v>88</v>
      </c>
      <c r="H527" t="s">
        <v>87</v>
      </c>
      <c r="I527" t="s">
        <v>21</v>
      </c>
      <c r="J527" t="s">
        <v>73</v>
      </c>
      <c r="K527">
        <v>46</v>
      </c>
      <c r="L527">
        <v>21.15</v>
      </c>
      <c r="M527" t="s">
        <v>113</v>
      </c>
      <c r="N527">
        <v>21.15</v>
      </c>
      <c r="P527" cm="1">
        <f t="array" ref="P527">IF(Q527&gt;0,INDEX(Q527:Q12661,MATCH(TRUE,INDEX(Q527:Q12661="",,),0)-1),"")</f>
        <v>4</v>
      </c>
      <c r="Q527">
        <f t="shared" si="10"/>
        <v>4</v>
      </c>
      <c r="R527">
        <f>IF(P527="","",0)</f>
        <v>0</v>
      </c>
    </row>
    <row r="528" spans="1:18" x14ac:dyDescent="0.3">
      <c r="P528" t="str" cm="1">
        <f t="array" ref="P528">IF(Q528&gt;0,INDEX(Q528:Q12662,MATCH(TRUE,INDEX(Q528:Q12662="",,),0)-1),"")</f>
        <v/>
      </c>
      <c r="R528" t="str">
        <f>IF(P528="","",0)</f>
        <v/>
      </c>
    </row>
    <row r="529" spans="1:18" x14ac:dyDescent="0.3">
      <c r="A529" t="s">
        <v>81</v>
      </c>
      <c r="B529" s="1">
        <v>38734</v>
      </c>
      <c r="C529" t="s">
        <v>82</v>
      </c>
      <c r="D529" t="s">
        <v>163</v>
      </c>
      <c r="E529" t="s">
        <v>164</v>
      </c>
      <c r="G529" t="s">
        <v>19</v>
      </c>
      <c r="H529" t="s">
        <v>36</v>
      </c>
      <c r="I529" t="s">
        <v>45</v>
      </c>
      <c r="J529" t="s">
        <v>93</v>
      </c>
      <c r="K529">
        <v>35.4</v>
      </c>
      <c r="L529">
        <v>135</v>
      </c>
      <c r="M529" t="s">
        <v>138</v>
      </c>
      <c r="N529">
        <v>305</v>
      </c>
      <c r="O529" t="s">
        <v>24</v>
      </c>
      <c r="P529" cm="1">
        <f t="array" ref="P529">IF(Q529&gt;0,INDEX(Q529:Q12663,MATCH(TRUE,INDEX(Q529:Q12663="",,),0)-1),"")</f>
        <v>5</v>
      </c>
      <c r="Q529">
        <f>INT((ROW()-529)/6)+1</f>
        <v>1</v>
      </c>
      <c r="R529">
        <f>IF(P529="","",0)</f>
        <v>0</v>
      </c>
    </row>
    <row r="530" spans="1:18" x14ac:dyDescent="0.3">
      <c r="A530" t="s">
        <v>81</v>
      </c>
      <c r="B530" s="1">
        <v>38734</v>
      </c>
      <c r="C530" t="s">
        <v>82</v>
      </c>
      <c r="D530" t="s">
        <v>163</v>
      </c>
      <c r="E530" t="s">
        <v>164</v>
      </c>
      <c r="G530" t="s">
        <v>19</v>
      </c>
      <c r="H530" t="s">
        <v>36</v>
      </c>
      <c r="I530" t="s">
        <v>21</v>
      </c>
      <c r="J530" t="s">
        <v>73</v>
      </c>
      <c r="K530">
        <v>244</v>
      </c>
      <c r="L530">
        <v>21.15</v>
      </c>
      <c r="M530" t="s">
        <v>138</v>
      </c>
      <c r="N530">
        <v>24.15</v>
      </c>
      <c r="O530" t="s">
        <v>24</v>
      </c>
      <c r="P530" cm="1">
        <f t="array" ref="P530">IF(Q530&gt;0,INDEX(Q530:Q12664,MATCH(TRUE,INDEX(Q530:Q12664="",,),0)-1),"")</f>
        <v>5</v>
      </c>
      <c r="Q530">
        <f t="shared" ref="Q530:Q558" si="11">INT((ROW()-529)/6)+1</f>
        <v>1</v>
      </c>
      <c r="R530">
        <f>IF(P530="","",0)</f>
        <v>0</v>
      </c>
    </row>
    <row r="531" spans="1:18" x14ac:dyDescent="0.3">
      <c r="A531" t="s">
        <v>81</v>
      </c>
      <c r="B531" s="1">
        <v>38734</v>
      </c>
      <c r="C531" t="s">
        <v>82</v>
      </c>
      <c r="D531" t="s">
        <v>163</v>
      </c>
      <c r="E531" t="s">
        <v>164</v>
      </c>
      <c r="G531" t="s">
        <v>19</v>
      </c>
      <c r="H531" t="s">
        <v>95</v>
      </c>
      <c r="I531" t="s">
        <v>21</v>
      </c>
      <c r="J531" t="s">
        <v>73</v>
      </c>
      <c r="K531">
        <v>152</v>
      </c>
      <c r="L531">
        <v>31.75</v>
      </c>
      <c r="M531" t="s">
        <v>138</v>
      </c>
      <c r="N531">
        <v>33</v>
      </c>
      <c r="O531" t="s">
        <v>24</v>
      </c>
      <c r="P531" cm="1">
        <f t="array" ref="P531">IF(Q531&gt;0,INDEX(Q531:Q12665,MATCH(TRUE,INDEX(Q531:Q12665="",,),0)-1),"")</f>
        <v>5</v>
      </c>
      <c r="Q531">
        <f t="shared" si="11"/>
        <v>1</v>
      </c>
      <c r="R531">
        <f>IF(P531="","",0)</f>
        <v>0</v>
      </c>
    </row>
    <row r="532" spans="1:18" x14ac:dyDescent="0.3">
      <c r="A532" t="s">
        <v>81</v>
      </c>
      <c r="B532" s="1">
        <v>38734</v>
      </c>
      <c r="C532" t="s">
        <v>82</v>
      </c>
      <c r="D532" t="s">
        <v>163</v>
      </c>
      <c r="E532" t="s">
        <v>164</v>
      </c>
      <c r="G532" s="6" t="s">
        <v>88</v>
      </c>
      <c r="H532" t="s">
        <v>95</v>
      </c>
      <c r="I532" t="s">
        <v>45</v>
      </c>
      <c r="J532" t="s">
        <v>93</v>
      </c>
      <c r="K532">
        <v>18.7</v>
      </c>
      <c r="L532">
        <v>111</v>
      </c>
      <c r="M532" t="s">
        <v>138</v>
      </c>
      <c r="N532">
        <v>111</v>
      </c>
      <c r="O532" t="s">
        <v>24</v>
      </c>
      <c r="P532" cm="1">
        <f t="array" ref="P532">IF(Q532&gt;0,INDEX(Q532:Q12666,MATCH(TRUE,INDEX(Q532:Q12666="",,),0)-1),"")</f>
        <v>5</v>
      </c>
      <c r="Q532">
        <f t="shared" si="11"/>
        <v>1</v>
      </c>
      <c r="R532">
        <f>IF(P532="","",0)</f>
        <v>0</v>
      </c>
    </row>
    <row r="533" spans="1:18" x14ac:dyDescent="0.3">
      <c r="A533" t="s">
        <v>81</v>
      </c>
      <c r="B533" s="1">
        <v>38734</v>
      </c>
      <c r="C533" t="s">
        <v>82</v>
      </c>
      <c r="D533" t="s">
        <v>163</v>
      </c>
      <c r="E533" t="s">
        <v>164</v>
      </c>
      <c r="G533" s="6" t="s">
        <v>88</v>
      </c>
      <c r="H533" t="s">
        <v>20</v>
      </c>
      <c r="I533" t="s">
        <v>45</v>
      </c>
      <c r="J533" t="s">
        <v>93</v>
      </c>
      <c r="K533">
        <v>0.7</v>
      </c>
      <c r="L533">
        <v>144</v>
      </c>
      <c r="M533" t="s">
        <v>138</v>
      </c>
      <c r="N533">
        <v>144</v>
      </c>
      <c r="O533" t="s">
        <v>24</v>
      </c>
      <c r="P533" cm="1">
        <f t="array" ref="P533">IF(Q533&gt;0,INDEX(Q533:Q12667,MATCH(TRUE,INDEX(Q533:Q12667="",,),0)-1),"")</f>
        <v>5</v>
      </c>
      <c r="Q533">
        <f t="shared" si="11"/>
        <v>1</v>
      </c>
      <c r="R533">
        <f>IF(P533="","",0)</f>
        <v>0</v>
      </c>
    </row>
    <row r="534" spans="1:18" x14ac:dyDescent="0.3">
      <c r="A534" t="s">
        <v>81</v>
      </c>
      <c r="B534" s="1">
        <v>38734</v>
      </c>
      <c r="C534" t="s">
        <v>82</v>
      </c>
      <c r="D534" t="s">
        <v>163</v>
      </c>
      <c r="E534" t="s">
        <v>164</v>
      </c>
      <c r="G534" s="6" t="s">
        <v>88</v>
      </c>
      <c r="H534" t="s">
        <v>20</v>
      </c>
      <c r="I534" t="s">
        <v>21</v>
      </c>
      <c r="J534" t="s">
        <v>73</v>
      </c>
      <c r="K534">
        <v>3</v>
      </c>
      <c r="L534">
        <v>4.5999999999999996</v>
      </c>
      <c r="M534" t="s">
        <v>138</v>
      </c>
      <c r="N534">
        <v>4.5999999999999996</v>
      </c>
      <c r="O534" t="s">
        <v>24</v>
      </c>
      <c r="P534" cm="1">
        <f t="array" ref="P534">IF(Q534&gt;0,INDEX(Q534:Q12668,MATCH(TRUE,INDEX(Q534:Q12668="",,),0)-1),"")</f>
        <v>5</v>
      </c>
      <c r="Q534">
        <f t="shared" si="11"/>
        <v>1</v>
      </c>
      <c r="R534">
        <f>IF(P534="","",0)</f>
        <v>0</v>
      </c>
    </row>
    <row r="535" spans="1:18" x14ac:dyDescent="0.3">
      <c r="A535" t="s">
        <v>81</v>
      </c>
      <c r="B535" s="1">
        <v>38734</v>
      </c>
      <c r="C535" t="s">
        <v>82</v>
      </c>
      <c r="D535" t="s">
        <v>163</v>
      </c>
      <c r="E535" t="s">
        <v>164</v>
      </c>
      <c r="G535" t="s">
        <v>19</v>
      </c>
      <c r="H535" t="s">
        <v>36</v>
      </c>
      <c r="I535" t="s">
        <v>45</v>
      </c>
      <c r="J535" t="s">
        <v>93</v>
      </c>
      <c r="K535">
        <v>35.4</v>
      </c>
      <c r="L535">
        <v>135</v>
      </c>
      <c r="M535" t="s">
        <v>120</v>
      </c>
      <c r="N535">
        <v>135</v>
      </c>
      <c r="P535" cm="1">
        <f t="array" ref="P535">IF(Q535&gt;0,INDEX(Q535:Q12669,MATCH(TRUE,INDEX(Q535:Q12669="",,),0)-1),"")</f>
        <v>5</v>
      </c>
      <c r="Q535">
        <f t="shared" si="11"/>
        <v>2</v>
      </c>
      <c r="R535">
        <f>IF(P535="","",0)</f>
        <v>0</v>
      </c>
    </row>
    <row r="536" spans="1:18" x14ac:dyDescent="0.3">
      <c r="A536" t="s">
        <v>81</v>
      </c>
      <c r="B536" s="1">
        <v>38734</v>
      </c>
      <c r="C536" t="s">
        <v>82</v>
      </c>
      <c r="D536" t="s">
        <v>163</v>
      </c>
      <c r="E536" t="s">
        <v>164</v>
      </c>
      <c r="G536" t="s">
        <v>19</v>
      </c>
      <c r="H536" t="s">
        <v>36</v>
      </c>
      <c r="I536" t="s">
        <v>21</v>
      </c>
      <c r="J536" t="s">
        <v>73</v>
      </c>
      <c r="K536">
        <v>244</v>
      </c>
      <c r="L536">
        <v>21.15</v>
      </c>
      <c r="M536" t="s">
        <v>120</v>
      </c>
      <c r="N536">
        <v>32</v>
      </c>
      <c r="P536" cm="1">
        <f t="array" ref="P536">IF(Q536&gt;0,INDEX(Q536:Q12670,MATCH(TRUE,INDEX(Q536:Q12670="",,),0)-1),"")</f>
        <v>5</v>
      </c>
      <c r="Q536">
        <f t="shared" si="11"/>
        <v>2</v>
      </c>
      <c r="R536">
        <f>IF(P536="","",0)</f>
        <v>0</v>
      </c>
    </row>
    <row r="537" spans="1:18" x14ac:dyDescent="0.3">
      <c r="A537" t="s">
        <v>81</v>
      </c>
      <c r="B537" s="1">
        <v>38734</v>
      </c>
      <c r="C537" t="s">
        <v>82</v>
      </c>
      <c r="D537" t="s">
        <v>163</v>
      </c>
      <c r="E537" t="s">
        <v>164</v>
      </c>
      <c r="G537" t="s">
        <v>19</v>
      </c>
      <c r="H537" t="s">
        <v>95</v>
      </c>
      <c r="I537" t="s">
        <v>21</v>
      </c>
      <c r="J537" t="s">
        <v>73</v>
      </c>
      <c r="K537">
        <v>152</v>
      </c>
      <c r="L537">
        <v>31.75</v>
      </c>
      <c r="M537" t="s">
        <v>120</v>
      </c>
      <c r="N537">
        <v>40</v>
      </c>
      <c r="P537" cm="1">
        <f t="array" ref="P537">IF(Q537&gt;0,INDEX(Q537:Q12671,MATCH(TRUE,INDEX(Q537:Q12671="",,),0)-1),"")</f>
        <v>5</v>
      </c>
      <c r="Q537">
        <f t="shared" si="11"/>
        <v>2</v>
      </c>
      <c r="R537">
        <f>IF(P537="","",0)</f>
        <v>0</v>
      </c>
    </row>
    <row r="538" spans="1:18" x14ac:dyDescent="0.3">
      <c r="A538" t="s">
        <v>81</v>
      </c>
      <c r="B538" s="1">
        <v>38734</v>
      </c>
      <c r="C538" t="s">
        <v>82</v>
      </c>
      <c r="D538" t="s">
        <v>163</v>
      </c>
      <c r="E538" t="s">
        <v>164</v>
      </c>
      <c r="G538" s="6" t="s">
        <v>88</v>
      </c>
      <c r="H538" t="s">
        <v>95</v>
      </c>
      <c r="I538" t="s">
        <v>45</v>
      </c>
      <c r="J538" t="s">
        <v>93</v>
      </c>
      <c r="K538">
        <v>18.7</v>
      </c>
      <c r="L538">
        <v>111</v>
      </c>
      <c r="M538" t="s">
        <v>120</v>
      </c>
      <c r="N538">
        <v>111</v>
      </c>
      <c r="P538" cm="1">
        <f t="array" ref="P538">IF(Q538&gt;0,INDEX(Q538:Q12672,MATCH(TRUE,INDEX(Q538:Q12672="",,),0)-1),"")</f>
        <v>5</v>
      </c>
      <c r="Q538">
        <f t="shared" si="11"/>
        <v>2</v>
      </c>
      <c r="R538">
        <f>IF(P538="","",0)</f>
        <v>0</v>
      </c>
    </row>
    <row r="539" spans="1:18" x14ac:dyDescent="0.3">
      <c r="A539" t="s">
        <v>81</v>
      </c>
      <c r="B539" s="1">
        <v>38734</v>
      </c>
      <c r="C539" t="s">
        <v>82</v>
      </c>
      <c r="D539" t="s">
        <v>163</v>
      </c>
      <c r="E539" t="s">
        <v>164</v>
      </c>
      <c r="G539" s="6" t="s">
        <v>88</v>
      </c>
      <c r="H539" t="s">
        <v>20</v>
      </c>
      <c r="I539" t="s">
        <v>45</v>
      </c>
      <c r="J539" t="s">
        <v>93</v>
      </c>
      <c r="K539">
        <v>0.7</v>
      </c>
      <c r="L539">
        <v>144</v>
      </c>
      <c r="M539" t="s">
        <v>120</v>
      </c>
      <c r="N539">
        <v>144</v>
      </c>
      <c r="P539" cm="1">
        <f t="array" ref="P539">IF(Q539&gt;0,INDEX(Q539:Q12673,MATCH(TRUE,INDEX(Q539:Q12673="",,),0)-1),"")</f>
        <v>5</v>
      </c>
      <c r="Q539">
        <f t="shared" si="11"/>
        <v>2</v>
      </c>
      <c r="R539">
        <f>IF(P539="","",0)</f>
        <v>0</v>
      </c>
    </row>
    <row r="540" spans="1:18" x14ac:dyDescent="0.3">
      <c r="A540" t="s">
        <v>81</v>
      </c>
      <c r="B540" s="1">
        <v>38734</v>
      </c>
      <c r="C540" t="s">
        <v>82</v>
      </c>
      <c r="D540" t="s">
        <v>163</v>
      </c>
      <c r="E540" t="s">
        <v>164</v>
      </c>
      <c r="G540" s="6" t="s">
        <v>88</v>
      </c>
      <c r="H540" t="s">
        <v>20</v>
      </c>
      <c r="I540" t="s">
        <v>21</v>
      </c>
      <c r="J540" t="s">
        <v>73</v>
      </c>
      <c r="K540">
        <v>3</v>
      </c>
      <c r="L540">
        <v>4.5999999999999996</v>
      </c>
      <c r="M540" t="s">
        <v>120</v>
      </c>
      <c r="N540">
        <v>4.5999999999999996</v>
      </c>
      <c r="P540" cm="1">
        <f t="array" ref="P540">IF(Q540&gt;0,INDEX(Q540:Q12674,MATCH(TRUE,INDEX(Q540:Q12674="",,),0)-1),"")</f>
        <v>5</v>
      </c>
      <c r="Q540">
        <f t="shared" si="11"/>
        <v>2</v>
      </c>
      <c r="R540">
        <f>IF(P540="","",0)</f>
        <v>0</v>
      </c>
    </row>
    <row r="541" spans="1:18" x14ac:dyDescent="0.3">
      <c r="A541" t="s">
        <v>81</v>
      </c>
      <c r="B541" s="1">
        <v>38734</v>
      </c>
      <c r="C541" t="s">
        <v>82</v>
      </c>
      <c r="D541" t="s">
        <v>163</v>
      </c>
      <c r="E541" t="s">
        <v>164</v>
      </c>
      <c r="G541" t="s">
        <v>19</v>
      </c>
      <c r="H541" t="s">
        <v>36</v>
      </c>
      <c r="I541" t="s">
        <v>45</v>
      </c>
      <c r="J541" t="s">
        <v>93</v>
      </c>
      <c r="K541">
        <v>35.4</v>
      </c>
      <c r="L541">
        <v>135</v>
      </c>
      <c r="M541" t="s">
        <v>99</v>
      </c>
      <c r="N541">
        <v>210</v>
      </c>
      <c r="P541" cm="1">
        <f t="array" ref="P541">IF(Q541&gt;0,INDEX(Q541:Q12675,MATCH(TRUE,INDEX(Q541:Q12675="",,),0)-1),"")</f>
        <v>5</v>
      </c>
      <c r="Q541">
        <f t="shared" si="11"/>
        <v>3</v>
      </c>
      <c r="R541">
        <f>IF(P541="","",0)</f>
        <v>0</v>
      </c>
    </row>
    <row r="542" spans="1:18" x14ac:dyDescent="0.3">
      <c r="A542" t="s">
        <v>81</v>
      </c>
      <c r="B542" s="1">
        <v>38734</v>
      </c>
      <c r="C542" t="s">
        <v>82</v>
      </c>
      <c r="D542" t="s">
        <v>163</v>
      </c>
      <c r="E542" t="s">
        <v>164</v>
      </c>
      <c r="G542" t="s">
        <v>19</v>
      </c>
      <c r="H542" t="s">
        <v>36</v>
      </c>
      <c r="I542" t="s">
        <v>21</v>
      </c>
      <c r="J542" t="s">
        <v>73</v>
      </c>
      <c r="K542">
        <v>244</v>
      </c>
      <c r="L542">
        <v>21.15</v>
      </c>
      <c r="M542" t="s">
        <v>99</v>
      </c>
      <c r="N542">
        <v>21.15</v>
      </c>
      <c r="P542" cm="1">
        <f t="array" ref="P542">IF(Q542&gt;0,INDEX(Q542:Q12676,MATCH(TRUE,INDEX(Q542:Q12676="",,),0)-1),"")</f>
        <v>5</v>
      </c>
      <c r="Q542">
        <f t="shared" si="11"/>
        <v>3</v>
      </c>
      <c r="R542">
        <f>IF(P542="","",0)</f>
        <v>0</v>
      </c>
    </row>
    <row r="543" spans="1:18" x14ac:dyDescent="0.3">
      <c r="A543" t="s">
        <v>81</v>
      </c>
      <c r="B543" s="1">
        <v>38734</v>
      </c>
      <c r="C543" t="s">
        <v>82</v>
      </c>
      <c r="D543" t="s">
        <v>163</v>
      </c>
      <c r="E543" t="s">
        <v>164</v>
      </c>
      <c r="G543" t="s">
        <v>19</v>
      </c>
      <c r="H543" t="s">
        <v>95</v>
      </c>
      <c r="I543" t="s">
        <v>21</v>
      </c>
      <c r="J543" t="s">
        <v>73</v>
      </c>
      <c r="K543">
        <v>152</v>
      </c>
      <c r="L543">
        <v>31.75</v>
      </c>
      <c r="M543" t="s">
        <v>99</v>
      </c>
      <c r="N543">
        <v>31.75</v>
      </c>
      <c r="P543" cm="1">
        <f t="array" ref="P543">IF(Q543&gt;0,INDEX(Q543:Q12677,MATCH(TRUE,INDEX(Q543:Q12677="",,),0)-1),"")</f>
        <v>5</v>
      </c>
      <c r="Q543">
        <f t="shared" si="11"/>
        <v>3</v>
      </c>
      <c r="R543">
        <f>IF(P543="","",0)</f>
        <v>0</v>
      </c>
    </row>
    <row r="544" spans="1:18" x14ac:dyDescent="0.3">
      <c r="A544" t="s">
        <v>81</v>
      </c>
      <c r="B544" s="1">
        <v>38734</v>
      </c>
      <c r="C544" t="s">
        <v>82</v>
      </c>
      <c r="D544" t="s">
        <v>163</v>
      </c>
      <c r="E544" t="s">
        <v>164</v>
      </c>
      <c r="G544" s="6" t="s">
        <v>88</v>
      </c>
      <c r="H544" t="s">
        <v>95</v>
      </c>
      <c r="I544" t="s">
        <v>45</v>
      </c>
      <c r="J544" t="s">
        <v>93</v>
      </c>
      <c r="K544">
        <v>18.7</v>
      </c>
      <c r="L544">
        <v>111</v>
      </c>
      <c r="M544" t="s">
        <v>99</v>
      </c>
      <c r="N544">
        <v>111</v>
      </c>
      <c r="P544" cm="1">
        <f t="array" ref="P544">IF(Q544&gt;0,INDEX(Q544:Q12678,MATCH(TRUE,INDEX(Q544:Q12678="",,),0)-1),"")</f>
        <v>5</v>
      </c>
      <c r="Q544">
        <f t="shared" si="11"/>
        <v>3</v>
      </c>
      <c r="R544">
        <f>IF(P544="","",0)</f>
        <v>0</v>
      </c>
    </row>
    <row r="545" spans="1:18" x14ac:dyDescent="0.3">
      <c r="A545" t="s">
        <v>81</v>
      </c>
      <c r="B545" s="1">
        <v>38734</v>
      </c>
      <c r="C545" t="s">
        <v>82</v>
      </c>
      <c r="D545" t="s">
        <v>163</v>
      </c>
      <c r="E545" t="s">
        <v>164</v>
      </c>
      <c r="G545" s="6" t="s">
        <v>88</v>
      </c>
      <c r="H545" t="s">
        <v>20</v>
      </c>
      <c r="I545" t="s">
        <v>45</v>
      </c>
      <c r="J545" t="s">
        <v>93</v>
      </c>
      <c r="K545">
        <v>0.7</v>
      </c>
      <c r="L545">
        <v>144</v>
      </c>
      <c r="M545" t="s">
        <v>99</v>
      </c>
      <c r="N545">
        <v>144</v>
      </c>
      <c r="P545" cm="1">
        <f t="array" ref="P545">IF(Q545&gt;0,INDEX(Q545:Q12679,MATCH(TRUE,INDEX(Q545:Q12679="",,),0)-1),"")</f>
        <v>5</v>
      </c>
      <c r="Q545">
        <f t="shared" si="11"/>
        <v>3</v>
      </c>
      <c r="R545">
        <f>IF(P545="","",0)</f>
        <v>0</v>
      </c>
    </row>
    <row r="546" spans="1:18" x14ac:dyDescent="0.3">
      <c r="A546" t="s">
        <v>81</v>
      </c>
      <c r="B546" s="1">
        <v>38734</v>
      </c>
      <c r="C546" t="s">
        <v>82</v>
      </c>
      <c r="D546" t="s">
        <v>163</v>
      </c>
      <c r="E546" t="s">
        <v>164</v>
      </c>
      <c r="G546" s="6" t="s">
        <v>88</v>
      </c>
      <c r="H546" t="s">
        <v>20</v>
      </c>
      <c r="I546" t="s">
        <v>21</v>
      </c>
      <c r="J546" t="s">
        <v>73</v>
      </c>
      <c r="K546">
        <v>3</v>
      </c>
      <c r="L546">
        <v>4.5999999999999996</v>
      </c>
      <c r="M546" t="s">
        <v>99</v>
      </c>
      <c r="N546">
        <v>4.5999999999999996</v>
      </c>
      <c r="P546" cm="1">
        <f t="array" ref="P546">IF(Q546&gt;0,INDEX(Q546:Q12680,MATCH(TRUE,INDEX(Q546:Q12680="",,),0)-1),"")</f>
        <v>5</v>
      </c>
      <c r="Q546">
        <f t="shared" si="11"/>
        <v>3</v>
      </c>
      <c r="R546">
        <f>IF(P546="","",0)</f>
        <v>0</v>
      </c>
    </row>
    <row r="547" spans="1:18" x14ac:dyDescent="0.3">
      <c r="A547" t="s">
        <v>81</v>
      </c>
      <c r="B547" s="1">
        <v>38734</v>
      </c>
      <c r="C547" t="s">
        <v>82</v>
      </c>
      <c r="D547" t="s">
        <v>163</v>
      </c>
      <c r="E547" t="s">
        <v>164</v>
      </c>
      <c r="G547" t="s">
        <v>19</v>
      </c>
      <c r="H547" t="s">
        <v>36</v>
      </c>
      <c r="I547" t="s">
        <v>45</v>
      </c>
      <c r="J547" t="s">
        <v>93</v>
      </c>
      <c r="K547">
        <v>35.4</v>
      </c>
      <c r="L547">
        <v>135</v>
      </c>
      <c r="M547" t="s">
        <v>117</v>
      </c>
      <c r="N547">
        <v>135</v>
      </c>
      <c r="P547" cm="1">
        <f t="array" ref="P547">IF(Q547&gt;0,INDEX(Q547:Q12681,MATCH(TRUE,INDEX(Q547:Q12681="",,),0)-1),"")</f>
        <v>5</v>
      </c>
      <c r="Q547">
        <f t="shared" si="11"/>
        <v>4</v>
      </c>
      <c r="R547">
        <f>IF(P547="","",0)</f>
        <v>0</v>
      </c>
    </row>
    <row r="548" spans="1:18" x14ac:dyDescent="0.3">
      <c r="A548" t="s">
        <v>81</v>
      </c>
      <c r="B548" s="1">
        <v>38734</v>
      </c>
      <c r="C548" t="s">
        <v>82</v>
      </c>
      <c r="D548" t="s">
        <v>163</v>
      </c>
      <c r="E548" t="s">
        <v>164</v>
      </c>
      <c r="G548" t="s">
        <v>19</v>
      </c>
      <c r="H548" t="s">
        <v>36</v>
      </c>
      <c r="I548" t="s">
        <v>21</v>
      </c>
      <c r="J548" t="s">
        <v>73</v>
      </c>
      <c r="K548">
        <v>244</v>
      </c>
      <c r="L548">
        <v>21.15</v>
      </c>
      <c r="M548" t="s">
        <v>117</v>
      </c>
      <c r="N548">
        <v>21.15</v>
      </c>
      <c r="P548" cm="1">
        <f t="array" ref="P548">IF(Q548&gt;0,INDEX(Q548:Q12682,MATCH(TRUE,INDEX(Q548:Q12682="",,),0)-1),"")</f>
        <v>5</v>
      </c>
      <c r="Q548">
        <f t="shared" si="11"/>
        <v>4</v>
      </c>
      <c r="R548">
        <f>IF(P548="","",0)</f>
        <v>0</v>
      </c>
    </row>
    <row r="549" spans="1:18" x14ac:dyDescent="0.3">
      <c r="A549" t="s">
        <v>81</v>
      </c>
      <c r="B549" s="1">
        <v>38734</v>
      </c>
      <c r="C549" t="s">
        <v>82</v>
      </c>
      <c r="D549" t="s">
        <v>163</v>
      </c>
      <c r="E549" t="s">
        <v>164</v>
      </c>
      <c r="G549" t="s">
        <v>19</v>
      </c>
      <c r="H549" t="s">
        <v>95</v>
      </c>
      <c r="I549" t="s">
        <v>21</v>
      </c>
      <c r="J549" t="s">
        <v>73</v>
      </c>
      <c r="K549">
        <v>152</v>
      </c>
      <c r="L549">
        <v>31.75</v>
      </c>
      <c r="M549" t="s">
        <v>117</v>
      </c>
      <c r="N549">
        <v>39</v>
      </c>
      <c r="P549" cm="1">
        <f t="array" ref="P549">IF(Q549&gt;0,INDEX(Q549:Q12683,MATCH(TRUE,INDEX(Q549:Q12683="",,),0)-1),"")</f>
        <v>5</v>
      </c>
      <c r="Q549">
        <f t="shared" si="11"/>
        <v>4</v>
      </c>
      <c r="R549">
        <f>IF(P549="","",0)</f>
        <v>0</v>
      </c>
    </row>
    <row r="550" spans="1:18" x14ac:dyDescent="0.3">
      <c r="A550" t="s">
        <v>81</v>
      </c>
      <c r="B550" s="1">
        <v>38734</v>
      </c>
      <c r="C550" t="s">
        <v>82</v>
      </c>
      <c r="D550" t="s">
        <v>163</v>
      </c>
      <c r="E550" t="s">
        <v>164</v>
      </c>
      <c r="G550" s="6" t="s">
        <v>88</v>
      </c>
      <c r="H550" t="s">
        <v>95</v>
      </c>
      <c r="I550" t="s">
        <v>45</v>
      </c>
      <c r="J550" t="s">
        <v>93</v>
      </c>
      <c r="K550">
        <v>18.7</v>
      </c>
      <c r="L550">
        <v>111</v>
      </c>
      <c r="M550" t="s">
        <v>117</v>
      </c>
      <c r="N550">
        <v>111</v>
      </c>
      <c r="P550" cm="1">
        <f t="array" ref="P550">IF(Q550&gt;0,INDEX(Q550:Q12684,MATCH(TRUE,INDEX(Q550:Q12684="",,),0)-1),"")</f>
        <v>5</v>
      </c>
      <c r="Q550">
        <f t="shared" si="11"/>
        <v>4</v>
      </c>
      <c r="R550">
        <f>IF(P550="","",0)</f>
        <v>0</v>
      </c>
    </row>
    <row r="551" spans="1:18" x14ac:dyDescent="0.3">
      <c r="A551" t="s">
        <v>81</v>
      </c>
      <c r="B551" s="1">
        <v>38734</v>
      </c>
      <c r="C551" t="s">
        <v>82</v>
      </c>
      <c r="D551" t="s">
        <v>163</v>
      </c>
      <c r="E551" t="s">
        <v>164</v>
      </c>
      <c r="G551" s="6" t="s">
        <v>88</v>
      </c>
      <c r="H551" t="s">
        <v>20</v>
      </c>
      <c r="I551" t="s">
        <v>45</v>
      </c>
      <c r="J551" t="s">
        <v>93</v>
      </c>
      <c r="K551">
        <v>0.7</v>
      </c>
      <c r="L551">
        <v>144</v>
      </c>
      <c r="M551" t="s">
        <v>117</v>
      </c>
      <c r="N551">
        <v>144</v>
      </c>
      <c r="P551" cm="1">
        <f t="array" ref="P551">IF(Q551&gt;0,INDEX(Q551:Q12685,MATCH(TRUE,INDEX(Q551:Q12685="",,),0)-1),"")</f>
        <v>5</v>
      </c>
      <c r="Q551">
        <f t="shared" si="11"/>
        <v>4</v>
      </c>
      <c r="R551">
        <f>IF(P551="","",0)</f>
        <v>0</v>
      </c>
    </row>
    <row r="552" spans="1:18" x14ac:dyDescent="0.3">
      <c r="A552" t="s">
        <v>81</v>
      </c>
      <c r="B552" s="1">
        <v>38734</v>
      </c>
      <c r="C552" t="s">
        <v>82</v>
      </c>
      <c r="D552" t="s">
        <v>163</v>
      </c>
      <c r="E552" t="s">
        <v>164</v>
      </c>
      <c r="G552" s="6" t="s">
        <v>88</v>
      </c>
      <c r="H552" t="s">
        <v>20</v>
      </c>
      <c r="I552" t="s">
        <v>21</v>
      </c>
      <c r="J552" t="s">
        <v>73</v>
      </c>
      <c r="K552">
        <v>3</v>
      </c>
      <c r="L552">
        <v>4.5999999999999996</v>
      </c>
      <c r="M552" t="s">
        <v>117</v>
      </c>
      <c r="N552">
        <v>4.5999999999999996</v>
      </c>
      <c r="P552" cm="1">
        <f t="array" ref="P552">IF(Q552&gt;0,INDEX(Q552:Q12686,MATCH(TRUE,INDEX(Q552:Q12686="",,),0)-1),"")</f>
        <v>5</v>
      </c>
      <c r="Q552">
        <f t="shared" si="11"/>
        <v>4</v>
      </c>
      <c r="R552">
        <f>IF(P552="","",0)</f>
        <v>0</v>
      </c>
    </row>
    <row r="553" spans="1:18" x14ac:dyDescent="0.3">
      <c r="A553" t="s">
        <v>81</v>
      </c>
      <c r="B553" s="1">
        <v>38734</v>
      </c>
      <c r="C553" t="s">
        <v>82</v>
      </c>
      <c r="D553" t="s">
        <v>163</v>
      </c>
      <c r="E553" t="s">
        <v>164</v>
      </c>
      <c r="G553" t="s">
        <v>19</v>
      </c>
      <c r="H553" t="s">
        <v>36</v>
      </c>
      <c r="I553" t="s">
        <v>45</v>
      </c>
      <c r="J553" t="s">
        <v>93</v>
      </c>
      <c r="K553">
        <v>35.4</v>
      </c>
      <c r="L553">
        <v>135</v>
      </c>
      <c r="M553" t="s">
        <v>165</v>
      </c>
      <c r="N553">
        <v>145.01</v>
      </c>
      <c r="P553" cm="1">
        <f t="array" ref="P553">IF(Q553&gt;0,INDEX(Q553:Q12687,MATCH(TRUE,INDEX(Q553:Q12687="",,),0)-1),"")</f>
        <v>5</v>
      </c>
      <c r="Q553">
        <f t="shared" si="11"/>
        <v>5</v>
      </c>
      <c r="R553">
        <f>IF(P553="","",0)</f>
        <v>0</v>
      </c>
    </row>
    <row r="554" spans="1:18" x14ac:dyDescent="0.3">
      <c r="A554" t="s">
        <v>81</v>
      </c>
      <c r="B554" s="1">
        <v>38734</v>
      </c>
      <c r="C554" t="s">
        <v>82</v>
      </c>
      <c r="D554" t="s">
        <v>163</v>
      </c>
      <c r="E554" t="s">
        <v>164</v>
      </c>
      <c r="G554" t="s">
        <v>19</v>
      </c>
      <c r="H554" t="s">
        <v>36</v>
      </c>
      <c r="I554" t="s">
        <v>21</v>
      </c>
      <c r="J554" t="s">
        <v>73</v>
      </c>
      <c r="K554">
        <v>244</v>
      </c>
      <c r="L554">
        <v>21.15</v>
      </c>
      <c r="M554" t="s">
        <v>165</v>
      </c>
      <c r="N554">
        <v>21.15</v>
      </c>
      <c r="P554" cm="1">
        <f t="array" ref="P554">IF(Q554&gt;0,INDEX(Q554:Q12688,MATCH(TRUE,INDEX(Q554:Q12688="",,),0)-1),"")</f>
        <v>5</v>
      </c>
      <c r="Q554">
        <f t="shared" si="11"/>
        <v>5</v>
      </c>
      <c r="R554">
        <f>IF(P554="","",0)</f>
        <v>0</v>
      </c>
    </row>
    <row r="555" spans="1:18" x14ac:dyDescent="0.3">
      <c r="A555" t="s">
        <v>81</v>
      </c>
      <c r="B555" s="1">
        <v>38734</v>
      </c>
      <c r="C555" t="s">
        <v>82</v>
      </c>
      <c r="D555" t="s">
        <v>163</v>
      </c>
      <c r="E555" t="s">
        <v>164</v>
      </c>
      <c r="G555" t="s">
        <v>19</v>
      </c>
      <c r="H555" t="s">
        <v>95</v>
      </c>
      <c r="I555" t="s">
        <v>21</v>
      </c>
      <c r="J555" t="s">
        <v>73</v>
      </c>
      <c r="K555">
        <v>152</v>
      </c>
      <c r="L555">
        <v>31.75</v>
      </c>
      <c r="M555" t="s">
        <v>165</v>
      </c>
      <c r="N555">
        <v>31.75</v>
      </c>
      <c r="P555" cm="1">
        <f t="array" ref="P555">IF(Q555&gt;0,INDEX(Q555:Q12689,MATCH(TRUE,INDEX(Q555:Q12689="",,),0)-1),"")</f>
        <v>5</v>
      </c>
      <c r="Q555">
        <f t="shared" si="11"/>
        <v>5</v>
      </c>
      <c r="R555">
        <f>IF(P555="","",0)</f>
        <v>0</v>
      </c>
    </row>
    <row r="556" spans="1:18" x14ac:dyDescent="0.3">
      <c r="A556" t="s">
        <v>81</v>
      </c>
      <c r="B556" s="1">
        <v>38734</v>
      </c>
      <c r="C556" t="s">
        <v>82</v>
      </c>
      <c r="D556" t="s">
        <v>163</v>
      </c>
      <c r="E556" t="s">
        <v>164</v>
      </c>
      <c r="G556" s="6" t="s">
        <v>88</v>
      </c>
      <c r="H556" t="s">
        <v>95</v>
      </c>
      <c r="I556" t="s">
        <v>45</v>
      </c>
      <c r="J556" t="s">
        <v>93</v>
      </c>
      <c r="K556">
        <v>18.7</v>
      </c>
      <c r="L556">
        <v>111</v>
      </c>
      <c r="M556" t="s">
        <v>165</v>
      </c>
      <c r="N556">
        <v>111</v>
      </c>
      <c r="P556" cm="1">
        <f t="array" ref="P556">IF(Q556&gt;0,INDEX(Q556:Q12690,MATCH(TRUE,INDEX(Q556:Q12690="",,),0)-1),"")</f>
        <v>5</v>
      </c>
      <c r="Q556">
        <f t="shared" si="11"/>
        <v>5</v>
      </c>
      <c r="R556">
        <f>IF(P556="","",0)</f>
        <v>0</v>
      </c>
    </row>
    <row r="557" spans="1:18" x14ac:dyDescent="0.3">
      <c r="A557" t="s">
        <v>81</v>
      </c>
      <c r="B557" s="1">
        <v>38734</v>
      </c>
      <c r="C557" t="s">
        <v>82</v>
      </c>
      <c r="D557" t="s">
        <v>163</v>
      </c>
      <c r="E557" t="s">
        <v>164</v>
      </c>
      <c r="G557" s="6" t="s">
        <v>88</v>
      </c>
      <c r="H557" t="s">
        <v>20</v>
      </c>
      <c r="I557" t="s">
        <v>45</v>
      </c>
      <c r="J557" t="s">
        <v>93</v>
      </c>
      <c r="K557">
        <v>0.7</v>
      </c>
      <c r="L557">
        <v>144</v>
      </c>
      <c r="M557" t="s">
        <v>165</v>
      </c>
      <c r="N557">
        <v>144</v>
      </c>
      <c r="P557" cm="1">
        <f t="array" ref="P557">IF(Q557&gt;0,INDEX(Q557:Q12691,MATCH(TRUE,INDEX(Q557:Q12691="",,),0)-1),"")</f>
        <v>5</v>
      </c>
      <c r="Q557">
        <f t="shared" si="11"/>
        <v>5</v>
      </c>
      <c r="R557">
        <f>IF(P557="","",0)</f>
        <v>0</v>
      </c>
    </row>
    <row r="558" spans="1:18" x14ac:dyDescent="0.3">
      <c r="A558" t="s">
        <v>81</v>
      </c>
      <c r="B558" s="1">
        <v>38734</v>
      </c>
      <c r="C558" t="s">
        <v>82</v>
      </c>
      <c r="D558" t="s">
        <v>163</v>
      </c>
      <c r="E558" t="s">
        <v>164</v>
      </c>
      <c r="G558" s="6" t="s">
        <v>88</v>
      </c>
      <c r="H558" t="s">
        <v>20</v>
      </c>
      <c r="I558" t="s">
        <v>21</v>
      </c>
      <c r="J558" t="s">
        <v>73</v>
      </c>
      <c r="K558">
        <v>3</v>
      </c>
      <c r="L558">
        <v>4.5999999999999996</v>
      </c>
      <c r="M558" t="s">
        <v>165</v>
      </c>
      <c r="N558">
        <v>4.5999999999999996</v>
      </c>
      <c r="P558" cm="1">
        <f t="array" ref="P558">IF(Q558&gt;0,INDEX(Q558:Q12692,MATCH(TRUE,INDEX(Q558:Q12692="",,),0)-1),"")</f>
        <v>5</v>
      </c>
      <c r="Q558">
        <f t="shared" si="11"/>
        <v>5</v>
      </c>
      <c r="R558">
        <f>IF(P558="","",0)</f>
        <v>0</v>
      </c>
    </row>
    <row r="559" spans="1:18" x14ac:dyDescent="0.3">
      <c r="P559" t="str" cm="1">
        <f t="array" ref="P559">IF(Q559&gt;0,INDEX(Q559:Q12693,MATCH(TRUE,INDEX(Q559:Q12693="",,),0)-1),"")</f>
        <v/>
      </c>
      <c r="R559" t="str">
        <f>IF(P559="","",0)</f>
        <v/>
      </c>
    </row>
    <row r="560" spans="1:18" x14ac:dyDescent="0.3">
      <c r="A560" t="s">
        <v>81</v>
      </c>
      <c r="B560" s="1">
        <v>38734</v>
      </c>
      <c r="C560" t="s">
        <v>82</v>
      </c>
      <c r="D560" t="s">
        <v>166</v>
      </c>
      <c r="E560" t="s">
        <v>167</v>
      </c>
      <c r="G560" t="s">
        <v>19</v>
      </c>
      <c r="H560" t="s">
        <v>41</v>
      </c>
      <c r="I560" t="s">
        <v>45</v>
      </c>
      <c r="J560" t="s">
        <v>93</v>
      </c>
      <c r="K560">
        <v>2.2999999999999998</v>
      </c>
      <c r="L560">
        <v>123</v>
      </c>
      <c r="M560" t="s">
        <v>99</v>
      </c>
      <c r="N560">
        <v>267.39999999999998</v>
      </c>
      <c r="O560" t="s">
        <v>24</v>
      </c>
      <c r="P560" cm="1">
        <f t="array" ref="P560">IF(Q560&gt;0,INDEX(Q560:Q12694,MATCH(TRUE,INDEX(Q560:Q12694="",,),0)-1),"")</f>
        <v>1</v>
      </c>
      <c r="Q560">
        <v>1</v>
      </c>
      <c r="R560">
        <f>IF(P560="","",0)</f>
        <v>0</v>
      </c>
    </row>
    <row r="561" spans="1:18" x14ac:dyDescent="0.3">
      <c r="A561" t="s">
        <v>81</v>
      </c>
      <c r="B561" s="1">
        <v>38734</v>
      </c>
      <c r="C561" t="s">
        <v>82</v>
      </c>
      <c r="D561" t="s">
        <v>166</v>
      </c>
      <c r="E561" t="s">
        <v>167</v>
      </c>
      <c r="G561" t="s">
        <v>19</v>
      </c>
      <c r="H561" t="s">
        <v>41</v>
      </c>
      <c r="I561" t="s">
        <v>21</v>
      </c>
      <c r="J561" t="s">
        <v>73</v>
      </c>
      <c r="K561">
        <v>11.8</v>
      </c>
      <c r="L561">
        <v>25.3</v>
      </c>
      <c r="M561" t="s">
        <v>99</v>
      </c>
      <c r="N561">
        <v>25.3</v>
      </c>
      <c r="O561" t="s">
        <v>24</v>
      </c>
      <c r="P561" cm="1">
        <f t="array" ref="P561">IF(Q561&gt;0,INDEX(Q561:Q12695,MATCH(TRUE,INDEX(Q561:Q12695="",,),0)-1),"")</f>
        <v>1</v>
      </c>
      <c r="Q561">
        <v>1</v>
      </c>
      <c r="R561">
        <f>IF(P561="","",0)</f>
        <v>0</v>
      </c>
    </row>
    <row r="562" spans="1:18" x14ac:dyDescent="0.3">
      <c r="A562" t="s">
        <v>81</v>
      </c>
      <c r="B562" s="1">
        <v>38734</v>
      </c>
      <c r="C562" t="s">
        <v>82</v>
      </c>
      <c r="D562" t="s">
        <v>166</v>
      </c>
      <c r="E562" t="s">
        <v>167</v>
      </c>
      <c r="G562" t="s">
        <v>19</v>
      </c>
      <c r="H562" t="s">
        <v>95</v>
      </c>
      <c r="I562" t="s">
        <v>21</v>
      </c>
      <c r="J562" t="s">
        <v>73</v>
      </c>
      <c r="K562">
        <v>38.5</v>
      </c>
      <c r="L562">
        <v>21.95</v>
      </c>
      <c r="M562" t="s">
        <v>99</v>
      </c>
      <c r="N562">
        <v>21.95</v>
      </c>
      <c r="O562" t="s">
        <v>24</v>
      </c>
      <c r="P562" cm="1">
        <f t="array" ref="P562">IF(Q562&gt;0,INDEX(Q562:Q12696,MATCH(TRUE,INDEX(Q562:Q12696="",,),0)-1),"")</f>
        <v>1</v>
      </c>
      <c r="Q562">
        <v>1</v>
      </c>
      <c r="R562">
        <f>IF(P562="","",0)</f>
        <v>0</v>
      </c>
    </row>
    <row r="563" spans="1:18" x14ac:dyDescent="0.3">
      <c r="A563" t="s">
        <v>81</v>
      </c>
      <c r="B563" s="1">
        <v>38734</v>
      </c>
      <c r="C563" t="s">
        <v>82</v>
      </c>
      <c r="D563" t="s">
        <v>166</v>
      </c>
      <c r="E563" t="s">
        <v>167</v>
      </c>
      <c r="G563" s="6" t="s">
        <v>88</v>
      </c>
      <c r="H563" t="s">
        <v>85</v>
      </c>
      <c r="I563" t="s">
        <v>21</v>
      </c>
      <c r="J563" t="s">
        <v>73</v>
      </c>
      <c r="K563">
        <v>1.5</v>
      </c>
      <c r="L563">
        <v>12.1</v>
      </c>
      <c r="M563" t="s">
        <v>99</v>
      </c>
      <c r="N563">
        <v>12.1</v>
      </c>
      <c r="O563" t="s">
        <v>24</v>
      </c>
      <c r="P563" cm="1">
        <f t="array" ref="P563">IF(Q563&gt;0,INDEX(Q563:Q12697,MATCH(TRUE,INDEX(Q563:Q12697="",,),0)-1),"")</f>
        <v>1</v>
      </c>
      <c r="Q563">
        <v>1</v>
      </c>
      <c r="R563">
        <f>IF(P563="","",0)</f>
        <v>0</v>
      </c>
    </row>
    <row r="564" spans="1:18" x14ac:dyDescent="0.3">
      <c r="A564" t="s">
        <v>81</v>
      </c>
      <c r="B564" s="1">
        <v>38734</v>
      </c>
      <c r="C564" t="s">
        <v>82</v>
      </c>
      <c r="D564" t="s">
        <v>166</v>
      </c>
      <c r="E564" t="s">
        <v>167</v>
      </c>
      <c r="G564" s="6" t="s">
        <v>88</v>
      </c>
      <c r="H564" t="s">
        <v>128</v>
      </c>
      <c r="I564" t="s">
        <v>21</v>
      </c>
      <c r="J564" t="s">
        <v>73</v>
      </c>
      <c r="K564">
        <v>5.9</v>
      </c>
      <c r="L564">
        <v>14.95</v>
      </c>
      <c r="M564" t="s">
        <v>99</v>
      </c>
      <c r="N564">
        <v>14.95</v>
      </c>
      <c r="O564" t="s">
        <v>24</v>
      </c>
      <c r="P564" cm="1">
        <f t="array" ref="P564">IF(Q564&gt;0,INDEX(Q564:Q12698,MATCH(TRUE,INDEX(Q564:Q12698="",,),0)-1),"")</f>
        <v>1</v>
      </c>
      <c r="Q564">
        <v>1</v>
      </c>
      <c r="R564">
        <f>IF(P564="","",0)</f>
        <v>0</v>
      </c>
    </row>
    <row r="565" spans="1:18" x14ac:dyDescent="0.3">
      <c r="P565" t="str" cm="1">
        <f t="array" ref="P565">IF(Q565&gt;0,INDEX(Q565:Q12699,MATCH(TRUE,INDEX(Q565:Q12699="",,),0)-1),"")</f>
        <v/>
      </c>
      <c r="R565" t="str">
        <f>IF(P565="","",0)</f>
        <v/>
      </c>
    </row>
    <row r="566" spans="1:18" x14ac:dyDescent="0.3">
      <c r="A566" s="3" t="s">
        <v>81</v>
      </c>
      <c r="B566" s="4">
        <v>38706</v>
      </c>
      <c r="C566" s="3" t="s">
        <v>82</v>
      </c>
      <c r="D566" s="3" t="s">
        <v>168</v>
      </c>
      <c r="E566" s="3" t="s">
        <v>169</v>
      </c>
      <c r="F566" s="3" t="s">
        <v>91</v>
      </c>
      <c r="G566" s="3" t="s">
        <v>19</v>
      </c>
      <c r="H566" s="3" t="s">
        <v>41</v>
      </c>
      <c r="I566" s="3" t="s">
        <v>45</v>
      </c>
      <c r="J566" s="3" t="s">
        <v>93</v>
      </c>
      <c r="K566" s="3">
        <v>5</v>
      </c>
      <c r="L566" s="3">
        <v>69.849999999999994</v>
      </c>
      <c r="M566" s="3" t="s">
        <v>94</v>
      </c>
      <c r="N566" s="3"/>
      <c r="O566" s="3"/>
      <c r="P566" s="3" t="str" cm="1">
        <f t="array" ref="P566">IF(Q566&gt;0,INDEX(Q566:Q12700,MATCH(TRUE,INDEX(Q566:Q12700="",,),0)-1),"")</f>
        <v/>
      </c>
      <c r="Q566" s="3"/>
      <c r="R566">
        <v>0</v>
      </c>
    </row>
    <row r="567" spans="1:18" x14ac:dyDescent="0.3">
      <c r="A567" t="s">
        <v>81</v>
      </c>
      <c r="B567" s="1">
        <v>38706</v>
      </c>
      <c r="C567" t="s">
        <v>82</v>
      </c>
      <c r="D567" t="s">
        <v>168</v>
      </c>
      <c r="E567" t="s">
        <v>169</v>
      </c>
      <c r="F567" t="s">
        <v>91</v>
      </c>
      <c r="G567" s="6" t="s">
        <v>88</v>
      </c>
      <c r="H567" t="s">
        <v>92</v>
      </c>
      <c r="I567" t="s">
        <v>45</v>
      </c>
      <c r="J567" t="s">
        <v>93</v>
      </c>
      <c r="K567">
        <v>0.5</v>
      </c>
      <c r="L567">
        <v>183</v>
      </c>
      <c r="M567" t="s">
        <v>94</v>
      </c>
      <c r="P567" t="str" cm="1">
        <f t="array" ref="P567">IF(Q567&gt;0,INDEX(Q567:Q12701,MATCH(TRUE,INDEX(Q567:Q12701="",,),0)-1),"")</f>
        <v/>
      </c>
      <c r="R567">
        <v>0</v>
      </c>
    </row>
    <row r="568" spans="1:18" x14ac:dyDescent="0.3">
      <c r="A568" t="s">
        <v>81</v>
      </c>
      <c r="B568" s="1">
        <v>38706</v>
      </c>
      <c r="C568" t="s">
        <v>82</v>
      </c>
      <c r="D568" t="s">
        <v>168</v>
      </c>
      <c r="E568" t="s">
        <v>169</v>
      </c>
      <c r="F568" t="s">
        <v>91</v>
      </c>
      <c r="G568" s="6" t="s">
        <v>88</v>
      </c>
      <c r="H568" t="s">
        <v>85</v>
      </c>
      <c r="I568" t="s">
        <v>21</v>
      </c>
      <c r="J568" t="s">
        <v>73</v>
      </c>
      <c r="K568">
        <v>0.5</v>
      </c>
      <c r="L568">
        <v>9.3000000000000007</v>
      </c>
      <c r="M568" t="s">
        <v>94</v>
      </c>
      <c r="P568" t="str" cm="1">
        <f t="array" ref="P568">IF(Q568&gt;0,INDEX(Q568:Q12702,MATCH(TRUE,INDEX(Q568:Q12702="",,),0)-1),"")</f>
        <v/>
      </c>
      <c r="R568">
        <v>0</v>
      </c>
    </row>
    <row r="569" spans="1:18" x14ac:dyDescent="0.3">
      <c r="A569" t="s">
        <v>81</v>
      </c>
      <c r="B569" s="1">
        <v>38706</v>
      </c>
      <c r="C569" t="s">
        <v>82</v>
      </c>
      <c r="D569" t="s">
        <v>168</v>
      </c>
      <c r="E569" t="s">
        <v>169</v>
      </c>
      <c r="F569" t="s">
        <v>91</v>
      </c>
      <c r="G569" s="6" t="s">
        <v>88</v>
      </c>
      <c r="H569" t="s">
        <v>92</v>
      </c>
      <c r="I569" t="s">
        <v>21</v>
      </c>
      <c r="J569" t="s">
        <v>73</v>
      </c>
      <c r="K569">
        <v>0.5</v>
      </c>
      <c r="L569">
        <v>7.2</v>
      </c>
      <c r="M569" t="s">
        <v>94</v>
      </c>
      <c r="P569" t="str" cm="1">
        <f t="array" ref="P569">IF(Q569&gt;0,INDEX(Q569:Q12703,MATCH(TRUE,INDEX(Q569:Q12703="",,),0)-1),"")</f>
        <v/>
      </c>
      <c r="R569">
        <v>0</v>
      </c>
    </row>
    <row r="570" spans="1:18" x14ac:dyDescent="0.3">
      <c r="A570" t="s">
        <v>81</v>
      </c>
      <c r="B570" s="1">
        <v>38706</v>
      </c>
      <c r="C570" t="s">
        <v>82</v>
      </c>
      <c r="D570" t="s">
        <v>168</v>
      </c>
      <c r="E570" t="s">
        <v>169</v>
      </c>
      <c r="F570" t="s">
        <v>91</v>
      </c>
      <c r="G570" s="6" t="s">
        <v>88</v>
      </c>
      <c r="H570" t="s">
        <v>41</v>
      </c>
      <c r="I570" t="s">
        <v>21</v>
      </c>
      <c r="J570" t="s">
        <v>73</v>
      </c>
      <c r="K570">
        <v>5</v>
      </c>
      <c r="L570">
        <v>23</v>
      </c>
      <c r="M570" t="s">
        <v>94</v>
      </c>
      <c r="P570" t="str" cm="1">
        <f t="array" ref="P570">IF(Q570&gt;0,INDEX(Q570:Q12704,MATCH(TRUE,INDEX(Q570:Q12704="",,),0)-1),"")</f>
        <v/>
      </c>
      <c r="R570">
        <v>0</v>
      </c>
    </row>
    <row r="571" spans="1:18" x14ac:dyDescent="0.3">
      <c r="A571" t="s">
        <v>81</v>
      </c>
      <c r="B571" s="1">
        <v>38706</v>
      </c>
      <c r="C571" t="s">
        <v>82</v>
      </c>
      <c r="D571" t="s">
        <v>168</v>
      </c>
      <c r="E571" t="s">
        <v>169</v>
      </c>
      <c r="F571" t="s">
        <v>91</v>
      </c>
      <c r="G571" s="6" t="s">
        <v>88</v>
      </c>
      <c r="H571" t="s">
        <v>95</v>
      </c>
      <c r="I571" t="s">
        <v>21</v>
      </c>
      <c r="J571" t="s">
        <v>73</v>
      </c>
      <c r="K571">
        <v>1</v>
      </c>
      <c r="L571">
        <v>16.899999999999999</v>
      </c>
      <c r="M571" t="s">
        <v>94</v>
      </c>
      <c r="P571" t="str" cm="1">
        <f t="array" ref="P571">IF(Q571&gt;0,INDEX(Q571:Q12705,MATCH(TRUE,INDEX(Q571:Q12705="",,),0)-1),"")</f>
        <v/>
      </c>
      <c r="R571">
        <v>0</v>
      </c>
    </row>
    <row r="572" spans="1:18" x14ac:dyDescent="0.3">
      <c r="A572" t="s">
        <v>81</v>
      </c>
      <c r="B572" s="1">
        <v>38706</v>
      </c>
      <c r="C572" t="s">
        <v>82</v>
      </c>
      <c r="D572" t="s">
        <v>168</v>
      </c>
      <c r="E572" t="s">
        <v>169</v>
      </c>
      <c r="F572" t="s">
        <v>91</v>
      </c>
      <c r="G572" s="6" t="s">
        <v>88</v>
      </c>
      <c r="H572" t="s">
        <v>87</v>
      </c>
      <c r="I572" t="s">
        <v>21</v>
      </c>
      <c r="J572" t="s">
        <v>73</v>
      </c>
      <c r="K572">
        <v>1</v>
      </c>
      <c r="L572">
        <v>12.55</v>
      </c>
      <c r="M572" t="s">
        <v>94</v>
      </c>
      <c r="P572" t="str" cm="1">
        <f t="array" ref="P572">IF(Q572&gt;0,INDEX(Q572:Q12706,MATCH(TRUE,INDEX(Q572:Q12706="",,),0)-1),"")</f>
        <v/>
      </c>
      <c r="R572">
        <v>0</v>
      </c>
    </row>
    <row r="573" spans="1:18" x14ac:dyDescent="0.3">
      <c r="A573" t="s">
        <v>81</v>
      </c>
      <c r="B573" s="1">
        <v>38706</v>
      </c>
      <c r="C573" t="s">
        <v>82</v>
      </c>
      <c r="D573" t="s">
        <v>168</v>
      </c>
      <c r="E573" t="s">
        <v>169</v>
      </c>
      <c r="F573" t="s">
        <v>91</v>
      </c>
      <c r="G573" s="6" t="s">
        <v>88</v>
      </c>
      <c r="H573" t="s">
        <v>101</v>
      </c>
      <c r="I573" t="s">
        <v>21</v>
      </c>
      <c r="J573" t="s">
        <v>73</v>
      </c>
      <c r="K573">
        <v>1</v>
      </c>
      <c r="L573">
        <v>9.25</v>
      </c>
      <c r="M573" t="s">
        <v>94</v>
      </c>
      <c r="P573" t="str" cm="1">
        <f t="array" ref="P573">IF(Q573&gt;0,INDEX(Q573:Q12707,MATCH(TRUE,INDEX(Q573:Q12707="",,),0)-1),"")</f>
        <v/>
      </c>
      <c r="R573">
        <v>0</v>
      </c>
    </row>
    <row r="574" spans="1:18" x14ac:dyDescent="0.3">
      <c r="A574" t="s">
        <v>81</v>
      </c>
      <c r="B574" s="1">
        <v>38706</v>
      </c>
      <c r="C574" t="s">
        <v>82</v>
      </c>
      <c r="D574" t="s">
        <v>168</v>
      </c>
      <c r="E574" t="s">
        <v>169</v>
      </c>
      <c r="F574" t="s">
        <v>91</v>
      </c>
      <c r="G574" s="6" t="s">
        <v>88</v>
      </c>
      <c r="H574" t="s">
        <v>72</v>
      </c>
      <c r="I574" t="s">
        <v>21</v>
      </c>
      <c r="J574" t="s">
        <v>73</v>
      </c>
      <c r="K574">
        <v>1</v>
      </c>
      <c r="L574">
        <v>5.8</v>
      </c>
      <c r="M574" t="s">
        <v>94</v>
      </c>
      <c r="P574" t="str" cm="1">
        <f t="array" ref="P574">IF(Q574&gt;0,INDEX(Q574:Q12708,MATCH(TRUE,INDEX(Q574:Q12708="",,),0)-1),"")</f>
        <v/>
      </c>
      <c r="R574">
        <v>0</v>
      </c>
    </row>
    <row r="575" spans="1:18" x14ac:dyDescent="0.3">
      <c r="P575" t="str" cm="1">
        <f t="array" ref="P575">IF(Q575&gt;0,INDEX(Q575:Q12709,MATCH(TRUE,INDEX(Q575:Q12709="",,),0)-1),"")</f>
        <v/>
      </c>
      <c r="R575" t="str">
        <f>IF(P575="","",0)</f>
        <v/>
      </c>
    </row>
    <row r="576" spans="1:18" x14ac:dyDescent="0.3">
      <c r="A576" t="s">
        <v>81</v>
      </c>
      <c r="B576" s="1">
        <v>38706</v>
      </c>
      <c r="C576" t="s">
        <v>82</v>
      </c>
      <c r="D576" t="s">
        <v>170</v>
      </c>
      <c r="E576" t="s">
        <v>171</v>
      </c>
      <c r="G576" t="s">
        <v>19</v>
      </c>
      <c r="H576" t="s">
        <v>41</v>
      </c>
      <c r="I576" t="s">
        <v>45</v>
      </c>
      <c r="J576" t="s">
        <v>93</v>
      </c>
      <c r="K576">
        <v>13</v>
      </c>
      <c r="L576">
        <v>129</v>
      </c>
      <c r="M576" t="s">
        <v>172</v>
      </c>
      <c r="N576">
        <v>129</v>
      </c>
      <c r="O576" t="s">
        <v>24</v>
      </c>
      <c r="P576" cm="1">
        <f t="array" ref="P576">IF(Q576&gt;0,INDEX(Q576:Q12710,MATCH(TRUE,INDEX(Q576:Q12710="",,),0)-1),"")</f>
        <v>5</v>
      </c>
      <c r="Q576">
        <f>INT((ROW()-576)/4)+1</f>
        <v>1</v>
      </c>
      <c r="R576">
        <f>IF(P576="","",0)</f>
        <v>0</v>
      </c>
    </row>
    <row r="577" spans="1:18" x14ac:dyDescent="0.3">
      <c r="A577" t="s">
        <v>81</v>
      </c>
      <c r="B577" s="1">
        <v>38706</v>
      </c>
      <c r="C577" t="s">
        <v>82</v>
      </c>
      <c r="D577" t="s">
        <v>170</v>
      </c>
      <c r="E577" t="s">
        <v>171</v>
      </c>
      <c r="G577" t="s">
        <v>19</v>
      </c>
      <c r="H577" t="s">
        <v>41</v>
      </c>
      <c r="I577" t="s">
        <v>21</v>
      </c>
      <c r="J577" t="s">
        <v>73</v>
      </c>
      <c r="K577">
        <v>206</v>
      </c>
      <c r="L577">
        <v>32.700000000000003</v>
      </c>
      <c r="M577" t="s">
        <v>172</v>
      </c>
      <c r="N577">
        <v>54.5</v>
      </c>
      <c r="O577" t="s">
        <v>24</v>
      </c>
      <c r="P577" cm="1">
        <f t="array" ref="P577">IF(Q577&gt;0,INDEX(Q577:Q12711,MATCH(TRUE,INDEX(Q577:Q12711="",,),0)-1),"")</f>
        <v>5</v>
      </c>
      <c r="Q577">
        <f t="shared" ref="Q577:Q595" si="12">INT((ROW()-576)/4)+1</f>
        <v>1</v>
      </c>
      <c r="R577">
        <f>IF(P577="","",0)</f>
        <v>0</v>
      </c>
    </row>
    <row r="578" spans="1:18" x14ac:dyDescent="0.3">
      <c r="A578" t="s">
        <v>81</v>
      </c>
      <c r="B578" s="1">
        <v>38706</v>
      </c>
      <c r="C578" t="s">
        <v>82</v>
      </c>
      <c r="D578" t="s">
        <v>170</v>
      </c>
      <c r="E578" t="s">
        <v>171</v>
      </c>
      <c r="G578" s="6" t="s">
        <v>88</v>
      </c>
      <c r="H578" t="s">
        <v>36</v>
      </c>
      <c r="I578" t="s">
        <v>21</v>
      </c>
      <c r="J578" t="s">
        <v>73</v>
      </c>
      <c r="K578">
        <v>3</v>
      </c>
      <c r="L578">
        <v>17.2</v>
      </c>
      <c r="M578" t="s">
        <v>172</v>
      </c>
      <c r="N578">
        <v>17.2</v>
      </c>
      <c r="O578" t="s">
        <v>24</v>
      </c>
      <c r="P578" cm="1">
        <f t="array" ref="P578">IF(Q578&gt;0,INDEX(Q578:Q12712,MATCH(TRUE,INDEX(Q578:Q12712="",,),0)-1),"")</f>
        <v>5</v>
      </c>
      <c r="Q578">
        <f t="shared" si="12"/>
        <v>1</v>
      </c>
      <c r="R578">
        <f>IF(P578="","",0)</f>
        <v>0</v>
      </c>
    </row>
    <row r="579" spans="1:18" x14ac:dyDescent="0.3">
      <c r="A579" t="s">
        <v>81</v>
      </c>
      <c r="B579" s="1">
        <v>38706</v>
      </c>
      <c r="C579" t="s">
        <v>82</v>
      </c>
      <c r="D579" t="s">
        <v>170</v>
      </c>
      <c r="E579" t="s">
        <v>171</v>
      </c>
      <c r="G579" s="6" t="s">
        <v>88</v>
      </c>
      <c r="H579" t="s">
        <v>72</v>
      </c>
      <c r="I579" t="s">
        <v>21</v>
      </c>
      <c r="J579" t="s">
        <v>73</v>
      </c>
      <c r="K579">
        <v>16</v>
      </c>
      <c r="L579">
        <v>8.25</v>
      </c>
      <c r="M579" t="s">
        <v>172</v>
      </c>
      <c r="N579">
        <v>8.25</v>
      </c>
      <c r="O579" t="s">
        <v>24</v>
      </c>
      <c r="P579" cm="1">
        <f t="array" ref="P579">IF(Q579&gt;0,INDEX(Q579:Q12713,MATCH(TRUE,INDEX(Q579:Q12713="",,),0)-1),"")</f>
        <v>5</v>
      </c>
      <c r="Q579">
        <f t="shared" si="12"/>
        <v>1</v>
      </c>
      <c r="R579">
        <f>IF(P579="","",0)</f>
        <v>0</v>
      </c>
    </row>
    <row r="580" spans="1:18" x14ac:dyDescent="0.3">
      <c r="A580" t="s">
        <v>81</v>
      </c>
      <c r="B580" s="1">
        <v>38706</v>
      </c>
      <c r="C580" t="s">
        <v>82</v>
      </c>
      <c r="D580" t="s">
        <v>170</v>
      </c>
      <c r="E580" t="s">
        <v>171</v>
      </c>
      <c r="G580" t="s">
        <v>19</v>
      </c>
      <c r="H580" t="s">
        <v>41</v>
      </c>
      <c r="I580" t="s">
        <v>45</v>
      </c>
      <c r="J580" t="s">
        <v>93</v>
      </c>
      <c r="K580">
        <v>13</v>
      </c>
      <c r="L580">
        <v>129</v>
      </c>
      <c r="M580" t="s">
        <v>173</v>
      </c>
      <c r="N580">
        <v>140</v>
      </c>
      <c r="P580" cm="1">
        <f t="array" ref="P580">IF(Q580&gt;0,INDEX(Q580:Q12714,MATCH(TRUE,INDEX(Q580:Q12714="",,),0)-1),"")</f>
        <v>5</v>
      </c>
      <c r="Q580">
        <f t="shared" si="12"/>
        <v>2</v>
      </c>
      <c r="R580">
        <f>IF(P580="","",0)</f>
        <v>0</v>
      </c>
    </row>
    <row r="581" spans="1:18" x14ac:dyDescent="0.3">
      <c r="A581" t="s">
        <v>81</v>
      </c>
      <c r="B581" s="1">
        <v>38706</v>
      </c>
      <c r="C581" t="s">
        <v>82</v>
      </c>
      <c r="D581" t="s">
        <v>170</v>
      </c>
      <c r="E581" t="s">
        <v>171</v>
      </c>
      <c r="G581" t="s">
        <v>19</v>
      </c>
      <c r="H581" t="s">
        <v>41</v>
      </c>
      <c r="I581" t="s">
        <v>21</v>
      </c>
      <c r="J581" t="s">
        <v>73</v>
      </c>
      <c r="K581">
        <v>206</v>
      </c>
      <c r="L581">
        <v>32.700000000000003</v>
      </c>
      <c r="M581" t="s">
        <v>173</v>
      </c>
      <c r="N581">
        <v>44.5</v>
      </c>
      <c r="P581" cm="1">
        <f t="array" ref="P581">IF(Q581&gt;0,INDEX(Q581:Q12715,MATCH(TRUE,INDEX(Q581:Q12715="",,),0)-1),"")</f>
        <v>5</v>
      </c>
      <c r="Q581">
        <f t="shared" si="12"/>
        <v>2</v>
      </c>
      <c r="R581">
        <f>IF(P581="","",0)</f>
        <v>0</v>
      </c>
    </row>
    <row r="582" spans="1:18" x14ac:dyDescent="0.3">
      <c r="A582" t="s">
        <v>81</v>
      </c>
      <c r="B582" s="1">
        <v>38706</v>
      </c>
      <c r="C582" t="s">
        <v>82</v>
      </c>
      <c r="D582" t="s">
        <v>170</v>
      </c>
      <c r="E582" t="s">
        <v>171</v>
      </c>
      <c r="G582" s="6" t="s">
        <v>88</v>
      </c>
      <c r="H582" t="s">
        <v>36</v>
      </c>
      <c r="I582" t="s">
        <v>21</v>
      </c>
      <c r="J582" t="s">
        <v>73</v>
      </c>
      <c r="K582">
        <v>3</v>
      </c>
      <c r="L582">
        <v>17.2</v>
      </c>
      <c r="M582" t="s">
        <v>173</v>
      </c>
      <c r="N582">
        <v>17.2</v>
      </c>
      <c r="P582" cm="1">
        <f t="array" ref="P582">IF(Q582&gt;0,INDEX(Q582:Q12716,MATCH(TRUE,INDEX(Q582:Q12716="",,),0)-1),"")</f>
        <v>5</v>
      </c>
      <c r="Q582">
        <f t="shared" si="12"/>
        <v>2</v>
      </c>
      <c r="R582">
        <f>IF(P582="","",0)</f>
        <v>0</v>
      </c>
    </row>
    <row r="583" spans="1:18" x14ac:dyDescent="0.3">
      <c r="A583" t="s">
        <v>81</v>
      </c>
      <c r="B583" s="1">
        <v>38706</v>
      </c>
      <c r="C583" t="s">
        <v>82</v>
      </c>
      <c r="D583" t="s">
        <v>170</v>
      </c>
      <c r="E583" t="s">
        <v>171</v>
      </c>
      <c r="G583" s="6" t="s">
        <v>88</v>
      </c>
      <c r="H583" t="s">
        <v>72</v>
      </c>
      <c r="I583" t="s">
        <v>21</v>
      </c>
      <c r="J583" t="s">
        <v>73</v>
      </c>
      <c r="K583">
        <v>16</v>
      </c>
      <c r="L583">
        <v>8.25</v>
      </c>
      <c r="M583" t="s">
        <v>173</v>
      </c>
      <c r="N583">
        <v>8.25</v>
      </c>
      <c r="P583" cm="1">
        <f t="array" ref="P583">IF(Q583&gt;0,INDEX(Q583:Q12717,MATCH(TRUE,INDEX(Q583:Q12717="",,),0)-1),"")</f>
        <v>5</v>
      </c>
      <c r="Q583">
        <f t="shared" si="12"/>
        <v>2</v>
      </c>
      <c r="R583">
        <f>IF(P583="","",0)</f>
        <v>0</v>
      </c>
    </row>
    <row r="584" spans="1:18" x14ac:dyDescent="0.3">
      <c r="A584" t="s">
        <v>81</v>
      </c>
      <c r="B584" s="1">
        <v>38706</v>
      </c>
      <c r="C584" t="s">
        <v>82</v>
      </c>
      <c r="D584" t="s">
        <v>170</v>
      </c>
      <c r="E584" t="s">
        <v>171</v>
      </c>
      <c r="G584" t="s">
        <v>19</v>
      </c>
      <c r="H584" t="s">
        <v>41</v>
      </c>
      <c r="I584" t="s">
        <v>45</v>
      </c>
      <c r="J584" t="s">
        <v>93</v>
      </c>
      <c r="K584">
        <v>13</v>
      </c>
      <c r="L584">
        <v>129</v>
      </c>
      <c r="M584" t="s">
        <v>99</v>
      </c>
      <c r="N584">
        <v>212.92</v>
      </c>
      <c r="P584" cm="1">
        <f t="array" ref="P584">IF(Q584&gt;0,INDEX(Q584:Q12718,MATCH(TRUE,INDEX(Q584:Q12718="",,),0)-1),"")</f>
        <v>5</v>
      </c>
      <c r="Q584">
        <f t="shared" si="12"/>
        <v>3</v>
      </c>
      <c r="R584">
        <f>IF(P584="","",0)</f>
        <v>0</v>
      </c>
    </row>
    <row r="585" spans="1:18" x14ac:dyDescent="0.3">
      <c r="A585" t="s">
        <v>81</v>
      </c>
      <c r="B585" s="1">
        <v>38706</v>
      </c>
      <c r="C585" t="s">
        <v>82</v>
      </c>
      <c r="D585" t="s">
        <v>170</v>
      </c>
      <c r="E585" t="s">
        <v>171</v>
      </c>
      <c r="G585" t="s">
        <v>19</v>
      </c>
      <c r="H585" t="s">
        <v>41</v>
      </c>
      <c r="I585" t="s">
        <v>21</v>
      </c>
      <c r="J585" t="s">
        <v>73</v>
      </c>
      <c r="K585">
        <v>206</v>
      </c>
      <c r="L585">
        <v>32.700000000000003</v>
      </c>
      <c r="M585" t="s">
        <v>99</v>
      </c>
      <c r="N585">
        <v>32.700000000000003</v>
      </c>
      <c r="P585" cm="1">
        <f t="array" ref="P585">IF(Q585&gt;0,INDEX(Q585:Q12719,MATCH(TRUE,INDEX(Q585:Q12719="",,),0)-1),"")</f>
        <v>5</v>
      </c>
      <c r="Q585">
        <f t="shared" si="12"/>
        <v>3</v>
      </c>
      <c r="R585">
        <f>IF(P585="","",0)</f>
        <v>0</v>
      </c>
    </row>
    <row r="586" spans="1:18" x14ac:dyDescent="0.3">
      <c r="A586" t="s">
        <v>81</v>
      </c>
      <c r="B586" s="1">
        <v>38706</v>
      </c>
      <c r="C586" t="s">
        <v>82</v>
      </c>
      <c r="D586" t="s">
        <v>170</v>
      </c>
      <c r="E586" t="s">
        <v>171</v>
      </c>
      <c r="G586" s="6" t="s">
        <v>88</v>
      </c>
      <c r="H586" t="s">
        <v>36</v>
      </c>
      <c r="I586" t="s">
        <v>21</v>
      </c>
      <c r="J586" t="s">
        <v>73</v>
      </c>
      <c r="K586">
        <v>3</v>
      </c>
      <c r="L586">
        <v>17.2</v>
      </c>
      <c r="M586" t="s">
        <v>99</v>
      </c>
      <c r="N586">
        <v>17.2</v>
      </c>
      <c r="P586" cm="1">
        <f t="array" ref="P586">IF(Q586&gt;0,INDEX(Q586:Q12720,MATCH(TRUE,INDEX(Q586:Q12720="",,),0)-1),"")</f>
        <v>5</v>
      </c>
      <c r="Q586">
        <f t="shared" si="12"/>
        <v>3</v>
      </c>
      <c r="R586">
        <f>IF(P586="","",0)</f>
        <v>0</v>
      </c>
    </row>
    <row r="587" spans="1:18" x14ac:dyDescent="0.3">
      <c r="A587" t="s">
        <v>81</v>
      </c>
      <c r="B587" s="1">
        <v>38706</v>
      </c>
      <c r="C587" t="s">
        <v>82</v>
      </c>
      <c r="D587" t="s">
        <v>170</v>
      </c>
      <c r="E587" t="s">
        <v>171</v>
      </c>
      <c r="G587" s="6" t="s">
        <v>88</v>
      </c>
      <c r="H587" t="s">
        <v>72</v>
      </c>
      <c r="I587" t="s">
        <v>21</v>
      </c>
      <c r="J587" t="s">
        <v>73</v>
      </c>
      <c r="K587">
        <v>16</v>
      </c>
      <c r="L587">
        <v>8.25</v>
      </c>
      <c r="M587" t="s">
        <v>99</v>
      </c>
      <c r="N587">
        <v>8.25</v>
      </c>
      <c r="P587" cm="1">
        <f t="array" ref="P587">IF(Q587&gt;0,INDEX(Q587:Q12721,MATCH(TRUE,INDEX(Q587:Q12721="",,),0)-1),"")</f>
        <v>5</v>
      </c>
      <c r="Q587">
        <f t="shared" si="12"/>
        <v>3</v>
      </c>
      <c r="R587">
        <f>IF(P587="","",0)</f>
        <v>0</v>
      </c>
    </row>
    <row r="588" spans="1:18" x14ac:dyDescent="0.3">
      <c r="A588" t="s">
        <v>81</v>
      </c>
      <c r="B588" s="1">
        <v>38706</v>
      </c>
      <c r="C588" t="s">
        <v>82</v>
      </c>
      <c r="D588" t="s">
        <v>170</v>
      </c>
      <c r="E588" t="s">
        <v>171</v>
      </c>
      <c r="G588" t="s">
        <v>19</v>
      </c>
      <c r="H588" t="s">
        <v>41</v>
      </c>
      <c r="I588" t="s">
        <v>45</v>
      </c>
      <c r="J588" t="s">
        <v>93</v>
      </c>
      <c r="K588">
        <v>13</v>
      </c>
      <c r="L588">
        <v>129</v>
      </c>
      <c r="M588" t="s">
        <v>113</v>
      </c>
      <c r="N588">
        <v>150</v>
      </c>
      <c r="P588" cm="1">
        <f t="array" ref="P588">IF(Q588&gt;0,INDEX(Q588:Q12722,MATCH(TRUE,INDEX(Q588:Q12722="",,),0)-1),"")</f>
        <v>5</v>
      </c>
      <c r="Q588">
        <f t="shared" si="12"/>
        <v>4</v>
      </c>
      <c r="R588">
        <f>IF(P588="","",0)</f>
        <v>0</v>
      </c>
    </row>
    <row r="589" spans="1:18" x14ac:dyDescent="0.3">
      <c r="A589" t="s">
        <v>81</v>
      </c>
      <c r="B589" s="1">
        <v>38706</v>
      </c>
      <c r="C589" t="s">
        <v>82</v>
      </c>
      <c r="D589" t="s">
        <v>170</v>
      </c>
      <c r="E589" t="s">
        <v>171</v>
      </c>
      <c r="G589" t="s">
        <v>19</v>
      </c>
      <c r="H589" t="s">
        <v>41</v>
      </c>
      <c r="I589" t="s">
        <v>21</v>
      </c>
      <c r="J589" t="s">
        <v>73</v>
      </c>
      <c r="K589">
        <v>206</v>
      </c>
      <c r="L589">
        <v>32.700000000000003</v>
      </c>
      <c r="M589" t="s">
        <v>113</v>
      </c>
      <c r="N589">
        <v>33.5</v>
      </c>
      <c r="P589" cm="1">
        <f t="array" ref="P589">IF(Q589&gt;0,INDEX(Q589:Q12723,MATCH(TRUE,INDEX(Q589:Q12723="",,),0)-1),"")</f>
        <v>5</v>
      </c>
      <c r="Q589">
        <f t="shared" si="12"/>
        <v>4</v>
      </c>
      <c r="R589">
        <f>IF(P589="","",0)</f>
        <v>0</v>
      </c>
    </row>
    <row r="590" spans="1:18" x14ac:dyDescent="0.3">
      <c r="A590" t="s">
        <v>81</v>
      </c>
      <c r="B590" s="1">
        <v>38706</v>
      </c>
      <c r="C590" t="s">
        <v>82</v>
      </c>
      <c r="D590" t="s">
        <v>170</v>
      </c>
      <c r="E590" t="s">
        <v>171</v>
      </c>
      <c r="G590" s="6" t="s">
        <v>88</v>
      </c>
      <c r="H590" t="s">
        <v>36</v>
      </c>
      <c r="I590" t="s">
        <v>21</v>
      </c>
      <c r="J590" t="s">
        <v>73</v>
      </c>
      <c r="K590">
        <v>3</v>
      </c>
      <c r="L590">
        <v>17.2</v>
      </c>
      <c r="M590" t="s">
        <v>113</v>
      </c>
      <c r="N590">
        <v>17.2</v>
      </c>
      <c r="P590" cm="1">
        <f t="array" ref="P590">IF(Q590&gt;0,INDEX(Q590:Q12724,MATCH(TRUE,INDEX(Q590:Q12724="",,),0)-1),"")</f>
        <v>5</v>
      </c>
      <c r="Q590">
        <f t="shared" si="12"/>
        <v>4</v>
      </c>
      <c r="R590">
        <f>IF(P590="","",0)</f>
        <v>0</v>
      </c>
    </row>
    <row r="591" spans="1:18" x14ac:dyDescent="0.3">
      <c r="A591" t="s">
        <v>81</v>
      </c>
      <c r="B591" s="1">
        <v>38706</v>
      </c>
      <c r="C591" t="s">
        <v>82</v>
      </c>
      <c r="D591" t="s">
        <v>170</v>
      </c>
      <c r="E591" t="s">
        <v>171</v>
      </c>
      <c r="G591" s="6" t="s">
        <v>88</v>
      </c>
      <c r="H591" t="s">
        <v>72</v>
      </c>
      <c r="I591" t="s">
        <v>21</v>
      </c>
      <c r="J591" t="s">
        <v>73</v>
      </c>
      <c r="K591">
        <v>16</v>
      </c>
      <c r="L591">
        <v>8.25</v>
      </c>
      <c r="M591" t="s">
        <v>113</v>
      </c>
      <c r="N591">
        <v>8.25</v>
      </c>
      <c r="P591" cm="1">
        <f t="array" ref="P591">IF(Q591&gt;0,INDEX(Q591:Q12725,MATCH(TRUE,INDEX(Q591:Q12725="",,),0)-1),"")</f>
        <v>5</v>
      </c>
      <c r="Q591">
        <f t="shared" si="12"/>
        <v>4</v>
      </c>
      <c r="R591">
        <f>IF(P591="","",0)</f>
        <v>0</v>
      </c>
    </row>
    <row r="592" spans="1:18" x14ac:dyDescent="0.3">
      <c r="A592" t="s">
        <v>81</v>
      </c>
      <c r="B592" s="1">
        <v>38706</v>
      </c>
      <c r="C592" t="s">
        <v>82</v>
      </c>
      <c r="D592" t="s">
        <v>170</v>
      </c>
      <c r="E592" t="s">
        <v>171</v>
      </c>
      <c r="G592" t="s">
        <v>19</v>
      </c>
      <c r="H592" t="s">
        <v>41</v>
      </c>
      <c r="I592" t="s">
        <v>45</v>
      </c>
      <c r="J592" t="s">
        <v>93</v>
      </c>
      <c r="K592">
        <v>13</v>
      </c>
      <c r="L592">
        <v>129</v>
      </c>
      <c r="M592" t="s">
        <v>138</v>
      </c>
      <c r="N592">
        <v>130</v>
      </c>
      <c r="P592" cm="1">
        <f t="array" ref="P592">IF(Q592&gt;0,INDEX(Q592:Q12726,MATCH(TRUE,INDEX(Q592:Q12726="",,),0)-1),"")</f>
        <v>5</v>
      </c>
      <c r="Q592">
        <f>INT((ROW()-576)/4)+1</f>
        <v>5</v>
      </c>
      <c r="R592">
        <f>IF(P592="","",0)</f>
        <v>0</v>
      </c>
    </row>
    <row r="593" spans="1:18" x14ac:dyDescent="0.3">
      <c r="A593" t="s">
        <v>81</v>
      </c>
      <c r="B593" s="1">
        <v>38706</v>
      </c>
      <c r="C593" t="s">
        <v>82</v>
      </c>
      <c r="D593" t="s">
        <v>170</v>
      </c>
      <c r="E593" t="s">
        <v>171</v>
      </c>
      <c r="G593" t="s">
        <v>19</v>
      </c>
      <c r="H593" t="s">
        <v>41</v>
      </c>
      <c r="I593" t="s">
        <v>21</v>
      </c>
      <c r="J593" t="s">
        <v>73</v>
      </c>
      <c r="K593">
        <v>206</v>
      </c>
      <c r="L593">
        <v>32.700000000000003</v>
      </c>
      <c r="M593" t="s">
        <v>138</v>
      </c>
      <c r="N593">
        <v>34.700000000000003</v>
      </c>
      <c r="P593" cm="1">
        <f t="array" ref="P593">IF(Q593&gt;0,INDEX(Q593:Q12727,MATCH(TRUE,INDEX(Q593:Q12727="",,),0)-1),"")</f>
        <v>5</v>
      </c>
      <c r="Q593">
        <f t="shared" si="12"/>
        <v>5</v>
      </c>
      <c r="R593">
        <f>IF(P593="","",0)</f>
        <v>0</v>
      </c>
    </row>
    <row r="594" spans="1:18" x14ac:dyDescent="0.3">
      <c r="A594" t="s">
        <v>81</v>
      </c>
      <c r="B594" s="1">
        <v>38706</v>
      </c>
      <c r="C594" t="s">
        <v>82</v>
      </c>
      <c r="D594" t="s">
        <v>170</v>
      </c>
      <c r="E594" t="s">
        <v>171</v>
      </c>
      <c r="G594" s="6" t="s">
        <v>88</v>
      </c>
      <c r="H594" t="s">
        <v>36</v>
      </c>
      <c r="I594" t="s">
        <v>21</v>
      </c>
      <c r="J594" t="s">
        <v>73</v>
      </c>
      <c r="K594">
        <v>3</v>
      </c>
      <c r="L594">
        <v>17.2</v>
      </c>
      <c r="M594" t="s">
        <v>138</v>
      </c>
      <c r="N594">
        <v>17.2</v>
      </c>
      <c r="P594" cm="1">
        <f t="array" ref="P594">IF(Q594&gt;0,INDEX(Q594:Q12728,MATCH(TRUE,INDEX(Q594:Q12728="",,),0)-1),"")</f>
        <v>5</v>
      </c>
      <c r="Q594">
        <f t="shared" si="12"/>
        <v>5</v>
      </c>
      <c r="R594">
        <f>IF(P594="","",0)</f>
        <v>0</v>
      </c>
    </row>
    <row r="595" spans="1:18" x14ac:dyDescent="0.3">
      <c r="A595" t="s">
        <v>81</v>
      </c>
      <c r="B595" s="1">
        <v>38706</v>
      </c>
      <c r="C595" t="s">
        <v>82</v>
      </c>
      <c r="D595" t="s">
        <v>170</v>
      </c>
      <c r="E595" t="s">
        <v>171</v>
      </c>
      <c r="G595" s="6" t="s">
        <v>88</v>
      </c>
      <c r="H595" t="s">
        <v>72</v>
      </c>
      <c r="I595" t="s">
        <v>21</v>
      </c>
      <c r="J595" t="s">
        <v>73</v>
      </c>
      <c r="K595">
        <v>16</v>
      </c>
      <c r="L595">
        <v>8.25</v>
      </c>
      <c r="M595" t="s">
        <v>138</v>
      </c>
      <c r="N595">
        <v>8.25</v>
      </c>
      <c r="P595" cm="1">
        <f t="array" ref="P595">IF(Q595&gt;0,INDEX(Q595:Q12729,MATCH(TRUE,INDEX(Q595:Q12729="",,),0)-1),"")</f>
        <v>5</v>
      </c>
      <c r="Q595">
        <f t="shared" si="12"/>
        <v>5</v>
      </c>
      <c r="R595">
        <f>IF(P595="","",0)</f>
        <v>0</v>
      </c>
    </row>
    <row r="596" spans="1:18" x14ac:dyDescent="0.3">
      <c r="P596" t="str" cm="1">
        <f t="array" ref="P596">IF(Q596&gt;0,INDEX(Q596:Q12730,MATCH(TRUE,INDEX(Q596:Q12730="",,),0)-1),"")</f>
        <v/>
      </c>
      <c r="R596" t="str">
        <f>IF(P596="","",0)</f>
        <v/>
      </c>
    </row>
    <row r="597" spans="1:18" x14ac:dyDescent="0.3">
      <c r="A597" t="s">
        <v>81</v>
      </c>
      <c r="B597" s="1">
        <v>38706</v>
      </c>
      <c r="C597" t="s">
        <v>82</v>
      </c>
      <c r="D597" t="s">
        <v>174</v>
      </c>
      <c r="E597" t="s">
        <v>175</v>
      </c>
      <c r="G597" t="s">
        <v>19</v>
      </c>
      <c r="H597" t="s">
        <v>95</v>
      </c>
      <c r="I597" t="s">
        <v>21</v>
      </c>
      <c r="J597" t="s">
        <v>73</v>
      </c>
      <c r="K597">
        <v>618.79999999999995</v>
      </c>
      <c r="L597">
        <v>27.35</v>
      </c>
      <c r="M597" t="s">
        <v>141</v>
      </c>
      <c r="N597">
        <v>51.26</v>
      </c>
      <c r="O597" t="s">
        <v>24</v>
      </c>
      <c r="P597" cm="1">
        <f t="array" ref="P597">IF(Q597&gt;0,INDEX(Q597:Q12731,MATCH(TRUE,INDEX(Q597:Q12731="",,),0)-1),"")</f>
        <v>6</v>
      </c>
      <c r="Q597">
        <v>1</v>
      </c>
      <c r="R597">
        <f>IF(P597="","",0)</f>
        <v>0</v>
      </c>
    </row>
    <row r="598" spans="1:18" x14ac:dyDescent="0.3">
      <c r="A598" t="s">
        <v>81</v>
      </c>
      <c r="B598" s="1">
        <v>38706</v>
      </c>
      <c r="C598" t="s">
        <v>82</v>
      </c>
      <c r="D598" t="s">
        <v>174</v>
      </c>
      <c r="E598" t="s">
        <v>175</v>
      </c>
      <c r="G598" s="6" t="s">
        <v>88</v>
      </c>
      <c r="H598" t="s">
        <v>95</v>
      </c>
      <c r="I598" t="s">
        <v>45</v>
      </c>
      <c r="J598" t="s">
        <v>93</v>
      </c>
      <c r="K598">
        <v>3.4</v>
      </c>
      <c r="L598">
        <v>96</v>
      </c>
      <c r="M598" t="s">
        <v>141</v>
      </c>
      <c r="N598">
        <v>96</v>
      </c>
      <c r="O598" t="s">
        <v>24</v>
      </c>
      <c r="P598" cm="1">
        <f t="array" ref="P598">IF(Q598&gt;0,INDEX(Q598:Q12732,MATCH(TRUE,INDEX(Q598:Q12732="",,),0)-1),"")</f>
        <v>6</v>
      </c>
      <c r="Q598">
        <v>1</v>
      </c>
      <c r="R598">
        <f>IF(P598="","",0)</f>
        <v>0</v>
      </c>
    </row>
    <row r="599" spans="1:18" x14ac:dyDescent="0.3">
      <c r="A599" t="s">
        <v>81</v>
      </c>
      <c r="B599" s="1">
        <v>38706</v>
      </c>
      <c r="C599" t="s">
        <v>82</v>
      </c>
      <c r="D599" t="s">
        <v>174</v>
      </c>
      <c r="E599" t="s">
        <v>175</v>
      </c>
      <c r="G599" s="6" t="s">
        <v>88</v>
      </c>
      <c r="H599" t="s">
        <v>20</v>
      </c>
      <c r="I599" t="s">
        <v>21</v>
      </c>
      <c r="J599" t="s">
        <v>73</v>
      </c>
      <c r="K599">
        <v>19.399999999999999</v>
      </c>
      <c r="L599">
        <v>4.8499999999999996</v>
      </c>
      <c r="M599" t="s">
        <v>141</v>
      </c>
      <c r="N599">
        <v>4.8499999999999996</v>
      </c>
      <c r="O599" t="s">
        <v>24</v>
      </c>
      <c r="P599" cm="1">
        <f t="array" ref="P599">IF(Q599&gt;0,INDEX(Q599:Q12733,MATCH(TRUE,INDEX(Q599:Q12733="",,),0)-1),"")</f>
        <v>6</v>
      </c>
      <c r="Q599">
        <v>1</v>
      </c>
      <c r="R599">
        <f>IF(P599="","",0)</f>
        <v>0</v>
      </c>
    </row>
    <row r="600" spans="1:18" x14ac:dyDescent="0.3">
      <c r="A600" t="s">
        <v>81</v>
      </c>
      <c r="B600" s="1">
        <v>38706</v>
      </c>
      <c r="C600" t="s">
        <v>82</v>
      </c>
      <c r="D600" t="s">
        <v>174</v>
      </c>
      <c r="E600" t="s">
        <v>175</v>
      </c>
      <c r="G600" t="s">
        <v>19</v>
      </c>
      <c r="H600" t="s">
        <v>95</v>
      </c>
      <c r="I600" t="s">
        <v>21</v>
      </c>
      <c r="J600" t="s">
        <v>73</v>
      </c>
      <c r="K600">
        <v>618.79999999999995</v>
      </c>
      <c r="L600">
        <v>27.35</v>
      </c>
      <c r="M600" t="s">
        <v>173</v>
      </c>
      <c r="N600">
        <v>43.57</v>
      </c>
      <c r="P600" cm="1">
        <f t="array" ref="P600">IF(Q600&gt;0,INDEX(Q600:Q12734,MATCH(TRUE,INDEX(Q600:Q12734="",,),0)-1),"")</f>
        <v>6</v>
      </c>
      <c r="Q600">
        <v>2</v>
      </c>
      <c r="R600">
        <f>IF(P600="","",0)</f>
        <v>0</v>
      </c>
    </row>
    <row r="601" spans="1:18" x14ac:dyDescent="0.3">
      <c r="A601" t="s">
        <v>81</v>
      </c>
      <c r="B601" s="1">
        <v>38706</v>
      </c>
      <c r="C601" t="s">
        <v>82</v>
      </c>
      <c r="D601" t="s">
        <v>174</v>
      </c>
      <c r="E601" t="s">
        <v>175</v>
      </c>
      <c r="G601" s="6" t="s">
        <v>88</v>
      </c>
      <c r="H601" t="s">
        <v>95</v>
      </c>
      <c r="I601" t="s">
        <v>45</v>
      </c>
      <c r="J601" t="s">
        <v>93</v>
      </c>
      <c r="K601">
        <v>3.4</v>
      </c>
      <c r="L601">
        <v>96</v>
      </c>
      <c r="M601" t="s">
        <v>173</v>
      </c>
      <c r="N601">
        <v>96</v>
      </c>
      <c r="P601" cm="1">
        <f t="array" ref="P601">IF(Q601&gt;0,INDEX(Q601:Q12735,MATCH(TRUE,INDEX(Q601:Q12735="",,),0)-1),"")</f>
        <v>6</v>
      </c>
      <c r="Q601">
        <v>2</v>
      </c>
      <c r="R601">
        <f>IF(P601="","",0)</f>
        <v>0</v>
      </c>
    </row>
    <row r="602" spans="1:18" x14ac:dyDescent="0.3">
      <c r="A602" t="s">
        <v>81</v>
      </c>
      <c r="B602" s="1">
        <v>38706</v>
      </c>
      <c r="C602" t="s">
        <v>82</v>
      </c>
      <c r="D602" t="s">
        <v>174</v>
      </c>
      <c r="E602" t="s">
        <v>175</v>
      </c>
      <c r="G602" s="6" t="s">
        <v>88</v>
      </c>
      <c r="H602" t="s">
        <v>20</v>
      </c>
      <c r="I602" t="s">
        <v>21</v>
      </c>
      <c r="J602" t="s">
        <v>73</v>
      </c>
      <c r="K602">
        <v>19.399999999999999</v>
      </c>
      <c r="L602">
        <v>4.8499999999999996</v>
      </c>
      <c r="M602" t="s">
        <v>173</v>
      </c>
      <c r="N602">
        <v>4.8499999999999996</v>
      </c>
      <c r="P602" cm="1">
        <f t="array" ref="P602">IF(Q602&gt;0,INDEX(Q602:Q12736,MATCH(TRUE,INDEX(Q602:Q12736="",,),0)-1),"")</f>
        <v>6</v>
      </c>
      <c r="Q602">
        <v>2</v>
      </c>
      <c r="R602">
        <f>IF(P602="","",0)</f>
        <v>0</v>
      </c>
    </row>
    <row r="603" spans="1:18" x14ac:dyDescent="0.3">
      <c r="A603" t="s">
        <v>81</v>
      </c>
      <c r="B603" s="1">
        <v>38706</v>
      </c>
      <c r="C603" t="s">
        <v>82</v>
      </c>
      <c r="D603" t="s">
        <v>174</v>
      </c>
      <c r="E603" t="s">
        <v>175</v>
      </c>
      <c r="G603" t="s">
        <v>19</v>
      </c>
      <c r="H603" t="s">
        <v>95</v>
      </c>
      <c r="I603" t="s">
        <v>21</v>
      </c>
      <c r="J603" t="s">
        <v>73</v>
      </c>
      <c r="K603">
        <v>618.79999999999995</v>
      </c>
      <c r="L603">
        <v>27.35</v>
      </c>
      <c r="M603" t="s">
        <v>122</v>
      </c>
      <c r="N603">
        <v>40.159999999999997</v>
      </c>
      <c r="P603" cm="1">
        <f t="array" ref="P603">IF(Q603&gt;0,INDEX(Q603:Q12737,MATCH(TRUE,INDEX(Q603:Q12737="",,),0)-1),"")</f>
        <v>6</v>
      </c>
      <c r="Q603">
        <v>3</v>
      </c>
      <c r="R603">
        <f>IF(P603="","",0)</f>
        <v>0</v>
      </c>
    </row>
    <row r="604" spans="1:18" x14ac:dyDescent="0.3">
      <c r="A604" t="s">
        <v>81</v>
      </c>
      <c r="B604" s="1">
        <v>38706</v>
      </c>
      <c r="C604" t="s">
        <v>82</v>
      </c>
      <c r="D604" t="s">
        <v>174</v>
      </c>
      <c r="E604" t="s">
        <v>175</v>
      </c>
      <c r="G604" s="6" t="s">
        <v>88</v>
      </c>
      <c r="H604" t="s">
        <v>95</v>
      </c>
      <c r="I604" t="s">
        <v>45</v>
      </c>
      <c r="J604" t="s">
        <v>93</v>
      </c>
      <c r="K604">
        <v>3.4</v>
      </c>
      <c r="L604">
        <v>96</v>
      </c>
      <c r="M604" t="s">
        <v>122</v>
      </c>
      <c r="N604">
        <v>96</v>
      </c>
      <c r="P604" cm="1">
        <f t="array" ref="P604">IF(Q604&gt;0,INDEX(Q604:Q12738,MATCH(TRUE,INDEX(Q604:Q12738="",,),0)-1),"")</f>
        <v>6</v>
      </c>
      <c r="Q604">
        <v>3</v>
      </c>
      <c r="R604">
        <f>IF(P604="","",0)</f>
        <v>0</v>
      </c>
    </row>
    <row r="605" spans="1:18" x14ac:dyDescent="0.3">
      <c r="A605" t="s">
        <v>81</v>
      </c>
      <c r="B605" s="1">
        <v>38706</v>
      </c>
      <c r="C605" t="s">
        <v>82</v>
      </c>
      <c r="D605" t="s">
        <v>174</v>
      </c>
      <c r="E605" t="s">
        <v>175</v>
      </c>
      <c r="G605" s="6" t="s">
        <v>88</v>
      </c>
      <c r="H605" t="s">
        <v>20</v>
      </c>
      <c r="I605" t="s">
        <v>21</v>
      </c>
      <c r="J605" t="s">
        <v>73</v>
      </c>
      <c r="K605">
        <v>19.399999999999999</v>
      </c>
      <c r="L605">
        <v>4.8499999999999996</v>
      </c>
      <c r="M605" t="s">
        <v>122</v>
      </c>
      <c r="N605">
        <v>4.8499999999999996</v>
      </c>
      <c r="P605" cm="1">
        <f t="array" ref="P605">IF(Q605&gt;0,INDEX(Q605:Q12739,MATCH(TRUE,INDEX(Q605:Q12739="",,),0)-1),"")</f>
        <v>6</v>
      </c>
      <c r="Q605">
        <v>3</v>
      </c>
      <c r="R605">
        <f>IF(P605="","",0)</f>
        <v>0</v>
      </c>
    </row>
    <row r="606" spans="1:18" x14ac:dyDescent="0.3">
      <c r="A606" t="s">
        <v>81</v>
      </c>
      <c r="B606" s="1">
        <v>38706</v>
      </c>
      <c r="C606" t="s">
        <v>82</v>
      </c>
      <c r="D606" t="s">
        <v>174</v>
      </c>
      <c r="E606" t="s">
        <v>175</v>
      </c>
      <c r="G606" t="s">
        <v>19</v>
      </c>
      <c r="H606" t="s">
        <v>95</v>
      </c>
      <c r="I606" t="s">
        <v>21</v>
      </c>
      <c r="J606" t="s">
        <v>73</v>
      </c>
      <c r="K606">
        <v>618.79999999999995</v>
      </c>
      <c r="L606">
        <v>27.35</v>
      </c>
      <c r="M606" t="s">
        <v>99</v>
      </c>
      <c r="N606">
        <v>37.15</v>
      </c>
      <c r="P606" cm="1">
        <f t="array" ref="P606">IF(Q606&gt;0,INDEX(Q606:Q12740,MATCH(TRUE,INDEX(Q606:Q12740="",,),0)-1),"")</f>
        <v>6</v>
      </c>
      <c r="Q606">
        <v>4</v>
      </c>
      <c r="R606">
        <f>IF(P606="","",0)</f>
        <v>0</v>
      </c>
    </row>
    <row r="607" spans="1:18" x14ac:dyDescent="0.3">
      <c r="A607" t="s">
        <v>81</v>
      </c>
      <c r="B607" s="1">
        <v>38706</v>
      </c>
      <c r="C607" t="s">
        <v>82</v>
      </c>
      <c r="D607" t="s">
        <v>174</v>
      </c>
      <c r="E607" t="s">
        <v>175</v>
      </c>
      <c r="G607" s="6" t="s">
        <v>88</v>
      </c>
      <c r="H607" t="s">
        <v>95</v>
      </c>
      <c r="I607" t="s">
        <v>45</v>
      </c>
      <c r="J607" t="s">
        <v>93</v>
      </c>
      <c r="K607">
        <v>3.4</v>
      </c>
      <c r="L607">
        <v>96</v>
      </c>
      <c r="M607" t="s">
        <v>99</v>
      </c>
      <c r="N607">
        <v>96</v>
      </c>
      <c r="P607" cm="1">
        <f t="array" ref="P607">IF(Q607&gt;0,INDEX(Q607:Q12741,MATCH(TRUE,INDEX(Q607:Q12741="",,),0)-1),"")</f>
        <v>6</v>
      </c>
      <c r="Q607">
        <v>4</v>
      </c>
      <c r="R607">
        <f>IF(P607="","",0)</f>
        <v>0</v>
      </c>
    </row>
    <row r="608" spans="1:18" x14ac:dyDescent="0.3">
      <c r="A608" t="s">
        <v>81</v>
      </c>
      <c r="B608" s="1">
        <v>38706</v>
      </c>
      <c r="C608" t="s">
        <v>82</v>
      </c>
      <c r="D608" t="s">
        <v>174</v>
      </c>
      <c r="E608" t="s">
        <v>175</v>
      </c>
      <c r="G608" s="6" t="s">
        <v>88</v>
      </c>
      <c r="H608" t="s">
        <v>20</v>
      </c>
      <c r="I608" t="s">
        <v>21</v>
      </c>
      <c r="J608" t="s">
        <v>73</v>
      </c>
      <c r="K608">
        <v>19.399999999999999</v>
      </c>
      <c r="L608">
        <v>4.8499999999999996</v>
      </c>
      <c r="M608" t="s">
        <v>99</v>
      </c>
      <c r="N608">
        <v>4.8499999999999996</v>
      </c>
      <c r="P608" cm="1">
        <f t="array" ref="P608">IF(Q608&gt;0,INDEX(Q608:Q12742,MATCH(TRUE,INDEX(Q608:Q12742="",,),0)-1),"")</f>
        <v>6</v>
      </c>
      <c r="Q608">
        <v>4</v>
      </c>
      <c r="R608">
        <f>IF(P608="","",0)</f>
        <v>0</v>
      </c>
    </row>
    <row r="609" spans="1:18" x14ac:dyDescent="0.3">
      <c r="A609" t="s">
        <v>81</v>
      </c>
      <c r="B609" s="1">
        <v>38706</v>
      </c>
      <c r="C609" t="s">
        <v>82</v>
      </c>
      <c r="D609" t="s">
        <v>174</v>
      </c>
      <c r="E609" t="s">
        <v>175</v>
      </c>
      <c r="G609" t="s">
        <v>19</v>
      </c>
      <c r="H609" t="s">
        <v>95</v>
      </c>
      <c r="I609" t="s">
        <v>21</v>
      </c>
      <c r="J609" t="s">
        <v>73</v>
      </c>
      <c r="K609">
        <v>618.79999999999995</v>
      </c>
      <c r="L609">
        <v>27.35</v>
      </c>
      <c r="M609" t="s">
        <v>138</v>
      </c>
      <c r="N609">
        <v>32.299999999999997</v>
      </c>
      <c r="P609" cm="1">
        <f t="array" ref="P609">IF(Q609&gt;0,INDEX(Q609:Q12743,MATCH(TRUE,INDEX(Q609:Q12743="",,),0)-1),"")</f>
        <v>6</v>
      </c>
      <c r="Q609">
        <v>5</v>
      </c>
      <c r="R609">
        <f>IF(P609="","",0)</f>
        <v>0</v>
      </c>
    </row>
    <row r="610" spans="1:18" x14ac:dyDescent="0.3">
      <c r="A610" t="s">
        <v>81</v>
      </c>
      <c r="B610" s="1">
        <v>38706</v>
      </c>
      <c r="C610" t="s">
        <v>82</v>
      </c>
      <c r="D610" t="s">
        <v>174</v>
      </c>
      <c r="E610" t="s">
        <v>175</v>
      </c>
      <c r="G610" s="6" t="s">
        <v>88</v>
      </c>
      <c r="H610" t="s">
        <v>95</v>
      </c>
      <c r="I610" t="s">
        <v>45</v>
      </c>
      <c r="J610" t="s">
        <v>93</v>
      </c>
      <c r="K610">
        <v>3.4</v>
      </c>
      <c r="L610">
        <v>96</v>
      </c>
      <c r="M610" t="s">
        <v>138</v>
      </c>
      <c r="N610">
        <v>96</v>
      </c>
      <c r="P610" cm="1">
        <f t="array" ref="P610">IF(Q610&gt;0,INDEX(Q610:Q12744,MATCH(TRUE,INDEX(Q610:Q12744="",,),0)-1),"")</f>
        <v>6</v>
      </c>
      <c r="Q610">
        <v>5</v>
      </c>
      <c r="R610">
        <f>IF(P610="","",0)</f>
        <v>0</v>
      </c>
    </row>
    <row r="611" spans="1:18" x14ac:dyDescent="0.3">
      <c r="A611" t="s">
        <v>81</v>
      </c>
      <c r="B611" s="1">
        <v>38706</v>
      </c>
      <c r="C611" t="s">
        <v>82</v>
      </c>
      <c r="D611" t="s">
        <v>174</v>
      </c>
      <c r="E611" t="s">
        <v>175</v>
      </c>
      <c r="G611" s="6" t="s">
        <v>88</v>
      </c>
      <c r="H611" t="s">
        <v>20</v>
      </c>
      <c r="I611" t="s">
        <v>21</v>
      </c>
      <c r="J611" t="s">
        <v>73</v>
      </c>
      <c r="K611">
        <v>19.399999999999999</v>
      </c>
      <c r="L611">
        <v>4.8499999999999996</v>
      </c>
      <c r="M611" t="s">
        <v>138</v>
      </c>
      <c r="N611">
        <v>4.8499999999999996</v>
      </c>
      <c r="P611" cm="1">
        <f t="array" ref="P611">IF(Q611&gt;0,INDEX(Q611:Q12745,MATCH(TRUE,INDEX(Q611:Q12745="",,),0)-1),"")</f>
        <v>6</v>
      </c>
      <c r="Q611">
        <v>5</v>
      </c>
      <c r="R611">
        <f>IF(P611="","",0)</f>
        <v>0</v>
      </c>
    </row>
    <row r="612" spans="1:18" x14ac:dyDescent="0.3">
      <c r="A612" t="s">
        <v>81</v>
      </c>
      <c r="B612" s="1">
        <v>38706</v>
      </c>
      <c r="C612" t="s">
        <v>82</v>
      </c>
      <c r="D612" t="s">
        <v>174</v>
      </c>
      <c r="E612" t="s">
        <v>175</v>
      </c>
      <c r="G612" t="s">
        <v>19</v>
      </c>
      <c r="H612" t="s">
        <v>95</v>
      </c>
      <c r="I612" t="s">
        <v>21</v>
      </c>
      <c r="J612" t="s">
        <v>73</v>
      </c>
      <c r="K612">
        <v>618.79999999999995</v>
      </c>
      <c r="L612">
        <v>27.35</v>
      </c>
      <c r="M612" t="s">
        <v>113</v>
      </c>
      <c r="N612">
        <v>32</v>
      </c>
      <c r="P612" cm="1">
        <f t="array" ref="P612">IF(Q612&gt;0,INDEX(Q612:Q12746,MATCH(TRUE,INDEX(Q612:Q12746="",,),0)-1),"")</f>
        <v>6</v>
      </c>
      <c r="Q612">
        <v>6</v>
      </c>
      <c r="R612">
        <f>IF(P612="","",0)</f>
        <v>0</v>
      </c>
    </row>
    <row r="613" spans="1:18" x14ac:dyDescent="0.3">
      <c r="A613" t="s">
        <v>81</v>
      </c>
      <c r="B613" s="1">
        <v>38706</v>
      </c>
      <c r="C613" t="s">
        <v>82</v>
      </c>
      <c r="D613" t="s">
        <v>174</v>
      </c>
      <c r="E613" t="s">
        <v>175</v>
      </c>
      <c r="G613" s="6" t="s">
        <v>88</v>
      </c>
      <c r="H613" t="s">
        <v>95</v>
      </c>
      <c r="I613" t="s">
        <v>45</v>
      </c>
      <c r="J613" t="s">
        <v>93</v>
      </c>
      <c r="K613">
        <v>3.4</v>
      </c>
      <c r="L613">
        <v>96</v>
      </c>
      <c r="M613" t="s">
        <v>113</v>
      </c>
      <c r="N613">
        <v>96</v>
      </c>
      <c r="P613" cm="1">
        <f t="array" ref="P613">IF(Q613&gt;0,INDEX(Q613:Q12747,MATCH(TRUE,INDEX(Q613:Q12747="",,),0)-1),"")</f>
        <v>6</v>
      </c>
      <c r="Q613">
        <v>6</v>
      </c>
      <c r="R613">
        <f>IF(P613="","",0)</f>
        <v>0</v>
      </c>
    </row>
    <row r="614" spans="1:18" x14ac:dyDescent="0.3">
      <c r="A614" t="s">
        <v>81</v>
      </c>
      <c r="B614" s="1">
        <v>38706</v>
      </c>
      <c r="C614" t="s">
        <v>82</v>
      </c>
      <c r="D614" t="s">
        <v>174</v>
      </c>
      <c r="E614" t="s">
        <v>175</v>
      </c>
      <c r="G614" s="6" t="s">
        <v>88</v>
      </c>
      <c r="H614" t="s">
        <v>20</v>
      </c>
      <c r="I614" t="s">
        <v>21</v>
      </c>
      <c r="J614" t="s">
        <v>73</v>
      </c>
      <c r="K614">
        <v>19.399999999999999</v>
      </c>
      <c r="L614">
        <v>4.8499999999999996</v>
      </c>
      <c r="M614" t="s">
        <v>113</v>
      </c>
      <c r="N614">
        <v>4.8499999999999996</v>
      </c>
      <c r="P614" cm="1">
        <f t="array" ref="P614">IF(Q614&gt;0,INDEX(Q614:Q12748,MATCH(TRUE,INDEX(Q614:Q12748="",,),0)-1),"")</f>
        <v>6</v>
      </c>
      <c r="Q614">
        <v>6</v>
      </c>
      <c r="R614">
        <f>IF(P614="","",0)</f>
        <v>0</v>
      </c>
    </row>
    <row r="615" spans="1:18" x14ac:dyDescent="0.3">
      <c r="P615" t="str" cm="1">
        <f t="array" ref="P615">IF(Q615&gt;0,INDEX(Q615:Q12749,MATCH(TRUE,INDEX(Q615:Q12749="",,),0)-1),"")</f>
        <v/>
      </c>
      <c r="R615" t="str">
        <f>IF(P615="","",0)</f>
        <v/>
      </c>
    </row>
    <row r="616" spans="1:18" x14ac:dyDescent="0.3">
      <c r="A616" t="s">
        <v>81</v>
      </c>
      <c r="B616" s="1">
        <v>38706</v>
      </c>
      <c r="C616" t="s">
        <v>82</v>
      </c>
      <c r="D616" t="s">
        <v>176</v>
      </c>
      <c r="E616" t="s">
        <v>177</v>
      </c>
      <c r="G616" t="s">
        <v>19</v>
      </c>
      <c r="H616" t="s">
        <v>36</v>
      </c>
      <c r="I616" t="s">
        <v>45</v>
      </c>
      <c r="J616" t="s">
        <v>93</v>
      </c>
      <c r="K616">
        <v>36.6</v>
      </c>
      <c r="L616">
        <v>83</v>
      </c>
      <c r="M616" t="s">
        <v>138</v>
      </c>
      <c r="N616">
        <v>172</v>
      </c>
      <c r="O616" t="s">
        <v>24</v>
      </c>
      <c r="P616" cm="1">
        <f t="array" ref="P616">IF(Q616&gt;0,INDEX(Q616:Q12750,MATCH(TRUE,INDEX(Q616:Q12750="",,),0)-1),"")</f>
        <v>3</v>
      </c>
      <c r="Q616">
        <f>INT((ROW()-616)/7)+1</f>
        <v>1</v>
      </c>
      <c r="R616">
        <f>IF(P616="","",0)</f>
        <v>0</v>
      </c>
    </row>
    <row r="617" spans="1:18" x14ac:dyDescent="0.3">
      <c r="A617" t="s">
        <v>81</v>
      </c>
      <c r="B617" s="1">
        <v>38706</v>
      </c>
      <c r="C617" t="s">
        <v>82</v>
      </c>
      <c r="D617" t="s">
        <v>176</v>
      </c>
      <c r="E617" t="s">
        <v>177</v>
      </c>
      <c r="G617" t="s">
        <v>19</v>
      </c>
      <c r="H617" t="s">
        <v>36</v>
      </c>
      <c r="I617" t="s">
        <v>21</v>
      </c>
      <c r="J617" t="s">
        <v>73</v>
      </c>
      <c r="K617">
        <v>87</v>
      </c>
      <c r="L617">
        <v>25.7</v>
      </c>
      <c r="M617" t="s">
        <v>138</v>
      </c>
      <c r="N617">
        <v>27.7</v>
      </c>
      <c r="O617" t="s">
        <v>24</v>
      </c>
      <c r="P617" cm="1">
        <f t="array" ref="P617">IF(Q617&gt;0,INDEX(Q617:Q12751,MATCH(TRUE,INDEX(Q617:Q12751="",,),0)-1),"")</f>
        <v>3</v>
      </c>
      <c r="Q617">
        <f t="shared" ref="Q617:Q636" si="13">INT((ROW()-616)/7)+1</f>
        <v>1</v>
      </c>
      <c r="R617">
        <f>IF(P617="","",0)</f>
        <v>0</v>
      </c>
    </row>
    <row r="618" spans="1:18" x14ac:dyDescent="0.3">
      <c r="A618" t="s">
        <v>81</v>
      </c>
      <c r="B618" s="1">
        <v>38706</v>
      </c>
      <c r="C618" t="s">
        <v>82</v>
      </c>
      <c r="D618" t="s">
        <v>176</v>
      </c>
      <c r="E618" t="s">
        <v>177</v>
      </c>
      <c r="G618" t="s">
        <v>19</v>
      </c>
      <c r="H618" t="s">
        <v>72</v>
      </c>
      <c r="I618" t="s">
        <v>21</v>
      </c>
      <c r="J618" t="s">
        <v>73</v>
      </c>
      <c r="K618">
        <v>510</v>
      </c>
      <c r="L618">
        <v>24.75</v>
      </c>
      <c r="M618" t="s">
        <v>138</v>
      </c>
      <c r="N618">
        <v>26.75</v>
      </c>
      <c r="O618" t="s">
        <v>24</v>
      </c>
      <c r="P618" cm="1">
        <f t="array" ref="P618">IF(Q618&gt;0,INDEX(Q618:Q12752,MATCH(TRUE,INDEX(Q618:Q12752="",,),0)-1),"")</f>
        <v>3</v>
      </c>
      <c r="Q618">
        <f t="shared" si="13"/>
        <v>1</v>
      </c>
      <c r="R618">
        <f>IF(P618="","",0)</f>
        <v>0</v>
      </c>
    </row>
    <row r="619" spans="1:18" x14ac:dyDescent="0.3">
      <c r="A619" t="s">
        <v>81</v>
      </c>
      <c r="B619" s="1">
        <v>38706</v>
      </c>
      <c r="C619" t="s">
        <v>82</v>
      </c>
      <c r="D619" t="s">
        <v>176</v>
      </c>
      <c r="E619" t="s">
        <v>177</v>
      </c>
      <c r="G619" s="6" t="s">
        <v>88</v>
      </c>
      <c r="H619" t="s">
        <v>102</v>
      </c>
      <c r="I619" t="s">
        <v>45</v>
      </c>
      <c r="J619" t="s">
        <v>93</v>
      </c>
      <c r="K619">
        <v>7.5</v>
      </c>
      <c r="L619">
        <v>275</v>
      </c>
      <c r="M619" t="s">
        <v>138</v>
      </c>
      <c r="N619">
        <v>275</v>
      </c>
      <c r="O619" t="s">
        <v>24</v>
      </c>
      <c r="P619" cm="1">
        <f t="array" ref="P619">IF(Q619&gt;0,INDEX(Q619:Q12753,MATCH(TRUE,INDEX(Q619:Q12753="",,),0)-1),"")</f>
        <v>3</v>
      </c>
      <c r="Q619">
        <f t="shared" si="13"/>
        <v>1</v>
      </c>
      <c r="R619">
        <f>IF(P619="","",0)</f>
        <v>0</v>
      </c>
    </row>
    <row r="620" spans="1:18" x14ac:dyDescent="0.3">
      <c r="A620" t="s">
        <v>81</v>
      </c>
      <c r="B620" s="1">
        <v>38706</v>
      </c>
      <c r="C620" t="s">
        <v>82</v>
      </c>
      <c r="D620" t="s">
        <v>176</v>
      </c>
      <c r="E620" t="s">
        <v>177</v>
      </c>
      <c r="G620" s="6" t="s">
        <v>88</v>
      </c>
      <c r="H620" t="s">
        <v>100</v>
      </c>
      <c r="I620" t="s">
        <v>45</v>
      </c>
      <c r="J620" t="s">
        <v>93</v>
      </c>
      <c r="K620">
        <v>6.8</v>
      </c>
      <c r="L620">
        <v>54</v>
      </c>
      <c r="M620" t="s">
        <v>138</v>
      </c>
      <c r="N620">
        <v>54</v>
      </c>
      <c r="O620" t="s">
        <v>24</v>
      </c>
      <c r="P620" cm="1">
        <f t="array" ref="P620">IF(Q620&gt;0,INDEX(Q620:Q12754,MATCH(TRUE,INDEX(Q620:Q12754="",,),0)-1),"")</f>
        <v>3</v>
      </c>
      <c r="Q620">
        <f t="shared" si="13"/>
        <v>1</v>
      </c>
      <c r="R620">
        <f>IF(P620="","",0)</f>
        <v>0</v>
      </c>
    </row>
    <row r="621" spans="1:18" x14ac:dyDescent="0.3">
      <c r="A621" t="s">
        <v>81</v>
      </c>
      <c r="B621" s="1">
        <v>38706</v>
      </c>
      <c r="C621" t="s">
        <v>82</v>
      </c>
      <c r="D621" t="s">
        <v>176</v>
      </c>
      <c r="E621" t="s">
        <v>177</v>
      </c>
      <c r="G621" s="6" t="s">
        <v>88</v>
      </c>
      <c r="H621" t="s">
        <v>96</v>
      </c>
      <c r="I621" t="s">
        <v>45</v>
      </c>
      <c r="J621" t="s">
        <v>93</v>
      </c>
      <c r="K621">
        <v>4.4000000000000004</v>
      </c>
      <c r="L621">
        <v>75</v>
      </c>
      <c r="M621" t="s">
        <v>138</v>
      </c>
      <c r="N621">
        <v>75</v>
      </c>
      <c r="O621" t="s">
        <v>24</v>
      </c>
      <c r="P621" cm="1">
        <f t="array" ref="P621">IF(Q621&gt;0,INDEX(Q621:Q12755,MATCH(TRUE,INDEX(Q621:Q12755="",,),0)-1),"")</f>
        <v>3</v>
      </c>
      <c r="Q621">
        <f t="shared" si="13"/>
        <v>1</v>
      </c>
      <c r="R621">
        <f>IF(P621="","",0)</f>
        <v>0</v>
      </c>
    </row>
    <row r="622" spans="1:18" x14ac:dyDescent="0.3">
      <c r="A622" t="s">
        <v>81</v>
      </c>
      <c r="B622" s="1">
        <v>38706</v>
      </c>
      <c r="C622" t="s">
        <v>82</v>
      </c>
      <c r="D622" t="s">
        <v>176</v>
      </c>
      <c r="E622" t="s">
        <v>177</v>
      </c>
      <c r="G622" s="6" t="s">
        <v>88</v>
      </c>
      <c r="H622" t="s">
        <v>72</v>
      </c>
      <c r="I622" t="s">
        <v>45</v>
      </c>
      <c r="J622" t="s">
        <v>93</v>
      </c>
      <c r="K622">
        <v>6.2</v>
      </c>
      <c r="L622">
        <v>55</v>
      </c>
      <c r="M622" t="s">
        <v>138</v>
      </c>
      <c r="N622">
        <v>55</v>
      </c>
      <c r="O622" t="s">
        <v>24</v>
      </c>
      <c r="P622" cm="1">
        <f t="array" ref="P622">IF(Q622&gt;0,INDEX(Q622:Q12756,MATCH(TRUE,INDEX(Q622:Q12756="",,),0)-1),"")</f>
        <v>3</v>
      </c>
      <c r="Q622">
        <f t="shared" si="13"/>
        <v>1</v>
      </c>
      <c r="R622">
        <f>IF(P622="","",0)</f>
        <v>0</v>
      </c>
    </row>
    <row r="623" spans="1:18" x14ac:dyDescent="0.3">
      <c r="A623" t="s">
        <v>81</v>
      </c>
      <c r="B623" s="1">
        <v>38706</v>
      </c>
      <c r="C623" t="s">
        <v>82</v>
      </c>
      <c r="D623" t="s">
        <v>176</v>
      </c>
      <c r="E623" t="s">
        <v>177</v>
      </c>
      <c r="G623" t="s">
        <v>19</v>
      </c>
      <c r="H623" t="s">
        <v>36</v>
      </c>
      <c r="I623" t="s">
        <v>45</v>
      </c>
      <c r="J623" t="s">
        <v>93</v>
      </c>
      <c r="K623">
        <v>36.6</v>
      </c>
      <c r="L623">
        <v>83</v>
      </c>
      <c r="M623" t="s">
        <v>113</v>
      </c>
      <c r="N623">
        <v>95</v>
      </c>
      <c r="P623" cm="1">
        <f t="array" ref="P623">IF(Q623&gt;0,INDEX(Q623:Q12757,MATCH(TRUE,INDEX(Q623:Q12757="",,),0)-1),"")</f>
        <v>3</v>
      </c>
      <c r="Q623">
        <f t="shared" si="13"/>
        <v>2</v>
      </c>
      <c r="R623">
        <f>IF(P623="","",0)</f>
        <v>0</v>
      </c>
    </row>
    <row r="624" spans="1:18" x14ac:dyDescent="0.3">
      <c r="A624" t="s">
        <v>81</v>
      </c>
      <c r="B624" s="1">
        <v>38706</v>
      </c>
      <c r="C624" t="s">
        <v>82</v>
      </c>
      <c r="D624" t="s">
        <v>176</v>
      </c>
      <c r="E624" t="s">
        <v>177</v>
      </c>
      <c r="G624" t="s">
        <v>19</v>
      </c>
      <c r="H624" t="s">
        <v>36</v>
      </c>
      <c r="I624" t="s">
        <v>21</v>
      </c>
      <c r="J624" t="s">
        <v>73</v>
      </c>
      <c r="K624">
        <v>87</v>
      </c>
      <c r="L624">
        <v>25.7</v>
      </c>
      <c r="M624" t="s">
        <v>113</v>
      </c>
      <c r="N624">
        <v>25.75</v>
      </c>
      <c r="P624" cm="1">
        <f t="array" ref="P624">IF(Q624&gt;0,INDEX(Q624:Q12758,MATCH(TRUE,INDEX(Q624:Q12758="",,),0)-1),"")</f>
        <v>3</v>
      </c>
      <c r="Q624">
        <f t="shared" si="13"/>
        <v>2</v>
      </c>
      <c r="R624">
        <f>IF(P624="","",0)</f>
        <v>0</v>
      </c>
    </row>
    <row r="625" spans="1:18" x14ac:dyDescent="0.3">
      <c r="A625" t="s">
        <v>81</v>
      </c>
      <c r="B625" s="1">
        <v>38706</v>
      </c>
      <c r="C625" t="s">
        <v>82</v>
      </c>
      <c r="D625" t="s">
        <v>176</v>
      </c>
      <c r="E625" t="s">
        <v>177</v>
      </c>
      <c r="G625" t="s">
        <v>19</v>
      </c>
      <c r="H625" t="s">
        <v>72</v>
      </c>
      <c r="I625" t="s">
        <v>21</v>
      </c>
      <c r="J625" t="s">
        <v>73</v>
      </c>
      <c r="K625">
        <v>510</v>
      </c>
      <c r="L625">
        <v>24.75</v>
      </c>
      <c r="M625" t="s">
        <v>113</v>
      </c>
      <c r="N625">
        <v>24.75</v>
      </c>
      <c r="P625" cm="1">
        <f t="array" ref="P625">IF(Q625&gt;0,INDEX(Q625:Q12759,MATCH(TRUE,INDEX(Q625:Q12759="",,),0)-1),"")</f>
        <v>3</v>
      </c>
      <c r="Q625">
        <f t="shared" si="13"/>
        <v>2</v>
      </c>
      <c r="R625">
        <f>IF(P625="","",0)</f>
        <v>0</v>
      </c>
    </row>
    <row r="626" spans="1:18" x14ac:dyDescent="0.3">
      <c r="A626" t="s">
        <v>81</v>
      </c>
      <c r="B626" s="1">
        <v>38706</v>
      </c>
      <c r="C626" t="s">
        <v>82</v>
      </c>
      <c r="D626" t="s">
        <v>176</v>
      </c>
      <c r="E626" t="s">
        <v>177</v>
      </c>
      <c r="G626" s="6" t="s">
        <v>88</v>
      </c>
      <c r="H626" t="s">
        <v>102</v>
      </c>
      <c r="I626" t="s">
        <v>45</v>
      </c>
      <c r="J626" t="s">
        <v>93</v>
      </c>
      <c r="K626">
        <v>7.5</v>
      </c>
      <c r="L626">
        <v>275</v>
      </c>
      <c r="M626" t="s">
        <v>113</v>
      </c>
      <c r="N626">
        <v>275</v>
      </c>
      <c r="P626" cm="1">
        <f t="array" ref="P626">IF(Q626&gt;0,INDEX(Q626:Q12760,MATCH(TRUE,INDEX(Q626:Q12760="",,),0)-1),"")</f>
        <v>3</v>
      </c>
      <c r="Q626">
        <f t="shared" si="13"/>
        <v>2</v>
      </c>
      <c r="R626">
        <f>IF(P626="","",0)</f>
        <v>0</v>
      </c>
    </row>
    <row r="627" spans="1:18" x14ac:dyDescent="0.3">
      <c r="A627" t="s">
        <v>81</v>
      </c>
      <c r="B627" s="1">
        <v>38706</v>
      </c>
      <c r="C627" t="s">
        <v>82</v>
      </c>
      <c r="D627" t="s">
        <v>176</v>
      </c>
      <c r="E627" t="s">
        <v>177</v>
      </c>
      <c r="G627" s="6" t="s">
        <v>88</v>
      </c>
      <c r="H627" t="s">
        <v>100</v>
      </c>
      <c r="I627" t="s">
        <v>45</v>
      </c>
      <c r="J627" t="s">
        <v>93</v>
      </c>
      <c r="K627">
        <v>6.8</v>
      </c>
      <c r="L627">
        <v>54</v>
      </c>
      <c r="M627" t="s">
        <v>113</v>
      </c>
      <c r="N627">
        <v>54</v>
      </c>
      <c r="P627" cm="1">
        <f t="array" ref="P627">IF(Q627&gt;0,INDEX(Q627:Q12761,MATCH(TRUE,INDEX(Q627:Q12761="",,),0)-1),"")</f>
        <v>3</v>
      </c>
      <c r="Q627">
        <f t="shared" si="13"/>
        <v>2</v>
      </c>
      <c r="R627">
        <f>IF(P627="","",0)</f>
        <v>0</v>
      </c>
    </row>
    <row r="628" spans="1:18" x14ac:dyDescent="0.3">
      <c r="A628" t="s">
        <v>81</v>
      </c>
      <c r="B628" s="1">
        <v>38706</v>
      </c>
      <c r="C628" t="s">
        <v>82</v>
      </c>
      <c r="D628" t="s">
        <v>176</v>
      </c>
      <c r="E628" t="s">
        <v>177</v>
      </c>
      <c r="G628" s="6" t="s">
        <v>88</v>
      </c>
      <c r="H628" t="s">
        <v>96</v>
      </c>
      <c r="I628" t="s">
        <v>45</v>
      </c>
      <c r="J628" t="s">
        <v>93</v>
      </c>
      <c r="K628">
        <v>4.4000000000000004</v>
      </c>
      <c r="L628">
        <v>75</v>
      </c>
      <c r="M628" t="s">
        <v>113</v>
      </c>
      <c r="N628">
        <v>75</v>
      </c>
      <c r="P628" cm="1">
        <f t="array" ref="P628">IF(Q628&gt;0,INDEX(Q628:Q12762,MATCH(TRUE,INDEX(Q628:Q12762="",,),0)-1),"")</f>
        <v>3</v>
      </c>
      <c r="Q628">
        <f t="shared" si="13"/>
        <v>2</v>
      </c>
      <c r="R628">
        <f>IF(P628="","",0)</f>
        <v>0</v>
      </c>
    </row>
    <row r="629" spans="1:18" x14ac:dyDescent="0.3">
      <c r="A629" t="s">
        <v>81</v>
      </c>
      <c r="B629" s="1">
        <v>38706</v>
      </c>
      <c r="C629" t="s">
        <v>82</v>
      </c>
      <c r="D629" t="s">
        <v>176</v>
      </c>
      <c r="E629" t="s">
        <v>177</v>
      </c>
      <c r="G629" s="6" t="s">
        <v>88</v>
      </c>
      <c r="H629" t="s">
        <v>72</v>
      </c>
      <c r="I629" t="s">
        <v>45</v>
      </c>
      <c r="J629" t="s">
        <v>93</v>
      </c>
      <c r="K629">
        <v>6.2</v>
      </c>
      <c r="L629">
        <v>55</v>
      </c>
      <c r="M629" t="s">
        <v>113</v>
      </c>
      <c r="N629">
        <v>55</v>
      </c>
      <c r="P629" cm="1">
        <f t="array" ref="P629">IF(Q629&gt;0,INDEX(Q629:Q12763,MATCH(TRUE,INDEX(Q629:Q12763="",,),0)-1),"")</f>
        <v>3</v>
      </c>
      <c r="Q629">
        <f t="shared" si="13"/>
        <v>2</v>
      </c>
      <c r="R629">
        <f>IF(P629="","",0)</f>
        <v>0</v>
      </c>
    </row>
    <row r="630" spans="1:18" x14ac:dyDescent="0.3">
      <c r="A630" t="s">
        <v>81</v>
      </c>
      <c r="B630" s="1">
        <v>38706</v>
      </c>
      <c r="C630" t="s">
        <v>82</v>
      </c>
      <c r="D630" t="s">
        <v>176</v>
      </c>
      <c r="E630" t="s">
        <v>177</v>
      </c>
      <c r="G630" t="s">
        <v>19</v>
      </c>
      <c r="H630" t="s">
        <v>36</v>
      </c>
      <c r="I630" t="s">
        <v>45</v>
      </c>
      <c r="J630" t="s">
        <v>93</v>
      </c>
      <c r="K630">
        <v>36.6</v>
      </c>
      <c r="L630">
        <v>83</v>
      </c>
      <c r="M630" t="s">
        <v>99</v>
      </c>
      <c r="N630">
        <v>85.5</v>
      </c>
      <c r="P630" cm="1">
        <f t="array" ref="P630">IF(Q630&gt;0,INDEX(Q630:Q12764,MATCH(TRUE,INDEX(Q630:Q12764="",,),0)-1),"")</f>
        <v>3</v>
      </c>
      <c r="Q630">
        <f t="shared" si="13"/>
        <v>3</v>
      </c>
      <c r="R630">
        <f>IF(P630="","",0)</f>
        <v>0</v>
      </c>
    </row>
    <row r="631" spans="1:18" x14ac:dyDescent="0.3">
      <c r="A631" t="s">
        <v>81</v>
      </c>
      <c r="B631" s="1">
        <v>38706</v>
      </c>
      <c r="C631" t="s">
        <v>82</v>
      </c>
      <c r="D631" t="s">
        <v>176</v>
      </c>
      <c r="E631" t="s">
        <v>177</v>
      </c>
      <c r="G631" t="s">
        <v>19</v>
      </c>
      <c r="H631" t="s">
        <v>36</v>
      </c>
      <c r="I631" t="s">
        <v>21</v>
      </c>
      <c r="J631" t="s">
        <v>73</v>
      </c>
      <c r="K631">
        <v>87</v>
      </c>
      <c r="L631">
        <v>25.7</v>
      </c>
      <c r="M631" t="s">
        <v>99</v>
      </c>
      <c r="N631">
        <v>25.7</v>
      </c>
      <c r="P631" cm="1">
        <f t="array" ref="P631">IF(Q631&gt;0,INDEX(Q631:Q12765,MATCH(TRUE,INDEX(Q631:Q12765="",,),0)-1),"")</f>
        <v>3</v>
      </c>
      <c r="Q631">
        <f t="shared" si="13"/>
        <v>3</v>
      </c>
      <c r="R631">
        <f>IF(P631="","",0)</f>
        <v>0</v>
      </c>
    </row>
    <row r="632" spans="1:18" x14ac:dyDescent="0.3">
      <c r="A632" t="s">
        <v>81</v>
      </c>
      <c r="B632" s="1">
        <v>38706</v>
      </c>
      <c r="C632" t="s">
        <v>82</v>
      </c>
      <c r="D632" t="s">
        <v>176</v>
      </c>
      <c r="E632" t="s">
        <v>177</v>
      </c>
      <c r="G632" t="s">
        <v>19</v>
      </c>
      <c r="H632" t="s">
        <v>72</v>
      </c>
      <c r="I632" t="s">
        <v>21</v>
      </c>
      <c r="J632" t="s">
        <v>73</v>
      </c>
      <c r="K632">
        <v>510</v>
      </c>
      <c r="L632">
        <v>24.75</v>
      </c>
      <c r="M632" t="s">
        <v>99</v>
      </c>
      <c r="N632">
        <v>24.75</v>
      </c>
      <c r="P632" cm="1">
        <f t="array" ref="P632">IF(Q632&gt;0,INDEX(Q632:Q12766,MATCH(TRUE,INDEX(Q632:Q12766="",,),0)-1),"")</f>
        <v>3</v>
      </c>
      <c r="Q632">
        <f t="shared" si="13"/>
        <v>3</v>
      </c>
      <c r="R632">
        <f>IF(P632="","",0)</f>
        <v>0</v>
      </c>
    </row>
    <row r="633" spans="1:18" x14ac:dyDescent="0.3">
      <c r="A633" t="s">
        <v>81</v>
      </c>
      <c r="B633" s="1">
        <v>38706</v>
      </c>
      <c r="C633" t="s">
        <v>82</v>
      </c>
      <c r="D633" t="s">
        <v>176</v>
      </c>
      <c r="E633" t="s">
        <v>177</v>
      </c>
      <c r="G633" s="6" t="s">
        <v>88</v>
      </c>
      <c r="H633" t="s">
        <v>102</v>
      </c>
      <c r="I633" t="s">
        <v>45</v>
      </c>
      <c r="J633" t="s">
        <v>93</v>
      </c>
      <c r="K633">
        <v>7.5</v>
      </c>
      <c r="L633">
        <v>275</v>
      </c>
      <c r="M633" t="s">
        <v>99</v>
      </c>
      <c r="N633">
        <v>275</v>
      </c>
      <c r="P633" cm="1">
        <f t="array" ref="P633">IF(Q633&gt;0,INDEX(Q633:Q12767,MATCH(TRUE,INDEX(Q633:Q12767="",,),0)-1),"")</f>
        <v>3</v>
      </c>
      <c r="Q633">
        <f t="shared" si="13"/>
        <v>3</v>
      </c>
      <c r="R633">
        <f>IF(P633="","",0)</f>
        <v>0</v>
      </c>
    </row>
    <row r="634" spans="1:18" x14ac:dyDescent="0.3">
      <c r="A634" t="s">
        <v>81</v>
      </c>
      <c r="B634" s="1">
        <v>38706</v>
      </c>
      <c r="C634" t="s">
        <v>82</v>
      </c>
      <c r="D634" t="s">
        <v>176</v>
      </c>
      <c r="E634" t="s">
        <v>177</v>
      </c>
      <c r="G634" s="6" t="s">
        <v>88</v>
      </c>
      <c r="H634" t="s">
        <v>100</v>
      </c>
      <c r="I634" t="s">
        <v>45</v>
      </c>
      <c r="J634" t="s">
        <v>93</v>
      </c>
      <c r="K634">
        <v>6.8</v>
      </c>
      <c r="L634">
        <v>54</v>
      </c>
      <c r="M634" t="s">
        <v>99</v>
      </c>
      <c r="N634">
        <v>54</v>
      </c>
      <c r="P634" cm="1">
        <f t="array" ref="P634">IF(Q634&gt;0,INDEX(Q634:Q12768,MATCH(TRUE,INDEX(Q634:Q12768="",,),0)-1),"")</f>
        <v>3</v>
      </c>
      <c r="Q634">
        <f t="shared" si="13"/>
        <v>3</v>
      </c>
      <c r="R634">
        <f>IF(P634="","",0)</f>
        <v>0</v>
      </c>
    </row>
    <row r="635" spans="1:18" x14ac:dyDescent="0.3">
      <c r="A635" t="s">
        <v>81</v>
      </c>
      <c r="B635" s="1">
        <v>38706</v>
      </c>
      <c r="C635" t="s">
        <v>82</v>
      </c>
      <c r="D635" t="s">
        <v>176</v>
      </c>
      <c r="E635" t="s">
        <v>177</v>
      </c>
      <c r="G635" s="6" t="s">
        <v>88</v>
      </c>
      <c r="H635" t="s">
        <v>96</v>
      </c>
      <c r="I635" t="s">
        <v>45</v>
      </c>
      <c r="J635" t="s">
        <v>93</v>
      </c>
      <c r="K635">
        <v>4.4000000000000004</v>
      </c>
      <c r="L635">
        <v>75</v>
      </c>
      <c r="M635" t="s">
        <v>99</v>
      </c>
      <c r="N635">
        <v>75</v>
      </c>
      <c r="P635" cm="1">
        <f t="array" ref="P635">IF(Q635&gt;0,INDEX(Q635:Q12769,MATCH(TRUE,INDEX(Q635:Q12769="",,),0)-1),"")</f>
        <v>3</v>
      </c>
      <c r="Q635">
        <f t="shared" si="13"/>
        <v>3</v>
      </c>
      <c r="R635">
        <f>IF(P635="","",0)</f>
        <v>0</v>
      </c>
    </row>
    <row r="636" spans="1:18" x14ac:dyDescent="0.3">
      <c r="A636" t="s">
        <v>81</v>
      </c>
      <c r="B636" s="1">
        <v>38706</v>
      </c>
      <c r="C636" t="s">
        <v>82</v>
      </c>
      <c r="D636" t="s">
        <v>176</v>
      </c>
      <c r="E636" t="s">
        <v>177</v>
      </c>
      <c r="G636" s="6" t="s">
        <v>88</v>
      </c>
      <c r="H636" t="s">
        <v>72</v>
      </c>
      <c r="I636" t="s">
        <v>45</v>
      </c>
      <c r="J636" t="s">
        <v>93</v>
      </c>
      <c r="K636">
        <v>6.2</v>
      </c>
      <c r="L636">
        <v>55</v>
      </c>
      <c r="M636" t="s">
        <v>99</v>
      </c>
      <c r="N636">
        <v>55</v>
      </c>
      <c r="P636" cm="1">
        <f t="array" ref="P636">IF(Q636&gt;0,INDEX(Q636:Q12770,MATCH(TRUE,INDEX(Q636:Q12770="",,),0)-1),"")</f>
        <v>3</v>
      </c>
      <c r="Q636">
        <f t="shared" si="13"/>
        <v>3</v>
      </c>
      <c r="R636">
        <f>IF(P636="","",0)</f>
        <v>0</v>
      </c>
    </row>
    <row r="637" spans="1:18" x14ac:dyDescent="0.3">
      <c r="P637" t="str" cm="1">
        <f t="array" ref="P637">IF(Q637&gt;0,INDEX(Q637:Q12771,MATCH(TRUE,INDEX(Q637:Q12771="",,),0)-1),"")</f>
        <v/>
      </c>
      <c r="R637" t="str">
        <f>IF(P637="","",0)</f>
        <v/>
      </c>
    </row>
    <row r="638" spans="1:18" x14ac:dyDescent="0.3">
      <c r="A638" t="s">
        <v>81</v>
      </c>
      <c r="B638" s="1">
        <v>38797</v>
      </c>
      <c r="C638" t="s">
        <v>82</v>
      </c>
      <c r="D638" t="s">
        <v>178</v>
      </c>
      <c r="E638" t="s">
        <v>179</v>
      </c>
      <c r="G638" t="s">
        <v>19</v>
      </c>
      <c r="H638" t="s">
        <v>85</v>
      </c>
      <c r="I638" t="s">
        <v>45</v>
      </c>
      <c r="J638" t="s">
        <v>93</v>
      </c>
      <c r="K638">
        <v>193</v>
      </c>
      <c r="L638">
        <v>112</v>
      </c>
      <c r="M638" t="s">
        <v>132</v>
      </c>
      <c r="N638">
        <v>121.5</v>
      </c>
      <c r="O638" t="s">
        <v>24</v>
      </c>
      <c r="P638" cm="1">
        <f t="array" ref="P638">IF(Q638&gt;0,INDEX(Q638:Q12772,MATCH(TRUE,INDEX(Q638:Q12772="",,),0)-1),"")</f>
        <v>2</v>
      </c>
      <c r="Q638">
        <v>1</v>
      </c>
      <c r="R638">
        <f>IF(P638="","",0)</f>
        <v>0</v>
      </c>
    </row>
    <row r="639" spans="1:18" x14ac:dyDescent="0.3">
      <c r="A639" t="s">
        <v>81</v>
      </c>
      <c r="B639" s="1">
        <v>38797</v>
      </c>
      <c r="C639" t="s">
        <v>82</v>
      </c>
      <c r="D639" t="s">
        <v>178</v>
      </c>
      <c r="E639" t="s">
        <v>179</v>
      </c>
      <c r="G639" t="s">
        <v>19</v>
      </c>
      <c r="H639" t="s">
        <v>92</v>
      </c>
      <c r="I639" t="s">
        <v>45</v>
      </c>
      <c r="J639" t="s">
        <v>93</v>
      </c>
      <c r="K639">
        <v>514.4</v>
      </c>
      <c r="L639">
        <v>310</v>
      </c>
      <c r="M639" t="s">
        <v>132</v>
      </c>
      <c r="N639">
        <v>345.19</v>
      </c>
      <c r="O639" t="s">
        <v>24</v>
      </c>
      <c r="P639" cm="1">
        <f t="array" ref="P639">IF(Q639&gt;0,INDEX(Q639:Q12773,MATCH(TRUE,INDEX(Q639:Q12773="",,),0)-1),"")</f>
        <v>2</v>
      </c>
      <c r="Q639">
        <v>1</v>
      </c>
      <c r="R639">
        <f>IF(P639="","",0)</f>
        <v>0</v>
      </c>
    </row>
    <row r="640" spans="1:18" x14ac:dyDescent="0.3">
      <c r="A640" t="s">
        <v>81</v>
      </c>
      <c r="B640" s="1">
        <v>38797</v>
      </c>
      <c r="C640" t="s">
        <v>82</v>
      </c>
      <c r="D640" t="s">
        <v>178</v>
      </c>
      <c r="E640" t="s">
        <v>179</v>
      </c>
      <c r="G640" t="s">
        <v>19</v>
      </c>
      <c r="H640" t="s">
        <v>36</v>
      </c>
      <c r="I640" t="s">
        <v>45</v>
      </c>
      <c r="J640" t="s">
        <v>93</v>
      </c>
      <c r="K640">
        <v>510.9</v>
      </c>
      <c r="L640">
        <v>121</v>
      </c>
      <c r="M640" t="s">
        <v>132</v>
      </c>
      <c r="N640">
        <v>123.5</v>
      </c>
      <c r="O640" t="s">
        <v>24</v>
      </c>
      <c r="P640" cm="1">
        <f t="array" ref="P640">IF(Q640&gt;0,INDEX(Q640:Q12774,MATCH(TRUE,INDEX(Q640:Q12774="",,),0)-1),"")</f>
        <v>2</v>
      </c>
      <c r="Q640">
        <v>1</v>
      </c>
      <c r="R640">
        <f>IF(P640="","",0)</f>
        <v>0</v>
      </c>
    </row>
    <row r="641" spans="1:18" x14ac:dyDescent="0.3">
      <c r="A641" t="s">
        <v>81</v>
      </c>
      <c r="B641" s="1">
        <v>38797</v>
      </c>
      <c r="C641" t="s">
        <v>82</v>
      </c>
      <c r="D641" t="s">
        <v>178</v>
      </c>
      <c r="E641" t="s">
        <v>179</v>
      </c>
      <c r="G641" s="6" t="s">
        <v>88</v>
      </c>
      <c r="H641" t="s">
        <v>85</v>
      </c>
      <c r="I641" t="s">
        <v>21</v>
      </c>
      <c r="J641" t="s">
        <v>73</v>
      </c>
      <c r="K641">
        <v>1456</v>
      </c>
      <c r="L641">
        <v>7.55</v>
      </c>
      <c r="M641" t="s">
        <v>132</v>
      </c>
      <c r="N641">
        <v>7.55</v>
      </c>
      <c r="O641" t="s">
        <v>24</v>
      </c>
      <c r="P641" cm="1">
        <f t="array" ref="P641">IF(Q641&gt;0,INDEX(Q641:Q12775,MATCH(TRUE,INDEX(Q641:Q12775="",,),0)-1),"")</f>
        <v>2</v>
      </c>
      <c r="Q641">
        <v>1</v>
      </c>
      <c r="R641">
        <f>IF(P641="","",0)</f>
        <v>0</v>
      </c>
    </row>
    <row r="642" spans="1:18" x14ac:dyDescent="0.3">
      <c r="A642" t="s">
        <v>81</v>
      </c>
      <c r="B642" s="1">
        <v>38797</v>
      </c>
      <c r="C642" t="s">
        <v>82</v>
      </c>
      <c r="D642" t="s">
        <v>178</v>
      </c>
      <c r="E642" t="s">
        <v>179</v>
      </c>
      <c r="G642" s="6" t="s">
        <v>88</v>
      </c>
      <c r="H642" t="s">
        <v>92</v>
      </c>
      <c r="I642" t="s">
        <v>21</v>
      </c>
      <c r="J642" t="s">
        <v>73</v>
      </c>
      <c r="K642">
        <v>827</v>
      </c>
      <c r="L642">
        <v>7.9</v>
      </c>
      <c r="M642" t="s">
        <v>132</v>
      </c>
      <c r="N642">
        <v>7.9</v>
      </c>
      <c r="O642" t="s">
        <v>24</v>
      </c>
      <c r="P642" cm="1">
        <f t="array" ref="P642">IF(Q642&gt;0,INDEX(Q642:Q12776,MATCH(TRUE,INDEX(Q642:Q12776="",,),0)-1),"")</f>
        <v>2</v>
      </c>
      <c r="Q642">
        <v>1</v>
      </c>
      <c r="R642">
        <f>IF(P642="","",0)</f>
        <v>0</v>
      </c>
    </row>
    <row r="643" spans="1:18" x14ac:dyDescent="0.3">
      <c r="A643" t="s">
        <v>81</v>
      </c>
      <c r="B643" s="1">
        <v>38797</v>
      </c>
      <c r="C643" t="s">
        <v>82</v>
      </c>
      <c r="D643" t="s">
        <v>178</v>
      </c>
      <c r="E643" t="s">
        <v>179</v>
      </c>
      <c r="G643" s="6" t="s">
        <v>88</v>
      </c>
      <c r="H643" t="s">
        <v>36</v>
      </c>
      <c r="I643" t="s">
        <v>21</v>
      </c>
      <c r="J643" t="s">
        <v>73</v>
      </c>
      <c r="K643">
        <v>493</v>
      </c>
      <c r="L643">
        <v>17</v>
      </c>
      <c r="M643" t="s">
        <v>132</v>
      </c>
      <c r="N643">
        <v>17</v>
      </c>
      <c r="O643" t="s">
        <v>24</v>
      </c>
      <c r="P643" cm="1">
        <f t="array" ref="P643">IF(Q643&gt;0,INDEX(Q643:Q12777,MATCH(TRUE,INDEX(Q643:Q12777="",,),0)-1),"")</f>
        <v>2</v>
      </c>
      <c r="Q643">
        <v>1</v>
      </c>
      <c r="R643">
        <f>IF(P643="","",0)</f>
        <v>0</v>
      </c>
    </row>
    <row r="644" spans="1:18" x14ac:dyDescent="0.3">
      <c r="A644" t="s">
        <v>81</v>
      </c>
      <c r="B644" s="1">
        <v>38797</v>
      </c>
      <c r="C644" t="s">
        <v>82</v>
      </c>
      <c r="D644" t="s">
        <v>178</v>
      </c>
      <c r="E644" t="s">
        <v>179</v>
      </c>
      <c r="G644" t="s">
        <v>19</v>
      </c>
      <c r="H644" t="s">
        <v>85</v>
      </c>
      <c r="I644" t="s">
        <v>45</v>
      </c>
      <c r="J644" t="s">
        <v>93</v>
      </c>
      <c r="K644">
        <v>193</v>
      </c>
      <c r="L644">
        <v>112</v>
      </c>
      <c r="M644" t="s">
        <v>180</v>
      </c>
      <c r="N644">
        <v>112</v>
      </c>
      <c r="P644" cm="1">
        <f t="array" ref="P644">IF(Q644&gt;0,INDEX(Q644:Q12778,MATCH(TRUE,INDEX(Q644:Q12778="",,),0)-1),"")</f>
        <v>2</v>
      </c>
      <c r="Q644">
        <v>2</v>
      </c>
      <c r="R644">
        <f>IF(P644="","",0)</f>
        <v>0</v>
      </c>
    </row>
    <row r="645" spans="1:18" x14ac:dyDescent="0.3">
      <c r="A645" t="s">
        <v>81</v>
      </c>
      <c r="B645" s="1">
        <v>38797</v>
      </c>
      <c r="C645" t="s">
        <v>82</v>
      </c>
      <c r="D645" t="s">
        <v>178</v>
      </c>
      <c r="E645" t="s">
        <v>179</v>
      </c>
      <c r="G645" t="s">
        <v>19</v>
      </c>
      <c r="H645" t="s">
        <v>92</v>
      </c>
      <c r="I645" t="s">
        <v>45</v>
      </c>
      <c r="J645" t="s">
        <v>93</v>
      </c>
      <c r="K645">
        <v>514.4</v>
      </c>
      <c r="L645">
        <v>310</v>
      </c>
      <c r="M645" t="s">
        <v>180</v>
      </c>
      <c r="N645">
        <v>323.60000000000002</v>
      </c>
      <c r="P645" cm="1">
        <f t="array" ref="P645">IF(Q645&gt;0,INDEX(Q645:Q12779,MATCH(TRUE,INDEX(Q645:Q12779="",,),0)-1),"")</f>
        <v>2</v>
      </c>
      <c r="Q645">
        <v>2</v>
      </c>
      <c r="R645">
        <f>IF(P645="","",0)</f>
        <v>0</v>
      </c>
    </row>
    <row r="646" spans="1:18" x14ac:dyDescent="0.3">
      <c r="A646" t="s">
        <v>81</v>
      </c>
      <c r="B646" s="1">
        <v>38797</v>
      </c>
      <c r="C646" t="s">
        <v>82</v>
      </c>
      <c r="D646" t="s">
        <v>178</v>
      </c>
      <c r="E646" t="s">
        <v>179</v>
      </c>
      <c r="G646" t="s">
        <v>19</v>
      </c>
      <c r="H646" t="s">
        <v>36</v>
      </c>
      <c r="I646" t="s">
        <v>45</v>
      </c>
      <c r="J646" t="s">
        <v>93</v>
      </c>
      <c r="K646">
        <v>510.9</v>
      </c>
      <c r="L646">
        <v>121</v>
      </c>
      <c r="M646" t="s">
        <v>180</v>
      </c>
      <c r="N646">
        <v>121</v>
      </c>
      <c r="P646" cm="1">
        <f t="array" ref="P646">IF(Q646&gt;0,INDEX(Q646:Q12780,MATCH(TRUE,INDEX(Q646:Q12780="",,),0)-1),"")</f>
        <v>2</v>
      </c>
      <c r="Q646">
        <v>2</v>
      </c>
      <c r="R646">
        <f>IF(P646="","",0)</f>
        <v>0</v>
      </c>
    </row>
    <row r="647" spans="1:18" x14ac:dyDescent="0.3">
      <c r="A647" t="s">
        <v>81</v>
      </c>
      <c r="B647" s="1">
        <v>38797</v>
      </c>
      <c r="C647" t="s">
        <v>82</v>
      </c>
      <c r="D647" t="s">
        <v>178</v>
      </c>
      <c r="E647" t="s">
        <v>179</v>
      </c>
      <c r="G647" s="6" t="s">
        <v>88</v>
      </c>
      <c r="H647" t="s">
        <v>85</v>
      </c>
      <c r="I647" t="s">
        <v>21</v>
      </c>
      <c r="J647" t="s">
        <v>73</v>
      </c>
      <c r="K647">
        <v>1456</v>
      </c>
      <c r="L647">
        <v>7.55</v>
      </c>
      <c r="M647" t="s">
        <v>180</v>
      </c>
      <c r="N647">
        <v>7.55</v>
      </c>
      <c r="P647" cm="1">
        <f t="array" ref="P647">IF(Q647&gt;0,INDEX(Q647:Q12781,MATCH(TRUE,INDEX(Q647:Q12781="",,),0)-1),"")</f>
        <v>2</v>
      </c>
      <c r="Q647">
        <v>2</v>
      </c>
      <c r="R647">
        <f>IF(P647="","",0)</f>
        <v>0</v>
      </c>
    </row>
    <row r="648" spans="1:18" x14ac:dyDescent="0.3">
      <c r="A648" t="s">
        <v>81</v>
      </c>
      <c r="B648" s="1">
        <v>38797</v>
      </c>
      <c r="C648" t="s">
        <v>82</v>
      </c>
      <c r="D648" t="s">
        <v>178</v>
      </c>
      <c r="E648" t="s">
        <v>179</v>
      </c>
      <c r="G648" s="6" t="s">
        <v>88</v>
      </c>
      <c r="H648" t="s">
        <v>92</v>
      </c>
      <c r="I648" t="s">
        <v>21</v>
      </c>
      <c r="J648" t="s">
        <v>73</v>
      </c>
      <c r="K648">
        <v>827</v>
      </c>
      <c r="L648">
        <v>7.9</v>
      </c>
      <c r="M648" t="s">
        <v>180</v>
      </c>
      <c r="N648">
        <v>7.9</v>
      </c>
      <c r="P648" cm="1">
        <f t="array" ref="P648">IF(Q648&gt;0,INDEX(Q648:Q12782,MATCH(TRUE,INDEX(Q648:Q12782="",,),0)-1),"")</f>
        <v>2</v>
      </c>
      <c r="Q648">
        <v>2</v>
      </c>
      <c r="R648">
        <f>IF(P648="","",0)</f>
        <v>0</v>
      </c>
    </row>
    <row r="649" spans="1:18" x14ac:dyDescent="0.3">
      <c r="A649" t="s">
        <v>81</v>
      </c>
      <c r="B649" s="1">
        <v>38797</v>
      </c>
      <c r="C649" t="s">
        <v>82</v>
      </c>
      <c r="D649" t="s">
        <v>178</v>
      </c>
      <c r="E649" t="s">
        <v>179</v>
      </c>
      <c r="G649" s="6" t="s">
        <v>88</v>
      </c>
      <c r="H649" t="s">
        <v>36</v>
      </c>
      <c r="I649" t="s">
        <v>21</v>
      </c>
      <c r="J649" t="s">
        <v>73</v>
      </c>
      <c r="K649">
        <v>493</v>
      </c>
      <c r="L649">
        <v>17</v>
      </c>
      <c r="M649" t="s">
        <v>180</v>
      </c>
      <c r="N649">
        <v>17</v>
      </c>
      <c r="P649" cm="1">
        <f t="array" ref="P649">IF(Q649&gt;0,INDEX(Q649:Q12783,MATCH(TRUE,INDEX(Q649:Q12783="",,),0)-1),"")</f>
        <v>2</v>
      </c>
      <c r="Q649">
        <v>2</v>
      </c>
      <c r="R649">
        <f>IF(P649="","",0)</f>
        <v>0</v>
      </c>
    </row>
    <row r="650" spans="1:18" x14ac:dyDescent="0.3">
      <c r="P650" t="str" cm="1">
        <f t="array" ref="P650">IF(Q650&gt;0,INDEX(Q650:Q12784,MATCH(TRUE,INDEX(Q650:Q12784="",,),0)-1),"")</f>
        <v/>
      </c>
      <c r="R650" t="str">
        <f>IF(P650="","",0)</f>
        <v/>
      </c>
    </row>
    <row r="651" spans="1:18" x14ac:dyDescent="0.3">
      <c r="A651" t="s">
        <v>81</v>
      </c>
      <c r="B651" s="1">
        <v>38797</v>
      </c>
      <c r="C651" t="s">
        <v>82</v>
      </c>
      <c r="D651" t="s">
        <v>181</v>
      </c>
      <c r="E651" t="s">
        <v>182</v>
      </c>
      <c r="G651" t="s">
        <v>19</v>
      </c>
      <c r="H651" t="s">
        <v>41</v>
      </c>
      <c r="I651" t="s">
        <v>45</v>
      </c>
      <c r="J651" t="s">
        <v>93</v>
      </c>
      <c r="K651">
        <v>53.1</v>
      </c>
      <c r="L651">
        <v>137</v>
      </c>
      <c r="M651" t="s">
        <v>180</v>
      </c>
      <c r="N651">
        <v>137</v>
      </c>
      <c r="O651" t="s">
        <v>24</v>
      </c>
      <c r="P651" cm="1">
        <f t="array" ref="P651">IF(Q651&gt;0,INDEX(Q651:Q12785,MATCH(TRUE,INDEX(Q651:Q12785="",,),0)-1),"")</f>
        <v>2</v>
      </c>
      <c r="Q651">
        <f>INT((ROW()-651)/10)+1</f>
        <v>1</v>
      </c>
      <c r="R651">
        <f>IF(P651="","",0)</f>
        <v>0</v>
      </c>
    </row>
    <row r="652" spans="1:18" x14ac:dyDescent="0.3">
      <c r="A652" t="s">
        <v>81</v>
      </c>
      <c r="B652" s="1">
        <v>38797</v>
      </c>
      <c r="C652" t="s">
        <v>82</v>
      </c>
      <c r="D652" t="s">
        <v>181</v>
      </c>
      <c r="E652" t="s">
        <v>182</v>
      </c>
      <c r="G652" t="s">
        <v>19</v>
      </c>
      <c r="H652" t="s">
        <v>87</v>
      </c>
      <c r="I652" t="s">
        <v>45</v>
      </c>
      <c r="J652" t="s">
        <v>93</v>
      </c>
      <c r="K652">
        <v>72.3</v>
      </c>
      <c r="L652">
        <v>98</v>
      </c>
      <c r="M652" t="s">
        <v>180</v>
      </c>
      <c r="N652">
        <v>98</v>
      </c>
      <c r="O652" t="s">
        <v>24</v>
      </c>
      <c r="P652" cm="1">
        <f t="array" ref="P652">IF(Q652&gt;0,INDEX(Q652:Q12786,MATCH(TRUE,INDEX(Q652:Q12786="",,),0)-1),"")</f>
        <v>2</v>
      </c>
      <c r="Q652">
        <f t="shared" ref="Q652:Q670" si="14">INT((ROW()-651)/10)+1</f>
        <v>1</v>
      </c>
      <c r="R652">
        <f>IF(P652="","",0)</f>
        <v>0</v>
      </c>
    </row>
    <row r="653" spans="1:18" x14ac:dyDescent="0.3">
      <c r="A653" t="s">
        <v>81</v>
      </c>
      <c r="B653" s="1">
        <v>38797</v>
      </c>
      <c r="C653" t="s">
        <v>82</v>
      </c>
      <c r="D653" t="s">
        <v>181</v>
      </c>
      <c r="E653" t="s">
        <v>182</v>
      </c>
      <c r="G653" t="s">
        <v>19</v>
      </c>
      <c r="H653" t="s">
        <v>41</v>
      </c>
      <c r="I653" t="s">
        <v>21</v>
      </c>
      <c r="J653" t="s">
        <v>73</v>
      </c>
      <c r="K653">
        <v>392</v>
      </c>
      <c r="L653">
        <v>35.450000000000003</v>
      </c>
      <c r="M653" t="s">
        <v>180</v>
      </c>
      <c r="N653">
        <v>49</v>
      </c>
      <c r="O653" t="s">
        <v>24</v>
      </c>
      <c r="P653" cm="1">
        <f t="array" ref="P653">IF(Q653&gt;0,INDEX(Q653:Q12787,MATCH(TRUE,INDEX(Q653:Q12787="",,),0)-1),"")</f>
        <v>2</v>
      </c>
      <c r="Q653">
        <f t="shared" si="14"/>
        <v>1</v>
      </c>
      <c r="R653">
        <f>IF(P653="","",0)</f>
        <v>0</v>
      </c>
    </row>
    <row r="654" spans="1:18" x14ac:dyDescent="0.3">
      <c r="A654" t="s">
        <v>81</v>
      </c>
      <c r="B654" s="1">
        <v>38797</v>
      </c>
      <c r="C654" t="s">
        <v>82</v>
      </c>
      <c r="D654" t="s">
        <v>181</v>
      </c>
      <c r="E654" t="s">
        <v>182</v>
      </c>
      <c r="G654" t="s">
        <v>19</v>
      </c>
      <c r="H654" t="s">
        <v>87</v>
      </c>
      <c r="I654" t="s">
        <v>21</v>
      </c>
      <c r="J654" t="s">
        <v>73</v>
      </c>
      <c r="K654">
        <v>373</v>
      </c>
      <c r="L654">
        <v>22.05</v>
      </c>
      <c r="M654" t="s">
        <v>180</v>
      </c>
      <c r="N654">
        <v>22.05</v>
      </c>
      <c r="O654" t="s">
        <v>24</v>
      </c>
      <c r="P654" cm="1">
        <f t="array" ref="P654">IF(Q654&gt;0,INDEX(Q654:Q12788,MATCH(TRUE,INDEX(Q654:Q12788="",,),0)-1),"")</f>
        <v>2</v>
      </c>
      <c r="Q654">
        <f t="shared" si="14"/>
        <v>1</v>
      </c>
      <c r="R654">
        <f>IF(P654="","",0)</f>
        <v>0</v>
      </c>
    </row>
    <row r="655" spans="1:18" x14ac:dyDescent="0.3">
      <c r="A655" t="s">
        <v>81</v>
      </c>
      <c r="B655" s="1">
        <v>38797</v>
      </c>
      <c r="C655" t="s">
        <v>82</v>
      </c>
      <c r="D655" t="s">
        <v>181</v>
      </c>
      <c r="E655" t="s">
        <v>182</v>
      </c>
      <c r="G655" s="6" t="s">
        <v>88</v>
      </c>
      <c r="H655" t="s">
        <v>85</v>
      </c>
      <c r="I655" t="s">
        <v>45</v>
      </c>
      <c r="J655" t="s">
        <v>93</v>
      </c>
      <c r="K655">
        <v>6.4</v>
      </c>
      <c r="L655">
        <v>84</v>
      </c>
      <c r="M655" t="s">
        <v>180</v>
      </c>
      <c r="N655">
        <v>84</v>
      </c>
      <c r="O655" t="s">
        <v>24</v>
      </c>
      <c r="P655" cm="1">
        <f t="array" ref="P655">IF(Q655&gt;0,INDEX(Q655:Q12789,MATCH(TRUE,INDEX(Q655:Q12789="",,),0)-1),"")</f>
        <v>2</v>
      </c>
      <c r="Q655">
        <f t="shared" si="14"/>
        <v>1</v>
      </c>
      <c r="R655">
        <f>IF(P655="","",0)</f>
        <v>0</v>
      </c>
    </row>
    <row r="656" spans="1:18" x14ac:dyDescent="0.3">
      <c r="A656" t="s">
        <v>81</v>
      </c>
      <c r="B656" s="1">
        <v>38797</v>
      </c>
      <c r="C656" t="s">
        <v>82</v>
      </c>
      <c r="D656" t="s">
        <v>181</v>
      </c>
      <c r="E656" t="s">
        <v>182</v>
      </c>
      <c r="G656" s="6" t="s">
        <v>88</v>
      </c>
      <c r="H656" t="s">
        <v>67</v>
      </c>
      <c r="I656" t="s">
        <v>45</v>
      </c>
      <c r="J656" t="s">
        <v>93</v>
      </c>
      <c r="K656">
        <v>7.5</v>
      </c>
      <c r="L656">
        <v>54</v>
      </c>
      <c r="M656" t="s">
        <v>180</v>
      </c>
      <c r="N656">
        <v>54</v>
      </c>
      <c r="O656" t="s">
        <v>24</v>
      </c>
      <c r="P656" cm="1">
        <f t="array" ref="P656">IF(Q656&gt;0,INDEX(Q656:Q12790,MATCH(TRUE,INDEX(Q656:Q12790="",,),0)-1),"")</f>
        <v>2</v>
      </c>
      <c r="Q656">
        <f t="shared" si="14"/>
        <v>1</v>
      </c>
      <c r="R656">
        <f>IF(P656="","",0)</f>
        <v>0</v>
      </c>
    </row>
    <row r="657" spans="1:18" x14ac:dyDescent="0.3">
      <c r="A657" t="s">
        <v>81</v>
      </c>
      <c r="B657" s="1">
        <v>38797</v>
      </c>
      <c r="C657" t="s">
        <v>82</v>
      </c>
      <c r="D657" t="s">
        <v>181</v>
      </c>
      <c r="E657" t="s">
        <v>182</v>
      </c>
      <c r="G657" s="6" t="s">
        <v>88</v>
      </c>
      <c r="H657" t="s">
        <v>85</v>
      </c>
      <c r="I657" t="s">
        <v>21</v>
      </c>
      <c r="J657" t="s">
        <v>73</v>
      </c>
      <c r="K657">
        <v>157</v>
      </c>
      <c r="L657">
        <v>14.15</v>
      </c>
      <c r="M657" t="s">
        <v>180</v>
      </c>
      <c r="N657">
        <v>14.15</v>
      </c>
      <c r="O657" t="s">
        <v>24</v>
      </c>
      <c r="P657" cm="1">
        <f t="array" ref="P657">IF(Q657&gt;0,INDEX(Q657:Q12791,MATCH(TRUE,INDEX(Q657:Q12791="",,),0)-1),"")</f>
        <v>2</v>
      </c>
      <c r="Q657">
        <f t="shared" si="14"/>
        <v>1</v>
      </c>
      <c r="R657">
        <f>IF(P657="","",0)</f>
        <v>0</v>
      </c>
    </row>
    <row r="658" spans="1:18" x14ac:dyDescent="0.3">
      <c r="A658" t="s">
        <v>81</v>
      </c>
      <c r="B658" s="1">
        <v>38797</v>
      </c>
      <c r="C658" t="s">
        <v>82</v>
      </c>
      <c r="D658" t="s">
        <v>181</v>
      </c>
      <c r="E658" t="s">
        <v>182</v>
      </c>
      <c r="G658" s="6" t="s">
        <v>88</v>
      </c>
      <c r="H658" t="s">
        <v>96</v>
      </c>
      <c r="I658" t="s">
        <v>21</v>
      </c>
      <c r="J658" t="s">
        <v>73</v>
      </c>
      <c r="K658">
        <v>42</v>
      </c>
      <c r="L658">
        <v>9.85</v>
      </c>
      <c r="M658" t="s">
        <v>180</v>
      </c>
      <c r="N658">
        <v>9.85</v>
      </c>
      <c r="O658" t="s">
        <v>24</v>
      </c>
      <c r="P658" cm="1">
        <f t="array" ref="P658">IF(Q658&gt;0,INDEX(Q658:Q12792,MATCH(TRUE,INDEX(Q658:Q12792="",,),0)-1),"")</f>
        <v>2</v>
      </c>
      <c r="Q658">
        <f t="shared" si="14"/>
        <v>1</v>
      </c>
      <c r="R658">
        <f>IF(P658="","",0)</f>
        <v>0</v>
      </c>
    </row>
    <row r="659" spans="1:18" x14ac:dyDescent="0.3">
      <c r="A659" t="s">
        <v>81</v>
      </c>
      <c r="B659" s="1">
        <v>38797</v>
      </c>
      <c r="C659" t="s">
        <v>82</v>
      </c>
      <c r="D659" t="s">
        <v>181</v>
      </c>
      <c r="E659" t="s">
        <v>182</v>
      </c>
      <c r="G659" s="6" t="s">
        <v>88</v>
      </c>
      <c r="H659" t="s">
        <v>183</v>
      </c>
      <c r="I659" t="s">
        <v>21</v>
      </c>
      <c r="J659" t="s">
        <v>73</v>
      </c>
      <c r="K659">
        <v>11</v>
      </c>
      <c r="L659">
        <v>23.35</v>
      </c>
      <c r="M659" t="s">
        <v>180</v>
      </c>
      <c r="N659">
        <v>23.35</v>
      </c>
      <c r="O659" t="s">
        <v>24</v>
      </c>
      <c r="P659" cm="1">
        <f t="array" ref="P659">IF(Q659&gt;0,INDEX(Q659:Q12793,MATCH(TRUE,INDEX(Q659:Q12793="",,),0)-1),"")</f>
        <v>2</v>
      </c>
      <c r="Q659">
        <f t="shared" si="14"/>
        <v>1</v>
      </c>
      <c r="R659">
        <f>IF(P659="","",0)</f>
        <v>0</v>
      </c>
    </row>
    <row r="660" spans="1:18" x14ac:dyDescent="0.3">
      <c r="A660" t="s">
        <v>81</v>
      </c>
      <c r="B660" s="1">
        <v>38797</v>
      </c>
      <c r="C660" t="s">
        <v>82</v>
      </c>
      <c r="D660" t="s">
        <v>181</v>
      </c>
      <c r="E660" t="s">
        <v>182</v>
      </c>
      <c r="G660" s="6" t="s">
        <v>88</v>
      </c>
      <c r="H660" t="s">
        <v>67</v>
      </c>
      <c r="I660" t="s">
        <v>21</v>
      </c>
      <c r="J660" t="s">
        <v>73</v>
      </c>
      <c r="K660">
        <v>48</v>
      </c>
      <c r="L660">
        <v>10.050000000000001</v>
      </c>
      <c r="M660" t="s">
        <v>180</v>
      </c>
      <c r="N660">
        <v>10.050000000000001</v>
      </c>
      <c r="O660" t="s">
        <v>24</v>
      </c>
      <c r="P660" cm="1">
        <f t="array" ref="P660">IF(Q660&gt;0,INDEX(Q660:Q12794,MATCH(TRUE,INDEX(Q660:Q12794="",,),0)-1),"")</f>
        <v>2</v>
      </c>
      <c r="Q660">
        <f t="shared" si="14"/>
        <v>1</v>
      </c>
      <c r="R660">
        <f>IF(P660="","",0)</f>
        <v>0</v>
      </c>
    </row>
    <row r="661" spans="1:18" x14ac:dyDescent="0.3">
      <c r="A661" t="s">
        <v>81</v>
      </c>
      <c r="B661" s="1">
        <v>38797</v>
      </c>
      <c r="C661" t="s">
        <v>82</v>
      </c>
      <c r="D661" t="s">
        <v>181</v>
      </c>
      <c r="E661" t="s">
        <v>182</v>
      </c>
      <c r="G661" t="s">
        <v>19</v>
      </c>
      <c r="H661" t="s">
        <v>41</v>
      </c>
      <c r="I661" t="s">
        <v>45</v>
      </c>
      <c r="J661" t="s">
        <v>93</v>
      </c>
      <c r="K661">
        <v>53.1</v>
      </c>
      <c r="L661">
        <v>137</v>
      </c>
      <c r="M661" t="s">
        <v>138</v>
      </c>
      <c r="N661">
        <v>137</v>
      </c>
      <c r="P661" cm="1">
        <f t="array" ref="P661">IF(Q661&gt;0,INDEX(Q661:Q12795,MATCH(TRUE,INDEX(Q661:Q12795="",,),0)-1),"")</f>
        <v>2</v>
      </c>
      <c r="Q661">
        <f t="shared" si="14"/>
        <v>2</v>
      </c>
      <c r="R661">
        <f>IF(P661="","",0)</f>
        <v>0</v>
      </c>
    </row>
    <row r="662" spans="1:18" x14ac:dyDescent="0.3">
      <c r="A662" t="s">
        <v>81</v>
      </c>
      <c r="B662" s="1">
        <v>38797</v>
      </c>
      <c r="C662" t="s">
        <v>82</v>
      </c>
      <c r="D662" t="s">
        <v>181</v>
      </c>
      <c r="E662" t="s">
        <v>182</v>
      </c>
      <c r="G662" t="s">
        <v>19</v>
      </c>
      <c r="H662" t="s">
        <v>87</v>
      </c>
      <c r="I662" t="s">
        <v>45</v>
      </c>
      <c r="J662" t="s">
        <v>93</v>
      </c>
      <c r="K662">
        <v>72.3</v>
      </c>
      <c r="L662">
        <v>98</v>
      </c>
      <c r="M662" t="s">
        <v>138</v>
      </c>
      <c r="N662">
        <v>115</v>
      </c>
      <c r="P662" cm="1">
        <f t="array" ref="P662">IF(Q662&gt;0,INDEX(Q662:Q12796,MATCH(TRUE,INDEX(Q662:Q12796="",,),0)-1),"")</f>
        <v>2</v>
      </c>
      <c r="Q662">
        <f t="shared" si="14"/>
        <v>2</v>
      </c>
      <c r="R662">
        <f>IF(P662="","",0)</f>
        <v>0</v>
      </c>
    </row>
    <row r="663" spans="1:18" x14ac:dyDescent="0.3">
      <c r="A663" t="s">
        <v>81</v>
      </c>
      <c r="B663" s="1">
        <v>38797</v>
      </c>
      <c r="C663" t="s">
        <v>82</v>
      </c>
      <c r="D663" t="s">
        <v>181</v>
      </c>
      <c r="E663" t="s">
        <v>182</v>
      </c>
      <c r="G663" t="s">
        <v>19</v>
      </c>
      <c r="H663" t="s">
        <v>41</v>
      </c>
      <c r="I663" t="s">
        <v>21</v>
      </c>
      <c r="J663" t="s">
        <v>73</v>
      </c>
      <c r="K663">
        <v>392</v>
      </c>
      <c r="L663">
        <v>35.450000000000003</v>
      </c>
      <c r="M663" t="s">
        <v>138</v>
      </c>
      <c r="N663">
        <v>40.1</v>
      </c>
      <c r="P663" cm="1">
        <f t="array" ref="P663">IF(Q663&gt;0,INDEX(Q663:Q12797,MATCH(TRUE,INDEX(Q663:Q12797="",,),0)-1),"")</f>
        <v>2</v>
      </c>
      <c r="Q663">
        <f t="shared" si="14"/>
        <v>2</v>
      </c>
      <c r="R663">
        <f>IF(P663="","",0)</f>
        <v>0</v>
      </c>
    </row>
    <row r="664" spans="1:18" x14ac:dyDescent="0.3">
      <c r="A664" t="s">
        <v>81</v>
      </c>
      <c r="B664" s="1">
        <v>38797</v>
      </c>
      <c r="C664" t="s">
        <v>82</v>
      </c>
      <c r="D664" t="s">
        <v>181</v>
      </c>
      <c r="E664" t="s">
        <v>182</v>
      </c>
      <c r="G664" t="s">
        <v>19</v>
      </c>
      <c r="H664" t="s">
        <v>87</v>
      </c>
      <c r="I664" t="s">
        <v>21</v>
      </c>
      <c r="J664" t="s">
        <v>73</v>
      </c>
      <c r="K664">
        <v>373</v>
      </c>
      <c r="L664">
        <v>22.05</v>
      </c>
      <c r="M664" t="s">
        <v>138</v>
      </c>
      <c r="N664">
        <v>22.05</v>
      </c>
      <c r="P664" cm="1">
        <f t="array" ref="P664">IF(Q664&gt;0,INDEX(Q664:Q12798,MATCH(TRUE,INDEX(Q664:Q12798="",,),0)-1),"")</f>
        <v>2</v>
      </c>
      <c r="Q664">
        <f t="shared" si="14"/>
        <v>2</v>
      </c>
      <c r="R664">
        <f>IF(P664="","",0)</f>
        <v>0</v>
      </c>
    </row>
    <row r="665" spans="1:18" x14ac:dyDescent="0.3">
      <c r="A665" t="s">
        <v>81</v>
      </c>
      <c r="B665" s="1">
        <v>38797</v>
      </c>
      <c r="C665" t="s">
        <v>82</v>
      </c>
      <c r="D665" t="s">
        <v>181</v>
      </c>
      <c r="E665" t="s">
        <v>182</v>
      </c>
      <c r="G665" s="6" t="s">
        <v>88</v>
      </c>
      <c r="H665" t="s">
        <v>85</v>
      </c>
      <c r="I665" t="s">
        <v>45</v>
      </c>
      <c r="J665" t="s">
        <v>93</v>
      </c>
      <c r="K665">
        <v>6.4</v>
      </c>
      <c r="L665">
        <v>84</v>
      </c>
      <c r="M665" t="s">
        <v>138</v>
      </c>
      <c r="N665">
        <v>84</v>
      </c>
      <c r="P665" cm="1">
        <f t="array" ref="P665">IF(Q665&gt;0,INDEX(Q665:Q12799,MATCH(TRUE,INDEX(Q665:Q12799="",,),0)-1),"")</f>
        <v>2</v>
      </c>
      <c r="Q665">
        <f t="shared" si="14"/>
        <v>2</v>
      </c>
      <c r="R665">
        <f>IF(P665="","",0)</f>
        <v>0</v>
      </c>
    </row>
    <row r="666" spans="1:18" x14ac:dyDescent="0.3">
      <c r="A666" t="s">
        <v>81</v>
      </c>
      <c r="B666" s="1">
        <v>38797</v>
      </c>
      <c r="C666" t="s">
        <v>82</v>
      </c>
      <c r="D666" t="s">
        <v>181</v>
      </c>
      <c r="E666" t="s">
        <v>182</v>
      </c>
      <c r="G666" s="6" t="s">
        <v>88</v>
      </c>
      <c r="H666" t="s">
        <v>67</v>
      </c>
      <c r="I666" t="s">
        <v>45</v>
      </c>
      <c r="J666" t="s">
        <v>93</v>
      </c>
      <c r="K666">
        <v>7.5</v>
      </c>
      <c r="L666">
        <v>54</v>
      </c>
      <c r="M666" t="s">
        <v>138</v>
      </c>
      <c r="N666">
        <v>54</v>
      </c>
      <c r="P666" cm="1">
        <f t="array" ref="P666">IF(Q666&gt;0,INDEX(Q666:Q12800,MATCH(TRUE,INDEX(Q666:Q12800="",,),0)-1),"")</f>
        <v>2</v>
      </c>
      <c r="Q666">
        <f t="shared" si="14"/>
        <v>2</v>
      </c>
      <c r="R666">
        <f>IF(P666="","",0)</f>
        <v>0</v>
      </c>
    </row>
    <row r="667" spans="1:18" x14ac:dyDescent="0.3">
      <c r="A667" t="s">
        <v>81</v>
      </c>
      <c r="B667" s="1">
        <v>38797</v>
      </c>
      <c r="C667" t="s">
        <v>82</v>
      </c>
      <c r="D667" t="s">
        <v>181</v>
      </c>
      <c r="E667" t="s">
        <v>182</v>
      </c>
      <c r="G667" s="6" t="s">
        <v>88</v>
      </c>
      <c r="H667" t="s">
        <v>85</v>
      </c>
      <c r="I667" t="s">
        <v>21</v>
      </c>
      <c r="J667" t="s">
        <v>73</v>
      </c>
      <c r="K667">
        <v>157</v>
      </c>
      <c r="L667">
        <v>14.15</v>
      </c>
      <c r="M667" t="s">
        <v>138</v>
      </c>
      <c r="N667">
        <v>14.15</v>
      </c>
      <c r="P667" cm="1">
        <f t="array" ref="P667">IF(Q667&gt;0,INDEX(Q667:Q12801,MATCH(TRUE,INDEX(Q667:Q12801="",,),0)-1),"")</f>
        <v>2</v>
      </c>
      <c r="Q667">
        <f t="shared" si="14"/>
        <v>2</v>
      </c>
      <c r="R667">
        <f>IF(P667="","",0)</f>
        <v>0</v>
      </c>
    </row>
    <row r="668" spans="1:18" x14ac:dyDescent="0.3">
      <c r="A668" t="s">
        <v>81</v>
      </c>
      <c r="B668" s="1">
        <v>38797</v>
      </c>
      <c r="C668" t="s">
        <v>82</v>
      </c>
      <c r="D668" t="s">
        <v>181</v>
      </c>
      <c r="E668" t="s">
        <v>182</v>
      </c>
      <c r="G668" s="6" t="s">
        <v>88</v>
      </c>
      <c r="H668" t="s">
        <v>96</v>
      </c>
      <c r="I668" t="s">
        <v>21</v>
      </c>
      <c r="J668" t="s">
        <v>73</v>
      </c>
      <c r="K668">
        <v>42</v>
      </c>
      <c r="L668">
        <v>9.85</v>
      </c>
      <c r="M668" t="s">
        <v>138</v>
      </c>
      <c r="N668">
        <v>9.85</v>
      </c>
      <c r="P668" cm="1">
        <f t="array" ref="P668">IF(Q668&gt;0,INDEX(Q668:Q12802,MATCH(TRUE,INDEX(Q668:Q12802="",,),0)-1),"")</f>
        <v>2</v>
      </c>
      <c r="Q668">
        <f t="shared" si="14"/>
        <v>2</v>
      </c>
      <c r="R668">
        <f>IF(P668="","",0)</f>
        <v>0</v>
      </c>
    </row>
    <row r="669" spans="1:18" x14ac:dyDescent="0.3">
      <c r="A669" t="s">
        <v>81</v>
      </c>
      <c r="B669" s="1">
        <v>38797</v>
      </c>
      <c r="C669" t="s">
        <v>82</v>
      </c>
      <c r="D669" t="s">
        <v>181</v>
      </c>
      <c r="E669" t="s">
        <v>182</v>
      </c>
      <c r="G669" s="6" t="s">
        <v>88</v>
      </c>
      <c r="H669" t="s">
        <v>183</v>
      </c>
      <c r="I669" t="s">
        <v>21</v>
      </c>
      <c r="J669" t="s">
        <v>73</v>
      </c>
      <c r="K669">
        <v>11</v>
      </c>
      <c r="L669">
        <v>23.35</v>
      </c>
      <c r="M669" t="s">
        <v>138</v>
      </c>
      <c r="N669">
        <v>23.35</v>
      </c>
      <c r="P669" cm="1">
        <f t="array" ref="P669">IF(Q669&gt;0,INDEX(Q669:Q12803,MATCH(TRUE,INDEX(Q669:Q12803="",,),0)-1),"")</f>
        <v>2</v>
      </c>
      <c r="Q669">
        <f t="shared" si="14"/>
        <v>2</v>
      </c>
      <c r="R669">
        <f>IF(P669="","",0)</f>
        <v>0</v>
      </c>
    </row>
    <row r="670" spans="1:18" x14ac:dyDescent="0.3">
      <c r="A670" t="s">
        <v>81</v>
      </c>
      <c r="B670" s="1">
        <v>38797</v>
      </c>
      <c r="C670" t="s">
        <v>82</v>
      </c>
      <c r="D670" t="s">
        <v>181</v>
      </c>
      <c r="E670" t="s">
        <v>182</v>
      </c>
      <c r="G670" s="6" t="s">
        <v>88</v>
      </c>
      <c r="H670" t="s">
        <v>67</v>
      </c>
      <c r="I670" t="s">
        <v>21</v>
      </c>
      <c r="J670" t="s">
        <v>73</v>
      </c>
      <c r="K670">
        <v>48</v>
      </c>
      <c r="L670">
        <v>10.050000000000001</v>
      </c>
      <c r="M670" t="s">
        <v>138</v>
      </c>
      <c r="N670">
        <v>10.050000000000001</v>
      </c>
      <c r="P670" cm="1">
        <f t="array" ref="P670">IF(Q670&gt;0,INDEX(Q670:Q12804,MATCH(TRUE,INDEX(Q670:Q12804="",,),0)-1),"")</f>
        <v>2</v>
      </c>
      <c r="Q670">
        <f t="shared" si="14"/>
        <v>2</v>
      </c>
      <c r="R670">
        <f>IF(P670="","",0)</f>
        <v>0</v>
      </c>
    </row>
    <row r="671" spans="1:18" x14ac:dyDescent="0.3">
      <c r="P671" t="str" cm="1">
        <f t="array" ref="P671">IF(Q671&gt;0,INDEX(Q671:Q12805,MATCH(TRUE,INDEX(Q671:Q12805="",,),0)-1),"")</f>
        <v/>
      </c>
      <c r="R671" t="str">
        <f>IF(P671="","",0)</f>
        <v/>
      </c>
    </row>
    <row r="672" spans="1:18" x14ac:dyDescent="0.3">
      <c r="A672" t="s">
        <v>81</v>
      </c>
      <c r="B672" s="1">
        <v>38699</v>
      </c>
      <c r="C672" t="s">
        <v>82</v>
      </c>
      <c r="D672" t="s">
        <v>184</v>
      </c>
      <c r="E672" t="s">
        <v>185</v>
      </c>
      <c r="G672" t="s">
        <v>19</v>
      </c>
      <c r="H672" t="s">
        <v>102</v>
      </c>
      <c r="I672" t="s">
        <v>45</v>
      </c>
      <c r="J672" t="s">
        <v>93</v>
      </c>
      <c r="K672">
        <v>11</v>
      </c>
      <c r="L672">
        <v>452</v>
      </c>
      <c r="M672" t="s">
        <v>113</v>
      </c>
      <c r="N672">
        <v>452</v>
      </c>
      <c r="O672" t="s">
        <v>24</v>
      </c>
      <c r="P672" cm="1">
        <f t="array" ref="P672">IF(Q672&gt;0,INDEX(Q672:Q12806,MATCH(TRUE,INDEX(Q672:Q12806="",,),0)-1),"")</f>
        <v>2</v>
      </c>
      <c r="Q672">
        <f>INT((ROW()-672)/10)+1</f>
        <v>1</v>
      </c>
      <c r="R672">
        <f>IF(P672="","",0)</f>
        <v>0</v>
      </c>
    </row>
    <row r="673" spans="1:18" x14ac:dyDescent="0.3">
      <c r="A673" t="s">
        <v>81</v>
      </c>
      <c r="B673" s="1">
        <v>38699</v>
      </c>
      <c r="C673" t="s">
        <v>82</v>
      </c>
      <c r="D673" t="s">
        <v>184</v>
      </c>
      <c r="E673" t="s">
        <v>185</v>
      </c>
      <c r="G673" t="s">
        <v>19</v>
      </c>
      <c r="H673" t="s">
        <v>100</v>
      </c>
      <c r="I673" t="s">
        <v>45</v>
      </c>
      <c r="J673" t="s">
        <v>93</v>
      </c>
      <c r="K673">
        <v>31.1</v>
      </c>
      <c r="L673">
        <v>80</v>
      </c>
      <c r="M673" t="s">
        <v>113</v>
      </c>
      <c r="N673">
        <v>100</v>
      </c>
      <c r="O673" t="s">
        <v>24</v>
      </c>
      <c r="P673" cm="1">
        <f t="array" ref="P673">IF(Q673&gt;0,INDEX(Q673:Q12807,MATCH(TRUE,INDEX(Q673:Q12807="",,),0)-1),"")</f>
        <v>2</v>
      </c>
      <c r="Q673">
        <f t="shared" ref="Q673:Q691" si="15">INT((ROW()-672)/10)+1</f>
        <v>1</v>
      </c>
      <c r="R673">
        <f>IF(P673="","",0)</f>
        <v>0</v>
      </c>
    </row>
    <row r="674" spans="1:18" x14ac:dyDescent="0.3">
      <c r="A674" t="s">
        <v>81</v>
      </c>
      <c r="B674" s="1">
        <v>38699</v>
      </c>
      <c r="C674" t="s">
        <v>82</v>
      </c>
      <c r="D674" t="s">
        <v>184</v>
      </c>
      <c r="E674" t="s">
        <v>185</v>
      </c>
      <c r="G674" t="s">
        <v>19</v>
      </c>
      <c r="H674" t="s">
        <v>92</v>
      </c>
      <c r="I674" t="s">
        <v>45</v>
      </c>
      <c r="J674" t="s">
        <v>93</v>
      </c>
      <c r="K674">
        <v>16.3</v>
      </c>
      <c r="L674">
        <v>359</v>
      </c>
      <c r="M674" t="s">
        <v>113</v>
      </c>
      <c r="N674">
        <v>375</v>
      </c>
      <c r="O674" t="s">
        <v>24</v>
      </c>
      <c r="P674" cm="1">
        <f t="array" ref="P674">IF(Q674&gt;0,INDEX(Q674:Q12808,MATCH(TRUE,INDEX(Q674:Q12808="",,),0)-1),"")</f>
        <v>2</v>
      </c>
      <c r="Q674">
        <f t="shared" si="15"/>
        <v>1</v>
      </c>
      <c r="R674">
        <f>IF(P674="","",0)</f>
        <v>0</v>
      </c>
    </row>
    <row r="675" spans="1:18" x14ac:dyDescent="0.3">
      <c r="A675" t="s">
        <v>81</v>
      </c>
      <c r="B675" s="1">
        <v>38699</v>
      </c>
      <c r="C675" t="s">
        <v>82</v>
      </c>
      <c r="D675" t="s">
        <v>184</v>
      </c>
      <c r="E675" t="s">
        <v>185</v>
      </c>
      <c r="G675" t="s">
        <v>19</v>
      </c>
      <c r="H675" t="s">
        <v>36</v>
      </c>
      <c r="I675" t="s">
        <v>45</v>
      </c>
      <c r="J675" t="s">
        <v>93</v>
      </c>
      <c r="K675">
        <v>22.5</v>
      </c>
      <c r="L675">
        <v>127</v>
      </c>
      <c r="M675" t="s">
        <v>113</v>
      </c>
      <c r="N675">
        <v>135</v>
      </c>
      <c r="O675" t="s">
        <v>24</v>
      </c>
      <c r="P675" cm="1">
        <f t="array" ref="P675">IF(Q675&gt;0,INDEX(Q675:Q12809,MATCH(TRUE,INDEX(Q675:Q12809="",,),0)-1),"")</f>
        <v>2</v>
      </c>
      <c r="Q675">
        <f t="shared" si="15"/>
        <v>1</v>
      </c>
      <c r="R675">
        <f>IF(P675="","",0)</f>
        <v>0</v>
      </c>
    </row>
    <row r="676" spans="1:18" x14ac:dyDescent="0.3">
      <c r="A676" t="s">
        <v>81</v>
      </c>
      <c r="B676" s="1">
        <v>38699</v>
      </c>
      <c r="C676" t="s">
        <v>82</v>
      </c>
      <c r="D676" t="s">
        <v>184</v>
      </c>
      <c r="E676" t="s">
        <v>185</v>
      </c>
      <c r="G676" t="s">
        <v>19</v>
      </c>
      <c r="H676" t="s">
        <v>36</v>
      </c>
      <c r="I676" t="s">
        <v>21</v>
      </c>
      <c r="J676" t="s">
        <v>73</v>
      </c>
      <c r="K676">
        <v>66</v>
      </c>
      <c r="L676">
        <v>21.75</v>
      </c>
      <c r="M676" t="s">
        <v>113</v>
      </c>
      <c r="N676">
        <v>22</v>
      </c>
      <c r="O676" t="s">
        <v>24</v>
      </c>
      <c r="P676" cm="1">
        <f t="array" ref="P676">IF(Q676&gt;0,INDEX(Q676:Q12810,MATCH(TRUE,INDEX(Q676:Q12810="",,),0)-1),"")</f>
        <v>2</v>
      </c>
      <c r="Q676">
        <f t="shared" si="15"/>
        <v>1</v>
      </c>
      <c r="R676">
        <f>IF(P676="","",0)</f>
        <v>0</v>
      </c>
    </row>
    <row r="677" spans="1:18" x14ac:dyDescent="0.3">
      <c r="A677" t="s">
        <v>81</v>
      </c>
      <c r="B677" s="1">
        <v>38699</v>
      </c>
      <c r="C677" t="s">
        <v>82</v>
      </c>
      <c r="D677" t="s">
        <v>184</v>
      </c>
      <c r="E677" t="s">
        <v>185</v>
      </c>
      <c r="G677" s="6" t="s">
        <v>88</v>
      </c>
      <c r="H677" t="s">
        <v>72</v>
      </c>
      <c r="I677" t="s">
        <v>45</v>
      </c>
      <c r="J677" t="s">
        <v>93</v>
      </c>
      <c r="K677">
        <v>9.5</v>
      </c>
      <c r="L677">
        <v>49</v>
      </c>
      <c r="M677" t="s">
        <v>113</v>
      </c>
      <c r="N677">
        <v>49</v>
      </c>
      <c r="O677" t="s">
        <v>24</v>
      </c>
      <c r="P677" cm="1">
        <f t="array" ref="P677">IF(Q677&gt;0,INDEX(Q677:Q12811,MATCH(TRUE,INDEX(Q677:Q12811="",,),0)-1),"")</f>
        <v>2</v>
      </c>
      <c r="Q677">
        <f t="shared" si="15"/>
        <v>1</v>
      </c>
      <c r="R677">
        <f>IF(P677="","",0)</f>
        <v>0</v>
      </c>
    </row>
    <row r="678" spans="1:18" x14ac:dyDescent="0.3">
      <c r="A678" t="s">
        <v>81</v>
      </c>
      <c r="B678" s="1">
        <v>38699</v>
      </c>
      <c r="C678" t="s">
        <v>82</v>
      </c>
      <c r="D678" t="s">
        <v>184</v>
      </c>
      <c r="E678" t="s">
        <v>185</v>
      </c>
      <c r="G678" s="6" t="s">
        <v>88</v>
      </c>
      <c r="H678" t="s">
        <v>102</v>
      </c>
      <c r="I678" t="s">
        <v>21</v>
      </c>
      <c r="J678" t="s">
        <v>73</v>
      </c>
      <c r="K678">
        <v>123</v>
      </c>
      <c r="L678">
        <v>3.15</v>
      </c>
      <c r="M678" t="s">
        <v>113</v>
      </c>
      <c r="N678">
        <v>3.15</v>
      </c>
      <c r="O678" t="s">
        <v>24</v>
      </c>
      <c r="P678" cm="1">
        <f t="array" ref="P678">IF(Q678&gt;0,INDEX(Q678:Q12812,MATCH(TRUE,INDEX(Q678:Q12812="",,),0)-1),"")</f>
        <v>2</v>
      </c>
      <c r="Q678">
        <f t="shared" si="15"/>
        <v>1</v>
      </c>
      <c r="R678">
        <f>IF(P678="","",0)</f>
        <v>0</v>
      </c>
    </row>
    <row r="679" spans="1:18" x14ac:dyDescent="0.3">
      <c r="A679" t="s">
        <v>81</v>
      </c>
      <c r="B679" s="1">
        <v>38699</v>
      </c>
      <c r="C679" t="s">
        <v>82</v>
      </c>
      <c r="D679" t="s">
        <v>184</v>
      </c>
      <c r="E679" t="s">
        <v>185</v>
      </c>
      <c r="G679" s="6" t="s">
        <v>88</v>
      </c>
      <c r="H679" t="s">
        <v>100</v>
      </c>
      <c r="I679" t="s">
        <v>21</v>
      </c>
      <c r="J679" t="s">
        <v>73</v>
      </c>
      <c r="K679">
        <v>56</v>
      </c>
      <c r="L679">
        <v>4.05</v>
      </c>
      <c r="M679" t="s">
        <v>113</v>
      </c>
      <c r="N679">
        <v>4.05</v>
      </c>
      <c r="O679" t="s">
        <v>24</v>
      </c>
      <c r="P679" cm="1">
        <f t="array" ref="P679">IF(Q679&gt;0,INDEX(Q679:Q12813,MATCH(TRUE,INDEX(Q679:Q12813="",,),0)-1),"")</f>
        <v>2</v>
      </c>
      <c r="Q679">
        <f t="shared" si="15"/>
        <v>1</v>
      </c>
      <c r="R679">
        <f>IF(P679="","",0)</f>
        <v>0</v>
      </c>
    </row>
    <row r="680" spans="1:18" x14ac:dyDescent="0.3">
      <c r="A680" t="s">
        <v>81</v>
      </c>
      <c r="B680" s="1">
        <v>38699</v>
      </c>
      <c r="C680" t="s">
        <v>82</v>
      </c>
      <c r="D680" t="s">
        <v>184</v>
      </c>
      <c r="E680" t="s">
        <v>185</v>
      </c>
      <c r="G680" s="6" t="s">
        <v>88</v>
      </c>
      <c r="H680" t="s">
        <v>92</v>
      </c>
      <c r="I680" t="s">
        <v>21</v>
      </c>
      <c r="J680" t="s">
        <v>73</v>
      </c>
      <c r="K680">
        <v>14</v>
      </c>
      <c r="L680">
        <v>8.6999999999999993</v>
      </c>
      <c r="M680" t="s">
        <v>113</v>
      </c>
      <c r="N680">
        <v>8.6999999999999993</v>
      </c>
      <c r="O680" t="s">
        <v>24</v>
      </c>
      <c r="P680" cm="1">
        <f t="array" ref="P680">IF(Q680&gt;0,INDEX(Q680:Q12814,MATCH(TRUE,INDEX(Q680:Q12814="",,),0)-1),"")</f>
        <v>2</v>
      </c>
      <c r="Q680">
        <f t="shared" si="15"/>
        <v>1</v>
      </c>
      <c r="R680">
        <f>IF(P680="","",0)</f>
        <v>0</v>
      </c>
    </row>
    <row r="681" spans="1:18" x14ac:dyDescent="0.3">
      <c r="A681" t="s">
        <v>81</v>
      </c>
      <c r="B681" s="1">
        <v>38699</v>
      </c>
      <c r="C681" t="s">
        <v>82</v>
      </c>
      <c r="D681" t="s">
        <v>184</v>
      </c>
      <c r="E681" t="s">
        <v>185</v>
      </c>
      <c r="G681" s="6" t="s">
        <v>88</v>
      </c>
      <c r="H681" t="s">
        <v>72</v>
      </c>
      <c r="I681" t="s">
        <v>21</v>
      </c>
      <c r="J681" t="s">
        <v>73</v>
      </c>
      <c r="K681">
        <v>38</v>
      </c>
      <c r="L681">
        <v>12.8</v>
      </c>
      <c r="M681" t="s">
        <v>113</v>
      </c>
      <c r="N681">
        <v>12.8</v>
      </c>
      <c r="O681" t="s">
        <v>24</v>
      </c>
      <c r="P681" cm="1">
        <f t="array" ref="P681">IF(Q681&gt;0,INDEX(Q681:Q12815,MATCH(TRUE,INDEX(Q681:Q12815="",,),0)-1),"")</f>
        <v>2</v>
      </c>
      <c r="Q681">
        <f t="shared" si="15"/>
        <v>1</v>
      </c>
      <c r="R681">
        <f>IF(P681="","",0)</f>
        <v>0</v>
      </c>
    </row>
    <row r="682" spans="1:18" x14ac:dyDescent="0.3">
      <c r="A682" t="s">
        <v>81</v>
      </c>
      <c r="B682" s="1">
        <v>38699</v>
      </c>
      <c r="C682" t="s">
        <v>82</v>
      </c>
      <c r="D682" t="s">
        <v>184</v>
      </c>
      <c r="E682" t="s">
        <v>185</v>
      </c>
      <c r="G682" t="s">
        <v>19</v>
      </c>
      <c r="H682" t="s">
        <v>102</v>
      </c>
      <c r="I682" t="s">
        <v>45</v>
      </c>
      <c r="J682" t="s">
        <v>93</v>
      </c>
      <c r="K682">
        <v>11</v>
      </c>
      <c r="L682">
        <v>452</v>
      </c>
      <c r="M682" t="s">
        <v>138</v>
      </c>
      <c r="N682">
        <v>470</v>
      </c>
      <c r="P682" cm="1">
        <f t="array" ref="P682">IF(Q682&gt;0,INDEX(Q682:Q12816,MATCH(TRUE,INDEX(Q682:Q12816="",,),0)-1),"")</f>
        <v>2</v>
      </c>
      <c r="Q682">
        <f t="shared" si="15"/>
        <v>2</v>
      </c>
      <c r="R682">
        <f>IF(P682="","",0)</f>
        <v>0</v>
      </c>
    </row>
    <row r="683" spans="1:18" x14ac:dyDescent="0.3">
      <c r="A683" t="s">
        <v>81</v>
      </c>
      <c r="B683" s="1">
        <v>38699</v>
      </c>
      <c r="C683" t="s">
        <v>82</v>
      </c>
      <c r="D683" t="s">
        <v>184</v>
      </c>
      <c r="E683" t="s">
        <v>185</v>
      </c>
      <c r="G683" t="s">
        <v>19</v>
      </c>
      <c r="H683" t="s">
        <v>100</v>
      </c>
      <c r="I683" t="s">
        <v>45</v>
      </c>
      <c r="J683" t="s">
        <v>93</v>
      </c>
      <c r="K683">
        <v>31.1</v>
      </c>
      <c r="L683">
        <v>80</v>
      </c>
      <c r="M683" t="s">
        <v>138</v>
      </c>
      <c r="N683">
        <v>82</v>
      </c>
      <c r="P683" cm="1">
        <f t="array" ref="P683">IF(Q683&gt;0,INDEX(Q683:Q12817,MATCH(TRUE,INDEX(Q683:Q12817="",,),0)-1),"")</f>
        <v>2</v>
      </c>
      <c r="Q683">
        <f t="shared" si="15"/>
        <v>2</v>
      </c>
      <c r="R683">
        <f>IF(P683="","",0)</f>
        <v>0</v>
      </c>
    </row>
    <row r="684" spans="1:18" x14ac:dyDescent="0.3">
      <c r="A684" t="s">
        <v>81</v>
      </c>
      <c r="B684" s="1">
        <v>38699</v>
      </c>
      <c r="C684" t="s">
        <v>82</v>
      </c>
      <c r="D684" t="s">
        <v>184</v>
      </c>
      <c r="E684" t="s">
        <v>185</v>
      </c>
      <c r="G684" t="s">
        <v>19</v>
      </c>
      <c r="H684" t="s">
        <v>92</v>
      </c>
      <c r="I684" t="s">
        <v>45</v>
      </c>
      <c r="J684" t="s">
        <v>93</v>
      </c>
      <c r="K684">
        <v>16.3</v>
      </c>
      <c r="L684">
        <v>359</v>
      </c>
      <c r="M684" t="s">
        <v>138</v>
      </c>
      <c r="N684">
        <v>360</v>
      </c>
      <c r="P684" cm="1">
        <f t="array" ref="P684">IF(Q684&gt;0,INDEX(Q684:Q12818,MATCH(TRUE,INDEX(Q684:Q12818="",,),0)-1),"")</f>
        <v>2</v>
      </c>
      <c r="Q684">
        <f t="shared" si="15"/>
        <v>2</v>
      </c>
      <c r="R684">
        <f>IF(P684="","",0)</f>
        <v>0</v>
      </c>
    </row>
    <row r="685" spans="1:18" x14ac:dyDescent="0.3">
      <c r="A685" t="s">
        <v>81</v>
      </c>
      <c r="B685" s="1">
        <v>38699</v>
      </c>
      <c r="C685" t="s">
        <v>82</v>
      </c>
      <c r="D685" t="s">
        <v>184</v>
      </c>
      <c r="E685" t="s">
        <v>185</v>
      </c>
      <c r="G685" t="s">
        <v>19</v>
      </c>
      <c r="H685" t="s">
        <v>36</v>
      </c>
      <c r="I685" t="s">
        <v>45</v>
      </c>
      <c r="J685" t="s">
        <v>93</v>
      </c>
      <c r="K685">
        <v>22.5</v>
      </c>
      <c r="L685">
        <v>127</v>
      </c>
      <c r="M685" t="s">
        <v>138</v>
      </c>
      <c r="N685">
        <v>130</v>
      </c>
      <c r="P685" cm="1">
        <f t="array" ref="P685">IF(Q685&gt;0,INDEX(Q685:Q12819,MATCH(TRUE,INDEX(Q685:Q12819="",,),0)-1),"")</f>
        <v>2</v>
      </c>
      <c r="Q685">
        <f t="shared" si="15"/>
        <v>2</v>
      </c>
      <c r="R685">
        <f>IF(P685="","",0)</f>
        <v>0</v>
      </c>
    </row>
    <row r="686" spans="1:18" x14ac:dyDescent="0.3">
      <c r="A686" t="s">
        <v>81</v>
      </c>
      <c r="B686" s="1">
        <v>38699</v>
      </c>
      <c r="C686" t="s">
        <v>82</v>
      </c>
      <c r="D686" t="s">
        <v>184</v>
      </c>
      <c r="E686" t="s">
        <v>185</v>
      </c>
      <c r="G686" t="s">
        <v>19</v>
      </c>
      <c r="H686" t="s">
        <v>36</v>
      </c>
      <c r="I686" t="s">
        <v>21</v>
      </c>
      <c r="J686" t="s">
        <v>73</v>
      </c>
      <c r="K686">
        <v>66</v>
      </c>
      <c r="L686">
        <v>21.75</v>
      </c>
      <c r="M686" t="s">
        <v>138</v>
      </c>
      <c r="N686">
        <v>24.5</v>
      </c>
      <c r="P686" cm="1">
        <f t="array" ref="P686">IF(Q686&gt;0,INDEX(Q686:Q12820,MATCH(TRUE,INDEX(Q686:Q12820="",,),0)-1),"")</f>
        <v>2</v>
      </c>
      <c r="Q686">
        <f t="shared" si="15"/>
        <v>2</v>
      </c>
      <c r="R686">
        <f>IF(P686="","",0)</f>
        <v>0</v>
      </c>
    </row>
    <row r="687" spans="1:18" x14ac:dyDescent="0.3">
      <c r="A687" t="s">
        <v>81</v>
      </c>
      <c r="B687" s="1">
        <v>38699</v>
      </c>
      <c r="C687" t="s">
        <v>82</v>
      </c>
      <c r="D687" t="s">
        <v>184</v>
      </c>
      <c r="E687" t="s">
        <v>185</v>
      </c>
      <c r="G687" s="6" t="s">
        <v>88</v>
      </c>
      <c r="H687" t="s">
        <v>72</v>
      </c>
      <c r="I687" t="s">
        <v>45</v>
      </c>
      <c r="J687" t="s">
        <v>93</v>
      </c>
      <c r="K687">
        <v>9.5</v>
      </c>
      <c r="L687">
        <v>49</v>
      </c>
      <c r="M687" t="s">
        <v>138</v>
      </c>
      <c r="N687">
        <v>49</v>
      </c>
      <c r="P687" cm="1">
        <f t="array" ref="P687">IF(Q687&gt;0,INDEX(Q687:Q12821,MATCH(TRUE,INDEX(Q687:Q12821="",,),0)-1),"")</f>
        <v>2</v>
      </c>
      <c r="Q687">
        <f t="shared" si="15"/>
        <v>2</v>
      </c>
      <c r="R687">
        <f>IF(P687="","",0)</f>
        <v>0</v>
      </c>
    </row>
    <row r="688" spans="1:18" x14ac:dyDescent="0.3">
      <c r="A688" t="s">
        <v>81</v>
      </c>
      <c r="B688" s="1">
        <v>38699</v>
      </c>
      <c r="C688" t="s">
        <v>82</v>
      </c>
      <c r="D688" t="s">
        <v>184</v>
      </c>
      <c r="E688" t="s">
        <v>185</v>
      </c>
      <c r="G688" s="6" t="s">
        <v>88</v>
      </c>
      <c r="H688" t="s">
        <v>102</v>
      </c>
      <c r="I688" t="s">
        <v>21</v>
      </c>
      <c r="J688" t="s">
        <v>73</v>
      </c>
      <c r="K688">
        <v>123</v>
      </c>
      <c r="L688">
        <v>3.15</v>
      </c>
      <c r="M688" t="s">
        <v>138</v>
      </c>
      <c r="N688">
        <v>3.15</v>
      </c>
      <c r="P688" cm="1">
        <f t="array" ref="P688">IF(Q688&gt;0,INDEX(Q688:Q12822,MATCH(TRUE,INDEX(Q688:Q12822="",,),0)-1),"")</f>
        <v>2</v>
      </c>
      <c r="Q688">
        <f t="shared" si="15"/>
        <v>2</v>
      </c>
      <c r="R688">
        <f>IF(P688="","",0)</f>
        <v>0</v>
      </c>
    </row>
    <row r="689" spans="1:18" x14ac:dyDescent="0.3">
      <c r="A689" t="s">
        <v>81</v>
      </c>
      <c r="B689" s="1">
        <v>38699</v>
      </c>
      <c r="C689" t="s">
        <v>82</v>
      </c>
      <c r="D689" t="s">
        <v>184</v>
      </c>
      <c r="E689" t="s">
        <v>185</v>
      </c>
      <c r="G689" s="6" t="s">
        <v>88</v>
      </c>
      <c r="H689" t="s">
        <v>100</v>
      </c>
      <c r="I689" t="s">
        <v>21</v>
      </c>
      <c r="J689" t="s">
        <v>73</v>
      </c>
      <c r="K689">
        <v>56</v>
      </c>
      <c r="L689">
        <v>4.05</v>
      </c>
      <c r="M689" t="s">
        <v>138</v>
      </c>
      <c r="N689">
        <v>4.05</v>
      </c>
      <c r="P689" cm="1">
        <f t="array" ref="P689">IF(Q689&gt;0,INDEX(Q689:Q12823,MATCH(TRUE,INDEX(Q689:Q12823="",,),0)-1),"")</f>
        <v>2</v>
      </c>
      <c r="Q689">
        <f t="shared" si="15"/>
        <v>2</v>
      </c>
      <c r="R689">
        <f>IF(P689="","",0)</f>
        <v>0</v>
      </c>
    </row>
    <row r="690" spans="1:18" x14ac:dyDescent="0.3">
      <c r="A690" t="s">
        <v>81</v>
      </c>
      <c r="B690" s="1">
        <v>38699</v>
      </c>
      <c r="C690" t="s">
        <v>82</v>
      </c>
      <c r="D690" t="s">
        <v>184</v>
      </c>
      <c r="E690" t="s">
        <v>185</v>
      </c>
      <c r="G690" s="6" t="s">
        <v>88</v>
      </c>
      <c r="H690" t="s">
        <v>92</v>
      </c>
      <c r="I690" t="s">
        <v>21</v>
      </c>
      <c r="J690" t="s">
        <v>73</v>
      </c>
      <c r="K690">
        <v>14</v>
      </c>
      <c r="L690">
        <v>8.6999999999999993</v>
      </c>
      <c r="M690" t="s">
        <v>138</v>
      </c>
      <c r="N690">
        <v>8.6999999999999993</v>
      </c>
      <c r="P690" cm="1">
        <f t="array" ref="P690">IF(Q690&gt;0,INDEX(Q690:Q12824,MATCH(TRUE,INDEX(Q690:Q12824="",,),0)-1),"")</f>
        <v>2</v>
      </c>
      <c r="Q690">
        <f t="shared" si="15"/>
        <v>2</v>
      </c>
      <c r="R690">
        <f>IF(P690="","",0)</f>
        <v>0</v>
      </c>
    </row>
    <row r="691" spans="1:18" x14ac:dyDescent="0.3">
      <c r="A691" t="s">
        <v>81</v>
      </c>
      <c r="B691" s="1">
        <v>38699</v>
      </c>
      <c r="C691" t="s">
        <v>82</v>
      </c>
      <c r="D691" t="s">
        <v>184</v>
      </c>
      <c r="E691" t="s">
        <v>185</v>
      </c>
      <c r="G691" s="6" t="s">
        <v>88</v>
      </c>
      <c r="H691" t="s">
        <v>72</v>
      </c>
      <c r="I691" t="s">
        <v>21</v>
      </c>
      <c r="J691" t="s">
        <v>73</v>
      </c>
      <c r="K691">
        <v>38</v>
      </c>
      <c r="L691">
        <v>12.8</v>
      </c>
      <c r="M691" t="s">
        <v>138</v>
      </c>
      <c r="N691">
        <v>12.8</v>
      </c>
      <c r="P691" cm="1">
        <f t="array" ref="P691">IF(Q691&gt;0,INDEX(Q691:Q12825,MATCH(TRUE,INDEX(Q691:Q12825="",,),0)-1),"")</f>
        <v>2</v>
      </c>
      <c r="Q691">
        <f t="shared" si="15"/>
        <v>2</v>
      </c>
      <c r="R691">
        <f>IF(P691="","",0)</f>
        <v>0</v>
      </c>
    </row>
    <row r="692" spans="1:18" x14ac:dyDescent="0.3">
      <c r="P692" t="str" cm="1">
        <f t="array" ref="P692">IF(Q692&gt;0,INDEX(Q692:Q12826,MATCH(TRUE,INDEX(Q692:Q12826="",,),0)-1),"")</f>
        <v/>
      </c>
      <c r="R692" t="str">
        <f>IF(P692="","",0)</f>
        <v/>
      </c>
    </row>
    <row r="693" spans="1:18" x14ac:dyDescent="0.3">
      <c r="A693" t="s">
        <v>81</v>
      </c>
      <c r="B693" s="1">
        <v>38699</v>
      </c>
      <c r="C693" t="s">
        <v>82</v>
      </c>
      <c r="D693" t="s">
        <v>186</v>
      </c>
      <c r="E693" t="s">
        <v>187</v>
      </c>
      <c r="G693" t="s">
        <v>19</v>
      </c>
      <c r="H693" t="s">
        <v>36</v>
      </c>
      <c r="I693" t="s">
        <v>45</v>
      </c>
      <c r="J693" t="s">
        <v>93</v>
      </c>
      <c r="K693">
        <v>54.3</v>
      </c>
      <c r="L693">
        <v>100</v>
      </c>
      <c r="M693" t="s">
        <v>141</v>
      </c>
      <c r="N693">
        <v>150</v>
      </c>
      <c r="O693" t="s">
        <v>24</v>
      </c>
      <c r="P693" cm="1">
        <f t="array" ref="P693">IF(Q693&gt;0,INDEX(Q693:Q12827,MATCH(TRUE,INDEX(Q693:Q12827="",,),0)-1),"")</f>
        <v>7</v>
      </c>
      <c r="Q693">
        <v>1</v>
      </c>
      <c r="R693">
        <f>IF(P693="","",0)</f>
        <v>0</v>
      </c>
    </row>
    <row r="694" spans="1:18" x14ac:dyDescent="0.3">
      <c r="A694" t="s">
        <v>81</v>
      </c>
      <c r="B694" s="1">
        <v>38699</v>
      </c>
      <c r="C694" t="s">
        <v>82</v>
      </c>
      <c r="D694" t="s">
        <v>186</v>
      </c>
      <c r="E694" t="s">
        <v>187</v>
      </c>
      <c r="G694" t="s">
        <v>19</v>
      </c>
      <c r="H694" t="s">
        <v>85</v>
      </c>
      <c r="I694" t="s">
        <v>21</v>
      </c>
      <c r="J694" t="s">
        <v>73</v>
      </c>
      <c r="K694">
        <v>198</v>
      </c>
      <c r="L694">
        <v>16.100000000000001</v>
      </c>
      <c r="M694" t="s">
        <v>141</v>
      </c>
      <c r="N694">
        <v>34.51</v>
      </c>
      <c r="O694" t="s">
        <v>24</v>
      </c>
      <c r="P694" cm="1">
        <f t="array" ref="P694">IF(Q694&gt;0,INDEX(Q694:Q12828,MATCH(TRUE,INDEX(Q694:Q12828="",,),0)-1),"")</f>
        <v>7</v>
      </c>
      <c r="Q694">
        <v>1</v>
      </c>
      <c r="R694">
        <f>IF(P694="","",0)</f>
        <v>0</v>
      </c>
    </row>
    <row r="695" spans="1:18" x14ac:dyDescent="0.3">
      <c r="A695" t="s">
        <v>81</v>
      </c>
      <c r="B695" s="1">
        <v>38699</v>
      </c>
      <c r="C695" t="s">
        <v>82</v>
      </c>
      <c r="D695" t="s">
        <v>186</v>
      </c>
      <c r="E695" t="s">
        <v>187</v>
      </c>
      <c r="G695" t="s">
        <v>19</v>
      </c>
      <c r="H695" t="s">
        <v>36</v>
      </c>
      <c r="I695" t="s">
        <v>21</v>
      </c>
      <c r="J695" t="s">
        <v>73</v>
      </c>
      <c r="K695">
        <v>678</v>
      </c>
      <c r="L695">
        <v>17.2</v>
      </c>
      <c r="M695" t="s">
        <v>141</v>
      </c>
      <c r="N695">
        <v>39.01</v>
      </c>
      <c r="O695" t="s">
        <v>24</v>
      </c>
      <c r="P695" cm="1">
        <f t="array" ref="P695">IF(Q695&gt;0,INDEX(Q695:Q12829,MATCH(TRUE,INDEX(Q695:Q12829="",,),0)-1),"")</f>
        <v>7</v>
      </c>
      <c r="Q695">
        <v>1</v>
      </c>
      <c r="R695">
        <f>IF(P695="","",0)</f>
        <v>0</v>
      </c>
    </row>
    <row r="696" spans="1:18" x14ac:dyDescent="0.3">
      <c r="A696" t="s">
        <v>81</v>
      </c>
      <c r="B696" s="1">
        <v>38699</v>
      </c>
      <c r="C696" t="s">
        <v>82</v>
      </c>
      <c r="D696" t="s">
        <v>186</v>
      </c>
      <c r="E696" t="s">
        <v>187</v>
      </c>
      <c r="G696" t="s">
        <v>19</v>
      </c>
      <c r="H696" t="s">
        <v>36</v>
      </c>
      <c r="I696" t="s">
        <v>45</v>
      </c>
      <c r="J696" t="s">
        <v>93</v>
      </c>
      <c r="K696">
        <v>54.3</v>
      </c>
      <c r="L696">
        <v>100</v>
      </c>
      <c r="M696" t="s">
        <v>117</v>
      </c>
      <c r="N696">
        <v>120</v>
      </c>
      <c r="P696" cm="1">
        <f t="array" ref="P696">IF(Q696&gt;0,INDEX(Q696:Q12830,MATCH(TRUE,INDEX(Q696:Q12830="",,),0)-1),"")</f>
        <v>7</v>
      </c>
      <c r="Q696">
        <v>2</v>
      </c>
      <c r="R696">
        <f>IF(P696="","",0)</f>
        <v>0</v>
      </c>
    </row>
    <row r="697" spans="1:18" x14ac:dyDescent="0.3">
      <c r="A697" t="s">
        <v>81</v>
      </c>
      <c r="B697" s="1">
        <v>38699</v>
      </c>
      <c r="C697" t="s">
        <v>82</v>
      </c>
      <c r="D697" t="s">
        <v>186</v>
      </c>
      <c r="E697" t="s">
        <v>187</v>
      </c>
      <c r="G697" t="s">
        <v>19</v>
      </c>
      <c r="H697" t="s">
        <v>85</v>
      </c>
      <c r="I697" t="s">
        <v>21</v>
      </c>
      <c r="J697" t="s">
        <v>73</v>
      </c>
      <c r="K697">
        <v>198</v>
      </c>
      <c r="L697">
        <v>16.100000000000001</v>
      </c>
      <c r="M697" t="s">
        <v>117</v>
      </c>
      <c r="N697">
        <v>69.3</v>
      </c>
      <c r="P697" cm="1">
        <f t="array" ref="P697">IF(Q697&gt;0,INDEX(Q697:Q12831,MATCH(TRUE,INDEX(Q697:Q12831="",,),0)-1),"")</f>
        <v>7</v>
      </c>
      <c r="Q697">
        <v>2</v>
      </c>
      <c r="R697">
        <f>IF(P697="","",0)</f>
        <v>0</v>
      </c>
    </row>
    <row r="698" spans="1:18" x14ac:dyDescent="0.3">
      <c r="A698" t="s">
        <v>81</v>
      </c>
      <c r="B698" s="1">
        <v>38699</v>
      </c>
      <c r="C698" t="s">
        <v>82</v>
      </c>
      <c r="D698" t="s">
        <v>186</v>
      </c>
      <c r="E698" t="s">
        <v>187</v>
      </c>
      <c r="G698" t="s">
        <v>19</v>
      </c>
      <c r="H698" t="s">
        <v>36</v>
      </c>
      <c r="I698" t="s">
        <v>21</v>
      </c>
      <c r="J698" t="s">
        <v>73</v>
      </c>
      <c r="K698">
        <v>678</v>
      </c>
      <c r="L698">
        <v>17.2</v>
      </c>
      <c r="M698" t="s">
        <v>117</v>
      </c>
      <c r="N698">
        <v>24</v>
      </c>
      <c r="P698" cm="1">
        <f t="array" ref="P698">IF(Q698&gt;0,INDEX(Q698:Q12832,MATCH(TRUE,INDEX(Q698:Q12832="",,),0)-1),"")</f>
        <v>7</v>
      </c>
      <c r="Q698">
        <v>2</v>
      </c>
      <c r="R698">
        <f>IF(P698="","",0)</f>
        <v>0</v>
      </c>
    </row>
    <row r="699" spans="1:18" x14ac:dyDescent="0.3">
      <c r="A699" t="s">
        <v>81</v>
      </c>
      <c r="B699" s="1">
        <v>38699</v>
      </c>
      <c r="C699" t="s">
        <v>82</v>
      </c>
      <c r="D699" t="s">
        <v>186</v>
      </c>
      <c r="E699" t="s">
        <v>187</v>
      </c>
      <c r="G699" t="s">
        <v>19</v>
      </c>
      <c r="H699" t="s">
        <v>36</v>
      </c>
      <c r="I699" t="s">
        <v>45</v>
      </c>
      <c r="J699" t="s">
        <v>93</v>
      </c>
      <c r="K699">
        <v>54.3</v>
      </c>
      <c r="L699">
        <v>100</v>
      </c>
      <c r="M699" t="s">
        <v>138</v>
      </c>
      <c r="N699">
        <v>180</v>
      </c>
      <c r="P699" cm="1">
        <f t="array" ref="P699">IF(Q699&gt;0,INDEX(Q699:Q12833,MATCH(TRUE,INDEX(Q699:Q12833="",,),0)-1),"")</f>
        <v>7</v>
      </c>
      <c r="Q699">
        <v>3</v>
      </c>
      <c r="R699">
        <f>IF(P699="","",0)</f>
        <v>0</v>
      </c>
    </row>
    <row r="700" spans="1:18" x14ac:dyDescent="0.3">
      <c r="A700" t="s">
        <v>81</v>
      </c>
      <c r="B700" s="1">
        <v>38699</v>
      </c>
      <c r="C700" t="s">
        <v>82</v>
      </c>
      <c r="D700" t="s">
        <v>186</v>
      </c>
      <c r="E700" t="s">
        <v>187</v>
      </c>
      <c r="G700" t="s">
        <v>19</v>
      </c>
      <c r="H700" t="s">
        <v>85</v>
      </c>
      <c r="I700" t="s">
        <v>21</v>
      </c>
      <c r="J700" t="s">
        <v>73</v>
      </c>
      <c r="K700">
        <v>198</v>
      </c>
      <c r="L700">
        <v>16.100000000000001</v>
      </c>
      <c r="M700" t="s">
        <v>138</v>
      </c>
      <c r="N700">
        <v>22</v>
      </c>
      <c r="P700" cm="1">
        <f t="array" ref="P700">IF(Q700&gt;0,INDEX(Q700:Q12834,MATCH(TRUE,INDEX(Q700:Q12834="",,),0)-1),"")</f>
        <v>7</v>
      </c>
      <c r="Q700">
        <v>3</v>
      </c>
      <c r="R700">
        <f>IF(P700="","",0)</f>
        <v>0</v>
      </c>
    </row>
    <row r="701" spans="1:18" x14ac:dyDescent="0.3">
      <c r="A701" t="s">
        <v>81</v>
      </c>
      <c r="B701" s="1">
        <v>38699</v>
      </c>
      <c r="C701" t="s">
        <v>82</v>
      </c>
      <c r="D701" t="s">
        <v>186</v>
      </c>
      <c r="E701" t="s">
        <v>187</v>
      </c>
      <c r="G701" t="s">
        <v>19</v>
      </c>
      <c r="H701" t="s">
        <v>36</v>
      </c>
      <c r="I701" t="s">
        <v>21</v>
      </c>
      <c r="J701" t="s">
        <v>73</v>
      </c>
      <c r="K701">
        <v>678</v>
      </c>
      <c r="L701">
        <v>17.2</v>
      </c>
      <c r="M701" t="s">
        <v>138</v>
      </c>
      <c r="N701">
        <v>33</v>
      </c>
      <c r="P701" cm="1">
        <f t="array" ref="P701">IF(Q701&gt;0,INDEX(Q701:Q12835,MATCH(TRUE,INDEX(Q701:Q12835="",,),0)-1),"")</f>
        <v>7</v>
      </c>
      <c r="Q701">
        <v>3</v>
      </c>
      <c r="R701">
        <f>IF(P701="","",0)</f>
        <v>0</v>
      </c>
    </row>
    <row r="702" spans="1:18" x14ac:dyDescent="0.3">
      <c r="A702" t="s">
        <v>81</v>
      </c>
      <c r="B702" s="1">
        <v>38699</v>
      </c>
      <c r="C702" t="s">
        <v>82</v>
      </c>
      <c r="D702" t="s">
        <v>186</v>
      </c>
      <c r="E702" t="s">
        <v>187</v>
      </c>
      <c r="G702" t="s">
        <v>19</v>
      </c>
      <c r="H702" t="s">
        <v>36</v>
      </c>
      <c r="I702" t="s">
        <v>45</v>
      </c>
      <c r="J702" t="s">
        <v>93</v>
      </c>
      <c r="K702">
        <v>54.3</v>
      </c>
      <c r="L702">
        <v>100</v>
      </c>
      <c r="M702" t="s">
        <v>188</v>
      </c>
      <c r="N702">
        <v>201</v>
      </c>
      <c r="P702" cm="1">
        <f t="array" ref="P702">IF(Q702&gt;0,INDEX(Q702:Q12836,MATCH(TRUE,INDEX(Q702:Q12836="",,),0)-1),"")</f>
        <v>7</v>
      </c>
      <c r="Q702">
        <v>4</v>
      </c>
      <c r="R702">
        <f>IF(P702="","",0)</f>
        <v>0</v>
      </c>
    </row>
    <row r="703" spans="1:18" x14ac:dyDescent="0.3">
      <c r="A703" t="s">
        <v>81</v>
      </c>
      <c r="B703" s="1">
        <v>38699</v>
      </c>
      <c r="C703" t="s">
        <v>82</v>
      </c>
      <c r="D703" t="s">
        <v>186</v>
      </c>
      <c r="E703" t="s">
        <v>187</v>
      </c>
      <c r="G703" t="s">
        <v>19</v>
      </c>
      <c r="H703" t="s">
        <v>85</v>
      </c>
      <c r="I703" t="s">
        <v>21</v>
      </c>
      <c r="J703" t="s">
        <v>73</v>
      </c>
      <c r="K703">
        <v>198</v>
      </c>
      <c r="L703">
        <v>16.100000000000001</v>
      </c>
      <c r="M703" t="s">
        <v>188</v>
      </c>
      <c r="N703">
        <v>40.1</v>
      </c>
      <c r="P703" cm="1">
        <f t="array" ref="P703">IF(Q703&gt;0,INDEX(Q703:Q12837,MATCH(TRUE,INDEX(Q703:Q12837="",,),0)-1),"")</f>
        <v>7</v>
      </c>
      <c r="Q703">
        <v>4</v>
      </c>
      <c r="R703">
        <f>IF(P703="","",0)</f>
        <v>0</v>
      </c>
    </row>
    <row r="704" spans="1:18" x14ac:dyDescent="0.3">
      <c r="A704" t="s">
        <v>81</v>
      </c>
      <c r="B704" s="1">
        <v>38699</v>
      </c>
      <c r="C704" t="s">
        <v>82</v>
      </c>
      <c r="D704" t="s">
        <v>186</v>
      </c>
      <c r="E704" t="s">
        <v>187</v>
      </c>
      <c r="G704" t="s">
        <v>19</v>
      </c>
      <c r="H704" t="s">
        <v>36</v>
      </c>
      <c r="I704" t="s">
        <v>21</v>
      </c>
      <c r="J704" t="s">
        <v>73</v>
      </c>
      <c r="K704">
        <v>678</v>
      </c>
      <c r="L704">
        <v>17.2</v>
      </c>
      <c r="M704" t="s">
        <v>188</v>
      </c>
      <c r="N704">
        <v>23.03</v>
      </c>
      <c r="P704" cm="1">
        <f t="array" ref="P704">IF(Q704&gt;0,INDEX(Q704:Q12838,MATCH(TRUE,INDEX(Q704:Q12838="",,),0)-1),"")</f>
        <v>7</v>
      </c>
      <c r="Q704">
        <v>4</v>
      </c>
      <c r="R704">
        <f>IF(P704="","",0)</f>
        <v>0</v>
      </c>
    </row>
    <row r="705" spans="1:18" x14ac:dyDescent="0.3">
      <c r="A705" t="s">
        <v>81</v>
      </c>
      <c r="B705" s="1">
        <v>38699</v>
      </c>
      <c r="C705" t="s">
        <v>82</v>
      </c>
      <c r="D705" t="s">
        <v>186</v>
      </c>
      <c r="E705" t="s">
        <v>187</v>
      </c>
      <c r="G705" t="s">
        <v>19</v>
      </c>
      <c r="H705" t="s">
        <v>36</v>
      </c>
      <c r="I705" t="s">
        <v>45</v>
      </c>
      <c r="J705" t="s">
        <v>93</v>
      </c>
      <c r="K705">
        <v>54.3</v>
      </c>
      <c r="L705">
        <v>100</v>
      </c>
      <c r="M705" t="s">
        <v>189</v>
      </c>
      <c r="N705">
        <v>120</v>
      </c>
      <c r="P705" cm="1">
        <f t="array" ref="P705">IF(Q705&gt;0,INDEX(Q705:Q12839,MATCH(TRUE,INDEX(Q705:Q12839="",,),0)-1),"")</f>
        <v>7</v>
      </c>
      <c r="Q705">
        <v>5</v>
      </c>
      <c r="R705">
        <f>IF(P705="","",0)</f>
        <v>0</v>
      </c>
    </row>
    <row r="706" spans="1:18" x14ac:dyDescent="0.3">
      <c r="A706" t="s">
        <v>81</v>
      </c>
      <c r="B706" s="1">
        <v>38699</v>
      </c>
      <c r="C706" t="s">
        <v>82</v>
      </c>
      <c r="D706" t="s">
        <v>186</v>
      </c>
      <c r="E706" t="s">
        <v>187</v>
      </c>
      <c r="G706" t="s">
        <v>19</v>
      </c>
      <c r="H706" t="s">
        <v>85</v>
      </c>
      <c r="I706" t="s">
        <v>21</v>
      </c>
      <c r="J706" t="s">
        <v>73</v>
      </c>
      <c r="K706">
        <v>198</v>
      </c>
      <c r="L706">
        <v>16.100000000000001</v>
      </c>
      <c r="M706" t="s">
        <v>189</v>
      </c>
      <c r="N706">
        <v>22.5</v>
      </c>
      <c r="P706" cm="1">
        <f t="array" ref="P706">IF(Q706&gt;0,INDEX(Q706:Q12840,MATCH(TRUE,INDEX(Q706:Q12840="",,),0)-1),"")</f>
        <v>7</v>
      </c>
      <c r="Q706">
        <v>5</v>
      </c>
      <c r="R706">
        <f>IF(P706="","",0)</f>
        <v>0</v>
      </c>
    </row>
    <row r="707" spans="1:18" x14ac:dyDescent="0.3">
      <c r="A707" t="s">
        <v>81</v>
      </c>
      <c r="B707" s="1">
        <v>38699</v>
      </c>
      <c r="C707" t="s">
        <v>82</v>
      </c>
      <c r="D707" t="s">
        <v>186</v>
      </c>
      <c r="E707" t="s">
        <v>187</v>
      </c>
      <c r="G707" t="s">
        <v>19</v>
      </c>
      <c r="H707" t="s">
        <v>36</v>
      </c>
      <c r="I707" t="s">
        <v>21</v>
      </c>
      <c r="J707" t="s">
        <v>73</v>
      </c>
      <c r="K707">
        <v>678</v>
      </c>
      <c r="L707">
        <v>17.2</v>
      </c>
      <c r="M707" t="s">
        <v>189</v>
      </c>
      <c r="N707">
        <v>32.5</v>
      </c>
      <c r="P707" cm="1">
        <f t="array" ref="P707">IF(Q707&gt;0,INDEX(Q707:Q12841,MATCH(TRUE,INDEX(Q707:Q12841="",,),0)-1),"")</f>
        <v>7</v>
      </c>
      <c r="Q707">
        <v>5</v>
      </c>
      <c r="R707">
        <f>IF(P707="","",0)</f>
        <v>0</v>
      </c>
    </row>
    <row r="708" spans="1:18" x14ac:dyDescent="0.3">
      <c r="A708" t="s">
        <v>81</v>
      </c>
      <c r="B708" s="1">
        <v>38699</v>
      </c>
      <c r="C708" t="s">
        <v>82</v>
      </c>
      <c r="D708" t="s">
        <v>186</v>
      </c>
      <c r="E708" t="s">
        <v>187</v>
      </c>
      <c r="G708" t="s">
        <v>19</v>
      </c>
      <c r="H708" t="s">
        <v>36</v>
      </c>
      <c r="I708" t="s">
        <v>45</v>
      </c>
      <c r="J708" t="s">
        <v>93</v>
      </c>
      <c r="K708">
        <v>54.3</v>
      </c>
      <c r="L708">
        <v>100</v>
      </c>
      <c r="M708" t="s">
        <v>113</v>
      </c>
      <c r="N708">
        <v>120</v>
      </c>
      <c r="P708" cm="1">
        <f t="array" ref="P708">IF(Q708&gt;0,INDEX(Q708:Q12842,MATCH(TRUE,INDEX(Q708:Q12842="",,),0)-1),"")</f>
        <v>7</v>
      </c>
      <c r="Q708">
        <v>6</v>
      </c>
      <c r="R708">
        <f>IF(P708="","",0)</f>
        <v>0</v>
      </c>
    </row>
    <row r="709" spans="1:18" x14ac:dyDescent="0.3">
      <c r="A709" t="s">
        <v>81</v>
      </c>
      <c r="B709" s="1">
        <v>38699</v>
      </c>
      <c r="C709" t="s">
        <v>82</v>
      </c>
      <c r="D709" t="s">
        <v>186</v>
      </c>
      <c r="E709" t="s">
        <v>187</v>
      </c>
      <c r="G709" t="s">
        <v>19</v>
      </c>
      <c r="H709" t="s">
        <v>85</v>
      </c>
      <c r="I709" t="s">
        <v>21</v>
      </c>
      <c r="J709" t="s">
        <v>73</v>
      </c>
      <c r="K709">
        <v>198</v>
      </c>
      <c r="L709">
        <v>16.100000000000001</v>
      </c>
      <c r="M709" t="s">
        <v>113</v>
      </c>
      <c r="N709">
        <v>18.5</v>
      </c>
      <c r="P709" cm="1">
        <f t="array" ref="P709">IF(Q709&gt;0,INDEX(Q709:Q12843,MATCH(TRUE,INDEX(Q709:Q12843="",,),0)-1),"")</f>
        <v>7</v>
      </c>
      <c r="Q709">
        <v>6</v>
      </c>
      <c r="R709">
        <f>IF(P709="","",0)</f>
        <v>0</v>
      </c>
    </row>
    <row r="710" spans="1:18" x14ac:dyDescent="0.3">
      <c r="A710" t="s">
        <v>81</v>
      </c>
      <c r="B710" s="1">
        <v>38699</v>
      </c>
      <c r="C710" t="s">
        <v>82</v>
      </c>
      <c r="D710" t="s">
        <v>186</v>
      </c>
      <c r="E710" t="s">
        <v>187</v>
      </c>
      <c r="G710" t="s">
        <v>19</v>
      </c>
      <c r="H710" t="s">
        <v>36</v>
      </c>
      <c r="I710" t="s">
        <v>21</v>
      </c>
      <c r="J710" t="s">
        <v>73</v>
      </c>
      <c r="K710">
        <v>678</v>
      </c>
      <c r="L710">
        <v>17.2</v>
      </c>
      <c r="M710" t="s">
        <v>113</v>
      </c>
      <c r="N710">
        <v>20</v>
      </c>
      <c r="P710" cm="1">
        <f t="array" ref="P710">IF(Q710&gt;0,INDEX(Q710:Q12844,MATCH(TRUE,INDEX(Q710:Q12844="",,),0)-1),"")</f>
        <v>7</v>
      </c>
      <c r="Q710">
        <v>6</v>
      </c>
      <c r="R710">
        <f>IF(P710="","",0)</f>
        <v>0</v>
      </c>
    </row>
    <row r="711" spans="1:18" x14ac:dyDescent="0.3">
      <c r="A711" t="s">
        <v>81</v>
      </c>
      <c r="B711" s="1">
        <v>38699</v>
      </c>
      <c r="C711" t="s">
        <v>82</v>
      </c>
      <c r="D711" t="s">
        <v>186</v>
      </c>
      <c r="E711" t="s">
        <v>187</v>
      </c>
      <c r="G711" t="s">
        <v>19</v>
      </c>
      <c r="H711" t="s">
        <v>36</v>
      </c>
      <c r="I711" t="s">
        <v>45</v>
      </c>
      <c r="J711" t="s">
        <v>93</v>
      </c>
      <c r="K711">
        <v>54.3</v>
      </c>
      <c r="L711">
        <v>100</v>
      </c>
      <c r="M711" t="s">
        <v>190</v>
      </c>
      <c r="N711">
        <v>100</v>
      </c>
      <c r="P711" cm="1">
        <f t="array" ref="P711">IF(Q711&gt;0,INDEX(Q711:Q12845,MATCH(TRUE,INDEX(Q711:Q12845="",,),0)-1),"")</f>
        <v>7</v>
      </c>
      <c r="Q711">
        <v>7</v>
      </c>
      <c r="R711">
        <f>IF(P711="","",0)</f>
        <v>0</v>
      </c>
    </row>
    <row r="712" spans="1:18" x14ac:dyDescent="0.3">
      <c r="A712" t="s">
        <v>81</v>
      </c>
      <c r="B712" s="1">
        <v>38699</v>
      </c>
      <c r="C712" t="s">
        <v>82</v>
      </c>
      <c r="D712" t="s">
        <v>186</v>
      </c>
      <c r="E712" t="s">
        <v>187</v>
      </c>
      <c r="G712" t="s">
        <v>19</v>
      </c>
      <c r="H712" t="s">
        <v>85</v>
      </c>
      <c r="I712" t="s">
        <v>21</v>
      </c>
      <c r="J712" t="s">
        <v>73</v>
      </c>
      <c r="K712">
        <v>198</v>
      </c>
      <c r="L712">
        <v>16.100000000000001</v>
      </c>
      <c r="M712" t="s">
        <v>190</v>
      </c>
      <c r="N712">
        <v>17.2</v>
      </c>
      <c r="P712" cm="1">
        <f t="array" ref="P712">IF(Q712&gt;0,INDEX(Q712:Q12846,MATCH(TRUE,INDEX(Q712:Q12846="",,),0)-1),"")</f>
        <v>7</v>
      </c>
      <c r="Q712">
        <v>7</v>
      </c>
      <c r="R712">
        <f>IF(P712="","",0)</f>
        <v>0</v>
      </c>
    </row>
    <row r="713" spans="1:18" x14ac:dyDescent="0.3">
      <c r="A713" t="s">
        <v>81</v>
      </c>
      <c r="B713" s="1">
        <v>38699</v>
      </c>
      <c r="C713" t="s">
        <v>82</v>
      </c>
      <c r="D713" t="s">
        <v>186</v>
      </c>
      <c r="E713" t="s">
        <v>187</v>
      </c>
      <c r="G713" t="s">
        <v>19</v>
      </c>
      <c r="H713" t="s">
        <v>36</v>
      </c>
      <c r="I713" t="s">
        <v>21</v>
      </c>
      <c r="J713" t="s">
        <v>73</v>
      </c>
      <c r="K713">
        <v>678</v>
      </c>
      <c r="L713">
        <v>17.2</v>
      </c>
      <c r="M713" t="s">
        <v>190</v>
      </c>
      <c r="N713">
        <v>20.2</v>
      </c>
      <c r="P713" cm="1">
        <f t="array" ref="P713">IF(Q713&gt;0,INDEX(Q713:Q12847,MATCH(TRUE,INDEX(Q713:Q12847="",,),0)-1),"")</f>
        <v>7</v>
      </c>
      <c r="Q713">
        <v>7</v>
      </c>
      <c r="R713">
        <f>IF(P713="","",0)</f>
        <v>0</v>
      </c>
    </row>
    <row r="714" spans="1:18" x14ac:dyDescent="0.3">
      <c r="P714" t="str" cm="1">
        <f t="array" ref="P714">IF(Q714&gt;0,INDEX(Q714:Q12848,MATCH(TRUE,INDEX(Q714:Q12848="",,),0)-1),"")</f>
        <v/>
      </c>
      <c r="R714" t="str">
        <f>IF(P714="","",0)</f>
        <v/>
      </c>
    </row>
    <row r="715" spans="1:18" x14ac:dyDescent="0.3">
      <c r="A715" t="s">
        <v>81</v>
      </c>
      <c r="B715" s="1">
        <v>38699</v>
      </c>
      <c r="C715" t="s">
        <v>82</v>
      </c>
      <c r="D715" t="s">
        <v>191</v>
      </c>
      <c r="E715" t="s">
        <v>192</v>
      </c>
      <c r="G715" t="s">
        <v>19</v>
      </c>
      <c r="H715" t="s">
        <v>20</v>
      </c>
      <c r="I715" t="s">
        <v>45</v>
      </c>
      <c r="J715" t="s">
        <v>93</v>
      </c>
      <c r="K715">
        <v>103.8</v>
      </c>
      <c r="L715">
        <v>150</v>
      </c>
      <c r="M715" t="s">
        <v>141</v>
      </c>
      <c r="N715">
        <v>175</v>
      </c>
      <c r="O715" t="s">
        <v>24</v>
      </c>
      <c r="P715" cm="1">
        <f t="array" ref="P715">IF(Q715&gt;0,INDEX(Q715:Q12849,MATCH(TRUE,INDEX(Q715:Q12849="",,),0)-1),"")</f>
        <v>3</v>
      </c>
      <c r="Q715">
        <f>INT((ROW()-715)/8)+1</f>
        <v>1</v>
      </c>
      <c r="R715">
        <f>IF(P715="","",0)</f>
        <v>0</v>
      </c>
    </row>
    <row r="716" spans="1:18" x14ac:dyDescent="0.3">
      <c r="A716" t="s">
        <v>81</v>
      </c>
      <c r="B716" s="1">
        <v>38699</v>
      </c>
      <c r="C716" t="s">
        <v>82</v>
      </c>
      <c r="D716" t="s">
        <v>191</v>
      </c>
      <c r="E716" t="s">
        <v>192</v>
      </c>
      <c r="G716" t="s">
        <v>19</v>
      </c>
      <c r="H716" t="s">
        <v>95</v>
      </c>
      <c r="I716" t="s">
        <v>21</v>
      </c>
      <c r="J716" t="s">
        <v>73</v>
      </c>
      <c r="K716">
        <v>85</v>
      </c>
      <c r="L716">
        <v>29.5</v>
      </c>
      <c r="M716" t="s">
        <v>141</v>
      </c>
      <c r="N716">
        <v>38</v>
      </c>
      <c r="O716" t="s">
        <v>24</v>
      </c>
      <c r="P716" cm="1">
        <f t="array" ref="P716">IF(Q716&gt;0,INDEX(Q716:Q12850,MATCH(TRUE,INDEX(Q716:Q12850="",,),0)-1),"")</f>
        <v>3</v>
      </c>
      <c r="Q716">
        <f t="shared" ref="Q716:Q738" si="16">INT((ROW()-715)/8)+1</f>
        <v>1</v>
      </c>
      <c r="R716">
        <f>IF(P716="","",0)</f>
        <v>0</v>
      </c>
    </row>
    <row r="717" spans="1:18" x14ac:dyDescent="0.3">
      <c r="A717" t="s">
        <v>81</v>
      </c>
      <c r="B717" s="1">
        <v>38699</v>
      </c>
      <c r="C717" t="s">
        <v>82</v>
      </c>
      <c r="D717" t="s">
        <v>191</v>
      </c>
      <c r="E717" t="s">
        <v>192</v>
      </c>
      <c r="G717" t="s">
        <v>19</v>
      </c>
      <c r="H717" t="s">
        <v>20</v>
      </c>
      <c r="I717" t="s">
        <v>21</v>
      </c>
      <c r="J717" t="s">
        <v>73</v>
      </c>
      <c r="K717">
        <v>400</v>
      </c>
      <c r="L717">
        <v>10.65</v>
      </c>
      <c r="M717" t="s">
        <v>141</v>
      </c>
      <c r="N717">
        <v>21</v>
      </c>
      <c r="O717" t="s">
        <v>24</v>
      </c>
      <c r="P717" cm="1">
        <f t="array" ref="P717">IF(Q717&gt;0,INDEX(Q717:Q12851,MATCH(TRUE,INDEX(Q717:Q12851="",,),0)-1),"")</f>
        <v>3</v>
      </c>
      <c r="Q717">
        <f t="shared" si="16"/>
        <v>1</v>
      </c>
      <c r="R717">
        <f>IF(P717="","",0)</f>
        <v>0</v>
      </c>
    </row>
    <row r="718" spans="1:18" x14ac:dyDescent="0.3">
      <c r="A718" t="s">
        <v>81</v>
      </c>
      <c r="B718" s="1">
        <v>38699</v>
      </c>
      <c r="C718" t="s">
        <v>82</v>
      </c>
      <c r="D718" t="s">
        <v>191</v>
      </c>
      <c r="E718" t="s">
        <v>192</v>
      </c>
      <c r="G718" s="6" t="s">
        <v>88</v>
      </c>
      <c r="H718" t="s">
        <v>67</v>
      </c>
      <c r="I718" t="s">
        <v>45</v>
      </c>
      <c r="J718" t="s">
        <v>93</v>
      </c>
      <c r="K718">
        <v>3.4</v>
      </c>
      <c r="L718">
        <v>41</v>
      </c>
      <c r="M718" t="s">
        <v>141</v>
      </c>
      <c r="N718">
        <v>41</v>
      </c>
      <c r="O718" t="s">
        <v>24</v>
      </c>
      <c r="P718" cm="1">
        <f t="array" ref="P718">IF(Q718&gt;0,INDEX(Q718:Q12852,MATCH(TRUE,INDEX(Q718:Q12852="",,),0)-1),"")</f>
        <v>3</v>
      </c>
      <c r="Q718">
        <f t="shared" si="16"/>
        <v>1</v>
      </c>
      <c r="R718">
        <f>IF(P718="","",0)</f>
        <v>0</v>
      </c>
    </row>
    <row r="719" spans="1:18" x14ac:dyDescent="0.3">
      <c r="A719" t="s">
        <v>81</v>
      </c>
      <c r="B719" s="1">
        <v>38699</v>
      </c>
      <c r="C719" t="s">
        <v>82</v>
      </c>
      <c r="D719" t="s">
        <v>191</v>
      </c>
      <c r="E719" t="s">
        <v>192</v>
      </c>
      <c r="G719" s="6" t="s">
        <v>88</v>
      </c>
      <c r="H719" t="s">
        <v>95</v>
      </c>
      <c r="I719" t="s">
        <v>45</v>
      </c>
      <c r="J719" t="s">
        <v>93</v>
      </c>
      <c r="K719">
        <v>12</v>
      </c>
      <c r="L719">
        <v>77</v>
      </c>
      <c r="M719" t="s">
        <v>141</v>
      </c>
      <c r="N719">
        <v>77</v>
      </c>
      <c r="O719" t="s">
        <v>24</v>
      </c>
      <c r="P719" cm="1">
        <f t="array" ref="P719">IF(Q719&gt;0,INDEX(Q719:Q12853,MATCH(TRUE,INDEX(Q719:Q12853="",,),0)-1),"")</f>
        <v>3</v>
      </c>
      <c r="Q719">
        <f t="shared" si="16"/>
        <v>1</v>
      </c>
      <c r="R719">
        <f>IF(P719="","",0)</f>
        <v>0</v>
      </c>
    </row>
    <row r="720" spans="1:18" x14ac:dyDescent="0.3">
      <c r="A720" t="s">
        <v>81</v>
      </c>
      <c r="B720" s="1">
        <v>38699</v>
      </c>
      <c r="C720" t="s">
        <v>82</v>
      </c>
      <c r="D720" t="s">
        <v>191</v>
      </c>
      <c r="E720" t="s">
        <v>192</v>
      </c>
      <c r="G720" s="6" t="s">
        <v>88</v>
      </c>
      <c r="H720" t="s">
        <v>87</v>
      </c>
      <c r="I720" t="s">
        <v>45</v>
      </c>
      <c r="J720" t="s">
        <v>93</v>
      </c>
      <c r="K720">
        <v>7.2</v>
      </c>
      <c r="L720">
        <v>94</v>
      </c>
      <c r="M720" t="s">
        <v>141</v>
      </c>
      <c r="N720">
        <v>94</v>
      </c>
      <c r="O720" t="s">
        <v>24</v>
      </c>
      <c r="P720" cm="1">
        <f t="array" ref="P720">IF(Q720&gt;0,INDEX(Q720:Q12854,MATCH(TRUE,INDEX(Q720:Q12854="",,),0)-1),"")</f>
        <v>3</v>
      </c>
      <c r="Q720">
        <f t="shared" si="16"/>
        <v>1</v>
      </c>
      <c r="R720">
        <f>IF(P720="","",0)</f>
        <v>0</v>
      </c>
    </row>
    <row r="721" spans="1:18" x14ac:dyDescent="0.3">
      <c r="A721" t="s">
        <v>81</v>
      </c>
      <c r="B721" s="1">
        <v>38699</v>
      </c>
      <c r="C721" t="s">
        <v>82</v>
      </c>
      <c r="D721" t="s">
        <v>191</v>
      </c>
      <c r="E721" t="s">
        <v>192</v>
      </c>
      <c r="G721" s="6" t="s">
        <v>88</v>
      </c>
      <c r="H721" t="s">
        <v>67</v>
      </c>
      <c r="I721" t="s">
        <v>21</v>
      </c>
      <c r="J721" t="s">
        <v>73</v>
      </c>
      <c r="K721">
        <v>11</v>
      </c>
      <c r="L721">
        <v>4.5999999999999996</v>
      </c>
      <c r="M721" t="s">
        <v>141</v>
      </c>
      <c r="N721">
        <v>4.5999999999999996</v>
      </c>
      <c r="O721" t="s">
        <v>24</v>
      </c>
      <c r="P721" cm="1">
        <f t="array" ref="P721">IF(Q721&gt;0,INDEX(Q721:Q12855,MATCH(TRUE,INDEX(Q721:Q12855="",,),0)-1),"")</f>
        <v>3</v>
      </c>
      <c r="Q721">
        <f t="shared" si="16"/>
        <v>1</v>
      </c>
      <c r="R721">
        <f>IF(P721="","",0)</f>
        <v>0</v>
      </c>
    </row>
    <row r="722" spans="1:18" x14ac:dyDescent="0.3">
      <c r="A722" t="s">
        <v>81</v>
      </c>
      <c r="B722" s="1">
        <v>38699</v>
      </c>
      <c r="C722" t="s">
        <v>82</v>
      </c>
      <c r="D722" t="s">
        <v>191</v>
      </c>
      <c r="E722" t="s">
        <v>192</v>
      </c>
      <c r="G722" s="6" t="s">
        <v>88</v>
      </c>
      <c r="H722" t="s">
        <v>87</v>
      </c>
      <c r="I722" t="s">
        <v>21</v>
      </c>
      <c r="J722" t="s">
        <v>73</v>
      </c>
      <c r="K722">
        <v>75</v>
      </c>
      <c r="L722">
        <v>22.6</v>
      </c>
      <c r="M722" t="s">
        <v>141</v>
      </c>
      <c r="N722">
        <v>22.6</v>
      </c>
      <c r="O722" t="s">
        <v>24</v>
      </c>
      <c r="P722" cm="1">
        <f t="array" ref="P722">IF(Q722&gt;0,INDEX(Q722:Q12856,MATCH(TRUE,INDEX(Q722:Q12856="",,),0)-1),"")</f>
        <v>3</v>
      </c>
      <c r="Q722">
        <f t="shared" si="16"/>
        <v>1</v>
      </c>
      <c r="R722">
        <f>IF(P722="","",0)</f>
        <v>0</v>
      </c>
    </row>
    <row r="723" spans="1:18" x14ac:dyDescent="0.3">
      <c r="A723" t="s">
        <v>81</v>
      </c>
      <c r="B723" s="1">
        <v>38699</v>
      </c>
      <c r="C723" t="s">
        <v>82</v>
      </c>
      <c r="D723" t="s">
        <v>191</v>
      </c>
      <c r="E723" t="s">
        <v>192</v>
      </c>
      <c r="G723" t="s">
        <v>19</v>
      </c>
      <c r="H723" t="s">
        <v>20</v>
      </c>
      <c r="I723" t="s">
        <v>45</v>
      </c>
      <c r="J723" t="s">
        <v>93</v>
      </c>
      <c r="K723">
        <v>103.8</v>
      </c>
      <c r="L723">
        <v>150</v>
      </c>
      <c r="M723" t="s">
        <v>138</v>
      </c>
      <c r="N723">
        <v>155</v>
      </c>
      <c r="P723" cm="1">
        <f t="array" ref="P723">IF(Q723&gt;0,INDEX(Q723:Q12857,MATCH(TRUE,INDEX(Q723:Q12857="",,),0)-1),"")</f>
        <v>3</v>
      </c>
      <c r="Q723">
        <f t="shared" si="16"/>
        <v>2</v>
      </c>
      <c r="R723">
        <f>IF(P723="","",0)</f>
        <v>0</v>
      </c>
    </row>
    <row r="724" spans="1:18" x14ac:dyDescent="0.3">
      <c r="A724" t="s">
        <v>81</v>
      </c>
      <c r="B724" s="1">
        <v>38699</v>
      </c>
      <c r="C724" t="s">
        <v>82</v>
      </c>
      <c r="D724" t="s">
        <v>191</v>
      </c>
      <c r="E724" t="s">
        <v>192</v>
      </c>
      <c r="G724" t="s">
        <v>19</v>
      </c>
      <c r="H724" t="s">
        <v>95</v>
      </c>
      <c r="I724" t="s">
        <v>21</v>
      </c>
      <c r="J724" t="s">
        <v>73</v>
      </c>
      <c r="K724">
        <v>85</v>
      </c>
      <c r="L724">
        <v>29.5</v>
      </c>
      <c r="M724" t="s">
        <v>138</v>
      </c>
      <c r="N724">
        <v>30</v>
      </c>
      <c r="P724" cm="1">
        <f t="array" ref="P724">IF(Q724&gt;0,INDEX(Q724:Q12858,MATCH(TRUE,INDEX(Q724:Q12858="",,),0)-1),"")</f>
        <v>3</v>
      </c>
      <c r="Q724">
        <f t="shared" si="16"/>
        <v>2</v>
      </c>
      <c r="R724">
        <f>IF(P724="","",0)</f>
        <v>0</v>
      </c>
    </row>
    <row r="725" spans="1:18" x14ac:dyDescent="0.3">
      <c r="A725" t="s">
        <v>81</v>
      </c>
      <c r="B725" s="1">
        <v>38699</v>
      </c>
      <c r="C725" t="s">
        <v>82</v>
      </c>
      <c r="D725" t="s">
        <v>191</v>
      </c>
      <c r="E725" t="s">
        <v>192</v>
      </c>
      <c r="G725" t="s">
        <v>19</v>
      </c>
      <c r="H725" t="s">
        <v>20</v>
      </c>
      <c r="I725" t="s">
        <v>21</v>
      </c>
      <c r="J725" t="s">
        <v>73</v>
      </c>
      <c r="K725">
        <v>400</v>
      </c>
      <c r="L725">
        <v>10.65</v>
      </c>
      <c r="M725" t="s">
        <v>138</v>
      </c>
      <c r="N725">
        <v>11</v>
      </c>
      <c r="P725" cm="1">
        <f t="array" ref="P725">IF(Q725&gt;0,INDEX(Q725:Q12859,MATCH(TRUE,INDEX(Q725:Q12859="",,),0)-1),"")</f>
        <v>3</v>
      </c>
      <c r="Q725">
        <f t="shared" si="16"/>
        <v>2</v>
      </c>
      <c r="R725">
        <f>IF(P725="","",0)</f>
        <v>0</v>
      </c>
    </row>
    <row r="726" spans="1:18" x14ac:dyDescent="0.3">
      <c r="A726" t="s">
        <v>81</v>
      </c>
      <c r="B726" s="1">
        <v>38699</v>
      </c>
      <c r="C726" t="s">
        <v>82</v>
      </c>
      <c r="D726" t="s">
        <v>191</v>
      </c>
      <c r="E726" t="s">
        <v>192</v>
      </c>
      <c r="G726" s="6" t="s">
        <v>88</v>
      </c>
      <c r="H726" t="s">
        <v>67</v>
      </c>
      <c r="I726" t="s">
        <v>45</v>
      </c>
      <c r="J726" t="s">
        <v>93</v>
      </c>
      <c r="K726">
        <v>3.4</v>
      </c>
      <c r="L726">
        <v>41</v>
      </c>
      <c r="M726" t="s">
        <v>138</v>
      </c>
      <c r="N726">
        <v>41</v>
      </c>
      <c r="P726" cm="1">
        <f t="array" ref="P726">IF(Q726&gt;0,INDEX(Q726:Q12860,MATCH(TRUE,INDEX(Q726:Q12860="",,),0)-1),"")</f>
        <v>3</v>
      </c>
      <c r="Q726">
        <f t="shared" si="16"/>
        <v>2</v>
      </c>
      <c r="R726">
        <f>IF(P726="","",0)</f>
        <v>0</v>
      </c>
    </row>
    <row r="727" spans="1:18" x14ac:dyDescent="0.3">
      <c r="A727" t="s">
        <v>81</v>
      </c>
      <c r="B727" s="1">
        <v>38699</v>
      </c>
      <c r="C727" t="s">
        <v>82</v>
      </c>
      <c r="D727" t="s">
        <v>191</v>
      </c>
      <c r="E727" t="s">
        <v>192</v>
      </c>
      <c r="G727" s="6" t="s">
        <v>88</v>
      </c>
      <c r="H727" t="s">
        <v>95</v>
      </c>
      <c r="I727" t="s">
        <v>45</v>
      </c>
      <c r="J727" t="s">
        <v>93</v>
      </c>
      <c r="K727">
        <v>12</v>
      </c>
      <c r="L727">
        <v>77</v>
      </c>
      <c r="M727" t="s">
        <v>138</v>
      </c>
      <c r="N727">
        <v>77</v>
      </c>
      <c r="P727" cm="1">
        <f t="array" ref="P727">IF(Q727&gt;0,INDEX(Q727:Q12861,MATCH(TRUE,INDEX(Q727:Q12861="",,),0)-1),"")</f>
        <v>3</v>
      </c>
      <c r="Q727">
        <f t="shared" si="16"/>
        <v>2</v>
      </c>
      <c r="R727">
        <f>IF(P727="","",0)</f>
        <v>0</v>
      </c>
    </row>
    <row r="728" spans="1:18" x14ac:dyDescent="0.3">
      <c r="A728" t="s">
        <v>81</v>
      </c>
      <c r="B728" s="1">
        <v>38699</v>
      </c>
      <c r="C728" t="s">
        <v>82</v>
      </c>
      <c r="D728" t="s">
        <v>191</v>
      </c>
      <c r="E728" t="s">
        <v>192</v>
      </c>
      <c r="G728" s="6" t="s">
        <v>88</v>
      </c>
      <c r="H728" t="s">
        <v>87</v>
      </c>
      <c r="I728" t="s">
        <v>45</v>
      </c>
      <c r="J728" t="s">
        <v>93</v>
      </c>
      <c r="K728">
        <v>7.2</v>
      </c>
      <c r="L728">
        <v>94</v>
      </c>
      <c r="M728" t="s">
        <v>138</v>
      </c>
      <c r="N728">
        <v>94</v>
      </c>
      <c r="P728" cm="1">
        <f t="array" ref="P728">IF(Q728&gt;0,INDEX(Q728:Q12862,MATCH(TRUE,INDEX(Q728:Q12862="",,),0)-1),"")</f>
        <v>3</v>
      </c>
      <c r="Q728">
        <f t="shared" si="16"/>
        <v>2</v>
      </c>
      <c r="R728">
        <f>IF(P728="","",0)</f>
        <v>0</v>
      </c>
    </row>
    <row r="729" spans="1:18" x14ac:dyDescent="0.3">
      <c r="A729" t="s">
        <v>81</v>
      </c>
      <c r="B729" s="1">
        <v>38699</v>
      </c>
      <c r="C729" t="s">
        <v>82</v>
      </c>
      <c r="D729" t="s">
        <v>191</v>
      </c>
      <c r="E729" t="s">
        <v>192</v>
      </c>
      <c r="G729" s="6" t="s">
        <v>88</v>
      </c>
      <c r="H729" t="s">
        <v>67</v>
      </c>
      <c r="I729" t="s">
        <v>21</v>
      </c>
      <c r="J729" t="s">
        <v>73</v>
      </c>
      <c r="K729">
        <v>11</v>
      </c>
      <c r="L729">
        <v>4.5999999999999996</v>
      </c>
      <c r="M729" t="s">
        <v>138</v>
      </c>
      <c r="N729">
        <v>4.5999999999999996</v>
      </c>
      <c r="P729" cm="1">
        <f t="array" ref="P729">IF(Q729&gt;0,INDEX(Q729:Q12863,MATCH(TRUE,INDEX(Q729:Q12863="",,),0)-1),"")</f>
        <v>3</v>
      </c>
      <c r="Q729">
        <f t="shared" si="16"/>
        <v>2</v>
      </c>
      <c r="R729">
        <f>IF(P729="","",0)</f>
        <v>0</v>
      </c>
    </row>
    <row r="730" spans="1:18" x14ac:dyDescent="0.3">
      <c r="A730" t="s">
        <v>81</v>
      </c>
      <c r="B730" s="1">
        <v>38699</v>
      </c>
      <c r="C730" t="s">
        <v>82</v>
      </c>
      <c r="D730" t="s">
        <v>191</v>
      </c>
      <c r="E730" t="s">
        <v>192</v>
      </c>
      <c r="G730" s="6" t="s">
        <v>88</v>
      </c>
      <c r="H730" t="s">
        <v>87</v>
      </c>
      <c r="I730" t="s">
        <v>21</v>
      </c>
      <c r="J730" t="s">
        <v>73</v>
      </c>
      <c r="K730">
        <v>75</v>
      </c>
      <c r="L730">
        <v>22.6</v>
      </c>
      <c r="M730" t="s">
        <v>138</v>
      </c>
      <c r="N730">
        <v>22.6</v>
      </c>
      <c r="P730" cm="1">
        <f t="array" ref="P730">IF(Q730&gt;0,INDEX(Q730:Q12864,MATCH(TRUE,INDEX(Q730:Q12864="",,),0)-1),"")</f>
        <v>3</v>
      </c>
      <c r="Q730">
        <f t="shared" si="16"/>
        <v>2</v>
      </c>
      <c r="R730">
        <f>IF(P730="","",0)</f>
        <v>0</v>
      </c>
    </row>
    <row r="731" spans="1:18" x14ac:dyDescent="0.3">
      <c r="A731" t="s">
        <v>81</v>
      </c>
      <c r="B731" s="1">
        <v>38699</v>
      </c>
      <c r="C731" t="s">
        <v>82</v>
      </c>
      <c r="D731" t="s">
        <v>191</v>
      </c>
      <c r="E731" t="s">
        <v>192</v>
      </c>
      <c r="G731" t="s">
        <v>19</v>
      </c>
      <c r="H731" t="s">
        <v>20</v>
      </c>
      <c r="I731" t="s">
        <v>45</v>
      </c>
      <c r="J731" t="s">
        <v>93</v>
      </c>
      <c r="K731">
        <v>103.8</v>
      </c>
      <c r="L731">
        <v>150</v>
      </c>
      <c r="M731" t="s">
        <v>117</v>
      </c>
      <c r="N731">
        <v>150</v>
      </c>
      <c r="P731" cm="1">
        <f t="array" ref="P731">IF(Q731&gt;0,INDEX(Q731:Q12865,MATCH(TRUE,INDEX(Q731:Q12865="",,),0)-1),"")</f>
        <v>3</v>
      </c>
      <c r="Q731">
        <f t="shared" si="16"/>
        <v>3</v>
      </c>
      <c r="R731">
        <f>IF(P731="","",0)</f>
        <v>0</v>
      </c>
    </row>
    <row r="732" spans="1:18" x14ac:dyDescent="0.3">
      <c r="A732" t="s">
        <v>81</v>
      </c>
      <c r="B732" s="1">
        <v>38699</v>
      </c>
      <c r="C732" t="s">
        <v>82</v>
      </c>
      <c r="D732" t="s">
        <v>191</v>
      </c>
      <c r="E732" t="s">
        <v>192</v>
      </c>
      <c r="G732" t="s">
        <v>19</v>
      </c>
      <c r="H732" t="s">
        <v>95</v>
      </c>
      <c r="I732" t="s">
        <v>21</v>
      </c>
      <c r="J732" t="s">
        <v>73</v>
      </c>
      <c r="K732">
        <v>85</v>
      </c>
      <c r="L732">
        <v>29.5</v>
      </c>
      <c r="M732" t="s">
        <v>117</v>
      </c>
      <c r="N732">
        <v>35</v>
      </c>
      <c r="P732" cm="1">
        <f t="array" ref="P732">IF(Q732&gt;0,INDEX(Q732:Q12866,MATCH(TRUE,INDEX(Q732:Q12866="",,),0)-1),"")</f>
        <v>3</v>
      </c>
      <c r="Q732">
        <f t="shared" si="16"/>
        <v>3</v>
      </c>
      <c r="R732">
        <f>IF(P732="","",0)</f>
        <v>0</v>
      </c>
    </row>
    <row r="733" spans="1:18" x14ac:dyDescent="0.3">
      <c r="A733" t="s">
        <v>81</v>
      </c>
      <c r="B733" s="1">
        <v>38699</v>
      </c>
      <c r="C733" t="s">
        <v>82</v>
      </c>
      <c r="D733" t="s">
        <v>191</v>
      </c>
      <c r="E733" t="s">
        <v>192</v>
      </c>
      <c r="G733" t="s">
        <v>19</v>
      </c>
      <c r="H733" t="s">
        <v>20</v>
      </c>
      <c r="I733" t="s">
        <v>21</v>
      </c>
      <c r="J733" t="s">
        <v>73</v>
      </c>
      <c r="K733">
        <v>400</v>
      </c>
      <c r="L733">
        <v>10.65</v>
      </c>
      <c r="M733" t="s">
        <v>117</v>
      </c>
      <c r="N733">
        <v>11</v>
      </c>
      <c r="P733" cm="1">
        <f t="array" ref="P733">IF(Q733&gt;0,INDEX(Q733:Q12867,MATCH(TRUE,INDEX(Q733:Q12867="",,),0)-1),"")</f>
        <v>3</v>
      </c>
      <c r="Q733">
        <f t="shared" si="16"/>
        <v>3</v>
      </c>
      <c r="R733">
        <f>IF(P733="","",0)</f>
        <v>0</v>
      </c>
    </row>
    <row r="734" spans="1:18" x14ac:dyDescent="0.3">
      <c r="A734" t="s">
        <v>81</v>
      </c>
      <c r="B734" s="1">
        <v>38699</v>
      </c>
      <c r="C734" t="s">
        <v>82</v>
      </c>
      <c r="D734" t="s">
        <v>191</v>
      </c>
      <c r="E734" t="s">
        <v>192</v>
      </c>
      <c r="G734" s="6" t="s">
        <v>88</v>
      </c>
      <c r="H734" t="s">
        <v>67</v>
      </c>
      <c r="I734" t="s">
        <v>45</v>
      </c>
      <c r="J734" t="s">
        <v>93</v>
      </c>
      <c r="K734">
        <v>3.4</v>
      </c>
      <c r="L734">
        <v>41</v>
      </c>
      <c r="M734" t="s">
        <v>117</v>
      </c>
      <c r="N734">
        <v>41</v>
      </c>
      <c r="P734" cm="1">
        <f t="array" ref="P734">IF(Q734&gt;0,INDEX(Q734:Q12868,MATCH(TRUE,INDEX(Q734:Q12868="",,),0)-1),"")</f>
        <v>3</v>
      </c>
      <c r="Q734">
        <f t="shared" si="16"/>
        <v>3</v>
      </c>
      <c r="R734">
        <f>IF(P734="","",0)</f>
        <v>0</v>
      </c>
    </row>
    <row r="735" spans="1:18" x14ac:dyDescent="0.3">
      <c r="A735" t="s">
        <v>81</v>
      </c>
      <c r="B735" s="1">
        <v>38699</v>
      </c>
      <c r="C735" t="s">
        <v>82</v>
      </c>
      <c r="D735" t="s">
        <v>191</v>
      </c>
      <c r="E735" t="s">
        <v>192</v>
      </c>
      <c r="G735" s="6" t="s">
        <v>88</v>
      </c>
      <c r="H735" t="s">
        <v>95</v>
      </c>
      <c r="I735" t="s">
        <v>45</v>
      </c>
      <c r="J735" t="s">
        <v>93</v>
      </c>
      <c r="K735">
        <v>12</v>
      </c>
      <c r="L735">
        <v>77</v>
      </c>
      <c r="M735" t="s">
        <v>117</v>
      </c>
      <c r="N735">
        <v>77</v>
      </c>
      <c r="P735" cm="1">
        <f t="array" ref="P735">IF(Q735&gt;0,INDEX(Q735:Q12869,MATCH(TRUE,INDEX(Q735:Q12869="",,),0)-1),"")</f>
        <v>3</v>
      </c>
      <c r="Q735">
        <f t="shared" si="16"/>
        <v>3</v>
      </c>
      <c r="R735">
        <f>IF(P735="","",0)</f>
        <v>0</v>
      </c>
    </row>
    <row r="736" spans="1:18" x14ac:dyDescent="0.3">
      <c r="A736" t="s">
        <v>81</v>
      </c>
      <c r="B736" s="1">
        <v>38699</v>
      </c>
      <c r="C736" t="s">
        <v>82</v>
      </c>
      <c r="D736" t="s">
        <v>191</v>
      </c>
      <c r="E736" t="s">
        <v>192</v>
      </c>
      <c r="G736" s="6" t="s">
        <v>88</v>
      </c>
      <c r="H736" t="s">
        <v>87</v>
      </c>
      <c r="I736" t="s">
        <v>45</v>
      </c>
      <c r="J736" t="s">
        <v>93</v>
      </c>
      <c r="K736">
        <v>7.2</v>
      </c>
      <c r="L736">
        <v>94</v>
      </c>
      <c r="M736" t="s">
        <v>117</v>
      </c>
      <c r="N736">
        <v>94</v>
      </c>
      <c r="P736" cm="1">
        <f t="array" ref="P736">IF(Q736&gt;0,INDEX(Q736:Q12870,MATCH(TRUE,INDEX(Q736:Q12870="",,),0)-1),"")</f>
        <v>3</v>
      </c>
      <c r="Q736">
        <f t="shared" si="16"/>
        <v>3</v>
      </c>
      <c r="R736">
        <f>IF(P736="","",0)</f>
        <v>0</v>
      </c>
    </row>
    <row r="737" spans="1:18" x14ac:dyDescent="0.3">
      <c r="A737" t="s">
        <v>81</v>
      </c>
      <c r="B737" s="1">
        <v>38699</v>
      </c>
      <c r="C737" t="s">
        <v>82</v>
      </c>
      <c r="D737" t="s">
        <v>191</v>
      </c>
      <c r="E737" t="s">
        <v>192</v>
      </c>
      <c r="G737" s="6" t="s">
        <v>88</v>
      </c>
      <c r="H737" t="s">
        <v>67</v>
      </c>
      <c r="I737" t="s">
        <v>21</v>
      </c>
      <c r="J737" t="s">
        <v>73</v>
      </c>
      <c r="K737">
        <v>11</v>
      </c>
      <c r="L737">
        <v>4.5999999999999996</v>
      </c>
      <c r="M737" t="s">
        <v>117</v>
      </c>
      <c r="N737">
        <v>4.5999999999999996</v>
      </c>
      <c r="P737" cm="1">
        <f t="array" ref="P737">IF(Q737&gt;0,INDEX(Q737:Q12871,MATCH(TRUE,INDEX(Q737:Q12871="",,),0)-1),"")</f>
        <v>3</v>
      </c>
      <c r="Q737">
        <f t="shared" si="16"/>
        <v>3</v>
      </c>
      <c r="R737">
        <f>IF(P737="","",0)</f>
        <v>0</v>
      </c>
    </row>
    <row r="738" spans="1:18" x14ac:dyDescent="0.3">
      <c r="A738" t="s">
        <v>81</v>
      </c>
      <c r="B738" s="1">
        <v>38699</v>
      </c>
      <c r="C738" t="s">
        <v>82</v>
      </c>
      <c r="D738" t="s">
        <v>191</v>
      </c>
      <c r="E738" t="s">
        <v>192</v>
      </c>
      <c r="G738" s="6" t="s">
        <v>88</v>
      </c>
      <c r="H738" t="s">
        <v>87</v>
      </c>
      <c r="I738" t="s">
        <v>21</v>
      </c>
      <c r="J738" t="s">
        <v>73</v>
      </c>
      <c r="K738">
        <v>75</v>
      </c>
      <c r="L738">
        <v>22.6</v>
      </c>
      <c r="M738" t="s">
        <v>117</v>
      </c>
      <c r="N738">
        <v>22.6</v>
      </c>
      <c r="P738" cm="1">
        <f t="array" ref="P738">IF(Q738&gt;0,INDEX(Q738:Q12872,MATCH(TRUE,INDEX(Q738:Q12872="",,),0)-1),"")</f>
        <v>3</v>
      </c>
      <c r="Q738">
        <f t="shared" si="16"/>
        <v>3</v>
      </c>
      <c r="R738">
        <f>IF(P738="","",0)</f>
        <v>0</v>
      </c>
    </row>
    <row r="739" spans="1:18" x14ac:dyDescent="0.3">
      <c r="P739" t="str" cm="1">
        <f t="array" ref="P739">IF(Q739&gt;0,INDEX(Q739:Q12873,MATCH(TRUE,INDEX(Q739:Q12873="",,),0)-1),"")</f>
        <v/>
      </c>
      <c r="R739" t="str">
        <f>IF(P739="","",0)</f>
        <v/>
      </c>
    </row>
    <row r="740" spans="1:18" x14ac:dyDescent="0.3">
      <c r="A740" t="s">
        <v>81</v>
      </c>
      <c r="B740" s="1">
        <v>38699</v>
      </c>
      <c r="C740" t="s">
        <v>82</v>
      </c>
      <c r="D740" t="s">
        <v>193</v>
      </c>
      <c r="E740" t="s">
        <v>194</v>
      </c>
      <c r="G740" t="s">
        <v>19</v>
      </c>
      <c r="H740" t="s">
        <v>95</v>
      </c>
      <c r="I740" t="s">
        <v>45</v>
      </c>
      <c r="J740" t="s">
        <v>93</v>
      </c>
      <c r="K740">
        <v>37.5</v>
      </c>
      <c r="L740">
        <v>111</v>
      </c>
      <c r="M740" t="s">
        <v>141</v>
      </c>
      <c r="N740">
        <v>151</v>
      </c>
      <c r="O740" t="s">
        <v>24</v>
      </c>
      <c r="P740" cm="1">
        <f t="array" ref="P740">IF(Q740&gt;0,INDEX(Q740:Q12874,MATCH(TRUE,INDEX(Q740:Q12874="",,),0)-1),"")</f>
        <v>5</v>
      </c>
      <c r="Q740">
        <f>INT((ROW()-740)/5)+1</f>
        <v>1</v>
      </c>
      <c r="R740">
        <f>IF(P740="","",0)</f>
        <v>0</v>
      </c>
    </row>
    <row r="741" spans="1:18" x14ac:dyDescent="0.3">
      <c r="A741" t="s">
        <v>81</v>
      </c>
      <c r="B741" s="1">
        <v>38699</v>
      </c>
      <c r="C741" t="s">
        <v>82</v>
      </c>
      <c r="D741" t="s">
        <v>193</v>
      </c>
      <c r="E741" t="s">
        <v>194</v>
      </c>
      <c r="G741" t="s">
        <v>19</v>
      </c>
      <c r="H741" t="s">
        <v>95</v>
      </c>
      <c r="I741" t="s">
        <v>21</v>
      </c>
      <c r="J741" t="s">
        <v>73</v>
      </c>
      <c r="K741">
        <v>814</v>
      </c>
      <c r="L741">
        <v>32.700000000000003</v>
      </c>
      <c r="M741" t="s">
        <v>141</v>
      </c>
      <c r="N741">
        <v>52</v>
      </c>
      <c r="O741" t="s">
        <v>24</v>
      </c>
      <c r="P741" cm="1">
        <f t="array" ref="P741">IF(Q741&gt;0,INDEX(Q741:Q12875,MATCH(TRUE,INDEX(Q741:Q12875="",,),0)-1),"")</f>
        <v>5</v>
      </c>
      <c r="Q741">
        <f t="shared" ref="Q741:Q764" si="17">INT((ROW()-740)/5)+1</f>
        <v>1</v>
      </c>
      <c r="R741">
        <f>IF(P741="","",0)</f>
        <v>0</v>
      </c>
    </row>
    <row r="742" spans="1:18" x14ac:dyDescent="0.3">
      <c r="A742" t="s">
        <v>81</v>
      </c>
      <c r="B742" s="1">
        <v>38699</v>
      </c>
      <c r="C742" t="s">
        <v>82</v>
      </c>
      <c r="D742" t="s">
        <v>193</v>
      </c>
      <c r="E742" t="s">
        <v>194</v>
      </c>
      <c r="G742" s="6" t="s">
        <v>88</v>
      </c>
      <c r="H742" t="s">
        <v>85</v>
      </c>
      <c r="I742" t="s">
        <v>21</v>
      </c>
      <c r="J742" t="s">
        <v>73</v>
      </c>
      <c r="K742">
        <v>15</v>
      </c>
      <c r="L742">
        <v>21.3</v>
      </c>
      <c r="M742" t="s">
        <v>141</v>
      </c>
      <c r="N742">
        <v>21.3</v>
      </c>
      <c r="O742" t="s">
        <v>24</v>
      </c>
      <c r="P742" cm="1">
        <f t="array" ref="P742">IF(Q742&gt;0,INDEX(Q742:Q12876,MATCH(TRUE,INDEX(Q742:Q12876="",,),0)-1),"")</f>
        <v>5</v>
      </c>
      <c r="Q742">
        <f t="shared" si="17"/>
        <v>1</v>
      </c>
      <c r="R742">
        <f>IF(P742="","",0)</f>
        <v>0</v>
      </c>
    </row>
    <row r="743" spans="1:18" x14ac:dyDescent="0.3">
      <c r="A743" t="s">
        <v>81</v>
      </c>
      <c r="B743" s="1">
        <v>38699</v>
      </c>
      <c r="C743" t="s">
        <v>82</v>
      </c>
      <c r="D743" t="s">
        <v>193</v>
      </c>
      <c r="E743" t="s">
        <v>194</v>
      </c>
      <c r="G743" s="6" t="s">
        <v>88</v>
      </c>
      <c r="H743" t="s">
        <v>20</v>
      </c>
      <c r="I743" t="s">
        <v>21</v>
      </c>
      <c r="J743" t="s">
        <v>73</v>
      </c>
      <c r="K743">
        <v>35</v>
      </c>
      <c r="L743">
        <v>11.8</v>
      </c>
      <c r="M743" t="s">
        <v>141</v>
      </c>
      <c r="N743">
        <v>11.8</v>
      </c>
      <c r="O743" t="s">
        <v>24</v>
      </c>
      <c r="P743" cm="1">
        <f t="array" ref="P743">IF(Q743&gt;0,INDEX(Q743:Q12877,MATCH(TRUE,INDEX(Q743:Q12877="",,),0)-1),"")</f>
        <v>5</v>
      </c>
      <c r="Q743">
        <f t="shared" si="17"/>
        <v>1</v>
      </c>
      <c r="R743">
        <f>IF(P743="","",0)</f>
        <v>0</v>
      </c>
    </row>
    <row r="744" spans="1:18" x14ac:dyDescent="0.3">
      <c r="A744" t="s">
        <v>81</v>
      </c>
      <c r="B744" s="1">
        <v>38699</v>
      </c>
      <c r="C744" t="s">
        <v>82</v>
      </c>
      <c r="D744" t="s">
        <v>193</v>
      </c>
      <c r="E744" t="s">
        <v>194</v>
      </c>
      <c r="G744" s="6" t="s">
        <v>88</v>
      </c>
      <c r="H744" t="s">
        <v>87</v>
      </c>
      <c r="I744" t="s">
        <v>21</v>
      </c>
      <c r="J744" t="s">
        <v>73</v>
      </c>
      <c r="K744">
        <v>83</v>
      </c>
      <c r="L744">
        <v>25.4</v>
      </c>
      <c r="M744" t="s">
        <v>141</v>
      </c>
      <c r="N744">
        <v>25.4</v>
      </c>
      <c r="O744" t="s">
        <v>24</v>
      </c>
      <c r="P744" cm="1">
        <f t="array" ref="P744">IF(Q744&gt;0,INDEX(Q744:Q12878,MATCH(TRUE,INDEX(Q744:Q12878="",,),0)-1),"")</f>
        <v>5</v>
      </c>
      <c r="Q744">
        <f t="shared" si="17"/>
        <v>1</v>
      </c>
      <c r="R744">
        <f>IF(P744="","",0)</f>
        <v>0</v>
      </c>
    </row>
    <row r="745" spans="1:18" x14ac:dyDescent="0.3">
      <c r="A745" t="s">
        <v>81</v>
      </c>
      <c r="B745" s="1">
        <v>38699</v>
      </c>
      <c r="C745" t="s">
        <v>82</v>
      </c>
      <c r="D745" t="s">
        <v>193</v>
      </c>
      <c r="E745" t="s">
        <v>194</v>
      </c>
      <c r="G745" t="s">
        <v>19</v>
      </c>
      <c r="H745" t="s">
        <v>95</v>
      </c>
      <c r="I745" t="s">
        <v>45</v>
      </c>
      <c r="J745" t="s">
        <v>93</v>
      </c>
      <c r="K745">
        <v>37.5</v>
      </c>
      <c r="L745">
        <v>111</v>
      </c>
      <c r="M745" t="s">
        <v>173</v>
      </c>
      <c r="N745">
        <v>112</v>
      </c>
      <c r="P745" cm="1">
        <f t="array" ref="P745">IF(Q745&gt;0,INDEX(Q745:Q12879,MATCH(TRUE,INDEX(Q745:Q12879="",,),0)-1),"")</f>
        <v>5</v>
      </c>
      <c r="Q745">
        <f t="shared" si="17"/>
        <v>2</v>
      </c>
      <c r="R745">
        <f>IF(P745="","",0)</f>
        <v>0</v>
      </c>
    </row>
    <row r="746" spans="1:18" x14ac:dyDescent="0.3">
      <c r="A746" t="s">
        <v>81</v>
      </c>
      <c r="B746" s="1">
        <v>38699</v>
      </c>
      <c r="C746" t="s">
        <v>82</v>
      </c>
      <c r="D746" t="s">
        <v>193</v>
      </c>
      <c r="E746" t="s">
        <v>194</v>
      </c>
      <c r="G746" t="s">
        <v>19</v>
      </c>
      <c r="H746" t="s">
        <v>95</v>
      </c>
      <c r="I746" t="s">
        <v>21</v>
      </c>
      <c r="J746" t="s">
        <v>73</v>
      </c>
      <c r="K746">
        <v>814</v>
      </c>
      <c r="L746">
        <v>32.700000000000003</v>
      </c>
      <c r="M746" t="s">
        <v>173</v>
      </c>
      <c r="N746">
        <v>45.07</v>
      </c>
      <c r="P746" cm="1">
        <f t="array" ref="P746">IF(Q746&gt;0,INDEX(Q746:Q12880,MATCH(TRUE,INDEX(Q746:Q12880="",,),0)-1),"")</f>
        <v>5</v>
      </c>
      <c r="Q746">
        <f t="shared" si="17"/>
        <v>2</v>
      </c>
      <c r="R746">
        <f>IF(P746="","",0)</f>
        <v>0</v>
      </c>
    </row>
    <row r="747" spans="1:18" x14ac:dyDescent="0.3">
      <c r="A747" t="s">
        <v>81</v>
      </c>
      <c r="B747" s="1">
        <v>38699</v>
      </c>
      <c r="C747" t="s">
        <v>82</v>
      </c>
      <c r="D747" t="s">
        <v>193</v>
      </c>
      <c r="E747" t="s">
        <v>194</v>
      </c>
      <c r="G747" s="6" t="s">
        <v>88</v>
      </c>
      <c r="H747" t="s">
        <v>85</v>
      </c>
      <c r="I747" t="s">
        <v>21</v>
      </c>
      <c r="J747" t="s">
        <v>73</v>
      </c>
      <c r="K747">
        <v>15</v>
      </c>
      <c r="L747">
        <v>21.3</v>
      </c>
      <c r="M747" t="s">
        <v>173</v>
      </c>
      <c r="N747">
        <v>21.3</v>
      </c>
      <c r="P747" cm="1">
        <f t="array" ref="P747">IF(Q747&gt;0,INDEX(Q747:Q12881,MATCH(TRUE,INDEX(Q747:Q12881="",,),0)-1),"")</f>
        <v>5</v>
      </c>
      <c r="Q747">
        <f t="shared" si="17"/>
        <v>2</v>
      </c>
      <c r="R747">
        <f>IF(P747="","",0)</f>
        <v>0</v>
      </c>
    </row>
    <row r="748" spans="1:18" x14ac:dyDescent="0.3">
      <c r="A748" t="s">
        <v>81</v>
      </c>
      <c r="B748" s="1">
        <v>38699</v>
      </c>
      <c r="C748" t="s">
        <v>82</v>
      </c>
      <c r="D748" t="s">
        <v>193</v>
      </c>
      <c r="E748" t="s">
        <v>194</v>
      </c>
      <c r="G748" s="6" t="s">
        <v>88</v>
      </c>
      <c r="H748" t="s">
        <v>20</v>
      </c>
      <c r="I748" t="s">
        <v>21</v>
      </c>
      <c r="J748" t="s">
        <v>73</v>
      </c>
      <c r="K748">
        <v>35</v>
      </c>
      <c r="L748">
        <v>11.8</v>
      </c>
      <c r="M748" t="s">
        <v>173</v>
      </c>
      <c r="N748">
        <v>11.8</v>
      </c>
      <c r="P748" cm="1">
        <f t="array" ref="P748">IF(Q748&gt;0,INDEX(Q748:Q12882,MATCH(TRUE,INDEX(Q748:Q12882="",,),0)-1),"")</f>
        <v>5</v>
      </c>
      <c r="Q748">
        <f t="shared" si="17"/>
        <v>2</v>
      </c>
      <c r="R748">
        <f>IF(P748="","",0)</f>
        <v>0</v>
      </c>
    </row>
    <row r="749" spans="1:18" x14ac:dyDescent="0.3">
      <c r="A749" t="s">
        <v>81</v>
      </c>
      <c r="B749" s="1">
        <v>38699</v>
      </c>
      <c r="C749" t="s">
        <v>82</v>
      </c>
      <c r="D749" t="s">
        <v>193</v>
      </c>
      <c r="E749" t="s">
        <v>194</v>
      </c>
      <c r="G749" s="6" t="s">
        <v>88</v>
      </c>
      <c r="H749" t="s">
        <v>87</v>
      </c>
      <c r="I749" t="s">
        <v>21</v>
      </c>
      <c r="J749" t="s">
        <v>73</v>
      </c>
      <c r="K749">
        <v>83</v>
      </c>
      <c r="L749">
        <v>25.4</v>
      </c>
      <c r="M749" t="s">
        <v>173</v>
      </c>
      <c r="N749">
        <v>25.4</v>
      </c>
      <c r="P749" cm="1">
        <f t="array" ref="P749">IF(Q749&gt;0,INDEX(Q749:Q12883,MATCH(TRUE,INDEX(Q749:Q12883="",,),0)-1),"")</f>
        <v>5</v>
      </c>
      <c r="Q749">
        <f t="shared" si="17"/>
        <v>2</v>
      </c>
      <c r="R749">
        <f>IF(P749="","",0)</f>
        <v>0</v>
      </c>
    </row>
    <row r="750" spans="1:18" x14ac:dyDescent="0.3">
      <c r="A750" t="s">
        <v>81</v>
      </c>
      <c r="B750" s="1">
        <v>38699</v>
      </c>
      <c r="C750" t="s">
        <v>82</v>
      </c>
      <c r="D750" t="s">
        <v>193</v>
      </c>
      <c r="E750" t="s">
        <v>194</v>
      </c>
      <c r="G750" t="s">
        <v>19</v>
      </c>
      <c r="H750" t="s">
        <v>95</v>
      </c>
      <c r="I750" t="s">
        <v>45</v>
      </c>
      <c r="J750" t="s">
        <v>93</v>
      </c>
      <c r="K750">
        <v>37.5</v>
      </c>
      <c r="L750">
        <v>111</v>
      </c>
      <c r="M750" t="s">
        <v>122</v>
      </c>
      <c r="N750">
        <v>223.02</v>
      </c>
      <c r="P750" cm="1">
        <f t="array" ref="P750">IF(Q750&gt;0,INDEX(Q750:Q12884,MATCH(TRUE,INDEX(Q750:Q12884="",,),0)-1),"")</f>
        <v>5</v>
      </c>
      <c r="Q750">
        <f t="shared" si="17"/>
        <v>3</v>
      </c>
      <c r="R750">
        <f>IF(P750="","",0)</f>
        <v>0</v>
      </c>
    </row>
    <row r="751" spans="1:18" x14ac:dyDescent="0.3">
      <c r="A751" t="s">
        <v>81</v>
      </c>
      <c r="B751" s="1">
        <v>38699</v>
      </c>
      <c r="C751" t="s">
        <v>82</v>
      </c>
      <c r="D751" t="s">
        <v>193</v>
      </c>
      <c r="E751" t="s">
        <v>194</v>
      </c>
      <c r="G751" t="s">
        <v>19</v>
      </c>
      <c r="H751" t="s">
        <v>95</v>
      </c>
      <c r="I751" t="s">
        <v>21</v>
      </c>
      <c r="J751" t="s">
        <v>73</v>
      </c>
      <c r="K751">
        <v>814</v>
      </c>
      <c r="L751">
        <v>32.700000000000003</v>
      </c>
      <c r="M751" t="s">
        <v>122</v>
      </c>
      <c r="N751">
        <v>32.700000000000003</v>
      </c>
      <c r="P751" cm="1">
        <f t="array" ref="P751">IF(Q751&gt;0,INDEX(Q751:Q12885,MATCH(TRUE,INDEX(Q751:Q12885="",,),0)-1),"")</f>
        <v>5</v>
      </c>
      <c r="Q751">
        <f t="shared" si="17"/>
        <v>3</v>
      </c>
      <c r="R751">
        <f>IF(P751="","",0)</f>
        <v>0</v>
      </c>
    </row>
    <row r="752" spans="1:18" x14ac:dyDescent="0.3">
      <c r="A752" t="s">
        <v>81</v>
      </c>
      <c r="B752" s="1">
        <v>38699</v>
      </c>
      <c r="C752" t="s">
        <v>82</v>
      </c>
      <c r="D752" t="s">
        <v>193</v>
      </c>
      <c r="E752" t="s">
        <v>194</v>
      </c>
      <c r="G752" s="6" t="s">
        <v>88</v>
      </c>
      <c r="H752" t="s">
        <v>85</v>
      </c>
      <c r="I752" t="s">
        <v>21</v>
      </c>
      <c r="J752" t="s">
        <v>73</v>
      </c>
      <c r="K752">
        <v>15</v>
      </c>
      <c r="L752">
        <v>21.3</v>
      </c>
      <c r="M752" t="s">
        <v>122</v>
      </c>
      <c r="N752">
        <v>21.3</v>
      </c>
      <c r="P752" cm="1">
        <f t="array" ref="P752">IF(Q752&gt;0,INDEX(Q752:Q12886,MATCH(TRUE,INDEX(Q752:Q12886="",,),0)-1),"")</f>
        <v>5</v>
      </c>
      <c r="Q752">
        <f t="shared" si="17"/>
        <v>3</v>
      </c>
      <c r="R752">
        <f>IF(P752="","",0)</f>
        <v>0</v>
      </c>
    </row>
    <row r="753" spans="1:18" x14ac:dyDescent="0.3">
      <c r="A753" t="s">
        <v>81</v>
      </c>
      <c r="B753" s="1">
        <v>38699</v>
      </c>
      <c r="C753" t="s">
        <v>82</v>
      </c>
      <c r="D753" t="s">
        <v>193</v>
      </c>
      <c r="E753" t="s">
        <v>194</v>
      </c>
      <c r="G753" s="6" t="s">
        <v>88</v>
      </c>
      <c r="H753" t="s">
        <v>20</v>
      </c>
      <c r="I753" t="s">
        <v>21</v>
      </c>
      <c r="J753" t="s">
        <v>73</v>
      </c>
      <c r="K753">
        <v>35</v>
      </c>
      <c r="L753">
        <v>11.8</v>
      </c>
      <c r="M753" t="s">
        <v>122</v>
      </c>
      <c r="N753">
        <v>11.8</v>
      </c>
      <c r="P753" cm="1">
        <f t="array" ref="P753">IF(Q753&gt;0,INDEX(Q753:Q12887,MATCH(TRUE,INDEX(Q753:Q12887="",,),0)-1),"")</f>
        <v>5</v>
      </c>
      <c r="Q753">
        <f t="shared" si="17"/>
        <v>3</v>
      </c>
      <c r="R753">
        <f>IF(P753="","",0)</f>
        <v>0</v>
      </c>
    </row>
    <row r="754" spans="1:18" x14ac:dyDescent="0.3">
      <c r="A754" t="s">
        <v>81</v>
      </c>
      <c r="B754" s="1">
        <v>38699</v>
      </c>
      <c r="C754" t="s">
        <v>82</v>
      </c>
      <c r="D754" t="s">
        <v>193</v>
      </c>
      <c r="E754" t="s">
        <v>194</v>
      </c>
      <c r="G754" s="6" t="s">
        <v>88</v>
      </c>
      <c r="H754" t="s">
        <v>87</v>
      </c>
      <c r="I754" t="s">
        <v>21</v>
      </c>
      <c r="J754" t="s">
        <v>73</v>
      </c>
      <c r="K754">
        <v>83</v>
      </c>
      <c r="L754">
        <v>25.4</v>
      </c>
      <c r="M754" t="s">
        <v>122</v>
      </c>
      <c r="N754">
        <v>25.4</v>
      </c>
      <c r="P754" cm="1">
        <f t="array" ref="P754">IF(Q754&gt;0,INDEX(Q754:Q12888,MATCH(TRUE,INDEX(Q754:Q12888="",,),0)-1),"")</f>
        <v>5</v>
      </c>
      <c r="Q754">
        <f t="shared" si="17"/>
        <v>3</v>
      </c>
      <c r="R754">
        <f>IF(P754="","",0)</f>
        <v>0</v>
      </c>
    </row>
    <row r="755" spans="1:18" x14ac:dyDescent="0.3">
      <c r="A755" t="s">
        <v>81</v>
      </c>
      <c r="B755" s="1">
        <v>38699</v>
      </c>
      <c r="C755" t="s">
        <v>82</v>
      </c>
      <c r="D755" t="s">
        <v>193</v>
      </c>
      <c r="E755" t="s">
        <v>194</v>
      </c>
      <c r="G755" t="s">
        <v>19</v>
      </c>
      <c r="H755" t="s">
        <v>95</v>
      </c>
      <c r="I755" t="s">
        <v>45</v>
      </c>
      <c r="J755" t="s">
        <v>93</v>
      </c>
      <c r="K755">
        <v>37.5</v>
      </c>
      <c r="L755">
        <v>111</v>
      </c>
      <c r="M755" t="s">
        <v>138</v>
      </c>
      <c r="N755">
        <v>115</v>
      </c>
      <c r="P755" cm="1">
        <f t="array" ref="P755">IF(Q755&gt;0,INDEX(Q755:Q12889,MATCH(TRUE,INDEX(Q755:Q12889="",,),0)-1),"")</f>
        <v>5</v>
      </c>
      <c r="Q755">
        <f t="shared" si="17"/>
        <v>4</v>
      </c>
      <c r="R755">
        <f>IF(P755="","",0)</f>
        <v>0</v>
      </c>
    </row>
    <row r="756" spans="1:18" x14ac:dyDescent="0.3">
      <c r="A756" t="s">
        <v>81</v>
      </c>
      <c r="B756" s="1">
        <v>38699</v>
      </c>
      <c r="C756" t="s">
        <v>82</v>
      </c>
      <c r="D756" t="s">
        <v>193</v>
      </c>
      <c r="E756" t="s">
        <v>194</v>
      </c>
      <c r="G756" t="s">
        <v>19</v>
      </c>
      <c r="H756" t="s">
        <v>95</v>
      </c>
      <c r="I756" t="s">
        <v>21</v>
      </c>
      <c r="J756" t="s">
        <v>73</v>
      </c>
      <c r="K756">
        <v>814</v>
      </c>
      <c r="L756">
        <v>32.700000000000003</v>
      </c>
      <c r="M756" t="s">
        <v>138</v>
      </c>
      <c r="N756">
        <v>35.700000000000003</v>
      </c>
      <c r="P756" cm="1">
        <f t="array" ref="P756">IF(Q756&gt;0,INDEX(Q756:Q12890,MATCH(TRUE,INDEX(Q756:Q12890="",,),0)-1),"")</f>
        <v>5</v>
      </c>
      <c r="Q756">
        <f t="shared" si="17"/>
        <v>4</v>
      </c>
      <c r="R756">
        <f>IF(P756="","",0)</f>
        <v>0</v>
      </c>
    </row>
    <row r="757" spans="1:18" x14ac:dyDescent="0.3">
      <c r="A757" t="s">
        <v>81</v>
      </c>
      <c r="B757" s="1">
        <v>38699</v>
      </c>
      <c r="C757" t="s">
        <v>82</v>
      </c>
      <c r="D757" t="s">
        <v>193</v>
      </c>
      <c r="E757" t="s">
        <v>194</v>
      </c>
      <c r="G757" s="6" t="s">
        <v>88</v>
      </c>
      <c r="H757" t="s">
        <v>85</v>
      </c>
      <c r="I757" t="s">
        <v>21</v>
      </c>
      <c r="J757" t="s">
        <v>73</v>
      </c>
      <c r="K757">
        <v>15</v>
      </c>
      <c r="L757">
        <v>21.3</v>
      </c>
      <c r="M757" t="s">
        <v>138</v>
      </c>
      <c r="N757">
        <v>21.3</v>
      </c>
      <c r="P757" cm="1">
        <f t="array" ref="P757">IF(Q757&gt;0,INDEX(Q757:Q12891,MATCH(TRUE,INDEX(Q757:Q12891="",,),0)-1),"")</f>
        <v>5</v>
      </c>
      <c r="Q757">
        <f t="shared" si="17"/>
        <v>4</v>
      </c>
      <c r="R757">
        <f>IF(P757="","",0)</f>
        <v>0</v>
      </c>
    </row>
    <row r="758" spans="1:18" x14ac:dyDescent="0.3">
      <c r="A758" t="s">
        <v>81</v>
      </c>
      <c r="B758" s="1">
        <v>38699</v>
      </c>
      <c r="C758" t="s">
        <v>82</v>
      </c>
      <c r="D758" t="s">
        <v>193</v>
      </c>
      <c r="E758" t="s">
        <v>194</v>
      </c>
      <c r="G758" s="6" t="s">
        <v>88</v>
      </c>
      <c r="H758" t="s">
        <v>20</v>
      </c>
      <c r="I758" t="s">
        <v>21</v>
      </c>
      <c r="J758" t="s">
        <v>73</v>
      </c>
      <c r="K758">
        <v>35</v>
      </c>
      <c r="L758">
        <v>11.8</v>
      </c>
      <c r="M758" t="s">
        <v>138</v>
      </c>
      <c r="N758">
        <v>11.8</v>
      </c>
      <c r="P758" cm="1">
        <f t="array" ref="P758">IF(Q758&gt;0,INDEX(Q758:Q12892,MATCH(TRUE,INDEX(Q758:Q12892="",,),0)-1),"")</f>
        <v>5</v>
      </c>
      <c r="Q758">
        <f t="shared" si="17"/>
        <v>4</v>
      </c>
      <c r="R758">
        <f>IF(P758="","",0)</f>
        <v>0</v>
      </c>
    </row>
    <row r="759" spans="1:18" x14ac:dyDescent="0.3">
      <c r="A759" t="s">
        <v>81</v>
      </c>
      <c r="B759" s="1">
        <v>38699</v>
      </c>
      <c r="C759" t="s">
        <v>82</v>
      </c>
      <c r="D759" t="s">
        <v>193</v>
      </c>
      <c r="E759" t="s">
        <v>194</v>
      </c>
      <c r="G759" s="6" t="s">
        <v>88</v>
      </c>
      <c r="H759" t="s">
        <v>87</v>
      </c>
      <c r="I759" t="s">
        <v>21</v>
      </c>
      <c r="J759" t="s">
        <v>73</v>
      </c>
      <c r="K759">
        <v>83</v>
      </c>
      <c r="L759">
        <v>25.4</v>
      </c>
      <c r="M759" t="s">
        <v>138</v>
      </c>
      <c r="N759">
        <v>25.4</v>
      </c>
      <c r="P759" cm="1">
        <f t="array" ref="P759">IF(Q759&gt;0,INDEX(Q759:Q12893,MATCH(TRUE,INDEX(Q759:Q12893="",,),0)-1),"")</f>
        <v>5</v>
      </c>
      <c r="Q759">
        <f t="shared" si="17"/>
        <v>4</v>
      </c>
      <c r="R759">
        <f>IF(P759="","",0)</f>
        <v>0</v>
      </c>
    </row>
    <row r="760" spans="1:18" x14ac:dyDescent="0.3">
      <c r="A760" t="s">
        <v>81</v>
      </c>
      <c r="B760" s="1">
        <v>38699</v>
      </c>
      <c r="C760" t="s">
        <v>82</v>
      </c>
      <c r="D760" t="s">
        <v>193</v>
      </c>
      <c r="E760" t="s">
        <v>194</v>
      </c>
      <c r="G760" t="s">
        <v>19</v>
      </c>
      <c r="H760" t="s">
        <v>95</v>
      </c>
      <c r="I760" t="s">
        <v>45</v>
      </c>
      <c r="J760" t="s">
        <v>93</v>
      </c>
      <c r="K760">
        <v>37.5</v>
      </c>
      <c r="L760">
        <v>111</v>
      </c>
      <c r="M760" t="s">
        <v>113</v>
      </c>
      <c r="N760">
        <v>125</v>
      </c>
      <c r="P760" cm="1">
        <f t="array" ref="P760">IF(Q760&gt;0,INDEX(Q760:Q12894,MATCH(TRUE,INDEX(Q760:Q12894="",,),0)-1),"")</f>
        <v>5</v>
      </c>
      <c r="Q760">
        <f t="shared" si="17"/>
        <v>5</v>
      </c>
      <c r="R760">
        <f>IF(P760="","",0)</f>
        <v>0</v>
      </c>
    </row>
    <row r="761" spans="1:18" x14ac:dyDescent="0.3">
      <c r="A761" t="s">
        <v>81</v>
      </c>
      <c r="B761" s="1">
        <v>38699</v>
      </c>
      <c r="C761" t="s">
        <v>82</v>
      </c>
      <c r="D761" t="s">
        <v>193</v>
      </c>
      <c r="E761" t="s">
        <v>194</v>
      </c>
      <c r="G761" t="s">
        <v>19</v>
      </c>
      <c r="H761" t="s">
        <v>95</v>
      </c>
      <c r="I761" t="s">
        <v>21</v>
      </c>
      <c r="J761" t="s">
        <v>73</v>
      </c>
      <c r="K761">
        <v>814</v>
      </c>
      <c r="L761">
        <v>32.700000000000003</v>
      </c>
      <c r="M761" t="s">
        <v>113</v>
      </c>
      <c r="N761">
        <v>32.75</v>
      </c>
      <c r="P761" cm="1">
        <f t="array" ref="P761">IF(Q761&gt;0,INDEX(Q761:Q12895,MATCH(TRUE,INDEX(Q761:Q12895="",,),0)-1),"")</f>
        <v>5</v>
      </c>
      <c r="Q761">
        <f t="shared" si="17"/>
        <v>5</v>
      </c>
      <c r="R761">
        <f>IF(P761="","",0)</f>
        <v>0</v>
      </c>
    </row>
    <row r="762" spans="1:18" x14ac:dyDescent="0.3">
      <c r="A762" t="s">
        <v>81</v>
      </c>
      <c r="B762" s="1">
        <v>38699</v>
      </c>
      <c r="C762" t="s">
        <v>82</v>
      </c>
      <c r="D762" t="s">
        <v>193</v>
      </c>
      <c r="E762" t="s">
        <v>194</v>
      </c>
      <c r="G762" s="6" t="s">
        <v>88</v>
      </c>
      <c r="H762" t="s">
        <v>85</v>
      </c>
      <c r="I762" t="s">
        <v>21</v>
      </c>
      <c r="J762" t="s">
        <v>73</v>
      </c>
      <c r="K762">
        <v>15</v>
      </c>
      <c r="L762">
        <v>21.3</v>
      </c>
      <c r="M762" t="s">
        <v>113</v>
      </c>
      <c r="N762">
        <v>21.3</v>
      </c>
      <c r="P762" cm="1">
        <f t="array" ref="P762">IF(Q762&gt;0,INDEX(Q762:Q12896,MATCH(TRUE,INDEX(Q762:Q12896="",,),0)-1),"")</f>
        <v>5</v>
      </c>
      <c r="Q762">
        <f t="shared" si="17"/>
        <v>5</v>
      </c>
      <c r="R762">
        <f>IF(P762="","",0)</f>
        <v>0</v>
      </c>
    </row>
    <row r="763" spans="1:18" x14ac:dyDescent="0.3">
      <c r="A763" t="s">
        <v>81</v>
      </c>
      <c r="B763" s="1">
        <v>38699</v>
      </c>
      <c r="C763" t="s">
        <v>82</v>
      </c>
      <c r="D763" t="s">
        <v>193</v>
      </c>
      <c r="E763" t="s">
        <v>194</v>
      </c>
      <c r="G763" s="6" t="s">
        <v>88</v>
      </c>
      <c r="H763" t="s">
        <v>20</v>
      </c>
      <c r="I763" t="s">
        <v>21</v>
      </c>
      <c r="J763" t="s">
        <v>73</v>
      </c>
      <c r="K763">
        <v>35</v>
      </c>
      <c r="L763">
        <v>11.8</v>
      </c>
      <c r="M763" t="s">
        <v>113</v>
      </c>
      <c r="N763">
        <v>11.8</v>
      </c>
      <c r="P763" cm="1">
        <f t="array" ref="P763">IF(Q763&gt;0,INDEX(Q763:Q12897,MATCH(TRUE,INDEX(Q763:Q12897="",,),0)-1),"")</f>
        <v>5</v>
      </c>
      <c r="Q763">
        <f t="shared" si="17"/>
        <v>5</v>
      </c>
      <c r="R763">
        <f>IF(P763="","",0)</f>
        <v>0</v>
      </c>
    </row>
    <row r="764" spans="1:18" x14ac:dyDescent="0.3">
      <c r="A764" t="s">
        <v>81</v>
      </c>
      <c r="B764" s="1">
        <v>38699</v>
      </c>
      <c r="C764" t="s">
        <v>82</v>
      </c>
      <c r="D764" t="s">
        <v>193</v>
      </c>
      <c r="E764" t="s">
        <v>194</v>
      </c>
      <c r="G764" s="6" t="s">
        <v>88</v>
      </c>
      <c r="H764" t="s">
        <v>87</v>
      </c>
      <c r="I764" t="s">
        <v>21</v>
      </c>
      <c r="J764" t="s">
        <v>73</v>
      </c>
      <c r="K764">
        <v>83</v>
      </c>
      <c r="L764">
        <v>25.4</v>
      </c>
      <c r="M764" t="s">
        <v>113</v>
      </c>
      <c r="N764">
        <v>25.4</v>
      </c>
      <c r="P764" cm="1">
        <f t="array" ref="P764">IF(Q764&gt;0,INDEX(Q764:Q12898,MATCH(TRUE,INDEX(Q764:Q12898="",,),0)-1),"")</f>
        <v>5</v>
      </c>
      <c r="Q764">
        <f t="shared" si="17"/>
        <v>5</v>
      </c>
      <c r="R764">
        <f>IF(P764="","",0)</f>
        <v>0</v>
      </c>
    </row>
    <row r="765" spans="1:18" x14ac:dyDescent="0.3">
      <c r="P765" t="str" cm="1">
        <f t="array" ref="P765">IF(Q765&gt;0,INDEX(Q765:Q12899,MATCH(TRUE,INDEX(Q765:Q12899="",,),0)-1),"")</f>
        <v/>
      </c>
      <c r="R765" t="str">
        <f>IF(P765="","",0)</f>
        <v/>
      </c>
    </row>
    <row r="766" spans="1:18" x14ac:dyDescent="0.3">
      <c r="A766" t="s">
        <v>195</v>
      </c>
      <c r="B766" s="1">
        <v>38790</v>
      </c>
      <c r="C766" t="s">
        <v>82</v>
      </c>
      <c r="D766" t="s">
        <v>196</v>
      </c>
      <c r="E766" t="s">
        <v>197</v>
      </c>
      <c r="G766" t="s">
        <v>19</v>
      </c>
      <c r="H766" t="s">
        <v>92</v>
      </c>
      <c r="I766" t="s">
        <v>45</v>
      </c>
      <c r="J766" t="s">
        <v>93</v>
      </c>
      <c r="K766">
        <v>299.8</v>
      </c>
      <c r="L766">
        <v>289</v>
      </c>
      <c r="M766" t="s">
        <v>198</v>
      </c>
      <c r="N766">
        <v>491</v>
      </c>
      <c r="O766" t="s">
        <v>24</v>
      </c>
      <c r="P766" cm="1">
        <f t="array" ref="P766">IF(Q766&gt;0,INDEX(Q766:Q12900,MATCH(TRUE,INDEX(Q766:Q12900="",,),0)-1),"")</f>
        <v>6</v>
      </c>
      <c r="Q766">
        <f>INT((ROW()-766)/10)+1</f>
        <v>1</v>
      </c>
      <c r="R766">
        <f>IF(P766="","",0)</f>
        <v>0</v>
      </c>
    </row>
    <row r="767" spans="1:18" x14ac:dyDescent="0.3">
      <c r="A767" t="s">
        <v>195</v>
      </c>
      <c r="B767" s="1">
        <v>38790</v>
      </c>
      <c r="C767" t="s">
        <v>82</v>
      </c>
      <c r="D767" t="s">
        <v>196</v>
      </c>
      <c r="E767" t="s">
        <v>197</v>
      </c>
      <c r="G767" t="s">
        <v>19</v>
      </c>
      <c r="H767" t="s">
        <v>36</v>
      </c>
      <c r="I767" t="s">
        <v>45</v>
      </c>
      <c r="J767" t="s">
        <v>93</v>
      </c>
      <c r="K767">
        <v>141</v>
      </c>
      <c r="L767">
        <v>80</v>
      </c>
      <c r="M767" t="s">
        <v>198</v>
      </c>
      <c r="N767">
        <v>100</v>
      </c>
      <c r="O767" t="s">
        <v>24</v>
      </c>
      <c r="P767" cm="1">
        <f t="array" ref="P767">IF(Q767&gt;0,INDEX(Q767:Q12901,MATCH(TRUE,INDEX(Q767:Q12901="",,),0)-1),"")</f>
        <v>6</v>
      </c>
      <c r="Q767">
        <f t="shared" ref="Q767:Q825" si="18">INT((ROW()-766)/10)+1</f>
        <v>1</v>
      </c>
      <c r="R767">
        <f>IF(P767="","",0)</f>
        <v>0</v>
      </c>
    </row>
    <row r="768" spans="1:18" x14ac:dyDescent="0.3">
      <c r="A768" t="s">
        <v>195</v>
      </c>
      <c r="B768" s="1">
        <v>38790</v>
      </c>
      <c r="C768" t="s">
        <v>82</v>
      </c>
      <c r="D768" t="s">
        <v>196</v>
      </c>
      <c r="E768" t="s">
        <v>197</v>
      </c>
      <c r="G768" t="s">
        <v>19</v>
      </c>
      <c r="H768" t="s">
        <v>36</v>
      </c>
      <c r="I768" t="s">
        <v>21</v>
      </c>
      <c r="J768" t="s">
        <v>73</v>
      </c>
      <c r="K768">
        <v>635</v>
      </c>
      <c r="L768">
        <v>19</v>
      </c>
      <c r="M768" t="s">
        <v>198</v>
      </c>
      <c r="N768">
        <v>38</v>
      </c>
      <c r="O768" t="s">
        <v>24</v>
      </c>
      <c r="P768" cm="1">
        <f t="array" ref="P768">IF(Q768&gt;0,INDEX(Q768:Q12902,MATCH(TRUE,INDEX(Q768:Q12902="",,),0)-1),"")</f>
        <v>6</v>
      </c>
      <c r="Q768">
        <f t="shared" si="18"/>
        <v>1</v>
      </c>
      <c r="R768">
        <f>IF(P768="","",0)</f>
        <v>0</v>
      </c>
    </row>
    <row r="769" spans="1:18" x14ac:dyDescent="0.3">
      <c r="A769" t="s">
        <v>195</v>
      </c>
      <c r="B769" s="1">
        <v>38790</v>
      </c>
      <c r="C769" t="s">
        <v>82</v>
      </c>
      <c r="D769" t="s">
        <v>196</v>
      </c>
      <c r="E769" t="s">
        <v>197</v>
      </c>
      <c r="G769" s="6" t="s">
        <v>88</v>
      </c>
      <c r="H769" t="s">
        <v>85</v>
      </c>
      <c r="I769" t="s">
        <v>45</v>
      </c>
      <c r="J769" t="s">
        <v>93</v>
      </c>
      <c r="K769">
        <v>85</v>
      </c>
      <c r="L769">
        <v>113</v>
      </c>
      <c r="M769" t="s">
        <v>198</v>
      </c>
      <c r="N769">
        <v>113</v>
      </c>
      <c r="O769" t="s">
        <v>24</v>
      </c>
      <c r="P769" cm="1">
        <f t="array" ref="P769">IF(Q769&gt;0,INDEX(Q769:Q12903,MATCH(TRUE,INDEX(Q769:Q12903="",,),0)-1),"")</f>
        <v>6</v>
      </c>
      <c r="Q769">
        <f t="shared" si="18"/>
        <v>1</v>
      </c>
      <c r="R769">
        <f>IF(P769="","",0)</f>
        <v>0</v>
      </c>
    </row>
    <row r="770" spans="1:18" x14ac:dyDescent="0.3">
      <c r="A770" t="s">
        <v>195</v>
      </c>
      <c r="B770" s="1">
        <v>38790</v>
      </c>
      <c r="C770" t="s">
        <v>82</v>
      </c>
      <c r="D770" t="s">
        <v>196</v>
      </c>
      <c r="E770" t="s">
        <v>197</v>
      </c>
      <c r="G770" s="6" t="s">
        <v>88</v>
      </c>
      <c r="H770" t="s">
        <v>199</v>
      </c>
      <c r="I770" t="s">
        <v>45</v>
      </c>
      <c r="J770" t="s">
        <v>93</v>
      </c>
      <c r="K770">
        <v>7.3</v>
      </c>
      <c r="L770">
        <v>42</v>
      </c>
      <c r="M770" t="s">
        <v>198</v>
      </c>
      <c r="N770">
        <v>42</v>
      </c>
      <c r="O770" t="s">
        <v>24</v>
      </c>
      <c r="P770" cm="1">
        <f t="array" ref="P770">IF(Q770&gt;0,INDEX(Q770:Q12904,MATCH(TRUE,INDEX(Q770:Q12904="",,),0)-1),"")</f>
        <v>6</v>
      </c>
      <c r="Q770">
        <f t="shared" si="18"/>
        <v>1</v>
      </c>
      <c r="R770">
        <f>IF(P770="","",0)</f>
        <v>0</v>
      </c>
    </row>
    <row r="771" spans="1:18" x14ac:dyDescent="0.3">
      <c r="A771" t="s">
        <v>195</v>
      </c>
      <c r="B771" s="1">
        <v>38790</v>
      </c>
      <c r="C771" t="s">
        <v>82</v>
      </c>
      <c r="D771" t="s">
        <v>196</v>
      </c>
      <c r="E771" t="s">
        <v>197</v>
      </c>
      <c r="G771" s="6" t="s">
        <v>88</v>
      </c>
      <c r="H771" t="s">
        <v>200</v>
      </c>
      <c r="I771" t="s">
        <v>45</v>
      </c>
      <c r="J771" t="s">
        <v>93</v>
      </c>
      <c r="K771">
        <v>8.6999999999999993</v>
      </c>
      <c r="L771">
        <v>196</v>
      </c>
      <c r="M771" t="s">
        <v>198</v>
      </c>
      <c r="N771">
        <v>196</v>
      </c>
      <c r="O771" t="s">
        <v>24</v>
      </c>
      <c r="P771" cm="1">
        <f t="array" ref="P771">IF(Q771&gt;0,INDEX(Q771:Q12905,MATCH(TRUE,INDEX(Q771:Q12905="",,),0)-1),"")</f>
        <v>6</v>
      </c>
      <c r="Q771">
        <f t="shared" si="18"/>
        <v>1</v>
      </c>
      <c r="R771">
        <f>IF(P771="","",0)</f>
        <v>0</v>
      </c>
    </row>
    <row r="772" spans="1:18" x14ac:dyDescent="0.3">
      <c r="A772" t="s">
        <v>195</v>
      </c>
      <c r="B772" s="1">
        <v>38790</v>
      </c>
      <c r="C772" t="s">
        <v>82</v>
      </c>
      <c r="D772" t="s">
        <v>196</v>
      </c>
      <c r="E772" t="s">
        <v>197</v>
      </c>
      <c r="G772" s="6" t="s">
        <v>88</v>
      </c>
      <c r="H772" t="s">
        <v>85</v>
      </c>
      <c r="I772" t="s">
        <v>21</v>
      </c>
      <c r="J772" t="s">
        <v>73</v>
      </c>
      <c r="K772">
        <v>566</v>
      </c>
      <c r="L772">
        <v>12.4</v>
      </c>
      <c r="M772" t="s">
        <v>198</v>
      </c>
      <c r="N772">
        <v>12.4</v>
      </c>
      <c r="O772" t="s">
        <v>24</v>
      </c>
      <c r="P772" cm="1">
        <f t="array" ref="P772">IF(Q772&gt;0,INDEX(Q772:Q12906,MATCH(TRUE,INDEX(Q772:Q12906="",,),0)-1),"")</f>
        <v>6</v>
      </c>
      <c r="Q772">
        <f t="shared" si="18"/>
        <v>1</v>
      </c>
      <c r="R772">
        <f>IF(P772="","",0)</f>
        <v>0</v>
      </c>
    </row>
    <row r="773" spans="1:18" x14ac:dyDescent="0.3">
      <c r="A773" t="s">
        <v>195</v>
      </c>
      <c r="B773" s="1">
        <v>38790</v>
      </c>
      <c r="C773" t="s">
        <v>82</v>
      </c>
      <c r="D773" t="s">
        <v>196</v>
      </c>
      <c r="E773" t="s">
        <v>197</v>
      </c>
      <c r="G773" s="6" t="s">
        <v>88</v>
      </c>
      <c r="H773" t="s">
        <v>92</v>
      </c>
      <c r="I773" t="s">
        <v>21</v>
      </c>
      <c r="J773" t="s">
        <v>73</v>
      </c>
      <c r="K773">
        <v>768</v>
      </c>
      <c r="L773">
        <v>6.1</v>
      </c>
      <c r="M773" t="s">
        <v>198</v>
      </c>
      <c r="N773">
        <v>6.1</v>
      </c>
      <c r="O773" t="s">
        <v>24</v>
      </c>
      <c r="P773" cm="1">
        <f t="array" ref="P773">IF(Q773&gt;0,INDEX(Q773:Q12907,MATCH(TRUE,INDEX(Q773:Q12907="",,),0)-1),"")</f>
        <v>6</v>
      </c>
      <c r="Q773">
        <f t="shared" si="18"/>
        <v>1</v>
      </c>
      <c r="R773">
        <f>IF(P773="","",0)</f>
        <v>0</v>
      </c>
    </row>
    <row r="774" spans="1:18" x14ac:dyDescent="0.3">
      <c r="A774" t="s">
        <v>195</v>
      </c>
      <c r="B774" s="1">
        <v>38790</v>
      </c>
      <c r="C774" t="s">
        <v>82</v>
      </c>
      <c r="D774" t="s">
        <v>196</v>
      </c>
      <c r="E774" t="s">
        <v>197</v>
      </c>
      <c r="G774" s="6" t="s">
        <v>88</v>
      </c>
      <c r="H774" t="s">
        <v>199</v>
      </c>
      <c r="I774" t="s">
        <v>21</v>
      </c>
      <c r="J774" t="s">
        <v>73</v>
      </c>
      <c r="K774">
        <v>46</v>
      </c>
      <c r="L774">
        <v>12.1</v>
      </c>
      <c r="M774" t="s">
        <v>198</v>
      </c>
      <c r="N774">
        <v>12.1</v>
      </c>
      <c r="O774" t="s">
        <v>24</v>
      </c>
      <c r="P774" cm="1">
        <f t="array" ref="P774">IF(Q774&gt;0,INDEX(Q774:Q12908,MATCH(TRUE,INDEX(Q774:Q12908="",,),0)-1),"")</f>
        <v>6</v>
      </c>
      <c r="Q774">
        <f t="shared" si="18"/>
        <v>1</v>
      </c>
      <c r="R774">
        <f>IF(P774="","",0)</f>
        <v>0</v>
      </c>
    </row>
    <row r="775" spans="1:18" x14ac:dyDescent="0.3">
      <c r="A775" t="s">
        <v>195</v>
      </c>
      <c r="B775" s="1">
        <v>38790</v>
      </c>
      <c r="C775" t="s">
        <v>82</v>
      </c>
      <c r="D775" t="s">
        <v>196</v>
      </c>
      <c r="E775" t="s">
        <v>197</v>
      </c>
      <c r="G775" s="6" t="s">
        <v>88</v>
      </c>
      <c r="H775" t="s">
        <v>200</v>
      </c>
      <c r="I775" t="s">
        <v>21</v>
      </c>
      <c r="J775" t="s">
        <v>73</v>
      </c>
      <c r="K775">
        <v>37</v>
      </c>
      <c r="L775">
        <v>4.7</v>
      </c>
      <c r="M775" t="s">
        <v>198</v>
      </c>
      <c r="N775">
        <v>4.7</v>
      </c>
      <c r="O775" t="s">
        <v>24</v>
      </c>
      <c r="P775" cm="1">
        <f t="array" ref="P775">IF(Q775&gt;0,INDEX(Q775:Q12909,MATCH(TRUE,INDEX(Q775:Q12909="",,),0)-1),"")</f>
        <v>6</v>
      </c>
      <c r="Q775">
        <f t="shared" si="18"/>
        <v>1</v>
      </c>
      <c r="R775">
        <f>IF(P775="","",0)</f>
        <v>0</v>
      </c>
    </row>
    <row r="776" spans="1:18" x14ac:dyDescent="0.3">
      <c r="A776" t="s">
        <v>195</v>
      </c>
      <c r="B776" s="1">
        <v>38790</v>
      </c>
      <c r="C776" t="s">
        <v>82</v>
      </c>
      <c r="D776" t="s">
        <v>196</v>
      </c>
      <c r="E776" t="s">
        <v>197</v>
      </c>
      <c r="G776" t="s">
        <v>19</v>
      </c>
      <c r="H776" t="s">
        <v>92</v>
      </c>
      <c r="I776" t="s">
        <v>45</v>
      </c>
      <c r="J776" t="s">
        <v>93</v>
      </c>
      <c r="K776">
        <v>299.8</v>
      </c>
      <c r="L776">
        <v>289</v>
      </c>
      <c r="M776" t="s">
        <v>201</v>
      </c>
      <c r="N776">
        <v>289</v>
      </c>
      <c r="P776" cm="1">
        <f t="array" ref="P776">IF(Q776&gt;0,INDEX(Q776:Q12910,MATCH(TRUE,INDEX(Q776:Q12910="",,),0)-1),"")</f>
        <v>6</v>
      </c>
      <c r="Q776">
        <f t="shared" si="18"/>
        <v>2</v>
      </c>
      <c r="R776">
        <f>IF(P776="","",0)</f>
        <v>0</v>
      </c>
    </row>
    <row r="777" spans="1:18" x14ac:dyDescent="0.3">
      <c r="A777" t="s">
        <v>195</v>
      </c>
      <c r="B777" s="1">
        <v>38790</v>
      </c>
      <c r="C777" t="s">
        <v>82</v>
      </c>
      <c r="D777" t="s">
        <v>196</v>
      </c>
      <c r="E777" t="s">
        <v>197</v>
      </c>
      <c r="G777" t="s">
        <v>19</v>
      </c>
      <c r="H777" t="s">
        <v>36</v>
      </c>
      <c r="I777" t="s">
        <v>45</v>
      </c>
      <c r="J777" t="s">
        <v>93</v>
      </c>
      <c r="K777">
        <v>141</v>
      </c>
      <c r="L777">
        <v>80</v>
      </c>
      <c r="M777" t="s">
        <v>201</v>
      </c>
      <c r="N777">
        <v>80</v>
      </c>
      <c r="P777" cm="1">
        <f t="array" ref="P777">IF(Q777&gt;0,INDEX(Q777:Q12911,MATCH(TRUE,INDEX(Q777:Q12911="",,),0)-1),"")</f>
        <v>6</v>
      </c>
      <c r="Q777">
        <f t="shared" si="18"/>
        <v>2</v>
      </c>
      <c r="R777">
        <f>IF(P777="","",0)</f>
        <v>0</v>
      </c>
    </row>
    <row r="778" spans="1:18" x14ac:dyDescent="0.3">
      <c r="A778" t="s">
        <v>195</v>
      </c>
      <c r="B778" s="1">
        <v>38790</v>
      </c>
      <c r="C778" t="s">
        <v>82</v>
      </c>
      <c r="D778" t="s">
        <v>196</v>
      </c>
      <c r="E778" t="s">
        <v>197</v>
      </c>
      <c r="G778" t="s">
        <v>19</v>
      </c>
      <c r="H778" t="s">
        <v>36</v>
      </c>
      <c r="I778" t="s">
        <v>21</v>
      </c>
      <c r="J778" t="s">
        <v>73</v>
      </c>
      <c r="K778">
        <v>635</v>
      </c>
      <c r="L778">
        <v>19</v>
      </c>
      <c r="M778" t="s">
        <v>201</v>
      </c>
      <c r="N778">
        <v>84.5</v>
      </c>
      <c r="P778" cm="1">
        <f t="array" ref="P778">IF(Q778&gt;0,INDEX(Q778:Q12912,MATCH(TRUE,INDEX(Q778:Q12912="",,),0)-1),"")</f>
        <v>6</v>
      </c>
      <c r="Q778">
        <f t="shared" si="18"/>
        <v>2</v>
      </c>
      <c r="R778">
        <f>IF(P778="","",0)</f>
        <v>0</v>
      </c>
    </row>
    <row r="779" spans="1:18" x14ac:dyDescent="0.3">
      <c r="A779" t="s">
        <v>195</v>
      </c>
      <c r="B779" s="1">
        <v>38790</v>
      </c>
      <c r="C779" t="s">
        <v>82</v>
      </c>
      <c r="D779" t="s">
        <v>196</v>
      </c>
      <c r="E779" t="s">
        <v>197</v>
      </c>
      <c r="G779" s="6" t="s">
        <v>88</v>
      </c>
      <c r="H779" t="s">
        <v>85</v>
      </c>
      <c r="I779" t="s">
        <v>45</v>
      </c>
      <c r="J779" t="s">
        <v>93</v>
      </c>
      <c r="K779">
        <v>85</v>
      </c>
      <c r="L779">
        <v>113</v>
      </c>
      <c r="M779" t="s">
        <v>201</v>
      </c>
      <c r="N779">
        <v>113</v>
      </c>
      <c r="P779" cm="1">
        <f t="array" ref="P779">IF(Q779&gt;0,INDEX(Q779:Q12913,MATCH(TRUE,INDEX(Q779:Q12913="",,),0)-1),"")</f>
        <v>6</v>
      </c>
      <c r="Q779">
        <f t="shared" si="18"/>
        <v>2</v>
      </c>
      <c r="R779">
        <f>IF(P779="","",0)</f>
        <v>0</v>
      </c>
    </row>
    <row r="780" spans="1:18" x14ac:dyDescent="0.3">
      <c r="A780" t="s">
        <v>195</v>
      </c>
      <c r="B780" s="1">
        <v>38790</v>
      </c>
      <c r="C780" t="s">
        <v>82</v>
      </c>
      <c r="D780" t="s">
        <v>196</v>
      </c>
      <c r="E780" t="s">
        <v>197</v>
      </c>
      <c r="G780" s="6" t="s">
        <v>88</v>
      </c>
      <c r="H780" t="s">
        <v>199</v>
      </c>
      <c r="I780" t="s">
        <v>45</v>
      </c>
      <c r="J780" t="s">
        <v>93</v>
      </c>
      <c r="K780">
        <v>7.3</v>
      </c>
      <c r="L780">
        <v>42</v>
      </c>
      <c r="M780" t="s">
        <v>201</v>
      </c>
      <c r="N780">
        <v>42</v>
      </c>
      <c r="P780" cm="1">
        <f t="array" ref="P780">IF(Q780&gt;0,INDEX(Q780:Q12914,MATCH(TRUE,INDEX(Q780:Q12914="",,),0)-1),"")</f>
        <v>6</v>
      </c>
      <c r="Q780">
        <f t="shared" si="18"/>
        <v>2</v>
      </c>
      <c r="R780">
        <f>IF(P780="","",0)</f>
        <v>0</v>
      </c>
    </row>
    <row r="781" spans="1:18" x14ac:dyDescent="0.3">
      <c r="A781" t="s">
        <v>195</v>
      </c>
      <c r="B781" s="1">
        <v>38790</v>
      </c>
      <c r="C781" t="s">
        <v>82</v>
      </c>
      <c r="D781" t="s">
        <v>196</v>
      </c>
      <c r="E781" t="s">
        <v>197</v>
      </c>
      <c r="G781" s="6" t="s">
        <v>88</v>
      </c>
      <c r="H781" t="s">
        <v>200</v>
      </c>
      <c r="I781" t="s">
        <v>45</v>
      </c>
      <c r="J781" t="s">
        <v>93</v>
      </c>
      <c r="K781">
        <v>8.6999999999999993</v>
      </c>
      <c r="L781">
        <v>196</v>
      </c>
      <c r="M781" t="s">
        <v>201</v>
      </c>
      <c r="N781">
        <v>196</v>
      </c>
      <c r="P781" cm="1">
        <f t="array" ref="P781">IF(Q781&gt;0,INDEX(Q781:Q12915,MATCH(TRUE,INDEX(Q781:Q12915="",,),0)-1),"")</f>
        <v>6</v>
      </c>
      <c r="Q781">
        <f t="shared" si="18"/>
        <v>2</v>
      </c>
      <c r="R781">
        <f>IF(P781="","",0)</f>
        <v>0</v>
      </c>
    </row>
    <row r="782" spans="1:18" x14ac:dyDescent="0.3">
      <c r="A782" t="s">
        <v>195</v>
      </c>
      <c r="B782" s="1">
        <v>38790</v>
      </c>
      <c r="C782" t="s">
        <v>82</v>
      </c>
      <c r="D782" t="s">
        <v>196</v>
      </c>
      <c r="E782" t="s">
        <v>197</v>
      </c>
      <c r="G782" s="6" t="s">
        <v>88</v>
      </c>
      <c r="H782" t="s">
        <v>85</v>
      </c>
      <c r="I782" t="s">
        <v>21</v>
      </c>
      <c r="J782" t="s">
        <v>73</v>
      </c>
      <c r="K782">
        <v>566</v>
      </c>
      <c r="L782">
        <v>12.4</v>
      </c>
      <c r="M782" t="s">
        <v>201</v>
      </c>
      <c r="N782">
        <v>12.4</v>
      </c>
      <c r="P782" cm="1">
        <f t="array" ref="P782">IF(Q782&gt;0,INDEX(Q782:Q12916,MATCH(TRUE,INDEX(Q782:Q12916="",,),0)-1),"")</f>
        <v>6</v>
      </c>
      <c r="Q782">
        <f t="shared" si="18"/>
        <v>2</v>
      </c>
      <c r="R782">
        <f>IF(P782="","",0)</f>
        <v>0</v>
      </c>
    </row>
    <row r="783" spans="1:18" x14ac:dyDescent="0.3">
      <c r="A783" t="s">
        <v>195</v>
      </c>
      <c r="B783" s="1">
        <v>38790</v>
      </c>
      <c r="C783" t="s">
        <v>82</v>
      </c>
      <c r="D783" t="s">
        <v>196</v>
      </c>
      <c r="E783" t="s">
        <v>197</v>
      </c>
      <c r="G783" s="6" t="s">
        <v>88</v>
      </c>
      <c r="H783" t="s">
        <v>92</v>
      </c>
      <c r="I783" t="s">
        <v>21</v>
      </c>
      <c r="J783" t="s">
        <v>73</v>
      </c>
      <c r="K783">
        <v>768</v>
      </c>
      <c r="L783">
        <v>6.1</v>
      </c>
      <c r="M783" t="s">
        <v>201</v>
      </c>
      <c r="N783">
        <v>6.1</v>
      </c>
      <c r="P783" cm="1">
        <f t="array" ref="P783">IF(Q783&gt;0,INDEX(Q783:Q12917,MATCH(TRUE,INDEX(Q783:Q12917="",,),0)-1),"")</f>
        <v>6</v>
      </c>
      <c r="Q783">
        <f t="shared" si="18"/>
        <v>2</v>
      </c>
      <c r="R783">
        <f>IF(P783="","",0)</f>
        <v>0</v>
      </c>
    </row>
    <row r="784" spans="1:18" x14ac:dyDescent="0.3">
      <c r="A784" t="s">
        <v>195</v>
      </c>
      <c r="B784" s="1">
        <v>38790</v>
      </c>
      <c r="C784" t="s">
        <v>82</v>
      </c>
      <c r="D784" t="s">
        <v>196</v>
      </c>
      <c r="E784" t="s">
        <v>197</v>
      </c>
      <c r="G784" s="6" t="s">
        <v>88</v>
      </c>
      <c r="H784" t="s">
        <v>199</v>
      </c>
      <c r="I784" t="s">
        <v>21</v>
      </c>
      <c r="J784" t="s">
        <v>73</v>
      </c>
      <c r="K784">
        <v>46</v>
      </c>
      <c r="L784">
        <v>12.1</v>
      </c>
      <c r="M784" t="s">
        <v>201</v>
      </c>
      <c r="N784">
        <v>12.1</v>
      </c>
      <c r="P784" cm="1">
        <f t="array" ref="P784">IF(Q784&gt;0,INDEX(Q784:Q12918,MATCH(TRUE,INDEX(Q784:Q12918="",,),0)-1),"")</f>
        <v>6</v>
      </c>
      <c r="Q784">
        <f t="shared" si="18"/>
        <v>2</v>
      </c>
      <c r="R784">
        <f>IF(P784="","",0)</f>
        <v>0</v>
      </c>
    </row>
    <row r="785" spans="1:18" x14ac:dyDescent="0.3">
      <c r="A785" t="s">
        <v>195</v>
      </c>
      <c r="B785" s="1">
        <v>38790</v>
      </c>
      <c r="C785" t="s">
        <v>82</v>
      </c>
      <c r="D785" t="s">
        <v>196</v>
      </c>
      <c r="E785" t="s">
        <v>197</v>
      </c>
      <c r="G785" s="6" t="s">
        <v>88</v>
      </c>
      <c r="H785" t="s">
        <v>200</v>
      </c>
      <c r="I785" t="s">
        <v>21</v>
      </c>
      <c r="J785" t="s">
        <v>73</v>
      </c>
      <c r="K785">
        <v>37</v>
      </c>
      <c r="L785">
        <v>4.7</v>
      </c>
      <c r="M785" t="s">
        <v>201</v>
      </c>
      <c r="N785">
        <v>4.7</v>
      </c>
      <c r="P785" cm="1">
        <f t="array" ref="P785">IF(Q785&gt;0,INDEX(Q785:Q12919,MATCH(TRUE,INDEX(Q785:Q12919="",,),0)-1),"")</f>
        <v>6</v>
      </c>
      <c r="Q785">
        <f t="shared" si="18"/>
        <v>2</v>
      </c>
      <c r="R785">
        <f>IF(P785="","",0)</f>
        <v>0</v>
      </c>
    </row>
    <row r="786" spans="1:18" x14ac:dyDescent="0.3">
      <c r="A786" t="s">
        <v>195</v>
      </c>
      <c r="B786" s="1">
        <v>38790</v>
      </c>
      <c r="C786" t="s">
        <v>82</v>
      </c>
      <c r="D786" t="s">
        <v>196</v>
      </c>
      <c r="E786" t="s">
        <v>197</v>
      </c>
      <c r="G786" t="s">
        <v>19</v>
      </c>
      <c r="H786" t="s">
        <v>92</v>
      </c>
      <c r="I786" t="s">
        <v>45</v>
      </c>
      <c r="J786" t="s">
        <v>93</v>
      </c>
      <c r="K786">
        <v>299.8</v>
      </c>
      <c r="L786">
        <v>289</v>
      </c>
      <c r="M786" t="s">
        <v>202</v>
      </c>
      <c r="N786">
        <v>409</v>
      </c>
      <c r="P786" cm="1">
        <f t="array" ref="P786">IF(Q786&gt;0,INDEX(Q786:Q12920,MATCH(TRUE,INDEX(Q786:Q12920="",,),0)-1),"")</f>
        <v>6</v>
      </c>
      <c r="Q786">
        <f t="shared" si="18"/>
        <v>3</v>
      </c>
      <c r="R786">
        <f>IF(P786="","",0)</f>
        <v>0</v>
      </c>
    </row>
    <row r="787" spans="1:18" x14ac:dyDescent="0.3">
      <c r="A787" t="s">
        <v>195</v>
      </c>
      <c r="B787" s="1">
        <v>38790</v>
      </c>
      <c r="C787" t="s">
        <v>82</v>
      </c>
      <c r="D787" t="s">
        <v>196</v>
      </c>
      <c r="E787" t="s">
        <v>197</v>
      </c>
      <c r="G787" t="s">
        <v>19</v>
      </c>
      <c r="H787" t="s">
        <v>36</v>
      </c>
      <c r="I787" t="s">
        <v>45</v>
      </c>
      <c r="J787" t="s">
        <v>93</v>
      </c>
      <c r="K787">
        <v>141</v>
      </c>
      <c r="L787">
        <v>80</v>
      </c>
      <c r="M787" t="s">
        <v>202</v>
      </c>
      <c r="N787">
        <v>85</v>
      </c>
      <c r="P787" cm="1">
        <f t="array" ref="P787">IF(Q787&gt;0,INDEX(Q787:Q12921,MATCH(TRUE,INDEX(Q787:Q12921="",,),0)-1),"")</f>
        <v>6</v>
      </c>
      <c r="Q787">
        <f t="shared" si="18"/>
        <v>3</v>
      </c>
      <c r="R787">
        <f>IF(P787="","",0)</f>
        <v>0</v>
      </c>
    </row>
    <row r="788" spans="1:18" x14ac:dyDescent="0.3">
      <c r="A788" t="s">
        <v>195</v>
      </c>
      <c r="B788" s="1">
        <v>38790</v>
      </c>
      <c r="C788" t="s">
        <v>82</v>
      </c>
      <c r="D788" t="s">
        <v>196</v>
      </c>
      <c r="E788" t="s">
        <v>197</v>
      </c>
      <c r="G788" t="s">
        <v>19</v>
      </c>
      <c r="H788" t="s">
        <v>36</v>
      </c>
      <c r="I788" t="s">
        <v>21</v>
      </c>
      <c r="J788" t="s">
        <v>73</v>
      </c>
      <c r="K788">
        <v>635</v>
      </c>
      <c r="L788">
        <v>19</v>
      </c>
      <c r="M788" t="s">
        <v>202</v>
      </c>
      <c r="N788">
        <v>19</v>
      </c>
      <c r="P788" cm="1">
        <f t="array" ref="P788">IF(Q788&gt;0,INDEX(Q788:Q12922,MATCH(TRUE,INDEX(Q788:Q12922="",,),0)-1),"")</f>
        <v>6</v>
      </c>
      <c r="Q788">
        <f t="shared" si="18"/>
        <v>3</v>
      </c>
      <c r="R788">
        <f>IF(P788="","",0)</f>
        <v>0</v>
      </c>
    </row>
    <row r="789" spans="1:18" x14ac:dyDescent="0.3">
      <c r="A789" t="s">
        <v>195</v>
      </c>
      <c r="B789" s="1">
        <v>38790</v>
      </c>
      <c r="C789" t="s">
        <v>82</v>
      </c>
      <c r="D789" t="s">
        <v>196</v>
      </c>
      <c r="E789" t="s">
        <v>197</v>
      </c>
      <c r="G789" s="6" t="s">
        <v>88</v>
      </c>
      <c r="H789" t="s">
        <v>85</v>
      </c>
      <c r="I789" t="s">
        <v>45</v>
      </c>
      <c r="J789" t="s">
        <v>93</v>
      </c>
      <c r="K789">
        <v>85</v>
      </c>
      <c r="L789">
        <v>113</v>
      </c>
      <c r="M789" t="s">
        <v>202</v>
      </c>
      <c r="N789">
        <v>113</v>
      </c>
      <c r="P789" cm="1">
        <f t="array" ref="P789">IF(Q789&gt;0,INDEX(Q789:Q12923,MATCH(TRUE,INDEX(Q789:Q12923="",,),0)-1),"")</f>
        <v>6</v>
      </c>
      <c r="Q789">
        <f t="shared" si="18"/>
        <v>3</v>
      </c>
      <c r="R789">
        <f>IF(P789="","",0)</f>
        <v>0</v>
      </c>
    </row>
    <row r="790" spans="1:18" x14ac:dyDescent="0.3">
      <c r="A790" t="s">
        <v>195</v>
      </c>
      <c r="B790" s="1">
        <v>38790</v>
      </c>
      <c r="C790" t="s">
        <v>82</v>
      </c>
      <c r="D790" t="s">
        <v>196</v>
      </c>
      <c r="E790" t="s">
        <v>197</v>
      </c>
      <c r="G790" s="6" t="s">
        <v>88</v>
      </c>
      <c r="H790" t="s">
        <v>199</v>
      </c>
      <c r="I790" t="s">
        <v>45</v>
      </c>
      <c r="J790" t="s">
        <v>93</v>
      </c>
      <c r="K790">
        <v>7.3</v>
      </c>
      <c r="L790">
        <v>42</v>
      </c>
      <c r="M790" t="s">
        <v>202</v>
      </c>
      <c r="N790">
        <v>42</v>
      </c>
      <c r="P790" cm="1">
        <f t="array" ref="P790">IF(Q790&gt;0,INDEX(Q790:Q12924,MATCH(TRUE,INDEX(Q790:Q12924="",,),0)-1),"")</f>
        <v>6</v>
      </c>
      <c r="Q790">
        <f t="shared" si="18"/>
        <v>3</v>
      </c>
      <c r="R790">
        <f>IF(P790="","",0)</f>
        <v>0</v>
      </c>
    </row>
    <row r="791" spans="1:18" x14ac:dyDescent="0.3">
      <c r="A791" t="s">
        <v>195</v>
      </c>
      <c r="B791" s="1">
        <v>38790</v>
      </c>
      <c r="C791" t="s">
        <v>82</v>
      </c>
      <c r="D791" t="s">
        <v>196</v>
      </c>
      <c r="E791" t="s">
        <v>197</v>
      </c>
      <c r="G791" s="6" t="s">
        <v>88</v>
      </c>
      <c r="H791" t="s">
        <v>200</v>
      </c>
      <c r="I791" t="s">
        <v>45</v>
      </c>
      <c r="J791" t="s">
        <v>93</v>
      </c>
      <c r="K791">
        <v>8.6999999999999993</v>
      </c>
      <c r="L791">
        <v>196</v>
      </c>
      <c r="M791" t="s">
        <v>202</v>
      </c>
      <c r="N791">
        <v>196</v>
      </c>
      <c r="P791" cm="1">
        <f t="array" ref="P791">IF(Q791&gt;0,INDEX(Q791:Q12925,MATCH(TRUE,INDEX(Q791:Q12925="",,),0)-1),"")</f>
        <v>6</v>
      </c>
      <c r="Q791">
        <f t="shared" si="18"/>
        <v>3</v>
      </c>
      <c r="R791">
        <f>IF(P791="","",0)</f>
        <v>0</v>
      </c>
    </row>
    <row r="792" spans="1:18" x14ac:dyDescent="0.3">
      <c r="A792" t="s">
        <v>195</v>
      </c>
      <c r="B792" s="1">
        <v>38790</v>
      </c>
      <c r="C792" t="s">
        <v>82</v>
      </c>
      <c r="D792" t="s">
        <v>196</v>
      </c>
      <c r="E792" t="s">
        <v>197</v>
      </c>
      <c r="G792" s="6" t="s">
        <v>88</v>
      </c>
      <c r="H792" t="s">
        <v>85</v>
      </c>
      <c r="I792" t="s">
        <v>21</v>
      </c>
      <c r="J792" t="s">
        <v>73</v>
      </c>
      <c r="K792">
        <v>566</v>
      </c>
      <c r="L792">
        <v>12.4</v>
      </c>
      <c r="M792" t="s">
        <v>202</v>
      </c>
      <c r="N792">
        <v>12.4</v>
      </c>
      <c r="P792" cm="1">
        <f t="array" ref="P792">IF(Q792&gt;0,INDEX(Q792:Q12926,MATCH(TRUE,INDEX(Q792:Q12926="",,),0)-1),"")</f>
        <v>6</v>
      </c>
      <c r="Q792">
        <f t="shared" si="18"/>
        <v>3</v>
      </c>
      <c r="R792">
        <f>IF(P792="","",0)</f>
        <v>0</v>
      </c>
    </row>
    <row r="793" spans="1:18" x14ac:dyDescent="0.3">
      <c r="A793" t="s">
        <v>195</v>
      </c>
      <c r="B793" s="1">
        <v>38790</v>
      </c>
      <c r="C793" t="s">
        <v>82</v>
      </c>
      <c r="D793" t="s">
        <v>196</v>
      </c>
      <c r="E793" t="s">
        <v>197</v>
      </c>
      <c r="G793" s="6" t="s">
        <v>88</v>
      </c>
      <c r="H793" t="s">
        <v>92</v>
      </c>
      <c r="I793" t="s">
        <v>21</v>
      </c>
      <c r="J793" t="s">
        <v>73</v>
      </c>
      <c r="K793">
        <v>768</v>
      </c>
      <c r="L793">
        <v>6.1</v>
      </c>
      <c r="M793" t="s">
        <v>202</v>
      </c>
      <c r="N793">
        <v>6.1</v>
      </c>
      <c r="P793" cm="1">
        <f t="array" ref="P793">IF(Q793&gt;0,INDEX(Q793:Q12927,MATCH(TRUE,INDEX(Q793:Q12927="",,),0)-1),"")</f>
        <v>6</v>
      </c>
      <c r="Q793">
        <f t="shared" si="18"/>
        <v>3</v>
      </c>
      <c r="R793">
        <f>IF(P793="","",0)</f>
        <v>0</v>
      </c>
    </row>
    <row r="794" spans="1:18" x14ac:dyDescent="0.3">
      <c r="A794" t="s">
        <v>195</v>
      </c>
      <c r="B794" s="1">
        <v>38790</v>
      </c>
      <c r="C794" t="s">
        <v>82</v>
      </c>
      <c r="D794" t="s">
        <v>196</v>
      </c>
      <c r="E794" t="s">
        <v>197</v>
      </c>
      <c r="G794" s="6" t="s">
        <v>88</v>
      </c>
      <c r="H794" t="s">
        <v>199</v>
      </c>
      <c r="I794" t="s">
        <v>21</v>
      </c>
      <c r="J794" t="s">
        <v>73</v>
      </c>
      <c r="K794">
        <v>46</v>
      </c>
      <c r="L794">
        <v>12.1</v>
      </c>
      <c r="M794" t="s">
        <v>202</v>
      </c>
      <c r="N794">
        <v>12.1</v>
      </c>
      <c r="P794" cm="1">
        <f t="array" ref="P794">IF(Q794&gt;0,INDEX(Q794:Q12928,MATCH(TRUE,INDEX(Q794:Q12928="",,),0)-1),"")</f>
        <v>6</v>
      </c>
      <c r="Q794">
        <f t="shared" si="18"/>
        <v>3</v>
      </c>
      <c r="R794">
        <f>IF(P794="","",0)</f>
        <v>0</v>
      </c>
    </row>
    <row r="795" spans="1:18" x14ac:dyDescent="0.3">
      <c r="A795" t="s">
        <v>195</v>
      </c>
      <c r="B795" s="1">
        <v>38790</v>
      </c>
      <c r="C795" t="s">
        <v>82</v>
      </c>
      <c r="D795" t="s">
        <v>196</v>
      </c>
      <c r="E795" t="s">
        <v>197</v>
      </c>
      <c r="G795" s="6" t="s">
        <v>88</v>
      </c>
      <c r="H795" t="s">
        <v>200</v>
      </c>
      <c r="I795" t="s">
        <v>21</v>
      </c>
      <c r="J795" t="s">
        <v>73</v>
      </c>
      <c r="K795">
        <v>37</v>
      </c>
      <c r="L795">
        <v>4.7</v>
      </c>
      <c r="M795" t="s">
        <v>202</v>
      </c>
      <c r="N795">
        <v>4.7</v>
      </c>
      <c r="P795" cm="1">
        <f t="array" ref="P795">IF(Q795&gt;0,INDEX(Q795:Q12929,MATCH(TRUE,INDEX(Q795:Q12929="",,),0)-1),"")</f>
        <v>6</v>
      </c>
      <c r="Q795">
        <f t="shared" si="18"/>
        <v>3</v>
      </c>
      <c r="R795">
        <f>IF(P795="","",0)</f>
        <v>0</v>
      </c>
    </row>
    <row r="796" spans="1:18" x14ac:dyDescent="0.3">
      <c r="A796" t="s">
        <v>195</v>
      </c>
      <c r="B796" s="1">
        <v>38790</v>
      </c>
      <c r="C796" t="s">
        <v>82</v>
      </c>
      <c r="D796" t="s">
        <v>196</v>
      </c>
      <c r="E796" t="s">
        <v>197</v>
      </c>
      <c r="G796" t="s">
        <v>19</v>
      </c>
      <c r="H796" t="s">
        <v>92</v>
      </c>
      <c r="I796" t="s">
        <v>45</v>
      </c>
      <c r="J796" t="s">
        <v>93</v>
      </c>
      <c r="K796">
        <v>299.8</v>
      </c>
      <c r="L796">
        <v>289</v>
      </c>
      <c r="M796" t="s">
        <v>203</v>
      </c>
      <c r="N796">
        <v>300</v>
      </c>
      <c r="P796" cm="1">
        <f t="array" ref="P796">IF(Q796&gt;0,INDEX(Q796:Q12930,MATCH(TRUE,INDEX(Q796:Q12930="",,),0)-1),"")</f>
        <v>6</v>
      </c>
      <c r="Q796">
        <f t="shared" si="18"/>
        <v>4</v>
      </c>
      <c r="R796">
        <f>IF(P796="","",0)</f>
        <v>0</v>
      </c>
    </row>
    <row r="797" spans="1:18" x14ac:dyDescent="0.3">
      <c r="A797" t="s">
        <v>195</v>
      </c>
      <c r="B797" s="1">
        <v>38790</v>
      </c>
      <c r="C797" t="s">
        <v>82</v>
      </c>
      <c r="D797" t="s">
        <v>196</v>
      </c>
      <c r="E797" t="s">
        <v>197</v>
      </c>
      <c r="G797" t="s">
        <v>19</v>
      </c>
      <c r="H797" t="s">
        <v>36</v>
      </c>
      <c r="I797" t="s">
        <v>45</v>
      </c>
      <c r="J797" t="s">
        <v>93</v>
      </c>
      <c r="K797">
        <v>141</v>
      </c>
      <c r="L797">
        <v>80</v>
      </c>
      <c r="M797" t="s">
        <v>203</v>
      </c>
      <c r="N797">
        <v>300</v>
      </c>
      <c r="P797" cm="1">
        <f t="array" ref="P797">IF(Q797&gt;0,INDEX(Q797:Q12931,MATCH(TRUE,INDEX(Q797:Q12931="",,),0)-1),"")</f>
        <v>6</v>
      </c>
      <c r="Q797">
        <f t="shared" si="18"/>
        <v>4</v>
      </c>
      <c r="R797">
        <f>IF(P797="","",0)</f>
        <v>0</v>
      </c>
    </row>
    <row r="798" spans="1:18" x14ac:dyDescent="0.3">
      <c r="A798" t="s">
        <v>195</v>
      </c>
      <c r="B798" s="1">
        <v>38790</v>
      </c>
      <c r="C798" t="s">
        <v>82</v>
      </c>
      <c r="D798" t="s">
        <v>196</v>
      </c>
      <c r="E798" t="s">
        <v>197</v>
      </c>
      <c r="G798" t="s">
        <v>19</v>
      </c>
      <c r="H798" t="s">
        <v>36</v>
      </c>
      <c r="I798" t="s">
        <v>21</v>
      </c>
      <c r="J798" t="s">
        <v>73</v>
      </c>
      <c r="K798">
        <v>635</v>
      </c>
      <c r="L798">
        <v>19</v>
      </c>
      <c r="M798" t="s">
        <v>203</v>
      </c>
      <c r="N798">
        <v>19</v>
      </c>
      <c r="P798" cm="1">
        <f t="array" ref="P798">IF(Q798&gt;0,INDEX(Q798:Q12932,MATCH(TRUE,INDEX(Q798:Q12932="",,),0)-1),"")</f>
        <v>6</v>
      </c>
      <c r="Q798">
        <f t="shared" si="18"/>
        <v>4</v>
      </c>
      <c r="R798">
        <f>IF(P798="","",0)</f>
        <v>0</v>
      </c>
    </row>
    <row r="799" spans="1:18" x14ac:dyDescent="0.3">
      <c r="A799" t="s">
        <v>195</v>
      </c>
      <c r="B799" s="1">
        <v>38790</v>
      </c>
      <c r="C799" t="s">
        <v>82</v>
      </c>
      <c r="D799" t="s">
        <v>196</v>
      </c>
      <c r="E799" t="s">
        <v>197</v>
      </c>
      <c r="G799" s="6" t="s">
        <v>88</v>
      </c>
      <c r="H799" t="s">
        <v>85</v>
      </c>
      <c r="I799" t="s">
        <v>45</v>
      </c>
      <c r="J799" t="s">
        <v>93</v>
      </c>
      <c r="K799">
        <v>85</v>
      </c>
      <c r="L799">
        <v>113</v>
      </c>
      <c r="M799" t="s">
        <v>203</v>
      </c>
      <c r="N799">
        <v>113</v>
      </c>
      <c r="P799" cm="1">
        <f t="array" ref="P799">IF(Q799&gt;0,INDEX(Q799:Q12933,MATCH(TRUE,INDEX(Q799:Q12933="",,),0)-1),"")</f>
        <v>6</v>
      </c>
      <c r="Q799">
        <f t="shared" si="18"/>
        <v>4</v>
      </c>
      <c r="R799">
        <f>IF(P799="","",0)</f>
        <v>0</v>
      </c>
    </row>
    <row r="800" spans="1:18" x14ac:dyDescent="0.3">
      <c r="A800" t="s">
        <v>195</v>
      </c>
      <c r="B800" s="1">
        <v>38790</v>
      </c>
      <c r="C800" t="s">
        <v>82</v>
      </c>
      <c r="D800" t="s">
        <v>196</v>
      </c>
      <c r="E800" t="s">
        <v>197</v>
      </c>
      <c r="G800" s="6" t="s">
        <v>88</v>
      </c>
      <c r="H800" t="s">
        <v>199</v>
      </c>
      <c r="I800" t="s">
        <v>45</v>
      </c>
      <c r="J800" t="s">
        <v>93</v>
      </c>
      <c r="K800">
        <v>7.3</v>
      </c>
      <c r="L800">
        <v>42</v>
      </c>
      <c r="M800" t="s">
        <v>203</v>
      </c>
      <c r="N800">
        <v>42</v>
      </c>
      <c r="P800" cm="1">
        <f t="array" ref="P800">IF(Q800&gt;0,INDEX(Q800:Q12934,MATCH(TRUE,INDEX(Q800:Q12934="",,),0)-1),"")</f>
        <v>6</v>
      </c>
      <c r="Q800">
        <f t="shared" si="18"/>
        <v>4</v>
      </c>
      <c r="R800">
        <f>IF(P800="","",0)</f>
        <v>0</v>
      </c>
    </row>
    <row r="801" spans="1:18" x14ac:dyDescent="0.3">
      <c r="A801" t="s">
        <v>195</v>
      </c>
      <c r="B801" s="1">
        <v>38790</v>
      </c>
      <c r="C801" t="s">
        <v>82</v>
      </c>
      <c r="D801" t="s">
        <v>196</v>
      </c>
      <c r="E801" t="s">
        <v>197</v>
      </c>
      <c r="G801" s="6" t="s">
        <v>88</v>
      </c>
      <c r="H801" t="s">
        <v>200</v>
      </c>
      <c r="I801" t="s">
        <v>45</v>
      </c>
      <c r="J801" t="s">
        <v>93</v>
      </c>
      <c r="K801">
        <v>8.6999999999999993</v>
      </c>
      <c r="L801">
        <v>196</v>
      </c>
      <c r="M801" t="s">
        <v>203</v>
      </c>
      <c r="N801">
        <v>196</v>
      </c>
      <c r="P801" cm="1">
        <f t="array" ref="P801">IF(Q801&gt;0,INDEX(Q801:Q12935,MATCH(TRUE,INDEX(Q801:Q12935="",,),0)-1),"")</f>
        <v>6</v>
      </c>
      <c r="Q801">
        <f t="shared" si="18"/>
        <v>4</v>
      </c>
      <c r="R801">
        <f>IF(P801="","",0)</f>
        <v>0</v>
      </c>
    </row>
    <row r="802" spans="1:18" x14ac:dyDescent="0.3">
      <c r="A802" t="s">
        <v>195</v>
      </c>
      <c r="B802" s="1">
        <v>38790</v>
      </c>
      <c r="C802" t="s">
        <v>82</v>
      </c>
      <c r="D802" t="s">
        <v>196</v>
      </c>
      <c r="E802" t="s">
        <v>197</v>
      </c>
      <c r="G802" s="6" t="s">
        <v>88</v>
      </c>
      <c r="H802" t="s">
        <v>85</v>
      </c>
      <c r="I802" t="s">
        <v>21</v>
      </c>
      <c r="J802" t="s">
        <v>73</v>
      </c>
      <c r="K802">
        <v>566</v>
      </c>
      <c r="L802">
        <v>12.4</v>
      </c>
      <c r="M802" t="s">
        <v>203</v>
      </c>
      <c r="N802">
        <v>12.4</v>
      </c>
      <c r="P802" cm="1">
        <f t="array" ref="P802">IF(Q802&gt;0,INDEX(Q802:Q12936,MATCH(TRUE,INDEX(Q802:Q12936="",,),0)-1),"")</f>
        <v>6</v>
      </c>
      <c r="Q802">
        <f t="shared" si="18"/>
        <v>4</v>
      </c>
      <c r="R802">
        <f>IF(P802="","",0)</f>
        <v>0</v>
      </c>
    </row>
    <row r="803" spans="1:18" x14ac:dyDescent="0.3">
      <c r="A803" t="s">
        <v>195</v>
      </c>
      <c r="B803" s="1">
        <v>38790</v>
      </c>
      <c r="C803" t="s">
        <v>82</v>
      </c>
      <c r="D803" t="s">
        <v>196</v>
      </c>
      <c r="E803" t="s">
        <v>197</v>
      </c>
      <c r="G803" s="6" t="s">
        <v>88</v>
      </c>
      <c r="H803" t="s">
        <v>92</v>
      </c>
      <c r="I803" t="s">
        <v>21</v>
      </c>
      <c r="J803" t="s">
        <v>73</v>
      </c>
      <c r="K803">
        <v>768</v>
      </c>
      <c r="L803">
        <v>6.1</v>
      </c>
      <c r="M803" t="s">
        <v>203</v>
      </c>
      <c r="N803">
        <v>6.1</v>
      </c>
      <c r="P803" cm="1">
        <f t="array" ref="P803">IF(Q803&gt;0,INDEX(Q803:Q12937,MATCH(TRUE,INDEX(Q803:Q12937="",,),0)-1),"")</f>
        <v>6</v>
      </c>
      <c r="Q803">
        <f t="shared" si="18"/>
        <v>4</v>
      </c>
      <c r="R803">
        <f>IF(P803="","",0)</f>
        <v>0</v>
      </c>
    </row>
    <row r="804" spans="1:18" x14ac:dyDescent="0.3">
      <c r="A804" t="s">
        <v>195</v>
      </c>
      <c r="B804" s="1">
        <v>38790</v>
      </c>
      <c r="C804" t="s">
        <v>82</v>
      </c>
      <c r="D804" t="s">
        <v>196</v>
      </c>
      <c r="E804" t="s">
        <v>197</v>
      </c>
      <c r="G804" s="6" t="s">
        <v>88</v>
      </c>
      <c r="H804" t="s">
        <v>199</v>
      </c>
      <c r="I804" t="s">
        <v>21</v>
      </c>
      <c r="J804" t="s">
        <v>73</v>
      </c>
      <c r="K804">
        <v>46</v>
      </c>
      <c r="L804">
        <v>12.1</v>
      </c>
      <c r="M804" t="s">
        <v>203</v>
      </c>
      <c r="N804">
        <v>12.1</v>
      </c>
      <c r="P804" cm="1">
        <f t="array" ref="P804">IF(Q804&gt;0,INDEX(Q804:Q12938,MATCH(TRUE,INDEX(Q804:Q12938="",,),0)-1),"")</f>
        <v>6</v>
      </c>
      <c r="Q804">
        <f t="shared" si="18"/>
        <v>4</v>
      </c>
      <c r="R804">
        <f>IF(P804="","",0)</f>
        <v>0</v>
      </c>
    </row>
    <row r="805" spans="1:18" x14ac:dyDescent="0.3">
      <c r="A805" t="s">
        <v>195</v>
      </c>
      <c r="B805" s="1">
        <v>38790</v>
      </c>
      <c r="C805" t="s">
        <v>82</v>
      </c>
      <c r="D805" t="s">
        <v>196</v>
      </c>
      <c r="E805" t="s">
        <v>197</v>
      </c>
      <c r="G805" s="6" t="s">
        <v>88</v>
      </c>
      <c r="H805" t="s">
        <v>200</v>
      </c>
      <c r="I805" t="s">
        <v>21</v>
      </c>
      <c r="J805" t="s">
        <v>73</v>
      </c>
      <c r="K805">
        <v>37</v>
      </c>
      <c r="L805">
        <v>4.7</v>
      </c>
      <c r="M805" t="s">
        <v>203</v>
      </c>
      <c r="N805">
        <v>4.7</v>
      </c>
      <c r="P805" cm="1">
        <f t="array" ref="P805">IF(Q805&gt;0,INDEX(Q805:Q12939,MATCH(TRUE,INDEX(Q805:Q12939="",,),0)-1),"")</f>
        <v>6</v>
      </c>
      <c r="Q805">
        <f t="shared" si="18"/>
        <v>4</v>
      </c>
      <c r="R805">
        <f>IF(P805="","",0)</f>
        <v>0</v>
      </c>
    </row>
    <row r="806" spans="1:18" x14ac:dyDescent="0.3">
      <c r="A806" t="s">
        <v>195</v>
      </c>
      <c r="B806" s="1">
        <v>38790</v>
      </c>
      <c r="C806" t="s">
        <v>82</v>
      </c>
      <c r="D806" t="s">
        <v>196</v>
      </c>
      <c r="E806" t="s">
        <v>197</v>
      </c>
      <c r="G806" t="s">
        <v>19</v>
      </c>
      <c r="H806" t="s">
        <v>92</v>
      </c>
      <c r="I806" t="s">
        <v>45</v>
      </c>
      <c r="J806" t="s">
        <v>93</v>
      </c>
      <c r="K806">
        <v>299.8</v>
      </c>
      <c r="L806">
        <v>289</v>
      </c>
      <c r="M806" t="s">
        <v>204</v>
      </c>
      <c r="N806">
        <v>375.96</v>
      </c>
      <c r="P806" cm="1">
        <f t="array" ref="P806">IF(Q806&gt;0,INDEX(Q806:Q12940,MATCH(TRUE,INDEX(Q806:Q12940="",,),0)-1),"")</f>
        <v>6</v>
      </c>
      <c r="Q806">
        <f t="shared" si="18"/>
        <v>5</v>
      </c>
      <c r="R806">
        <f>IF(P806="","",0)</f>
        <v>0</v>
      </c>
    </row>
    <row r="807" spans="1:18" x14ac:dyDescent="0.3">
      <c r="A807" t="s">
        <v>195</v>
      </c>
      <c r="B807" s="1">
        <v>38790</v>
      </c>
      <c r="C807" t="s">
        <v>82</v>
      </c>
      <c r="D807" t="s">
        <v>196</v>
      </c>
      <c r="E807" t="s">
        <v>197</v>
      </c>
      <c r="G807" t="s">
        <v>19</v>
      </c>
      <c r="H807" t="s">
        <v>36</v>
      </c>
      <c r="I807" t="s">
        <v>45</v>
      </c>
      <c r="J807" t="s">
        <v>93</v>
      </c>
      <c r="K807">
        <v>141</v>
      </c>
      <c r="L807">
        <v>80</v>
      </c>
      <c r="M807" t="s">
        <v>204</v>
      </c>
      <c r="N807">
        <v>80</v>
      </c>
      <c r="P807" cm="1">
        <f t="array" ref="P807">IF(Q807&gt;0,INDEX(Q807:Q12941,MATCH(TRUE,INDEX(Q807:Q12941="",,),0)-1),"")</f>
        <v>6</v>
      </c>
      <c r="Q807">
        <f t="shared" si="18"/>
        <v>5</v>
      </c>
      <c r="R807">
        <f>IF(P807="","",0)</f>
        <v>0</v>
      </c>
    </row>
    <row r="808" spans="1:18" x14ac:dyDescent="0.3">
      <c r="A808" t="s">
        <v>195</v>
      </c>
      <c r="B808" s="1">
        <v>38790</v>
      </c>
      <c r="C808" t="s">
        <v>82</v>
      </c>
      <c r="D808" t="s">
        <v>196</v>
      </c>
      <c r="E808" t="s">
        <v>197</v>
      </c>
      <c r="G808" t="s">
        <v>19</v>
      </c>
      <c r="H808" t="s">
        <v>36</v>
      </c>
      <c r="I808" t="s">
        <v>21</v>
      </c>
      <c r="J808" t="s">
        <v>73</v>
      </c>
      <c r="K808">
        <v>635</v>
      </c>
      <c r="L808">
        <v>19</v>
      </c>
      <c r="M808" t="s">
        <v>204</v>
      </c>
      <c r="N808">
        <v>19</v>
      </c>
      <c r="P808" cm="1">
        <f t="array" ref="P808">IF(Q808&gt;0,INDEX(Q808:Q12942,MATCH(TRUE,INDEX(Q808:Q12942="",,),0)-1),"")</f>
        <v>6</v>
      </c>
      <c r="Q808">
        <f t="shared" si="18"/>
        <v>5</v>
      </c>
      <c r="R808">
        <f>IF(P808="","",0)</f>
        <v>0</v>
      </c>
    </row>
    <row r="809" spans="1:18" x14ac:dyDescent="0.3">
      <c r="A809" t="s">
        <v>195</v>
      </c>
      <c r="B809" s="1">
        <v>38790</v>
      </c>
      <c r="C809" t="s">
        <v>82</v>
      </c>
      <c r="D809" t="s">
        <v>196</v>
      </c>
      <c r="E809" t="s">
        <v>197</v>
      </c>
      <c r="G809" s="6" t="s">
        <v>88</v>
      </c>
      <c r="H809" t="s">
        <v>85</v>
      </c>
      <c r="I809" t="s">
        <v>45</v>
      </c>
      <c r="J809" t="s">
        <v>93</v>
      </c>
      <c r="K809">
        <v>85</v>
      </c>
      <c r="L809">
        <v>113</v>
      </c>
      <c r="M809" t="s">
        <v>204</v>
      </c>
      <c r="N809">
        <v>113</v>
      </c>
      <c r="P809" cm="1">
        <f t="array" ref="P809">IF(Q809&gt;0,INDEX(Q809:Q12943,MATCH(TRUE,INDEX(Q809:Q12943="",,),0)-1),"")</f>
        <v>6</v>
      </c>
      <c r="Q809">
        <f t="shared" si="18"/>
        <v>5</v>
      </c>
      <c r="R809">
        <f>IF(P809="","",0)</f>
        <v>0</v>
      </c>
    </row>
    <row r="810" spans="1:18" x14ac:dyDescent="0.3">
      <c r="A810" t="s">
        <v>195</v>
      </c>
      <c r="B810" s="1">
        <v>38790</v>
      </c>
      <c r="C810" t="s">
        <v>82</v>
      </c>
      <c r="D810" t="s">
        <v>196</v>
      </c>
      <c r="E810" t="s">
        <v>197</v>
      </c>
      <c r="G810" s="6" t="s">
        <v>88</v>
      </c>
      <c r="H810" t="s">
        <v>199</v>
      </c>
      <c r="I810" t="s">
        <v>45</v>
      </c>
      <c r="J810" t="s">
        <v>93</v>
      </c>
      <c r="K810">
        <v>7.3</v>
      </c>
      <c r="L810">
        <v>42</v>
      </c>
      <c r="M810" t="s">
        <v>204</v>
      </c>
      <c r="N810">
        <v>42</v>
      </c>
      <c r="P810" cm="1">
        <f t="array" ref="P810">IF(Q810&gt;0,INDEX(Q810:Q12944,MATCH(TRUE,INDEX(Q810:Q12944="",,),0)-1),"")</f>
        <v>6</v>
      </c>
      <c r="Q810">
        <f t="shared" si="18"/>
        <v>5</v>
      </c>
      <c r="R810">
        <f>IF(P810="","",0)</f>
        <v>0</v>
      </c>
    </row>
    <row r="811" spans="1:18" x14ac:dyDescent="0.3">
      <c r="A811" t="s">
        <v>195</v>
      </c>
      <c r="B811" s="1">
        <v>38790</v>
      </c>
      <c r="C811" t="s">
        <v>82</v>
      </c>
      <c r="D811" t="s">
        <v>196</v>
      </c>
      <c r="E811" t="s">
        <v>197</v>
      </c>
      <c r="G811" s="6" t="s">
        <v>88</v>
      </c>
      <c r="H811" t="s">
        <v>200</v>
      </c>
      <c r="I811" t="s">
        <v>45</v>
      </c>
      <c r="J811" t="s">
        <v>93</v>
      </c>
      <c r="K811">
        <v>8.6999999999999993</v>
      </c>
      <c r="L811">
        <v>196</v>
      </c>
      <c r="M811" t="s">
        <v>204</v>
      </c>
      <c r="N811">
        <v>196</v>
      </c>
      <c r="P811" cm="1">
        <f t="array" ref="P811">IF(Q811&gt;0,INDEX(Q811:Q12945,MATCH(TRUE,INDEX(Q811:Q12945="",,),0)-1),"")</f>
        <v>6</v>
      </c>
      <c r="Q811">
        <f t="shared" si="18"/>
        <v>5</v>
      </c>
      <c r="R811">
        <f>IF(P811="","",0)</f>
        <v>0</v>
      </c>
    </row>
    <row r="812" spans="1:18" x14ac:dyDescent="0.3">
      <c r="A812" t="s">
        <v>195</v>
      </c>
      <c r="B812" s="1">
        <v>38790</v>
      </c>
      <c r="C812" t="s">
        <v>82</v>
      </c>
      <c r="D812" t="s">
        <v>196</v>
      </c>
      <c r="E812" t="s">
        <v>197</v>
      </c>
      <c r="G812" s="6" t="s">
        <v>88</v>
      </c>
      <c r="H812" t="s">
        <v>85</v>
      </c>
      <c r="I812" t="s">
        <v>21</v>
      </c>
      <c r="J812" t="s">
        <v>73</v>
      </c>
      <c r="K812">
        <v>566</v>
      </c>
      <c r="L812">
        <v>12.4</v>
      </c>
      <c r="M812" t="s">
        <v>204</v>
      </c>
      <c r="N812">
        <v>12.4</v>
      </c>
      <c r="P812" cm="1">
        <f t="array" ref="P812">IF(Q812&gt;0,INDEX(Q812:Q12946,MATCH(TRUE,INDEX(Q812:Q12946="",,),0)-1),"")</f>
        <v>6</v>
      </c>
      <c r="Q812">
        <f t="shared" si="18"/>
        <v>5</v>
      </c>
      <c r="R812">
        <f>IF(P812="","",0)</f>
        <v>0</v>
      </c>
    </row>
    <row r="813" spans="1:18" x14ac:dyDescent="0.3">
      <c r="A813" t="s">
        <v>195</v>
      </c>
      <c r="B813" s="1">
        <v>38790</v>
      </c>
      <c r="C813" t="s">
        <v>82</v>
      </c>
      <c r="D813" t="s">
        <v>196</v>
      </c>
      <c r="E813" t="s">
        <v>197</v>
      </c>
      <c r="G813" s="6" t="s">
        <v>88</v>
      </c>
      <c r="H813" t="s">
        <v>92</v>
      </c>
      <c r="I813" t="s">
        <v>21</v>
      </c>
      <c r="J813" t="s">
        <v>73</v>
      </c>
      <c r="K813">
        <v>768</v>
      </c>
      <c r="L813">
        <v>6.1</v>
      </c>
      <c r="M813" t="s">
        <v>204</v>
      </c>
      <c r="N813">
        <v>6.1</v>
      </c>
      <c r="P813" cm="1">
        <f t="array" ref="P813">IF(Q813&gt;0,INDEX(Q813:Q12947,MATCH(TRUE,INDEX(Q813:Q12947="",,),0)-1),"")</f>
        <v>6</v>
      </c>
      <c r="Q813">
        <f t="shared" si="18"/>
        <v>5</v>
      </c>
      <c r="R813">
        <f>IF(P813="","",0)</f>
        <v>0</v>
      </c>
    </row>
    <row r="814" spans="1:18" x14ac:dyDescent="0.3">
      <c r="A814" t="s">
        <v>195</v>
      </c>
      <c r="B814" s="1">
        <v>38790</v>
      </c>
      <c r="C814" t="s">
        <v>82</v>
      </c>
      <c r="D814" t="s">
        <v>196</v>
      </c>
      <c r="E814" t="s">
        <v>197</v>
      </c>
      <c r="G814" s="6" t="s">
        <v>88</v>
      </c>
      <c r="H814" t="s">
        <v>199</v>
      </c>
      <c r="I814" t="s">
        <v>21</v>
      </c>
      <c r="J814" t="s">
        <v>73</v>
      </c>
      <c r="K814">
        <v>46</v>
      </c>
      <c r="L814">
        <v>12.1</v>
      </c>
      <c r="M814" t="s">
        <v>204</v>
      </c>
      <c r="N814">
        <v>12.1</v>
      </c>
      <c r="P814" cm="1">
        <f t="array" ref="P814">IF(Q814&gt;0,INDEX(Q814:Q12948,MATCH(TRUE,INDEX(Q814:Q12948="",,),0)-1),"")</f>
        <v>6</v>
      </c>
      <c r="Q814">
        <f t="shared" si="18"/>
        <v>5</v>
      </c>
      <c r="R814">
        <f>IF(P814="","",0)</f>
        <v>0</v>
      </c>
    </row>
    <row r="815" spans="1:18" x14ac:dyDescent="0.3">
      <c r="A815" t="s">
        <v>195</v>
      </c>
      <c r="B815" s="1">
        <v>38790</v>
      </c>
      <c r="C815" t="s">
        <v>82</v>
      </c>
      <c r="D815" t="s">
        <v>196</v>
      </c>
      <c r="E815" t="s">
        <v>197</v>
      </c>
      <c r="G815" s="6" t="s">
        <v>88</v>
      </c>
      <c r="H815" t="s">
        <v>200</v>
      </c>
      <c r="I815" t="s">
        <v>21</v>
      </c>
      <c r="J815" t="s">
        <v>73</v>
      </c>
      <c r="K815">
        <v>37</v>
      </c>
      <c r="L815">
        <v>4.7</v>
      </c>
      <c r="M815" t="s">
        <v>204</v>
      </c>
      <c r="N815">
        <v>4.7</v>
      </c>
      <c r="P815" cm="1">
        <f t="array" ref="P815">IF(Q815&gt;0,INDEX(Q815:Q12949,MATCH(TRUE,INDEX(Q815:Q12949="",,),0)-1),"")</f>
        <v>6</v>
      </c>
      <c r="Q815">
        <f t="shared" si="18"/>
        <v>5</v>
      </c>
      <c r="R815">
        <f>IF(P815="","",0)</f>
        <v>0</v>
      </c>
    </row>
    <row r="816" spans="1:18" x14ac:dyDescent="0.3">
      <c r="A816" t="s">
        <v>195</v>
      </c>
      <c r="B816" s="1">
        <v>38790</v>
      </c>
      <c r="C816" t="s">
        <v>82</v>
      </c>
      <c r="D816" t="s">
        <v>196</v>
      </c>
      <c r="E816" t="s">
        <v>197</v>
      </c>
      <c r="G816" t="s">
        <v>19</v>
      </c>
      <c r="H816" t="s">
        <v>92</v>
      </c>
      <c r="I816" t="s">
        <v>45</v>
      </c>
      <c r="J816" t="s">
        <v>93</v>
      </c>
      <c r="K816">
        <v>299.8</v>
      </c>
      <c r="L816">
        <v>289</v>
      </c>
      <c r="M816" t="s">
        <v>205</v>
      </c>
      <c r="N816">
        <v>300</v>
      </c>
      <c r="P816" cm="1">
        <f t="array" ref="P816">IF(Q816&gt;0,INDEX(Q816:Q12950,MATCH(TRUE,INDEX(Q816:Q12950="",,),0)-1),"")</f>
        <v>6</v>
      </c>
      <c r="Q816">
        <f t="shared" si="18"/>
        <v>6</v>
      </c>
      <c r="R816">
        <f>IF(P816="","",0)</f>
        <v>0</v>
      </c>
    </row>
    <row r="817" spans="1:18" x14ac:dyDescent="0.3">
      <c r="A817" t="s">
        <v>195</v>
      </c>
      <c r="B817" s="1">
        <v>38790</v>
      </c>
      <c r="C817" t="s">
        <v>82</v>
      </c>
      <c r="D817" t="s">
        <v>196</v>
      </c>
      <c r="E817" t="s">
        <v>197</v>
      </c>
      <c r="G817" t="s">
        <v>19</v>
      </c>
      <c r="H817" t="s">
        <v>36</v>
      </c>
      <c r="I817" t="s">
        <v>45</v>
      </c>
      <c r="J817" t="s">
        <v>93</v>
      </c>
      <c r="K817">
        <v>141</v>
      </c>
      <c r="L817">
        <v>80</v>
      </c>
      <c r="M817" t="s">
        <v>205</v>
      </c>
      <c r="N817">
        <v>80</v>
      </c>
      <c r="P817" cm="1">
        <f t="array" ref="P817">IF(Q817&gt;0,INDEX(Q817:Q12951,MATCH(TRUE,INDEX(Q817:Q12951="",,),0)-1),"")</f>
        <v>6</v>
      </c>
      <c r="Q817">
        <f t="shared" si="18"/>
        <v>6</v>
      </c>
      <c r="R817">
        <f>IF(P817="","",0)</f>
        <v>0</v>
      </c>
    </row>
    <row r="818" spans="1:18" x14ac:dyDescent="0.3">
      <c r="A818" t="s">
        <v>195</v>
      </c>
      <c r="B818" s="1">
        <v>38790</v>
      </c>
      <c r="C818" t="s">
        <v>82</v>
      </c>
      <c r="D818" t="s">
        <v>196</v>
      </c>
      <c r="E818" t="s">
        <v>197</v>
      </c>
      <c r="G818" t="s">
        <v>19</v>
      </c>
      <c r="H818" t="s">
        <v>36</v>
      </c>
      <c r="I818" t="s">
        <v>21</v>
      </c>
      <c r="J818" t="s">
        <v>73</v>
      </c>
      <c r="K818">
        <v>635</v>
      </c>
      <c r="L818">
        <v>19</v>
      </c>
      <c r="M818" t="s">
        <v>205</v>
      </c>
      <c r="N818">
        <v>32</v>
      </c>
      <c r="P818" cm="1">
        <f t="array" ref="P818">IF(Q818&gt;0,INDEX(Q818:Q12952,MATCH(TRUE,INDEX(Q818:Q12952="",,),0)-1),"")</f>
        <v>6</v>
      </c>
      <c r="Q818">
        <f t="shared" si="18"/>
        <v>6</v>
      </c>
      <c r="R818">
        <f>IF(P818="","",0)</f>
        <v>0</v>
      </c>
    </row>
    <row r="819" spans="1:18" x14ac:dyDescent="0.3">
      <c r="A819" t="s">
        <v>195</v>
      </c>
      <c r="B819" s="1">
        <v>38790</v>
      </c>
      <c r="C819" t="s">
        <v>82</v>
      </c>
      <c r="D819" t="s">
        <v>196</v>
      </c>
      <c r="E819" t="s">
        <v>197</v>
      </c>
      <c r="G819" s="6" t="s">
        <v>88</v>
      </c>
      <c r="H819" t="s">
        <v>85</v>
      </c>
      <c r="I819" t="s">
        <v>45</v>
      </c>
      <c r="J819" t="s">
        <v>93</v>
      </c>
      <c r="K819">
        <v>85</v>
      </c>
      <c r="L819">
        <v>113</v>
      </c>
      <c r="M819" t="s">
        <v>205</v>
      </c>
      <c r="N819">
        <v>113</v>
      </c>
      <c r="P819" cm="1">
        <f t="array" ref="P819">IF(Q819&gt;0,INDEX(Q819:Q12953,MATCH(TRUE,INDEX(Q819:Q12953="",,),0)-1),"")</f>
        <v>6</v>
      </c>
      <c r="Q819">
        <f t="shared" si="18"/>
        <v>6</v>
      </c>
      <c r="R819">
        <f>IF(P819="","",0)</f>
        <v>0</v>
      </c>
    </row>
    <row r="820" spans="1:18" x14ac:dyDescent="0.3">
      <c r="A820" t="s">
        <v>195</v>
      </c>
      <c r="B820" s="1">
        <v>38790</v>
      </c>
      <c r="C820" t="s">
        <v>82</v>
      </c>
      <c r="D820" t="s">
        <v>196</v>
      </c>
      <c r="E820" t="s">
        <v>197</v>
      </c>
      <c r="G820" s="6" t="s">
        <v>88</v>
      </c>
      <c r="H820" t="s">
        <v>199</v>
      </c>
      <c r="I820" t="s">
        <v>45</v>
      </c>
      <c r="J820" t="s">
        <v>93</v>
      </c>
      <c r="K820">
        <v>7.3</v>
      </c>
      <c r="L820">
        <v>42</v>
      </c>
      <c r="M820" t="s">
        <v>205</v>
      </c>
      <c r="N820">
        <v>42</v>
      </c>
      <c r="P820" cm="1">
        <f t="array" ref="P820">IF(Q820&gt;0,INDEX(Q820:Q12954,MATCH(TRUE,INDEX(Q820:Q12954="",,),0)-1),"")</f>
        <v>6</v>
      </c>
      <c r="Q820">
        <f t="shared" si="18"/>
        <v>6</v>
      </c>
      <c r="R820">
        <f>IF(P820="","",0)</f>
        <v>0</v>
      </c>
    </row>
    <row r="821" spans="1:18" x14ac:dyDescent="0.3">
      <c r="A821" t="s">
        <v>195</v>
      </c>
      <c r="B821" s="1">
        <v>38790</v>
      </c>
      <c r="C821" t="s">
        <v>82</v>
      </c>
      <c r="D821" t="s">
        <v>196</v>
      </c>
      <c r="E821" t="s">
        <v>197</v>
      </c>
      <c r="G821" s="6" t="s">
        <v>88</v>
      </c>
      <c r="H821" t="s">
        <v>200</v>
      </c>
      <c r="I821" t="s">
        <v>45</v>
      </c>
      <c r="J821" t="s">
        <v>93</v>
      </c>
      <c r="K821">
        <v>8.6999999999999993</v>
      </c>
      <c r="L821">
        <v>196</v>
      </c>
      <c r="M821" t="s">
        <v>205</v>
      </c>
      <c r="N821">
        <v>196</v>
      </c>
      <c r="P821" cm="1">
        <f t="array" ref="P821">IF(Q821&gt;0,INDEX(Q821:Q12955,MATCH(TRUE,INDEX(Q821:Q12955="",,),0)-1),"")</f>
        <v>6</v>
      </c>
      <c r="Q821">
        <f t="shared" si="18"/>
        <v>6</v>
      </c>
      <c r="R821">
        <f>IF(P821="","",0)</f>
        <v>0</v>
      </c>
    </row>
    <row r="822" spans="1:18" x14ac:dyDescent="0.3">
      <c r="A822" t="s">
        <v>195</v>
      </c>
      <c r="B822" s="1">
        <v>38790</v>
      </c>
      <c r="C822" t="s">
        <v>82</v>
      </c>
      <c r="D822" t="s">
        <v>196</v>
      </c>
      <c r="E822" t="s">
        <v>197</v>
      </c>
      <c r="G822" s="6" t="s">
        <v>88</v>
      </c>
      <c r="H822" t="s">
        <v>85</v>
      </c>
      <c r="I822" t="s">
        <v>21</v>
      </c>
      <c r="J822" t="s">
        <v>73</v>
      </c>
      <c r="K822">
        <v>566</v>
      </c>
      <c r="L822">
        <v>12.4</v>
      </c>
      <c r="M822" t="s">
        <v>205</v>
      </c>
      <c r="N822">
        <v>12.4</v>
      </c>
      <c r="P822" cm="1">
        <f t="array" ref="P822">IF(Q822&gt;0,INDEX(Q822:Q12956,MATCH(TRUE,INDEX(Q822:Q12956="",,),0)-1),"")</f>
        <v>6</v>
      </c>
      <c r="Q822">
        <f t="shared" si="18"/>
        <v>6</v>
      </c>
      <c r="R822">
        <f>IF(P822="","",0)</f>
        <v>0</v>
      </c>
    </row>
    <row r="823" spans="1:18" x14ac:dyDescent="0.3">
      <c r="A823" t="s">
        <v>195</v>
      </c>
      <c r="B823" s="1">
        <v>38790</v>
      </c>
      <c r="C823" t="s">
        <v>82</v>
      </c>
      <c r="D823" t="s">
        <v>196</v>
      </c>
      <c r="E823" t="s">
        <v>197</v>
      </c>
      <c r="G823" s="6" t="s">
        <v>88</v>
      </c>
      <c r="H823" t="s">
        <v>92</v>
      </c>
      <c r="I823" t="s">
        <v>21</v>
      </c>
      <c r="J823" t="s">
        <v>73</v>
      </c>
      <c r="K823">
        <v>768</v>
      </c>
      <c r="L823">
        <v>6.1</v>
      </c>
      <c r="M823" t="s">
        <v>205</v>
      </c>
      <c r="N823">
        <v>6.1</v>
      </c>
      <c r="P823" cm="1">
        <f t="array" ref="P823">IF(Q823&gt;0,INDEX(Q823:Q12957,MATCH(TRUE,INDEX(Q823:Q12957="",,),0)-1),"")</f>
        <v>6</v>
      </c>
      <c r="Q823">
        <f t="shared" si="18"/>
        <v>6</v>
      </c>
      <c r="R823">
        <f>IF(P823="","",0)</f>
        <v>0</v>
      </c>
    </row>
    <row r="824" spans="1:18" x14ac:dyDescent="0.3">
      <c r="A824" t="s">
        <v>195</v>
      </c>
      <c r="B824" s="1">
        <v>38790</v>
      </c>
      <c r="C824" t="s">
        <v>82</v>
      </c>
      <c r="D824" t="s">
        <v>196</v>
      </c>
      <c r="E824" t="s">
        <v>197</v>
      </c>
      <c r="G824" s="6" t="s">
        <v>88</v>
      </c>
      <c r="H824" t="s">
        <v>199</v>
      </c>
      <c r="I824" t="s">
        <v>21</v>
      </c>
      <c r="J824" t="s">
        <v>73</v>
      </c>
      <c r="K824">
        <v>46</v>
      </c>
      <c r="L824">
        <v>12.1</v>
      </c>
      <c r="M824" t="s">
        <v>205</v>
      </c>
      <c r="N824">
        <v>12.1</v>
      </c>
      <c r="P824" cm="1">
        <f t="array" ref="P824">IF(Q824&gt;0,INDEX(Q824:Q12958,MATCH(TRUE,INDEX(Q824:Q12958="",,),0)-1),"")</f>
        <v>6</v>
      </c>
      <c r="Q824">
        <f t="shared" si="18"/>
        <v>6</v>
      </c>
      <c r="R824">
        <f>IF(P824="","",0)</f>
        <v>0</v>
      </c>
    </row>
    <row r="825" spans="1:18" x14ac:dyDescent="0.3">
      <c r="A825" t="s">
        <v>195</v>
      </c>
      <c r="B825" s="1">
        <v>38790</v>
      </c>
      <c r="C825" t="s">
        <v>82</v>
      </c>
      <c r="D825" t="s">
        <v>196</v>
      </c>
      <c r="E825" t="s">
        <v>197</v>
      </c>
      <c r="G825" s="6" t="s">
        <v>88</v>
      </c>
      <c r="H825" t="s">
        <v>200</v>
      </c>
      <c r="I825" t="s">
        <v>21</v>
      </c>
      <c r="J825" t="s">
        <v>73</v>
      </c>
      <c r="K825">
        <v>37</v>
      </c>
      <c r="L825">
        <v>4.7</v>
      </c>
      <c r="M825" t="s">
        <v>205</v>
      </c>
      <c r="N825">
        <v>4.7</v>
      </c>
      <c r="P825" cm="1">
        <f t="array" ref="P825">IF(Q825&gt;0,INDEX(Q825:Q12959,MATCH(TRUE,INDEX(Q825:Q12959="",,),0)-1),"")</f>
        <v>6</v>
      </c>
      <c r="Q825">
        <f t="shared" si="18"/>
        <v>6</v>
      </c>
      <c r="R825">
        <f>IF(P825="","",0)</f>
        <v>0</v>
      </c>
    </row>
    <row r="826" spans="1:18" x14ac:dyDescent="0.3">
      <c r="P826" t="str" cm="1">
        <f t="array" ref="P826">IF(Q826&gt;0,INDEX(Q826:Q12960,MATCH(TRUE,INDEX(Q826:Q12960="",,),0)-1),"")</f>
        <v/>
      </c>
      <c r="R826" t="str">
        <f>IF(P826="","",0)</f>
        <v/>
      </c>
    </row>
    <row r="827" spans="1:18" x14ac:dyDescent="0.3">
      <c r="A827" t="s">
        <v>195</v>
      </c>
      <c r="B827" s="1">
        <v>38790</v>
      </c>
      <c r="C827" t="s">
        <v>82</v>
      </c>
      <c r="D827" t="s">
        <v>206</v>
      </c>
      <c r="E827" t="s">
        <v>207</v>
      </c>
      <c r="G827" t="s">
        <v>19</v>
      </c>
      <c r="H827" t="s">
        <v>92</v>
      </c>
      <c r="I827" t="s">
        <v>45</v>
      </c>
      <c r="J827" t="s">
        <v>93</v>
      </c>
      <c r="K827">
        <v>41.1</v>
      </c>
      <c r="L827">
        <v>362.7</v>
      </c>
      <c r="M827" t="s">
        <v>117</v>
      </c>
      <c r="N827">
        <v>362.7</v>
      </c>
      <c r="O827" t="s">
        <v>24</v>
      </c>
      <c r="P827" cm="1">
        <f t="array" ref="P827">IF(Q827&gt;0,INDEX(Q827:Q12961,MATCH(TRUE,INDEX(Q827:Q12961="",,),0)-1),"")</f>
        <v>4</v>
      </c>
      <c r="Q827">
        <f>INT((ROW()-827)/16)+1</f>
        <v>1</v>
      </c>
      <c r="R827">
        <f>IF(P827="","",0)</f>
        <v>0</v>
      </c>
    </row>
    <row r="828" spans="1:18" x14ac:dyDescent="0.3">
      <c r="A828" t="s">
        <v>195</v>
      </c>
      <c r="B828" s="1">
        <v>38790</v>
      </c>
      <c r="C828" t="s">
        <v>82</v>
      </c>
      <c r="D828" t="s">
        <v>206</v>
      </c>
      <c r="E828" t="s">
        <v>207</v>
      </c>
      <c r="G828" t="s">
        <v>19</v>
      </c>
      <c r="H828" t="s">
        <v>20</v>
      </c>
      <c r="I828" t="s">
        <v>45</v>
      </c>
      <c r="J828" t="s">
        <v>93</v>
      </c>
      <c r="K828">
        <v>139.19999999999999</v>
      </c>
      <c r="L828">
        <v>126.5</v>
      </c>
      <c r="M828" t="s">
        <v>117</v>
      </c>
      <c r="N828">
        <v>358</v>
      </c>
      <c r="O828" t="s">
        <v>24</v>
      </c>
      <c r="P828" cm="1">
        <f t="array" ref="P828">IF(Q828&gt;0,INDEX(Q828:Q12962,MATCH(TRUE,INDEX(Q828:Q12962="",,),0)-1),"")</f>
        <v>4</v>
      </c>
      <c r="Q828">
        <f t="shared" ref="Q828:Q890" si="19">INT((ROW()-827)/16)+1</f>
        <v>1</v>
      </c>
      <c r="R828">
        <f>IF(P828="","",0)</f>
        <v>0</v>
      </c>
    </row>
    <row r="829" spans="1:18" x14ac:dyDescent="0.3">
      <c r="A829" t="s">
        <v>195</v>
      </c>
      <c r="B829" s="1">
        <v>38790</v>
      </c>
      <c r="C829" t="s">
        <v>82</v>
      </c>
      <c r="D829" t="s">
        <v>206</v>
      </c>
      <c r="E829" t="s">
        <v>207</v>
      </c>
      <c r="G829" t="s">
        <v>19</v>
      </c>
      <c r="H829" t="s">
        <v>20</v>
      </c>
      <c r="I829" t="s">
        <v>21</v>
      </c>
      <c r="J829" t="s">
        <v>73</v>
      </c>
      <c r="K829">
        <v>1018.5</v>
      </c>
      <c r="L829">
        <v>22</v>
      </c>
      <c r="M829" t="s">
        <v>117</v>
      </c>
      <c r="N829">
        <v>22</v>
      </c>
      <c r="O829" t="s">
        <v>24</v>
      </c>
      <c r="P829" cm="1">
        <f t="array" ref="P829">IF(Q829&gt;0,INDEX(Q829:Q12963,MATCH(TRUE,INDEX(Q829:Q12963="",,),0)-1),"")</f>
        <v>4</v>
      </c>
      <c r="Q829">
        <f t="shared" si="19"/>
        <v>1</v>
      </c>
      <c r="R829">
        <f>IF(P829="","",0)</f>
        <v>0</v>
      </c>
    </row>
    <row r="830" spans="1:18" x14ac:dyDescent="0.3">
      <c r="A830" t="s">
        <v>195</v>
      </c>
      <c r="B830" s="1">
        <v>38790</v>
      </c>
      <c r="C830" t="s">
        <v>82</v>
      </c>
      <c r="D830" t="s">
        <v>206</v>
      </c>
      <c r="E830" t="s">
        <v>207</v>
      </c>
      <c r="G830" s="6" t="s">
        <v>88</v>
      </c>
      <c r="H830" t="s">
        <v>85</v>
      </c>
      <c r="I830" t="s">
        <v>45</v>
      </c>
      <c r="J830" t="s">
        <v>93</v>
      </c>
      <c r="K830">
        <v>7</v>
      </c>
      <c r="L830">
        <v>118</v>
      </c>
      <c r="M830" t="s">
        <v>117</v>
      </c>
      <c r="N830">
        <v>118</v>
      </c>
      <c r="O830" t="s">
        <v>24</v>
      </c>
      <c r="P830" cm="1">
        <f t="array" ref="P830">IF(Q830&gt;0,INDEX(Q830:Q12964,MATCH(TRUE,INDEX(Q830:Q12964="",,),0)-1),"")</f>
        <v>4</v>
      </c>
      <c r="Q830">
        <f t="shared" si="19"/>
        <v>1</v>
      </c>
      <c r="R830">
        <f>IF(P830="","",0)</f>
        <v>0</v>
      </c>
    </row>
    <row r="831" spans="1:18" x14ac:dyDescent="0.3">
      <c r="A831" t="s">
        <v>195</v>
      </c>
      <c r="B831" s="1">
        <v>38790</v>
      </c>
      <c r="C831" t="s">
        <v>82</v>
      </c>
      <c r="D831" t="s">
        <v>206</v>
      </c>
      <c r="E831" t="s">
        <v>207</v>
      </c>
      <c r="G831" s="6" t="s">
        <v>88</v>
      </c>
      <c r="H831" t="s">
        <v>199</v>
      </c>
      <c r="I831" t="s">
        <v>45</v>
      </c>
      <c r="J831" t="s">
        <v>93</v>
      </c>
      <c r="K831">
        <v>27</v>
      </c>
      <c r="L831">
        <v>43.2</v>
      </c>
      <c r="M831" t="s">
        <v>117</v>
      </c>
      <c r="N831">
        <v>43.2</v>
      </c>
      <c r="O831" t="s">
        <v>24</v>
      </c>
      <c r="P831" cm="1">
        <f t="array" ref="P831">IF(Q831&gt;0,INDEX(Q831:Q12965,MATCH(TRUE,INDEX(Q831:Q12965="",,),0)-1),"")</f>
        <v>4</v>
      </c>
      <c r="Q831">
        <f t="shared" si="19"/>
        <v>1</v>
      </c>
      <c r="R831">
        <f>IF(P831="","",0)</f>
        <v>0</v>
      </c>
    </row>
    <row r="832" spans="1:18" x14ac:dyDescent="0.3">
      <c r="A832" t="s">
        <v>195</v>
      </c>
      <c r="B832" s="1">
        <v>38790</v>
      </c>
      <c r="C832" t="s">
        <v>82</v>
      </c>
      <c r="D832" t="s">
        <v>206</v>
      </c>
      <c r="E832" t="s">
        <v>207</v>
      </c>
      <c r="G832" s="6" t="s">
        <v>88</v>
      </c>
      <c r="H832" t="s">
        <v>36</v>
      </c>
      <c r="I832" t="s">
        <v>45</v>
      </c>
      <c r="J832" t="s">
        <v>93</v>
      </c>
      <c r="K832">
        <v>57.9</v>
      </c>
      <c r="L832">
        <v>82.2</v>
      </c>
      <c r="M832" t="s">
        <v>117</v>
      </c>
      <c r="N832">
        <v>82.2</v>
      </c>
      <c r="O832" t="s">
        <v>24</v>
      </c>
      <c r="P832" cm="1">
        <f t="array" ref="P832">IF(Q832&gt;0,INDEX(Q832:Q12966,MATCH(TRUE,INDEX(Q832:Q12966="",,),0)-1),"")</f>
        <v>4</v>
      </c>
      <c r="Q832">
        <f t="shared" si="19"/>
        <v>1</v>
      </c>
      <c r="R832">
        <f>IF(P832="","",0)</f>
        <v>0</v>
      </c>
    </row>
    <row r="833" spans="1:18" x14ac:dyDescent="0.3">
      <c r="A833" t="s">
        <v>195</v>
      </c>
      <c r="B833" s="1">
        <v>38790</v>
      </c>
      <c r="C833" t="s">
        <v>82</v>
      </c>
      <c r="D833" t="s">
        <v>206</v>
      </c>
      <c r="E833" t="s">
        <v>207</v>
      </c>
      <c r="G833" s="6" t="s">
        <v>88</v>
      </c>
      <c r="H833" t="s">
        <v>67</v>
      </c>
      <c r="I833" t="s">
        <v>45</v>
      </c>
      <c r="J833" t="s">
        <v>93</v>
      </c>
      <c r="K833">
        <v>17.399999999999999</v>
      </c>
      <c r="L833">
        <v>83.4</v>
      </c>
      <c r="M833" t="s">
        <v>117</v>
      </c>
      <c r="N833">
        <v>83.4</v>
      </c>
      <c r="O833" t="s">
        <v>24</v>
      </c>
      <c r="P833" cm="1">
        <f t="array" ref="P833">IF(Q833&gt;0,INDEX(Q833:Q12967,MATCH(TRUE,INDEX(Q833:Q12967="",,),0)-1),"")</f>
        <v>4</v>
      </c>
      <c r="Q833">
        <f t="shared" si="19"/>
        <v>1</v>
      </c>
      <c r="R833">
        <f>IF(P833="","",0)</f>
        <v>0</v>
      </c>
    </row>
    <row r="834" spans="1:18" x14ac:dyDescent="0.3">
      <c r="A834" t="s">
        <v>195</v>
      </c>
      <c r="B834" s="1">
        <v>38790</v>
      </c>
      <c r="C834" t="s">
        <v>82</v>
      </c>
      <c r="D834" t="s">
        <v>206</v>
      </c>
      <c r="E834" t="s">
        <v>207</v>
      </c>
      <c r="G834" s="6" t="s">
        <v>88</v>
      </c>
      <c r="H834" t="s">
        <v>41</v>
      </c>
      <c r="I834" t="s">
        <v>45</v>
      </c>
      <c r="J834" t="s">
        <v>93</v>
      </c>
      <c r="K834">
        <v>4.5999999999999996</v>
      </c>
      <c r="L834">
        <v>125.3</v>
      </c>
      <c r="M834" t="s">
        <v>117</v>
      </c>
      <c r="N834">
        <v>125.3</v>
      </c>
      <c r="O834" t="s">
        <v>24</v>
      </c>
      <c r="P834" cm="1">
        <f t="array" ref="P834">IF(Q834&gt;0,INDEX(Q834:Q12968,MATCH(TRUE,INDEX(Q834:Q12968="",,),0)-1),"")</f>
        <v>4</v>
      </c>
      <c r="Q834">
        <f t="shared" si="19"/>
        <v>1</v>
      </c>
      <c r="R834">
        <f>IF(P834="","",0)</f>
        <v>0</v>
      </c>
    </row>
    <row r="835" spans="1:18" x14ac:dyDescent="0.3">
      <c r="A835" t="s">
        <v>195</v>
      </c>
      <c r="B835" s="1">
        <v>38790</v>
      </c>
      <c r="C835" t="s">
        <v>82</v>
      </c>
      <c r="D835" t="s">
        <v>206</v>
      </c>
      <c r="E835" t="s">
        <v>207</v>
      </c>
      <c r="G835" s="6" t="s">
        <v>88</v>
      </c>
      <c r="H835" t="s">
        <v>95</v>
      </c>
      <c r="I835" t="s">
        <v>45</v>
      </c>
      <c r="J835" t="s">
        <v>93</v>
      </c>
      <c r="K835">
        <v>1.3</v>
      </c>
      <c r="L835">
        <v>87.5</v>
      </c>
      <c r="M835" t="s">
        <v>117</v>
      </c>
      <c r="N835">
        <v>87.5</v>
      </c>
      <c r="O835" t="s">
        <v>24</v>
      </c>
      <c r="P835" cm="1">
        <f t="array" ref="P835">IF(Q835&gt;0,INDEX(Q835:Q12969,MATCH(TRUE,INDEX(Q835:Q12969="",,),0)-1),"")</f>
        <v>4</v>
      </c>
      <c r="Q835">
        <f t="shared" si="19"/>
        <v>1</v>
      </c>
      <c r="R835">
        <f>IF(P835="","",0)</f>
        <v>0</v>
      </c>
    </row>
    <row r="836" spans="1:18" x14ac:dyDescent="0.3">
      <c r="A836" t="s">
        <v>195</v>
      </c>
      <c r="B836" s="1">
        <v>38790</v>
      </c>
      <c r="C836" t="s">
        <v>82</v>
      </c>
      <c r="D836" t="s">
        <v>206</v>
      </c>
      <c r="E836" t="s">
        <v>207</v>
      </c>
      <c r="G836" s="6" t="s">
        <v>88</v>
      </c>
      <c r="H836" t="s">
        <v>85</v>
      </c>
      <c r="I836" t="s">
        <v>21</v>
      </c>
      <c r="J836" t="s">
        <v>73</v>
      </c>
      <c r="K836">
        <v>253.2</v>
      </c>
      <c r="L836">
        <v>13</v>
      </c>
      <c r="M836" t="s">
        <v>117</v>
      </c>
      <c r="N836">
        <v>13</v>
      </c>
      <c r="O836" t="s">
        <v>24</v>
      </c>
      <c r="P836" cm="1">
        <f t="array" ref="P836">IF(Q836&gt;0,INDEX(Q836:Q12970,MATCH(TRUE,INDEX(Q836:Q12970="",,),0)-1),"")</f>
        <v>4</v>
      </c>
      <c r="Q836">
        <f t="shared" si="19"/>
        <v>1</v>
      </c>
      <c r="R836">
        <f>IF(P836="","",0)</f>
        <v>0</v>
      </c>
    </row>
    <row r="837" spans="1:18" x14ac:dyDescent="0.3">
      <c r="A837" t="s">
        <v>195</v>
      </c>
      <c r="B837" s="1">
        <v>38790</v>
      </c>
      <c r="C837" t="s">
        <v>82</v>
      </c>
      <c r="D837" t="s">
        <v>206</v>
      </c>
      <c r="E837" t="s">
        <v>207</v>
      </c>
      <c r="G837" s="6" t="s">
        <v>88</v>
      </c>
      <c r="H837" t="s">
        <v>92</v>
      </c>
      <c r="I837" t="s">
        <v>21</v>
      </c>
      <c r="J837" t="s">
        <v>73</v>
      </c>
      <c r="K837">
        <v>291</v>
      </c>
      <c r="L837">
        <v>15</v>
      </c>
      <c r="M837" t="s">
        <v>117</v>
      </c>
      <c r="N837">
        <v>15</v>
      </c>
      <c r="O837" t="s">
        <v>24</v>
      </c>
      <c r="P837" cm="1">
        <f t="array" ref="P837">IF(Q837&gt;0,INDEX(Q837:Q12971,MATCH(TRUE,INDEX(Q837:Q12971="",,),0)-1),"")</f>
        <v>4</v>
      </c>
      <c r="Q837">
        <f t="shared" si="19"/>
        <v>1</v>
      </c>
      <c r="R837">
        <f>IF(P837="","",0)</f>
        <v>0</v>
      </c>
    </row>
    <row r="838" spans="1:18" x14ac:dyDescent="0.3">
      <c r="A838" t="s">
        <v>195</v>
      </c>
      <c r="B838" s="1">
        <v>38790</v>
      </c>
      <c r="C838" t="s">
        <v>82</v>
      </c>
      <c r="D838" t="s">
        <v>206</v>
      </c>
      <c r="E838" t="s">
        <v>207</v>
      </c>
      <c r="G838" s="6" t="s">
        <v>88</v>
      </c>
      <c r="H838" t="s">
        <v>199</v>
      </c>
      <c r="I838" t="s">
        <v>21</v>
      </c>
      <c r="J838" t="s">
        <v>73</v>
      </c>
      <c r="K838">
        <v>315.89999999999998</v>
      </c>
      <c r="L838">
        <v>10</v>
      </c>
      <c r="M838" t="s">
        <v>117</v>
      </c>
      <c r="N838">
        <v>10</v>
      </c>
      <c r="O838" t="s">
        <v>24</v>
      </c>
      <c r="P838" cm="1">
        <f t="array" ref="P838">IF(Q838&gt;0,INDEX(Q838:Q12972,MATCH(TRUE,INDEX(Q838:Q12972="",,),0)-1),"")</f>
        <v>4</v>
      </c>
      <c r="Q838">
        <f t="shared" si="19"/>
        <v>1</v>
      </c>
      <c r="R838">
        <f>IF(P838="","",0)</f>
        <v>0</v>
      </c>
    </row>
    <row r="839" spans="1:18" x14ac:dyDescent="0.3">
      <c r="A839" t="s">
        <v>195</v>
      </c>
      <c r="B839" s="1">
        <v>38790</v>
      </c>
      <c r="C839" t="s">
        <v>82</v>
      </c>
      <c r="D839" t="s">
        <v>206</v>
      </c>
      <c r="E839" t="s">
        <v>207</v>
      </c>
      <c r="G839" s="6" t="s">
        <v>88</v>
      </c>
      <c r="H839" t="s">
        <v>36</v>
      </c>
      <c r="I839" t="s">
        <v>21</v>
      </c>
      <c r="J839" t="s">
        <v>73</v>
      </c>
      <c r="K839">
        <v>164.8</v>
      </c>
      <c r="L839">
        <v>27</v>
      </c>
      <c r="M839" t="s">
        <v>117</v>
      </c>
      <c r="N839">
        <v>27</v>
      </c>
      <c r="O839" t="s">
        <v>24</v>
      </c>
      <c r="P839" cm="1">
        <f t="array" ref="P839">IF(Q839&gt;0,INDEX(Q839:Q12973,MATCH(TRUE,INDEX(Q839:Q12973="",,),0)-1),"")</f>
        <v>4</v>
      </c>
      <c r="Q839">
        <f t="shared" si="19"/>
        <v>1</v>
      </c>
      <c r="R839">
        <f>IF(P839="","",0)</f>
        <v>0</v>
      </c>
    </row>
    <row r="840" spans="1:18" x14ac:dyDescent="0.3">
      <c r="A840" t="s">
        <v>195</v>
      </c>
      <c r="B840" s="1">
        <v>38790</v>
      </c>
      <c r="C840" t="s">
        <v>82</v>
      </c>
      <c r="D840" t="s">
        <v>206</v>
      </c>
      <c r="E840" t="s">
        <v>207</v>
      </c>
      <c r="G840" s="6" t="s">
        <v>88</v>
      </c>
      <c r="H840" t="s">
        <v>67</v>
      </c>
      <c r="I840" t="s">
        <v>21</v>
      </c>
      <c r="J840" t="s">
        <v>73</v>
      </c>
      <c r="K840">
        <v>48.8</v>
      </c>
      <c r="L840">
        <v>13</v>
      </c>
      <c r="M840" t="s">
        <v>117</v>
      </c>
      <c r="N840">
        <v>13</v>
      </c>
      <c r="O840" t="s">
        <v>24</v>
      </c>
      <c r="P840" cm="1">
        <f t="array" ref="P840">IF(Q840&gt;0,INDEX(Q840:Q12974,MATCH(TRUE,INDEX(Q840:Q12974="",,),0)-1),"")</f>
        <v>4</v>
      </c>
      <c r="Q840">
        <f t="shared" si="19"/>
        <v>1</v>
      </c>
      <c r="R840">
        <f>IF(P840="","",0)</f>
        <v>0</v>
      </c>
    </row>
    <row r="841" spans="1:18" x14ac:dyDescent="0.3">
      <c r="A841" t="s">
        <v>195</v>
      </c>
      <c r="B841" s="1">
        <v>38790</v>
      </c>
      <c r="C841" t="s">
        <v>82</v>
      </c>
      <c r="D841" t="s">
        <v>206</v>
      </c>
      <c r="E841" t="s">
        <v>207</v>
      </c>
      <c r="G841" s="6" t="s">
        <v>88</v>
      </c>
      <c r="H841" t="s">
        <v>41</v>
      </c>
      <c r="I841" t="s">
        <v>21</v>
      </c>
      <c r="J841" t="s">
        <v>73</v>
      </c>
      <c r="K841">
        <v>9</v>
      </c>
      <c r="L841">
        <v>50</v>
      </c>
      <c r="M841" t="s">
        <v>117</v>
      </c>
      <c r="N841">
        <v>50</v>
      </c>
      <c r="O841" t="s">
        <v>24</v>
      </c>
      <c r="P841" cm="1">
        <f t="array" ref="P841">IF(Q841&gt;0,INDEX(Q841:Q12975,MATCH(TRUE,INDEX(Q841:Q12975="",,),0)-1),"")</f>
        <v>4</v>
      </c>
      <c r="Q841">
        <f t="shared" si="19"/>
        <v>1</v>
      </c>
      <c r="R841">
        <f>IF(P841="","",0)</f>
        <v>0</v>
      </c>
    </row>
    <row r="842" spans="1:18" x14ac:dyDescent="0.3">
      <c r="A842" t="s">
        <v>195</v>
      </c>
      <c r="B842" s="1">
        <v>38790</v>
      </c>
      <c r="C842" t="s">
        <v>82</v>
      </c>
      <c r="D842" t="s">
        <v>206</v>
      </c>
      <c r="E842" t="s">
        <v>207</v>
      </c>
      <c r="G842" s="6" t="s">
        <v>88</v>
      </c>
      <c r="H842" t="s">
        <v>95</v>
      </c>
      <c r="I842" t="s">
        <v>21</v>
      </c>
      <c r="J842" t="s">
        <v>73</v>
      </c>
      <c r="K842">
        <v>78.5</v>
      </c>
      <c r="L842">
        <v>21</v>
      </c>
      <c r="M842" t="s">
        <v>117</v>
      </c>
      <c r="N842">
        <v>21</v>
      </c>
      <c r="O842" t="s">
        <v>24</v>
      </c>
      <c r="P842" cm="1">
        <f t="array" ref="P842">IF(Q842&gt;0,INDEX(Q842:Q12976,MATCH(TRUE,INDEX(Q842:Q12976="",,),0)-1),"")</f>
        <v>4</v>
      </c>
      <c r="Q842">
        <f t="shared" si="19"/>
        <v>1</v>
      </c>
      <c r="R842">
        <f>IF(P842="","",0)</f>
        <v>0</v>
      </c>
    </row>
    <row r="843" spans="1:18" x14ac:dyDescent="0.3">
      <c r="A843" t="s">
        <v>195</v>
      </c>
      <c r="B843" s="1">
        <v>38790</v>
      </c>
      <c r="C843" t="s">
        <v>82</v>
      </c>
      <c r="D843" t="s">
        <v>206</v>
      </c>
      <c r="E843" t="s">
        <v>207</v>
      </c>
      <c r="G843" t="s">
        <v>19</v>
      </c>
      <c r="H843" t="s">
        <v>92</v>
      </c>
      <c r="I843" t="s">
        <v>45</v>
      </c>
      <c r="J843" t="s">
        <v>93</v>
      </c>
      <c r="K843">
        <v>41.1</v>
      </c>
      <c r="L843">
        <v>362.7</v>
      </c>
      <c r="M843" t="s">
        <v>208</v>
      </c>
      <c r="N843">
        <v>380</v>
      </c>
      <c r="P843" cm="1">
        <f t="array" ref="P843">IF(Q843&gt;0,INDEX(Q843:Q12977,MATCH(TRUE,INDEX(Q843:Q12977="",,),0)-1),"")</f>
        <v>4</v>
      </c>
      <c r="Q843">
        <f t="shared" si="19"/>
        <v>2</v>
      </c>
      <c r="R843">
        <f>IF(P843="","",0)</f>
        <v>0</v>
      </c>
    </row>
    <row r="844" spans="1:18" x14ac:dyDescent="0.3">
      <c r="A844" t="s">
        <v>195</v>
      </c>
      <c r="B844" s="1">
        <v>38790</v>
      </c>
      <c r="C844" t="s">
        <v>82</v>
      </c>
      <c r="D844" t="s">
        <v>206</v>
      </c>
      <c r="E844" t="s">
        <v>207</v>
      </c>
      <c r="G844" t="s">
        <v>19</v>
      </c>
      <c r="H844" t="s">
        <v>20</v>
      </c>
      <c r="I844" t="s">
        <v>45</v>
      </c>
      <c r="J844" t="s">
        <v>93</v>
      </c>
      <c r="K844">
        <v>139.19999999999999</v>
      </c>
      <c r="L844">
        <v>126.5</v>
      </c>
      <c r="M844" t="s">
        <v>208</v>
      </c>
      <c r="N844">
        <v>150</v>
      </c>
      <c r="P844" cm="1">
        <f t="array" ref="P844">IF(Q844&gt;0,INDEX(Q844:Q12978,MATCH(TRUE,INDEX(Q844:Q12978="",,),0)-1),"")</f>
        <v>4</v>
      </c>
      <c r="Q844">
        <f t="shared" si="19"/>
        <v>2</v>
      </c>
      <c r="R844">
        <f>IF(P844="","",0)</f>
        <v>0</v>
      </c>
    </row>
    <row r="845" spans="1:18" x14ac:dyDescent="0.3">
      <c r="A845" t="s">
        <v>195</v>
      </c>
      <c r="B845" s="1">
        <v>38790</v>
      </c>
      <c r="C845" t="s">
        <v>82</v>
      </c>
      <c r="D845" t="s">
        <v>206</v>
      </c>
      <c r="E845" t="s">
        <v>207</v>
      </c>
      <c r="G845" t="s">
        <v>19</v>
      </c>
      <c r="H845" t="s">
        <v>20</v>
      </c>
      <c r="I845" t="s">
        <v>21</v>
      </c>
      <c r="J845" t="s">
        <v>73</v>
      </c>
      <c r="K845">
        <v>1018.5</v>
      </c>
      <c r="L845">
        <v>22</v>
      </c>
      <c r="M845" t="s">
        <v>208</v>
      </c>
      <c r="N845">
        <v>25</v>
      </c>
      <c r="P845" cm="1">
        <f t="array" ref="P845">IF(Q845&gt;0,INDEX(Q845:Q12979,MATCH(TRUE,INDEX(Q845:Q12979="",,),0)-1),"")</f>
        <v>4</v>
      </c>
      <c r="Q845">
        <f t="shared" si="19"/>
        <v>2</v>
      </c>
      <c r="R845">
        <f>IF(P845="","",0)</f>
        <v>0</v>
      </c>
    </row>
    <row r="846" spans="1:18" x14ac:dyDescent="0.3">
      <c r="A846" t="s">
        <v>195</v>
      </c>
      <c r="B846" s="1">
        <v>38790</v>
      </c>
      <c r="C846" t="s">
        <v>82</v>
      </c>
      <c r="D846" t="s">
        <v>206</v>
      </c>
      <c r="E846" t="s">
        <v>207</v>
      </c>
      <c r="G846" s="6" t="s">
        <v>88</v>
      </c>
      <c r="H846" t="s">
        <v>85</v>
      </c>
      <c r="I846" t="s">
        <v>45</v>
      </c>
      <c r="J846" t="s">
        <v>93</v>
      </c>
      <c r="K846">
        <v>7</v>
      </c>
      <c r="L846">
        <v>118</v>
      </c>
      <c r="M846" t="s">
        <v>208</v>
      </c>
      <c r="N846">
        <v>118</v>
      </c>
      <c r="P846" cm="1">
        <f t="array" ref="P846">IF(Q846&gt;0,INDEX(Q846:Q12980,MATCH(TRUE,INDEX(Q846:Q12980="",,),0)-1),"")</f>
        <v>4</v>
      </c>
      <c r="Q846">
        <f t="shared" si="19"/>
        <v>2</v>
      </c>
      <c r="R846">
        <f>IF(P846="","",0)</f>
        <v>0</v>
      </c>
    </row>
    <row r="847" spans="1:18" x14ac:dyDescent="0.3">
      <c r="A847" t="s">
        <v>195</v>
      </c>
      <c r="B847" s="1">
        <v>38790</v>
      </c>
      <c r="C847" t="s">
        <v>82</v>
      </c>
      <c r="D847" t="s">
        <v>206</v>
      </c>
      <c r="E847" t="s">
        <v>207</v>
      </c>
      <c r="G847" s="6" t="s">
        <v>88</v>
      </c>
      <c r="H847" t="s">
        <v>199</v>
      </c>
      <c r="I847" t="s">
        <v>45</v>
      </c>
      <c r="J847" t="s">
        <v>93</v>
      </c>
      <c r="K847">
        <v>27</v>
      </c>
      <c r="L847">
        <v>43.2</v>
      </c>
      <c r="M847" t="s">
        <v>208</v>
      </c>
      <c r="N847">
        <v>43.2</v>
      </c>
      <c r="P847" cm="1">
        <f t="array" ref="P847">IF(Q847&gt;0,INDEX(Q847:Q12981,MATCH(TRUE,INDEX(Q847:Q12981="",,),0)-1),"")</f>
        <v>4</v>
      </c>
      <c r="Q847">
        <f t="shared" si="19"/>
        <v>2</v>
      </c>
      <c r="R847">
        <f>IF(P847="","",0)</f>
        <v>0</v>
      </c>
    </row>
    <row r="848" spans="1:18" x14ac:dyDescent="0.3">
      <c r="A848" t="s">
        <v>195</v>
      </c>
      <c r="B848" s="1">
        <v>38790</v>
      </c>
      <c r="C848" t="s">
        <v>82</v>
      </c>
      <c r="D848" t="s">
        <v>206</v>
      </c>
      <c r="E848" t="s">
        <v>207</v>
      </c>
      <c r="G848" s="6" t="s">
        <v>88</v>
      </c>
      <c r="H848" t="s">
        <v>36</v>
      </c>
      <c r="I848" t="s">
        <v>45</v>
      </c>
      <c r="J848" t="s">
        <v>93</v>
      </c>
      <c r="K848">
        <v>57.9</v>
      </c>
      <c r="L848">
        <v>82.2</v>
      </c>
      <c r="M848" t="s">
        <v>208</v>
      </c>
      <c r="N848">
        <v>82.2</v>
      </c>
      <c r="P848" cm="1">
        <f t="array" ref="P848">IF(Q848&gt;0,INDEX(Q848:Q12982,MATCH(TRUE,INDEX(Q848:Q12982="",,),0)-1),"")</f>
        <v>4</v>
      </c>
      <c r="Q848">
        <f t="shared" si="19"/>
        <v>2</v>
      </c>
      <c r="R848">
        <f>IF(P848="","",0)</f>
        <v>0</v>
      </c>
    </row>
    <row r="849" spans="1:18" x14ac:dyDescent="0.3">
      <c r="A849" t="s">
        <v>195</v>
      </c>
      <c r="B849" s="1">
        <v>38790</v>
      </c>
      <c r="C849" t="s">
        <v>82</v>
      </c>
      <c r="D849" t="s">
        <v>206</v>
      </c>
      <c r="E849" t="s">
        <v>207</v>
      </c>
      <c r="G849" s="6" t="s">
        <v>88</v>
      </c>
      <c r="H849" t="s">
        <v>67</v>
      </c>
      <c r="I849" t="s">
        <v>45</v>
      </c>
      <c r="J849" t="s">
        <v>93</v>
      </c>
      <c r="K849">
        <v>17.399999999999999</v>
      </c>
      <c r="L849">
        <v>83.4</v>
      </c>
      <c r="M849" t="s">
        <v>208</v>
      </c>
      <c r="N849">
        <v>83.4</v>
      </c>
      <c r="P849" cm="1">
        <f t="array" ref="P849">IF(Q849&gt;0,INDEX(Q849:Q12983,MATCH(TRUE,INDEX(Q849:Q12983="",,),0)-1),"")</f>
        <v>4</v>
      </c>
      <c r="Q849">
        <f t="shared" si="19"/>
        <v>2</v>
      </c>
      <c r="R849">
        <f>IF(P849="","",0)</f>
        <v>0</v>
      </c>
    </row>
    <row r="850" spans="1:18" x14ac:dyDescent="0.3">
      <c r="A850" t="s">
        <v>195</v>
      </c>
      <c r="B850" s="1">
        <v>38790</v>
      </c>
      <c r="C850" t="s">
        <v>82</v>
      </c>
      <c r="D850" t="s">
        <v>206</v>
      </c>
      <c r="E850" t="s">
        <v>207</v>
      </c>
      <c r="G850" s="6" t="s">
        <v>88</v>
      </c>
      <c r="H850" t="s">
        <v>41</v>
      </c>
      <c r="I850" t="s">
        <v>45</v>
      </c>
      <c r="J850" t="s">
        <v>93</v>
      </c>
      <c r="K850">
        <v>4.5999999999999996</v>
      </c>
      <c r="L850">
        <v>125.3</v>
      </c>
      <c r="M850" t="s">
        <v>208</v>
      </c>
      <c r="N850">
        <v>125.3</v>
      </c>
      <c r="P850" cm="1">
        <f t="array" ref="P850">IF(Q850&gt;0,INDEX(Q850:Q12984,MATCH(TRUE,INDEX(Q850:Q12984="",,),0)-1),"")</f>
        <v>4</v>
      </c>
      <c r="Q850">
        <f t="shared" si="19"/>
        <v>2</v>
      </c>
      <c r="R850">
        <f>IF(P850="","",0)</f>
        <v>0</v>
      </c>
    </row>
    <row r="851" spans="1:18" x14ac:dyDescent="0.3">
      <c r="A851" t="s">
        <v>195</v>
      </c>
      <c r="B851" s="1">
        <v>38790</v>
      </c>
      <c r="C851" t="s">
        <v>82</v>
      </c>
      <c r="D851" t="s">
        <v>206</v>
      </c>
      <c r="E851" t="s">
        <v>207</v>
      </c>
      <c r="G851" s="6" t="s">
        <v>88</v>
      </c>
      <c r="H851" t="s">
        <v>95</v>
      </c>
      <c r="I851" t="s">
        <v>45</v>
      </c>
      <c r="J851" t="s">
        <v>93</v>
      </c>
      <c r="K851">
        <v>1.3</v>
      </c>
      <c r="L851">
        <v>87.5</v>
      </c>
      <c r="M851" t="s">
        <v>208</v>
      </c>
      <c r="N851">
        <v>87.5</v>
      </c>
      <c r="P851" cm="1">
        <f t="array" ref="P851">IF(Q851&gt;0,INDEX(Q851:Q12985,MATCH(TRUE,INDEX(Q851:Q12985="",,),0)-1),"")</f>
        <v>4</v>
      </c>
      <c r="Q851">
        <f t="shared" si="19"/>
        <v>2</v>
      </c>
      <c r="R851">
        <f>IF(P851="","",0)</f>
        <v>0</v>
      </c>
    </row>
    <row r="852" spans="1:18" x14ac:dyDescent="0.3">
      <c r="A852" t="s">
        <v>195</v>
      </c>
      <c r="B852" s="1">
        <v>38790</v>
      </c>
      <c r="C852" t="s">
        <v>82</v>
      </c>
      <c r="D852" t="s">
        <v>206</v>
      </c>
      <c r="E852" t="s">
        <v>207</v>
      </c>
      <c r="G852" s="6" t="s">
        <v>88</v>
      </c>
      <c r="H852" t="s">
        <v>85</v>
      </c>
      <c r="I852" t="s">
        <v>21</v>
      </c>
      <c r="J852" t="s">
        <v>73</v>
      </c>
      <c r="K852">
        <v>253.2</v>
      </c>
      <c r="L852">
        <v>13</v>
      </c>
      <c r="M852" t="s">
        <v>208</v>
      </c>
      <c r="N852">
        <v>13</v>
      </c>
      <c r="P852" cm="1">
        <f t="array" ref="P852">IF(Q852&gt;0,INDEX(Q852:Q12986,MATCH(TRUE,INDEX(Q852:Q12986="",,),0)-1),"")</f>
        <v>4</v>
      </c>
      <c r="Q852">
        <f t="shared" si="19"/>
        <v>2</v>
      </c>
      <c r="R852">
        <f>IF(P852="","",0)</f>
        <v>0</v>
      </c>
    </row>
    <row r="853" spans="1:18" x14ac:dyDescent="0.3">
      <c r="A853" t="s">
        <v>195</v>
      </c>
      <c r="B853" s="1">
        <v>38790</v>
      </c>
      <c r="C853" t="s">
        <v>82</v>
      </c>
      <c r="D853" t="s">
        <v>206</v>
      </c>
      <c r="E853" t="s">
        <v>207</v>
      </c>
      <c r="G853" s="6" t="s">
        <v>88</v>
      </c>
      <c r="H853" t="s">
        <v>92</v>
      </c>
      <c r="I853" t="s">
        <v>21</v>
      </c>
      <c r="J853" t="s">
        <v>73</v>
      </c>
      <c r="K853">
        <v>291</v>
      </c>
      <c r="L853">
        <v>15</v>
      </c>
      <c r="M853" t="s">
        <v>208</v>
      </c>
      <c r="N853">
        <v>15</v>
      </c>
      <c r="P853" cm="1">
        <f t="array" ref="P853">IF(Q853&gt;0,INDEX(Q853:Q12987,MATCH(TRUE,INDEX(Q853:Q12987="",,),0)-1),"")</f>
        <v>4</v>
      </c>
      <c r="Q853">
        <f t="shared" si="19"/>
        <v>2</v>
      </c>
      <c r="R853">
        <f>IF(P853="","",0)</f>
        <v>0</v>
      </c>
    </row>
    <row r="854" spans="1:18" x14ac:dyDescent="0.3">
      <c r="A854" t="s">
        <v>195</v>
      </c>
      <c r="B854" s="1">
        <v>38790</v>
      </c>
      <c r="C854" t="s">
        <v>82</v>
      </c>
      <c r="D854" t="s">
        <v>206</v>
      </c>
      <c r="E854" t="s">
        <v>207</v>
      </c>
      <c r="G854" s="6" t="s">
        <v>88</v>
      </c>
      <c r="H854" t="s">
        <v>199</v>
      </c>
      <c r="I854" t="s">
        <v>21</v>
      </c>
      <c r="J854" t="s">
        <v>73</v>
      </c>
      <c r="K854">
        <v>315.89999999999998</v>
      </c>
      <c r="L854">
        <v>10</v>
      </c>
      <c r="M854" t="s">
        <v>208</v>
      </c>
      <c r="N854">
        <v>10</v>
      </c>
      <c r="P854" cm="1">
        <f t="array" ref="P854">IF(Q854&gt;0,INDEX(Q854:Q12988,MATCH(TRUE,INDEX(Q854:Q12988="",,),0)-1),"")</f>
        <v>4</v>
      </c>
      <c r="Q854">
        <f t="shared" si="19"/>
        <v>2</v>
      </c>
      <c r="R854">
        <f>IF(P854="","",0)</f>
        <v>0</v>
      </c>
    </row>
    <row r="855" spans="1:18" x14ac:dyDescent="0.3">
      <c r="A855" t="s">
        <v>195</v>
      </c>
      <c r="B855" s="1">
        <v>38790</v>
      </c>
      <c r="C855" t="s">
        <v>82</v>
      </c>
      <c r="D855" t="s">
        <v>206</v>
      </c>
      <c r="E855" t="s">
        <v>207</v>
      </c>
      <c r="G855" s="6" t="s">
        <v>88</v>
      </c>
      <c r="H855" t="s">
        <v>36</v>
      </c>
      <c r="I855" t="s">
        <v>21</v>
      </c>
      <c r="J855" t="s">
        <v>73</v>
      </c>
      <c r="K855">
        <v>164.8</v>
      </c>
      <c r="L855">
        <v>27</v>
      </c>
      <c r="M855" t="s">
        <v>208</v>
      </c>
      <c r="N855">
        <v>27</v>
      </c>
      <c r="P855" cm="1">
        <f t="array" ref="P855">IF(Q855&gt;0,INDEX(Q855:Q12989,MATCH(TRUE,INDEX(Q855:Q12989="",,),0)-1),"")</f>
        <v>4</v>
      </c>
      <c r="Q855">
        <f t="shared" si="19"/>
        <v>2</v>
      </c>
      <c r="R855">
        <f>IF(P855="","",0)</f>
        <v>0</v>
      </c>
    </row>
    <row r="856" spans="1:18" x14ac:dyDescent="0.3">
      <c r="A856" t="s">
        <v>195</v>
      </c>
      <c r="B856" s="1">
        <v>38790</v>
      </c>
      <c r="C856" t="s">
        <v>82</v>
      </c>
      <c r="D856" t="s">
        <v>206</v>
      </c>
      <c r="E856" t="s">
        <v>207</v>
      </c>
      <c r="G856" s="6" t="s">
        <v>88</v>
      </c>
      <c r="H856" t="s">
        <v>67</v>
      </c>
      <c r="I856" t="s">
        <v>21</v>
      </c>
      <c r="J856" t="s">
        <v>73</v>
      </c>
      <c r="K856">
        <v>48.8</v>
      </c>
      <c r="L856">
        <v>13</v>
      </c>
      <c r="M856" t="s">
        <v>208</v>
      </c>
      <c r="N856">
        <v>13</v>
      </c>
      <c r="P856" cm="1">
        <f t="array" ref="P856">IF(Q856&gt;0,INDEX(Q856:Q12990,MATCH(TRUE,INDEX(Q856:Q12990="",,),0)-1),"")</f>
        <v>4</v>
      </c>
      <c r="Q856">
        <f t="shared" si="19"/>
        <v>2</v>
      </c>
      <c r="R856">
        <f>IF(P856="","",0)</f>
        <v>0</v>
      </c>
    </row>
    <row r="857" spans="1:18" x14ac:dyDescent="0.3">
      <c r="A857" t="s">
        <v>195</v>
      </c>
      <c r="B857" s="1">
        <v>38790</v>
      </c>
      <c r="C857" t="s">
        <v>82</v>
      </c>
      <c r="D857" t="s">
        <v>206</v>
      </c>
      <c r="E857" t="s">
        <v>207</v>
      </c>
      <c r="G857" s="6" t="s">
        <v>88</v>
      </c>
      <c r="H857" t="s">
        <v>41</v>
      </c>
      <c r="I857" t="s">
        <v>21</v>
      </c>
      <c r="J857" t="s">
        <v>73</v>
      </c>
      <c r="K857">
        <v>9</v>
      </c>
      <c r="L857">
        <v>50</v>
      </c>
      <c r="M857" t="s">
        <v>208</v>
      </c>
      <c r="N857">
        <v>50</v>
      </c>
      <c r="P857" cm="1">
        <f t="array" ref="P857">IF(Q857&gt;0,INDEX(Q857:Q12991,MATCH(TRUE,INDEX(Q857:Q12991="",,),0)-1),"")</f>
        <v>4</v>
      </c>
      <c r="Q857">
        <f t="shared" si="19"/>
        <v>2</v>
      </c>
      <c r="R857">
        <f>IF(P857="","",0)</f>
        <v>0</v>
      </c>
    </row>
    <row r="858" spans="1:18" x14ac:dyDescent="0.3">
      <c r="A858" t="s">
        <v>195</v>
      </c>
      <c r="B858" s="1">
        <v>38790</v>
      </c>
      <c r="C858" t="s">
        <v>82</v>
      </c>
      <c r="D858" t="s">
        <v>206</v>
      </c>
      <c r="E858" t="s">
        <v>207</v>
      </c>
      <c r="G858" s="6" t="s">
        <v>88</v>
      </c>
      <c r="H858" t="s">
        <v>95</v>
      </c>
      <c r="I858" t="s">
        <v>21</v>
      </c>
      <c r="J858" t="s">
        <v>73</v>
      </c>
      <c r="K858">
        <v>78.5</v>
      </c>
      <c r="L858">
        <v>21</v>
      </c>
      <c r="M858" t="s">
        <v>208</v>
      </c>
      <c r="N858">
        <v>21</v>
      </c>
      <c r="P858" cm="1">
        <f t="array" ref="P858">IF(Q858&gt;0,INDEX(Q858:Q12992,MATCH(TRUE,INDEX(Q858:Q12992="",,),0)-1),"")</f>
        <v>4</v>
      </c>
      <c r="Q858">
        <f t="shared" si="19"/>
        <v>2</v>
      </c>
      <c r="R858">
        <f>IF(P858="","",0)</f>
        <v>0</v>
      </c>
    </row>
    <row r="859" spans="1:18" x14ac:dyDescent="0.3">
      <c r="A859" t="s">
        <v>195</v>
      </c>
      <c r="B859" s="1">
        <v>38790</v>
      </c>
      <c r="C859" t="s">
        <v>82</v>
      </c>
      <c r="D859" t="s">
        <v>206</v>
      </c>
      <c r="E859" t="s">
        <v>207</v>
      </c>
      <c r="G859" t="s">
        <v>19</v>
      </c>
      <c r="H859" t="s">
        <v>92</v>
      </c>
      <c r="I859" t="s">
        <v>45</v>
      </c>
      <c r="J859" t="s">
        <v>93</v>
      </c>
      <c r="K859">
        <v>41.1</v>
      </c>
      <c r="L859">
        <v>362.7</v>
      </c>
      <c r="M859" t="s">
        <v>201</v>
      </c>
      <c r="N859">
        <v>362.7</v>
      </c>
      <c r="P859" cm="1">
        <f t="array" ref="P859">IF(Q859&gt;0,INDEX(Q859:Q12993,MATCH(TRUE,INDEX(Q859:Q12993="",,),0)-1),"")</f>
        <v>4</v>
      </c>
      <c r="Q859">
        <f t="shared" si="19"/>
        <v>3</v>
      </c>
      <c r="R859">
        <f>IF(P859="","",0)</f>
        <v>0</v>
      </c>
    </row>
    <row r="860" spans="1:18" x14ac:dyDescent="0.3">
      <c r="A860" t="s">
        <v>195</v>
      </c>
      <c r="B860" s="1">
        <v>38790</v>
      </c>
      <c r="C860" t="s">
        <v>82</v>
      </c>
      <c r="D860" t="s">
        <v>206</v>
      </c>
      <c r="E860" t="s">
        <v>207</v>
      </c>
      <c r="G860" t="s">
        <v>19</v>
      </c>
      <c r="H860" t="s">
        <v>20</v>
      </c>
      <c r="I860" t="s">
        <v>45</v>
      </c>
      <c r="J860" t="s">
        <v>93</v>
      </c>
      <c r="K860">
        <v>139.19999999999999</v>
      </c>
      <c r="L860">
        <v>126.5</v>
      </c>
      <c r="M860" t="s">
        <v>201</v>
      </c>
      <c r="N860">
        <v>126.5</v>
      </c>
      <c r="P860" cm="1">
        <f t="array" ref="P860">IF(Q860&gt;0,INDEX(Q860:Q12994,MATCH(TRUE,INDEX(Q860:Q12994="",,),0)-1),"")</f>
        <v>4</v>
      </c>
      <c r="Q860">
        <f t="shared" si="19"/>
        <v>3</v>
      </c>
      <c r="R860">
        <f>IF(P860="","",0)</f>
        <v>0</v>
      </c>
    </row>
    <row r="861" spans="1:18" x14ac:dyDescent="0.3">
      <c r="A861" t="s">
        <v>195</v>
      </c>
      <c r="B861" s="1">
        <v>38790</v>
      </c>
      <c r="C861" t="s">
        <v>82</v>
      </c>
      <c r="D861" t="s">
        <v>206</v>
      </c>
      <c r="E861" t="s">
        <v>207</v>
      </c>
      <c r="G861" t="s">
        <v>19</v>
      </c>
      <c r="H861" t="s">
        <v>20</v>
      </c>
      <c r="I861" t="s">
        <v>21</v>
      </c>
      <c r="J861" t="s">
        <v>73</v>
      </c>
      <c r="K861">
        <v>1018.5</v>
      </c>
      <c r="L861">
        <v>22</v>
      </c>
      <c r="M861" t="s">
        <v>201</v>
      </c>
      <c r="N861">
        <v>25.2</v>
      </c>
      <c r="P861" cm="1">
        <f t="array" ref="P861">IF(Q861&gt;0,INDEX(Q861:Q12995,MATCH(TRUE,INDEX(Q861:Q12995="",,),0)-1),"")</f>
        <v>4</v>
      </c>
      <c r="Q861">
        <f t="shared" si="19"/>
        <v>3</v>
      </c>
      <c r="R861">
        <f>IF(P861="","",0)</f>
        <v>0</v>
      </c>
    </row>
    <row r="862" spans="1:18" x14ac:dyDescent="0.3">
      <c r="A862" t="s">
        <v>195</v>
      </c>
      <c r="B862" s="1">
        <v>38790</v>
      </c>
      <c r="C862" t="s">
        <v>82</v>
      </c>
      <c r="D862" t="s">
        <v>206</v>
      </c>
      <c r="E862" t="s">
        <v>207</v>
      </c>
      <c r="G862" s="6" t="s">
        <v>88</v>
      </c>
      <c r="H862" t="s">
        <v>85</v>
      </c>
      <c r="I862" t="s">
        <v>45</v>
      </c>
      <c r="J862" t="s">
        <v>93</v>
      </c>
      <c r="K862">
        <v>7</v>
      </c>
      <c r="L862">
        <v>118</v>
      </c>
      <c r="M862" t="s">
        <v>201</v>
      </c>
      <c r="N862">
        <v>118</v>
      </c>
      <c r="P862" cm="1">
        <f t="array" ref="P862">IF(Q862&gt;0,INDEX(Q862:Q12996,MATCH(TRUE,INDEX(Q862:Q12996="",,),0)-1),"")</f>
        <v>4</v>
      </c>
      <c r="Q862">
        <f t="shared" si="19"/>
        <v>3</v>
      </c>
      <c r="R862">
        <f>IF(P862="","",0)</f>
        <v>0</v>
      </c>
    </row>
    <row r="863" spans="1:18" x14ac:dyDescent="0.3">
      <c r="A863" t="s">
        <v>195</v>
      </c>
      <c r="B863" s="1">
        <v>38790</v>
      </c>
      <c r="C863" t="s">
        <v>82</v>
      </c>
      <c r="D863" t="s">
        <v>206</v>
      </c>
      <c r="E863" t="s">
        <v>207</v>
      </c>
      <c r="G863" s="6" t="s">
        <v>88</v>
      </c>
      <c r="H863" t="s">
        <v>199</v>
      </c>
      <c r="I863" t="s">
        <v>45</v>
      </c>
      <c r="J863" t="s">
        <v>93</v>
      </c>
      <c r="K863">
        <v>27</v>
      </c>
      <c r="L863">
        <v>43.2</v>
      </c>
      <c r="M863" t="s">
        <v>201</v>
      </c>
      <c r="N863">
        <v>43.2</v>
      </c>
      <c r="P863" cm="1">
        <f t="array" ref="P863">IF(Q863&gt;0,INDEX(Q863:Q12997,MATCH(TRUE,INDEX(Q863:Q12997="",,),0)-1),"")</f>
        <v>4</v>
      </c>
      <c r="Q863">
        <f t="shared" si="19"/>
        <v>3</v>
      </c>
      <c r="R863">
        <f>IF(P863="","",0)</f>
        <v>0</v>
      </c>
    </row>
    <row r="864" spans="1:18" x14ac:dyDescent="0.3">
      <c r="A864" t="s">
        <v>195</v>
      </c>
      <c r="B864" s="1">
        <v>38790</v>
      </c>
      <c r="C864" t="s">
        <v>82</v>
      </c>
      <c r="D864" t="s">
        <v>206</v>
      </c>
      <c r="E864" t="s">
        <v>207</v>
      </c>
      <c r="G864" s="6" t="s">
        <v>88</v>
      </c>
      <c r="H864" t="s">
        <v>36</v>
      </c>
      <c r="I864" t="s">
        <v>45</v>
      </c>
      <c r="J864" t="s">
        <v>93</v>
      </c>
      <c r="K864">
        <v>57.9</v>
      </c>
      <c r="L864">
        <v>82.2</v>
      </c>
      <c r="M864" t="s">
        <v>201</v>
      </c>
      <c r="N864">
        <v>82.2</v>
      </c>
      <c r="P864" cm="1">
        <f t="array" ref="P864">IF(Q864&gt;0,INDEX(Q864:Q12998,MATCH(TRUE,INDEX(Q864:Q12998="",,),0)-1),"")</f>
        <v>4</v>
      </c>
      <c r="Q864">
        <f t="shared" si="19"/>
        <v>3</v>
      </c>
      <c r="R864">
        <f>IF(P864="","",0)</f>
        <v>0</v>
      </c>
    </row>
    <row r="865" spans="1:18" x14ac:dyDescent="0.3">
      <c r="A865" t="s">
        <v>195</v>
      </c>
      <c r="B865" s="1">
        <v>38790</v>
      </c>
      <c r="C865" t="s">
        <v>82</v>
      </c>
      <c r="D865" t="s">
        <v>206</v>
      </c>
      <c r="E865" t="s">
        <v>207</v>
      </c>
      <c r="G865" s="6" t="s">
        <v>88</v>
      </c>
      <c r="H865" t="s">
        <v>67</v>
      </c>
      <c r="I865" t="s">
        <v>45</v>
      </c>
      <c r="J865" t="s">
        <v>93</v>
      </c>
      <c r="K865">
        <v>17.399999999999999</v>
      </c>
      <c r="L865">
        <v>83.4</v>
      </c>
      <c r="M865" t="s">
        <v>201</v>
      </c>
      <c r="N865">
        <v>83.4</v>
      </c>
      <c r="P865" cm="1">
        <f t="array" ref="P865">IF(Q865&gt;0,INDEX(Q865:Q12999,MATCH(TRUE,INDEX(Q865:Q12999="",,),0)-1),"")</f>
        <v>4</v>
      </c>
      <c r="Q865">
        <f t="shared" si="19"/>
        <v>3</v>
      </c>
      <c r="R865">
        <f>IF(P865="","",0)</f>
        <v>0</v>
      </c>
    </row>
    <row r="866" spans="1:18" x14ac:dyDescent="0.3">
      <c r="A866" t="s">
        <v>195</v>
      </c>
      <c r="B866" s="1">
        <v>38790</v>
      </c>
      <c r="C866" t="s">
        <v>82</v>
      </c>
      <c r="D866" t="s">
        <v>206</v>
      </c>
      <c r="E866" t="s">
        <v>207</v>
      </c>
      <c r="G866" s="6" t="s">
        <v>88</v>
      </c>
      <c r="H866" t="s">
        <v>41</v>
      </c>
      <c r="I866" t="s">
        <v>45</v>
      </c>
      <c r="J866" t="s">
        <v>93</v>
      </c>
      <c r="K866">
        <v>4.5999999999999996</v>
      </c>
      <c r="L866">
        <v>125.3</v>
      </c>
      <c r="M866" t="s">
        <v>201</v>
      </c>
      <c r="N866">
        <v>125.3</v>
      </c>
      <c r="P866" cm="1">
        <f t="array" ref="P866">IF(Q866&gt;0,INDEX(Q866:Q13000,MATCH(TRUE,INDEX(Q866:Q13000="",,),0)-1),"")</f>
        <v>4</v>
      </c>
      <c r="Q866">
        <f t="shared" si="19"/>
        <v>3</v>
      </c>
      <c r="R866">
        <f>IF(P866="","",0)</f>
        <v>0</v>
      </c>
    </row>
    <row r="867" spans="1:18" x14ac:dyDescent="0.3">
      <c r="A867" t="s">
        <v>195</v>
      </c>
      <c r="B867" s="1">
        <v>38790</v>
      </c>
      <c r="C867" t="s">
        <v>82</v>
      </c>
      <c r="D867" t="s">
        <v>206</v>
      </c>
      <c r="E867" t="s">
        <v>207</v>
      </c>
      <c r="G867" s="6" t="s">
        <v>88</v>
      </c>
      <c r="H867" t="s">
        <v>95</v>
      </c>
      <c r="I867" t="s">
        <v>45</v>
      </c>
      <c r="J867" t="s">
        <v>93</v>
      </c>
      <c r="K867">
        <v>1.3</v>
      </c>
      <c r="L867">
        <v>87.5</v>
      </c>
      <c r="M867" t="s">
        <v>201</v>
      </c>
      <c r="N867">
        <v>87.5</v>
      </c>
      <c r="P867" cm="1">
        <f t="array" ref="P867">IF(Q867&gt;0,INDEX(Q867:Q13001,MATCH(TRUE,INDEX(Q867:Q13001="",,),0)-1),"")</f>
        <v>4</v>
      </c>
      <c r="Q867">
        <f t="shared" si="19"/>
        <v>3</v>
      </c>
      <c r="R867">
        <f>IF(P867="","",0)</f>
        <v>0</v>
      </c>
    </row>
    <row r="868" spans="1:18" x14ac:dyDescent="0.3">
      <c r="A868" t="s">
        <v>195</v>
      </c>
      <c r="B868" s="1">
        <v>38790</v>
      </c>
      <c r="C868" t="s">
        <v>82</v>
      </c>
      <c r="D868" t="s">
        <v>206</v>
      </c>
      <c r="E868" t="s">
        <v>207</v>
      </c>
      <c r="G868" s="6" t="s">
        <v>88</v>
      </c>
      <c r="H868" t="s">
        <v>85</v>
      </c>
      <c r="I868" t="s">
        <v>21</v>
      </c>
      <c r="J868" t="s">
        <v>73</v>
      </c>
      <c r="K868">
        <v>253.2</v>
      </c>
      <c r="L868">
        <v>13</v>
      </c>
      <c r="M868" t="s">
        <v>201</v>
      </c>
      <c r="N868">
        <v>13</v>
      </c>
      <c r="P868" cm="1">
        <f t="array" ref="P868">IF(Q868&gt;0,INDEX(Q868:Q13002,MATCH(TRUE,INDEX(Q868:Q13002="",,),0)-1),"")</f>
        <v>4</v>
      </c>
      <c r="Q868">
        <f t="shared" si="19"/>
        <v>3</v>
      </c>
      <c r="R868">
        <f>IF(P868="","",0)</f>
        <v>0</v>
      </c>
    </row>
    <row r="869" spans="1:18" x14ac:dyDescent="0.3">
      <c r="A869" t="s">
        <v>195</v>
      </c>
      <c r="B869" s="1">
        <v>38790</v>
      </c>
      <c r="C869" t="s">
        <v>82</v>
      </c>
      <c r="D869" t="s">
        <v>206</v>
      </c>
      <c r="E869" t="s">
        <v>207</v>
      </c>
      <c r="G869" s="6" t="s">
        <v>88</v>
      </c>
      <c r="H869" t="s">
        <v>92</v>
      </c>
      <c r="I869" t="s">
        <v>21</v>
      </c>
      <c r="J869" t="s">
        <v>73</v>
      </c>
      <c r="K869">
        <v>291</v>
      </c>
      <c r="L869">
        <v>15</v>
      </c>
      <c r="M869" t="s">
        <v>201</v>
      </c>
      <c r="N869">
        <v>15</v>
      </c>
      <c r="P869" cm="1">
        <f t="array" ref="P869">IF(Q869&gt;0,INDEX(Q869:Q13003,MATCH(TRUE,INDEX(Q869:Q13003="",,),0)-1),"")</f>
        <v>4</v>
      </c>
      <c r="Q869">
        <f t="shared" si="19"/>
        <v>3</v>
      </c>
      <c r="R869">
        <f>IF(P869="","",0)</f>
        <v>0</v>
      </c>
    </row>
    <row r="870" spans="1:18" x14ac:dyDescent="0.3">
      <c r="A870" t="s">
        <v>195</v>
      </c>
      <c r="B870" s="1">
        <v>38790</v>
      </c>
      <c r="C870" t="s">
        <v>82</v>
      </c>
      <c r="D870" t="s">
        <v>206</v>
      </c>
      <c r="E870" t="s">
        <v>207</v>
      </c>
      <c r="G870" s="6" t="s">
        <v>88</v>
      </c>
      <c r="H870" t="s">
        <v>199</v>
      </c>
      <c r="I870" t="s">
        <v>21</v>
      </c>
      <c r="J870" t="s">
        <v>73</v>
      </c>
      <c r="K870">
        <v>315.89999999999998</v>
      </c>
      <c r="L870">
        <v>10</v>
      </c>
      <c r="M870" t="s">
        <v>201</v>
      </c>
      <c r="N870">
        <v>10</v>
      </c>
      <c r="P870" cm="1">
        <f t="array" ref="P870">IF(Q870&gt;0,INDEX(Q870:Q13004,MATCH(TRUE,INDEX(Q870:Q13004="",,),0)-1),"")</f>
        <v>4</v>
      </c>
      <c r="Q870">
        <f t="shared" si="19"/>
        <v>3</v>
      </c>
      <c r="R870">
        <f>IF(P870="","",0)</f>
        <v>0</v>
      </c>
    </row>
    <row r="871" spans="1:18" x14ac:dyDescent="0.3">
      <c r="A871" t="s">
        <v>195</v>
      </c>
      <c r="B871" s="1">
        <v>38790</v>
      </c>
      <c r="C871" t="s">
        <v>82</v>
      </c>
      <c r="D871" t="s">
        <v>206</v>
      </c>
      <c r="E871" t="s">
        <v>207</v>
      </c>
      <c r="G871" s="6" t="s">
        <v>88</v>
      </c>
      <c r="H871" t="s">
        <v>36</v>
      </c>
      <c r="I871" t="s">
        <v>21</v>
      </c>
      <c r="J871" t="s">
        <v>73</v>
      </c>
      <c r="K871">
        <v>164.8</v>
      </c>
      <c r="L871">
        <v>27</v>
      </c>
      <c r="M871" t="s">
        <v>201</v>
      </c>
      <c r="N871">
        <v>27</v>
      </c>
      <c r="P871" cm="1">
        <f t="array" ref="P871">IF(Q871&gt;0,INDEX(Q871:Q13005,MATCH(TRUE,INDEX(Q871:Q13005="",,),0)-1),"")</f>
        <v>4</v>
      </c>
      <c r="Q871">
        <f t="shared" si="19"/>
        <v>3</v>
      </c>
      <c r="R871">
        <f>IF(P871="","",0)</f>
        <v>0</v>
      </c>
    </row>
    <row r="872" spans="1:18" x14ac:dyDescent="0.3">
      <c r="A872" t="s">
        <v>195</v>
      </c>
      <c r="B872" s="1">
        <v>38790</v>
      </c>
      <c r="C872" t="s">
        <v>82</v>
      </c>
      <c r="D872" t="s">
        <v>206</v>
      </c>
      <c r="E872" t="s">
        <v>207</v>
      </c>
      <c r="G872" s="6" t="s">
        <v>88</v>
      </c>
      <c r="H872" t="s">
        <v>67</v>
      </c>
      <c r="I872" t="s">
        <v>21</v>
      </c>
      <c r="J872" t="s">
        <v>73</v>
      </c>
      <c r="K872">
        <v>48.8</v>
      </c>
      <c r="L872">
        <v>13</v>
      </c>
      <c r="M872" t="s">
        <v>201</v>
      </c>
      <c r="N872">
        <v>13</v>
      </c>
      <c r="P872" cm="1">
        <f t="array" ref="P872">IF(Q872&gt;0,INDEX(Q872:Q13006,MATCH(TRUE,INDEX(Q872:Q13006="",,),0)-1),"")</f>
        <v>4</v>
      </c>
      <c r="Q872">
        <f t="shared" si="19"/>
        <v>3</v>
      </c>
      <c r="R872">
        <f>IF(P872="","",0)</f>
        <v>0</v>
      </c>
    </row>
    <row r="873" spans="1:18" x14ac:dyDescent="0.3">
      <c r="A873" t="s">
        <v>195</v>
      </c>
      <c r="B873" s="1">
        <v>38790</v>
      </c>
      <c r="C873" t="s">
        <v>82</v>
      </c>
      <c r="D873" t="s">
        <v>206</v>
      </c>
      <c r="E873" t="s">
        <v>207</v>
      </c>
      <c r="G873" s="6" t="s">
        <v>88</v>
      </c>
      <c r="H873" t="s">
        <v>41</v>
      </c>
      <c r="I873" t="s">
        <v>21</v>
      </c>
      <c r="J873" t="s">
        <v>73</v>
      </c>
      <c r="K873">
        <v>9</v>
      </c>
      <c r="L873">
        <v>50</v>
      </c>
      <c r="M873" t="s">
        <v>201</v>
      </c>
      <c r="N873">
        <v>50</v>
      </c>
      <c r="P873" cm="1">
        <f t="array" ref="P873">IF(Q873&gt;0,INDEX(Q873:Q13007,MATCH(TRUE,INDEX(Q873:Q13007="",,),0)-1),"")</f>
        <v>4</v>
      </c>
      <c r="Q873">
        <f t="shared" si="19"/>
        <v>3</v>
      </c>
      <c r="R873">
        <f>IF(P873="","",0)</f>
        <v>0</v>
      </c>
    </row>
    <row r="874" spans="1:18" x14ac:dyDescent="0.3">
      <c r="A874" t="s">
        <v>195</v>
      </c>
      <c r="B874" s="1">
        <v>38790</v>
      </c>
      <c r="C874" t="s">
        <v>82</v>
      </c>
      <c r="D874" t="s">
        <v>206</v>
      </c>
      <c r="E874" t="s">
        <v>207</v>
      </c>
      <c r="G874" s="6" t="s">
        <v>88</v>
      </c>
      <c r="H874" t="s">
        <v>95</v>
      </c>
      <c r="I874" t="s">
        <v>21</v>
      </c>
      <c r="J874" t="s">
        <v>73</v>
      </c>
      <c r="K874">
        <v>78.5</v>
      </c>
      <c r="L874">
        <v>21</v>
      </c>
      <c r="M874" t="s">
        <v>201</v>
      </c>
      <c r="N874">
        <v>21</v>
      </c>
      <c r="P874" cm="1">
        <f t="array" ref="P874">IF(Q874&gt;0,INDEX(Q874:Q13008,MATCH(TRUE,INDEX(Q874:Q13008="",,),0)-1),"")</f>
        <v>4</v>
      </c>
      <c r="Q874">
        <f t="shared" si="19"/>
        <v>3</v>
      </c>
      <c r="R874">
        <f>IF(P874="","",0)</f>
        <v>0</v>
      </c>
    </row>
    <row r="875" spans="1:18" x14ac:dyDescent="0.3">
      <c r="A875" t="s">
        <v>195</v>
      </c>
      <c r="B875" s="1">
        <v>38790</v>
      </c>
      <c r="C875" t="s">
        <v>82</v>
      </c>
      <c r="D875" t="s">
        <v>206</v>
      </c>
      <c r="E875" t="s">
        <v>207</v>
      </c>
      <c r="G875" t="s">
        <v>19</v>
      </c>
      <c r="H875" t="s">
        <v>92</v>
      </c>
      <c r="I875" t="s">
        <v>45</v>
      </c>
      <c r="J875" t="s">
        <v>93</v>
      </c>
      <c r="K875">
        <v>41.1</v>
      </c>
      <c r="L875">
        <v>362.7</v>
      </c>
      <c r="M875" t="s">
        <v>205</v>
      </c>
      <c r="N875">
        <v>362.7</v>
      </c>
      <c r="P875" cm="1">
        <f t="array" ref="P875">IF(Q875&gt;0,INDEX(Q875:Q13009,MATCH(TRUE,INDEX(Q875:Q13009="",,),0)-1),"")</f>
        <v>4</v>
      </c>
      <c r="Q875">
        <f t="shared" si="19"/>
        <v>4</v>
      </c>
      <c r="R875">
        <f>IF(P875="","",0)</f>
        <v>0</v>
      </c>
    </row>
    <row r="876" spans="1:18" x14ac:dyDescent="0.3">
      <c r="A876" t="s">
        <v>195</v>
      </c>
      <c r="B876" s="1">
        <v>38790</v>
      </c>
      <c r="C876" t="s">
        <v>82</v>
      </c>
      <c r="D876" t="s">
        <v>206</v>
      </c>
      <c r="E876" t="s">
        <v>207</v>
      </c>
      <c r="G876" t="s">
        <v>19</v>
      </c>
      <c r="H876" t="s">
        <v>20</v>
      </c>
      <c r="I876" t="s">
        <v>45</v>
      </c>
      <c r="J876" t="s">
        <v>93</v>
      </c>
      <c r="K876">
        <v>139.19999999999999</v>
      </c>
      <c r="L876">
        <v>126.5</v>
      </c>
      <c r="M876" t="s">
        <v>205</v>
      </c>
      <c r="N876">
        <v>126.5</v>
      </c>
      <c r="P876" cm="1">
        <f t="array" ref="P876">IF(Q876&gt;0,INDEX(Q876:Q13010,MATCH(TRUE,INDEX(Q876:Q13010="",,),0)-1),"")</f>
        <v>4</v>
      </c>
      <c r="Q876">
        <f t="shared" si="19"/>
        <v>4</v>
      </c>
      <c r="R876">
        <f>IF(P876="","",0)</f>
        <v>0</v>
      </c>
    </row>
    <row r="877" spans="1:18" x14ac:dyDescent="0.3">
      <c r="A877" t="s">
        <v>195</v>
      </c>
      <c r="B877" s="1">
        <v>38790</v>
      </c>
      <c r="C877" t="s">
        <v>82</v>
      </c>
      <c r="D877" t="s">
        <v>206</v>
      </c>
      <c r="E877" t="s">
        <v>207</v>
      </c>
      <c r="G877" t="s">
        <v>19</v>
      </c>
      <c r="H877" t="s">
        <v>20</v>
      </c>
      <c r="I877" t="s">
        <v>21</v>
      </c>
      <c r="J877" t="s">
        <v>73</v>
      </c>
      <c r="K877">
        <v>1018.5</v>
      </c>
      <c r="L877">
        <v>22</v>
      </c>
      <c r="M877" t="s">
        <v>205</v>
      </c>
      <c r="N877">
        <v>24.5</v>
      </c>
      <c r="P877" cm="1">
        <f t="array" ref="P877">IF(Q877&gt;0,INDEX(Q877:Q13011,MATCH(TRUE,INDEX(Q877:Q13011="",,),0)-1),"")</f>
        <v>4</v>
      </c>
      <c r="Q877">
        <f t="shared" si="19"/>
        <v>4</v>
      </c>
      <c r="R877">
        <f>IF(P877="","",0)</f>
        <v>0</v>
      </c>
    </row>
    <row r="878" spans="1:18" x14ac:dyDescent="0.3">
      <c r="A878" t="s">
        <v>195</v>
      </c>
      <c r="B878" s="1">
        <v>38790</v>
      </c>
      <c r="C878" t="s">
        <v>82</v>
      </c>
      <c r="D878" t="s">
        <v>206</v>
      </c>
      <c r="E878" t="s">
        <v>207</v>
      </c>
      <c r="G878" s="6" t="s">
        <v>88</v>
      </c>
      <c r="H878" t="s">
        <v>85</v>
      </c>
      <c r="I878" t="s">
        <v>45</v>
      </c>
      <c r="J878" t="s">
        <v>93</v>
      </c>
      <c r="K878">
        <v>7</v>
      </c>
      <c r="L878">
        <v>118</v>
      </c>
      <c r="M878" t="s">
        <v>205</v>
      </c>
      <c r="N878">
        <v>118</v>
      </c>
      <c r="P878" cm="1">
        <f t="array" ref="P878">IF(Q878&gt;0,INDEX(Q878:Q13012,MATCH(TRUE,INDEX(Q878:Q13012="",,),0)-1),"")</f>
        <v>4</v>
      </c>
      <c r="Q878">
        <f t="shared" si="19"/>
        <v>4</v>
      </c>
      <c r="R878">
        <f>IF(P878="","",0)</f>
        <v>0</v>
      </c>
    </row>
    <row r="879" spans="1:18" x14ac:dyDescent="0.3">
      <c r="A879" t="s">
        <v>195</v>
      </c>
      <c r="B879" s="1">
        <v>38790</v>
      </c>
      <c r="C879" t="s">
        <v>82</v>
      </c>
      <c r="D879" t="s">
        <v>206</v>
      </c>
      <c r="E879" t="s">
        <v>207</v>
      </c>
      <c r="G879" s="6" t="s">
        <v>88</v>
      </c>
      <c r="H879" t="s">
        <v>199</v>
      </c>
      <c r="I879" t="s">
        <v>45</v>
      </c>
      <c r="J879" t="s">
        <v>93</v>
      </c>
      <c r="K879">
        <v>27</v>
      </c>
      <c r="L879">
        <v>43.2</v>
      </c>
      <c r="M879" t="s">
        <v>205</v>
      </c>
      <c r="N879">
        <v>43.2</v>
      </c>
      <c r="P879" cm="1">
        <f t="array" ref="P879">IF(Q879&gt;0,INDEX(Q879:Q13013,MATCH(TRUE,INDEX(Q879:Q13013="",,),0)-1),"")</f>
        <v>4</v>
      </c>
      <c r="Q879">
        <f t="shared" si="19"/>
        <v>4</v>
      </c>
      <c r="R879">
        <f>IF(P879="","",0)</f>
        <v>0</v>
      </c>
    </row>
    <row r="880" spans="1:18" x14ac:dyDescent="0.3">
      <c r="A880" t="s">
        <v>195</v>
      </c>
      <c r="B880" s="1">
        <v>38790</v>
      </c>
      <c r="C880" t="s">
        <v>82</v>
      </c>
      <c r="D880" t="s">
        <v>206</v>
      </c>
      <c r="E880" t="s">
        <v>207</v>
      </c>
      <c r="G880" s="6" t="s">
        <v>88</v>
      </c>
      <c r="H880" t="s">
        <v>36</v>
      </c>
      <c r="I880" t="s">
        <v>45</v>
      </c>
      <c r="J880" t="s">
        <v>93</v>
      </c>
      <c r="K880">
        <v>57.9</v>
      </c>
      <c r="L880">
        <v>82.2</v>
      </c>
      <c r="M880" t="s">
        <v>205</v>
      </c>
      <c r="N880">
        <v>82.2</v>
      </c>
      <c r="P880" cm="1">
        <f t="array" ref="P880">IF(Q880&gt;0,INDEX(Q880:Q13014,MATCH(TRUE,INDEX(Q880:Q13014="",,),0)-1),"")</f>
        <v>4</v>
      </c>
      <c r="Q880">
        <f t="shared" si="19"/>
        <v>4</v>
      </c>
      <c r="R880">
        <f>IF(P880="","",0)</f>
        <v>0</v>
      </c>
    </row>
    <row r="881" spans="1:18" x14ac:dyDescent="0.3">
      <c r="A881" t="s">
        <v>195</v>
      </c>
      <c r="B881" s="1">
        <v>38790</v>
      </c>
      <c r="C881" t="s">
        <v>82</v>
      </c>
      <c r="D881" t="s">
        <v>206</v>
      </c>
      <c r="E881" t="s">
        <v>207</v>
      </c>
      <c r="G881" s="6" t="s">
        <v>88</v>
      </c>
      <c r="H881" t="s">
        <v>67</v>
      </c>
      <c r="I881" t="s">
        <v>45</v>
      </c>
      <c r="J881" t="s">
        <v>93</v>
      </c>
      <c r="K881">
        <v>17.399999999999999</v>
      </c>
      <c r="L881">
        <v>83.4</v>
      </c>
      <c r="M881" t="s">
        <v>205</v>
      </c>
      <c r="N881">
        <v>83.4</v>
      </c>
      <c r="P881" cm="1">
        <f t="array" ref="P881">IF(Q881&gt;0,INDEX(Q881:Q13015,MATCH(TRUE,INDEX(Q881:Q13015="",,),0)-1),"")</f>
        <v>4</v>
      </c>
      <c r="Q881">
        <f t="shared" si="19"/>
        <v>4</v>
      </c>
      <c r="R881">
        <f>IF(P881="","",0)</f>
        <v>0</v>
      </c>
    </row>
    <row r="882" spans="1:18" x14ac:dyDescent="0.3">
      <c r="A882" t="s">
        <v>195</v>
      </c>
      <c r="B882" s="1">
        <v>38790</v>
      </c>
      <c r="C882" t="s">
        <v>82</v>
      </c>
      <c r="D882" t="s">
        <v>206</v>
      </c>
      <c r="E882" t="s">
        <v>207</v>
      </c>
      <c r="G882" s="6" t="s">
        <v>88</v>
      </c>
      <c r="H882" t="s">
        <v>41</v>
      </c>
      <c r="I882" t="s">
        <v>45</v>
      </c>
      <c r="J882" t="s">
        <v>93</v>
      </c>
      <c r="K882">
        <v>4.5999999999999996</v>
      </c>
      <c r="L882">
        <v>125.3</v>
      </c>
      <c r="M882" t="s">
        <v>205</v>
      </c>
      <c r="N882">
        <v>125.3</v>
      </c>
      <c r="P882" cm="1">
        <f t="array" ref="P882">IF(Q882&gt;0,INDEX(Q882:Q13016,MATCH(TRUE,INDEX(Q882:Q13016="",,),0)-1),"")</f>
        <v>4</v>
      </c>
      <c r="Q882">
        <f t="shared" si="19"/>
        <v>4</v>
      </c>
      <c r="R882">
        <f>IF(P882="","",0)</f>
        <v>0</v>
      </c>
    </row>
    <row r="883" spans="1:18" x14ac:dyDescent="0.3">
      <c r="A883" t="s">
        <v>195</v>
      </c>
      <c r="B883" s="1">
        <v>38790</v>
      </c>
      <c r="C883" t="s">
        <v>82</v>
      </c>
      <c r="D883" t="s">
        <v>206</v>
      </c>
      <c r="E883" t="s">
        <v>207</v>
      </c>
      <c r="G883" s="6" t="s">
        <v>88</v>
      </c>
      <c r="H883" t="s">
        <v>95</v>
      </c>
      <c r="I883" t="s">
        <v>45</v>
      </c>
      <c r="J883" t="s">
        <v>93</v>
      </c>
      <c r="K883">
        <v>1.3</v>
      </c>
      <c r="L883">
        <v>87.5</v>
      </c>
      <c r="M883" t="s">
        <v>205</v>
      </c>
      <c r="N883">
        <v>87.5</v>
      </c>
      <c r="P883" cm="1">
        <f t="array" ref="P883">IF(Q883&gt;0,INDEX(Q883:Q13017,MATCH(TRUE,INDEX(Q883:Q13017="",,),0)-1),"")</f>
        <v>4</v>
      </c>
      <c r="Q883">
        <f t="shared" si="19"/>
        <v>4</v>
      </c>
      <c r="R883">
        <f>IF(P883="","",0)</f>
        <v>0</v>
      </c>
    </row>
    <row r="884" spans="1:18" x14ac:dyDescent="0.3">
      <c r="A884" t="s">
        <v>195</v>
      </c>
      <c r="B884" s="1">
        <v>38790</v>
      </c>
      <c r="C884" t="s">
        <v>82</v>
      </c>
      <c r="D884" t="s">
        <v>206</v>
      </c>
      <c r="E884" t="s">
        <v>207</v>
      </c>
      <c r="G884" s="6" t="s">
        <v>88</v>
      </c>
      <c r="H884" t="s">
        <v>85</v>
      </c>
      <c r="I884" t="s">
        <v>21</v>
      </c>
      <c r="J884" t="s">
        <v>73</v>
      </c>
      <c r="K884">
        <v>253.2</v>
      </c>
      <c r="L884">
        <v>13</v>
      </c>
      <c r="M884" t="s">
        <v>205</v>
      </c>
      <c r="N884">
        <v>13</v>
      </c>
      <c r="P884" cm="1">
        <f t="array" ref="P884">IF(Q884&gt;0,INDEX(Q884:Q13018,MATCH(TRUE,INDEX(Q884:Q13018="",,),0)-1),"")</f>
        <v>4</v>
      </c>
      <c r="Q884">
        <f t="shared" si="19"/>
        <v>4</v>
      </c>
      <c r="R884">
        <f>IF(P884="","",0)</f>
        <v>0</v>
      </c>
    </row>
    <row r="885" spans="1:18" x14ac:dyDescent="0.3">
      <c r="A885" t="s">
        <v>195</v>
      </c>
      <c r="B885" s="1">
        <v>38790</v>
      </c>
      <c r="C885" t="s">
        <v>82</v>
      </c>
      <c r="D885" t="s">
        <v>206</v>
      </c>
      <c r="E885" t="s">
        <v>207</v>
      </c>
      <c r="G885" s="6" t="s">
        <v>88</v>
      </c>
      <c r="H885" t="s">
        <v>92</v>
      </c>
      <c r="I885" t="s">
        <v>21</v>
      </c>
      <c r="J885" t="s">
        <v>73</v>
      </c>
      <c r="K885">
        <v>291</v>
      </c>
      <c r="L885">
        <v>15</v>
      </c>
      <c r="M885" t="s">
        <v>205</v>
      </c>
      <c r="N885">
        <v>15</v>
      </c>
      <c r="P885" cm="1">
        <f t="array" ref="P885">IF(Q885&gt;0,INDEX(Q885:Q13019,MATCH(TRUE,INDEX(Q885:Q13019="",,),0)-1),"")</f>
        <v>4</v>
      </c>
      <c r="Q885">
        <f t="shared" si="19"/>
        <v>4</v>
      </c>
      <c r="R885">
        <f>IF(P885="","",0)</f>
        <v>0</v>
      </c>
    </row>
    <row r="886" spans="1:18" x14ac:dyDescent="0.3">
      <c r="A886" t="s">
        <v>195</v>
      </c>
      <c r="B886" s="1">
        <v>38790</v>
      </c>
      <c r="C886" t="s">
        <v>82</v>
      </c>
      <c r="D886" t="s">
        <v>206</v>
      </c>
      <c r="E886" t="s">
        <v>207</v>
      </c>
      <c r="G886" s="6" t="s">
        <v>88</v>
      </c>
      <c r="H886" t="s">
        <v>199</v>
      </c>
      <c r="I886" t="s">
        <v>21</v>
      </c>
      <c r="J886" t="s">
        <v>73</v>
      </c>
      <c r="K886">
        <v>315.89999999999998</v>
      </c>
      <c r="L886">
        <v>10</v>
      </c>
      <c r="M886" t="s">
        <v>205</v>
      </c>
      <c r="N886">
        <v>10</v>
      </c>
      <c r="P886" cm="1">
        <f t="array" ref="P886">IF(Q886&gt;0,INDEX(Q886:Q13020,MATCH(TRUE,INDEX(Q886:Q13020="",,),0)-1),"")</f>
        <v>4</v>
      </c>
      <c r="Q886">
        <f t="shared" si="19"/>
        <v>4</v>
      </c>
      <c r="R886">
        <f>IF(P886="","",0)</f>
        <v>0</v>
      </c>
    </row>
    <row r="887" spans="1:18" x14ac:dyDescent="0.3">
      <c r="A887" t="s">
        <v>195</v>
      </c>
      <c r="B887" s="1">
        <v>38790</v>
      </c>
      <c r="C887" t="s">
        <v>82</v>
      </c>
      <c r="D887" t="s">
        <v>206</v>
      </c>
      <c r="E887" t="s">
        <v>207</v>
      </c>
      <c r="G887" s="6" t="s">
        <v>88</v>
      </c>
      <c r="H887" t="s">
        <v>36</v>
      </c>
      <c r="I887" t="s">
        <v>21</v>
      </c>
      <c r="J887" t="s">
        <v>73</v>
      </c>
      <c r="K887">
        <v>164.8</v>
      </c>
      <c r="L887">
        <v>27</v>
      </c>
      <c r="M887" t="s">
        <v>205</v>
      </c>
      <c r="N887">
        <v>27</v>
      </c>
      <c r="P887" cm="1">
        <f t="array" ref="P887">IF(Q887&gt;0,INDEX(Q887:Q13021,MATCH(TRUE,INDEX(Q887:Q13021="",,),0)-1),"")</f>
        <v>4</v>
      </c>
      <c r="Q887">
        <f t="shared" si="19"/>
        <v>4</v>
      </c>
      <c r="R887">
        <f>IF(P887="","",0)</f>
        <v>0</v>
      </c>
    </row>
    <row r="888" spans="1:18" x14ac:dyDescent="0.3">
      <c r="A888" t="s">
        <v>195</v>
      </c>
      <c r="B888" s="1">
        <v>38790</v>
      </c>
      <c r="C888" t="s">
        <v>82</v>
      </c>
      <c r="D888" t="s">
        <v>206</v>
      </c>
      <c r="E888" t="s">
        <v>207</v>
      </c>
      <c r="G888" s="6" t="s">
        <v>88</v>
      </c>
      <c r="H888" t="s">
        <v>67</v>
      </c>
      <c r="I888" t="s">
        <v>21</v>
      </c>
      <c r="J888" t="s">
        <v>73</v>
      </c>
      <c r="K888">
        <v>48.8</v>
      </c>
      <c r="L888">
        <v>13</v>
      </c>
      <c r="M888" t="s">
        <v>205</v>
      </c>
      <c r="N888">
        <v>13</v>
      </c>
      <c r="P888" cm="1">
        <f t="array" ref="P888">IF(Q888&gt;0,INDEX(Q888:Q13022,MATCH(TRUE,INDEX(Q888:Q13022="",,),0)-1),"")</f>
        <v>4</v>
      </c>
      <c r="Q888">
        <f t="shared" si="19"/>
        <v>4</v>
      </c>
      <c r="R888">
        <f>IF(P888="","",0)</f>
        <v>0</v>
      </c>
    </row>
    <row r="889" spans="1:18" x14ac:dyDescent="0.3">
      <c r="A889" t="s">
        <v>195</v>
      </c>
      <c r="B889" s="1">
        <v>38790</v>
      </c>
      <c r="C889" t="s">
        <v>82</v>
      </c>
      <c r="D889" t="s">
        <v>206</v>
      </c>
      <c r="E889" t="s">
        <v>207</v>
      </c>
      <c r="G889" s="6" t="s">
        <v>88</v>
      </c>
      <c r="H889" t="s">
        <v>41</v>
      </c>
      <c r="I889" t="s">
        <v>21</v>
      </c>
      <c r="J889" t="s">
        <v>73</v>
      </c>
      <c r="K889">
        <v>9</v>
      </c>
      <c r="L889">
        <v>50</v>
      </c>
      <c r="M889" t="s">
        <v>205</v>
      </c>
      <c r="N889">
        <v>50</v>
      </c>
      <c r="P889" cm="1">
        <f t="array" ref="P889">IF(Q889&gt;0,INDEX(Q889:Q13023,MATCH(TRUE,INDEX(Q889:Q13023="",,),0)-1),"")</f>
        <v>4</v>
      </c>
      <c r="Q889">
        <f t="shared" si="19"/>
        <v>4</v>
      </c>
      <c r="R889">
        <f>IF(P889="","",0)</f>
        <v>0</v>
      </c>
    </row>
    <row r="890" spans="1:18" x14ac:dyDescent="0.3">
      <c r="A890" t="s">
        <v>195</v>
      </c>
      <c r="B890" s="1">
        <v>38790</v>
      </c>
      <c r="C890" t="s">
        <v>82</v>
      </c>
      <c r="D890" t="s">
        <v>206</v>
      </c>
      <c r="E890" t="s">
        <v>207</v>
      </c>
      <c r="G890" s="6" t="s">
        <v>88</v>
      </c>
      <c r="H890" t="s">
        <v>95</v>
      </c>
      <c r="I890" t="s">
        <v>21</v>
      </c>
      <c r="J890" t="s">
        <v>73</v>
      </c>
      <c r="K890">
        <v>78.5</v>
      </c>
      <c r="L890">
        <v>21</v>
      </c>
      <c r="M890" t="s">
        <v>205</v>
      </c>
      <c r="N890">
        <v>21</v>
      </c>
      <c r="P890" cm="1">
        <f t="array" ref="P890">IF(Q890&gt;0,INDEX(Q890:Q13024,MATCH(TRUE,INDEX(Q890:Q13024="",,),0)-1),"")</f>
        <v>4</v>
      </c>
      <c r="Q890">
        <f t="shared" si="19"/>
        <v>4</v>
      </c>
      <c r="R890">
        <f>IF(P890="","",0)</f>
        <v>0</v>
      </c>
    </row>
    <row r="891" spans="1:18" x14ac:dyDescent="0.3">
      <c r="P891" t="str" cm="1">
        <f t="array" ref="P891">IF(Q891&gt;0,INDEX(Q891:Q13025,MATCH(TRUE,INDEX(Q891:Q13025="",,),0)-1),"")</f>
        <v/>
      </c>
      <c r="R891" t="str">
        <f>IF(P891="","",0)</f>
        <v/>
      </c>
    </row>
    <row r="892" spans="1:18" x14ac:dyDescent="0.3">
      <c r="A892" t="s">
        <v>195</v>
      </c>
      <c r="B892" s="1">
        <v>38790</v>
      </c>
      <c r="C892" t="s">
        <v>82</v>
      </c>
      <c r="D892" t="s">
        <v>209</v>
      </c>
      <c r="E892" t="s">
        <v>210</v>
      </c>
      <c r="G892" t="s">
        <v>19</v>
      </c>
      <c r="H892" t="s">
        <v>92</v>
      </c>
      <c r="I892" t="s">
        <v>45</v>
      </c>
      <c r="J892" t="s">
        <v>93</v>
      </c>
      <c r="K892">
        <v>9</v>
      </c>
      <c r="L892">
        <v>420</v>
      </c>
      <c r="M892" t="s">
        <v>201</v>
      </c>
      <c r="N892">
        <v>420</v>
      </c>
      <c r="O892" t="s">
        <v>24</v>
      </c>
      <c r="P892" cm="1">
        <f t="array" ref="P892">IF(Q892&gt;0,INDEX(Q892:Q13026,MATCH(TRUE,INDEX(Q892:Q13026="",,),0)-1),"")</f>
        <v>3</v>
      </c>
      <c r="Q892">
        <f>INT((ROW()-892)/10)+1</f>
        <v>1</v>
      </c>
      <c r="R892">
        <f>IF(P892="","",0)</f>
        <v>0</v>
      </c>
    </row>
    <row r="893" spans="1:18" x14ac:dyDescent="0.3">
      <c r="A893" t="s">
        <v>195</v>
      </c>
      <c r="B893" s="1">
        <v>38790</v>
      </c>
      <c r="C893" t="s">
        <v>82</v>
      </c>
      <c r="D893" t="s">
        <v>209</v>
      </c>
      <c r="E893" t="s">
        <v>210</v>
      </c>
      <c r="G893" t="s">
        <v>19</v>
      </c>
      <c r="H893" t="s">
        <v>36</v>
      </c>
      <c r="I893" t="s">
        <v>45</v>
      </c>
      <c r="J893" t="s">
        <v>93</v>
      </c>
      <c r="K893">
        <v>64.099999999999994</v>
      </c>
      <c r="L893">
        <v>95</v>
      </c>
      <c r="M893" t="s">
        <v>201</v>
      </c>
      <c r="N893">
        <v>95</v>
      </c>
      <c r="O893" t="s">
        <v>24</v>
      </c>
      <c r="P893" cm="1">
        <f t="array" ref="P893">IF(Q893&gt;0,INDEX(Q893:Q13027,MATCH(TRUE,INDEX(Q893:Q13027="",,),0)-1),"")</f>
        <v>3</v>
      </c>
      <c r="Q893">
        <f t="shared" ref="Q893:Q921" si="20">INT((ROW()-892)/10)+1</f>
        <v>1</v>
      </c>
      <c r="R893">
        <f>IF(P893="","",0)</f>
        <v>0</v>
      </c>
    </row>
    <row r="894" spans="1:18" x14ac:dyDescent="0.3">
      <c r="A894" t="s">
        <v>195</v>
      </c>
      <c r="B894" s="1">
        <v>38790</v>
      </c>
      <c r="C894" t="s">
        <v>82</v>
      </c>
      <c r="D894" t="s">
        <v>209</v>
      </c>
      <c r="E894" t="s">
        <v>210</v>
      </c>
      <c r="G894" t="s">
        <v>19</v>
      </c>
      <c r="H894" t="s">
        <v>85</v>
      </c>
      <c r="I894" t="s">
        <v>21</v>
      </c>
      <c r="J894" t="s">
        <v>73</v>
      </c>
      <c r="K894">
        <v>127</v>
      </c>
      <c r="L894">
        <v>13.5</v>
      </c>
      <c r="M894" t="s">
        <v>201</v>
      </c>
      <c r="N894">
        <v>51.2</v>
      </c>
      <c r="O894" t="s">
        <v>24</v>
      </c>
      <c r="P894" cm="1">
        <f t="array" ref="P894">IF(Q894&gt;0,INDEX(Q894:Q13028,MATCH(TRUE,INDEX(Q894:Q13028="",,),0)-1),"")</f>
        <v>3</v>
      </c>
      <c r="Q894">
        <f t="shared" si="20"/>
        <v>1</v>
      </c>
      <c r="R894">
        <f>IF(P894="","",0)</f>
        <v>0</v>
      </c>
    </row>
    <row r="895" spans="1:18" x14ac:dyDescent="0.3">
      <c r="A895" t="s">
        <v>195</v>
      </c>
      <c r="B895" s="1">
        <v>38790</v>
      </c>
      <c r="C895" t="s">
        <v>82</v>
      </c>
      <c r="D895" t="s">
        <v>209</v>
      </c>
      <c r="E895" t="s">
        <v>210</v>
      </c>
      <c r="G895" t="s">
        <v>19</v>
      </c>
      <c r="H895" t="s">
        <v>36</v>
      </c>
      <c r="I895" t="s">
        <v>21</v>
      </c>
      <c r="J895" t="s">
        <v>73</v>
      </c>
      <c r="K895">
        <v>271</v>
      </c>
      <c r="L895">
        <v>20.3</v>
      </c>
      <c r="M895" t="s">
        <v>201</v>
      </c>
      <c r="N895">
        <v>20.3</v>
      </c>
      <c r="O895" t="s">
        <v>24</v>
      </c>
      <c r="P895" cm="1">
        <f t="array" ref="P895">IF(Q895&gt;0,INDEX(Q895:Q13029,MATCH(TRUE,INDEX(Q895:Q13029="",,),0)-1),"")</f>
        <v>3</v>
      </c>
      <c r="Q895">
        <f t="shared" si="20"/>
        <v>1</v>
      </c>
      <c r="R895">
        <f>IF(P895="","",0)</f>
        <v>0</v>
      </c>
    </row>
    <row r="896" spans="1:18" x14ac:dyDescent="0.3">
      <c r="A896" t="s">
        <v>195</v>
      </c>
      <c r="B896" s="1">
        <v>38790</v>
      </c>
      <c r="C896" t="s">
        <v>82</v>
      </c>
      <c r="D896" t="s">
        <v>209</v>
      </c>
      <c r="E896" t="s">
        <v>210</v>
      </c>
      <c r="G896" s="6" t="s">
        <v>88</v>
      </c>
      <c r="H896" t="s">
        <v>85</v>
      </c>
      <c r="I896" t="s">
        <v>45</v>
      </c>
      <c r="J896" t="s">
        <v>93</v>
      </c>
      <c r="K896">
        <v>6.7</v>
      </c>
      <c r="L896">
        <v>89</v>
      </c>
      <c r="M896" t="s">
        <v>201</v>
      </c>
      <c r="N896">
        <v>89</v>
      </c>
      <c r="O896" t="s">
        <v>24</v>
      </c>
      <c r="P896" cm="1">
        <f t="array" ref="P896">IF(Q896&gt;0,INDEX(Q896:Q13030,MATCH(TRUE,INDEX(Q896:Q13030="",,),0)-1),"")</f>
        <v>3</v>
      </c>
      <c r="Q896">
        <f t="shared" si="20"/>
        <v>1</v>
      </c>
      <c r="R896">
        <f>IF(P896="","",0)</f>
        <v>0</v>
      </c>
    </row>
    <row r="897" spans="1:18" x14ac:dyDescent="0.3">
      <c r="A897" t="s">
        <v>195</v>
      </c>
      <c r="B897" s="1">
        <v>38790</v>
      </c>
      <c r="C897" t="s">
        <v>82</v>
      </c>
      <c r="D897" t="s">
        <v>209</v>
      </c>
      <c r="E897" t="s">
        <v>210</v>
      </c>
      <c r="G897" s="6" t="s">
        <v>88</v>
      </c>
      <c r="H897" t="s">
        <v>20</v>
      </c>
      <c r="I897" t="s">
        <v>45</v>
      </c>
      <c r="J897" t="s">
        <v>93</v>
      </c>
      <c r="K897">
        <v>0.4</v>
      </c>
      <c r="L897">
        <v>144</v>
      </c>
      <c r="M897" t="s">
        <v>201</v>
      </c>
      <c r="N897">
        <v>144</v>
      </c>
      <c r="O897" t="s">
        <v>24</v>
      </c>
      <c r="P897" cm="1">
        <f t="array" ref="P897">IF(Q897&gt;0,INDEX(Q897:Q13031,MATCH(TRUE,INDEX(Q897:Q13031="",,),0)-1),"")</f>
        <v>3</v>
      </c>
      <c r="Q897">
        <f t="shared" si="20"/>
        <v>1</v>
      </c>
      <c r="R897">
        <f>IF(P897="","",0)</f>
        <v>0</v>
      </c>
    </row>
    <row r="898" spans="1:18" x14ac:dyDescent="0.3">
      <c r="A898" t="s">
        <v>195</v>
      </c>
      <c r="B898" s="1">
        <v>38790</v>
      </c>
      <c r="C898" t="s">
        <v>82</v>
      </c>
      <c r="D898" t="s">
        <v>209</v>
      </c>
      <c r="E898" t="s">
        <v>210</v>
      </c>
      <c r="G898" s="6" t="s">
        <v>88</v>
      </c>
      <c r="H898" t="s">
        <v>92</v>
      </c>
      <c r="I898" t="s">
        <v>21</v>
      </c>
      <c r="J898" t="s">
        <v>73</v>
      </c>
      <c r="K898">
        <v>29</v>
      </c>
      <c r="L898">
        <v>12.6</v>
      </c>
      <c r="M898" t="s">
        <v>201</v>
      </c>
      <c r="N898">
        <v>12.6</v>
      </c>
      <c r="O898" t="s">
        <v>24</v>
      </c>
      <c r="P898" cm="1">
        <f t="array" ref="P898">IF(Q898&gt;0,INDEX(Q898:Q13032,MATCH(TRUE,INDEX(Q898:Q13032="",,),0)-1),"")</f>
        <v>3</v>
      </c>
      <c r="Q898">
        <f t="shared" si="20"/>
        <v>1</v>
      </c>
      <c r="R898">
        <f>IF(P898="","",0)</f>
        <v>0</v>
      </c>
    </row>
    <row r="899" spans="1:18" x14ac:dyDescent="0.3">
      <c r="A899" t="s">
        <v>195</v>
      </c>
      <c r="B899" s="1">
        <v>38790</v>
      </c>
      <c r="C899" t="s">
        <v>82</v>
      </c>
      <c r="D899" t="s">
        <v>209</v>
      </c>
      <c r="E899" t="s">
        <v>210</v>
      </c>
      <c r="G899" s="6" t="s">
        <v>88</v>
      </c>
      <c r="H899" t="s">
        <v>199</v>
      </c>
      <c r="I899" t="s">
        <v>21</v>
      </c>
      <c r="J899" t="s">
        <v>73</v>
      </c>
      <c r="K899">
        <v>2</v>
      </c>
      <c r="L899">
        <v>10.3</v>
      </c>
      <c r="M899" t="s">
        <v>201</v>
      </c>
      <c r="N899">
        <v>10.3</v>
      </c>
      <c r="O899" t="s">
        <v>24</v>
      </c>
      <c r="P899" cm="1">
        <f t="array" ref="P899">IF(Q899&gt;0,INDEX(Q899:Q13033,MATCH(TRUE,INDEX(Q899:Q13033="",,),0)-1),"")</f>
        <v>3</v>
      </c>
      <c r="Q899">
        <f t="shared" si="20"/>
        <v>1</v>
      </c>
      <c r="R899">
        <f>IF(P899="","",0)</f>
        <v>0</v>
      </c>
    </row>
    <row r="900" spans="1:18" x14ac:dyDescent="0.3">
      <c r="A900" t="s">
        <v>195</v>
      </c>
      <c r="B900" s="1">
        <v>38790</v>
      </c>
      <c r="C900" t="s">
        <v>82</v>
      </c>
      <c r="D900" t="s">
        <v>209</v>
      </c>
      <c r="E900" t="s">
        <v>210</v>
      </c>
      <c r="G900" s="6" t="s">
        <v>88</v>
      </c>
      <c r="H900" t="s">
        <v>96</v>
      </c>
      <c r="I900" t="s">
        <v>21</v>
      </c>
      <c r="J900" t="s">
        <v>73</v>
      </c>
      <c r="K900">
        <v>2</v>
      </c>
      <c r="L900">
        <v>8.1999999999999993</v>
      </c>
      <c r="M900" t="s">
        <v>201</v>
      </c>
      <c r="N900">
        <v>8.1999999999999993</v>
      </c>
      <c r="O900" t="s">
        <v>24</v>
      </c>
      <c r="P900" cm="1">
        <f t="array" ref="P900">IF(Q900&gt;0,INDEX(Q900:Q13034,MATCH(TRUE,INDEX(Q900:Q13034="",,),0)-1),"")</f>
        <v>3</v>
      </c>
      <c r="Q900">
        <f t="shared" si="20"/>
        <v>1</v>
      </c>
      <c r="R900">
        <f>IF(P900="","",0)</f>
        <v>0</v>
      </c>
    </row>
    <row r="901" spans="1:18" x14ac:dyDescent="0.3">
      <c r="A901" t="s">
        <v>195</v>
      </c>
      <c r="B901" s="1">
        <v>38790</v>
      </c>
      <c r="C901" t="s">
        <v>82</v>
      </c>
      <c r="D901" t="s">
        <v>209</v>
      </c>
      <c r="E901" t="s">
        <v>210</v>
      </c>
      <c r="G901" s="6" t="s">
        <v>88</v>
      </c>
      <c r="H901" t="s">
        <v>20</v>
      </c>
      <c r="I901" t="s">
        <v>21</v>
      </c>
      <c r="J901" t="s">
        <v>73</v>
      </c>
      <c r="K901">
        <v>4</v>
      </c>
      <c r="L901">
        <v>22.55</v>
      </c>
      <c r="M901" t="s">
        <v>201</v>
      </c>
      <c r="N901">
        <v>22.55</v>
      </c>
      <c r="O901" t="s">
        <v>24</v>
      </c>
      <c r="P901" cm="1">
        <f t="array" ref="P901">IF(Q901&gt;0,INDEX(Q901:Q13035,MATCH(TRUE,INDEX(Q901:Q13035="",,),0)-1),"")</f>
        <v>3</v>
      </c>
      <c r="Q901">
        <f t="shared" si="20"/>
        <v>1</v>
      </c>
      <c r="R901">
        <f>IF(P901="","",0)</f>
        <v>0</v>
      </c>
    </row>
    <row r="902" spans="1:18" x14ac:dyDescent="0.3">
      <c r="A902" t="s">
        <v>195</v>
      </c>
      <c r="B902" s="1">
        <v>38790</v>
      </c>
      <c r="C902" t="s">
        <v>82</v>
      </c>
      <c r="D902" t="s">
        <v>209</v>
      </c>
      <c r="E902" t="s">
        <v>210</v>
      </c>
      <c r="G902" t="s">
        <v>19</v>
      </c>
      <c r="H902" t="s">
        <v>92</v>
      </c>
      <c r="I902" t="s">
        <v>45</v>
      </c>
      <c r="J902" t="s">
        <v>93</v>
      </c>
      <c r="K902">
        <v>9</v>
      </c>
      <c r="L902">
        <v>420</v>
      </c>
      <c r="M902" t="s">
        <v>211</v>
      </c>
      <c r="N902">
        <v>420</v>
      </c>
      <c r="P902" cm="1">
        <f t="array" ref="P902">IF(Q902&gt;0,INDEX(Q902:Q13036,MATCH(TRUE,INDEX(Q902:Q13036="",,),0)-1),"")</f>
        <v>3</v>
      </c>
      <c r="Q902">
        <f t="shared" si="20"/>
        <v>2</v>
      </c>
      <c r="R902">
        <f>IF(P902="","",0)</f>
        <v>0</v>
      </c>
    </row>
    <row r="903" spans="1:18" x14ac:dyDescent="0.3">
      <c r="A903" t="s">
        <v>195</v>
      </c>
      <c r="B903" s="1">
        <v>38790</v>
      </c>
      <c r="C903" t="s">
        <v>82</v>
      </c>
      <c r="D903" t="s">
        <v>209</v>
      </c>
      <c r="E903" t="s">
        <v>210</v>
      </c>
      <c r="G903" t="s">
        <v>19</v>
      </c>
      <c r="H903" t="s">
        <v>36</v>
      </c>
      <c r="I903" t="s">
        <v>45</v>
      </c>
      <c r="J903" t="s">
        <v>93</v>
      </c>
      <c r="K903">
        <v>64.099999999999994</v>
      </c>
      <c r="L903">
        <v>95</v>
      </c>
      <c r="M903" t="s">
        <v>211</v>
      </c>
      <c r="N903">
        <v>95</v>
      </c>
      <c r="P903" cm="1">
        <f t="array" ref="P903">IF(Q903&gt;0,INDEX(Q903:Q13037,MATCH(TRUE,INDEX(Q903:Q13037="",,),0)-1),"")</f>
        <v>3</v>
      </c>
      <c r="Q903">
        <f t="shared" si="20"/>
        <v>2</v>
      </c>
      <c r="R903">
        <f>IF(P903="","",0)</f>
        <v>0</v>
      </c>
    </row>
    <row r="904" spans="1:18" x14ac:dyDescent="0.3">
      <c r="A904" t="s">
        <v>195</v>
      </c>
      <c r="B904" s="1">
        <v>38790</v>
      </c>
      <c r="C904" t="s">
        <v>82</v>
      </c>
      <c r="D904" t="s">
        <v>209</v>
      </c>
      <c r="E904" t="s">
        <v>210</v>
      </c>
      <c r="G904" t="s">
        <v>19</v>
      </c>
      <c r="H904" t="s">
        <v>85</v>
      </c>
      <c r="I904" t="s">
        <v>21</v>
      </c>
      <c r="J904" t="s">
        <v>73</v>
      </c>
      <c r="K904">
        <v>127</v>
      </c>
      <c r="L904">
        <v>13.5</v>
      </c>
      <c r="M904" t="s">
        <v>211</v>
      </c>
      <c r="N904">
        <v>31.61</v>
      </c>
      <c r="P904" cm="1">
        <f t="array" ref="P904">IF(Q904&gt;0,INDEX(Q904:Q13038,MATCH(TRUE,INDEX(Q904:Q13038="",,),0)-1),"")</f>
        <v>3</v>
      </c>
      <c r="Q904">
        <f t="shared" si="20"/>
        <v>2</v>
      </c>
      <c r="R904">
        <f>IF(P904="","",0)</f>
        <v>0</v>
      </c>
    </row>
    <row r="905" spans="1:18" x14ac:dyDescent="0.3">
      <c r="A905" t="s">
        <v>195</v>
      </c>
      <c r="B905" s="1">
        <v>38790</v>
      </c>
      <c r="C905" t="s">
        <v>82</v>
      </c>
      <c r="D905" t="s">
        <v>209</v>
      </c>
      <c r="E905" t="s">
        <v>210</v>
      </c>
      <c r="G905" t="s">
        <v>19</v>
      </c>
      <c r="H905" t="s">
        <v>36</v>
      </c>
      <c r="I905" t="s">
        <v>21</v>
      </c>
      <c r="J905" t="s">
        <v>73</v>
      </c>
      <c r="K905">
        <v>271</v>
      </c>
      <c r="L905">
        <v>20.3</v>
      </c>
      <c r="M905" t="s">
        <v>211</v>
      </c>
      <c r="N905">
        <v>20.3</v>
      </c>
      <c r="P905" cm="1">
        <f t="array" ref="P905">IF(Q905&gt;0,INDEX(Q905:Q13039,MATCH(TRUE,INDEX(Q905:Q13039="",,),0)-1),"")</f>
        <v>3</v>
      </c>
      <c r="Q905">
        <f t="shared" si="20"/>
        <v>2</v>
      </c>
      <c r="R905">
        <f>IF(P905="","",0)</f>
        <v>0</v>
      </c>
    </row>
    <row r="906" spans="1:18" x14ac:dyDescent="0.3">
      <c r="A906" t="s">
        <v>195</v>
      </c>
      <c r="B906" s="1">
        <v>38790</v>
      </c>
      <c r="C906" t="s">
        <v>82</v>
      </c>
      <c r="D906" t="s">
        <v>209</v>
      </c>
      <c r="E906" t="s">
        <v>210</v>
      </c>
      <c r="G906" s="6" t="s">
        <v>88</v>
      </c>
      <c r="H906" t="s">
        <v>85</v>
      </c>
      <c r="I906" t="s">
        <v>45</v>
      </c>
      <c r="J906" t="s">
        <v>93</v>
      </c>
      <c r="K906">
        <v>6.7</v>
      </c>
      <c r="L906">
        <v>89</v>
      </c>
      <c r="M906" t="s">
        <v>211</v>
      </c>
      <c r="N906">
        <v>89</v>
      </c>
      <c r="P906" cm="1">
        <f t="array" ref="P906">IF(Q906&gt;0,INDEX(Q906:Q13040,MATCH(TRUE,INDEX(Q906:Q13040="",,),0)-1),"")</f>
        <v>3</v>
      </c>
      <c r="Q906">
        <f t="shared" si="20"/>
        <v>2</v>
      </c>
      <c r="R906">
        <f>IF(P906="","",0)</f>
        <v>0</v>
      </c>
    </row>
    <row r="907" spans="1:18" x14ac:dyDescent="0.3">
      <c r="A907" t="s">
        <v>195</v>
      </c>
      <c r="B907" s="1">
        <v>38790</v>
      </c>
      <c r="C907" t="s">
        <v>82</v>
      </c>
      <c r="D907" t="s">
        <v>209</v>
      </c>
      <c r="E907" t="s">
        <v>210</v>
      </c>
      <c r="G907" s="6" t="s">
        <v>88</v>
      </c>
      <c r="H907" t="s">
        <v>20</v>
      </c>
      <c r="I907" t="s">
        <v>45</v>
      </c>
      <c r="J907" t="s">
        <v>93</v>
      </c>
      <c r="K907">
        <v>0.4</v>
      </c>
      <c r="L907">
        <v>144</v>
      </c>
      <c r="M907" t="s">
        <v>211</v>
      </c>
      <c r="N907">
        <v>144</v>
      </c>
      <c r="P907" cm="1">
        <f t="array" ref="P907">IF(Q907&gt;0,INDEX(Q907:Q13041,MATCH(TRUE,INDEX(Q907:Q13041="",,),0)-1),"")</f>
        <v>3</v>
      </c>
      <c r="Q907">
        <f t="shared" si="20"/>
        <v>2</v>
      </c>
      <c r="R907">
        <f>IF(P907="","",0)</f>
        <v>0</v>
      </c>
    </row>
    <row r="908" spans="1:18" x14ac:dyDescent="0.3">
      <c r="A908" t="s">
        <v>195</v>
      </c>
      <c r="B908" s="1">
        <v>38790</v>
      </c>
      <c r="C908" t="s">
        <v>82</v>
      </c>
      <c r="D908" t="s">
        <v>209</v>
      </c>
      <c r="E908" t="s">
        <v>210</v>
      </c>
      <c r="G908" s="6" t="s">
        <v>88</v>
      </c>
      <c r="H908" t="s">
        <v>92</v>
      </c>
      <c r="I908" t="s">
        <v>21</v>
      </c>
      <c r="J908" t="s">
        <v>73</v>
      </c>
      <c r="K908">
        <v>29</v>
      </c>
      <c r="L908">
        <v>12.6</v>
      </c>
      <c r="M908" t="s">
        <v>211</v>
      </c>
      <c r="N908">
        <v>12.6</v>
      </c>
      <c r="P908" cm="1">
        <f t="array" ref="P908">IF(Q908&gt;0,INDEX(Q908:Q13042,MATCH(TRUE,INDEX(Q908:Q13042="",,),0)-1),"")</f>
        <v>3</v>
      </c>
      <c r="Q908">
        <f t="shared" si="20"/>
        <v>2</v>
      </c>
      <c r="R908">
        <f>IF(P908="","",0)</f>
        <v>0</v>
      </c>
    </row>
    <row r="909" spans="1:18" x14ac:dyDescent="0.3">
      <c r="A909" t="s">
        <v>195</v>
      </c>
      <c r="B909" s="1">
        <v>38790</v>
      </c>
      <c r="C909" t="s">
        <v>82</v>
      </c>
      <c r="D909" t="s">
        <v>209</v>
      </c>
      <c r="E909" t="s">
        <v>210</v>
      </c>
      <c r="G909" s="6" t="s">
        <v>88</v>
      </c>
      <c r="H909" t="s">
        <v>199</v>
      </c>
      <c r="I909" t="s">
        <v>21</v>
      </c>
      <c r="J909" t="s">
        <v>73</v>
      </c>
      <c r="K909">
        <v>2</v>
      </c>
      <c r="L909">
        <v>10.3</v>
      </c>
      <c r="M909" t="s">
        <v>211</v>
      </c>
      <c r="N909">
        <v>10.3</v>
      </c>
      <c r="P909" cm="1">
        <f t="array" ref="P909">IF(Q909&gt;0,INDEX(Q909:Q13043,MATCH(TRUE,INDEX(Q909:Q13043="",,),0)-1),"")</f>
        <v>3</v>
      </c>
      <c r="Q909">
        <f t="shared" si="20"/>
        <v>2</v>
      </c>
      <c r="R909">
        <f>IF(P909="","",0)</f>
        <v>0</v>
      </c>
    </row>
    <row r="910" spans="1:18" x14ac:dyDescent="0.3">
      <c r="A910" t="s">
        <v>195</v>
      </c>
      <c r="B910" s="1">
        <v>38790</v>
      </c>
      <c r="C910" t="s">
        <v>82</v>
      </c>
      <c r="D910" t="s">
        <v>209</v>
      </c>
      <c r="E910" t="s">
        <v>210</v>
      </c>
      <c r="G910" s="6" t="s">
        <v>88</v>
      </c>
      <c r="H910" t="s">
        <v>96</v>
      </c>
      <c r="I910" t="s">
        <v>21</v>
      </c>
      <c r="J910" t="s">
        <v>73</v>
      </c>
      <c r="K910">
        <v>2</v>
      </c>
      <c r="L910">
        <v>8.1999999999999993</v>
      </c>
      <c r="M910" t="s">
        <v>211</v>
      </c>
      <c r="N910">
        <v>8.1999999999999993</v>
      </c>
      <c r="P910" cm="1">
        <f t="array" ref="P910">IF(Q910&gt;0,INDEX(Q910:Q13044,MATCH(TRUE,INDEX(Q910:Q13044="",,),0)-1),"")</f>
        <v>3</v>
      </c>
      <c r="Q910">
        <f t="shared" si="20"/>
        <v>2</v>
      </c>
      <c r="R910">
        <f>IF(P910="","",0)</f>
        <v>0</v>
      </c>
    </row>
    <row r="911" spans="1:18" x14ac:dyDescent="0.3">
      <c r="A911" t="s">
        <v>195</v>
      </c>
      <c r="B911" s="1">
        <v>38790</v>
      </c>
      <c r="C911" t="s">
        <v>82</v>
      </c>
      <c r="D911" t="s">
        <v>209</v>
      </c>
      <c r="E911" t="s">
        <v>210</v>
      </c>
      <c r="G911" s="6" t="s">
        <v>88</v>
      </c>
      <c r="H911" t="s">
        <v>20</v>
      </c>
      <c r="I911" t="s">
        <v>21</v>
      </c>
      <c r="J911" t="s">
        <v>73</v>
      </c>
      <c r="K911">
        <v>4</v>
      </c>
      <c r="L911">
        <v>22.55</v>
      </c>
      <c r="M911" t="s">
        <v>211</v>
      </c>
      <c r="N911">
        <v>22.55</v>
      </c>
      <c r="P911" cm="1">
        <f t="array" ref="P911">IF(Q911&gt;0,INDEX(Q911:Q13045,MATCH(TRUE,INDEX(Q911:Q13045="",,),0)-1),"")</f>
        <v>3</v>
      </c>
      <c r="Q911">
        <f t="shared" si="20"/>
        <v>2</v>
      </c>
      <c r="R911">
        <f>IF(P911="","",0)</f>
        <v>0</v>
      </c>
    </row>
    <row r="912" spans="1:18" x14ac:dyDescent="0.3">
      <c r="A912" t="s">
        <v>195</v>
      </c>
      <c r="B912" s="1">
        <v>38790</v>
      </c>
      <c r="C912" t="s">
        <v>82</v>
      </c>
      <c r="D912" t="s">
        <v>209</v>
      </c>
      <c r="E912" t="s">
        <v>210</v>
      </c>
      <c r="G912" t="s">
        <v>19</v>
      </c>
      <c r="H912" t="s">
        <v>92</v>
      </c>
      <c r="I912" t="s">
        <v>45</v>
      </c>
      <c r="J912" t="s">
        <v>93</v>
      </c>
      <c r="K912">
        <v>9</v>
      </c>
      <c r="L912">
        <v>420</v>
      </c>
      <c r="M912" t="s">
        <v>208</v>
      </c>
      <c r="N912">
        <v>420</v>
      </c>
      <c r="P912" cm="1">
        <f t="array" ref="P912">IF(Q912&gt;0,INDEX(Q912:Q13046,MATCH(TRUE,INDEX(Q912:Q13046="",,),0)-1),"")</f>
        <v>3</v>
      </c>
      <c r="Q912">
        <f t="shared" si="20"/>
        <v>3</v>
      </c>
      <c r="R912">
        <f>IF(P912="","",0)</f>
        <v>0</v>
      </c>
    </row>
    <row r="913" spans="1:18" x14ac:dyDescent="0.3">
      <c r="A913" t="s">
        <v>195</v>
      </c>
      <c r="B913" s="1">
        <v>38790</v>
      </c>
      <c r="C913" t="s">
        <v>82</v>
      </c>
      <c r="D913" t="s">
        <v>209</v>
      </c>
      <c r="E913" t="s">
        <v>210</v>
      </c>
      <c r="G913" t="s">
        <v>19</v>
      </c>
      <c r="H913" t="s">
        <v>36</v>
      </c>
      <c r="I913" t="s">
        <v>45</v>
      </c>
      <c r="J913" t="s">
        <v>93</v>
      </c>
      <c r="K913">
        <v>64.099999999999994</v>
      </c>
      <c r="L913">
        <v>95</v>
      </c>
      <c r="M913" t="s">
        <v>208</v>
      </c>
      <c r="N913">
        <v>100</v>
      </c>
      <c r="P913" cm="1">
        <f t="array" ref="P913">IF(Q913&gt;0,INDEX(Q913:Q13047,MATCH(TRUE,INDEX(Q913:Q13047="",,),0)-1),"")</f>
        <v>3</v>
      </c>
      <c r="Q913">
        <f t="shared" si="20"/>
        <v>3</v>
      </c>
      <c r="R913">
        <f>IF(P913="","",0)</f>
        <v>0</v>
      </c>
    </row>
    <row r="914" spans="1:18" x14ac:dyDescent="0.3">
      <c r="A914" t="s">
        <v>195</v>
      </c>
      <c r="B914" s="1">
        <v>38790</v>
      </c>
      <c r="C914" t="s">
        <v>82</v>
      </c>
      <c r="D914" t="s">
        <v>209</v>
      </c>
      <c r="E914" t="s">
        <v>210</v>
      </c>
      <c r="G914" t="s">
        <v>19</v>
      </c>
      <c r="H914" t="s">
        <v>85</v>
      </c>
      <c r="I914" t="s">
        <v>21</v>
      </c>
      <c r="J914" t="s">
        <v>73</v>
      </c>
      <c r="K914">
        <v>127</v>
      </c>
      <c r="L914">
        <v>13.5</v>
      </c>
      <c r="M914" t="s">
        <v>208</v>
      </c>
      <c r="N914">
        <v>17</v>
      </c>
      <c r="P914" cm="1">
        <f t="array" ref="P914">IF(Q914&gt;0,INDEX(Q914:Q13048,MATCH(TRUE,INDEX(Q914:Q13048="",,),0)-1),"")</f>
        <v>3</v>
      </c>
      <c r="Q914">
        <f t="shared" si="20"/>
        <v>3</v>
      </c>
      <c r="R914">
        <f>IF(P914="","",0)</f>
        <v>0</v>
      </c>
    </row>
    <row r="915" spans="1:18" x14ac:dyDescent="0.3">
      <c r="A915" t="s">
        <v>195</v>
      </c>
      <c r="B915" s="1">
        <v>38790</v>
      </c>
      <c r="C915" t="s">
        <v>82</v>
      </c>
      <c r="D915" t="s">
        <v>209</v>
      </c>
      <c r="E915" t="s">
        <v>210</v>
      </c>
      <c r="G915" t="s">
        <v>19</v>
      </c>
      <c r="H915" t="s">
        <v>36</v>
      </c>
      <c r="I915" t="s">
        <v>21</v>
      </c>
      <c r="J915" t="s">
        <v>73</v>
      </c>
      <c r="K915">
        <v>271</v>
      </c>
      <c r="L915">
        <v>20.3</v>
      </c>
      <c r="M915" t="s">
        <v>208</v>
      </c>
      <c r="N915">
        <v>21</v>
      </c>
      <c r="P915" cm="1">
        <f t="array" ref="P915">IF(Q915&gt;0,INDEX(Q915:Q13049,MATCH(TRUE,INDEX(Q915:Q13049="",,),0)-1),"")</f>
        <v>3</v>
      </c>
      <c r="Q915">
        <f t="shared" si="20"/>
        <v>3</v>
      </c>
      <c r="R915">
        <f>IF(P915="","",0)</f>
        <v>0</v>
      </c>
    </row>
    <row r="916" spans="1:18" x14ac:dyDescent="0.3">
      <c r="A916" t="s">
        <v>195</v>
      </c>
      <c r="B916" s="1">
        <v>38790</v>
      </c>
      <c r="C916" t="s">
        <v>82</v>
      </c>
      <c r="D916" t="s">
        <v>209</v>
      </c>
      <c r="E916" t="s">
        <v>210</v>
      </c>
      <c r="G916" s="6" t="s">
        <v>88</v>
      </c>
      <c r="H916" t="s">
        <v>85</v>
      </c>
      <c r="I916" t="s">
        <v>45</v>
      </c>
      <c r="J916" t="s">
        <v>93</v>
      </c>
      <c r="K916">
        <v>6.7</v>
      </c>
      <c r="L916">
        <v>89</v>
      </c>
      <c r="M916" t="s">
        <v>208</v>
      </c>
      <c r="N916">
        <v>89</v>
      </c>
      <c r="P916" cm="1">
        <f t="array" ref="P916">IF(Q916&gt;0,INDEX(Q916:Q13050,MATCH(TRUE,INDEX(Q916:Q13050="",,),0)-1),"")</f>
        <v>3</v>
      </c>
      <c r="Q916">
        <f t="shared" si="20"/>
        <v>3</v>
      </c>
      <c r="R916">
        <f>IF(P916="","",0)</f>
        <v>0</v>
      </c>
    </row>
    <row r="917" spans="1:18" x14ac:dyDescent="0.3">
      <c r="A917" t="s">
        <v>195</v>
      </c>
      <c r="B917" s="1">
        <v>38790</v>
      </c>
      <c r="C917" t="s">
        <v>82</v>
      </c>
      <c r="D917" t="s">
        <v>209</v>
      </c>
      <c r="E917" t="s">
        <v>210</v>
      </c>
      <c r="G917" s="6" t="s">
        <v>88</v>
      </c>
      <c r="H917" t="s">
        <v>20</v>
      </c>
      <c r="I917" t="s">
        <v>45</v>
      </c>
      <c r="J917" t="s">
        <v>93</v>
      </c>
      <c r="K917">
        <v>0.4</v>
      </c>
      <c r="L917">
        <v>144</v>
      </c>
      <c r="M917" t="s">
        <v>208</v>
      </c>
      <c r="N917">
        <v>144</v>
      </c>
      <c r="P917" cm="1">
        <f t="array" ref="P917">IF(Q917&gt;0,INDEX(Q917:Q13051,MATCH(TRUE,INDEX(Q917:Q13051="",,),0)-1),"")</f>
        <v>3</v>
      </c>
      <c r="Q917">
        <f t="shared" si="20"/>
        <v>3</v>
      </c>
      <c r="R917">
        <f>IF(P917="","",0)</f>
        <v>0</v>
      </c>
    </row>
    <row r="918" spans="1:18" x14ac:dyDescent="0.3">
      <c r="A918" t="s">
        <v>195</v>
      </c>
      <c r="B918" s="1">
        <v>38790</v>
      </c>
      <c r="C918" t="s">
        <v>82</v>
      </c>
      <c r="D918" t="s">
        <v>209</v>
      </c>
      <c r="E918" t="s">
        <v>210</v>
      </c>
      <c r="G918" s="6" t="s">
        <v>88</v>
      </c>
      <c r="H918" t="s">
        <v>92</v>
      </c>
      <c r="I918" t="s">
        <v>21</v>
      </c>
      <c r="J918" t="s">
        <v>73</v>
      </c>
      <c r="K918">
        <v>29</v>
      </c>
      <c r="L918">
        <v>12.6</v>
      </c>
      <c r="M918" t="s">
        <v>208</v>
      </c>
      <c r="N918">
        <v>12.6</v>
      </c>
      <c r="P918" cm="1">
        <f t="array" ref="P918">IF(Q918&gt;0,INDEX(Q918:Q13052,MATCH(TRUE,INDEX(Q918:Q13052="",,),0)-1),"")</f>
        <v>3</v>
      </c>
      <c r="Q918">
        <f t="shared" si="20"/>
        <v>3</v>
      </c>
      <c r="R918">
        <f>IF(P918="","",0)</f>
        <v>0</v>
      </c>
    </row>
    <row r="919" spans="1:18" x14ac:dyDescent="0.3">
      <c r="A919" t="s">
        <v>195</v>
      </c>
      <c r="B919" s="1">
        <v>38790</v>
      </c>
      <c r="C919" t="s">
        <v>82</v>
      </c>
      <c r="D919" t="s">
        <v>209</v>
      </c>
      <c r="E919" t="s">
        <v>210</v>
      </c>
      <c r="G919" s="6" t="s">
        <v>88</v>
      </c>
      <c r="H919" t="s">
        <v>199</v>
      </c>
      <c r="I919" t="s">
        <v>21</v>
      </c>
      <c r="J919" t="s">
        <v>73</v>
      </c>
      <c r="K919">
        <v>2</v>
      </c>
      <c r="L919">
        <v>10.3</v>
      </c>
      <c r="M919" t="s">
        <v>208</v>
      </c>
      <c r="N919">
        <v>10.3</v>
      </c>
      <c r="P919" cm="1">
        <f t="array" ref="P919">IF(Q919&gt;0,INDEX(Q919:Q13053,MATCH(TRUE,INDEX(Q919:Q13053="",,),0)-1),"")</f>
        <v>3</v>
      </c>
      <c r="Q919">
        <f t="shared" si="20"/>
        <v>3</v>
      </c>
      <c r="R919">
        <f>IF(P919="","",0)</f>
        <v>0</v>
      </c>
    </row>
    <row r="920" spans="1:18" x14ac:dyDescent="0.3">
      <c r="A920" t="s">
        <v>195</v>
      </c>
      <c r="B920" s="1">
        <v>38790</v>
      </c>
      <c r="C920" t="s">
        <v>82</v>
      </c>
      <c r="D920" t="s">
        <v>209</v>
      </c>
      <c r="E920" t="s">
        <v>210</v>
      </c>
      <c r="G920" s="6" t="s">
        <v>88</v>
      </c>
      <c r="H920" t="s">
        <v>96</v>
      </c>
      <c r="I920" t="s">
        <v>21</v>
      </c>
      <c r="J920" t="s">
        <v>73</v>
      </c>
      <c r="K920">
        <v>2</v>
      </c>
      <c r="L920">
        <v>8.1999999999999993</v>
      </c>
      <c r="M920" t="s">
        <v>208</v>
      </c>
      <c r="N920">
        <v>8.1999999999999993</v>
      </c>
      <c r="P920" cm="1">
        <f t="array" ref="P920">IF(Q920&gt;0,INDEX(Q920:Q13054,MATCH(TRUE,INDEX(Q920:Q13054="",,),0)-1),"")</f>
        <v>3</v>
      </c>
      <c r="Q920">
        <f t="shared" si="20"/>
        <v>3</v>
      </c>
      <c r="R920">
        <f>IF(P920="","",0)</f>
        <v>0</v>
      </c>
    </row>
    <row r="921" spans="1:18" x14ac:dyDescent="0.3">
      <c r="A921" t="s">
        <v>195</v>
      </c>
      <c r="B921" s="1">
        <v>38790</v>
      </c>
      <c r="C921" t="s">
        <v>82</v>
      </c>
      <c r="D921" t="s">
        <v>209</v>
      </c>
      <c r="E921" t="s">
        <v>210</v>
      </c>
      <c r="G921" s="6" t="s">
        <v>88</v>
      </c>
      <c r="H921" t="s">
        <v>20</v>
      </c>
      <c r="I921" t="s">
        <v>21</v>
      </c>
      <c r="J921" t="s">
        <v>73</v>
      </c>
      <c r="K921">
        <v>4</v>
      </c>
      <c r="L921">
        <v>22.55</v>
      </c>
      <c r="M921" t="s">
        <v>208</v>
      </c>
      <c r="N921">
        <v>22.55</v>
      </c>
      <c r="P921" cm="1">
        <f t="array" ref="P921">IF(Q921&gt;0,INDEX(Q921:Q13055,MATCH(TRUE,INDEX(Q921:Q13055="",,),0)-1),"")</f>
        <v>3</v>
      </c>
      <c r="Q921">
        <f t="shared" si="20"/>
        <v>3</v>
      </c>
      <c r="R921">
        <f>IF(P921="","",0)</f>
        <v>0</v>
      </c>
    </row>
    <row r="922" spans="1:18" x14ac:dyDescent="0.3">
      <c r="P922" t="str" cm="1">
        <f t="array" ref="P922">IF(Q922&gt;0,INDEX(Q922:Q13056,MATCH(TRUE,INDEX(Q922:Q13056="",,),0)-1),"")</f>
        <v/>
      </c>
      <c r="R922" t="str">
        <f>IF(P922="","",0)</f>
        <v/>
      </c>
    </row>
    <row r="923" spans="1:18" x14ac:dyDescent="0.3">
      <c r="A923" t="s">
        <v>195</v>
      </c>
      <c r="B923" s="1">
        <v>38790</v>
      </c>
      <c r="C923" t="s">
        <v>82</v>
      </c>
      <c r="D923" t="s">
        <v>212</v>
      </c>
      <c r="E923" t="s">
        <v>213</v>
      </c>
      <c r="G923" t="s">
        <v>19</v>
      </c>
      <c r="H923" t="s">
        <v>41</v>
      </c>
      <c r="I923" t="s">
        <v>45</v>
      </c>
      <c r="J923" t="s">
        <v>93</v>
      </c>
      <c r="K923">
        <v>60.5</v>
      </c>
      <c r="L923">
        <v>117</v>
      </c>
      <c r="M923" t="s">
        <v>211</v>
      </c>
      <c r="N923">
        <v>117</v>
      </c>
      <c r="O923" t="s">
        <v>24</v>
      </c>
      <c r="P923" cm="1">
        <f t="array" ref="P923">IF(Q923&gt;0,INDEX(Q923:Q13057,MATCH(TRUE,INDEX(Q923:Q13057="",,),0)-1),"")</f>
        <v>2</v>
      </c>
      <c r="Q923">
        <f>INT((ROW()-923)/9)+1</f>
        <v>1</v>
      </c>
      <c r="R923">
        <f>IF(P923="","",0)</f>
        <v>0</v>
      </c>
    </row>
    <row r="924" spans="1:18" x14ac:dyDescent="0.3">
      <c r="A924" t="s">
        <v>195</v>
      </c>
      <c r="B924" s="1">
        <v>38790</v>
      </c>
      <c r="C924" t="s">
        <v>82</v>
      </c>
      <c r="D924" t="s">
        <v>212</v>
      </c>
      <c r="E924" t="s">
        <v>213</v>
      </c>
      <c r="G924" t="s">
        <v>19</v>
      </c>
      <c r="H924" t="s">
        <v>36</v>
      </c>
      <c r="I924" t="s">
        <v>21</v>
      </c>
      <c r="J924" t="s">
        <v>73</v>
      </c>
      <c r="K924">
        <v>240</v>
      </c>
      <c r="L924">
        <v>19.649999999999999</v>
      </c>
      <c r="M924" t="s">
        <v>211</v>
      </c>
      <c r="N924">
        <v>25</v>
      </c>
      <c r="O924" t="s">
        <v>24</v>
      </c>
      <c r="P924" cm="1">
        <f t="array" ref="P924">IF(Q924&gt;0,INDEX(Q924:Q13058,MATCH(TRUE,INDEX(Q924:Q13058="",,),0)-1),"")</f>
        <v>2</v>
      </c>
      <c r="Q924">
        <f t="shared" ref="Q924:Q940" si="21">INT((ROW()-923)/9)+1</f>
        <v>1</v>
      </c>
      <c r="R924">
        <f>IF(P924="","",0)</f>
        <v>0</v>
      </c>
    </row>
    <row r="925" spans="1:18" x14ac:dyDescent="0.3">
      <c r="A925" t="s">
        <v>195</v>
      </c>
      <c r="B925" s="1">
        <v>38790</v>
      </c>
      <c r="C925" t="s">
        <v>82</v>
      </c>
      <c r="D925" t="s">
        <v>212</v>
      </c>
      <c r="E925" t="s">
        <v>213</v>
      </c>
      <c r="G925" t="s">
        <v>19</v>
      </c>
      <c r="H925" t="s">
        <v>41</v>
      </c>
      <c r="I925" t="s">
        <v>21</v>
      </c>
      <c r="J925" t="s">
        <v>73</v>
      </c>
      <c r="K925">
        <v>1047</v>
      </c>
      <c r="L925">
        <v>51.75</v>
      </c>
      <c r="M925" t="s">
        <v>211</v>
      </c>
      <c r="N925">
        <v>63.77</v>
      </c>
      <c r="O925" t="s">
        <v>24</v>
      </c>
      <c r="P925" cm="1">
        <f t="array" ref="P925">IF(Q925&gt;0,INDEX(Q925:Q13059,MATCH(TRUE,INDEX(Q925:Q13059="",,),0)-1),"")</f>
        <v>2</v>
      </c>
      <c r="Q925">
        <f t="shared" si="21"/>
        <v>1</v>
      </c>
      <c r="R925">
        <f>IF(P925="","",0)</f>
        <v>0</v>
      </c>
    </row>
    <row r="926" spans="1:18" x14ac:dyDescent="0.3">
      <c r="A926" t="s">
        <v>195</v>
      </c>
      <c r="B926" s="1">
        <v>38790</v>
      </c>
      <c r="C926" t="s">
        <v>82</v>
      </c>
      <c r="D926" t="s">
        <v>212</v>
      </c>
      <c r="E926" t="s">
        <v>213</v>
      </c>
      <c r="G926" s="6" t="s">
        <v>88</v>
      </c>
      <c r="H926" t="s">
        <v>85</v>
      </c>
      <c r="I926" t="s">
        <v>45</v>
      </c>
      <c r="J926" t="s">
        <v>93</v>
      </c>
      <c r="K926">
        <v>0.4</v>
      </c>
      <c r="L926">
        <v>86</v>
      </c>
      <c r="M926" t="s">
        <v>211</v>
      </c>
      <c r="N926">
        <v>86</v>
      </c>
      <c r="O926" t="s">
        <v>24</v>
      </c>
      <c r="P926" cm="1">
        <f t="array" ref="P926">IF(Q926&gt;0,INDEX(Q926:Q13060,MATCH(TRUE,INDEX(Q926:Q13060="",,),0)-1),"")</f>
        <v>2</v>
      </c>
      <c r="Q926">
        <f t="shared" si="21"/>
        <v>1</v>
      </c>
      <c r="R926">
        <f>IF(P926="","",0)</f>
        <v>0</v>
      </c>
    </row>
    <row r="927" spans="1:18" x14ac:dyDescent="0.3">
      <c r="A927" t="s">
        <v>195</v>
      </c>
      <c r="B927" s="1">
        <v>38790</v>
      </c>
      <c r="C927" t="s">
        <v>82</v>
      </c>
      <c r="D927" t="s">
        <v>212</v>
      </c>
      <c r="E927" t="s">
        <v>213</v>
      </c>
      <c r="G927" s="6" t="s">
        <v>88</v>
      </c>
      <c r="H927" t="s">
        <v>36</v>
      </c>
      <c r="I927" t="s">
        <v>45</v>
      </c>
      <c r="J927" t="s">
        <v>93</v>
      </c>
      <c r="K927">
        <v>16.3</v>
      </c>
      <c r="L927">
        <v>84</v>
      </c>
      <c r="M927" t="s">
        <v>211</v>
      </c>
      <c r="N927">
        <v>84</v>
      </c>
      <c r="O927" t="s">
        <v>24</v>
      </c>
      <c r="P927" cm="1">
        <f t="array" ref="P927">IF(Q927&gt;0,INDEX(Q927:Q13061,MATCH(TRUE,INDEX(Q927:Q13061="",,),0)-1),"")</f>
        <v>2</v>
      </c>
      <c r="Q927">
        <f t="shared" si="21"/>
        <v>1</v>
      </c>
      <c r="R927">
        <f>IF(P927="","",0)</f>
        <v>0</v>
      </c>
    </row>
    <row r="928" spans="1:18" x14ac:dyDescent="0.3">
      <c r="A928" t="s">
        <v>195</v>
      </c>
      <c r="B928" s="1">
        <v>38790</v>
      </c>
      <c r="C928" t="s">
        <v>82</v>
      </c>
      <c r="D928" t="s">
        <v>212</v>
      </c>
      <c r="E928" t="s">
        <v>213</v>
      </c>
      <c r="G928" s="6" t="s">
        <v>88</v>
      </c>
      <c r="H928" t="s">
        <v>200</v>
      </c>
      <c r="I928" t="s">
        <v>45</v>
      </c>
      <c r="J928" t="s">
        <v>93</v>
      </c>
      <c r="K928">
        <v>0.9</v>
      </c>
      <c r="L928">
        <v>174</v>
      </c>
      <c r="M928" t="s">
        <v>211</v>
      </c>
      <c r="N928">
        <v>174</v>
      </c>
      <c r="O928" t="s">
        <v>24</v>
      </c>
      <c r="P928" cm="1">
        <f t="array" ref="P928">IF(Q928&gt;0,INDEX(Q928:Q13062,MATCH(TRUE,INDEX(Q928:Q13062="",,),0)-1),"")</f>
        <v>2</v>
      </c>
      <c r="Q928">
        <f t="shared" si="21"/>
        <v>1</v>
      </c>
      <c r="R928">
        <f>IF(P928="","",0)</f>
        <v>0</v>
      </c>
    </row>
    <row r="929" spans="1:18" x14ac:dyDescent="0.3">
      <c r="A929" t="s">
        <v>195</v>
      </c>
      <c r="B929" s="1">
        <v>38790</v>
      </c>
      <c r="C929" t="s">
        <v>82</v>
      </c>
      <c r="D929" t="s">
        <v>212</v>
      </c>
      <c r="E929" t="s">
        <v>213</v>
      </c>
      <c r="G929" s="6" t="s">
        <v>88</v>
      </c>
      <c r="H929" t="s">
        <v>85</v>
      </c>
      <c r="I929" t="s">
        <v>21</v>
      </c>
      <c r="J929" t="s">
        <v>73</v>
      </c>
      <c r="K929">
        <v>32</v>
      </c>
      <c r="L929">
        <v>9.65</v>
      </c>
      <c r="M929" t="s">
        <v>211</v>
      </c>
      <c r="N929">
        <v>9.65</v>
      </c>
      <c r="O929" t="s">
        <v>24</v>
      </c>
      <c r="P929" cm="1">
        <f t="array" ref="P929">IF(Q929&gt;0,INDEX(Q929:Q13063,MATCH(TRUE,INDEX(Q929:Q13063="",,),0)-1),"")</f>
        <v>2</v>
      </c>
      <c r="Q929">
        <f t="shared" si="21"/>
        <v>1</v>
      </c>
      <c r="R929">
        <f>IF(P929="","",0)</f>
        <v>0</v>
      </c>
    </row>
    <row r="930" spans="1:18" x14ac:dyDescent="0.3">
      <c r="A930" t="s">
        <v>195</v>
      </c>
      <c r="B930" s="1">
        <v>38790</v>
      </c>
      <c r="C930" t="s">
        <v>82</v>
      </c>
      <c r="D930" t="s">
        <v>212</v>
      </c>
      <c r="E930" t="s">
        <v>213</v>
      </c>
      <c r="G930" s="6" t="s">
        <v>88</v>
      </c>
      <c r="H930" t="s">
        <v>96</v>
      </c>
      <c r="I930" t="s">
        <v>21</v>
      </c>
      <c r="J930" t="s">
        <v>73</v>
      </c>
      <c r="K930">
        <v>1</v>
      </c>
      <c r="L930">
        <v>5.55</v>
      </c>
      <c r="M930" t="s">
        <v>211</v>
      </c>
      <c r="N930">
        <v>5.55</v>
      </c>
      <c r="O930" t="s">
        <v>24</v>
      </c>
      <c r="P930" cm="1">
        <f t="array" ref="P930">IF(Q930&gt;0,INDEX(Q930:Q13064,MATCH(TRUE,INDEX(Q930:Q13064="",,),0)-1),"")</f>
        <v>2</v>
      </c>
      <c r="Q930">
        <f t="shared" si="21"/>
        <v>1</v>
      </c>
      <c r="R930">
        <f>IF(P930="","",0)</f>
        <v>0</v>
      </c>
    </row>
    <row r="931" spans="1:18" x14ac:dyDescent="0.3">
      <c r="A931" t="s">
        <v>195</v>
      </c>
      <c r="B931" s="1">
        <v>38790</v>
      </c>
      <c r="C931" t="s">
        <v>82</v>
      </c>
      <c r="D931" t="s">
        <v>212</v>
      </c>
      <c r="E931" t="s">
        <v>213</v>
      </c>
      <c r="G931" s="6" t="s">
        <v>88</v>
      </c>
      <c r="H931" t="s">
        <v>200</v>
      </c>
      <c r="I931" t="s">
        <v>21</v>
      </c>
      <c r="J931" t="s">
        <v>73</v>
      </c>
      <c r="K931">
        <v>9</v>
      </c>
      <c r="L931">
        <v>9.9</v>
      </c>
      <c r="M931" t="s">
        <v>211</v>
      </c>
      <c r="N931">
        <v>9.9</v>
      </c>
      <c r="O931" t="s">
        <v>24</v>
      </c>
      <c r="P931" cm="1">
        <f t="array" ref="P931">IF(Q931&gt;0,INDEX(Q931:Q13065,MATCH(TRUE,INDEX(Q931:Q13065="",,),0)-1),"")</f>
        <v>2</v>
      </c>
      <c r="Q931">
        <f t="shared" si="21"/>
        <v>1</v>
      </c>
      <c r="R931">
        <f>IF(P931="","",0)</f>
        <v>0</v>
      </c>
    </row>
    <row r="932" spans="1:18" x14ac:dyDescent="0.3">
      <c r="A932" t="s">
        <v>195</v>
      </c>
      <c r="B932" s="1">
        <v>38790</v>
      </c>
      <c r="C932" t="s">
        <v>82</v>
      </c>
      <c r="D932" t="s">
        <v>212</v>
      </c>
      <c r="E932" t="s">
        <v>213</v>
      </c>
      <c r="G932" t="s">
        <v>19</v>
      </c>
      <c r="H932" t="s">
        <v>41</v>
      </c>
      <c r="I932" t="s">
        <v>45</v>
      </c>
      <c r="J932" t="s">
        <v>93</v>
      </c>
      <c r="K932">
        <v>60.5</v>
      </c>
      <c r="L932">
        <v>117</v>
      </c>
      <c r="M932" t="s">
        <v>208</v>
      </c>
      <c r="N932">
        <v>120</v>
      </c>
      <c r="P932" cm="1">
        <f t="array" ref="P932">IF(Q932&gt;0,INDEX(Q932:Q13066,MATCH(TRUE,INDEX(Q932:Q13066="",,),0)-1),"")</f>
        <v>2</v>
      </c>
      <c r="Q932">
        <f t="shared" si="21"/>
        <v>2</v>
      </c>
      <c r="R932">
        <f>IF(P932="","",0)</f>
        <v>0</v>
      </c>
    </row>
    <row r="933" spans="1:18" x14ac:dyDescent="0.3">
      <c r="A933" t="s">
        <v>195</v>
      </c>
      <c r="B933" s="1">
        <v>38790</v>
      </c>
      <c r="C933" t="s">
        <v>82</v>
      </c>
      <c r="D933" t="s">
        <v>212</v>
      </c>
      <c r="E933" t="s">
        <v>213</v>
      </c>
      <c r="G933" t="s">
        <v>19</v>
      </c>
      <c r="H933" t="s">
        <v>36</v>
      </c>
      <c r="I933" t="s">
        <v>21</v>
      </c>
      <c r="J933" t="s">
        <v>73</v>
      </c>
      <c r="K933">
        <v>240</v>
      </c>
      <c r="L933">
        <v>19.649999999999999</v>
      </c>
      <c r="M933" t="s">
        <v>208</v>
      </c>
      <c r="N933">
        <v>20</v>
      </c>
      <c r="P933" cm="1">
        <f t="array" ref="P933">IF(Q933&gt;0,INDEX(Q933:Q13067,MATCH(TRUE,INDEX(Q933:Q13067="",,),0)-1),"")</f>
        <v>2</v>
      </c>
      <c r="Q933">
        <f t="shared" si="21"/>
        <v>2</v>
      </c>
      <c r="R933">
        <f>IF(P933="","",0)</f>
        <v>0</v>
      </c>
    </row>
    <row r="934" spans="1:18" x14ac:dyDescent="0.3">
      <c r="A934" t="s">
        <v>195</v>
      </c>
      <c r="B934" s="1">
        <v>38790</v>
      </c>
      <c r="C934" t="s">
        <v>82</v>
      </c>
      <c r="D934" t="s">
        <v>212</v>
      </c>
      <c r="E934" t="s">
        <v>213</v>
      </c>
      <c r="G934" t="s">
        <v>19</v>
      </c>
      <c r="H934" t="s">
        <v>41</v>
      </c>
      <c r="I934" t="s">
        <v>21</v>
      </c>
      <c r="J934" t="s">
        <v>73</v>
      </c>
      <c r="K934">
        <v>1047</v>
      </c>
      <c r="L934">
        <v>51.75</v>
      </c>
      <c r="M934" t="s">
        <v>208</v>
      </c>
      <c r="N934">
        <v>54.2</v>
      </c>
      <c r="P934" cm="1">
        <f t="array" ref="P934">IF(Q934&gt;0,INDEX(Q934:Q13068,MATCH(TRUE,INDEX(Q934:Q13068="",,),0)-1),"")</f>
        <v>2</v>
      </c>
      <c r="Q934">
        <f t="shared" si="21"/>
        <v>2</v>
      </c>
      <c r="R934">
        <f>IF(P934="","",0)</f>
        <v>0</v>
      </c>
    </row>
    <row r="935" spans="1:18" x14ac:dyDescent="0.3">
      <c r="A935" t="s">
        <v>195</v>
      </c>
      <c r="B935" s="1">
        <v>38790</v>
      </c>
      <c r="C935" t="s">
        <v>82</v>
      </c>
      <c r="D935" t="s">
        <v>212</v>
      </c>
      <c r="E935" t="s">
        <v>213</v>
      </c>
      <c r="G935" s="6" t="s">
        <v>88</v>
      </c>
      <c r="H935" t="s">
        <v>85</v>
      </c>
      <c r="I935" t="s">
        <v>45</v>
      </c>
      <c r="J935" t="s">
        <v>93</v>
      </c>
      <c r="K935">
        <v>0.4</v>
      </c>
      <c r="L935">
        <v>86</v>
      </c>
      <c r="M935" t="s">
        <v>208</v>
      </c>
      <c r="N935">
        <v>86</v>
      </c>
      <c r="P935" cm="1">
        <f t="array" ref="P935">IF(Q935&gt;0,INDEX(Q935:Q13069,MATCH(TRUE,INDEX(Q935:Q13069="",,),0)-1),"")</f>
        <v>2</v>
      </c>
      <c r="Q935">
        <f t="shared" si="21"/>
        <v>2</v>
      </c>
      <c r="R935">
        <f>IF(P935="","",0)</f>
        <v>0</v>
      </c>
    </row>
    <row r="936" spans="1:18" x14ac:dyDescent="0.3">
      <c r="A936" t="s">
        <v>195</v>
      </c>
      <c r="B936" s="1">
        <v>38790</v>
      </c>
      <c r="C936" t="s">
        <v>82</v>
      </c>
      <c r="D936" t="s">
        <v>212</v>
      </c>
      <c r="E936" t="s">
        <v>213</v>
      </c>
      <c r="G936" s="6" t="s">
        <v>88</v>
      </c>
      <c r="H936" t="s">
        <v>36</v>
      </c>
      <c r="I936" t="s">
        <v>45</v>
      </c>
      <c r="J936" t="s">
        <v>93</v>
      </c>
      <c r="K936">
        <v>16.3</v>
      </c>
      <c r="L936">
        <v>84</v>
      </c>
      <c r="M936" t="s">
        <v>208</v>
      </c>
      <c r="N936">
        <v>84</v>
      </c>
      <c r="P936" cm="1">
        <f t="array" ref="P936">IF(Q936&gt;0,INDEX(Q936:Q13070,MATCH(TRUE,INDEX(Q936:Q13070="",,),0)-1),"")</f>
        <v>2</v>
      </c>
      <c r="Q936">
        <f t="shared" si="21"/>
        <v>2</v>
      </c>
      <c r="R936">
        <f>IF(P936="","",0)</f>
        <v>0</v>
      </c>
    </row>
    <row r="937" spans="1:18" x14ac:dyDescent="0.3">
      <c r="A937" t="s">
        <v>195</v>
      </c>
      <c r="B937" s="1">
        <v>38790</v>
      </c>
      <c r="C937" t="s">
        <v>82</v>
      </c>
      <c r="D937" t="s">
        <v>212</v>
      </c>
      <c r="E937" t="s">
        <v>213</v>
      </c>
      <c r="G937" s="6" t="s">
        <v>88</v>
      </c>
      <c r="H937" t="s">
        <v>200</v>
      </c>
      <c r="I937" t="s">
        <v>45</v>
      </c>
      <c r="J937" t="s">
        <v>93</v>
      </c>
      <c r="K937">
        <v>0.9</v>
      </c>
      <c r="L937">
        <v>174</v>
      </c>
      <c r="M937" t="s">
        <v>208</v>
      </c>
      <c r="N937">
        <v>174</v>
      </c>
      <c r="P937" cm="1">
        <f t="array" ref="P937">IF(Q937&gt;0,INDEX(Q937:Q13071,MATCH(TRUE,INDEX(Q937:Q13071="",,),0)-1),"")</f>
        <v>2</v>
      </c>
      <c r="Q937">
        <f t="shared" si="21"/>
        <v>2</v>
      </c>
      <c r="R937">
        <f>IF(P937="","",0)</f>
        <v>0</v>
      </c>
    </row>
    <row r="938" spans="1:18" x14ac:dyDescent="0.3">
      <c r="A938" t="s">
        <v>195</v>
      </c>
      <c r="B938" s="1">
        <v>38790</v>
      </c>
      <c r="C938" t="s">
        <v>82</v>
      </c>
      <c r="D938" t="s">
        <v>212</v>
      </c>
      <c r="E938" t="s">
        <v>213</v>
      </c>
      <c r="G938" s="6" t="s">
        <v>88</v>
      </c>
      <c r="H938" t="s">
        <v>85</v>
      </c>
      <c r="I938" t="s">
        <v>21</v>
      </c>
      <c r="J938" t="s">
        <v>73</v>
      </c>
      <c r="K938">
        <v>32</v>
      </c>
      <c r="L938">
        <v>9.65</v>
      </c>
      <c r="M938" t="s">
        <v>208</v>
      </c>
      <c r="N938">
        <v>9.65</v>
      </c>
      <c r="P938" cm="1">
        <f t="array" ref="P938">IF(Q938&gt;0,INDEX(Q938:Q13072,MATCH(TRUE,INDEX(Q938:Q13072="",,),0)-1),"")</f>
        <v>2</v>
      </c>
      <c r="Q938">
        <f t="shared" si="21"/>
        <v>2</v>
      </c>
      <c r="R938">
        <f>IF(P938="","",0)</f>
        <v>0</v>
      </c>
    </row>
    <row r="939" spans="1:18" x14ac:dyDescent="0.3">
      <c r="A939" t="s">
        <v>195</v>
      </c>
      <c r="B939" s="1">
        <v>38790</v>
      </c>
      <c r="C939" t="s">
        <v>82</v>
      </c>
      <c r="D939" t="s">
        <v>212</v>
      </c>
      <c r="E939" t="s">
        <v>213</v>
      </c>
      <c r="G939" s="6" t="s">
        <v>88</v>
      </c>
      <c r="H939" t="s">
        <v>96</v>
      </c>
      <c r="I939" t="s">
        <v>21</v>
      </c>
      <c r="J939" t="s">
        <v>73</v>
      </c>
      <c r="K939">
        <v>1</v>
      </c>
      <c r="L939">
        <v>5.55</v>
      </c>
      <c r="M939" t="s">
        <v>208</v>
      </c>
      <c r="N939">
        <v>5.55</v>
      </c>
      <c r="P939" cm="1">
        <f t="array" ref="P939">IF(Q939&gt;0,INDEX(Q939:Q13073,MATCH(TRUE,INDEX(Q939:Q13073="",,),0)-1),"")</f>
        <v>2</v>
      </c>
      <c r="Q939">
        <f t="shared" si="21"/>
        <v>2</v>
      </c>
      <c r="R939">
        <f>IF(P939="","",0)</f>
        <v>0</v>
      </c>
    </row>
    <row r="940" spans="1:18" x14ac:dyDescent="0.3">
      <c r="A940" t="s">
        <v>195</v>
      </c>
      <c r="B940" s="1">
        <v>38790</v>
      </c>
      <c r="C940" t="s">
        <v>82</v>
      </c>
      <c r="D940" t="s">
        <v>212</v>
      </c>
      <c r="E940" t="s">
        <v>213</v>
      </c>
      <c r="G940" s="6" t="s">
        <v>88</v>
      </c>
      <c r="H940" t="s">
        <v>200</v>
      </c>
      <c r="I940" t="s">
        <v>21</v>
      </c>
      <c r="J940" t="s">
        <v>73</v>
      </c>
      <c r="K940">
        <v>9</v>
      </c>
      <c r="L940">
        <v>9.9</v>
      </c>
      <c r="M940" t="s">
        <v>208</v>
      </c>
      <c r="N940">
        <v>9.9</v>
      </c>
      <c r="P940" cm="1">
        <f t="array" ref="P940">IF(Q940&gt;0,INDEX(Q940:Q13074,MATCH(TRUE,INDEX(Q940:Q13074="",,),0)-1),"")</f>
        <v>2</v>
      </c>
      <c r="Q940">
        <f t="shared" si="21"/>
        <v>2</v>
      </c>
      <c r="R940">
        <f>IF(P940="","",0)</f>
        <v>0</v>
      </c>
    </row>
    <row r="941" spans="1:18" x14ac:dyDescent="0.3">
      <c r="P941" t="str" cm="1">
        <f t="array" ref="P941">IF(Q941&gt;0,INDEX(Q941:Q13075,MATCH(TRUE,INDEX(Q941:Q13075="",,),0)-1),"")</f>
        <v/>
      </c>
      <c r="R941" t="str">
        <f>IF(P941="","",0)</f>
        <v/>
      </c>
    </row>
    <row r="942" spans="1:18" x14ac:dyDescent="0.3">
      <c r="A942" t="s">
        <v>195</v>
      </c>
      <c r="B942" s="1">
        <v>38861</v>
      </c>
      <c r="C942" t="s">
        <v>82</v>
      </c>
      <c r="D942" t="s">
        <v>214</v>
      </c>
      <c r="E942" t="s">
        <v>215</v>
      </c>
      <c r="G942" t="s">
        <v>19</v>
      </c>
      <c r="H942" t="s">
        <v>41</v>
      </c>
      <c r="I942" t="s">
        <v>45</v>
      </c>
      <c r="J942" t="s">
        <v>93</v>
      </c>
      <c r="K942">
        <v>53.9</v>
      </c>
      <c r="L942">
        <v>163</v>
      </c>
      <c r="M942" t="s">
        <v>216</v>
      </c>
      <c r="N942">
        <v>163</v>
      </c>
      <c r="O942" t="s">
        <v>24</v>
      </c>
      <c r="P942" cm="1">
        <f t="array" ref="P942">IF(Q942&gt;0,INDEX(Q942:Q13076,MATCH(TRUE,INDEX(Q942:Q13076="",,),0)-1),"")</f>
        <v>3</v>
      </c>
      <c r="Q942">
        <v>1</v>
      </c>
      <c r="R942">
        <f>IF(P942="","",0)</f>
        <v>0</v>
      </c>
    </row>
    <row r="943" spans="1:18" x14ac:dyDescent="0.3">
      <c r="A943" t="s">
        <v>195</v>
      </c>
      <c r="B943" s="1">
        <v>38861</v>
      </c>
      <c r="C943" t="s">
        <v>82</v>
      </c>
      <c r="D943" t="s">
        <v>214</v>
      </c>
      <c r="E943" t="s">
        <v>215</v>
      </c>
      <c r="G943" t="s">
        <v>19</v>
      </c>
      <c r="H943" t="s">
        <v>41</v>
      </c>
      <c r="I943" t="s">
        <v>21</v>
      </c>
      <c r="J943" t="s">
        <v>73</v>
      </c>
      <c r="K943">
        <v>318</v>
      </c>
      <c r="L943">
        <v>54.7</v>
      </c>
      <c r="M943" t="s">
        <v>216</v>
      </c>
      <c r="N943">
        <v>58.3</v>
      </c>
      <c r="O943" t="s">
        <v>24</v>
      </c>
      <c r="P943" cm="1">
        <f t="array" ref="P943">IF(Q943&gt;0,INDEX(Q943:Q13077,MATCH(TRUE,INDEX(Q943:Q13077="",,),0)-1),"")</f>
        <v>3</v>
      </c>
      <c r="Q943">
        <v>1</v>
      </c>
      <c r="R943">
        <f>IF(P943="","",0)</f>
        <v>0</v>
      </c>
    </row>
    <row r="944" spans="1:18" x14ac:dyDescent="0.3">
      <c r="A944" t="s">
        <v>195</v>
      </c>
      <c r="B944" s="1">
        <v>38861</v>
      </c>
      <c r="C944" t="s">
        <v>82</v>
      </c>
      <c r="D944" t="s">
        <v>214</v>
      </c>
      <c r="E944" t="s">
        <v>215</v>
      </c>
      <c r="G944" s="6" t="s">
        <v>88</v>
      </c>
      <c r="H944" t="s">
        <v>128</v>
      </c>
      <c r="I944" t="s">
        <v>21</v>
      </c>
      <c r="J944" t="s">
        <v>73</v>
      </c>
      <c r="K944">
        <v>10</v>
      </c>
      <c r="L944">
        <v>20.45</v>
      </c>
      <c r="M944" t="s">
        <v>216</v>
      </c>
      <c r="N944">
        <v>20.45</v>
      </c>
      <c r="O944" t="s">
        <v>24</v>
      </c>
      <c r="P944" cm="1">
        <f t="array" ref="P944">IF(Q944&gt;0,INDEX(Q944:Q13078,MATCH(TRUE,INDEX(Q944:Q13078="",,),0)-1),"")</f>
        <v>3</v>
      </c>
      <c r="Q944">
        <v>1</v>
      </c>
      <c r="R944">
        <f>IF(P944="","",0)</f>
        <v>0</v>
      </c>
    </row>
    <row r="945" spans="1:18" x14ac:dyDescent="0.3">
      <c r="A945" t="s">
        <v>195</v>
      </c>
      <c r="B945" s="1">
        <v>38861</v>
      </c>
      <c r="C945" t="s">
        <v>82</v>
      </c>
      <c r="D945" t="s">
        <v>214</v>
      </c>
      <c r="E945" t="s">
        <v>215</v>
      </c>
      <c r="G945" s="6" t="s">
        <v>88</v>
      </c>
      <c r="H945" t="s">
        <v>72</v>
      </c>
      <c r="I945" t="s">
        <v>21</v>
      </c>
      <c r="J945" t="s">
        <v>73</v>
      </c>
      <c r="K945">
        <v>4</v>
      </c>
      <c r="L945">
        <v>11.4</v>
      </c>
      <c r="M945" t="s">
        <v>216</v>
      </c>
      <c r="N945">
        <v>11.4</v>
      </c>
      <c r="O945" t="s">
        <v>24</v>
      </c>
      <c r="P945" cm="1">
        <f t="array" ref="P945">IF(Q945&gt;0,INDEX(Q945:Q13079,MATCH(TRUE,INDEX(Q945:Q13079="",,),0)-1),"")</f>
        <v>3</v>
      </c>
      <c r="Q945">
        <v>1</v>
      </c>
      <c r="R945">
        <f>IF(P945="","",0)</f>
        <v>0</v>
      </c>
    </row>
    <row r="946" spans="1:18" x14ac:dyDescent="0.3">
      <c r="A946" t="s">
        <v>195</v>
      </c>
      <c r="B946" s="1">
        <v>38861</v>
      </c>
      <c r="C946" t="s">
        <v>82</v>
      </c>
      <c r="D946" t="s">
        <v>214</v>
      </c>
      <c r="E946" t="s">
        <v>215</v>
      </c>
      <c r="G946" t="s">
        <v>19</v>
      </c>
      <c r="H946" t="s">
        <v>41</v>
      </c>
      <c r="I946" t="s">
        <v>45</v>
      </c>
      <c r="J946" t="s">
        <v>93</v>
      </c>
      <c r="K946">
        <v>53.9</v>
      </c>
      <c r="L946">
        <v>163</v>
      </c>
      <c r="M946" t="s">
        <v>217</v>
      </c>
      <c r="N946">
        <v>163</v>
      </c>
      <c r="P946" cm="1">
        <f t="array" ref="P946">IF(Q946&gt;0,INDEX(Q946:Q13080,MATCH(TRUE,INDEX(Q946:Q13080="",,),0)-1),"")</f>
        <v>3</v>
      </c>
      <c r="Q946">
        <v>2</v>
      </c>
      <c r="R946">
        <f>IF(P946="","",0)</f>
        <v>0</v>
      </c>
    </row>
    <row r="947" spans="1:18" x14ac:dyDescent="0.3">
      <c r="A947" t="s">
        <v>195</v>
      </c>
      <c r="B947" s="1">
        <v>38861</v>
      </c>
      <c r="C947" t="s">
        <v>82</v>
      </c>
      <c r="D947" t="s">
        <v>214</v>
      </c>
      <c r="E947" t="s">
        <v>215</v>
      </c>
      <c r="G947" t="s">
        <v>19</v>
      </c>
      <c r="H947" t="s">
        <v>41</v>
      </c>
      <c r="I947" t="s">
        <v>21</v>
      </c>
      <c r="J947" t="s">
        <v>73</v>
      </c>
      <c r="K947">
        <v>318</v>
      </c>
      <c r="L947">
        <v>54.7</v>
      </c>
      <c r="M947" t="s">
        <v>217</v>
      </c>
      <c r="N947">
        <v>57.38</v>
      </c>
      <c r="P947" cm="1">
        <f t="array" ref="P947">IF(Q947&gt;0,INDEX(Q947:Q13081,MATCH(TRUE,INDEX(Q947:Q13081="",,),0)-1),"")</f>
        <v>3</v>
      </c>
      <c r="Q947">
        <v>2</v>
      </c>
      <c r="R947">
        <f>IF(P947="","",0)</f>
        <v>0</v>
      </c>
    </row>
    <row r="948" spans="1:18" x14ac:dyDescent="0.3">
      <c r="A948" t="s">
        <v>195</v>
      </c>
      <c r="B948" s="1">
        <v>38861</v>
      </c>
      <c r="C948" t="s">
        <v>82</v>
      </c>
      <c r="D948" t="s">
        <v>214</v>
      </c>
      <c r="E948" t="s">
        <v>215</v>
      </c>
      <c r="G948" s="6" t="s">
        <v>88</v>
      </c>
      <c r="H948" t="s">
        <v>128</v>
      </c>
      <c r="I948" t="s">
        <v>21</v>
      </c>
      <c r="J948" t="s">
        <v>73</v>
      </c>
      <c r="K948">
        <v>10</v>
      </c>
      <c r="L948">
        <v>20.45</v>
      </c>
      <c r="M948" t="s">
        <v>217</v>
      </c>
      <c r="N948">
        <v>20.45</v>
      </c>
      <c r="P948" cm="1">
        <f t="array" ref="P948">IF(Q948&gt;0,INDEX(Q948:Q13082,MATCH(TRUE,INDEX(Q948:Q13082="",,),0)-1),"")</f>
        <v>3</v>
      </c>
      <c r="Q948">
        <v>2</v>
      </c>
      <c r="R948">
        <f>IF(P948="","",0)</f>
        <v>0</v>
      </c>
    </row>
    <row r="949" spans="1:18" x14ac:dyDescent="0.3">
      <c r="A949" t="s">
        <v>195</v>
      </c>
      <c r="B949" s="1">
        <v>38861</v>
      </c>
      <c r="C949" t="s">
        <v>82</v>
      </c>
      <c r="D949" t="s">
        <v>214</v>
      </c>
      <c r="E949" t="s">
        <v>215</v>
      </c>
      <c r="G949" s="6" t="s">
        <v>88</v>
      </c>
      <c r="H949" t="s">
        <v>72</v>
      </c>
      <c r="I949" t="s">
        <v>21</v>
      </c>
      <c r="J949" t="s">
        <v>73</v>
      </c>
      <c r="K949">
        <v>4</v>
      </c>
      <c r="L949">
        <v>11.4</v>
      </c>
      <c r="M949" t="s">
        <v>217</v>
      </c>
      <c r="N949">
        <v>11.4</v>
      </c>
      <c r="P949" cm="1">
        <f t="array" ref="P949">IF(Q949&gt;0,INDEX(Q949:Q13083,MATCH(TRUE,INDEX(Q949:Q13083="",,),0)-1),"")</f>
        <v>3</v>
      </c>
      <c r="Q949">
        <v>2</v>
      </c>
      <c r="R949">
        <f>IF(P949="","",0)</f>
        <v>0</v>
      </c>
    </row>
    <row r="950" spans="1:18" x14ac:dyDescent="0.3">
      <c r="A950" t="s">
        <v>195</v>
      </c>
      <c r="B950" s="1">
        <v>38861</v>
      </c>
      <c r="C950" t="s">
        <v>82</v>
      </c>
      <c r="D950" t="s">
        <v>214</v>
      </c>
      <c r="E950" t="s">
        <v>215</v>
      </c>
      <c r="G950" t="s">
        <v>19</v>
      </c>
      <c r="H950" t="s">
        <v>41</v>
      </c>
      <c r="I950" t="s">
        <v>45</v>
      </c>
      <c r="J950" t="s">
        <v>93</v>
      </c>
      <c r="K950">
        <v>53.9</v>
      </c>
      <c r="L950">
        <v>163</v>
      </c>
      <c r="M950" t="s">
        <v>218</v>
      </c>
      <c r="N950">
        <v>173.57</v>
      </c>
      <c r="P950" cm="1">
        <f t="array" ref="P950">IF(Q950&gt;0,INDEX(Q950:Q13084,MATCH(TRUE,INDEX(Q950:Q13084="",,),0)-1),"")</f>
        <v>3</v>
      </c>
      <c r="Q950">
        <v>3</v>
      </c>
      <c r="R950">
        <f>IF(P950="","",0)</f>
        <v>0</v>
      </c>
    </row>
    <row r="951" spans="1:18" x14ac:dyDescent="0.3">
      <c r="A951" t="s">
        <v>195</v>
      </c>
      <c r="B951" s="1">
        <v>38861</v>
      </c>
      <c r="C951" t="s">
        <v>82</v>
      </c>
      <c r="D951" t="s">
        <v>214</v>
      </c>
      <c r="E951" t="s">
        <v>215</v>
      </c>
      <c r="G951" t="s">
        <v>19</v>
      </c>
      <c r="H951" t="s">
        <v>41</v>
      </c>
      <c r="I951" t="s">
        <v>21</v>
      </c>
      <c r="J951" t="s">
        <v>73</v>
      </c>
      <c r="K951">
        <v>318</v>
      </c>
      <c r="L951">
        <v>54.7</v>
      </c>
      <c r="M951" t="s">
        <v>218</v>
      </c>
      <c r="N951">
        <v>54.7</v>
      </c>
      <c r="P951" cm="1">
        <f t="array" ref="P951">IF(Q951&gt;0,INDEX(Q951:Q13085,MATCH(TRUE,INDEX(Q951:Q13085="",,),0)-1),"")</f>
        <v>3</v>
      </c>
      <c r="Q951">
        <v>3</v>
      </c>
      <c r="R951">
        <f>IF(P951="","",0)</f>
        <v>0</v>
      </c>
    </row>
    <row r="952" spans="1:18" x14ac:dyDescent="0.3">
      <c r="A952" t="s">
        <v>195</v>
      </c>
      <c r="B952" s="1">
        <v>38861</v>
      </c>
      <c r="C952" t="s">
        <v>82</v>
      </c>
      <c r="D952" t="s">
        <v>214</v>
      </c>
      <c r="E952" t="s">
        <v>215</v>
      </c>
      <c r="G952" s="6" t="s">
        <v>88</v>
      </c>
      <c r="H952" t="s">
        <v>128</v>
      </c>
      <c r="I952" t="s">
        <v>21</v>
      </c>
      <c r="J952" t="s">
        <v>73</v>
      </c>
      <c r="K952">
        <v>10</v>
      </c>
      <c r="L952">
        <v>20.45</v>
      </c>
      <c r="M952" t="s">
        <v>218</v>
      </c>
      <c r="N952">
        <v>20.45</v>
      </c>
      <c r="P952" cm="1">
        <f t="array" ref="P952">IF(Q952&gt;0,INDEX(Q952:Q13086,MATCH(TRUE,INDEX(Q952:Q13086="",,),0)-1),"")</f>
        <v>3</v>
      </c>
      <c r="Q952">
        <v>3</v>
      </c>
      <c r="R952">
        <f>IF(P952="","",0)</f>
        <v>0</v>
      </c>
    </row>
    <row r="953" spans="1:18" x14ac:dyDescent="0.3">
      <c r="A953" t="s">
        <v>195</v>
      </c>
      <c r="B953" s="1">
        <v>38861</v>
      </c>
      <c r="C953" t="s">
        <v>82</v>
      </c>
      <c r="D953" t="s">
        <v>214</v>
      </c>
      <c r="E953" t="s">
        <v>215</v>
      </c>
      <c r="G953" s="6" t="s">
        <v>88</v>
      </c>
      <c r="H953" t="s">
        <v>72</v>
      </c>
      <c r="I953" t="s">
        <v>21</v>
      </c>
      <c r="J953" t="s">
        <v>73</v>
      </c>
      <c r="K953">
        <v>4</v>
      </c>
      <c r="L953">
        <v>11.4</v>
      </c>
      <c r="M953" t="s">
        <v>218</v>
      </c>
      <c r="N953">
        <v>11.4</v>
      </c>
      <c r="P953" cm="1">
        <f t="array" ref="P953">IF(Q953&gt;0,INDEX(Q953:Q13087,MATCH(TRUE,INDEX(Q953:Q13087="",,),0)-1),"")</f>
        <v>3</v>
      </c>
      <c r="Q953">
        <v>3</v>
      </c>
      <c r="R953">
        <f>IF(P953="","",0)</f>
        <v>0</v>
      </c>
    </row>
    <row r="954" spans="1:18" x14ac:dyDescent="0.3">
      <c r="P954" t="str" cm="1">
        <f t="array" ref="P954">IF(Q954&gt;0,INDEX(Q954:Q13088,MATCH(TRUE,INDEX(Q954:Q13088="",,),0)-1),"")</f>
        <v/>
      </c>
      <c r="R954" t="str">
        <f>IF(P954="","",0)</f>
        <v/>
      </c>
    </row>
    <row r="955" spans="1:18" x14ac:dyDescent="0.3">
      <c r="A955" t="s">
        <v>195</v>
      </c>
      <c r="B955" s="1">
        <v>38861</v>
      </c>
      <c r="C955" t="s">
        <v>82</v>
      </c>
      <c r="D955" t="s">
        <v>219</v>
      </c>
      <c r="E955" t="s">
        <v>220</v>
      </c>
      <c r="G955" t="s">
        <v>19</v>
      </c>
      <c r="H955" t="s">
        <v>85</v>
      </c>
      <c r="I955" t="s">
        <v>45</v>
      </c>
      <c r="J955" t="s">
        <v>93</v>
      </c>
      <c r="K955">
        <v>33.200000000000003</v>
      </c>
      <c r="L955">
        <v>83</v>
      </c>
      <c r="M955" t="s">
        <v>221</v>
      </c>
      <c r="N955">
        <v>95</v>
      </c>
      <c r="O955" t="s">
        <v>24</v>
      </c>
      <c r="P955" cm="1">
        <f t="array" ref="P955">IF(Q955&gt;0,INDEX(Q955:Q13089,MATCH(TRUE,INDEX(Q955:Q13089="",,),0)-1),"")</f>
        <v>2</v>
      </c>
      <c r="Q955">
        <f>INT((ROW()-955)/10)+1</f>
        <v>1</v>
      </c>
      <c r="R955">
        <f>IF(P955="","",0)</f>
        <v>0</v>
      </c>
    </row>
    <row r="956" spans="1:18" x14ac:dyDescent="0.3">
      <c r="A956" t="s">
        <v>195</v>
      </c>
      <c r="B956" s="1">
        <v>38861</v>
      </c>
      <c r="C956" t="s">
        <v>82</v>
      </c>
      <c r="D956" t="s">
        <v>219</v>
      </c>
      <c r="E956" t="s">
        <v>220</v>
      </c>
      <c r="G956" t="s">
        <v>19</v>
      </c>
      <c r="H956" t="s">
        <v>85</v>
      </c>
      <c r="I956" t="s">
        <v>21</v>
      </c>
      <c r="J956" t="s">
        <v>73</v>
      </c>
      <c r="K956">
        <v>342</v>
      </c>
      <c r="L956">
        <v>11.2</v>
      </c>
      <c r="M956" t="s">
        <v>221</v>
      </c>
      <c r="N956">
        <v>15</v>
      </c>
      <c r="O956" t="s">
        <v>24</v>
      </c>
      <c r="P956" cm="1">
        <f t="array" ref="P956">IF(Q956&gt;0,INDEX(Q956:Q13090,MATCH(TRUE,INDEX(Q956:Q13090="",,),0)-1),"")</f>
        <v>2</v>
      </c>
      <c r="Q956">
        <f t="shared" ref="Q956:Q974" si="22">INT((ROW()-955)/10)+1</f>
        <v>1</v>
      </c>
      <c r="R956">
        <f>IF(P956="","",0)</f>
        <v>0</v>
      </c>
    </row>
    <row r="957" spans="1:18" x14ac:dyDescent="0.3">
      <c r="A957" t="s">
        <v>195</v>
      </c>
      <c r="B957" s="1">
        <v>38861</v>
      </c>
      <c r="C957" t="s">
        <v>82</v>
      </c>
      <c r="D957" t="s">
        <v>219</v>
      </c>
      <c r="E957" t="s">
        <v>220</v>
      </c>
      <c r="G957" t="s">
        <v>19</v>
      </c>
      <c r="H957" t="s">
        <v>20</v>
      </c>
      <c r="I957" t="s">
        <v>21</v>
      </c>
      <c r="J957" t="s">
        <v>73</v>
      </c>
      <c r="K957">
        <v>208</v>
      </c>
      <c r="L957">
        <v>18.899999999999999</v>
      </c>
      <c r="M957" t="s">
        <v>221</v>
      </c>
      <c r="N957">
        <v>22</v>
      </c>
      <c r="O957" t="s">
        <v>24</v>
      </c>
      <c r="P957" cm="1">
        <f t="array" ref="P957">IF(Q957&gt;0,INDEX(Q957:Q13091,MATCH(TRUE,INDEX(Q957:Q13091="",,),0)-1),"")</f>
        <v>2</v>
      </c>
      <c r="Q957">
        <f t="shared" si="22"/>
        <v>1</v>
      </c>
      <c r="R957">
        <f>IF(P957="","",0)</f>
        <v>0</v>
      </c>
    </row>
    <row r="958" spans="1:18" x14ac:dyDescent="0.3">
      <c r="A958" t="s">
        <v>195</v>
      </c>
      <c r="B958" s="1">
        <v>38861</v>
      </c>
      <c r="C958" t="s">
        <v>82</v>
      </c>
      <c r="D958" t="s">
        <v>219</v>
      </c>
      <c r="E958" t="s">
        <v>220</v>
      </c>
      <c r="G958" s="6" t="s">
        <v>88</v>
      </c>
      <c r="H958" t="s">
        <v>199</v>
      </c>
      <c r="I958" t="s">
        <v>45</v>
      </c>
      <c r="J958" t="s">
        <v>93</v>
      </c>
      <c r="K958">
        <v>1.7</v>
      </c>
      <c r="L958">
        <v>41</v>
      </c>
      <c r="M958" t="s">
        <v>221</v>
      </c>
      <c r="N958">
        <v>41</v>
      </c>
      <c r="O958" t="s">
        <v>24</v>
      </c>
      <c r="P958" cm="1">
        <f t="array" ref="P958">IF(Q958&gt;0,INDEX(Q958:Q13092,MATCH(TRUE,INDEX(Q958:Q13092="",,),0)-1),"")</f>
        <v>2</v>
      </c>
      <c r="Q958">
        <f t="shared" si="22"/>
        <v>1</v>
      </c>
      <c r="R958">
        <f>IF(P958="","",0)</f>
        <v>0</v>
      </c>
    </row>
    <row r="959" spans="1:18" x14ac:dyDescent="0.3">
      <c r="A959" t="s">
        <v>195</v>
      </c>
      <c r="B959" s="1">
        <v>38861</v>
      </c>
      <c r="C959" t="s">
        <v>82</v>
      </c>
      <c r="D959" t="s">
        <v>219</v>
      </c>
      <c r="E959" t="s">
        <v>220</v>
      </c>
      <c r="G959" s="6" t="s">
        <v>88</v>
      </c>
      <c r="H959" t="s">
        <v>36</v>
      </c>
      <c r="I959" t="s">
        <v>45</v>
      </c>
      <c r="J959" t="s">
        <v>93</v>
      </c>
      <c r="K959">
        <v>4</v>
      </c>
      <c r="L959">
        <v>83</v>
      </c>
      <c r="M959" t="s">
        <v>221</v>
      </c>
      <c r="N959">
        <v>83</v>
      </c>
      <c r="O959" t="s">
        <v>24</v>
      </c>
      <c r="P959" cm="1">
        <f t="array" ref="P959">IF(Q959&gt;0,INDEX(Q959:Q13093,MATCH(TRUE,INDEX(Q959:Q13093="",,),0)-1),"")</f>
        <v>2</v>
      </c>
      <c r="Q959">
        <f t="shared" si="22"/>
        <v>1</v>
      </c>
      <c r="R959">
        <f>IF(P959="","",0)</f>
        <v>0</v>
      </c>
    </row>
    <row r="960" spans="1:18" x14ac:dyDescent="0.3">
      <c r="A960" t="s">
        <v>195</v>
      </c>
      <c r="B960" s="1">
        <v>38861</v>
      </c>
      <c r="C960" t="s">
        <v>82</v>
      </c>
      <c r="D960" t="s">
        <v>219</v>
      </c>
      <c r="E960" t="s">
        <v>220</v>
      </c>
      <c r="G960" s="6" t="s">
        <v>88</v>
      </c>
      <c r="H960" t="s">
        <v>20</v>
      </c>
      <c r="I960" t="s">
        <v>45</v>
      </c>
      <c r="J960" t="s">
        <v>93</v>
      </c>
      <c r="K960">
        <v>70</v>
      </c>
      <c r="L960">
        <v>119.28</v>
      </c>
      <c r="M960" t="s">
        <v>221</v>
      </c>
      <c r="N960">
        <v>119.28</v>
      </c>
      <c r="O960" t="s">
        <v>24</v>
      </c>
      <c r="P960" cm="1">
        <f t="array" ref="P960">IF(Q960&gt;0,INDEX(Q960:Q13094,MATCH(TRUE,INDEX(Q960:Q13094="",,),0)-1),"")</f>
        <v>2</v>
      </c>
      <c r="Q960">
        <f t="shared" si="22"/>
        <v>1</v>
      </c>
      <c r="R960">
        <f>IF(P960="","",0)</f>
        <v>0</v>
      </c>
    </row>
    <row r="961" spans="1:18" x14ac:dyDescent="0.3">
      <c r="A961" t="s">
        <v>195</v>
      </c>
      <c r="B961" s="1">
        <v>38861</v>
      </c>
      <c r="C961" t="s">
        <v>82</v>
      </c>
      <c r="D961" t="s">
        <v>219</v>
      </c>
      <c r="E961" t="s">
        <v>220</v>
      </c>
      <c r="G961" s="6" t="s">
        <v>88</v>
      </c>
      <c r="H961" t="s">
        <v>199</v>
      </c>
      <c r="I961" t="s">
        <v>21</v>
      </c>
      <c r="J961" t="s">
        <v>73</v>
      </c>
      <c r="K961">
        <v>6</v>
      </c>
      <c r="L961">
        <v>8.6999999999999993</v>
      </c>
      <c r="M961" t="s">
        <v>221</v>
      </c>
      <c r="N961">
        <v>8.6999999999999993</v>
      </c>
      <c r="O961" t="s">
        <v>24</v>
      </c>
      <c r="P961" cm="1">
        <f t="array" ref="P961">IF(Q961&gt;0,INDEX(Q961:Q13095,MATCH(TRUE,INDEX(Q961:Q13095="",,),0)-1),"")</f>
        <v>2</v>
      </c>
      <c r="Q961">
        <f t="shared" si="22"/>
        <v>1</v>
      </c>
      <c r="R961">
        <f>IF(P961="","",0)</f>
        <v>0</v>
      </c>
    </row>
    <row r="962" spans="1:18" x14ac:dyDescent="0.3">
      <c r="A962" t="s">
        <v>195</v>
      </c>
      <c r="B962" s="1">
        <v>38861</v>
      </c>
      <c r="C962" t="s">
        <v>82</v>
      </c>
      <c r="D962" t="s">
        <v>219</v>
      </c>
      <c r="E962" t="s">
        <v>220</v>
      </c>
      <c r="G962" s="6" t="s">
        <v>88</v>
      </c>
      <c r="H962" t="s">
        <v>36</v>
      </c>
      <c r="I962" t="s">
        <v>21</v>
      </c>
      <c r="J962" t="s">
        <v>73</v>
      </c>
      <c r="K962">
        <v>14</v>
      </c>
      <c r="L962">
        <v>18.3</v>
      </c>
      <c r="M962" t="s">
        <v>221</v>
      </c>
      <c r="N962">
        <v>18.3</v>
      </c>
      <c r="O962" t="s">
        <v>24</v>
      </c>
      <c r="P962" cm="1">
        <f t="array" ref="P962">IF(Q962&gt;0,INDEX(Q962:Q13096,MATCH(TRUE,INDEX(Q962:Q13096="",,),0)-1),"")</f>
        <v>2</v>
      </c>
      <c r="Q962">
        <f t="shared" si="22"/>
        <v>1</v>
      </c>
      <c r="R962">
        <f>IF(P962="","",0)</f>
        <v>0</v>
      </c>
    </row>
    <row r="963" spans="1:18" x14ac:dyDescent="0.3">
      <c r="A963" t="s">
        <v>195</v>
      </c>
      <c r="B963" s="1">
        <v>38861</v>
      </c>
      <c r="C963" t="s">
        <v>82</v>
      </c>
      <c r="D963" t="s">
        <v>219</v>
      </c>
      <c r="E963" t="s">
        <v>220</v>
      </c>
      <c r="G963" s="6" t="s">
        <v>88</v>
      </c>
      <c r="H963" t="s">
        <v>67</v>
      </c>
      <c r="I963" t="s">
        <v>21</v>
      </c>
      <c r="J963" t="s">
        <v>73</v>
      </c>
      <c r="K963">
        <v>4</v>
      </c>
      <c r="L963">
        <v>8.9</v>
      </c>
      <c r="M963" t="s">
        <v>221</v>
      </c>
      <c r="N963">
        <v>8.9</v>
      </c>
      <c r="O963" t="s">
        <v>24</v>
      </c>
      <c r="P963" cm="1">
        <f t="array" ref="P963">IF(Q963&gt;0,INDEX(Q963:Q13097,MATCH(TRUE,INDEX(Q963:Q13097="",,),0)-1),"")</f>
        <v>2</v>
      </c>
      <c r="Q963">
        <f t="shared" si="22"/>
        <v>1</v>
      </c>
      <c r="R963">
        <f>IF(P963="","",0)</f>
        <v>0</v>
      </c>
    </row>
    <row r="964" spans="1:18" x14ac:dyDescent="0.3">
      <c r="A964" t="s">
        <v>195</v>
      </c>
      <c r="B964" s="1">
        <v>38861</v>
      </c>
      <c r="C964" t="s">
        <v>82</v>
      </c>
      <c r="D964" t="s">
        <v>219</v>
      </c>
      <c r="E964" t="s">
        <v>220</v>
      </c>
      <c r="G964" s="6" t="s">
        <v>88</v>
      </c>
      <c r="H964" t="s">
        <v>95</v>
      </c>
      <c r="I964" t="s">
        <v>21</v>
      </c>
      <c r="J964" t="s">
        <v>73</v>
      </c>
      <c r="K964">
        <v>12</v>
      </c>
      <c r="L964">
        <v>24.6</v>
      </c>
      <c r="M964" t="s">
        <v>221</v>
      </c>
      <c r="N964">
        <v>24.6</v>
      </c>
      <c r="O964" t="s">
        <v>24</v>
      </c>
      <c r="P964" cm="1">
        <f t="array" ref="P964">IF(Q964&gt;0,INDEX(Q964:Q13098,MATCH(TRUE,INDEX(Q964:Q13098="",,),0)-1),"")</f>
        <v>2</v>
      </c>
      <c r="Q964">
        <f t="shared" si="22"/>
        <v>1</v>
      </c>
      <c r="R964">
        <f>IF(P964="","",0)</f>
        <v>0</v>
      </c>
    </row>
    <row r="965" spans="1:18" x14ac:dyDescent="0.3">
      <c r="A965" t="s">
        <v>195</v>
      </c>
      <c r="B965" s="1">
        <v>38861</v>
      </c>
      <c r="C965" t="s">
        <v>82</v>
      </c>
      <c r="D965" t="s">
        <v>219</v>
      </c>
      <c r="E965" t="s">
        <v>220</v>
      </c>
      <c r="G965" t="s">
        <v>19</v>
      </c>
      <c r="H965" t="s">
        <v>85</v>
      </c>
      <c r="I965" t="s">
        <v>45</v>
      </c>
      <c r="J965" t="s">
        <v>93</v>
      </c>
      <c r="K965">
        <v>33.200000000000003</v>
      </c>
      <c r="L965">
        <v>83</v>
      </c>
      <c r="M965" t="s">
        <v>222</v>
      </c>
      <c r="N965">
        <v>83</v>
      </c>
      <c r="P965" cm="1">
        <f t="array" ref="P965">IF(Q965&gt;0,INDEX(Q965:Q13099,MATCH(TRUE,INDEX(Q965:Q13099="",,),0)-1),"")</f>
        <v>2</v>
      </c>
      <c r="Q965">
        <f t="shared" si="22"/>
        <v>2</v>
      </c>
      <c r="R965">
        <f>IF(P965="","",0)</f>
        <v>0</v>
      </c>
    </row>
    <row r="966" spans="1:18" x14ac:dyDescent="0.3">
      <c r="A966" t="s">
        <v>195</v>
      </c>
      <c r="B966" s="1">
        <v>38861</v>
      </c>
      <c r="C966" t="s">
        <v>82</v>
      </c>
      <c r="D966" t="s">
        <v>219</v>
      </c>
      <c r="E966" t="s">
        <v>220</v>
      </c>
      <c r="G966" t="s">
        <v>19</v>
      </c>
      <c r="H966" t="s">
        <v>85</v>
      </c>
      <c r="I966" t="s">
        <v>21</v>
      </c>
      <c r="J966" t="s">
        <v>73</v>
      </c>
      <c r="K966">
        <v>342</v>
      </c>
      <c r="L966">
        <v>11.2</v>
      </c>
      <c r="M966" t="s">
        <v>222</v>
      </c>
      <c r="N966">
        <v>13.86</v>
      </c>
      <c r="P966" cm="1">
        <f t="array" ref="P966">IF(Q966&gt;0,INDEX(Q966:Q13100,MATCH(TRUE,INDEX(Q966:Q13100="",,),0)-1),"")</f>
        <v>2</v>
      </c>
      <c r="Q966">
        <f t="shared" si="22"/>
        <v>2</v>
      </c>
      <c r="R966">
        <f>IF(P966="","",0)</f>
        <v>0</v>
      </c>
    </row>
    <row r="967" spans="1:18" x14ac:dyDescent="0.3">
      <c r="A967" t="s">
        <v>195</v>
      </c>
      <c r="B967" s="1">
        <v>38861</v>
      </c>
      <c r="C967" t="s">
        <v>82</v>
      </c>
      <c r="D967" t="s">
        <v>219</v>
      </c>
      <c r="E967" t="s">
        <v>220</v>
      </c>
      <c r="G967" t="s">
        <v>19</v>
      </c>
      <c r="H967" t="s">
        <v>20</v>
      </c>
      <c r="I967" t="s">
        <v>21</v>
      </c>
      <c r="J967" t="s">
        <v>73</v>
      </c>
      <c r="K967">
        <v>208</v>
      </c>
      <c r="L967">
        <v>18.899999999999999</v>
      </c>
      <c r="M967" t="s">
        <v>222</v>
      </c>
      <c r="N967">
        <v>22</v>
      </c>
      <c r="P967" cm="1">
        <f t="array" ref="P967">IF(Q967&gt;0,INDEX(Q967:Q13101,MATCH(TRUE,INDEX(Q967:Q13101="",,),0)-1),"")</f>
        <v>2</v>
      </c>
      <c r="Q967">
        <f t="shared" si="22"/>
        <v>2</v>
      </c>
      <c r="R967">
        <f>IF(P967="","",0)</f>
        <v>0</v>
      </c>
    </row>
    <row r="968" spans="1:18" x14ac:dyDescent="0.3">
      <c r="A968" t="s">
        <v>195</v>
      </c>
      <c r="B968" s="1">
        <v>38861</v>
      </c>
      <c r="C968" t="s">
        <v>82</v>
      </c>
      <c r="D968" t="s">
        <v>219</v>
      </c>
      <c r="E968" t="s">
        <v>220</v>
      </c>
      <c r="G968" s="6" t="s">
        <v>88</v>
      </c>
      <c r="H968" t="s">
        <v>199</v>
      </c>
      <c r="I968" t="s">
        <v>45</v>
      </c>
      <c r="J968" t="s">
        <v>93</v>
      </c>
      <c r="K968">
        <v>1.7</v>
      </c>
      <c r="L968">
        <v>41</v>
      </c>
      <c r="M968" t="s">
        <v>222</v>
      </c>
      <c r="N968">
        <v>41</v>
      </c>
      <c r="P968" cm="1">
        <f t="array" ref="P968">IF(Q968&gt;0,INDEX(Q968:Q13102,MATCH(TRUE,INDEX(Q968:Q13102="",,),0)-1),"")</f>
        <v>2</v>
      </c>
      <c r="Q968">
        <f t="shared" si="22"/>
        <v>2</v>
      </c>
      <c r="R968">
        <f>IF(P968="","",0)</f>
        <v>0</v>
      </c>
    </row>
    <row r="969" spans="1:18" x14ac:dyDescent="0.3">
      <c r="A969" t="s">
        <v>195</v>
      </c>
      <c r="B969" s="1">
        <v>38861</v>
      </c>
      <c r="C969" t="s">
        <v>82</v>
      </c>
      <c r="D969" t="s">
        <v>219</v>
      </c>
      <c r="E969" t="s">
        <v>220</v>
      </c>
      <c r="G969" s="6" t="s">
        <v>88</v>
      </c>
      <c r="H969" t="s">
        <v>36</v>
      </c>
      <c r="I969" t="s">
        <v>45</v>
      </c>
      <c r="J969" t="s">
        <v>93</v>
      </c>
      <c r="K969">
        <v>4</v>
      </c>
      <c r="L969">
        <v>83</v>
      </c>
      <c r="M969" t="s">
        <v>222</v>
      </c>
      <c r="N969">
        <v>83</v>
      </c>
      <c r="P969" cm="1">
        <f t="array" ref="P969">IF(Q969&gt;0,INDEX(Q969:Q13103,MATCH(TRUE,INDEX(Q969:Q13103="",,),0)-1),"")</f>
        <v>2</v>
      </c>
      <c r="Q969">
        <f t="shared" si="22"/>
        <v>2</v>
      </c>
      <c r="R969">
        <f>IF(P969="","",0)</f>
        <v>0</v>
      </c>
    </row>
    <row r="970" spans="1:18" x14ac:dyDescent="0.3">
      <c r="A970" t="s">
        <v>195</v>
      </c>
      <c r="B970" s="1">
        <v>38861</v>
      </c>
      <c r="C970" t="s">
        <v>82</v>
      </c>
      <c r="D970" t="s">
        <v>219</v>
      </c>
      <c r="E970" t="s">
        <v>220</v>
      </c>
      <c r="G970" s="6" t="s">
        <v>88</v>
      </c>
      <c r="H970" t="s">
        <v>20</v>
      </c>
      <c r="I970" t="s">
        <v>45</v>
      </c>
      <c r="J970" t="s">
        <v>93</v>
      </c>
      <c r="K970">
        <v>70</v>
      </c>
      <c r="L970">
        <v>119.28</v>
      </c>
      <c r="M970" t="s">
        <v>222</v>
      </c>
      <c r="N970">
        <v>119.28</v>
      </c>
      <c r="P970" cm="1">
        <f t="array" ref="P970">IF(Q970&gt;0,INDEX(Q970:Q13104,MATCH(TRUE,INDEX(Q970:Q13104="",,),0)-1),"")</f>
        <v>2</v>
      </c>
      <c r="Q970">
        <f t="shared" si="22"/>
        <v>2</v>
      </c>
      <c r="R970">
        <f>IF(P970="","",0)</f>
        <v>0</v>
      </c>
    </row>
    <row r="971" spans="1:18" x14ac:dyDescent="0.3">
      <c r="A971" t="s">
        <v>195</v>
      </c>
      <c r="B971" s="1">
        <v>38861</v>
      </c>
      <c r="C971" t="s">
        <v>82</v>
      </c>
      <c r="D971" t="s">
        <v>219</v>
      </c>
      <c r="E971" t="s">
        <v>220</v>
      </c>
      <c r="G971" s="6" t="s">
        <v>88</v>
      </c>
      <c r="H971" t="s">
        <v>199</v>
      </c>
      <c r="I971" t="s">
        <v>21</v>
      </c>
      <c r="J971" t="s">
        <v>73</v>
      </c>
      <c r="K971">
        <v>6</v>
      </c>
      <c r="L971">
        <v>8.6999999999999993</v>
      </c>
      <c r="M971" t="s">
        <v>222</v>
      </c>
      <c r="N971">
        <v>8.6999999999999993</v>
      </c>
      <c r="P971" cm="1">
        <f t="array" ref="P971">IF(Q971&gt;0,INDEX(Q971:Q13105,MATCH(TRUE,INDEX(Q971:Q13105="",,),0)-1),"")</f>
        <v>2</v>
      </c>
      <c r="Q971">
        <f t="shared" si="22"/>
        <v>2</v>
      </c>
      <c r="R971">
        <f>IF(P971="","",0)</f>
        <v>0</v>
      </c>
    </row>
    <row r="972" spans="1:18" x14ac:dyDescent="0.3">
      <c r="A972" t="s">
        <v>195</v>
      </c>
      <c r="B972" s="1">
        <v>38861</v>
      </c>
      <c r="C972" t="s">
        <v>82</v>
      </c>
      <c r="D972" t="s">
        <v>219</v>
      </c>
      <c r="E972" t="s">
        <v>220</v>
      </c>
      <c r="G972" s="6" t="s">
        <v>88</v>
      </c>
      <c r="H972" t="s">
        <v>36</v>
      </c>
      <c r="I972" t="s">
        <v>21</v>
      </c>
      <c r="J972" t="s">
        <v>73</v>
      </c>
      <c r="K972">
        <v>14</v>
      </c>
      <c r="L972">
        <v>18.3</v>
      </c>
      <c r="M972" t="s">
        <v>222</v>
      </c>
      <c r="N972">
        <v>18.3</v>
      </c>
      <c r="P972" cm="1">
        <f t="array" ref="P972">IF(Q972&gt;0,INDEX(Q972:Q13106,MATCH(TRUE,INDEX(Q972:Q13106="",,),0)-1),"")</f>
        <v>2</v>
      </c>
      <c r="Q972">
        <f t="shared" si="22"/>
        <v>2</v>
      </c>
      <c r="R972">
        <f>IF(P972="","",0)</f>
        <v>0</v>
      </c>
    </row>
    <row r="973" spans="1:18" x14ac:dyDescent="0.3">
      <c r="A973" t="s">
        <v>195</v>
      </c>
      <c r="B973" s="1">
        <v>38861</v>
      </c>
      <c r="C973" t="s">
        <v>82</v>
      </c>
      <c r="D973" t="s">
        <v>219</v>
      </c>
      <c r="E973" t="s">
        <v>220</v>
      </c>
      <c r="G973" s="6" t="s">
        <v>88</v>
      </c>
      <c r="H973" t="s">
        <v>67</v>
      </c>
      <c r="I973" t="s">
        <v>21</v>
      </c>
      <c r="J973" t="s">
        <v>73</v>
      </c>
      <c r="K973">
        <v>4</v>
      </c>
      <c r="L973">
        <v>8.9</v>
      </c>
      <c r="M973" t="s">
        <v>222</v>
      </c>
      <c r="N973">
        <v>8.9</v>
      </c>
      <c r="P973" cm="1">
        <f t="array" ref="P973">IF(Q973&gt;0,INDEX(Q973:Q13107,MATCH(TRUE,INDEX(Q973:Q13107="",,),0)-1),"")</f>
        <v>2</v>
      </c>
      <c r="Q973">
        <f t="shared" si="22"/>
        <v>2</v>
      </c>
      <c r="R973">
        <f>IF(P973="","",0)</f>
        <v>0</v>
      </c>
    </row>
    <row r="974" spans="1:18" x14ac:dyDescent="0.3">
      <c r="A974" t="s">
        <v>195</v>
      </c>
      <c r="B974" s="1">
        <v>38861</v>
      </c>
      <c r="C974" t="s">
        <v>82</v>
      </c>
      <c r="D974" t="s">
        <v>219</v>
      </c>
      <c r="E974" t="s">
        <v>220</v>
      </c>
      <c r="G974" s="6" t="s">
        <v>88</v>
      </c>
      <c r="H974" t="s">
        <v>95</v>
      </c>
      <c r="I974" t="s">
        <v>21</v>
      </c>
      <c r="J974" t="s">
        <v>73</v>
      </c>
      <c r="K974">
        <v>12</v>
      </c>
      <c r="L974">
        <v>24.6</v>
      </c>
      <c r="M974" t="s">
        <v>222</v>
      </c>
      <c r="N974">
        <v>24.6</v>
      </c>
      <c r="P974" cm="1">
        <f t="array" ref="P974">IF(Q974&gt;0,INDEX(Q974:Q13108,MATCH(TRUE,INDEX(Q974:Q13108="",,),0)-1),"")</f>
        <v>2</v>
      </c>
      <c r="Q974">
        <f t="shared" si="22"/>
        <v>2</v>
      </c>
      <c r="R974">
        <f>IF(P974="","",0)</f>
        <v>0</v>
      </c>
    </row>
    <row r="975" spans="1:18" x14ac:dyDescent="0.3">
      <c r="P975" t="str" cm="1">
        <f t="array" ref="P975">IF(Q975&gt;0,INDEX(Q975:Q13109,MATCH(TRUE,INDEX(Q975:Q13109="",,),0)-1),"")</f>
        <v/>
      </c>
      <c r="R975" t="str">
        <f>IF(P975="","",0)</f>
        <v/>
      </c>
    </row>
    <row r="976" spans="1:18" x14ac:dyDescent="0.3">
      <c r="A976" t="s">
        <v>195</v>
      </c>
      <c r="B976" s="1">
        <v>38861</v>
      </c>
      <c r="C976" t="s">
        <v>82</v>
      </c>
      <c r="D976" t="s">
        <v>223</v>
      </c>
      <c r="E976" t="s">
        <v>224</v>
      </c>
      <c r="G976" t="s">
        <v>19</v>
      </c>
      <c r="H976" t="s">
        <v>41</v>
      </c>
      <c r="I976" t="s">
        <v>45</v>
      </c>
      <c r="J976" t="s">
        <v>93</v>
      </c>
      <c r="K976">
        <v>242.6</v>
      </c>
      <c r="L976">
        <v>148</v>
      </c>
      <c r="M976" t="s">
        <v>217</v>
      </c>
      <c r="N976">
        <v>148</v>
      </c>
      <c r="O976" t="s">
        <v>24</v>
      </c>
      <c r="P976" cm="1">
        <f t="array" ref="P976">IF(Q976&gt;0,INDEX(Q976:Q13110,MATCH(TRUE,INDEX(Q976:Q13110="",,),0)-1),"")</f>
        <v>2</v>
      </c>
      <c r="Q976">
        <v>1</v>
      </c>
      <c r="R976">
        <f>IF(P976="","",0)</f>
        <v>0</v>
      </c>
    </row>
    <row r="977" spans="1:18" x14ac:dyDescent="0.3">
      <c r="A977" t="s">
        <v>195</v>
      </c>
      <c r="B977" s="1">
        <v>38861</v>
      </c>
      <c r="C977" t="s">
        <v>82</v>
      </c>
      <c r="D977" t="s">
        <v>223</v>
      </c>
      <c r="E977" t="s">
        <v>224</v>
      </c>
      <c r="G977" t="s">
        <v>19</v>
      </c>
      <c r="H977" t="s">
        <v>41</v>
      </c>
      <c r="I977" t="s">
        <v>21</v>
      </c>
      <c r="J977" t="s">
        <v>73</v>
      </c>
      <c r="K977">
        <v>1456.5</v>
      </c>
      <c r="L977">
        <v>56.05</v>
      </c>
      <c r="M977" t="s">
        <v>217</v>
      </c>
      <c r="N977">
        <v>56.05</v>
      </c>
      <c r="O977" t="s">
        <v>24</v>
      </c>
      <c r="P977" cm="1">
        <f t="array" ref="P977">IF(Q977&gt;0,INDEX(Q977:Q13111,MATCH(TRUE,INDEX(Q977:Q13111="",,),0)-1),"")</f>
        <v>2</v>
      </c>
      <c r="Q977">
        <v>1</v>
      </c>
      <c r="R977">
        <f>IF(P977="","",0)</f>
        <v>0</v>
      </c>
    </row>
    <row r="978" spans="1:18" x14ac:dyDescent="0.3">
      <c r="A978" t="s">
        <v>195</v>
      </c>
      <c r="B978" s="1">
        <v>38861</v>
      </c>
      <c r="C978" t="s">
        <v>82</v>
      </c>
      <c r="D978" t="s">
        <v>223</v>
      </c>
      <c r="E978" t="s">
        <v>224</v>
      </c>
      <c r="G978" t="s">
        <v>19</v>
      </c>
      <c r="H978" t="s">
        <v>95</v>
      </c>
      <c r="I978" t="s">
        <v>21</v>
      </c>
      <c r="J978" t="s">
        <v>73</v>
      </c>
      <c r="K978">
        <v>542.4</v>
      </c>
      <c r="L978">
        <v>26</v>
      </c>
      <c r="M978" t="s">
        <v>217</v>
      </c>
      <c r="N978">
        <v>42.24</v>
      </c>
      <c r="O978" t="s">
        <v>24</v>
      </c>
      <c r="P978" cm="1">
        <f t="array" ref="P978">IF(Q978&gt;0,INDEX(Q978:Q13112,MATCH(TRUE,INDEX(Q978:Q13112="",,),0)-1),"")</f>
        <v>2</v>
      </c>
      <c r="Q978">
        <v>1</v>
      </c>
      <c r="R978">
        <f>IF(P978="","",0)</f>
        <v>0</v>
      </c>
    </row>
    <row r="979" spans="1:18" x14ac:dyDescent="0.3">
      <c r="A979" t="s">
        <v>195</v>
      </c>
      <c r="B979" s="1">
        <v>38861</v>
      </c>
      <c r="C979" t="s">
        <v>82</v>
      </c>
      <c r="D979" t="s">
        <v>223</v>
      </c>
      <c r="E979" t="s">
        <v>224</v>
      </c>
      <c r="G979" s="6" t="s">
        <v>88</v>
      </c>
      <c r="H979" t="s">
        <v>67</v>
      </c>
      <c r="I979" t="s">
        <v>21</v>
      </c>
      <c r="J979" t="s">
        <v>73</v>
      </c>
      <c r="K979">
        <v>42.6</v>
      </c>
      <c r="L979">
        <v>14</v>
      </c>
      <c r="M979" t="s">
        <v>217</v>
      </c>
      <c r="N979">
        <v>14</v>
      </c>
      <c r="O979" t="s">
        <v>24</v>
      </c>
      <c r="P979" cm="1">
        <f t="array" ref="P979">IF(Q979&gt;0,INDEX(Q979:Q13113,MATCH(TRUE,INDEX(Q979:Q13113="",,),0)-1),"")</f>
        <v>2</v>
      </c>
      <c r="Q979">
        <v>1</v>
      </c>
      <c r="R979">
        <f>IF(P979="","",0)</f>
        <v>0</v>
      </c>
    </row>
    <row r="980" spans="1:18" x14ac:dyDescent="0.3">
      <c r="A980" t="s">
        <v>195</v>
      </c>
      <c r="B980" s="1">
        <v>38861</v>
      </c>
      <c r="C980" t="s">
        <v>82</v>
      </c>
      <c r="D980" t="s">
        <v>223</v>
      </c>
      <c r="E980" t="s">
        <v>224</v>
      </c>
      <c r="G980" s="6" t="s">
        <v>88</v>
      </c>
      <c r="H980" t="s">
        <v>20</v>
      </c>
      <c r="I980" t="s">
        <v>21</v>
      </c>
      <c r="J980" t="s">
        <v>73</v>
      </c>
      <c r="K980">
        <v>9.6</v>
      </c>
      <c r="L980">
        <v>19.45</v>
      </c>
      <c r="M980" t="s">
        <v>217</v>
      </c>
      <c r="N980">
        <v>19.45</v>
      </c>
      <c r="O980" t="s">
        <v>24</v>
      </c>
      <c r="P980" cm="1">
        <f t="array" ref="P980">IF(Q980&gt;0,INDEX(Q980:Q13114,MATCH(TRUE,INDEX(Q980:Q13114="",,),0)-1),"")</f>
        <v>2</v>
      </c>
      <c r="Q980">
        <v>1</v>
      </c>
      <c r="R980">
        <f>IF(P980="","",0)</f>
        <v>0</v>
      </c>
    </row>
    <row r="981" spans="1:18" x14ac:dyDescent="0.3">
      <c r="A981" t="s">
        <v>195</v>
      </c>
      <c r="B981" s="1">
        <v>38861</v>
      </c>
      <c r="C981" t="s">
        <v>82</v>
      </c>
      <c r="D981" t="s">
        <v>223</v>
      </c>
      <c r="E981" t="s">
        <v>224</v>
      </c>
      <c r="G981" t="s">
        <v>19</v>
      </c>
      <c r="H981" t="s">
        <v>41</v>
      </c>
      <c r="I981" t="s">
        <v>45</v>
      </c>
      <c r="J981" t="s">
        <v>93</v>
      </c>
      <c r="K981">
        <v>242.6</v>
      </c>
      <c r="L981">
        <v>148</v>
      </c>
      <c r="M981" t="s">
        <v>216</v>
      </c>
      <c r="N981">
        <v>148</v>
      </c>
      <c r="P981" cm="1">
        <f t="array" ref="P981">IF(Q981&gt;0,INDEX(Q981:Q13115,MATCH(TRUE,INDEX(Q981:Q13115="",,),0)-1),"")</f>
        <v>2</v>
      </c>
      <c r="Q981">
        <v>2</v>
      </c>
      <c r="R981">
        <f>IF(P981="","",0)</f>
        <v>0</v>
      </c>
    </row>
    <row r="982" spans="1:18" x14ac:dyDescent="0.3">
      <c r="A982" t="s">
        <v>195</v>
      </c>
      <c r="B982" s="1">
        <v>38861</v>
      </c>
      <c r="C982" t="s">
        <v>82</v>
      </c>
      <c r="D982" t="s">
        <v>223</v>
      </c>
      <c r="E982" t="s">
        <v>224</v>
      </c>
      <c r="G982" t="s">
        <v>19</v>
      </c>
      <c r="H982" t="s">
        <v>41</v>
      </c>
      <c r="I982" t="s">
        <v>21</v>
      </c>
      <c r="J982" t="s">
        <v>73</v>
      </c>
      <c r="K982">
        <v>1456.5</v>
      </c>
      <c r="L982">
        <v>56.05</v>
      </c>
      <c r="M982" t="s">
        <v>216</v>
      </c>
      <c r="N982">
        <v>56.14</v>
      </c>
      <c r="P982" cm="1">
        <f t="array" ref="P982">IF(Q982&gt;0,INDEX(Q982:Q13116,MATCH(TRUE,INDEX(Q982:Q13116="",,),0)-1),"")</f>
        <v>2</v>
      </c>
      <c r="Q982">
        <v>2</v>
      </c>
      <c r="R982">
        <f>IF(P982="","",0)</f>
        <v>0</v>
      </c>
    </row>
    <row r="983" spans="1:18" x14ac:dyDescent="0.3">
      <c r="A983" t="s">
        <v>195</v>
      </c>
      <c r="B983" s="1">
        <v>38861</v>
      </c>
      <c r="C983" t="s">
        <v>82</v>
      </c>
      <c r="D983" t="s">
        <v>223</v>
      </c>
      <c r="E983" t="s">
        <v>224</v>
      </c>
      <c r="G983" t="s">
        <v>19</v>
      </c>
      <c r="H983" t="s">
        <v>95</v>
      </c>
      <c r="I983" t="s">
        <v>21</v>
      </c>
      <c r="J983" t="s">
        <v>73</v>
      </c>
      <c r="K983">
        <v>542.4</v>
      </c>
      <c r="L983">
        <v>26</v>
      </c>
      <c r="M983" t="s">
        <v>216</v>
      </c>
      <c r="N983">
        <v>26</v>
      </c>
      <c r="P983" cm="1">
        <f t="array" ref="P983">IF(Q983&gt;0,INDEX(Q983:Q13117,MATCH(TRUE,INDEX(Q983:Q13117="",,),0)-1),"")</f>
        <v>2</v>
      </c>
      <c r="Q983">
        <v>2</v>
      </c>
      <c r="R983">
        <f>IF(P983="","",0)</f>
        <v>0</v>
      </c>
    </row>
    <row r="984" spans="1:18" x14ac:dyDescent="0.3">
      <c r="A984" t="s">
        <v>195</v>
      </c>
      <c r="B984" s="1">
        <v>38861</v>
      </c>
      <c r="C984" t="s">
        <v>82</v>
      </c>
      <c r="D984" t="s">
        <v>223</v>
      </c>
      <c r="E984" t="s">
        <v>224</v>
      </c>
      <c r="G984" s="6" t="s">
        <v>88</v>
      </c>
      <c r="H984" t="s">
        <v>67</v>
      </c>
      <c r="I984" t="s">
        <v>21</v>
      </c>
      <c r="J984" t="s">
        <v>73</v>
      </c>
      <c r="K984">
        <v>42.6</v>
      </c>
      <c r="L984">
        <v>14</v>
      </c>
      <c r="M984" t="s">
        <v>216</v>
      </c>
      <c r="N984">
        <v>14</v>
      </c>
      <c r="P984" cm="1">
        <f t="array" ref="P984">IF(Q984&gt;0,INDEX(Q984:Q13118,MATCH(TRUE,INDEX(Q984:Q13118="",,),0)-1),"")</f>
        <v>2</v>
      </c>
      <c r="Q984">
        <v>2</v>
      </c>
      <c r="R984">
        <f>IF(P984="","",0)</f>
        <v>0</v>
      </c>
    </row>
    <row r="985" spans="1:18" x14ac:dyDescent="0.3">
      <c r="A985" t="s">
        <v>195</v>
      </c>
      <c r="B985" s="1">
        <v>38861</v>
      </c>
      <c r="C985" t="s">
        <v>82</v>
      </c>
      <c r="D985" t="s">
        <v>223</v>
      </c>
      <c r="E985" t="s">
        <v>224</v>
      </c>
      <c r="G985" s="6" t="s">
        <v>88</v>
      </c>
      <c r="H985" t="s">
        <v>20</v>
      </c>
      <c r="I985" t="s">
        <v>21</v>
      </c>
      <c r="J985" t="s">
        <v>73</v>
      </c>
      <c r="K985">
        <v>9.6</v>
      </c>
      <c r="L985">
        <v>19.45</v>
      </c>
      <c r="M985" t="s">
        <v>216</v>
      </c>
      <c r="N985">
        <v>19.45</v>
      </c>
      <c r="P985" cm="1">
        <f t="array" ref="P985">IF(Q985&gt;0,INDEX(Q985:Q13119,MATCH(TRUE,INDEX(Q985:Q13119="",,),0)-1),"")</f>
        <v>2</v>
      </c>
      <c r="Q985">
        <v>2</v>
      </c>
      <c r="R985">
        <f>IF(P985="","",0)</f>
        <v>0</v>
      </c>
    </row>
    <row r="986" spans="1:18" x14ac:dyDescent="0.3">
      <c r="P986" t="str" cm="1">
        <f t="array" ref="P986">IF(Q986&gt;0,INDEX(Q986:Q13120,MATCH(TRUE,INDEX(Q986:Q13120="",,),0)-1),"")</f>
        <v/>
      </c>
      <c r="R986" t="str">
        <f>IF(P986="","",0)</f>
        <v/>
      </c>
    </row>
    <row r="987" spans="1:18" x14ac:dyDescent="0.3">
      <c r="A987" s="3" t="s">
        <v>195</v>
      </c>
      <c r="B987" s="4">
        <v>38861</v>
      </c>
      <c r="C987" s="3" t="s">
        <v>82</v>
      </c>
      <c r="D987" s="3" t="s">
        <v>225</v>
      </c>
      <c r="E987" s="3" t="s">
        <v>226</v>
      </c>
      <c r="F987" s="3" t="s">
        <v>91</v>
      </c>
      <c r="G987" s="3" t="s">
        <v>19</v>
      </c>
      <c r="H987" s="3" t="s">
        <v>95</v>
      </c>
      <c r="I987" s="3" t="s">
        <v>45</v>
      </c>
      <c r="J987" s="3" t="s">
        <v>93</v>
      </c>
      <c r="K987" s="3">
        <v>33.5</v>
      </c>
      <c r="L987" s="3">
        <v>99</v>
      </c>
      <c r="M987" s="3" t="s">
        <v>94</v>
      </c>
      <c r="N987" s="3"/>
      <c r="O987" s="3"/>
      <c r="P987" s="3" t="str" cm="1">
        <f t="array" ref="P987">IF(Q987&gt;0,INDEX(Q987:Q13121,MATCH(TRUE,INDEX(Q987:Q13121="",,),0)-1),"")</f>
        <v/>
      </c>
      <c r="Q987" s="3"/>
      <c r="R987" t="str">
        <f>IF(P987="","",0)</f>
        <v/>
      </c>
    </row>
    <row r="988" spans="1:18" x14ac:dyDescent="0.3">
      <c r="A988" t="s">
        <v>195</v>
      </c>
      <c r="B988" s="1">
        <v>38861</v>
      </c>
      <c r="C988" t="s">
        <v>82</v>
      </c>
      <c r="D988" t="s">
        <v>225</v>
      </c>
      <c r="E988" t="s">
        <v>226</v>
      </c>
      <c r="F988" t="s">
        <v>91</v>
      </c>
      <c r="G988" t="s">
        <v>19</v>
      </c>
      <c r="H988" t="s">
        <v>20</v>
      </c>
      <c r="I988" t="s">
        <v>45</v>
      </c>
      <c r="J988" t="s">
        <v>93</v>
      </c>
      <c r="K988">
        <v>42.2</v>
      </c>
      <c r="L988">
        <v>118</v>
      </c>
      <c r="M988" t="s">
        <v>94</v>
      </c>
      <c r="P988" t="str" cm="1">
        <f t="array" ref="P988">IF(Q988&gt;0,INDEX(Q988:Q13122,MATCH(TRUE,INDEX(Q988:Q13122="",,),0)-1),"")</f>
        <v/>
      </c>
      <c r="R988" t="str">
        <f>IF(P988="","",0)</f>
        <v/>
      </c>
    </row>
    <row r="989" spans="1:18" x14ac:dyDescent="0.3">
      <c r="A989" t="s">
        <v>195</v>
      </c>
      <c r="B989" s="1">
        <v>38861</v>
      </c>
      <c r="C989" t="s">
        <v>82</v>
      </c>
      <c r="D989" t="s">
        <v>225</v>
      </c>
      <c r="E989" t="s">
        <v>226</v>
      </c>
      <c r="F989" t="s">
        <v>91</v>
      </c>
      <c r="G989" t="s">
        <v>19</v>
      </c>
      <c r="H989" t="s">
        <v>95</v>
      </c>
      <c r="I989" t="s">
        <v>21</v>
      </c>
      <c r="J989" t="s">
        <v>73</v>
      </c>
      <c r="K989">
        <v>477</v>
      </c>
      <c r="L989">
        <v>24.95</v>
      </c>
      <c r="M989" t="s">
        <v>94</v>
      </c>
      <c r="P989" t="str" cm="1">
        <f t="array" ref="P989">IF(Q989&gt;0,INDEX(Q989:Q13123,MATCH(TRUE,INDEX(Q989:Q13123="",,),0)-1),"")</f>
        <v/>
      </c>
      <c r="R989" t="str">
        <f>IF(P989="","",0)</f>
        <v/>
      </c>
    </row>
    <row r="990" spans="1:18" x14ac:dyDescent="0.3">
      <c r="A990" t="s">
        <v>195</v>
      </c>
      <c r="B990" s="1">
        <v>38861</v>
      </c>
      <c r="C990" t="s">
        <v>82</v>
      </c>
      <c r="D990" t="s">
        <v>225</v>
      </c>
      <c r="E990" t="s">
        <v>226</v>
      </c>
      <c r="F990" t="s">
        <v>91</v>
      </c>
      <c r="G990" t="s">
        <v>19</v>
      </c>
      <c r="H990" t="s">
        <v>20</v>
      </c>
      <c r="I990" t="s">
        <v>21</v>
      </c>
      <c r="J990" t="s">
        <v>73</v>
      </c>
      <c r="K990">
        <v>350.5</v>
      </c>
      <c r="L990">
        <v>19.149999999999999</v>
      </c>
      <c r="M990" t="s">
        <v>94</v>
      </c>
      <c r="P990" t="str" cm="1">
        <f t="array" ref="P990">IF(Q990&gt;0,INDEX(Q990:Q13124,MATCH(TRUE,INDEX(Q990:Q13124="",,),0)-1),"")</f>
        <v/>
      </c>
      <c r="R990" t="str">
        <f>IF(P990="","",0)</f>
        <v/>
      </c>
    </row>
    <row r="991" spans="1:18" x14ac:dyDescent="0.3">
      <c r="A991" t="s">
        <v>195</v>
      </c>
      <c r="B991" s="1">
        <v>38861</v>
      </c>
      <c r="C991" t="s">
        <v>82</v>
      </c>
      <c r="D991" t="s">
        <v>225</v>
      </c>
      <c r="E991" t="s">
        <v>226</v>
      </c>
      <c r="F991" t="s">
        <v>91</v>
      </c>
      <c r="G991" s="6" t="s">
        <v>88</v>
      </c>
      <c r="H991" t="s">
        <v>36</v>
      </c>
      <c r="I991" t="s">
        <v>45</v>
      </c>
      <c r="J991" t="s">
        <v>93</v>
      </c>
      <c r="K991">
        <v>8.4</v>
      </c>
      <c r="L991">
        <v>82.95</v>
      </c>
      <c r="M991" t="s">
        <v>94</v>
      </c>
      <c r="P991" t="str" cm="1">
        <f t="array" ref="P991">IF(Q991&gt;0,INDEX(Q991:Q13125,MATCH(TRUE,INDEX(Q991:Q13125="",,),0)-1),"")</f>
        <v/>
      </c>
      <c r="R991" t="str">
        <f>IF(P991="","",0)</f>
        <v/>
      </c>
    </row>
    <row r="992" spans="1:18" x14ac:dyDescent="0.3">
      <c r="A992" t="s">
        <v>195</v>
      </c>
      <c r="B992" s="1">
        <v>38861</v>
      </c>
      <c r="C992" t="s">
        <v>82</v>
      </c>
      <c r="D992" t="s">
        <v>225</v>
      </c>
      <c r="E992" t="s">
        <v>226</v>
      </c>
      <c r="F992" t="s">
        <v>91</v>
      </c>
      <c r="G992" s="6" t="s">
        <v>88</v>
      </c>
      <c r="H992" t="s">
        <v>67</v>
      </c>
      <c r="I992" t="s">
        <v>45</v>
      </c>
      <c r="J992" t="s">
        <v>93</v>
      </c>
      <c r="K992">
        <v>7.3</v>
      </c>
      <c r="L992">
        <v>84</v>
      </c>
      <c r="M992" t="s">
        <v>94</v>
      </c>
      <c r="P992" t="str" cm="1">
        <f t="array" ref="P992">IF(Q992&gt;0,INDEX(Q992:Q13126,MATCH(TRUE,INDEX(Q992:Q13126="",,),0)-1),"")</f>
        <v/>
      </c>
      <c r="R992" t="str">
        <f>IF(P992="","",0)</f>
        <v/>
      </c>
    </row>
    <row r="993" spans="1:18" x14ac:dyDescent="0.3">
      <c r="A993" t="s">
        <v>195</v>
      </c>
      <c r="B993" s="1">
        <v>38861</v>
      </c>
      <c r="C993" t="s">
        <v>82</v>
      </c>
      <c r="D993" t="s">
        <v>225</v>
      </c>
      <c r="E993" t="s">
        <v>226</v>
      </c>
      <c r="F993" t="s">
        <v>91</v>
      </c>
      <c r="G993" s="6" t="s">
        <v>88</v>
      </c>
      <c r="H993" t="s">
        <v>41</v>
      </c>
      <c r="I993" t="s">
        <v>45</v>
      </c>
      <c r="J993" t="s">
        <v>93</v>
      </c>
      <c r="K993">
        <v>0.5</v>
      </c>
      <c r="L993">
        <v>115</v>
      </c>
      <c r="M993" t="s">
        <v>94</v>
      </c>
      <c r="P993" t="str" cm="1">
        <f t="array" ref="P993">IF(Q993&gt;0,INDEX(Q993:Q13127,MATCH(TRUE,INDEX(Q993:Q13127="",,),0)-1),"")</f>
        <v/>
      </c>
      <c r="R993" t="str">
        <f>IF(P993="","",0)</f>
        <v/>
      </c>
    </row>
    <row r="994" spans="1:18" x14ac:dyDescent="0.3">
      <c r="A994" t="s">
        <v>195</v>
      </c>
      <c r="B994" s="1">
        <v>38861</v>
      </c>
      <c r="C994" t="s">
        <v>82</v>
      </c>
      <c r="D994" t="s">
        <v>225</v>
      </c>
      <c r="E994" t="s">
        <v>226</v>
      </c>
      <c r="F994" t="s">
        <v>91</v>
      </c>
      <c r="G994" s="6" t="s">
        <v>88</v>
      </c>
      <c r="H994" t="s">
        <v>36</v>
      </c>
      <c r="I994" t="s">
        <v>21</v>
      </c>
      <c r="J994" t="s">
        <v>73</v>
      </c>
      <c r="K994">
        <v>17.600000000000001</v>
      </c>
      <c r="L994">
        <v>25.5</v>
      </c>
      <c r="M994" t="s">
        <v>94</v>
      </c>
      <c r="P994" t="str" cm="1">
        <f t="array" ref="P994">IF(Q994&gt;0,INDEX(Q994:Q13128,MATCH(TRUE,INDEX(Q994:Q13128="",,),0)-1),"")</f>
        <v/>
      </c>
      <c r="R994" t="str">
        <f>IF(P994="","",0)</f>
        <v/>
      </c>
    </row>
    <row r="995" spans="1:18" x14ac:dyDescent="0.3">
      <c r="A995" t="s">
        <v>195</v>
      </c>
      <c r="B995" s="1">
        <v>38861</v>
      </c>
      <c r="C995" t="s">
        <v>82</v>
      </c>
      <c r="D995" t="s">
        <v>225</v>
      </c>
      <c r="E995" t="s">
        <v>226</v>
      </c>
      <c r="F995" t="s">
        <v>91</v>
      </c>
      <c r="G995" s="6" t="s">
        <v>88</v>
      </c>
      <c r="H995" t="s">
        <v>67</v>
      </c>
      <c r="I995" t="s">
        <v>21</v>
      </c>
      <c r="J995" t="s">
        <v>73</v>
      </c>
      <c r="K995">
        <v>91.5</v>
      </c>
      <c r="L995">
        <v>9.3000000000000007</v>
      </c>
      <c r="M995" t="s">
        <v>94</v>
      </c>
      <c r="P995" t="str" cm="1">
        <f t="array" ref="P995">IF(Q995&gt;0,INDEX(Q995:Q13129,MATCH(TRUE,INDEX(Q995:Q13129="",,),0)-1),"")</f>
        <v/>
      </c>
      <c r="R995" t="str">
        <f>IF(P995="","",0)</f>
        <v/>
      </c>
    </row>
    <row r="996" spans="1:18" x14ac:dyDescent="0.3">
      <c r="A996" t="s">
        <v>195</v>
      </c>
      <c r="B996" s="1">
        <v>38861</v>
      </c>
      <c r="C996" t="s">
        <v>82</v>
      </c>
      <c r="D996" t="s">
        <v>225</v>
      </c>
      <c r="E996" t="s">
        <v>226</v>
      </c>
      <c r="F996" t="s">
        <v>91</v>
      </c>
      <c r="G996" s="6" t="s">
        <v>88</v>
      </c>
      <c r="H996" t="s">
        <v>41</v>
      </c>
      <c r="I996" t="s">
        <v>21</v>
      </c>
      <c r="J996" t="s">
        <v>73</v>
      </c>
      <c r="K996">
        <v>4.0999999999999996</v>
      </c>
      <c r="L996">
        <v>42.5</v>
      </c>
      <c r="M996" t="s">
        <v>94</v>
      </c>
      <c r="P996" t="str" cm="1">
        <f t="array" ref="P996">IF(Q996&gt;0,INDEX(Q996:Q13130,MATCH(TRUE,INDEX(Q996:Q13130="",,),0)-1),"")</f>
        <v/>
      </c>
      <c r="R996" t="str">
        <f>IF(P996="","",0)</f>
        <v/>
      </c>
    </row>
    <row r="997" spans="1:18" x14ac:dyDescent="0.3">
      <c r="P997" t="str" cm="1">
        <f t="array" ref="P997">IF(Q997&gt;0,INDEX(Q997:Q13131,MATCH(TRUE,INDEX(Q997:Q13131="",,),0)-1),"")</f>
        <v/>
      </c>
      <c r="R997" t="str">
        <f>IF(P997="","",0)</f>
        <v/>
      </c>
    </row>
    <row r="998" spans="1:18" x14ac:dyDescent="0.3">
      <c r="A998" t="s">
        <v>195</v>
      </c>
      <c r="B998" s="1">
        <v>38861</v>
      </c>
      <c r="C998" t="s">
        <v>82</v>
      </c>
      <c r="D998" t="s">
        <v>227</v>
      </c>
      <c r="E998" t="s">
        <v>228</v>
      </c>
      <c r="G998" t="s">
        <v>19</v>
      </c>
      <c r="H998" t="s">
        <v>20</v>
      </c>
      <c r="I998" t="s">
        <v>45</v>
      </c>
      <c r="J998" t="s">
        <v>93</v>
      </c>
      <c r="K998">
        <v>14.7</v>
      </c>
      <c r="L998">
        <v>121</v>
      </c>
      <c r="M998" t="s">
        <v>222</v>
      </c>
      <c r="N998">
        <v>121.09</v>
      </c>
      <c r="O998" t="s">
        <v>24</v>
      </c>
      <c r="P998" cm="1">
        <f t="array" ref="P998">IF(Q998&gt;0,INDEX(Q998:Q13132,MATCH(TRUE,INDEX(Q998:Q13132="",,),0)-1),"")</f>
        <v>2</v>
      </c>
      <c r="Q998">
        <f>INT((ROW()-998)/7)+1</f>
        <v>1</v>
      </c>
      <c r="R998">
        <f>IF(P998="","",0)</f>
        <v>0</v>
      </c>
    </row>
    <row r="999" spans="1:18" x14ac:dyDescent="0.3">
      <c r="A999" t="s">
        <v>195</v>
      </c>
      <c r="B999" s="1">
        <v>38861</v>
      </c>
      <c r="C999" t="s">
        <v>82</v>
      </c>
      <c r="D999" t="s">
        <v>227</v>
      </c>
      <c r="E999" t="s">
        <v>228</v>
      </c>
      <c r="G999" t="s">
        <v>19</v>
      </c>
      <c r="H999" t="s">
        <v>199</v>
      </c>
      <c r="I999" t="s">
        <v>21</v>
      </c>
      <c r="J999" t="s">
        <v>73</v>
      </c>
      <c r="K999">
        <v>212</v>
      </c>
      <c r="L999">
        <v>9.1999999999999993</v>
      </c>
      <c r="M999" t="s">
        <v>222</v>
      </c>
      <c r="N999">
        <v>15</v>
      </c>
      <c r="O999" t="s">
        <v>24</v>
      </c>
      <c r="P999" cm="1">
        <f t="array" ref="P999">IF(Q999&gt;0,INDEX(Q999:Q13133,MATCH(TRUE,INDEX(Q999:Q13133="",,),0)-1),"")</f>
        <v>2</v>
      </c>
      <c r="Q999">
        <f t="shared" ref="Q999:Q1011" si="23">INT((ROW()-998)/7)+1</f>
        <v>1</v>
      </c>
      <c r="R999">
        <f>IF(P999="","",0)</f>
        <v>0</v>
      </c>
    </row>
    <row r="1000" spans="1:18" x14ac:dyDescent="0.3">
      <c r="A1000" t="s">
        <v>195</v>
      </c>
      <c r="B1000" s="1">
        <v>38861</v>
      </c>
      <c r="C1000" t="s">
        <v>82</v>
      </c>
      <c r="D1000" t="s">
        <v>227</v>
      </c>
      <c r="E1000" t="s">
        <v>228</v>
      </c>
      <c r="G1000" t="s">
        <v>19</v>
      </c>
      <c r="H1000" t="s">
        <v>20</v>
      </c>
      <c r="I1000" t="s">
        <v>21</v>
      </c>
      <c r="J1000" t="s">
        <v>73</v>
      </c>
      <c r="K1000">
        <v>57</v>
      </c>
      <c r="L1000">
        <v>18.899999999999999</v>
      </c>
      <c r="M1000" t="s">
        <v>222</v>
      </c>
      <c r="N1000">
        <v>22</v>
      </c>
      <c r="O1000" t="s">
        <v>24</v>
      </c>
      <c r="P1000" cm="1">
        <f t="array" ref="P1000">IF(Q1000&gt;0,INDEX(Q1000:Q13134,MATCH(TRUE,INDEX(Q1000:Q13134="",,),0)-1),"")</f>
        <v>2</v>
      </c>
      <c r="Q1000">
        <f t="shared" si="23"/>
        <v>1</v>
      </c>
      <c r="R1000">
        <f>IF(P1000="","",0)</f>
        <v>0</v>
      </c>
    </row>
    <row r="1001" spans="1:18" x14ac:dyDescent="0.3">
      <c r="A1001" t="s">
        <v>195</v>
      </c>
      <c r="B1001" s="1">
        <v>38861</v>
      </c>
      <c r="C1001" t="s">
        <v>82</v>
      </c>
      <c r="D1001" t="s">
        <v>227</v>
      </c>
      <c r="E1001" t="s">
        <v>228</v>
      </c>
      <c r="G1001" s="6" t="s">
        <v>88</v>
      </c>
      <c r="H1001" t="s">
        <v>199</v>
      </c>
      <c r="I1001" t="s">
        <v>45</v>
      </c>
      <c r="J1001" t="s">
        <v>93</v>
      </c>
      <c r="K1001">
        <v>7.9</v>
      </c>
      <c r="L1001">
        <v>41.08</v>
      </c>
      <c r="M1001" t="s">
        <v>222</v>
      </c>
      <c r="N1001">
        <v>41.08</v>
      </c>
      <c r="O1001" t="s">
        <v>24</v>
      </c>
      <c r="P1001" cm="1">
        <f t="array" ref="P1001">IF(Q1001&gt;0,INDEX(Q1001:Q13135,MATCH(TRUE,INDEX(Q1001:Q13135="",,),0)-1),"")</f>
        <v>2</v>
      </c>
      <c r="Q1001">
        <f t="shared" si="23"/>
        <v>1</v>
      </c>
      <c r="R1001">
        <f>IF(P1001="","",0)</f>
        <v>0</v>
      </c>
    </row>
    <row r="1002" spans="1:18" x14ac:dyDescent="0.3">
      <c r="A1002" t="s">
        <v>195</v>
      </c>
      <c r="B1002" s="1">
        <v>38861</v>
      </c>
      <c r="C1002" t="s">
        <v>82</v>
      </c>
      <c r="D1002" t="s">
        <v>227</v>
      </c>
      <c r="E1002" t="s">
        <v>228</v>
      </c>
      <c r="G1002" s="6" t="s">
        <v>88</v>
      </c>
      <c r="H1002" t="s">
        <v>36</v>
      </c>
      <c r="I1002" t="s">
        <v>45</v>
      </c>
      <c r="J1002" t="s">
        <v>93</v>
      </c>
      <c r="K1002">
        <v>0.8</v>
      </c>
      <c r="L1002">
        <v>82</v>
      </c>
      <c r="M1002" t="s">
        <v>222</v>
      </c>
      <c r="N1002">
        <v>82</v>
      </c>
      <c r="O1002" t="s">
        <v>24</v>
      </c>
      <c r="P1002" cm="1">
        <f t="array" ref="P1002">IF(Q1002&gt;0,INDEX(Q1002:Q13136,MATCH(TRUE,INDEX(Q1002:Q13136="",,),0)-1),"")</f>
        <v>2</v>
      </c>
      <c r="Q1002">
        <f t="shared" si="23"/>
        <v>1</v>
      </c>
      <c r="R1002">
        <f>IF(P1002="","",0)</f>
        <v>0</v>
      </c>
    </row>
    <row r="1003" spans="1:18" x14ac:dyDescent="0.3">
      <c r="A1003" t="s">
        <v>195</v>
      </c>
      <c r="B1003" s="1">
        <v>38861</v>
      </c>
      <c r="C1003" t="s">
        <v>82</v>
      </c>
      <c r="D1003" t="s">
        <v>227</v>
      </c>
      <c r="E1003" t="s">
        <v>228</v>
      </c>
      <c r="G1003" s="6" t="s">
        <v>88</v>
      </c>
      <c r="H1003" t="s">
        <v>36</v>
      </c>
      <c r="I1003" t="s">
        <v>21</v>
      </c>
      <c r="J1003" t="s">
        <v>73</v>
      </c>
      <c r="K1003">
        <v>3</v>
      </c>
      <c r="L1003">
        <v>18.3</v>
      </c>
      <c r="M1003" t="s">
        <v>222</v>
      </c>
      <c r="N1003">
        <v>18.3</v>
      </c>
      <c r="O1003" t="s">
        <v>24</v>
      </c>
      <c r="P1003" cm="1">
        <f t="array" ref="P1003">IF(Q1003&gt;0,INDEX(Q1003:Q13137,MATCH(TRUE,INDEX(Q1003:Q13137="",,),0)-1),"")</f>
        <v>2</v>
      </c>
      <c r="Q1003">
        <f t="shared" si="23"/>
        <v>1</v>
      </c>
      <c r="R1003">
        <f>IF(P1003="","",0)</f>
        <v>0</v>
      </c>
    </row>
    <row r="1004" spans="1:18" x14ac:dyDescent="0.3">
      <c r="A1004" t="s">
        <v>195</v>
      </c>
      <c r="B1004" s="1">
        <v>38861</v>
      </c>
      <c r="C1004" t="s">
        <v>82</v>
      </c>
      <c r="D1004" t="s">
        <v>227</v>
      </c>
      <c r="E1004" t="s">
        <v>228</v>
      </c>
      <c r="G1004" s="6" t="s">
        <v>88</v>
      </c>
      <c r="H1004" t="s">
        <v>229</v>
      </c>
      <c r="I1004" t="s">
        <v>21</v>
      </c>
      <c r="J1004" t="s">
        <v>73</v>
      </c>
      <c r="K1004">
        <v>23</v>
      </c>
      <c r="L1004">
        <v>2.4</v>
      </c>
      <c r="M1004" t="s">
        <v>222</v>
      </c>
      <c r="N1004">
        <v>2.4</v>
      </c>
      <c r="O1004" t="s">
        <v>24</v>
      </c>
      <c r="P1004" cm="1">
        <f t="array" ref="P1004">IF(Q1004&gt;0,INDEX(Q1004:Q13138,MATCH(TRUE,INDEX(Q1004:Q13138="",,),0)-1),"")</f>
        <v>2</v>
      </c>
      <c r="Q1004">
        <f t="shared" si="23"/>
        <v>1</v>
      </c>
      <c r="R1004">
        <f>IF(P1004="","",0)</f>
        <v>0</v>
      </c>
    </row>
    <row r="1005" spans="1:18" x14ac:dyDescent="0.3">
      <c r="A1005" t="s">
        <v>195</v>
      </c>
      <c r="B1005" s="1">
        <v>38861</v>
      </c>
      <c r="C1005" t="s">
        <v>82</v>
      </c>
      <c r="D1005" t="s">
        <v>227</v>
      </c>
      <c r="E1005" t="s">
        <v>228</v>
      </c>
      <c r="G1005" t="s">
        <v>19</v>
      </c>
      <c r="H1005" t="s">
        <v>20</v>
      </c>
      <c r="I1005" t="s">
        <v>45</v>
      </c>
      <c r="J1005" t="s">
        <v>93</v>
      </c>
      <c r="K1005">
        <v>14.7</v>
      </c>
      <c r="L1005">
        <v>121</v>
      </c>
      <c r="M1005" t="s">
        <v>221</v>
      </c>
      <c r="N1005">
        <v>125</v>
      </c>
      <c r="P1005" cm="1">
        <f t="array" ref="P1005">IF(Q1005&gt;0,INDEX(Q1005:Q13139,MATCH(TRUE,INDEX(Q1005:Q13139="",,),0)-1),"")</f>
        <v>2</v>
      </c>
      <c r="Q1005">
        <f t="shared" si="23"/>
        <v>2</v>
      </c>
      <c r="R1005">
        <f>IF(P1005="","",0)</f>
        <v>0</v>
      </c>
    </row>
    <row r="1006" spans="1:18" x14ac:dyDescent="0.3">
      <c r="A1006" t="s">
        <v>195</v>
      </c>
      <c r="B1006" s="1">
        <v>38861</v>
      </c>
      <c r="C1006" t="s">
        <v>82</v>
      </c>
      <c r="D1006" t="s">
        <v>227</v>
      </c>
      <c r="E1006" t="s">
        <v>228</v>
      </c>
      <c r="G1006" t="s">
        <v>19</v>
      </c>
      <c r="H1006" t="s">
        <v>199</v>
      </c>
      <c r="I1006" t="s">
        <v>21</v>
      </c>
      <c r="J1006" t="s">
        <v>73</v>
      </c>
      <c r="K1006">
        <v>212</v>
      </c>
      <c r="L1006">
        <v>9.1999999999999993</v>
      </c>
      <c r="M1006" t="s">
        <v>221</v>
      </c>
      <c r="N1006">
        <v>10</v>
      </c>
      <c r="P1006" cm="1">
        <f t="array" ref="P1006">IF(Q1006&gt;0,INDEX(Q1006:Q13140,MATCH(TRUE,INDEX(Q1006:Q13140="",,),0)-1),"")</f>
        <v>2</v>
      </c>
      <c r="Q1006">
        <f t="shared" si="23"/>
        <v>2</v>
      </c>
      <c r="R1006">
        <f>IF(P1006="","",0)</f>
        <v>0</v>
      </c>
    </row>
    <row r="1007" spans="1:18" x14ac:dyDescent="0.3">
      <c r="A1007" t="s">
        <v>195</v>
      </c>
      <c r="B1007" s="1">
        <v>38861</v>
      </c>
      <c r="C1007" t="s">
        <v>82</v>
      </c>
      <c r="D1007" t="s">
        <v>227</v>
      </c>
      <c r="E1007" t="s">
        <v>228</v>
      </c>
      <c r="G1007" t="s">
        <v>19</v>
      </c>
      <c r="H1007" t="s">
        <v>20</v>
      </c>
      <c r="I1007" t="s">
        <v>21</v>
      </c>
      <c r="J1007" t="s">
        <v>73</v>
      </c>
      <c r="K1007">
        <v>57</v>
      </c>
      <c r="L1007">
        <v>18.899999999999999</v>
      </c>
      <c r="M1007" t="s">
        <v>221</v>
      </c>
      <c r="N1007">
        <v>20</v>
      </c>
      <c r="P1007" cm="1">
        <f t="array" ref="P1007">IF(Q1007&gt;0,INDEX(Q1007:Q13141,MATCH(TRUE,INDEX(Q1007:Q13141="",,),0)-1),"")</f>
        <v>2</v>
      </c>
      <c r="Q1007">
        <f t="shared" si="23"/>
        <v>2</v>
      </c>
      <c r="R1007">
        <f>IF(P1007="","",0)</f>
        <v>0</v>
      </c>
    </row>
    <row r="1008" spans="1:18" x14ac:dyDescent="0.3">
      <c r="A1008" t="s">
        <v>195</v>
      </c>
      <c r="B1008" s="1">
        <v>38861</v>
      </c>
      <c r="C1008" t="s">
        <v>82</v>
      </c>
      <c r="D1008" t="s">
        <v>227</v>
      </c>
      <c r="E1008" t="s">
        <v>228</v>
      </c>
      <c r="G1008" s="6" t="s">
        <v>88</v>
      </c>
      <c r="H1008" t="s">
        <v>199</v>
      </c>
      <c r="I1008" t="s">
        <v>45</v>
      </c>
      <c r="J1008" t="s">
        <v>93</v>
      </c>
      <c r="K1008">
        <v>7.9</v>
      </c>
      <c r="L1008">
        <v>41.08</v>
      </c>
      <c r="M1008" t="s">
        <v>221</v>
      </c>
      <c r="N1008">
        <v>41.08</v>
      </c>
      <c r="P1008" cm="1">
        <f t="array" ref="P1008">IF(Q1008&gt;0,INDEX(Q1008:Q13142,MATCH(TRUE,INDEX(Q1008:Q13142="",,),0)-1),"")</f>
        <v>2</v>
      </c>
      <c r="Q1008">
        <f t="shared" si="23"/>
        <v>2</v>
      </c>
      <c r="R1008">
        <f>IF(P1008="","",0)</f>
        <v>0</v>
      </c>
    </row>
    <row r="1009" spans="1:18" x14ac:dyDescent="0.3">
      <c r="A1009" t="s">
        <v>195</v>
      </c>
      <c r="B1009" s="1">
        <v>38861</v>
      </c>
      <c r="C1009" t="s">
        <v>82</v>
      </c>
      <c r="D1009" t="s">
        <v>227</v>
      </c>
      <c r="E1009" t="s">
        <v>228</v>
      </c>
      <c r="G1009" s="6" t="s">
        <v>88</v>
      </c>
      <c r="H1009" t="s">
        <v>36</v>
      </c>
      <c r="I1009" t="s">
        <v>45</v>
      </c>
      <c r="J1009" t="s">
        <v>93</v>
      </c>
      <c r="K1009">
        <v>0.8</v>
      </c>
      <c r="L1009">
        <v>82</v>
      </c>
      <c r="M1009" t="s">
        <v>221</v>
      </c>
      <c r="N1009">
        <v>82</v>
      </c>
      <c r="P1009" cm="1">
        <f t="array" ref="P1009">IF(Q1009&gt;0,INDEX(Q1009:Q13143,MATCH(TRUE,INDEX(Q1009:Q13143="",,),0)-1),"")</f>
        <v>2</v>
      </c>
      <c r="Q1009">
        <f t="shared" si="23"/>
        <v>2</v>
      </c>
      <c r="R1009">
        <f>IF(P1009="","",0)</f>
        <v>0</v>
      </c>
    </row>
    <row r="1010" spans="1:18" x14ac:dyDescent="0.3">
      <c r="A1010" t="s">
        <v>195</v>
      </c>
      <c r="B1010" s="1">
        <v>38861</v>
      </c>
      <c r="C1010" t="s">
        <v>82</v>
      </c>
      <c r="D1010" t="s">
        <v>227</v>
      </c>
      <c r="E1010" t="s">
        <v>228</v>
      </c>
      <c r="G1010" s="6" t="s">
        <v>88</v>
      </c>
      <c r="H1010" t="s">
        <v>36</v>
      </c>
      <c r="I1010" t="s">
        <v>21</v>
      </c>
      <c r="J1010" t="s">
        <v>73</v>
      </c>
      <c r="K1010">
        <v>3</v>
      </c>
      <c r="L1010">
        <v>18.3</v>
      </c>
      <c r="M1010" t="s">
        <v>221</v>
      </c>
      <c r="N1010">
        <v>18.3</v>
      </c>
      <c r="P1010" cm="1">
        <f t="array" ref="P1010">IF(Q1010&gt;0,INDEX(Q1010:Q13144,MATCH(TRUE,INDEX(Q1010:Q13144="",,),0)-1),"")</f>
        <v>2</v>
      </c>
      <c r="Q1010">
        <f t="shared" si="23"/>
        <v>2</v>
      </c>
      <c r="R1010">
        <f>IF(P1010="","",0)</f>
        <v>0</v>
      </c>
    </row>
    <row r="1011" spans="1:18" x14ac:dyDescent="0.3">
      <c r="A1011" t="s">
        <v>195</v>
      </c>
      <c r="B1011" s="1">
        <v>38861</v>
      </c>
      <c r="C1011" t="s">
        <v>82</v>
      </c>
      <c r="D1011" t="s">
        <v>227</v>
      </c>
      <c r="E1011" t="s">
        <v>228</v>
      </c>
      <c r="G1011" s="6" t="s">
        <v>88</v>
      </c>
      <c r="H1011" t="s">
        <v>229</v>
      </c>
      <c r="I1011" t="s">
        <v>21</v>
      </c>
      <c r="J1011" t="s">
        <v>73</v>
      </c>
      <c r="K1011">
        <v>23</v>
      </c>
      <c r="L1011">
        <v>2.4</v>
      </c>
      <c r="M1011" t="s">
        <v>221</v>
      </c>
      <c r="N1011">
        <v>2.4</v>
      </c>
      <c r="P1011" cm="1">
        <f t="array" ref="P1011">IF(Q1011&gt;0,INDEX(Q1011:Q13145,MATCH(TRUE,INDEX(Q1011:Q13145="",,),0)-1),"")</f>
        <v>2</v>
      </c>
      <c r="Q1011">
        <f t="shared" si="23"/>
        <v>2</v>
      </c>
      <c r="R1011">
        <f>IF(P1011="","",0)</f>
        <v>0</v>
      </c>
    </row>
    <row r="1012" spans="1:18" x14ac:dyDescent="0.3">
      <c r="P1012" t="str" cm="1">
        <f t="array" ref="P1012">IF(Q1012&gt;0,INDEX(Q1012:Q13146,MATCH(TRUE,INDEX(Q1012:Q13146="",,),0)-1),"")</f>
        <v/>
      </c>
      <c r="R1012" t="str">
        <f>IF(P1012="","",0)</f>
        <v/>
      </c>
    </row>
    <row r="1013" spans="1:18" x14ac:dyDescent="0.3">
      <c r="A1013" t="s">
        <v>195</v>
      </c>
      <c r="B1013" s="1">
        <v>38896</v>
      </c>
      <c r="C1013" t="s">
        <v>82</v>
      </c>
      <c r="D1013" t="s">
        <v>230</v>
      </c>
      <c r="E1013" t="s">
        <v>231</v>
      </c>
      <c r="G1013" t="s">
        <v>19</v>
      </c>
      <c r="H1013" t="s">
        <v>92</v>
      </c>
      <c r="I1013" t="s">
        <v>45</v>
      </c>
      <c r="J1013" t="s">
        <v>93</v>
      </c>
      <c r="K1013">
        <v>122.6</v>
      </c>
      <c r="L1013">
        <v>395</v>
      </c>
      <c r="M1013" t="s">
        <v>201</v>
      </c>
      <c r="N1013">
        <v>395</v>
      </c>
      <c r="O1013" t="s">
        <v>24</v>
      </c>
      <c r="P1013" cm="1">
        <f t="array" ref="P1013">IF(Q1013&gt;0,INDEX(Q1013:Q13147,MATCH(TRUE,INDEX(Q1013:Q13147="",,),0)-1),"")</f>
        <v>1</v>
      </c>
      <c r="Q1013">
        <v>1</v>
      </c>
      <c r="R1013">
        <f>IF(P1013="","",0)</f>
        <v>0</v>
      </c>
    </row>
    <row r="1014" spans="1:18" x14ac:dyDescent="0.3">
      <c r="A1014" t="s">
        <v>195</v>
      </c>
      <c r="B1014" s="1">
        <v>38896</v>
      </c>
      <c r="C1014" t="s">
        <v>82</v>
      </c>
      <c r="D1014" t="s">
        <v>230</v>
      </c>
      <c r="E1014" t="s">
        <v>231</v>
      </c>
      <c r="G1014" t="s">
        <v>19</v>
      </c>
      <c r="H1014" t="s">
        <v>20</v>
      </c>
      <c r="I1014" t="s">
        <v>45</v>
      </c>
      <c r="J1014" t="s">
        <v>93</v>
      </c>
      <c r="K1014">
        <v>51.9</v>
      </c>
      <c r="L1014">
        <v>201</v>
      </c>
      <c r="M1014" t="s">
        <v>201</v>
      </c>
      <c r="N1014">
        <v>880.56</v>
      </c>
      <c r="O1014" t="s">
        <v>24</v>
      </c>
      <c r="P1014" cm="1">
        <f t="array" ref="P1014">IF(Q1014&gt;0,INDEX(Q1014:Q13148,MATCH(TRUE,INDEX(Q1014:Q13148="",,),0)-1),"")</f>
        <v>1</v>
      </c>
      <c r="Q1014">
        <v>1</v>
      </c>
      <c r="R1014">
        <f>IF(P1014="","",0)</f>
        <v>0</v>
      </c>
    </row>
    <row r="1015" spans="1:18" x14ac:dyDescent="0.3">
      <c r="A1015" t="s">
        <v>195</v>
      </c>
      <c r="B1015" s="1">
        <v>38896</v>
      </c>
      <c r="C1015" t="s">
        <v>82</v>
      </c>
      <c r="D1015" t="s">
        <v>230</v>
      </c>
      <c r="E1015" t="s">
        <v>231</v>
      </c>
      <c r="G1015" s="6" t="s">
        <v>88</v>
      </c>
      <c r="H1015" t="s">
        <v>85</v>
      </c>
      <c r="I1015" t="s">
        <v>45</v>
      </c>
      <c r="J1015" t="s">
        <v>93</v>
      </c>
      <c r="K1015">
        <v>69.3</v>
      </c>
      <c r="L1015">
        <v>85</v>
      </c>
      <c r="M1015" t="s">
        <v>201</v>
      </c>
      <c r="N1015">
        <v>85</v>
      </c>
      <c r="O1015" t="s">
        <v>24</v>
      </c>
      <c r="P1015" cm="1">
        <f t="array" ref="P1015">IF(Q1015&gt;0,INDEX(Q1015:Q13149,MATCH(TRUE,INDEX(Q1015:Q13149="",,),0)-1),"")</f>
        <v>1</v>
      </c>
      <c r="Q1015">
        <v>1</v>
      </c>
      <c r="R1015">
        <f>IF(P1015="","",0)</f>
        <v>0</v>
      </c>
    </row>
    <row r="1016" spans="1:18" x14ac:dyDescent="0.3">
      <c r="A1016" t="s">
        <v>195</v>
      </c>
      <c r="B1016" s="1">
        <v>38896</v>
      </c>
      <c r="C1016" t="s">
        <v>82</v>
      </c>
      <c r="D1016" t="s">
        <v>230</v>
      </c>
      <c r="E1016" t="s">
        <v>231</v>
      </c>
      <c r="G1016" s="6" t="s">
        <v>88</v>
      </c>
      <c r="H1016" t="s">
        <v>199</v>
      </c>
      <c r="I1016" t="s">
        <v>45</v>
      </c>
      <c r="J1016" t="s">
        <v>93</v>
      </c>
      <c r="K1016">
        <v>2.2999999999999998</v>
      </c>
      <c r="L1016">
        <v>41</v>
      </c>
      <c r="M1016" t="s">
        <v>201</v>
      </c>
      <c r="N1016">
        <v>41</v>
      </c>
      <c r="O1016" t="s">
        <v>24</v>
      </c>
      <c r="P1016" cm="1">
        <f t="array" ref="P1016">IF(Q1016&gt;0,INDEX(Q1016:Q13150,MATCH(TRUE,INDEX(Q1016:Q13150="",,),0)-1),"")</f>
        <v>1</v>
      </c>
      <c r="Q1016">
        <v>1</v>
      </c>
      <c r="R1016">
        <f>IF(P1016="","",0)</f>
        <v>0</v>
      </c>
    </row>
    <row r="1017" spans="1:18" x14ac:dyDescent="0.3">
      <c r="A1017" t="s">
        <v>195</v>
      </c>
      <c r="B1017" s="1">
        <v>38896</v>
      </c>
      <c r="C1017" t="s">
        <v>82</v>
      </c>
      <c r="D1017" t="s">
        <v>230</v>
      </c>
      <c r="E1017" t="s">
        <v>231</v>
      </c>
      <c r="G1017" s="6" t="s">
        <v>88</v>
      </c>
      <c r="H1017" t="s">
        <v>128</v>
      </c>
      <c r="I1017" t="s">
        <v>45</v>
      </c>
      <c r="J1017" t="s">
        <v>93</v>
      </c>
      <c r="K1017">
        <v>55.1</v>
      </c>
      <c r="L1017">
        <v>77</v>
      </c>
      <c r="M1017" t="s">
        <v>201</v>
      </c>
      <c r="N1017">
        <v>77</v>
      </c>
      <c r="O1017" t="s">
        <v>24</v>
      </c>
      <c r="P1017" cm="1">
        <f t="array" ref="P1017">IF(Q1017&gt;0,INDEX(Q1017:Q13151,MATCH(TRUE,INDEX(Q1017:Q13151="",,),0)-1),"")</f>
        <v>1</v>
      </c>
      <c r="Q1017">
        <v>1</v>
      </c>
      <c r="R1017">
        <f>IF(P1017="","",0)</f>
        <v>0</v>
      </c>
    </row>
    <row r="1018" spans="1:18" x14ac:dyDescent="0.3">
      <c r="A1018" t="s">
        <v>195</v>
      </c>
      <c r="B1018" s="1">
        <v>38896</v>
      </c>
      <c r="C1018" t="s">
        <v>82</v>
      </c>
      <c r="D1018" t="s">
        <v>230</v>
      </c>
      <c r="E1018" t="s">
        <v>231</v>
      </c>
      <c r="G1018" s="6" t="s">
        <v>88</v>
      </c>
      <c r="H1018" t="s">
        <v>36</v>
      </c>
      <c r="I1018" t="s">
        <v>45</v>
      </c>
      <c r="J1018" t="s">
        <v>93</v>
      </c>
      <c r="K1018">
        <v>16.899999999999999</v>
      </c>
      <c r="L1018">
        <v>80</v>
      </c>
      <c r="M1018" t="s">
        <v>201</v>
      </c>
      <c r="N1018">
        <v>80</v>
      </c>
      <c r="O1018" t="s">
        <v>24</v>
      </c>
      <c r="P1018" cm="1">
        <f t="array" ref="P1018">IF(Q1018&gt;0,INDEX(Q1018:Q13152,MATCH(TRUE,INDEX(Q1018:Q13152="",,),0)-1),"")</f>
        <v>1</v>
      </c>
      <c r="Q1018">
        <v>1</v>
      </c>
      <c r="R1018">
        <f>IF(P1018="","",0)</f>
        <v>0</v>
      </c>
    </row>
    <row r="1019" spans="1:18" x14ac:dyDescent="0.3">
      <c r="A1019" t="s">
        <v>195</v>
      </c>
      <c r="B1019" s="1">
        <v>38896</v>
      </c>
      <c r="C1019" t="s">
        <v>82</v>
      </c>
      <c r="D1019" t="s">
        <v>230</v>
      </c>
      <c r="E1019" t="s">
        <v>231</v>
      </c>
      <c r="G1019" s="6" t="s">
        <v>88</v>
      </c>
      <c r="H1019" t="s">
        <v>67</v>
      </c>
      <c r="I1019" t="s">
        <v>45</v>
      </c>
      <c r="J1019" t="s">
        <v>93</v>
      </c>
      <c r="K1019">
        <v>1.8</v>
      </c>
      <c r="L1019">
        <v>89</v>
      </c>
      <c r="M1019" t="s">
        <v>201</v>
      </c>
      <c r="N1019">
        <v>89</v>
      </c>
      <c r="O1019" t="s">
        <v>24</v>
      </c>
      <c r="P1019" cm="1">
        <f t="array" ref="P1019">IF(Q1019&gt;0,INDEX(Q1019:Q13153,MATCH(TRUE,INDEX(Q1019:Q13153="",,),0)-1),"")</f>
        <v>1</v>
      </c>
      <c r="Q1019">
        <v>1</v>
      </c>
      <c r="R1019">
        <f>IF(P1019="","",0)</f>
        <v>0</v>
      </c>
    </row>
    <row r="1020" spans="1:18" x14ac:dyDescent="0.3">
      <c r="A1020" t="s">
        <v>195</v>
      </c>
      <c r="B1020" s="1">
        <v>38896</v>
      </c>
      <c r="C1020" t="s">
        <v>82</v>
      </c>
      <c r="D1020" t="s">
        <v>230</v>
      </c>
      <c r="E1020" t="s">
        <v>231</v>
      </c>
      <c r="G1020" s="6" t="s">
        <v>88</v>
      </c>
      <c r="H1020" t="s">
        <v>41</v>
      </c>
      <c r="I1020" t="s">
        <v>45</v>
      </c>
      <c r="J1020" t="s">
        <v>93</v>
      </c>
      <c r="K1020">
        <v>16.399999999999999</v>
      </c>
      <c r="L1020">
        <v>158</v>
      </c>
      <c r="M1020" t="s">
        <v>201</v>
      </c>
      <c r="N1020">
        <v>158</v>
      </c>
      <c r="O1020" t="s">
        <v>24</v>
      </c>
      <c r="P1020" cm="1">
        <f t="array" ref="P1020">IF(Q1020&gt;0,INDEX(Q1020:Q13154,MATCH(TRUE,INDEX(Q1020:Q13154="",,),0)-1),"")</f>
        <v>1</v>
      </c>
      <c r="Q1020">
        <v>1</v>
      </c>
      <c r="R1020">
        <f>IF(P1020="","",0)</f>
        <v>0</v>
      </c>
    </row>
    <row r="1021" spans="1:18" x14ac:dyDescent="0.3">
      <c r="A1021" t="s">
        <v>195</v>
      </c>
      <c r="B1021" s="1">
        <v>38896</v>
      </c>
      <c r="C1021" t="s">
        <v>82</v>
      </c>
      <c r="D1021" t="s">
        <v>230</v>
      </c>
      <c r="E1021" t="s">
        <v>231</v>
      </c>
      <c r="G1021" s="6" t="s">
        <v>88</v>
      </c>
      <c r="H1021" t="s">
        <v>95</v>
      </c>
      <c r="I1021" t="s">
        <v>45</v>
      </c>
      <c r="J1021" t="s">
        <v>93</v>
      </c>
      <c r="K1021">
        <v>14.6</v>
      </c>
      <c r="L1021">
        <v>91</v>
      </c>
      <c r="M1021" t="s">
        <v>201</v>
      </c>
      <c r="N1021">
        <v>91</v>
      </c>
      <c r="O1021" t="s">
        <v>24</v>
      </c>
      <c r="P1021" cm="1">
        <f t="array" ref="P1021">IF(Q1021&gt;0,INDEX(Q1021:Q13155,MATCH(TRUE,INDEX(Q1021:Q13155="",,),0)-1),"")</f>
        <v>1</v>
      </c>
      <c r="Q1021">
        <v>1</v>
      </c>
      <c r="R1021">
        <f>IF(P1021="","",0)</f>
        <v>0</v>
      </c>
    </row>
    <row r="1022" spans="1:18" x14ac:dyDescent="0.3">
      <c r="A1022" t="s">
        <v>195</v>
      </c>
      <c r="B1022" s="1">
        <v>38896</v>
      </c>
      <c r="C1022" t="s">
        <v>82</v>
      </c>
      <c r="D1022" t="s">
        <v>230</v>
      </c>
      <c r="E1022" t="s">
        <v>231</v>
      </c>
      <c r="G1022" s="6" t="s">
        <v>88</v>
      </c>
      <c r="H1022" t="s">
        <v>200</v>
      </c>
      <c r="I1022" t="s">
        <v>45</v>
      </c>
      <c r="J1022" t="s">
        <v>93</v>
      </c>
      <c r="K1022">
        <v>25.3</v>
      </c>
      <c r="L1022">
        <v>252</v>
      </c>
      <c r="M1022" t="s">
        <v>201</v>
      </c>
      <c r="N1022">
        <v>252</v>
      </c>
      <c r="O1022" t="s">
        <v>24</v>
      </c>
      <c r="P1022" cm="1">
        <f t="array" ref="P1022">IF(Q1022&gt;0,INDEX(Q1022:Q13156,MATCH(TRUE,INDEX(Q1022:Q13156="",,),0)-1),"")</f>
        <v>1</v>
      </c>
      <c r="Q1022">
        <v>1</v>
      </c>
      <c r="R1022">
        <f>IF(P1022="","",0)</f>
        <v>0</v>
      </c>
    </row>
    <row r="1023" spans="1:18" x14ac:dyDescent="0.3">
      <c r="A1023" t="s">
        <v>195</v>
      </c>
      <c r="B1023" s="1">
        <v>38896</v>
      </c>
      <c r="C1023" t="s">
        <v>82</v>
      </c>
      <c r="D1023" t="s">
        <v>230</v>
      </c>
      <c r="E1023" t="s">
        <v>231</v>
      </c>
      <c r="G1023" s="6" t="s">
        <v>88</v>
      </c>
      <c r="H1023" t="s">
        <v>85</v>
      </c>
      <c r="I1023" t="s">
        <v>21</v>
      </c>
      <c r="J1023" t="s">
        <v>73</v>
      </c>
      <c r="K1023">
        <v>428</v>
      </c>
      <c r="L1023">
        <v>13.45</v>
      </c>
      <c r="M1023" t="s">
        <v>201</v>
      </c>
      <c r="N1023">
        <v>13.45</v>
      </c>
      <c r="O1023" t="s">
        <v>24</v>
      </c>
      <c r="P1023" cm="1">
        <f t="array" ref="P1023">IF(Q1023&gt;0,INDEX(Q1023:Q13157,MATCH(TRUE,INDEX(Q1023:Q13157="",,),0)-1),"")</f>
        <v>1</v>
      </c>
      <c r="Q1023">
        <v>1</v>
      </c>
      <c r="R1023">
        <f>IF(P1023="","",0)</f>
        <v>0</v>
      </c>
    </row>
    <row r="1024" spans="1:18" x14ac:dyDescent="0.3">
      <c r="A1024" t="s">
        <v>195</v>
      </c>
      <c r="B1024" s="1">
        <v>38896</v>
      </c>
      <c r="C1024" t="s">
        <v>82</v>
      </c>
      <c r="D1024" t="s">
        <v>230</v>
      </c>
      <c r="E1024" t="s">
        <v>231</v>
      </c>
      <c r="G1024" s="6" t="s">
        <v>88</v>
      </c>
      <c r="H1024" t="s">
        <v>232</v>
      </c>
      <c r="I1024" t="s">
        <v>21</v>
      </c>
      <c r="J1024" t="s">
        <v>73</v>
      </c>
      <c r="K1024">
        <v>7</v>
      </c>
      <c r="L1024">
        <v>4.0999999999999996</v>
      </c>
      <c r="M1024" t="s">
        <v>201</v>
      </c>
      <c r="N1024">
        <v>4.0999999999999996</v>
      </c>
      <c r="O1024" t="s">
        <v>24</v>
      </c>
      <c r="P1024" cm="1">
        <f t="array" ref="P1024">IF(Q1024&gt;0,INDEX(Q1024:Q13158,MATCH(TRUE,INDEX(Q1024:Q13158="",,),0)-1),"")</f>
        <v>1</v>
      </c>
      <c r="Q1024">
        <v>1</v>
      </c>
      <c r="R1024">
        <f>IF(P1024="","",0)</f>
        <v>0</v>
      </c>
    </row>
    <row r="1025" spans="1:18" x14ac:dyDescent="0.3">
      <c r="A1025" t="s">
        <v>195</v>
      </c>
      <c r="B1025" s="1">
        <v>38896</v>
      </c>
      <c r="C1025" t="s">
        <v>82</v>
      </c>
      <c r="D1025" t="s">
        <v>230</v>
      </c>
      <c r="E1025" t="s">
        <v>231</v>
      </c>
      <c r="G1025" s="6" t="s">
        <v>88</v>
      </c>
      <c r="H1025" t="s">
        <v>92</v>
      </c>
      <c r="I1025" t="s">
        <v>21</v>
      </c>
      <c r="J1025" t="s">
        <v>73</v>
      </c>
      <c r="K1025">
        <v>339</v>
      </c>
      <c r="L1025">
        <v>19</v>
      </c>
      <c r="M1025" t="s">
        <v>201</v>
      </c>
      <c r="N1025">
        <v>19</v>
      </c>
      <c r="O1025" t="s">
        <v>24</v>
      </c>
      <c r="P1025" cm="1">
        <f t="array" ref="P1025">IF(Q1025&gt;0,INDEX(Q1025:Q13159,MATCH(TRUE,INDEX(Q1025:Q13159="",,),0)-1),"")</f>
        <v>1</v>
      </c>
      <c r="Q1025">
        <v>1</v>
      </c>
      <c r="R1025">
        <f>IF(P1025="","",0)</f>
        <v>0</v>
      </c>
    </row>
    <row r="1026" spans="1:18" x14ac:dyDescent="0.3">
      <c r="A1026" t="s">
        <v>195</v>
      </c>
      <c r="B1026" s="1">
        <v>38896</v>
      </c>
      <c r="C1026" t="s">
        <v>82</v>
      </c>
      <c r="D1026" t="s">
        <v>230</v>
      </c>
      <c r="E1026" t="s">
        <v>231</v>
      </c>
      <c r="G1026" s="6" t="s">
        <v>88</v>
      </c>
      <c r="H1026" t="s">
        <v>199</v>
      </c>
      <c r="I1026" t="s">
        <v>21</v>
      </c>
      <c r="J1026" t="s">
        <v>73</v>
      </c>
      <c r="K1026">
        <v>12</v>
      </c>
      <c r="L1026">
        <v>9.6999999999999993</v>
      </c>
      <c r="M1026" t="s">
        <v>201</v>
      </c>
      <c r="N1026">
        <v>9.6999999999999993</v>
      </c>
      <c r="O1026" t="s">
        <v>24</v>
      </c>
      <c r="P1026" cm="1">
        <f t="array" ref="P1026">IF(Q1026&gt;0,INDEX(Q1026:Q13160,MATCH(TRUE,INDEX(Q1026:Q13160="",,),0)-1),"")</f>
        <v>1</v>
      </c>
      <c r="Q1026">
        <v>1</v>
      </c>
      <c r="R1026">
        <f>IF(P1026="","",0)</f>
        <v>0</v>
      </c>
    </row>
    <row r="1027" spans="1:18" x14ac:dyDescent="0.3">
      <c r="A1027" t="s">
        <v>195</v>
      </c>
      <c r="B1027" s="1">
        <v>38896</v>
      </c>
      <c r="C1027" t="s">
        <v>82</v>
      </c>
      <c r="D1027" t="s">
        <v>230</v>
      </c>
      <c r="E1027" t="s">
        <v>231</v>
      </c>
      <c r="G1027" s="6" t="s">
        <v>88</v>
      </c>
      <c r="H1027" t="s">
        <v>128</v>
      </c>
      <c r="I1027" t="s">
        <v>21</v>
      </c>
      <c r="J1027" t="s">
        <v>73</v>
      </c>
      <c r="K1027">
        <v>34</v>
      </c>
      <c r="L1027">
        <v>20.3</v>
      </c>
      <c r="M1027" t="s">
        <v>201</v>
      </c>
      <c r="N1027">
        <v>20.3</v>
      </c>
      <c r="O1027" t="s">
        <v>24</v>
      </c>
      <c r="P1027" cm="1">
        <f t="array" ref="P1027">IF(Q1027&gt;0,INDEX(Q1027:Q13161,MATCH(TRUE,INDEX(Q1027:Q13161="",,),0)-1),"")</f>
        <v>1</v>
      </c>
      <c r="Q1027">
        <v>1</v>
      </c>
      <c r="R1027">
        <f>IF(P1027="","",0)</f>
        <v>0</v>
      </c>
    </row>
    <row r="1028" spans="1:18" x14ac:dyDescent="0.3">
      <c r="A1028" t="s">
        <v>195</v>
      </c>
      <c r="B1028" s="1">
        <v>38896</v>
      </c>
      <c r="C1028" t="s">
        <v>82</v>
      </c>
      <c r="D1028" t="s">
        <v>230</v>
      </c>
      <c r="E1028" t="s">
        <v>231</v>
      </c>
      <c r="G1028" s="6" t="s">
        <v>88</v>
      </c>
      <c r="H1028" t="s">
        <v>36</v>
      </c>
      <c r="I1028" t="s">
        <v>21</v>
      </c>
      <c r="J1028" t="s">
        <v>73</v>
      </c>
      <c r="K1028">
        <v>107</v>
      </c>
      <c r="L1028">
        <v>19</v>
      </c>
      <c r="M1028" t="s">
        <v>201</v>
      </c>
      <c r="N1028">
        <v>19</v>
      </c>
      <c r="O1028" t="s">
        <v>24</v>
      </c>
      <c r="P1028" cm="1">
        <f t="array" ref="P1028">IF(Q1028&gt;0,INDEX(Q1028:Q13162,MATCH(TRUE,INDEX(Q1028:Q13162="",,),0)-1),"")</f>
        <v>1</v>
      </c>
      <c r="Q1028">
        <v>1</v>
      </c>
      <c r="R1028">
        <f>IF(P1028="","",0)</f>
        <v>0</v>
      </c>
    </row>
    <row r="1029" spans="1:18" x14ac:dyDescent="0.3">
      <c r="A1029" t="s">
        <v>195</v>
      </c>
      <c r="B1029" s="1">
        <v>38896</v>
      </c>
      <c r="C1029" t="s">
        <v>82</v>
      </c>
      <c r="D1029" t="s">
        <v>230</v>
      </c>
      <c r="E1029" t="s">
        <v>231</v>
      </c>
      <c r="G1029" s="6" t="s">
        <v>88</v>
      </c>
      <c r="H1029" t="s">
        <v>67</v>
      </c>
      <c r="I1029" t="s">
        <v>21</v>
      </c>
      <c r="J1029" t="s">
        <v>73</v>
      </c>
      <c r="K1029">
        <v>2</v>
      </c>
      <c r="L1029">
        <v>13.85</v>
      </c>
      <c r="M1029" t="s">
        <v>201</v>
      </c>
      <c r="N1029">
        <v>13.85</v>
      </c>
      <c r="O1029" t="s">
        <v>24</v>
      </c>
      <c r="P1029" cm="1">
        <f t="array" ref="P1029">IF(Q1029&gt;0,INDEX(Q1029:Q13163,MATCH(TRUE,INDEX(Q1029:Q13163="",,),0)-1),"")</f>
        <v>1</v>
      </c>
      <c r="Q1029">
        <v>1</v>
      </c>
      <c r="R1029">
        <f>IF(P1029="","",0)</f>
        <v>0</v>
      </c>
    </row>
    <row r="1030" spans="1:18" x14ac:dyDescent="0.3">
      <c r="A1030" t="s">
        <v>195</v>
      </c>
      <c r="B1030" s="1">
        <v>38896</v>
      </c>
      <c r="C1030" t="s">
        <v>82</v>
      </c>
      <c r="D1030" t="s">
        <v>230</v>
      </c>
      <c r="E1030" t="s">
        <v>231</v>
      </c>
      <c r="G1030" s="6" t="s">
        <v>88</v>
      </c>
      <c r="H1030" t="s">
        <v>41</v>
      </c>
      <c r="I1030" t="s">
        <v>21</v>
      </c>
      <c r="J1030" t="s">
        <v>73</v>
      </c>
      <c r="K1030">
        <v>17</v>
      </c>
      <c r="L1030">
        <v>53</v>
      </c>
      <c r="M1030" t="s">
        <v>201</v>
      </c>
      <c r="N1030">
        <v>53</v>
      </c>
      <c r="O1030" t="s">
        <v>24</v>
      </c>
      <c r="P1030" cm="1">
        <f t="array" ref="P1030">IF(Q1030&gt;0,INDEX(Q1030:Q13164,MATCH(TRUE,INDEX(Q1030:Q13164="",,),0)-1),"")</f>
        <v>1</v>
      </c>
      <c r="Q1030">
        <v>1</v>
      </c>
      <c r="R1030">
        <f>IF(P1030="","",0)</f>
        <v>0</v>
      </c>
    </row>
    <row r="1031" spans="1:18" x14ac:dyDescent="0.3">
      <c r="A1031" t="s">
        <v>195</v>
      </c>
      <c r="B1031" s="1">
        <v>38896</v>
      </c>
      <c r="C1031" t="s">
        <v>82</v>
      </c>
      <c r="D1031" t="s">
        <v>230</v>
      </c>
      <c r="E1031" t="s">
        <v>231</v>
      </c>
      <c r="G1031" s="6" t="s">
        <v>88</v>
      </c>
      <c r="H1031" t="s">
        <v>95</v>
      </c>
      <c r="I1031" t="s">
        <v>21</v>
      </c>
      <c r="J1031" t="s">
        <v>73</v>
      </c>
      <c r="K1031">
        <v>138</v>
      </c>
      <c r="L1031">
        <v>26.2</v>
      </c>
      <c r="M1031" t="s">
        <v>201</v>
      </c>
      <c r="N1031">
        <v>26.2</v>
      </c>
      <c r="O1031" t="s">
        <v>24</v>
      </c>
      <c r="P1031" cm="1">
        <f t="array" ref="P1031">IF(Q1031&gt;0,INDEX(Q1031:Q13165,MATCH(TRUE,INDEX(Q1031:Q13165="",,),0)-1),"")</f>
        <v>1</v>
      </c>
      <c r="Q1031">
        <v>1</v>
      </c>
      <c r="R1031">
        <f>IF(P1031="","",0)</f>
        <v>0</v>
      </c>
    </row>
    <row r="1032" spans="1:18" x14ac:dyDescent="0.3">
      <c r="A1032" t="s">
        <v>195</v>
      </c>
      <c r="B1032" s="1">
        <v>38896</v>
      </c>
      <c r="C1032" t="s">
        <v>82</v>
      </c>
      <c r="D1032" t="s">
        <v>230</v>
      </c>
      <c r="E1032" t="s">
        <v>231</v>
      </c>
      <c r="G1032" s="6" t="s">
        <v>88</v>
      </c>
      <c r="H1032" t="s">
        <v>200</v>
      </c>
      <c r="I1032" t="s">
        <v>21</v>
      </c>
      <c r="J1032" t="s">
        <v>73</v>
      </c>
      <c r="K1032">
        <v>191</v>
      </c>
      <c r="L1032">
        <v>14.2</v>
      </c>
      <c r="M1032" t="s">
        <v>201</v>
      </c>
      <c r="N1032">
        <v>14.2</v>
      </c>
      <c r="O1032" t="s">
        <v>24</v>
      </c>
      <c r="P1032" cm="1">
        <f t="array" ref="P1032">IF(Q1032&gt;0,INDEX(Q1032:Q13166,MATCH(TRUE,INDEX(Q1032:Q13166="",,),0)-1),"")</f>
        <v>1</v>
      </c>
      <c r="Q1032">
        <v>1</v>
      </c>
      <c r="R1032">
        <f>IF(P1032="","",0)</f>
        <v>0</v>
      </c>
    </row>
    <row r="1033" spans="1:18" x14ac:dyDescent="0.3">
      <c r="A1033" t="s">
        <v>195</v>
      </c>
      <c r="B1033" s="1">
        <v>38896</v>
      </c>
      <c r="C1033" t="s">
        <v>82</v>
      </c>
      <c r="D1033" t="s">
        <v>230</v>
      </c>
      <c r="E1033" t="s">
        <v>231</v>
      </c>
      <c r="G1033" s="6" t="s">
        <v>88</v>
      </c>
      <c r="H1033" t="s">
        <v>20</v>
      </c>
      <c r="I1033" t="s">
        <v>21</v>
      </c>
      <c r="J1033" t="s">
        <v>73</v>
      </c>
      <c r="K1033">
        <v>75</v>
      </c>
      <c r="L1033">
        <v>20.2</v>
      </c>
      <c r="M1033" t="s">
        <v>201</v>
      </c>
      <c r="N1033">
        <v>20.2</v>
      </c>
      <c r="O1033" t="s">
        <v>24</v>
      </c>
      <c r="P1033" cm="1">
        <f t="array" ref="P1033">IF(Q1033&gt;0,INDEX(Q1033:Q13167,MATCH(TRUE,INDEX(Q1033:Q13167="",,),0)-1),"")</f>
        <v>1</v>
      </c>
      <c r="Q1033">
        <v>1</v>
      </c>
      <c r="R1033">
        <f>IF(P1033="","",0)</f>
        <v>0</v>
      </c>
    </row>
    <row r="1034" spans="1:18" x14ac:dyDescent="0.3">
      <c r="P1034" t="str" cm="1">
        <f t="array" ref="P1034">IF(Q1034&gt;0,INDEX(Q1034:Q13168,MATCH(TRUE,INDEX(Q1034:Q13168="",,),0)-1),"")</f>
        <v/>
      </c>
      <c r="R1034" t="str">
        <f>IF(P1034="","",0)</f>
        <v/>
      </c>
    </row>
    <row r="1035" spans="1:18" x14ac:dyDescent="0.3">
      <c r="A1035" t="s">
        <v>195</v>
      </c>
      <c r="B1035" s="1">
        <v>38896</v>
      </c>
      <c r="C1035" t="s">
        <v>82</v>
      </c>
      <c r="D1035" t="s">
        <v>233</v>
      </c>
      <c r="E1035" t="s">
        <v>234</v>
      </c>
      <c r="G1035" t="s">
        <v>19</v>
      </c>
      <c r="H1035" t="s">
        <v>20</v>
      </c>
      <c r="I1035" t="s">
        <v>45</v>
      </c>
      <c r="J1035" t="s">
        <v>93</v>
      </c>
      <c r="K1035">
        <v>50.9</v>
      </c>
      <c r="L1035">
        <v>121</v>
      </c>
      <c r="M1035" t="s">
        <v>205</v>
      </c>
      <c r="N1035">
        <v>142</v>
      </c>
      <c r="O1035" t="s">
        <v>24</v>
      </c>
      <c r="P1035" cm="1">
        <f t="array" ref="P1035">IF(Q1035&gt;0,INDEX(Q1035:Q13169,MATCH(TRUE,INDEX(Q1035:Q13169="",,),0)-1),"")</f>
        <v>3</v>
      </c>
      <c r="Q1035">
        <f>INT((ROW()-1035)/8)+1</f>
        <v>1</v>
      </c>
      <c r="R1035">
        <f>IF(P1035="","",0)</f>
        <v>0</v>
      </c>
    </row>
    <row r="1036" spans="1:18" x14ac:dyDescent="0.3">
      <c r="A1036" t="s">
        <v>195</v>
      </c>
      <c r="B1036" s="1">
        <v>38896</v>
      </c>
      <c r="C1036" t="s">
        <v>82</v>
      </c>
      <c r="D1036" t="s">
        <v>233</v>
      </c>
      <c r="E1036" t="s">
        <v>234</v>
      </c>
      <c r="G1036" t="s">
        <v>19</v>
      </c>
      <c r="H1036" t="s">
        <v>72</v>
      </c>
      <c r="I1036" t="s">
        <v>45</v>
      </c>
      <c r="J1036" t="s">
        <v>93</v>
      </c>
      <c r="K1036">
        <v>11.4</v>
      </c>
      <c r="L1036">
        <v>247</v>
      </c>
      <c r="M1036" t="s">
        <v>205</v>
      </c>
      <c r="N1036">
        <v>247</v>
      </c>
      <c r="O1036" t="s">
        <v>24</v>
      </c>
      <c r="P1036" cm="1">
        <f t="array" ref="P1036">IF(Q1036&gt;0,INDEX(Q1036:Q13170,MATCH(TRUE,INDEX(Q1036:Q13170="",,),0)-1),"")</f>
        <v>3</v>
      </c>
      <c r="Q1036">
        <f t="shared" ref="Q1036:Q1058" si="24">INT((ROW()-1035)/8)+1</f>
        <v>1</v>
      </c>
      <c r="R1036">
        <f>IF(P1036="","",0)</f>
        <v>0</v>
      </c>
    </row>
    <row r="1037" spans="1:18" x14ac:dyDescent="0.3">
      <c r="A1037" t="s">
        <v>195</v>
      </c>
      <c r="B1037" s="1">
        <v>38896</v>
      </c>
      <c r="C1037" t="s">
        <v>82</v>
      </c>
      <c r="D1037" t="s">
        <v>233</v>
      </c>
      <c r="E1037" t="s">
        <v>234</v>
      </c>
      <c r="G1037" t="s">
        <v>19</v>
      </c>
      <c r="H1037" t="s">
        <v>199</v>
      </c>
      <c r="I1037" t="s">
        <v>21</v>
      </c>
      <c r="J1037" t="s">
        <v>73</v>
      </c>
      <c r="K1037">
        <v>182</v>
      </c>
      <c r="L1037">
        <v>9.75</v>
      </c>
      <c r="M1037" t="s">
        <v>205</v>
      </c>
      <c r="N1037">
        <v>9.75</v>
      </c>
      <c r="O1037" t="s">
        <v>24</v>
      </c>
      <c r="P1037" cm="1">
        <f t="array" ref="P1037">IF(Q1037&gt;0,INDEX(Q1037:Q13171,MATCH(TRUE,INDEX(Q1037:Q13171="",,),0)-1),"")</f>
        <v>3</v>
      </c>
      <c r="Q1037">
        <f t="shared" si="24"/>
        <v>1</v>
      </c>
      <c r="R1037">
        <f>IF(P1037="","",0)</f>
        <v>0</v>
      </c>
    </row>
    <row r="1038" spans="1:18" x14ac:dyDescent="0.3">
      <c r="A1038" t="s">
        <v>195</v>
      </c>
      <c r="B1038" s="1">
        <v>38896</v>
      </c>
      <c r="C1038" t="s">
        <v>82</v>
      </c>
      <c r="D1038" t="s">
        <v>233</v>
      </c>
      <c r="E1038" t="s">
        <v>234</v>
      </c>
      <c r="G1038" t="s">
        <v>19</v>
      </c>
      <c r="H1038" t="s">
        <v>20</v>
      </c>
      <c r="I1038" t="s">
        <v>21</v>
      </c>
      <c r="J1038" t="s">
        <v>73</v>
      </c>
      <c r="K1038">
        <v>177</v>
      </c>
      <c r="L1038">
        <v>20.25</v>
      </c>
      <c r="M1038" t="s">
        <v>205</v>
      </c>
      <c r="N1038">
        <v>20.25</v>
      </c>
      <c r="O1038" t="s">
        <v>24</v>
      </c>
      <c r="P1038" cm="1">
        <f t="array" ref="P1038">IF(Q1038&gt;0,INDEX(Q1038:Q13172,MATCH(TRUE,INDEX(Q1038:Q13172="",,),0)-1),"")</f>
        <v>3</v>
      </c>
      <c r="Q1038">
        <f t="shared" si="24"/>
        <v>1</v>
      </c>
      <c r="R1038">
        <f>IF(P1038="","",0)</f>
        <v>0</v>
      </c>
    </row>
    <row r="1039" spans="1:18" x14ac:dyDescent="0.3">
      <c r="A1039" t="s">
        <v>195</v>
      </c>
      <c r="B1039" s="1">
        <v>38896</v>
      </c>
      <c r="C1039" t="s">
        <v>82</v>
      </c>
      <c r="D1039" t="s">
        <v>233</v>
      </c>
      <c r="E1039" t="s">
        <v>234</v>
      </c>
      <c r="G1039" s="6" t="s">
        <v>88</v>
      </c>
      <c r="H1039" t="s">
        <v>199</v>
      </c>
      <c r="I1039" t="s">
        <v>45</v>
      </c>
      <c r="J1039" t="s">
        <v>93</v>
      </c>
      <c r="K1039">
        <v>31.5</v>
      </c>
      <c r="L1039">
        <v>41</v>
      </c>
      <c r="M1039" t="s">
        <v>205</v>
      </c>
      <c r="N1039">
        <v>41</v>
      </c>
      <c r="O1039" t="s">
        <v>24</v>
      </c>
      <c r="P1039" cm="1">
        <f t="array" ref="P1039">IF(Q1039&gt;0,INDEX(Q1039:Q13173,MATCH(TRUE,INDEX(Q1039:Q13173="",,),0)-1),"")</f>
        <v>3</v>
      </c>
      <c r="Q1039">
        <f t="shared" si="24"/>
        <v>1</v>
      </c>
      <c r="R1039">
        <f>IF(P1039="","",0)</f>
        <v>0</v>
      </c>
    </row>
    <row r="1040" spans="1:18" x14ac:dyDescent="0.3">
      <c r="A1040" t="s">
        <v>195</v>
      </c>
      <c r="B1040" s="1">
        <v>38896</v>
      </c>
      <c r="C1040" t="s">
        <v>82</v>
      </c>
      <c r="D1040" t="s">
        <v>233</v>
      </c>
      <c r="E1040" t="s">
        <v>234</v>
      </c>
      <c r="G1040" s="6" t="s">
        <v>88</v>
      </c>
      <c r="H1040" t="s">
        <v>85</v>
      </c>
      <c r="I1040" t="s">
        <v>21</v>
      </c>
      <c r="J1040" t="s">
        <v>73</v>
      </c>
      <c r="K1040">
        <v>103</v>
      </c>
      <c r="L1040">
        <v>10.199999999999999</v>
      </c>
      <c r="M1040" t="s">
        <v>205</v>
      </c>
      <c r="N1040">
        <v>10.199999999999999</v>
      </c>
      <c r="O1040" t="s">
        <v>24</v>
      </c>
      <c r="P1040" cm="1">
        <f t="array" ref="P1040">IF(Q1040&gt;0,INDEX(Q1040:Q13174,MATCH(TRUE,INDEX(Q1040:Q13174="",,),0)-1),"")</f>
        <v>3</v>
      </c>
      <c r="Q1040">
        <f t="shared" si="24"/>
        <v>1</v>
      </c>
      <c r="R1040">
        <f>IF(P1040="","",0)</f>
        <v>0</v>
      </c>
    </row>
    <row r="1041" spans="1:18" x14ac:dyDescent="0.3">
      <c r="A1041" t="s">
        <v>195</v>
      </c>
      <c r="B1041" s="1">
        <v>38896</v>
      </c>
      <c r="C1041" t="s">
        <v>82</v>
      </c>
      <c r="D1041" t="s">
        <v>233</v>
      </c>
      <c r="E1041" t="s">
        <v>234</v>
      </c>
      <c r="G1041" s="6" t="s">
        <v>88</v>
      </c>
      <c r="H1041" t="s">
        <v>36</v>
      </c>
      <c r="I1041" t="s">
        <v>21</v>
      </c>
      <c r="J1041" t="s">
        <v>73</v>
      </c>
      <c r="K1041">
        <v>39</v>
      </c>
      <c r="L1041">
        <v>19.350000000000001</v>
      </c>
      <c r="M1041" t="s">
        <v>205</v>
      </c>
      <c r="N1041">
        <v>19.350000000000001</v>
      </c>
      <c r="O1041" t="s">
        <v>24</v>
      </c>
      <c r="P1041" cm="1">
        <f t="array" ref="P1041">IF(Q1041&gt;0,INDEX(Q1041:Q13175,MATCH(TRUE,INDEX(Q1041:Q13175="",,),0)-1),"")</f>
        <v>3</v>
      </c>
      <c r="Q1041">
        <f t="shared" si="24"/>
        <v>1</v>
      </c>
      <c r="R1041">
        <f>IF(P1041="","",0)</f>
        <v>0</v>
      </c>
    </row>
    <row r="1042" spans="1:18" x14ac:dyDescent="0.3">
      <c r="A1042" t="s">
        <v>195</v>
      </c>
      <c r="B1042" s="1">
        <v>38896</v>
      </c>
      <c r="C1042" t="s">
        <v>82</v>
      </c>
      <c r="D1042" t="s">
        <v>233</v>
      </c>
      <c r="E1042" t="s">
        <v>234</v>
      </c>
      <c r="G1042" s="6" t="s">
        <v>88</v>
      </c>
      <c r="H1042" t="s">
        <v>229</v>
      </c>
      <c r="I1042" t="s">
        <v>21</v>
      </c>
      <c r="J1042" t="s">
        <v>73</v>
      </c>
      <c r="K1042">
        <v>14</v>
      </c>
      <c r="L1042">
        <v>9.1</v>
      </c>
      <c r="M1042" t="s">
        <v>205</v>
      </c>
      <c r="N1042">
        <v>9.1</v>
      </c>
      <c r="O1042" t="s">
        <v>24</v>
      </c>
      <c r="P1042" cm="1">
        <f t="array" ref="P1042">IF(Q1042&gt;0,INDEX(Q1042:Q13176,MATCH(TRUE,INDEX(Q1042:Q13176="",,),0)-1),"")</f>
        <v>3</v>
      </c>
      <c r="Q1042">
        <f t="shared" si="24"/>
        <v>1</v>
      </c>
      <c r="R1042">
        <f>IF(P1042="","",0)</f>
        <v>0</v>
      </c>
    </row>
    <row r="1043" spans="1:18" x14ac:dyDescent="0.3">
      <c r="A1043" t="s">
        <v>195</v>
      </c>
      <c r="B1043" s="1">
        <v>38896</v>
      </c>
      <c r="C1043" t="s">
        <v>82</v>
      </c>
      <c r="D1043" t="s">
        <v>233</v>
      </c>
      <c r="E1043" t="s">
        <v>234</v>
      </c>
      <c r="G1043" t="s">
        <v>19</v>
      </c>
      <c r="H1043" t="s">
        <v>20</v>
      </c>
      <c r="I1043" t="s">
        <v>45</v>
      </c>
      <c r="J1043" t="s">
        <v>93</v>
      </c>
      <c r="K1043">
        <v>50.9</v>
      </c>
      <c r="L1043">
        <v>121</v>
      </c>
      <c r="M1043" t="s">
        <v>222</v>
      </c>
      <c r="N1043">
        <v>121</v>
      </c>
      <c r="P1043" cm="1">
        <f t="array" ref="P1043">IF(Q1043&gt;0,INDEX(Q1043:Q13177,MATCH(TRUE,INDEX(Q1043:Q13177="",,),0)-1),"")</f>
        <v>3</v>
      </c>
      <c r="Q1043">
        <f t="shared" si="24"/>
        <v>2</v>
      </c>
      <c r="R1043">
        <f>IF(P1043="","",0)</f>
        <v>0</v>
      </c>
    </row>
    <row r="1044" spans="1:18" x14ac:dyDescent="0.3">
      <c r="A1044" t="s">
        <v>195</v>
      </c>
      <c r="B1044" s="1">
        <v>38896</v>
      </c>
      <c r="C1044" t="s">
        <v>82</v>
      </c>
      <c r="D1044" t="s">
        <v>233</v>
      </c>
      <c r="E1044" t="s">
        <v>234</v>
      </c>
      <c r="G1044" t="s">
        <v>19</v>
      </c>
      <c r="H1044" t="s">
        <v>72</v>
      </c>
      <c r="I1044" t="s">
        <v>45</v>
      </c>
      <c r="J1044" t="s">
        <v>93</v>
      </c>
      <c r="K1044">
        <v>11.4</v>
      </c>
      <c r="L1044">
        <v>247</v>
      </c>
      <c r="M1044" t="s">
        <v>222</v>
      </c>
      <c r="N1044">
        <v>247</v>
      </c>
      <c r="P1044" cm="1">
        <f t="array" ref="P1044">IF(Q1044&gt;0,INDEX(Q1044:Q13178,MATCH(TRUE,INDEX(Q1044:Q13178="",,),0)-1),"")</f>
        <v>3</v>
      </c>
      <c r="Q1044">
        <f t="shared" si="24"/>
        <v>2</v>
      </c>
      <c r="R1044">
        <f>IF(P1044="","",0)</f>
        <v>0</v>
      </c>
    </row>
    <row r="1045" spans="1:18" x14ac:dyDescent="0.3">
      <c r="A1045" t="s">
        <v>195</v>
      </c>
      <c r="B1045" s="1">
        <v>38896</v>
      </c>
      <c r="C1045" t="s">
        <v>82</v>
      </c>
      <c r="D1045" t="s">
        <v>233</v>
      </c>
      <c r="E1045" t="s">
        <v>234</v>
      </c>
      <c r="G1045" t="s">
        <v>19</v>
      </c>
      <c r="H1045" t="s">
        <v>199</v>
      </c>
      <c r="I1045" t="s">
        <v>21</v>
      </c>
      <c r="J1045" t="s">
        <v>73</v>
      </c>
      <c r="K1045">
        <v>182</v>
      </c>
      <c r="L1045">
        <v>9.75</v>
      </c>
      <c r="M1045" t="s">
        <v>222</v>
      </c>
      <c r="N1045">
        <v>14</v>
      </c>
      <c r="P1045" cm="1">
        <f t="array" ref="P1045">IF(Q1045&gt;0,INDEX(Q1045:Q13179,MATCH(TRUE,INDEX(Q1045:Q13179="",,),0)-1),"")</f>
        <v>3</v>
      </c>
      <c r="Q1045">
        <f t="shared" si="24"/>
        <v>2</v>
      </c>
      <c r="R1045">
        <f>IF(P1045="","",0)</f>
        <v>0</v>
      </c>
    </row>
    <row r="1046" spans="1:18" x14ac:dyDescent="0.3">
      <c r="A1046" t="s">
        <v>195</v>
      </c>
      <c r="B1046" s="1">
        <v>38896</v>
      </c>
      <c r="C1046" t="s">
        <v>82</v>
      </c>
      <c r="D1046" t="s">
        <v>233</v>
      </c>
      <c r="E1046" t="s">
        <v>234</v>
      </c>
      <c r="G1046" t="s">
        <v>19</v>
      </c>
      <c r="H1046" t="s">
        <v>20</v>
      </c>
      <c r="I1046" t="s">
        <v>21</v>
      </c>
      <c r="J1046" t="s">
        <v>73</v>
      </c>
      <c r="K1046">
        <v>177</v>
      </c>
      <c r="L1046">
        <v>20.25</v>
      </c>
      <c r="M1046" t="s">
        <v>222</v>
      </c>
      <c r="N1046">
        <v>20.25</v>
      </c>
      <c r="P1046" cm="1">
        <f t="array" ref="P1046">IF(Q1046&gt;0,INDEX(Q1046:Q13180,MATCH(TRUE,INDEX(Q1046:Q13180="",,),0)-1),"")</f>
        <v>3</v>
      </c>
      <c r="Q1046">
        <f t="shared" si="24"/>
        <v>2</v>
      </c>
      <c r="R1046">
        <f>IF(P1046="","",0)</f>
        <v>0</v>
      </c>
    </row>
    <row r="1047" spans="1:18" x14ac:dyDescent="0.3">
      <c r="A1047" t="s">
        <v>195</v>
      </c>
      <c r="B1047" s="1">
        <v>38896</v>
      </c>
      <c r="C1047" t="s">
        <v>82</v>
      </c>
      <c r="D1047" t="s">
        <v>233</v>
      </c>
      <c r="E1047" t="s">
        <v>234</v>
      </c>
      <c r="G1047" s="6" t="s">
        <v>88</v>
      </c>
      <c r="H1047" t="s">
        <v>199</v>
      </c>
      <c r="I1047" t="s">
        <v>45</v>
      </c>
      <c r="J1047" t="s">
        <v>93</v>
      </c>
      <c r="K1047">
        <v>31.5</v>
      </c>
      <c r="L1047">
        <v>41</v>
      </c>
      <c r="M1047" t="s">
        <v>222</v>
      </c>
      <c r="N1047">
        <v>41</v>
      </c>
      <c r="P1047" cm="1">
        <f t="array" ref="P1047">IF(Q1047&gt;0,INDEX(Q1047:Q13181,MATCH(TRUE,INDEX(Q1047:Q13181="",,),0)-1),"")</f>
        <v>3</v>
      </c>
      <c r="Q1047">
        <f t="shared" si="24"/>
        <v>2</v>
      </c>
      <c r="R1047">
        <f>IF(P1047="","",0)</f>
        <v>0</v>
      </c>
    </row>
    <row r="1048" spans="1:18" x14ac:dyDescent="0.3">
      <c r="A1048" t="s">
        <v>195</v>
      </c>
      <c r="B1048" s="1">
        <v>38896</v>
      </c>
      <c r="C1048" t="s">
        <v>82</v>
      </c>
      <c r="D1048" t="s">
        <v>233</v>
      </c>
      <c r="E1048" t="s">
        <v>234</v>
      </c>
      <c r="G1048" s="6" t="s">
        <v>88</v>
      </c>
      <c r="H1048" t="s">
        <v>85</v>
      </c>
      <c r="I1048" t="s">
        <v>21</v>
      </c>
      <c r="J1048" t="s">
        <v>73</v>
      </c>
      <c r="K1048">
        <v>103</v>
      </c>
      <c r="L1048">
        <v>10.199999999999999</v>
      </c>
      <c r="M1048" t="s">
        <v>222</v>
      </c>
      <c r="N1048">
        <v>10.199999999999999</v>
      </c>
      <c r="P1048" cm="1">
        <f t="array" ref="P1048">IF(Q1048&gt;0,INDEX(Q1048:Q13182,MATCH(TRUE,INDEX(Q1048:Q13182="",,),0)-1),"")</f>
        <v>3</v>
      </c>
      <c r="Q1048">
        <f t="shared" si="24"/>
        <v>2</v>
      </c>
      <c r="R1048">
        <f>IF(P1048="","",0)</f>
        <v>0</v>
      </c>
    </row>
    <row r="1049" spans="1:18" x14ac:dyDescent="0.3">
      <c r="A1049" t="s">
        <v>195</v>
      </c>
      <c r="B1049" s="1">
        <v>38896</v>
      </c>
      <c r="C1049" t="s">
        <v>82</v>
      </c>
      <c r="D1049" t="s">
        <v>233</v>
      </c>
      <c r="E1049" t="s">
        <v>234</v>
      </c>
      <c r="G1049" s="6" t="s">
        <v>88</v>
      </c>
      <c r="H1049" t="s">
        <v>36</v>
      </c>
      <c r="I1049" t="s">
        <v>21</v>
      </c>
      <c r="J1049" t="s">
        <v>73</v>
      </c>
      <c r="K1049">
        <v>39</v>
      </c>
      <c r="L1049">
        <v>19.350000000000001</v>
      </c>
      <c r="M1049" t="s">
        <v>222</v>
      </c>
      <c r="N1049">
        <v>19.350000000000001</v>
      </c>
      <c r="P1049" cm="1">
        <f t="array" ref="P1049">IF(Q1049&gt;0,INDEX(Q1049:Q13183,MATCH(TRUE,INDEX(Q1049:Q13183="",,),0)-1),"")</f>
        <v>3</v>
      </c>
      <c r="Q1049">
        <f t="shared" si="24"/>
        <v>2</v>
      </c>
      <c r="R1049">
        <f>IF(P1049="","",0)</f>
        <v>0</v>
      </c>
    </row>
    <row r="1050" spans="1:18" x14ac:dyDescent="0.3">
      <c r="A1050" t="s">
        <v>195</v>
      </c>
      <c r="B1050" s="1">
        <v>38896</v>
      </c>
      <c r="C1050" t="s">
        <v>82</v>
      </c>
      <c r="D1050" t="s">
        <v>233</v>
      </c>
      <c r="E1050" t="s">
        <v>234</v>
      </c>
      <c r="G1050" s="6" t="s">
        <v>88</v>
      </c>
      <c r="H1050" t="s">
        <v>229</v>
      </c>
      <c r="I1050" t="s">
        <v>21</v>
      </c>
      <c r="J1050" t="s">
        <v>73</v>
      </c>
      <c r="K1050">
        <v>14</v>
      </c>
      <c r="L1050">
        <v>9.1</v>
      </c>
      <c r="M1050" t="s">
        <v>222</v>
      </c>
      <c r="N1050">
        <v>9.1</v>
      </c>
      <c r="P1050" cm="1">
        <f t="array" ref="P1050">IF(Q1050&gt;0,INDEX(Q1050:Q13184,MATCH(TRUE,INDEX(Q1050:Q13184="",,),0)-1),"")</f>
        <v>3</v>
      </c>
      <c r="Q1050">
        <f t="shared" si="24"/>
        <v>2</v>
      </c>
      <c r="R1050">
        <f>IF(P1050="","",0)</f>
        <v>0</v>
      </c>
    </row>
    <row r="1051" spans="1:18" x14ac:dyDescent="0.3">
      <c r="A1051" t="s">
        <v>195</v>
      </c>
      <c r="B1051" s="1">
        <v>38896</v>
      </c>
      <c r="C1051" t="s">
        <v>82</v>
      </c>
      <c r="D1051" t="s">
        <v>233</v>
      </c>
      <c r="E1051" t="s">
        <v>234</v>
      </c>
      <c r="G1051" t="s">
        <v>19</v>
      </c>
      <c r="H1051" t="s">
        <v>20</v>
      </c>
      <c r="I1051" t="s">
        <v>45</v>
      </c>
      <c r="J1051" t="s">
        <v>93</v>
      </c>
      <c r="K1051">
        <v>50.9</v>
      </c>
      <c r="L1051">
        <v>121</v>
      </c>
      <c r="M1051" t="s">
        <v>201</v>
      </c>
      <c r="N1051">
        <v>121</v>
      </c>
      <c r="P1051" cm="1">
        <f t="array" ref="P1051">IF(Q1051&gt;0,INDEX(Q1051:Q13185,MATCH(TRUE,INDEX(Q1051:Q13185="",,),0)-1),"")</f>
        <v>3</v>
      </c>
      <c r="Q1051">
        <f t="shared" si="24"/>
        <v>3</v>
      </c>
      <c r="R1051">
        <f>IF(P1051="","",0)</f>
        <v>0</v>
      </c>
    </row>
    <row r="1052" spans="1:18" x14ac:dyDescent="0.3">
      <c r="A1052" t="s">
        <v>195</v>
      </c>
      <c r="B1052" s="1">
        <v>38896</v>
      </c>
      <c r="C1052" t="s">
        <v>82</v>
      </c>
      <c r="D1052" t="s">
        <v>233</v>
      </c>
      <c r="E1052" t="s">
        <v>234</v>
      </c>
      <c r="G1052" t="s">
        <v>19</v>
      </c>
      <c r="H1052" t="s">
        <v>72</v>
      </c>
      <c r="I1052" t="s">
        <v>45</v>
      </c>
      <c r="J1052" t="s">
        <v>93</v>
      </c>
      <c r="K1052">
        <v>11.4</v>
      </c>
      <c r="L1052">
        <v>247</v>
      </c>
      <c r="M1052" t="s">
        <v>201</v>
      </c>
      <c r="N1052">
        <v>247</v>
      </c>
      <c r="P1052" cm="1">
        <f t="array" ref="P1052">IF(Q1052&gt;0,INDEX(Q1052:Q13186,MATCH(TRUE,INDEX(Q1052:Q13186="",,),0)-1),"")</f>
        <v>3</v>
      </c>
      <c r="Q1052">
        <f t="shared" si="24"/>
        <v>3</v>
      </c>
      <c r="R1052">
        <f>IF(P1052="","",0)</f>
        <v>0</v>
      </c>
    </row>
    <row r="1053" spans="1:18" x14ac:dyDescent="0.3">
      <c r="A1053" t="s">
        <v>195</v>
      </c>
      <c r="B1053" s="1">
        <v>38896</v>
      </c>
      <c r="C1053" t="s">
        <v>82</v>
      </c>
      <c r="D1053" t="s">
        <v>233</v>
      </c>
      <c r="E1053" t="s">
        <v>234</v>
      </c>
      <c r="G1053" t="s">
        <v>19</v>
      </c>
      <c r="H1053" t="s">
        <v>199</v>
      </c>
      <c r="I1053" t="s">
        <v>21</v>
      </c>
      <c r="J1053" t="s">
        <v>73</v>
      </c>
      <c r="K1053">
        <v>182</v>
      </c>
      <c r="L1053">
        <v>9.75</v>
      </c>
      <c r="M1053" t="s">
        <v>201</v>
      </c>
      <c r="N1053">
        <v>12.64</v>
      </c>
      <c r="P1053" cm="1">
        <f t="array" ref="P1053">IF(Q1053&gt;0,INDEX(Q1053:Q13187,MATCH(TRUE,INDEX(Q1053:Q13187="",,),0)-1),"")</f>
        <v>3</v>
      </c>
      <c r="Q1053">
        <f t="shared" si="24"/>
        <v>3</v>
      </c>
      <c r="R1053">
        <f>IF(P1053="","",0)</f>
        <v>0</v>
      </c>
    </row>
    <row r="1054" spans="1:18" x14ac:dyDescent="0.3">
      <c r="A1054" t="s">
        <v>195</v>
      </c>
      <c r="B1054" s="1">
        <v>38896</v>
      </c>
      <c r="C1054" t="s">
        <v>82</v>
      </c>
      <c r="D1054" t="s">
        <v>233</v>
      </c>
      <c r="E1054" t="s">
        <v>234</v>
      </c>
      <c r="G1054" t="s">
        <v>19</v>
      </c>
      <c r="H1054" t="s">
        <v>20</v>
      </c>
      <c r="I1054" t="s">
        <v>21</v>
      </c>
      <c r="J1054" t="s">
        <v>73</v>
      </c>
      <c r="K1054">
        <v>177</v>
      </c>
      <c r="L1054">
        <v>20.25</v>
      </c>
      <c r="M1054" t="s">
        <v>201</v>
      </c>
      <c r="N1054">
        <v>20.25</v>
      </c>
      <c r="P1054" cm="1">
        <f t="array" ref="P1054">IF(Q1054&gt;0,INDEX(Q1054:Q13188,MATCH(TRUE,INDEX(Q1054:Q13188="",,),0)-1),"")</f>
        <v>3</v>
      </c>
      <c r="Q1054">
        <f t="shared" si="24"/>
        <v>3</v>
      </c>
      <c r="R1054">
        <f>IF(P1054="","",0)</f>
        <v>0</v>
      </c>
    </row>
    <row r="1055" spans="1:18" x14ac:dyDescent="0.3">
      <c r="A1055" t="s">
        <v>195</v>
      </c>
      <c r="B1055" s="1">
        <v>38896</v>
      </c>
      <c r="C1055" t="s">
        <v>82</v>
      </c>
      <c r="D1055" t="s">
        <v>233</v>
      </c>
      <c r="E1055" t="s">
        <v>234</v>
      </c>
      <c r="G1055" s="6" t="s">
        <v>88</v>
      </c>
      <c r="H1055" t="s">
        <v>199</v>
      </c>
      <c r="I1055" t="s">
        <v>45</v>
      </c>
      <c r="J1055" t="s">
        <v>93</v>
      </c>
      <c r="K1055">
        <v>31.5</v>
      </c>
      <c r="L1055">
        <v>41</v>
      </c>
      <c r="M1055" t="s">
        <v>201</v>
      </c>
      <c r="N1055">
        <v>41</v>
      </c>
      <c r="P1055" cm="1">
        <f t="array" ref="P1055">IF(Q1055&gt;0,INDEX(Q1055:Q13189,MATCH(TRUE,INDEX(Q1055:Q13189="",,),0)-1),"")</f>
        <v>3</v>
      </c>
      <c r="Q1055">
        <f t="shared" si="24"/>
        <v>3</v>
      </c>
      <c r="R1055">
        <f>IF(P1055="","",0)</f>
        <v>0</v>
      </c>
    </row>
    <row r="1056" spans="1:18" x14ac:dyDescent="0.3">
      <c r="A1056" t="s">
        <v>195</v>
      </c>
      <c r="B1056" s="1">
        <v>38896</v>
      </c>
      <c r="C1056" t="s">
        <v>82</v>
      </c>
      <c r="D1056" t="s">
        <v>233</v>
      </c>
      <c r="E1056" t="s">
        <v>234</v>
      </c>
      <c r="G1056" s="6" t="s">
        <v>88</v>
      </c>
      <c r="H1056" t="s">
        <v>85</v>
      </c>
      <c r="I1056" t="s">
        <v>21</v>
      </c>
      <c r="J1056" t="s">
        <v>73</v>
      </c>
      <c r="K1056">
        <v>103</v>
      </c>
      <c r="L1056">
        <v>10.199999999999999</v>
      </c>
      <c r="M1056" t="s">
        <v>201</v>
      </c>
      <c r="N1056">
        <v>10.199999999999999</v>
      </c>
      <c r="P1056" cm="1">
        <f t="array" ref="P1056">IF(Q1056&gt;0,INDEX(Q1056:Q13190,MATCH(TRUE,INDEX(Q1056:Q13190="",,),0)-1),"")</f>
        <v>3</v>
      </c>
      <c r="Q1056">
        <f t="shared" si="24"/>
        <v>3</v>
      </c>
      <c r="R1056">
        <f>IF(P1056="","",0)</f>
        <v>0</v>
      </c>
    </row>
    <row r="1057" spans="1:18" x14ac:dyDescent="0.3">
      <c r="A1057" t="s">
        <v>195</v>
      </c>
      <c r="B1057" s="1">
        <v>38896</v>
      </c>
      <c r="C1057" t="s">
        <v>82</v>
      </c>
      <c r="D1057" t="s">
        <v>233</v>
      </c>
      <c r="E1057" t="s">
        <v>234</v>
      </c>
      <c r="G1057" s="6" t="s">
        <v>88</v>
      </c>
      <c r="H1057" t="s">
        <v>36</v>
      </c>
      <c r="I1057" t="s">
        <v>21</v>
      </c>
      <c r="J1057" t="s">
        <v>73</v>
      </c>
      <c r="K1057">
        <v>39</v>
      </c>
      <c r="L1057">
        <v>19.350000000000001</v>
      </c>
      <c r="M1057" t="s">
        <v>201</v>
      </c>
      <c r="N1057">
        <v>19.350000000000001</v>
      </c>
      <c r="P1057" cm="1">
        <f t="array" ref="P1057">IF(Q1057&gt;0,INDEX(Q1057:Q13191,MATCH(TRUE,INDEX(Q1057:Q13191="",,),0)-1),"")</f>
        <v>3</v>
      </c>
      <c r="Q1057">
        <f t="shared" si="24"/>
        <v>3</v>
      </c>
      <c r="R1057">
        <f>IF(P1057="","",0)</f>
        <v>0</v>
      </c>
    </row>
    <row r="1058" spans="1:18" x14ac:dyDescent="0.3">
      <c r="A1058" t="s">
        <v>195</v>
      </c>
      <c r="B1058" s="1">
        <v>38896</v>
      </c>
      <c r="C1058" t="s">
        <v>82</v>
      </c>
      <c r="D1058" t="s">
        <v>233</v>
      </c>
      <c r="E1058" t="s">
        <v>234</v>
      </c>
      <c r="G1058" s="6" t="s">
        <v>88</v>
      </c>
      <c r="H1058" t="s">
        <v>229</v>
      </c>
      <c r="I1058" t="s">
        <v>21</v>
      </c>
      <c r="J1058" t="s">
        <v>73</v>
      </c>
      <c r="K1058">
        <v>14</v>
      </c>
      <c r="L1058">
        <v>9.1</v>
      </c>
      <c r="M1058" t="s">
        <v>201</v>
      </c>
      <c r="N1058">
        <v>9.1</v>
      </c>
      <c r="P1058" cm="1">
        <f t="array" ref="P1058">IF(Q1058&gt;0,INDEX(Q1058:Q13192,MATCH(TRUE,INDEX(Q1058:Q13192="",,),0)-1),"")</f>
        <v>3</v>
      </c>
      <c r="Q1058">
        <f t="shared" si="24"/>
        <v>3</v>
      </c>
      <c r="R1058">
        <f>IF(P1058="","",0)</f>
        <v>0</v>
      </c>
    </row>
    <row r="1059" spans="1:18" x14ac:dyDescent="0.3">
      <c r="P1059" t="str" cm="1">
        <f t="array" ref="P1059">IF(Q1059&gt;0,INDEX(Q1059:Q13193,MATCH(TRUE,INDEX(Q1059:Q13193="",,),0)-1),"")</f>
        <v/>
      </c>
      <c r="R1059" t="str">
        <f>IF(P1059="","",0)</f>
        <v/>
      </c>
    </row>
    <row r="1060" spans="1:18" x14ac:dyDescent="0.3">
      <c r="A1060" t="s">
        <v>195</v>
      </c>
      <c r="B1060" s="1">
        <v>38896</v>
      </c>
      <c r="C1060" t="s">
        <v>82</v>
      </c>
      <c r="D1060" t="s">
        <v>235</v>
      </c>
      <c r="E1060" t="s">
        <v>236</v>
      </c>
      <c r="G1060" t="s">
        <v>19</v>
      </c>
      <c r="H1060" t="s">
        <v>199</v>
      </c>
      <c r="I1060" t="s">
        <v>45</v>
      </c>
      <c r="J1060" t="s">
        <v>93</v>
      </c>
      <c r="K1060">
        <v>33.6</v>
      </c>
      <c r="L1060">
        <v>78</v>
      </c>
      <c r="M1060" t="s">
        <v>237</v>
      </c>
      <c r="N1060">
        <v>175</v>
      </c>
      <c r="O1060" t="s">
        <v>24</v>
      </c>
      <c r="P1060" cm="1">
        <f t="array" ref="P1060">IF(Q1060&gt;0,INDEX(Q1060:Q13194,MATCH(TRUE,INDEX(Q1060:Q13194="",,),0)-1),"")</f>
        <v>3</v>
      </c>
      <c r="Q1060">
        <f>INT((ROW()-1060)/10)+1</f>
        <v>1</v>
      </c>
      <c r="R1060">
        <f>IF(P1060="","",0)</f>
        <v>0</v>
      </c>
    </row>
    <row r="1061" spans="1:18" x14ac:dyDescent="0.3">
      <c r="A1061" t="s">
        <v>195</v>
      </c>
      <c r="B1061" s="1">
        <v>38896</v>
      </c>
      <c r="C1061" t="s">
        <v>82</v>
      </c>
      <c r="D1061" t="s">
        <v>235</v>
      </c>
      <c r="E1061" t="s">
        <v>236</v>
      </c>
      <c r="G1061" t="s">
        <v>19</v>
      </c>
      <c r="H1061" t="s">
        <v>20</v>
      </c>
      <c r="I1061" t="s">
        <v>21</v>
      </c>
      <c r="J1061" t="s">
        <v>73</v>
      </c>
      <c r="K1061">
        <v>266</v>
      </c>
      <c r="L1061">
        <v>18.899999999999999</v>
      </c>
      <c r="M1061" t="s">
        <v>237</v>
      </c>
      <c r="N1061">
        <v>26</v>
      </c>
      <c r="O1061" t="s">
        <v>24</v>
      </c>
      <c r="P1061" cm="1">
        <f t="array" ref="P1061">IF(Q1061&gt;0,INDEX(Q1061:Q13195,MATCH(TRUE,INDEX(Q1061:Q13195="",,),0)-1),"")</f>
        <v>3</v>
      </c>
      <c r="Q1061">
        <f t="shared" ref="Q1061:Q1089" si="25">INT((ROW()-1060)/10)+1</f>
        <v>1</v>
      </c>
      <c r="R1061">
        <f>IF(P1061="","",0)</f>
        <v>0</v>
      </c>
    </row>
    <row r="1062" spans="1:18" x14ac:dyDescent="0.3">
      <c r="A1062" t="s">
        <v>195</v>
      </c>
      <c r="B1062" s="1">
        <v>38896</v>
      </c>
      <c r="C1062" t="s">
        <v>82</v>
      </c>
      <c r="D1062" t="s">
        <v>235</v>
      </c>
      <c r="E1062" t="s">
        <v>236</v>
      </c>
      <c r="G1062" s="6" t="s">
        <v>88</v>
      </c>
      <c r="H1062" t="s">
        <v>85</v>
      </c>
      <c r="I1062" t="s">
        <v>45</v>
      </c>
      <c r="J1062" t="s">
        <v>93</v>
      </c>
      <c r="K1062">
        <v>5.9</v>
      </c>
      <c r="L1062">
        <v>123</v>
      </c>
      <c r="M1062" t="s">
        <v>237</v>
      </c>
      <c r="N1062">
        <v>123</v>
      </c>
      <c r="O1062" t="s">
        <v>24</v>
      </c>
      <c r="P1062" cm="1">
        <f t="array" ref="P1062">IF(Q1062&gt;0,INDEX(Q1062:Q13196,MATCH(TRUE,INDEX(Q1062:Q13196="",,),0)-1),"")</f>
        <v>3</v>
      </c>
      <c r="Q1062">
        <f t="shared" si="25"/>
        <v>1</v>
      </c>
      <c r="R1062">
        <f>IF(P1062="","",0)</f>
        <v>0</v>
      </c>
    </row>
    <row r="1063" spans="1:18" x14ac:dyDescent="0.3">
      <c r="A1063" t="s">
        <v>195</v>
      </c>
      <c r="B1063" s="1">
        <v>38896</v>
      </c>
      <c r="C1063" t="s">
        <v>82</v>
      </c>
      <c r="D1063" t="s">
        <v>235</v>
      </c>
      <c r="E1063" t="s">
        <v>236</v>
      </c>
      <c r="G1063" s="6" t="s">
        <v>88</v>
      </c>
      <c r="H1063" t="s">
        <v>36</v>
      </c>
      <c r="I1063" t="s">
        <v>45</v>
      </c>
      <c r="J1063" t="s">
        <v>93</v>
      </c>
      <c r="K1063">
        <v>6.4</v>
      </c>
      <c r="L1063">
        <v>82</v>
      </c>
      <c r="M1063" t="s">
        <v>237</v>
      </c>
      <c r="N1063">
        <v>82</v>
      </c>
      <c r="O1063" t="s">
        <v>24</v>
      </c>
      <c r="P1063" cm="1">
        <f t="array" ref="P1063">IF(Q1063&gt;0,INDEX(Q1063:Q13197,MATCH(TRUE,INDEX(Q1063:Q13197="",,),0)-1),"")</f>
        <v>3</v>
      </c>
      <c r="Q1063">
        <f t="shared" si="25"/>
        <v>1</v>
      </c>
      <c r="R1063">
        <f>IF(P1063="","",0)</f>
        <v>0</v>
      </c>
    </row>
    <row r="1064" spans="1:18" x14ac:dyDescent="0.3">
      <c r="A1064" t="s">
        <v>195</v>
      </c>
      <c r="B1064" s="1">
        <v>38896</v>
      </c>
      <c r="C1064" t="s">
        <v>82</v>
      </c>
      <c r="D1064" t="s">
        <v>235</v>
      </c>
      <c r="E1064" t="s">
        <v>236</v>
      </c>
      <c r="G1064" s="6" t="s">
        <v>88</v>
      </c>
      <c r="H1064" t="s">
        <v>67</v>
      </c>
      <c r="I1064" t="s">
        <v>45</v>
      </c>
      <c r="J1064" t="s">
        <v>93</v>
      </c>
      <c r="K1064">
        <v>0.5</v>
      </c>
      <c r="L1064">
        <v>84</v>
      </c>
      <c r="M1064" t="s">
        <v>237</v>
      </c>
      <c r="N1064">
        <v>84</v>
      </c>
      <c r="O1064" t="s">
        <v>24</v>
      </c>
      <c r="P1064" cm="1">
        <f t="array" ref="P1064">IF(Q1064&gt;0,INDEX(Q1064:Q13198,MATCH(TRUE,INDEX(Q1064:Q13198="",,),0)-1),"")</f>
        <v>3</v>
      </c>
      <c r="Q1064">
        <f t="shared" si="25"/>
        <v>1</v>
      </c>
      <c r="R1064">
        <f>IF(P1064="","",0)</f>
        <v>0</v>
      </c>
    </row>
    <row r="1065" spans="1:18" x14ac:dyDescent="0.3">
      <c r="A1065" t="s">
        <v>195</v>
      </c>
      <c r="B1065" s="1">
        <v>38896</v>
      </c>
      <c r="C1065" t="s">
        <v>82</v>
      </c>
      <c r="D1065" t="s">
        <v>235</v>
      </c>
      <c r="E1065" t="s">
        <v>236</v>
      </c>
      <c r="G1065" s="6" t="s">
        <v>88</v>
      </c>
      <c r="H1065" t="s">
        <v>85</v>
      </c>
      <c r="I1065" t="s">
        <v>21</v>
      </c>
      <c r="J1065" t="s">
        <v>73</v>
      </c>
      <c r="K1065">
        <v>72</v>
      </c>
      <c r="L1065">
        <v>11.2</v>
      </c>
      <c r="M1065" t="s">
        <v>237</v>
      </c>
      <c r="N1065">
        <v>11.2</v>
      </c>
      <c r="O1065" t="s">
        <v>24</v>
      </c>
      <c r="P1065" cm="1">
        <f t="array" ref="P1065">IF(Q1065&gt;0,INDEX(Q1065:Q13199,MATCH(TRUE,INDEX(Q1065:Q13199="",,),0)-1),"")</f>
        <v>3</v>
      </c>
      <c r="Q1065">
        <f t="shared" si="25"/>
        <v>1</v>
      </c>
      <c r="R1065">
        <f>IF(P1065="","",0)</f>
        <v>0</v>
      </c>
    </row>
    <row r="1066" spans="1:18" x14ac:dyDescent="0.3">
      <c r="A1066" t="s">
        <v>195</v>
      </c>
      <c r="B1066" s="1">
        <v>38896</v>
      </c>
      <c r="C1066" t="s">
        <v>82</v>
      </c>
      <c r="D1066" t="s">
        <v>235</v>
      </c>
      <c r="E1066" t="s">
        <v>236</v>
      </c>
      <c r="G1066" s="6" t="s">
        <v>88</v>
      </c>
      <c r="H1066" t="s">
        <v>199</v>
      </c>
      <c r="I1066" t="s">
        <v>21</v>
      </c>
      <c r="J1066" t="s">
        <v>73</v>
      </c>
      <c r="K1066">
        <v>113</v>
      </c>
      <c r="L1066">
        <v>9.1999999999999993</v>
      </c>
      <c r="M1066" t="s">
        <v>237</v>
      </c>
      <c r="N1066">
        <v>9.1999999999999993</v>
      </c>
      <c r="O1066" t="s">
        <v>24</v>
      </c>
      <c r="P1066" cm="1">
        <f t="array" ref="P1066">IF(Q1066&gt;0,INDEX(Q1066:Q13200,MATCH(TRUE,INDEX(Q1066:Q13200="",,),0)-1),"")</f>
        <v>3</v>
      </c>
      <c r="Q1066">
        <f t="shared" si="25"/>
        <v>1</v>
      </c>
      <c r="R1066">
        <f>IF(P1066="","",0)</f>
        <v>0</v>
      </c>
    </row>
    <row r="1067" spans="1:18" x14ac:dyDescent="0.3">
      <c r="A1067" t="s">
        <v>195</v>
      </c>
      <c r="B1067" s="1">
        <v>38896</v>
      </c>
      <c r="C1067" t="s">
        <v>82</v>
      </c>
      <c r="D1067" t="s">
        <v>235</v>
      </c>
      <c r="E1067" t="s">
        <v>236</v>
      </c>
      <c r="G1067" s="6" t="s">
        <v>88</v>
      </c>
      <c r="H1067" t="s">
        <v>36</v>
      </c>
      <c r="I1067" t="s">
        <v>21</v>
      </c>
      <c r="J1067" t="s">
        <v>73</v>
      </c>
      <c r="K1067">
        <v>51</v>
      </c>
      <c r="L1067">
        <v>18.3</v>
      </c>
      <c r="M1067" t="s">
        <v>237</v>
      </c>
      <c r="N1067">
        <v>18.3</v>
      </c>
      <c r="O1067" t="s">
        <v>24</v>
      </c>
      <c r="P1067" cm="1">
        <f t="array" ref="P1067">IF(Q1067&gt;0,INDEX(Q1067:Q13201,MATCH(TRUE,INDEX(Q1067:Q13201="",,),0)-1),"")</f>
        <v>3</v>
      </c>
      <c r="Q1067">
        <f t="shared" si="25"/>
        <v>1</v>
      </c>
      <c r="R1067">
        <f>IF(P1067="","",0)</f>
        <v>0</v>
      </c>
    </row>
    <row r="1068" spans="1:18" x14ac:dyDescent="0.3">
      <c r="A1068" t="s">
        <v>195</v>
      </c>
      <c r="B1068" s="1">
        <v>38896</v>
      </c>
      <c r="C1068" t="s">
        <v>82</v>
      </c>
      <c r="D1068" t="s">
        <v>235</v>
      </c>
      <c r="E1068" t="s">
        <v>236</v>
      </c>
      <c r="G1068" s="6" t="s">
        <v>88</v>
      </c>
      <c r="H1068" t="s">
        <v>67</v>
      </c>
      <c r="I1068" t="s">
        <v>21</v>
      </c>
      <c r="J1068" t="s">
        <v>73</v>
      </c>
      <c r="K1068">
        <v>4</v>
      </c>
      <c r="L1068">
        <v>9.6999999999999993</v>
      </c>
      <c r="M1068" t="s">
        <v>237</v>
      </c>
      <c r="N1068">
        <v>9.6999999999999993</v>
      </c>
      <c r="O1068" t="s">
        <v>24</v>
      </c>
      <c r="P1068" cm="1">
        <f t="array" ref="P1068">IF(Q1068&gt;0,INDEX(Q1068:Q13202,MATCH(TRUE,INDEX(Q1068:Q13202="",,),0)-1),"")</f>
        <v>3</v>
      </c>
      <c r="Q1068">
        <f t="shared" si="25"/>
        <v>1</v>
      </c>
      <c r="R1068">
        <f>IF(P1068="","",0)</f>
        <v>0</v>
      </c>
    </row>
    <row r="1069" spans="1:18" x14ac:dyDescent="0.3">
      <c r="A1069" t="s">
        <v>195</v>
      </c>
      <c r="B1069" s="1">
        <v>38896</v>
      </c>
      <c r="C1069" t="s">
        <v>82</v>
      </c>
      <c r="D1069" t="s">
        <v>235</v>
      </c>
      <c r="E1069" t="s">
        <v>236</v>
      </c>
      <c r="G1069" s="6" t="s">
        <v>88</v>
      </c>
      <c r="H1069" t="s">
        <v>41</v>
      </c>
      <c r="I1069" t="s">
        <v>21</v>
      </c>
      <c r="J1069" t="s">
        <v>73</v>
      </c>
      <c r="K1069">
        <v>6</v>
      </c>
      <c r="L1069">
        <v>44.4</v>
      </c>
      <c r="M1069" t="s">
        <v>237</v>
      </c>
      <c r="N1069">
        <v>44.4</v>
      </c>
      <c r="O1069" t="s">
        <v>24</v>
      </c>
      <c r="P1069" cm="1">
        <f t="array" ref="P1069">IF(Q1069&gt;0,INDEX(Q1069:Q13203,MATCH(TRUE,INDEX(Q1069:Q13203="",,),0)-1),"")</f>
        <v>3</v>
      </c>
      <c r="Q1069">
        <f t="shared" si="25"/>
        <v>1</v>
      </c>
      <c r="R1069">
        <f>IF(P1069="","",0)</f>
        <v>0</v>
      </c>
    </row>
    <row r="1070" spans="1:18" x14ac:dyDescent="0.3">
      <c r="A1070" t="s">
        <v>195</v>
      </c>
      <c r="B1070" s="1">
        <v>38896</v>
      </c>
      <c r="C1070" t="s">
        <v>82</v>
      </c>
      <c r="D1070" t="s">
        <v>235</v>
      </c>
      <c r="E1070" t="s">
        <v>236</v>
      </c>
      <c r="G1070" t="s">
        <v>19</v>
      </c>
      <c r="H1070" t="s">
        <v>199</v>
      </c>
      <c r="I1070" t="s">
        <v>45</v>
      </c>
      <c r="J1070" t="s">
        <v>93</v>
      </c>
      <c r="K1070">
        <v>33.6</v>
      </c>
      <c r="L1070">
        <v>78</v>
      </c>
      <c r="M1070" t="s">
        <v>205</v>
      </c>
      <c r="N1070">
        <v>107.75</v>
      </c>
      <c r="P1070" cm="1">
        <f t="array" ref="P1070">IF(Q1070&gt;0,INDEX(Q1070:Q13204,MATCH(TRUE,INDEX(Q1070:Q13204="",,),0)-1),"")</f>
        <v>3</v>
      </c>
      <c r="Q1070">
        <f t="shared" si="25"/>
        <v>2</v>
      </c>
      <c r="R1070">
        <f>IF(P1070="","",0)</f>
        <v>0</v>
      </c>
    </row>
    <row r="1071" spans="1:18" x14ac:dyDescent="0.3">
      <c r="A1071" t="s">
        <v>195</v>
      </c>
      <c r="B1071" s="1">
        <v>38896</v>
      </c>
      <c r="C1071" t="s">
        <v>82</v>
      </c>
      <c r="D1071" t="s">
        <v>235</v>
      </c>
      <c r="E1071" t="s">
        <v>236</v>
      </c>
      <c r="G1071" t="s">
        <v>19</v>
      </c>
      <c r="H1071" t="s">
        <v>20</v>
      </c>
      <c r="I1071" t="s">
        <v>21</v>
      </c>
      <c r="J1071" t="s">
        <v>73</v>
      </c>
      <c r="K1071">
        <v>266</v>
      </c>
      <c r="L1071">
        <v>18.899999999999999</v>
      </c>
      <c r="M1071" t="s">
        <v>205</v>
      </c>
      <c r="N1071">
        <v>26.2</v>
      </c>
      <c r="P1071" cm="1">
        <f t="array" ref="P1071">IF(Q1071&gt;0,INDEX(Q1071:Q13205,MATCH(TRUE,INDEX(Q1071:Q13205="",,),0)-1),"")</f>
        <v>3</v>
      </c>
      <c r="Q1071">
        <f t="shared" si="25"/>
        <v>2</v>
      </c>
      <c r="R1071">
        <f>IF(P1071="","",0)</f>
        <v>0</v>
      </c>
    </row>
    <row r="1072" spans="1:18" x14ac:dyDescent="0.3">
      <c r="A1072" t="s">
        <v>195</v>
      </c>
      <c r="B1072" s="1">
        <v>38896</v>
      </c>
      <c r="C1072" t="s">
        <v>82</v>
      </c>
      <c r="D1072" t="s">
        <v>235</v>
      </c>
      <c r="E1072" t="s">
        <v>236</v>
      </c>
      <c r="G1072" s="6" t="s">
        <v>88</v>
      </c>
      <c r="H1072" t="s">
        <v>85</v>
      </c>
      <c r="I1072" t="s">
        <v>45</v>
      </c>
      <c r="J1072" t="s">
        <v>93</v>
      </c>
      <c r="K1072">
        <v>5.9</v>
      </c>
      <c r="L1072">
        <v>123</v>
      </c>
      <c r="M1072" t="s">
        <v>205</v>
      </c>
      <c r="N1072">
        <v>123</v>
      </c>
      <c r="P1072" cm="1">
        <f t="array" ref="P1072">IF(Q1072&gt;0,INDEX(Q1072:Q13206,MATCH(TRUE,INDEX(Q1072:Q13206="",,),0)-1),"")</f>
        <v>3</v>
      </c>
      <c r="Q1072">
        <f t="shared" si="25"/>
        <v>2</v>
      </c>
      <c r="R1072">
        <f>IF(P1072="","",0)</f>
        <v>0</v>
      </c>
    </row>
    <row r="1073" spans="1:18" x14ac:dyDescent="0.3">
      <c r="A1073" t="s">
        <v>195</v>
      </c>
      <c r="B1073" s="1">
        <v>38896</v>
      </c>
      <c r="C1073" t="s">
        <v>82</v>
      </c>
      <c r="D1073" t="s">
        <v>235</v>
      </c>
      <c r="E1073" t="s">
        <v>236</v>
      </c>
      <c r="G1073" s="6" t="s">
        <v>88</v>
      </c>
      <c r="H1073" t="s">
        <v>36</v>
      </c>
      <c r="I1073" t="s">
        <v>45</v>
      </c>
      <c r="J1073" t="s">
        <v>93</v>
      </c>
      <c r="K1073">
        <v>6.4</v>
      </c>
      <c r="L1073">
        <v>82</v>
      </c>
      <c r="M1073" t="s">
        <v>205</v>
      </c>
      <c r="N1073">
        <v>82</v>
      </c>
      <c r="P1073" cm="1">
        <f t="array" ref="P1073">IF(Q1073&gt;0,INDEX(Q1073:Q13207,MATCH(TRUE,INDEX(Q1073:Q13207="",,),0)-1),"")</f>
        <v>3</v>
      </c>
      <c r="Q1073">
        <f t="shared" si="25"/>
        <v>2</v>
      </c>
      <c r="R1073">
        <f>IF(P1073="","",0)</f>
        <v>0</v>
      </c>
    </row>
    <row r="1074" spans="1:18" x14ac:dyDescent="0.3">
      <c r="A1074" t="s">
        <v>195</v>
      </c>
      <c r="B1074" s="1">
        <v>38896</v>
      </c>
      <c r="C1074" t="s">
        <v>82</v>
      </c>
      <c r="D1074" t="s">
        <v>235</v>
      </c>
      <c r="E1074" t="s">
        <v>236</v>
      </c>
      <c r="G1074" s="6" t="s">
        <v>88</v>
      </c>
      <c r="H1074" t="s">
        <v>67</v>
      </c>
      <c r="I1074" t="s">
        <v>45</v>
      </c>
      <c r="J1074" t="s">
        <v>93</v>
      </c>
      <c r="K1074">
        <v>0.5</v>
      </c>
      <c r="L1074">
        <v>84</v>
      </c>
      <c r="M1074" t="s">
        <v>205</v>
      </c>
      <c r="N1074">
        <v>84</v>
      </c>
      <c r="P1074" cm="1">
        <f t="array" ref="P1074">IF(Q1074&gt;0,INDEX(Q1074:Q13208,MATCH(TRUE,INDEX(Q1074:Q13208="",,),0)-1),"")</f>
        <v>3</v>
      </c>
      <c r="Q1074">
        <f t="shared" si="25"/>
        <v>2</v>
      </c>
      <c r="R1074">
        <f>IF(P1074="","",0)</f>
        <v>0</v>
      </c>
    </row>
    <row r="1075" spans="1:18" x14ac:dyDescent="0.3">
      <c r="A1075" t="s">
        <v>195</v>
      </c>
      <c r="B1075" s="1">
        <v>38896</v>
      </c>
      <c r="C1075" t="s">
        <v>82</v>
      </c>
      <c r="D1075" t="s">
        <v>235</v>
      </c>
      <c r="E1075" t="s">
        <v>236</v>
      </c>
      <c r="G1075" s="6" t="s">
        <v>88</v>
      </c>
      <c r="H1075" t="s">
        <v>85</v>
      </c>
      <c r="I1075" t="s">
        <v>21</v>
      </c>
      <c r="J1075" t="s">
        <v>73</v>
      </c>
      <c r="K1075">
        <v>72</v>
      </c>
      <c r="L1075">
        <v>11.2</v>
      </c>
      <c r="M1075" t="s">
        <v>205</v>
      </c>
      <c r="N1075">
        <v>11.2</v>
      </c>
      <c r="P1075" cm="1">
        <f t="array" ref="P1075">IF(Q1075&gt;0,INDEX(Q1075:Q13209,MATCH(TRUE,INDEX(Q1075:Q13209="",,),0)-1),"")</f>
        <v>3</v>
      </c>
      <c r="Q1075">
        <f t="shared" si="25"/>
        <v>2</v>
      </c>
      <c r="R1075">
        <f>IF(P1075="","",0)</f>
        <v>0</v>
      </c>
    </row>
    <row r="1076" spans="1:18" x14ac:dyDescent="0.3">
      <c r="A1076" t="s">
        <v>195</v>
      </c>
      <c r="B1076" s="1">
        <v>38896</v>
      </c>
      <c r="C1076" t="s">
        <v>82</v>
      </c>
      <c r="D1076" t="s">
        <v>235</v>
      </c>
      <c r="E1076" t="s">
        <v>236</v>
      </c>
      <c r="G1076" s="6" t="s">
        <v>88</v>
      </c>
      <c r="H1076" t="s">
        <v>199</v>
      </c>
      <c r="I1076" t="s">
        <v>21</v>
      </c>
      <c r="J1076" t="s">
        <v>73</v>
      </c>
      <c r="K1076">
        <v>113</v>
      </c>
      <c r="L1076">
        <v>9.1999999999999993</v>
      </c>
      <c r="M1076" t="s">
        <v>205</v>
      </c>
      <c r="N1076">
        <v>9.1999999999999993</v>
      </c>
      <c r="P1076" cm="1">
        <f t="array" ref="P1076">IF(Q1076&gt;0,INDEX(Q1076:Q13210,MATCH(TRUE,INDEX(Q1076:Q13210="",,),0)-1),"")</f>
        <v>3</v>
      </c>
      <c r="Q1076">
        <f t="shared" si="25"/>
        <v>2</v>
      </c>
      <c r="R1076">
        <f>IF(P1076="","",0)</f>
        <v>0</v>
      </c>
    </row>
    <row r="1077" spans="1:18" x14ac:dyDescent="0.3">
      <c r="A1077" t="s">
        <v>195</v>
      </c>
      <c r="B1077" s="1">
        <v>38896</v>
      </c>
      <c r="C1077" t="s">
        <v>82</v>
      </c>
      <c r="D1077" t="s">
        <v>235</v>
      </c>
      <c r="E1077" t="s">
        <v>236</v>
      </c>
      <c r="G1077" s="6" t="s">
        <v>88</v>
      </c>
      <c r="H1077" t="s">
        <v>36</v>
      </c>
      <c r="I1077" t="s">
        <v>21</v>
      </c>
      <c r="J1077" t="s">
        <v>73</v>
      </c>
      <c r="K1077">
        <v>51</v>
      </c>
      <c r="L1077">
        <v>18.3</v>
      </c>
      <c r="M1077" t="s">
        <v>205</v>
      </c>
      <c r="N1077">
        <v>18.3</v>
      </c>
      <c r="P1077" cm="1">
        <f t="array" ref="P1077">IF(Q1077&gt;0,INDEX(Q1077:Q13211,MATCH(TRUE,INDEX(Q1077:Q13211="",,),0)-1),"")</f>
        <v>3</v>
      </c>
      <c r="Q1077">
        <f t="shared" si="25"/>
        <v>2</v>
      </c>
      <c r="R1077">
        <f>IF(P1077="","",0)</f>
        <v>0</v>
      </c>
    </row>
    <row r="1078" spans="1:18" x14ac:dyDescent="0.3">
      <c r="A1078" t="s">
        <v>195</v>
      </c>
      <c r="B1078" s="1">
        <v>38896</v>
      </c>
      <c r="C1078" t="s">
        <v>82</v>
      </c>
      <c r="D1078" t="s">
        <v>235</v>
      </c>
      <c r="E1078" t="s">
        <v>236</v>
      </c>
      <c r="G1078" s="6" t="s">
        <v>88</v>
      </c>
      <c r="H1078" t="s">
        <v>67</v>
      </c>
      <c r="I1078" t="s">
        <v>21</v>
      </c>
      <c r="J1078" t="s">
        <v>73</v>
      </c>
      <c r="K1078">
        <v>4</v>
      </c>
      <c r="L1078">
        <v>9.6999999999999993</v>
      </c>
      <c r="M1078" t="s">
        <v>205</v>
      </c>
      <c r="N1078">
        <v>9.6999999999999993</v>
      </c>
      <c r="P1078" cm="1">
        <f t="array" ref="P1078">IF(Q1078&gt;0,INDEX(Q1078:Q13212,MATCH(TRUE,INDEX(Q1078:Q13212="",,),0)-1),"")</f>
        <v>3</v>
      </c>
      <c r="Q1078">
        <f t="shared" si="25"/>
        <v>2</v>
      </c>
      <c r="R1078">
        <f>IF(P1078="","",0)</f>
        <v>0</v>
      </c>
    </row>
    <row r="1079" spans="1:18" x14ac:dyDescent="0.3">
      <c r="A1079" t="s">
        <v>195</v>
      </c>
      <c r="B1079" s="1">
        <v>38896</v>
      </c>
      <c r="C1079" t="s">
        <v>82</v>
      </c>
      <c r="D1079" t="s">
        <v>235</v>
      </c>
      <c r="E1079" t="s">
        <v>236</v>
      </c>
      <c r="G1079" s="6" t="s">
        <v>88</v>
      </c>
      <c r="H1079" t="s">
        <v>41</v>
      </c>
      <c r="I1079" t="s">
        <v>21</v>
      </c>
      <c r="J1079" t="s">
        <v>73</v>
      </c>
      <c r="K1079">
        <v>6</v>
      </c>
      <c r="L1079">
        <v>44.4</v>
      </c>
      <c r="M1079" t="s">
        <v>205</v>
      </c>
      <c r="N1079">
        <v>44.4</v>
      </c>
      <c r="P1079" cm="1">
        <f t="array" ref="P1079">IF(Q1079&gt;0,INDEX(Q1079:Q13213,MATCH(TRUE,INDEX(Q1079:Q13213="",,),0)-1),"")</f>
        <v>3</v>
      </c>
      <c r="Q1079">
        <f t="shared" si="25"/>
        <v>2</v>
      </c>
      <c r="R1079">
        <f>IF(P1079="","",0)</f>
        <v>0</v>
      </c>
    </row>
    <row r="1080" spans="1:18" x14ac:dyDescent="0.3">
      <c r="A1080" t="s">
        <v>195</v>
      </c>
      <c r="B1080" s="1">
        <v>38896</v>
      </c>
      <c r="C1080" t="s">
        <v>82</v>
      </c>
      <c r="D1080" t="s">
        <v>235</v>
      </c>
      <c r="E1080" t="s">
        <v>236</v>
      </c>
      <c r="G1080" t="s">
        <v>19</v>
      </c>
      <c r="H1080" t="s">
        <v>199</v>
      </c>
      <c r="I1080" t="s">
        <v>45</v>
      </c>
      <c r="J1080" t="s">
        <v>93</v>
      </c>
      <c r="K1080">
        <v>33.6</v>
      </c>
      <c r="L1080">
        <v>78</v>
      </c>
      <c r="M1080" t="s">
        <v>222</v>
      </c>
      <c r="N1080">
        <v>78</v>
      </c>
      <c r="P1080" cm="1">
        <f t="array" ref="P1080">IF(Q1080&gt;0,INDEX(Q1080:Q13214,MATCH(TRUE,INDEX(Q1080:Q13214="",,),0)-1),"")</f>
        <v>3</v>
      </c>
      <c r="Q1080">
        <f t="shared" si="25"/>
        <v>3</v>
      </c>
      <c r="R1080">
        <f>IF(P1080="","",0)</f>
        <v>0</v>
      </c>
    </row>
    <row r="1081" spans="1:18" x14ac:dyDescent="0.3">
      <c r="A1081" t="s">
        <v>195</v>
      </c>
      <c r="B1081" s="1">
        <v>38896</v>
      </c>
      <c r="C1081" t="s">
        <v>82</v>
      </c>
      <c r="D1081" t="s">
        <v>235</v>
      </c>
      <c r="E1081" t="s">
        <v>236</v>
      </c>
      <c r="G1081" t="s">
        <v>19</v>
      </c>
      <c r="H1081" t="s">
        <v>20</v>
      </c>
      <c r="I1081" t="s">
        <v>21</v>
      </c>
      <c r="J1081" t="s">
        <v>73</v>
      </c>
      <c r="K1081">
        <v>266</v>
      </c>
      <c r="L1081">
        <v>18.899999999999999</v>
      </c>
      <c r="M1081" t="s">
        <v>222</v>
      </c>
      <c r="N1081">
        <v>20.25</v>
      </c>
      <c r="P1081" cm="1">
        <f t="array" ref="P1081">IF(Q1081&gt;0,INDEX(Q1081:Q13215,MATCH(TRUE,INDEX(Q1081:Q13215="",,),0)-1),"")</f>
        <v>3</v>
      </c>
      <c r="Q1081">
        <f t="shared" si="25"/>
        <v>3</v>
      </c>
      <c r="R1081">
        <f>IF(P1081="","",0)</f>
        <v>0</v>
      </c>
    </row>
    <row r="1082" spans="1:18" x14ac:dyDescent="0.3">
      <c r="A1082" t="s">
        <v>195</v>
      </c>
      <c r="B1082" s="1">
        <v>38896</v>
      </c>
      <c r="C1082" t="s">
        <v>82</v>
      </c>
      <c r="D1082" t="s">
        <v>235</v>
      </c>
      <c r="E1082" t="s">
        <v>236</v>
      </c>
      <c r="G1082" s="6" t="s">
        <v>88</v>
      </c>
      <c r="H1082" t="s">
        <v>85</v>
      </c>
      <c r="I1082" t="s">
        <v>45</v>
      </c>
      <c r="J1082" t="s">
        <v>93</v>
      </c>
      <c r="K1082">
        <v>5.9</v>
      </c>
      <c r="L1082">
        <v>123</v>
      </c>
      <c r="M1082" t="s">
        <v>222</v>
      </c>
      <c r="N1082">
        <v>123</v>
      </c>
      <c r="P1082" cm="1">
        <f t="array" ref="P1082">IF(Q1082&gt;0,INDEX(Q1082:Q13216,MATCH(TRUE,INDEX(Q1082:Q13216="",,),0)-1),"")</f>
        <v>3</v>
      </c>
      <c r="Q1082">
        <f t="shared" si="25"/>
        <v>3</v>
      </c>
      <c r="R1082">
        <f>IF(P1082="","",0)</f>
        <v>0</v>
      </c>
    </row>
    <row r="1083" spans="1:18" x14ac:dyDescent="0.3">
      <c r="A1083" t="s">
        <v>195</v>
      </c>
      <c r="B1083" s="1">
        <v>38896</v>
      </c>
      <c r="C1083" t="s">
        <v>82</v>
      </c>
      <c r="D1083" t="s">
        <v>235</v>
      </c>
      <c r="E1083" t="s">
        <v>236</v>
      </c>
      <c r="G1083" s="6" t="s">
        <v>88</v>
      </c>
      <c r="H1083" t="s">
        <v>36</v>
      </c>
      <c r="I1083" t="s">
        <v>45</v>
      </c>
      <c r="J1083" t="s">
        <v>93</v>
      </c>
      <c r="K1083">
        <v>6.4</v>
      </c>
      <c r="L1083">
        <v>82</v>
      </c>
      <c r="M1083" t="s">
        <v>222</v>
      </c>
      <c r="N1083">
        <v>82</v>
      </c>
      <c r="P1083" cm="1">
        <f t="array" ref="P1083">IF(Q1083&gt;0,INDEX(Q1083:Q13217,MATCH(TRUE,INDEX(Q1083:Q13217="",,),0)-1),"")</f>
        <v>3</v>
      </c>
      <c r="Q1083">
        <f t="shared" si="25"/>
        <v>3</v>
      </c>
      <c r="R1083">
        <f>IF(P1083="","",0)</f>
        <v>0</v>
      </c>
    </row>
    <row r="1084" spans="1:18" x14ac:dyDescent="0.3">
      <c r="A1084" t="s">
        <v>195</v>
      </c>
      <c r="B1084" s="1">
        <v>38896</v>
      </c>
      <c r="C1084" t="s">
        <v>82</v>
      </c>
      <c r="D1084" t="s">
        <v>235</v>
      </c>
      <c r="E1084" t="s">
        <v>236</v>
      </c>
      <c r="G1084" s="6" t="s">
        <v>88</v>
      </c>
      <c r="H1084" t="s">
        <v>67</v>
      </c>
      <c r="I1084" t="s">
        <v>45</v>
      </c>
      <c r="J1084" t="s">
        <v>93</v>
      </c>
      <c r="K1084">
        <v>0.5</v>
      </c>
      <c r="L1084">
        <v>84</v>
      </c>
      <c r="M1084" t="s">
        <v>222</v>
      </c>
      <c r="N1084">
        <v>84</v>
      </c>
      <c r="P1084" cm="1">
        <f t="array" ref="P1084">IF(Q1084&gt;0,INDEX(Q1084:Q13218,MATCH(TRUE,INDEX(Q1084:Q13218="",,),0)-1),"")</f>
        <v>3</v>
      </c>
      <c r="Q1084">
        <f t="shared" si="25"/>
        <v>3</v>
      </c>
      <c r="R1084">
        <f>IF(P1084="","",0)</f>
        <v>0</v>
      </c>
    </row>
    <row r="1085" spans="1:18" x14ac:dyDescent="0.3">
      <c r="A1085" t="s">
        <v>195</v>
      </c>
      <c r="B1085" s="1">
        <v>38896</v>
      </c>
      <c r="C1085" t="s">
        <v>82</v>
      </c>
      <c r="D1085" t="s">
        <v>235</v>
      </c>
      <c r="E1085" t="s">
        <v>236</v>
      </c>
      <c r="G1085" s="6" t="s">
        <v>88</v>
      </c>
      <c r="H1085" t="s">
        <v>85</v>
      </c>
      <c r="I1085" t="s">
        <v>21</v>
      </c>
      <c r="J1085" t="s">
        <v>73</v>
      </c>
      <c r="K1085">
        <v>72</v>
      </c>
      <c r="L1085">
        <v>11.2</v>
      </c>
      <c r="M1085" t="s">
        <v>222</v>
      </c>
      <c r="N1085">
        <v>11.2</v>
      </c>
      <c r="P1085" cm="1">
        <f t="array" ref="P1085">IF(Q1085&gt;0,INDEX(Q1085:Q13219,MATCH(TRUE,INDEX(Q1085:Q13219="",,),0)-1),"")</f>
        <v>3</v>
      </c>
      <c r="Q1085">
        <f t="shared" si="25"/>
        <v>3</v>
      </c>
      <c r="R1085">
        <f>IF(P1085="","",0)</f>
        <v>0</v>
      </c>
    </row>
    <row r="1086" spans="1:18" x14ac:dyDescent="0.3">
      <c r="A1086" t="s">
        <v>195</v>
      </c>
      <c r="B1086" s="1">
        <v>38896</v>
      </c>
      <c r="C1086" t="s">
        <v>82</v>
      </c>
      <c r="D1086" t="s">
        <v>235</v>
      </c>
      <c r="E1086" t="s">
        <v>236</v>
      </c>
      <c r="G1086" s="6" t="s">
        <v>88</v>
      </c>
      <c r="H1086" t="s">
        <v>199</v>
      </c>
      <c r="I1086" t="s">
        <v>21</v>
      </c>
      <c r="J1086" t="s">
        <v>73</v>
      </c>
      <c r="K1086">
        <v>113</v>
      </c>
      <c r="L1086">
        <v>9.1999999999999993</v>
      </c>
      <c r="M1086" t="s">
        <v>222</v>
      </c>
      <c r="N1086">
        <v>9.1999999999999993</v>
      </c>
      <c r="P1086" cm="1">
        <f t="array" ref="P1086">IF(Q1086&gt;0,INDEX(Q1086:Q13220,MATCH(TRUE,INDEX(Q1086:Q13220="",,),0)-1),"")</f>
        <v>3</v>
      </c>
      <c r="Q1086">
        <f t="shared" si="25"/>
        <v>3</v>
      </c>
      <c r="R1086">
        <f>IF(P1086="","",0)</f>
        <v>0</v>
      </c>
    </row>
    <row r="1087" spans="1:18" x14ac:dyDescent="0.3">
      <c r="A1087" t="s">
        <v>195</v>
      </c>
      <c r="B1087" s="1">
        <v>38896</v>
      </c>
      <c r="C1087" t="s">
        <v>82</v>
      </c>
      <c r="D1087" t="s">
        <v>235</v>
      </c>
      <c r="E1087" t="s">
        <v>236</v>
      </c>
      <c r="G1087" s="6" t="s">
        <v>88</v>
      </c>
      <c r="H1087" t="s">
        <v>36</v>
      </c>
      <c r="I1087" t="s">
        <v>21</v>
      </c>
      <c r="J1087" t="s">
        <v>73</v>
      </c>
      <c r="K1087">
        <v>51</v>
      </c>
      <c r="L1087">
        <v>18.3</v>
      </c>
      <c r="M1087" t="s">
        <v>222</v>
      </c>
      <c r="N1087">
        <v>18.3</v>
      </c>
      <c r="P1087" cm="1">
        <f t="array" ref="P1087">IF(Q1087&gt;0,INDEX(Q1087:Q13221,MATCH(TRUE,INDEX(Q1087:Q13221="",,),0)-1),"")</f>
        <v>3</v>
      </c>
      <c r="Q1087">
        <f t="shared" si="25"/>
        <v>3</v>
      </c>
      <c r="R1087">
        <f>IF(P1087="","",0)</f>
        <v>0</v>
      </c>
    </row>
    <row r="1088" spans="1:18" x14ac:dyDescent="0.3">
      <c r="A1088" t="s">
        <v>195</v>
      </c>
      <c r="B1088" s="1">
        <v>38896</v>
      </c>
      <c r="C1088" t="s">
        <v>82</v>
      </c>
      <c r="D1088" t="s">
        <v>235</v>
      </c>
      <c r="E1088" t="s">
        <v>236</v>
      </c>
      <c r="G1088" s="6" t="s">
        <v>88</v>
      </c>
      <c r="H1088" t="s">
        <v>67</v>
      </c>
      <c r="I1088" t="s">
        <v>21</v>
      </c>
      <c r="J1088" t="s">
        <v>73</v>
      </c>
      <c r="K1088">
        <v>4</v>
      </c>
      <c r="L1088">
        <v>9.6999999999999993</v>
      </c>
      <c r="M1088" t="s">
        <v>222</v>
      </c>
      <c r="N1088">
        <v>9.6999999999999993</v>
      </c>
      <c r="P1088" cm="1">
        <f t="array" ref="P1088">IF(Q1088&gt;0,INDEX(Q1088:Q13222,MATCH(TRUE,INDEX(Q1088:Q13222="",,),0)-1),"")</f>
        <v>3</v>
      </c>
      <c r="Q1088">
        <f t="shared" si="25"/>
        <v>3</v>
      </c>
      <c r="R1088">
        <f>IF(P1088="","",0)</f>
        <v>0</v>
      </c>
    </row>
    <row r="1089" spans="1:18" x14ac:dyDescent="0.3">
      <c r="A1089" t="s">
        <v>195</v>
      </c>
      <c r="B1089" s="1">
        <v>38896</v>
      </c>
      <c r="C1089" t="s">
        <v>82</v>
      </c>
      <c r="D1089" t="s">
        <v>235</v>
      </c>
      <c r="E1089" t="s">
        <v>236</v>
      </c>
      <c r="G1089" s="6" t="s">
        <v>88</v>
      </c>
      <c r="H1089" t="s">
        <v>41</v>
      </c>
      <c r="I1089" t="s">
        <v>21</v>
      </c>
      <c r="J1089" t="s">
        <v>73</v>
      </c>
      <c r="K1089">
        <v>6</v>
      </c>
      <c r="L1089">
        <v>44.4</v>
      </c>
      <c r="M1089" t="s">
        <v>222</v>
      </c>
      <c r="N1089">
        <v>44.4</v>
      </c>
      <c r="P1089" cm="1">
        <f t="array" ref="P1089">IF(Q1089&gt;0,INDEX(Q1089:Q13223,MATCH(TRUE,INDEX(Q1089:Q13223="",,),0)-1),"")</f>
        <v>3</v>
      </c>
      <c r="Q1089">
        <f t="shared" si="25"/>
        <v>3</v>
      </c>
      <c r="R1089">
        <f>IF(P1089="","",0)</f>
        <v>0</v>
      </c>
    </row>
    <row r="1090" spans="1:18" x14ac:dyDescent="0.3">
      <c r="P1090" t="str" cm="1">
        <f t="array" ref="P1090">IF(Q1090&gt;0,INDEX(Q1090:Q13224,MATCH(TRUE,INDEX(Q1090:Q13224="",,),0)-1),"")</f>
        <v/>
      </c>
      <c r="R1090" t="str">
        <f>IF(P1090="","",0)</f>
        <v/>
      </c>
    </row>
    <row r="1091" spans="1:18" x14ac:dyDescent="0.3">
      <c r="A1091" t="s">
        <v>195</v>
      </c>
      <c r="B1091" s="1">
        <v>38896</v>
      </c>
      <c r="C1091" t="s">
        <v>82</v>
      </c>
      <c r="D1091" t="s">
        <v>238</v>
      </c>
      <c r="E1091" t="s">
        <v>239</v>
      </c>
      <c r="G1091" t="s">
        <v>19</v>
      </c>
      <c r="H1091" t="s">
        <v>95</v>
      </c>
      <c r="I1091" t="s">
        <v>21</v>
      </c>
      <c r="J1091" t="s">
        <v>73</v>
      </c>
      <c r="K1091">
        <v>177.1</v>
      </c>
      <c r="L1091">
        <v>22.4</v>
      </c>
      <c r="M1091" t="s">
        <v>240</v>
      </c>
      <c r="N1091">
        <v>32.03</v>
      </c>
      <c r="O1091" t="s">
        <v>24</v>
      </c>
      <c r="P1091" cm="1">
        <f t="array" ref="P1091">IF(Q1091&gt;0,INDEX(Q1091:Q13225,MATCH(TRUE,INDEX(Q1091:Q13225="",,),0)-1),"")</f>
        <v>4</v>
      </c>
      <c r="Q1091">
        <f>INT((ROW()-1091)/6)+1</f>
        <v>1</v>
      </c>
      <c r="R1091">
        <f>IF(P1091="","",0)</f>
        <v>0</v>
      </c>
    </row>
    <row r="1092" spans="1:18" x14ac:dyDescent="0.3">
      <c r="A1092" t="s">
        <v>195</v>
      </c>
      <c r="B1092" s="1">
        <v>38896</v>
      </c>
      <c r="C1092" t="s">
        <v>82</v>
      </c>
      <c r="D1092" t="s">
        <v>238</v>
      </c>
      <c r="E1092" t="s">
        <v>239</v>
      </c>
      <c r="G1092" t="s">
        <v>19</v>
      </c>
      <c r="H1092" t="s">
        <v>20</v>
      </c>
      <c r="I1092" t="s">
        <v>21</v>
      </c>
      <c r="J1092" t="s">
        <v>73</v>
      </c>
      <c r="K1092">
        <v>154.4</v>
      </c>
      <c r="L1092">
        <v>18.649999999999999</v>
      </c>
      <c r="M1092" t="s">
        <v>240</v>
      </c>
      <c r="N1092">
        <v>27.51</v>
      </c>
      <c r="O1092" t="s">
        <v>24</v>
      </c>
      <c r="P1092" cm="1">
        <f t="array" ref="P1092">IF(Q1092&gt;0,INDEX(Q1092:Q13226,MATCH(TRUE,INDEX(Q1092:Q13226="",,),0)-1),"")</f>
        <v>4</v>
      </c>
      <c r="Q1092">
        <f t="shared" ref="Q1092:Q1114" si="26">INT((ROW()-1091)/6)+1</f>
        <v>1</v>
      </c>
      <c r="R1092">
        <f>IF(P1092="","",0)</f>
        <v>0</v>
      </c>
    </row>
    <row r="1093" spans="1:18" x14ac:dyDescent="0.3">
      <c r="A1093" t="s">
        <v>195</v>
      </c>
      <c r="B1093" s="1">
        <v>38896</v>
      </c>
      <c r="C1093" t="s">
        <v>82</v>
      </c>
      <c r="D1093" t="s">
        <v>238</v>
      </c>
      <c r="E1093" t="s">
        <v>239</v>
      </c>
      <c r="G1093" s="6" t="s">
        <v>88</v>
      </c>
      <c r="H1093" t="s">
        <v>67</v>
      </c>
      <c r="I1093" t="s">
        <v>45</v>
      </c>
      <c r="J1093" t="s">
        <v>93</v>
      </c>
      <c r="K1093">
        <v>0.7</v>
      </c>
      <c r="L1093">
        <v>83</v>
      </c>
      <c r="M1093" t="s">
        <v>240</v>
      </c>
      <c r="N1093">
        <v>83</v>
      </c>
      <c r="O1093" t="s">
        <v>24</v>
      </c>
      <c r="P1093" cm="1">
        <f t="array" ref="P1093">IF(Q1093&gt;0,INDEX(Q1093:Q13227,MATCH(TRUE,INDEX(Q1093:Q13227="",,),0)-1),"")</f>
        <v>4</v>
      </c>
      <c r="Q1093">
        <f t="shared" si="26"/>
        <v>1</v>
      </c>
      <c r="R1093">
        <f>IF(P1093="","",0)</f>
        <v>0</v>
      </c>
    </row>
    <row r="1094" spans="1:18" x14ac:dyDescent="0.3">
      <c r="A1094" t="s">
        <v>195</v>
      </c>
      <c r="B1094" s="1">
        <v>38896</v>
      </c>
      <c r="C1094" t="s">
        <v>82</v>
      </c>
      <c r="D1094" t="s">
        <v>238</v>
      </c>
      <c r="E1094" t="s">
        <v>239</v>
      </c>
      <c r="G1094" s="6" t="s">
        <v>88</v>
      </c>
      <c r="H1094" t="s">
        <v>95</v>
      </c>
      <c r="I1094" t="s">
        <v>45</v>
      </c>
      <c r="J1094" t="s">
        <v>93</v>
      </c>
      <c r="K1094">
        <v>3.1</v>
      </c>
      <c r="L1094">
        <v>99</v>
      </c>
      <c r="M1094" t="s">
        <v>240</v>
      </c>
      <c r="N1094">
        <v>99</v>
      </c>
      <c r="O1094" t="s">
        <v>24</v>
      </c>
      <c r="P1094" cm="1">
        <f t="array" ref="P1094">IF(Q1094&gt;0,INDEX(Q1094:Q13228,MATCH(TRUE,INDEX(Q1094:Q13228="",,),0)-1),"")</f>
        <v>4</v>
      </c>
      <c r="Q1094">
        <f t="shared" si="26"/>
        <v>1</v>
      </c>
      <c r="R1094">
        <f>IF(P1094="","",0)</f>
        <v>0</v>
      </c>
    </row>
    <row r="1095" spans="1:18" x14ac:dyDescent="0.3">
      <c r="A1095" t="s">
        <v>195</v>
      </c>
      <c r="B1095" s="1">
        <v>38896</v>
      </c>
      <c r="C1095" t="s">
        <v>82</v>
      </c>
      <c r="D1095" t="s">
        <v>238</v>
      </c>
      <c r="E1095" t="s">
        <v>239</v>
      </c>
      <c r="G1095" s="6" t="s">
        <v>88</v>
      </c>
      <c r="H1095" t="s">
        <v>85</v>
      </c>
      <c r="I1095" t="s">
        <v>21</v>
      </c>
      <c r="J1095" t="s">
        <v>73</v>
      </c>
      <c r="K1095">
        <v>3.3</v>
      </c>
      <c r="L1095">
        <v>11.05</v>
      </c>
      <c r="M1095" t="s">
        <v>240</v>
      </c>
      <c r="N1095">
        <v>11.05</v>
      </c>
      <c r="O1095" t="s">
        <v>24</v>
      </c>
      <c r="P1095" cm="1">
        <f t="array" ref="P1095">IF(Q1095&gt;0,INDEX(Q1095:Q13229,MATCH(TRUE,INDEX(Q1095:Q13229="",,),0)-1),"")</f>
        <v>4</v>
      </c>
      <c r="Q1095">
        <f t="shared" si="26"/>
        <v>1</v>
      </c>
      <c r="R1095">
        <f>IF(P1095="","",0)</f>
        <v>0</v>
      </c>
    </row>
    <row r="1096" spans="1:18" x14ac:dyDescent="0.3">
      <c r="A1096" t="s">
        <v>195</v>
      </c>
      <c r="B1096" s="1">
        <v>38896</v>
      </c>
      <c r="C1096" t="s">
        <v>82</v>
      </c>
      <c r="D1096" t="s">
        <v>238</v>
      </c>
      <c r="E1096" t="s">
        <v>239</v>
      </c>
      <c r="G1096" s="6" t="s">
        <v>88</v>
      </c>
      <c r="H1096" t="s">
        <v>200</v>
      </c>
      <c r="I1096" t="s">
        <v>21</v>
      </c>
      <c r="J1096" t="s">
        <v>73</v>
      </c>
      <c r="K1096">
        <v>3.4</v>
      </c>
      <c r="L1096">
        <v>10.1</v>
      </c>
      <c r="M1096" t="s">
        <v>240</v>
      </c>
      <c r="N1096">
        <v>10.1</v>
      </c>
      <c r="O1096" t="s">
        <v>24</v>
      </c>
      <c r="P1096" cm="1">
        <f t="array" ref="P1096">IF(Q1096&gt;0,INDEX(Q1096:Q13230,MATCH(TRUE,INDEX(Q1096:Q13230="",,),0)-1),"")</f>
        <v>4</v>
      </c>
      <c r="Q1096">
        <f t="shared" si="26"/>
        <v>1</v>
      </c>
      <c r="R1096">
        <f>IF(P1096="","",0)</f>
        <v>0</v>
      </c>
    </row>
    <row r="1097" spans="1:18" x14ac:dyDescent="0.3">
      <c r="A1097" t="s">
        <v>195</v>
      </c>
      <c r="B1097" s="1">
        <v>38896</v>
      </c>
      <c r="C1097" t="s">
        <v>82</v>
      </c>
      <c r="D1097" t="s">
        <v>238</v>
      </c>
      <c r="E1097" t="s">
        <v>239</v>
      </c>
      <c r="G1097" t="s">
        <v>19</v>
      </c>
      <c r="H1097" t="s">
        <v>95</v>
      </c>
      <c r="I1097" t="s">
        <v>21</v>
      </c>
      <c r="J1097" t="s">
        <v>73</v>
      </c>
      <c r="K1097">
        <v>177.1</v>
      </c>
      <c r="L1097">
        <v>22.4</v>
      </c>
      <c r="M1097" t="s">
        <v>205</v>
      </c>
      <c r="N1097">
        <v>25</v>
      </c>
      <c r="P1097" cm="1">
        <f t="array" ref="P1097">IF(Q1097&gt;0,INDEX(Q1097:Q13231,MATCH(TRUE,INDEX(Q1097:Q13231="",,),0)-1),"")</f>
        <v>4</v>
      </c>
      <c r="Q1097">
        <f t="shared" si="26"/>
        <v>2</v>
      </c>
      <c r="R1097">
        <f>IF(P1097="","",0)</f>
        <v>0</v>
      </c>
    </row>
    <row r="1098" spans="1:18" x14ac:dyDescent="0.3">
      <c r="A1098" t="s">
        <v>195</v>
      </c>
      <c r="B1098" s="1">
        <v>38896</v>
      </c>
      <c r="C1098" t="s">
        <v>82</v>
      </c>
      <c r="D1098" t="s">
        <v>238</v>
      </c>
      <c r="E1098" t="s">
        <v>239</v>
      </c>
      <c r="G1098" t="s">
        <v>19</v>
      </c>
      <c r="H1098" t="s">
        <v>20</v>
      </c>
      <c r="I1098" t="s">
        <v>21</v>
      </c>
      <c r="J1098" t="s">
        <v>73</v>
      </c>
      <c r="K1098">
        <v>154.4</v>
      </c>
      <c r="L1098">
        <v>18.649999999999999</v>
      </c>
      <c r="M1098" t="s">
        <v>205</v>
      </c>
      <c r="N1098">
        <v>25</v>
      </c>
      <c r="P1098" cm="1">
        <f t="array" ref="P1098">IF(Q1098&gt;0,INDEX(Q1098:Q13232,MATCH(TRUE,INDEX(Q1098:Q13232="",,),0)-1),"")</f>
        <v>4</v>
      </c>
      <c r="Q1098">
        <f t="shared" si="26"/>
        <v>2</v>
      </c>
      <c r="R1098">
        <f>IF(P1098="","",0)</f>
        <v>0</v>
      </c>
    </row>
    <row r="1099" spans="1:18" x14ac:dyDescent="0.3">
      <c r="A1099" t="s">
        <v>195</v>
      </c>
      <c r="B1099" s="1">
        <v>38896</v>
      </c>
      <c r="C1099" t="s">
        <v>82</v>
      </c>
      <c r="D1099" t="s">
        <v>238</v>
      </c>
      <c r="E1099" t="s">
        <v>239</v>
      </c>
      <c r="G1099" s="6" t="s">
        <v>88</v>
      </c>
      <c r="H1099" t="s">
        <v>67</v>
      </c>
      <c r="I1099" t="s">
        <v>45</v>
      </c>
      <c r="J1099" t="s">
        <v>93</v>
      </c>
      <c r="K1099">
        <v>0.7</v>
      </c>
      <c r="L1099">
        <v>83</v>
      </c>
      <c r="M1099" t="s">
        <v>205</v>
      </c>
      <c r="N1099">
        <v>83</v>
      </c>
      <c r="P1099" cm="1">
        <f t="array" ref="P1099">IF(Q1099&gt;0,INDEX(Q1099:Q13233,MATCH(TRUE,INDEX(Q1099:Q13233="",,),0)-1),"")</f>
        <v>4</v>
      </c>
      <c r="Q1099">
        <f t="shared" si="26"/>
        <v>2</v>
      </c>
      <c r="R1099">
        <f>IF(P1099="","",0)</f>
        <v>0</v>
      </c>
    </row>
    <row r="1100" spans="1:18" x14ac:dyDescent="0.3">
      <c r="A1100" t="s">
        <v>195</v>
      </c>
      <c r="B1100" s="1">
        <v>38896</v>
      </c>
      <c r="C1100" t="s">
        <v>82</v>
      </c>
      <c r="D1100" t="s">
        <v>238</v>
      </c>
      <c r="E1100" t="s">
        <v>239</v>
      </c>
      <c r="G1100" s="6" t="s">
        <v>88</v>
      </c>
      <c r="H1100" t="s">
        <v>95</v>
      </c>
      <c r="I1100" t="s">
        <v>45</v>
      </c>
      <c r="J1100" t="s">
        <v>93</v>
      </c>
      <c r="K1100">
        <v>3.1</v>
      </c>
      <c r="L1100">
        <v>99</v>
      </c>
      <c r="M1100" t="s">
        <v>205</v>
      </c>
      <c r="N1100">
        <v>99</v>
      </c>
      <c r="P1100" cm="1">
        <f t="array" ref="P1100">IF(Q1100&gt;0,INDEX(Q1100:Q13234,MATCH(TRUE,INDEX(Q1100:Q13234="",,),0)-1),"")</f>
        <v>4</v>
      </c>
      <c r="Q1100">
        <f t="shared" si="26"/>
        <v>2</v>
      </c>
      <c r="R1100">
        <f>IF(P1100="","",0)</f>
        <v>0</v>
      </c>
    </row>
    <row r="1101" spans="1:18" x14ac:dyDescent="0.3">
      <c r="A1101" t="s">
        <v>195</v>
      </c>
      <c r="B1101" s="1">
        <v>38896</v>
      </c>
      <c r="C1101" t="s">
        <v>82</v>
      </c>
      <c r="D1101" t="s">
        <v>238</v>
      </c>
      <c r="E1101" t="s">
        <v>239</v>
      </c>
      <c r="G1101" s="6" t="s">
        <v>88</v>
      </c>
      <c r="H1101" t="s">
        <v>85</v>
      </c>
      <c r="I1101" t="s">
        <v>21</v>
      </c>
      <c r="J1101" t="s">
        <v>73</v>
      </c>
      <c r="K1101">
        <v>3.3</v>
      </c>
      <c r="L1101">
        <v>11.05</v>
      </c>
      <c r="M1101" t="s">
        <v>205</v>
      </c>
      <c r="N1101">
        <v>11.05</v>
      </c>
      <c r="P1101" cm="1">
        <f t="array" ref="P1101">IF(Q1101&gt;0,INDEX(Q1101:Q13235,MATCH(TRUE,INDEX(Q1101:Q13235="",,),0)-1),"")</f>
        <v>4</v>
      </c>
      <c r="Q1101">
        <f t="shared" si="26"/>
        <v>2</v>
      </c>
      <c r="R1101">
        <f>IF(P1101="","",0)</f>
        <v>0</v>
      </c>
    </row>
    <row r="1102" spans="1:18" x14ac:dyDescent="0.3">
      <c r="A1102" t="s">
        <v>195</v>
      </c>
      <c r="B1102" s="1">
        <v>38896</v>
      </c>
      <c r="C1102" t="s">
        <v>82</v>
      </c>
      <c r="D1102" t="s">
        <v>238</v>
      </c>
      <c r="E1102" t="s">
        <v>239</v>
      </c>
      <c r="G1102" s="6" t="s">
        <v>88</v>
      </c>
      <c r="H1102" t="s">
        <v>200</v>
      </c>
      <c r="I1102" t="s">
        <v>21</v>
      </c>
      <c r="J1102" t="s">
        <v>73</v>
      </c>
      <c r="K1102">
        <v>3.4</v>
      </c>
      <c r="L1102">
        <v>10.1</v>
      </c>
      <c r="M1102" t="s">
        <v>205</v>
      </c>
      <c r="N1102">
        <v>10.1</v>
      </c>
      <c r="P1102" cm="1">
        <f t="array" ref="P1102">IF(Q1102&gt;0,INDEX(Q1102:Q13236,MATCH(TRUE,INDEX(Q1102:Q13236="",,),0)-1),"")</f>
        <v>4</v>
      </c>
      <c r="Q1102">
        <f t="shared" si="26"/>
        <v>2</v>
      </c>
      <c r="R1102">
        <f>IF(P1102="","",0)</f>
        <v>0</v>
      </c>
    </row>
    <row r="1103" spans="1:18" x14ac:dyDescent="0.3">
      <c r="A1103" t="s">
        <v>195</v>
      </c>
      <c r="B1103" s="1">
        <v>38896</v>
      </c>
      <c r="C1103" t="s">
        <v>82</v>
      </c>
      <c r="D1103" t="s">
        <v>238</v>
      </c>
      <c r="E1103" t="s">
        <v>239</v>
      </c>
      <c r="G1103" t="s">
        <v>19</v>
      </c>
      <c r="H1103" t="s">
        <v>95</v>
      </c>
      <c r="I1103" t="s">
        <v>21</v>
      </c>
      <c r="J1103" t="s">
        <v>73</v>
      </c>
      <c r="K1103">
        <v>177.1</v>
      </c>
      <c r="L1103">
        <v>22.4</v>
      </c>
      <c r="M1103" t="s">
        <v>201</v>
      </c>
      <c r="N1103">
        <v>22.4</v>
      </c>
      <c r="P1103" cm="1">
        <f t="array" ref="P1103">IF(Q1103&gt;0,INDEX(Q1103:Q13237,MATCH(TRUE,INDEX(Q1103:Q13237="",,),0)-1),"")</f>
        <v>4</v>
      </c>
      <c r="Q1103">
        <f t="shared" si="26"/>
        <v>3</v>
      </c>
      <c r="R1103">
        <f>IF(P1103="","",0)</f>
        <v>0</v>
      </c>
    </row>
    <row r="1104" spans="1:18" x14ac:dyDescent="0.3">
      <c r="A1104" t="s">
        <v>195</v>
      </c>
      <c r="B1104" s="1">
        <v>38896</v>
      </c>
      <c r="C1104" t="s">
        <v>82</v>
      </c>
      <c r="D1104" t="s">
        <v>238</v>
      </c>
      <c r="E1104" t="s">
        <v>239</v>
      </c>
      <c r="G1104" t="s">
        <v>19</v>
      </c>
      <c r="H1104" t="s">
        <v>20</v>
      </c>
      <c r="I1104" t="s">
        <v>21</v>
      </c>
      <c r="J1104" t="s">
        <v>73</v>
      </c>
      <c r="K1104">
        <v>154.4</v>
      </c>
      <c r="L1104">
        <v>18.649999999999999</v>
      </c>
      <c r="M1104" t="s">
        <v>201</v>
      </c>
      <c r="N1104">
        <v>21.7</v>
      </c>
      <c r="P1104" cm="1">
        <f t="array" ref="P1104">IF(Q1104&gt;0,INDEX(Q1104:Q13238,MATCH(TRUE,INDEX(Q1104:Q13238="",,),0)-1),"")</f>
        <v>4</v>
      </c>
      <c r="Q1104">
        <f t="shared" si="26"/>
        <v>3</v>
      </c>
      <c r="R1104">
        <f>IF(P1104="","",0)</f>
        <v>0</v>
      </c>
    </row>
    <row r="1105" spans="1:18" x14ac:dyDescent="0.3">
      <c r="A1105" t="s">
        <v>195</v>
      </c>
      <c r="B1105" s="1">
        <v>38896</v>
      </c>
      <c r="C1105" t="s">
        <v>82</v>
      </c>
      <c r="D1105" t="s">
        <v>238</v>
      </c>
      <c r="E1105" t="s">
        <v>239</v>
      </c>
      <c r="G1105" s="6" t="s">
        <v>88</v>
      </c>
      <c r="H1105" t="s">
        <v>67</v>
      </c>
      <c r="I1105" t="s">
        <v>45</v>
      </c>
      <c r="J1105" t="s">
        <v>93</v>
      </c>
      <c r="K1105">
        <v>0.7</v>
      </c>
      <c r="L1105">
        <v>83</v>
      </c>
      <c r="M1105" t="s">
        <v>201</v>
      </c>
      <c r="N1105">
        <v>83</v>
      </c>
      <c r="P1105" cm="1">
        <f t="array" ref="P1105">IF(Q1105&gt;0,INDEX(Q1105:Q13239,MATCH(TRUE,INDEX(Q1105:Q13239="",,),0)-1),"")</f>
        <v>4</v>
      </c>
      <c r="Q1105">
        <f t="shared" si="26"/>
        <v>3</v>
      </c>
      <c r="R1105">
        <f>IF(P1105="","",0)</f>
        <v>0</v>
      </c>
    </row>
    <row r="1106" spans="1:18" x14ac:dyDescent="0.3">
      <c r="A1106" t="s">
        <v>195</v>
      </c>
      <c r="B1106" s="1">
        <v>38896</v>
      </c>
      <c r="C1106" t="s">
        <v>82</v>
      </c>
      <c r="D1106" t="s">
        <v>238</v>
      </c>
      <c r="E1106" t="s">
        <v>239</v>
      </c>
      <c r="G1106" s="6" t="s">
        <v>88</v>
      </c>
      <c r="H1106" t="s">
        <v>95</v>
      </c>
      <c r="I1106" t="s">
        <v>45</v>
      </c>
      <c r="J1106" t="s">
        <v>93</v>
      </c>
      <c r="K1106">
        <v>3.1</v>
      </c>
      <c r="L1106">
        <v>99</v>
      </c>
      <c r="M1106" t="s">
        <v>201</v>
      </c>
      <c r="N1106">
        <v>99</v>
      </c>
      <c r="P1106" cm="1">
        <f t="array" ref="P1106">IF(Q1106&gt;0,INDEX(Q1106:Q13240,MATCH(TRUE,INDEX(Q1106:Q13240="",,),0)-1),"")</f>
        <v>4</v>
      </c>
      <c r="Q1106">
        <f t="shared" si="26"/>
        <v>3</v>
      </c>
      <c r="R1106">
        <f>IF(P1106="","",0)</f>
        <v>0</v>
      </c>
    </row>
    <row r="1107" spans="1:18" x14ac:dyDescent="0.3">
      <c r="A1107" t="s">
        <v>195</v>
      </c>
      <c r="B1107" s="1">
        <v>38896</v>
      </c>
      <c r="C1107" t="s">
        <v>82</v>
      </c>
      <c r="D1107" t="s">
        <v>238</v>
      </c>
      <c r="E1107" t="s">
        <v>239</v>
      </c>
      <c r="G1107" s="6" t="s">
        <v>88</v>
      </c>
      <c r="H1107" t="s">
        <v>85</v>
      </c>
      <c r="I1107" t="s">
        <v>21</v>
      </c>
      <c r="J1107" t="s">
        <v>73</v>
      </c>
      <c r="K1107">
        <v>3.3</v>
      </c>
      <c r="L1107">
        <v>11.05</v>
      </c>
      <c r="M1107" t="s">
        <v>201</v>
      </c>
      <c r="N1107">
        <v>11.05</v>
      </c>
      <c r="P1107" cm="1">
        <f t="array" ref="P1107">IF(Q1107&gt;0,INDEX(Q1107:Q13241,MATCH(TRUE,INDEX(Q1107:Q13241="",,),0)-1),"")</f>
        <v>4</v>
      </c>
      <c r="Q1107">
        <f t="shared" si="26"/>
        <v>3</v>
      </c>
      <c r="R1107">
        <f>IF(P1107="","",0)</f>
        <v>0</v>
      </c>
    </row>
    <row r="1108" spans="1:18" x14ac:dyDescent="0.3">
      <c r="A1108" t="s">
        <v>195</v>
      </c>
      <c r="B1108" s="1">
        <v>38896</v>
      </c>
      <c r="C1108" t="s">
        <v>82</v>
      </c>
      <c r="D1108" t="s">
        <v>238</v>
      </c>
      <c r="E1108" t="s">
        <v>239</v>
      </c>
      <c r="G1108" s="6" t="s">
        <v>88</v>
      </c>
      <c r="H1108" t="s">
        <v>200</v>
      </c>
      <c r="I1108" t="s">
        <v>21</v>
      </c>
      <c r="J1108" t="s">
        <v>73</v>
      </c>
      <c r="K1108">
        <v>3.4</v>
      </c>
      <c r="L1108">
        <v>10.1</v>
      </c>
      <c r="M1108" t="s">
        <v>201</v>
      </c>
      <c r="N1108">
        <v>10.1</v>
      </c>
      <c r="P1108" cm="1">
        <f t="array" ref="P1108">IF(Q1108&gt;0,INDEX(Q1108:Q13242,MATCH(TRUE,INDEX(Q1108:Q13242="",,),0)-1),"")</f>
        <v>4</v>
      </c>
      <c r="Q1108">
        <f t="shared" si="26"/>
        <v>3</v>
      </c>
      <c r="R1108">
        <f>IF(P1108="","",0)</f>
        <v>0</v>
      </c>
    </row>
    <row r="1109" spans="1:18" x14ac:dyDescent="0.3">
      <c r="A1109" t="s">
        <v>195</v>
      </c>
      <c r="B1109" s="1">
        <v>38896</v>
      </c>
      <c r="C1109" t="s">
        <v>82</v>
      </c>
      <c r="D1109" t="s">
        <v>238</v>
      </c>
      <c r="E1109" t="s">
        <v>239</v>
      </c>
      <c r="G1109" t="s">
        <v>19</v>
      </c>
      <c r="H1109" t="s">
        <v>95</v>
      </c>
      <c r="I1109" t="s">
        <v>21</v>
      </c>
      <c r="J1109" t="s">
        <v>73</v>
      </c>
      <c r="K1109">
        <v>177.1</v>
      </c>
      <c r="L1109">
        <v>22.4</v>
      </c>
      <c r="M1109" t="s">
        <v>222</v>
      </c>
      <c r="N1109">
        <v>22.4</v>
      </c>
      <c r="P1109" cm="1">
        <f t="array" ref="P1109">IF(Q1109&gt;0,INDEX(Q1109:Q13243,MATCH(TRUE,INDEX(Q1109:Q13243="",,),0)-1),"")</f>
        <v>4</v>
      </c>
      <c r="Q1109">
        <f t="shared" si="26"/>
        <v>4</v>
      </c>
      <c r="R1109">
        <f>IF(P1109="","",0)</f>
        <v>0</v>
      </c>
    </row>
    <row r="1110" spans="1:18" x14ac:dyDescent="0.3">
      <c r="A1110" t="s">
        <v>195</v>
      </c>
      <c r="B1110" s="1">
        <v>38896</v>
      </c>
      <c r="C1110" t="s">
        <v>82</v>
      </c>
      <c r="D1110" t="s">
        <v>238</v>
      </c>
      <c r="E1110" t="s">
        <v>239</v>
      </c>
      <c r="G1110" t="s">
        <v>19</v>
      </c>
      <c r="H1110" t="s">
        <v>20</v>
      </c>
      <c r="I1110" t="s">
        <v>21</v>
      </c>
      <c r="J1110" t="s">
        <v>73</v>
      </c>
      <c r="K1110">
        <v>154.4</v>
      </c>
      <c r="L1110">
        <v>18.649999999999999</v>
      </c>
      <c r="M1110" t="s">
        <v>222</v>
      </c>
      <c r="N1110">
        <v>20.100000000000001</v>
      </c>
      <c r="P1110" cm="1">
        <f t="array" ref="P1110">IF(Q1110&gt;0,INDEX(Q1110:Q13244,MATCH(TRUE,INDEX(Q1110:Q13244="",,),0)-1),"")</f>
        <v>4</v>
      </c>
      <c r="Q1110">
        <f t="shared" si="26"/>
        <v>4</v>
      </c>
      <c r="R1110">
        <f>IF(P1110="","",0)</f>
        <v>0</v>
      </c>
    </row>
    <row r="1111" spans="1:18" x14ac:dyDescent="0.3">
      <c r="A1111" t="s">
        <v>195</v>
      </c>
      <c r="B1111" s="1">
        <v>38896</v>
      </c>
      <c r="C1111" t="s">
        <v>82</v>
      </c>
      <c r="D1111" t="s">
        <v>238</v>
      </c>
      <c r="E1111" t="s">
        <v>239</v>
      </c>
      <c r="G1111" s="6" t="s">
        <v>88</v>
      </c>
      <c r="H1111" t="s">
        <v>67</v>
      </c>
      <c r="I1111" t="s">
        <v>45</v>
      </c>
      <c r="J1111" t="s">
        <v>93</v>
      </c>
      <c r="K1111">
        <v>0.7</v>
      </c>
      <c r="L1111">
        <v>83</v>
      </c>
      <c r="M1111" t="s">
        <v>222</v>
      </c>
      <c r="N1111">
        <v>83</v>
      </c>
      <c r="P1111" cm="1">
        <f t="array" ref="P1111">IF(Q1111&gt;0,INDEX(Q1111:Q13245,MATCH(TRUE,INDEX(Q1111:Q13245="",,),0)-1),"")</f>
        <v>4</v>
      </c>
      <c r="Q1111">
        <f t="shared" si="26"/>
        <v>4</v>
      </c>
      <c r="R1111">
        <f>IF(P1111="","",0)</f>
        <v>0</v>
      </c>
    </row>
    <row r="1112" spans="1:18" x14ac:dyDescent="0.3">
      <c r="A1112" t="s">
        <v>195</v>
      </c>
      <c r="B1112" s="1">
        <v>38896</v>
      </c>
      <c r="C1112" t="s">
        <v>82</v>
      </c>
      <c r="D1112" t="s">
        <v>238</v>
      </c>
      <c r="E1112" t="s">
        <v>239</v>
      </c>
      <c r="G1112" s="6" t="s">
        <v>88</v>
      </c>
      <c r="H1112" t="s">
        <v>95</v>
      </c>
      <c r="I1112" t="s">
        <v>45</v>
      </c>
      <c r="J1112" t="s">
        <v>93</v>
      </c>
      <c r="K1112">
        <v>3.1</v>
      </c>
      <c r="L1112">
        <v>99</v>
      </c>
      <c r="M1112" t="s">
        <v>222</v>
      </c>
      <c r="N1112">
        <v>99</v>
      </c>
      <c r="P1112" cm="1">
        <f t="array" ref="P1112">IF(Q1112&gt;0,INDEX(Q1112:Q13246,MATCH(TRUE,INDEX(Q1112:Q13246="",,),0)-1),"")</f>
        <v>4</v>
      </c>
      <c r="Q1112">
        <f t="shared" si="26"/>
        <v>4</v>
      </c>
      <c r="R1112">
        <f>IF(P1112="","",0)</f>
        <v>0</v>
      </c>
    </row>
    <row r="1113" spans="1:18" x14ac:dyDescent="0.3">
      <c r="A1113" t="s">
        <v>195</v>
      </c>
      <c r="B1113" s="1">
        <v>38896</v>
      </c>
      <c r="C1113" t="s">
        <v>82</v>
      </c>
      <c r="D1113" t="s">
        <v>238</v>
      </c>
      <c r="E1113" t="s">
        <v>239</v>
      </c>
      <c r="G1113" s="6" t="s">
        <v>88</v>
      </c>
      <c r="H1113" t="s">
        <v>85</v>
      </c>
      <c r="I1113" t="s">
        <v>21</v>
      </c>
      <c r="J1113" t="s">
        <v>73</v>
      </c>
      <c r="K1113">
        <v>3.3</v>
      </c>
      <c r="L1113">
        <v>11.05</v>
      </c>
      <c r="M1113" t="s">
        <v>222</v>
      </c>
      <c r="N1113">
        <v>11.05</v>
      </c>
      <c r="P1113" cm="1">
        <f t="array" ref="P1113">IF(Q1113&gt;0,INDEX(Q1113:Q13247,MATCH(TRUE,INDEX(Q1113:Q13247="",,),0)-1),"")</f>
        <v>4</v>
      </c>
      <c r="Q1113">
        <f t="shared" si="26"/>
        <v>4</v>
      </c>
      <c r="R1113">
        <f>IF(P1113="","",0)</f>
        <v>0</v>
      </c>
    </row>
    <row r="1114" spans="1:18" x14ac:dyDescent="0.3">
      <c r="A1114" t="s">
        <v>195</v>
      </c>
      <c r="B1114" s="1">
        <v>38896</v>
      </c>
      <c r="C1114" t="s">
        <v>82</v>
      </c>
      <c r="D1114" t="s">
        <v>238</v>
      </c>
      <c r="E1114" t="s">
        <v>239</v>
      </c>
      <c r="G1114" s="6" t="s">
        <v>88</v>
      </c>
      <c r="H1114" t="s">
        <v>200</v>
      </c>
      <c r="I1114" t="s">
        <v>21</v>
      </c>
      <c r="J1114" t="s">
        <v>73</v>
      </c>
      <c r="K1114">
        <v>3.4</v>
      </c>
      <c r="L1114">
        <v>10.1</v>
      </c>
      <c r="M1114" t="s">
        <v>222</v>
      </c>
      <c r="N1114">
        <v>10.1</v>
      </c>
      <c r="P1114" cm="1">
        <f t="array" ref="P1114">IF(Q1114&gt;0,INDEX(Q1114:Q13248,MATCH(TRUE,INDEX(Q1114:Q13248="",,),0)-1),"")</f>
        <v>4</v>
      </c>
      <c r="Q1114">
        <f t="shared" si="26"/>
        <v>4</v>
      </c>
      <c r="R1114">
        <f>IF(P1114="","",0)</f>
        <v>0</v>
      </c>
    </row>
    <row r="1115" spans="1:18" x14ac:dyDescent="0.3">
      <c r="P1115" t="str" cm="1">
        <f t="array" ref="P1115">IF(Q1115&gt;0,INDEX(Q1115:Q13249,MATCH(TRUE,INDEX(Q1115:Q13249="",,),0)-1),"")</f>
        <v/>
      </c>
      <c r="R1115" t="str">
        <f>IF(P1115="","",0)</f>
        <v/>
      </c>
    </row>
    <row r="1116" spans="1:18" x14ac:dyDescent="0.3">
      <c r="A1116" t="s">
        <v>195</v>
      </c>
      <c r="B1116" s="1">
        <v>38896</v>
      </c>
      <c r="C1116" t="s">
        <v>82</v>
      </c>
      <c r="D1116" t="s">
        <v>241</v>
      </c>
      <c r="E1116" t="s">
        <v>242</v>
      </c>
      <c r="G1116" t="s">
        <v>19</v>
      </c>
      <c r="H1116" t="s">
        <v>92</v>
      </c>
      <c r="I1116" t="s">
        <v>45</v>
      </c>
      <c r="J1116" t="s">
        <v>93</v>
      </c>
      <c r="K1116">
        <v>84.7</v>
      </c>
      <c r="L1116">
        <v>390</v>
      </c>
      <c r="M1116" t="s">
        <v>243</v>
      </c>
      <c r="N1116">
        <v>390</v>
      </c>
      <c r="O1116" t="s">
        <v>24</v>
      </c>
      <c r="P1116" cm="1">
        <f t="array" ref="P1116">IF(Q1116&gt;0,INDEX(Q1116:Q13250,MATCH(TRUE,INDEX(Q1116:Q13250="",,),0)-1),"")</f>
        <v>3</v>
      </c>
      <c r="Q1116">
        <f>INT((ROW()-1116)/10)+1</f>
        <v>1</v>
      </c>
      <c r="R1116">
        <f>IF(P1116="","",0)</f>
        <v>0</v>
      </c>
    </row>
    <row r="1117" spans="1:18" x14ac:dyDescent="0.3">
      <c r="A1117" t="s">
        <v>195</v>
      </c>
      <c r="B1117" s="1">
        <v>38896</v>
      </c>
      <c r="C1117" t="s">
        <v>82</v>
      </c>
      <c r="D1117" t="s">
        <v>241</v>
      </c>
      <c r="E1117" t="s">
        <v>242</v>
      </c>
      <c r="G1117" t="s">
        <v>19</v>
      </c>
      <c r="H1117" t="s">
        <v>36</v>
      </c>
      <c r="I1117" t="s">
        <v>45</v>
      </c>
      <c r="J1117" t="s">
        <v>93</v>
      </c>
      <c r="K1117">
        <v>132</v>
      </c>
      <c r="L1117">
        <v>89</v>
      </c>
      <c r="M1117" t="s">
        <v>243</v>
      </c>
      <c r="N1117">
        <v>265</v>
      </c>
      <c r="O1117" t="s">
        <v>24</v>
      </c>
      <c r="P1117" cm="1">
        <f t="array" ref="P1117">IF(Q1117&gt;0,INDEX(Q1117:Q13251,MATCH(TRUE,INDEX(Q1117:Q13251="",,),0)-1),"")</f>
        <v>3</v>
      </c>
      <c r="Q1117">
        <f t="shared" ref="Q1117:Q1145" si="27">INT((ROW()-1116)/10)+1</f>
        <v>1</v>
      </c>
      <c r="R1117">
        <f>IF(P1117="","",0)</f>
        <v>0</v>
      </c>
    </row>
    <row r="1118" spans="1:18" x14ac:dyDescent="0.3">
      <c r="A1118" t="s">
        <v>195</v>
      </c>
      <c r="B1118" s="1">
        <v>38896</v>
      </c>
      <c r="C1118" t="s">
        <v>82</v>
      </c>
      <c r="D1118" t="s">
        <v>241</v>
      </c>
      <c r="E1118" t="s">
        <v>242</v>
      </c>
      <c r="G1118" t="s">
        <v>19</v>
      </c>
      <c r="H1118" t="s">
        <v>36</v>
      </c>
      <c r="I1118" t="s">
        <v>21</v>
      </c>
      <c r="J1118" t="s">
        <v>73</v>
      </c>
      <c r="K1118">
        <v>353</v>
      </c>
      <c r="L1118">
        <v>19.100000000000001</v>
      </c>
      <c r="M1118" t="s">
        <v>243</v>
      </c>
      <c r="N1118">
        <v>19.100000000000001</v>
      </c>
      <c r="O1118" t="s">
        <v>24</v>
      </c>
      <c r="P1118" cm="1">
        <f t="array" ref="P1118">IF(Q1118&gt;0,INDEX(Q1118:Q13252,MATCH(TRUE,INDEX(Q1118:Q13252="",,),0)-1),"")</f>
        <v>3</v>
      </c>
      <c r="Q1118">
        <f t="shared" si="27"/>
        <v>1</v>
      </c>
      <c r="R1118">
        <f>IF(P1118="","",0)</f>
        <v>0</v>
      </c>
    </row>
    <row r="1119" spans="1:18" x14ac:dyDescent="0.3">
      <c r="A1119" t="s">
        <v>195</v>
      </c>
      <c r="B1119" s="1">
        <v>38896</v>
      </c>
      <c r="C1119" t="s">
        <v>82</v>
      </c>
      <c r="D1119" t="s">
        <v>241</v>
      </c>
      <c r="E1119" t="s">
        <v>242</v>
      </c>
      <c r="G1119" s="6" t="s">
        <v>88</v>
      </c>
      <c r="H1119" t="s">
        <v>85</v>
      </c>
      <c r="I1119" t="s">
        <v>45</v>
      </c>
      <c r="J1119" t="s">
        <v>93</v>
      </c>
      <c r="K1119">
        <v>18</v>
      </c>
      <c r="L1119">
        <v>78</v>
      </c>
      <c r="M1119" t="s">
        <v>243</v>
      </c>
      <c r="N1119">
        <v>78</v>
      </c>
      <c r="O1119" t="s">
        <v>24</v>
      </c>
      <c r="P1119" cm="1">
        <f t="array" ref="P1119">IF(Q1119&gt;0,INDEX(Q1119:Q13253,MATCH(TRUE,INDEX(Q1119:Q13253="",,),0)-1),"")</f>
        <v>3</v>
      </c>
      <c r="Q1119">
        <f t="shared" si="27"/>
        <v>1</v>
      </c>
      <c r="R1119">
        <f>IF(P1119="","",0)</f>
        <v>0</v>
      </c>
    </row>
    <row r="1120" spans="1:18" x14ac:dyDescent="0.3">
      <c r="A1120" t="s">
        <v>195</v>
      </c>
      <c r="B1120" s="1">
        <v>38896</v>
      </c>
      <c r="C1120" t="s">
        <v>82</v>
      </c>
      <c r="D1120" t="s">
        <v>241</v>
      </c>
      <c r="E1120" t="s">
        <v>242</v>
      </c>
      <c r="G1120" s="6" t="s">
        <v>88</v>
      </c>
      <c r="H1120" t="s">
        <v>199</v>
      </c>
      <c r="I1120" t="s">
        <v>45</v>
      </c>
      <c r="J1120" t="s">
        <v>93</v>
      </c>
      <c r="K1120">
        <v>13.5</v>
      </c>
      <c r="L1120">
        <v>41</v>
      </c>
      <c r="M1120" t="s">
        <v>243</v>
      </c>
      <c r="N1120">
        <v>41</v>
      </c>
      <c r="O1120" t="s">
        <v>24</v>
      </c>
      <c r="P1120" cm="1">
        <f t="array" ref="P1120">IF(Q1120&gt;0,INDEX(Q1120:Q13254,MATCH(TRUE,INDEX(Q1120:Q13254="",,),0)-1),"")</f>
        <v>3</v>
      </c>
      <c r="Q1120">
        <f t="shared" si="27"/>
        <v>1</v>
      </c>
      <c r="R1120">
        <f>IF(P1120="","",0)</f>
        <v>0</v>
      </c>
    </row>
    <row r="1121" spans="1:18" x14ac:dyDescent="0.3">
      <c r="A1121" t="s">
        <v>195</v>
      </c>
      <c r="B1121" s="1">
        <v>38896</v>
      </c>
      <c r="C1121" t="s">
        <v>82</v>
      </c>
      <c r="D1121" t="s">
        <v>241</v>
      </c>
      <c r="E1121" t="s">
        <v>242</v>
      </c>
      <c r="G1121" s="6" t="s">
        <v>88</v>
      </c>
      <c r="H1121" t="s">
        <v>85</v>
      </c>
      <c r="I1121" t="s">
        <v>21</v>
      </c>
      <c r="J1121" t="s">
        <v>73</v>
      </c>
      <c r="K1121">
        <v>205</v>
      </c>
      <c r="L1121">
        <v>11.05</v>
      </c>
      <c r="M1121" t="s">
        <v>243</v>
      </c>
      <c r="N1121">
        <v>11.05</v>
      </c>
      <c r="O1121" t="s">
        <v>24</v>
      </c>
      <c r="P1121" cm="1">
        <f t="array" ref="P1121">IF(Q1121&gt;0,INDEX(Q1121:Q13255,MATCH(TRUE,INDEX(Q1121:Q13255="",,),0)-1),"")</f>
        <v>3</v>
      </c>
      <c r="Q1121">
        <f t="shared" si="27"/>
        <v>1</v>
      </c>
      <c r="R1121">
        <f>IF(P1121="","",0)</f>
        <v>0</v>
      </c>
    </row>
    <row r="1122" spans="1:18" x14ac:dyDescent="0.3">
      <c r="A1122" t="s">
        <v>195</v>
      </c>
      <c r="B1122" s="1">
        <v>38896</v>
      </c>
      <c r="C1122" t="s">
        <v>82</v>
      </c>
      <c r="D1122" t="s">
        <v>241</v>
      </c>
      <c r="E1122" t="s">
        <v>242</v>
      </c>
      <c r="G1122" s="6" t="s">
        <v>88</v>
      </c>
      <c r="H1122" t="s">
        <v>92</v>
      </c>
      <c r="I1122" t="s">
        <v>21</v>
      </c>
      <c r="J1122" t="s">
        <v>73</v>
      </c>
      <c r="K1122">
        <v>302</v>
      </c>
      <c r="L1122">
        <v>14.8</v>
      </c>
      <c r="M1122" t="s">
        <v>243</v>
      </c>
      <c r="N1122">
        <v>14.8</v>
      </c>
      <c r="O1122" t="s">
        <v>24</v>
      </c>
      <c r="P1122" cm="1">
        <f t="array" ref="P1122">IF(Q1122&gt;0,INDEX(Q1122:Q13256,MATCH(TRUE,INDEX(Q1122:Q13256="",,),0)-1),"")</f>
        <v>3</v>
      </c>
      <c r="Q1122">
        <f t="shared" si="27"/>
        <v>1</v>
      </c>
      <c r="R1122">
        <f>IF(P1122="","",0)</f>
        <v>0</v>
      </c>
    </row>
    <row r="1123" spans="1:18" x14ac:dyDescent="0.3">
      <c r="A1123" t="s">
        <v>195</v>
      </c>
      <c r="B1123" s="1">
        <v>38896</v>
      </c>
      <c r="C1123" t="s">
        <v>82</v>
      </c>
      <c r="D1123" t="s">
        <v>241</v>
      </c>
      <c r="E1123" t="s">
        <v>242</v>
      </c>
      <c r="G1123" s="6" t="s">
        <v>88</v>
      </c>
      <c r="H1123" t="s">
        <v>199</v>
      </c>
      <c r="I1123" t="s">
        <v>21</v>
      </c>
      <c r="J1123" t="s">
        <v>73</v>
      </c>
      <c r="K1123">
        <v>75</v>
      </c>
      <c r="L1123">
        <v>9.1999999999999993</v>
      </c>
      <c r="M1123" t="s">
        <v>243</v>
      </c>
      <c r="N1123">
        <v>9.1999999999999993</v>
      </c>
      <c r="O1123" t="s">
        <v>24</v>
      </c>
      <c r="P1123" cm="1">
        <f t="array" ref="P1123">IF(Q1123&gt;0,INDEX(Q1123:Q13257,MATCH(TRUE,INDEX(Q1123:Q13257="",,),0)-1),"")</f>
        <v>3</v>
      </c>
      <c r="Q1123">
        <f t="shared" si="27"/>
        <v>1</v>
      </c>
      <c r="R1123">
        <f>IF(P1123="","",0)</f>
        <v>0</v>
      </c>
    </row>
    <row r="1124" spans="1:18" x14ac:dyDescent="0.3">
      <c r="A1124" t="s">
        <v>195</v>
      </c>
      <c r="B1124" s="1">
        <v>38896</v>
      </c>
      <c r="C1124" t="s">
        <v>82</v>
      </c>
      <c r="D1124" t="s">
        <v>241</v>
      </c>
      <c r="E1124" t="s">
        <v>242</v>
      </c>
      <c r="G1124" s="6" t="s">
        <v>88</v>
      </c>
      <c r="H1124" t="s">
        <v>200</v>
      </c>
      <c r="I1124" t="s">
        <v>21</v>
      </c>
      <c r="J1124" t="s">
        <v>73</v>
      </c>
      <c r="K1124">
        <v>4</v>
      </c>
      <c r="L1124">
        <v>9.4</v>
      </c>
      <c r="M1124" t="s">
        <v>243</v>
      </c>
      <c r="N1124">
        <v>9.4</v>
      </c>
      <c r="O1124" t="s">
        <v>24</v>
      </c>
      <c r="P1124" cm="1">
        <f t="array" ref="P1124">IF(Q1124&gt;0,INDEX(Q1124:Q13258,MATCH(TRUE,INDEX(Q1124:Q13258="",,),0)-1),"")</f>
        <v>3</v>
      </c>
      <c r="Q1124">
        <f t="shared" si="27"/>
        <v>1</v>
      </c>
      <c r="R1124">
        <f>IF(P1124="","",0)</f>
        <v>0</v>
      </c>
    </row>
    <row r="1125" spans="1:18" x14ac:dyDescent="0.3">
      <c r="A1125" t="s">
        <v>195</v>
      </c>
      <c r="B1125" s="1">
        <v>38896</v>
      </c>
      <c r="C1125" t="s">
        <v>82</v>
      </c>
      <c r="D1125" t="s">
        <v>241</v>
      </c>
      <c r="E1125" t="s">
        <v>242</v>
      </c>
      <c r="G1125" s="6" t="s">
        <v>88</v>
      </c>
      <c r="H1125" t="s">
        <v>72</v>
      </c>
      <c r="I1125" t="s">
        <v>21</v>
      </c>
      <c r="J1125" t="s">
        <v>73</v>
      </c>
      <c r="K1125">
        <v>1</v>
      </c>
      <c r="L1125">
        <v>9.4</v>
      </c>
      <c r="M1125" t="s">
        <v>243</v>
      </c>
      <c r="N1125">
        <v>9.4</v>
      </c>
      <c r="O1125" t="s">
        <v>24</v>
      </c>
      <c r="P1125" cm="1">
        <f t="array" ref="P1125">IF(Q1125&gt;0,INDEX(Q1125:Q13259,MATCH(TRUE,INDEX(Q1125:Q13259="",,),0)-1),"")</f>
        <v>3</v>
      </c>
      <c r="Q1125">
        <f t="shared" si="27"/>
        <v>1</v>
      </c>
      <c r="R1125">
        <f>IF(P1125="","",0)</f>
        <v>0</v>
      </c>
    </row>
    <row r="1126" spans="1:18" x14ac:dyDescent="0.3">
      <c r="A1126" t="s">
        <v>195</v>
      </c>
      <c r="B1126" s="1">
        <v>38896</v>
      </c>
      <c r="C1126" t="s">
        <v>82</v>
      </c>
      <c r="D1126" t="s">
        <v>241</v>
      </c>
      <c r="E1126" t="s">
        <v>242</v>
      </c>
      <c r="G1126" t="s">
        <v>19</v>
      </c>
      <c r="H1126" t="s">
        <v>92</v>
      </c>
      <c r="I1126" t="s">
        <v>45</v>
      </c>
      <c r="J1126" t="s">
        <v>93</v>
      </c>
      <c r="K1126">
        <v>84.7</v>
      </c>
      <c r="L1126">
        <v>390</v>
      </c>
      <c r="M1126" t="s">
        <v>201</v>
      </c>
      <c r="N1126">
        <v>390</v>
      </c>
      <c r="P1126" cm="1">
        <f t="array" ref="P1126">IF(Q1126&gt;0,INDEX(Q1126:Q13260,MATCH(TRUE,INDEX(Q1126:Q13260="",,),0)-1),"")</f>
        <v>3</v>
      </c>
      <c r="Q1126">
        <f t="shared" si="27"/>
        <v>2</v>
      </c>
      <c r="R1126">
        <f>IF(P1126="","",0)</f>
        <v>0</v>
      </c>
    </row>
    <row r="1127" spans="1:18" x14ac:dyDescent="0.3">
      <c r="A1127" t="s">
        <v>195</v>
      </c>
      <c r="B1127" s="1">
        <v>38896</v>
      </c>
      <c r="C1127" t="s">
        <v>82</v>
      </c>
      <c r="D1127" t="s">
        <v>241</v>
      </c>
      <c r="E1127" t="s">
        <v>242</v>
      </c>
      <c r="G1127" t="s">
        <v>19</v>
      </c>
      <c r="H1127" t="s">
        <v>36</v>
      </c>
      <c r="I1127" t="s">
        <v>45</v>
      </c>
      <c r="J1127" t="s">
        <v>93</v>
      </c>
      <c r="K1127">
        <v>132</v>
      </c>
      <c r="L1127">
        <v>89</v>
      </c>
      <c r="M1127" t="s">
        <v>201</v>
      </c>
      <c r="N1127">
        <v>89</v>
      </c>
      <c r="P1127" cm="1">
        <f t="array" ref="P1127">IF(Q1127&gt;0,INDEX(Q1127:Q13261,MATCH(TRUE,INDEX(Q1127:Q13261="",,),0)-1),"")</f>
        <v>3</v>
      </c>
      <c r="Q1127">
        <f t="shared" si="27"/>
        <v>2</v>
      </c>
      <c r="R1127">
        <f>IF(P1127="","",0)</f>
        <v>0</v>
      </c>
    </row>
    <row r="1128" spans="1:18" x14ac:dyDescent="0.3">
      <c r="A1128" t="s">
        <v>195</v>
      </c>
      <c r="B1128" s="1">
        <v>38896</v>
      </c>
      <c r="C1128" t="s">
        <v>82</v>
      </c>
      <c r="D1128" t="s">
        <v>241</v>
      </c>
      <c r="E1128" t="s">
        <v>242</v>
      </c>
      <c r="G1128" t="s">
        <v>19</v>
      </c>
      <c r="H1128" t="s">
        <v>36</v>
      </c>
      <c r="I1128" t="s">
        <v>21</v>
      </c>
      <c r="J1128" t="s">
        <v>73</v>
      </c>
      <c r="K1128">
        <v>353</v>
      </c>
      <c r="L1128">
        <v>19.100000000000001</v>
      </c>
      <c r="M1128" t="s">
        <v>201</v>
      </c>
      <c r="N1128">
        <v>44.73</v>
      </c>
      <c r="P1128" cm="1">
        <f t="array" ref="P1128">IF(Q1128&gt;0,INDEX(Q1128:Q13262,MATCH(TRUE,INDEX(Q1128:Q13262="",,),0)-1),"")</f>
        <v>3</v>
      </c>
      <c r="Q1128">
        <f t="shared" si="27"/>
        <v>2</v>
      </c>
      <c r="R1128">
        <f>IF(P1128="","",0)</f>
        <v>0</v>
      </c>
    </row>
    <row r="1129" spans="1:18" x14ac:dyDescent="0.3">
      <c r="A1129" t="s">
        <v>195</v>
      </c>
      <c r="B1129" s="1">
        <v>38896</v>
      </c>
      <c r="C1129" t="s">
        <v>82</v>
      </c>
      <c r="D1129" t="s">
        <v>241</v>
      </c>
      <c r="E1129" t="s">
        <v>242</v>
      </c>
      <c r="G1129" s="6" t="s">
        <v>88</v>
      </c>
      <c r="H1129" t="s">
        <v>85</v>
      </c>
      <c r="I1129" t="s">
        <v>45</v>
      </c>
      <c r="J1129" t="s">
        <v>93</v>
      </c>
      <c r="K1129">
        <v>18</v>
      </c>
      <c r="L1129">
        <v>78</v>
      </c>
      <c r="M1129" t="s">
        <v>201</v>
      </c>
      <c r="N1129">
        <v>78</v>
      </c>
      <c r="P1129" cm="1">
        <f t="array" ref="P1129">IF(Q1129&gt;0,INDEX(Q1129:Q13263,MATCH(TRUE,INDEX(Q1129:Q13263="",,),0)-1),"")</f>
        <v>3</v>
      </c>
      <c r="Q1129">
        <f t="shared" si="27"/>
        <v>2</v>
      </c>
      <c r="R1129">
        <f>IF(P1129="","",0)</f>
        <v>0</v>
      </c>
    </row>
    <row r="1130" spans="1:18" x14ac:dyDescent="0.3">
      <c r="A1130" t="s">
        <v>195</v>
      </c>
      <c r="B1130" s="1">
        <v>38896</v>
      </c>
      <c r="C1130" t="s">
        <v>82</v>
      </c>
      <c r="D1130" t="s">
        <v>241</v>
      </c>
      <c r="E1130" t="s">
        <v>242</v>
      </c>
      <c r="G1130" s="6" t="s">
        <v>88</v>
      </c>
      <c r="H1130" t="s">
        <v>199</v>
      </c>
      <c r="I1130" t="s">
        <v>45</v>
      </c>
      <c r="J1130" t="s">
        <v>93</v>
      </c>
      <c r="K1130">
        <v>13.5</v>
      </c>
      <c r="L1130">
        <v>41</v>
      </c>
      <c r="M1130" t="s">
        <v>201</v>
      </c>
      <c r="N1130">
        <v>41</v>
      </c>
      <c r="P1130" cm="1">
        <f t="array" ref="P1130">IF(Q1130&gt;0,INDEX(Q1130:Q13264,MATCH(TRUE,INDEX(Q1130:Q13264="",,),0)-1),"")</f>
        <v>3</v>
      </c>
      <c r="Q1130">
        <f t="shared" si="27"/>
        <v>2</v>
      </c>
      <c r="R1130">
        <f>IF(P1130="","",0)</f>
        <v>0</v>
      </c>
    </row>
    <row r="1131" spans="1:18" x14ac:dyDescent="0.3">
      <c r="A1131" t="s">
        <v>195</v>
      </c>
      <c r="B1131" s="1">
        <v>38896</v>
      </c>
      <c r="C1131" t="s">
        <v>82</v>
      </c>
      <c r="D1131" t="s">
        <v>241</v>
      </c>
      <c r="E1131" t="s">
        <v>242</v>
      </c>
      <c r="G1131" s="6" t="s">
        <v>88</v>
      </c>
      <c r="H1131" t="s">
        <v>85</v>
      </c>
      <c r="I1131" t="s">
        <v>21</v>
      </c>
      <c r="J1131" t="s">
        <v>73</v>
      </c>
      <c r="K1131">
        <v>205</v>
      </c>
      <c r="L1131">
        <v>11.05</v>
      </c>
      <c r="M1131" t="s">
        <v>201</v>
      </c>
      <c r="N1131">
        <v>11.05</v>
      </c>
      <c r="P1131" cm="1">
        <f t="array" ref="P1131">IF(Q1131&gt;0,INDEX(Q1131:Q13265,MATCH(TRUE,INDEX(Q1131:Q13265="",,),0)-1),"")</f>
        <v>3</v>
      </c>
      <c r="Q1131">
        <f t="shared" si="27"/>
        <v>2</v>
      </c>
      <c r="R1131">
        <f>IF(P1131="","",0)</f>
        <v>0</v>
      </c>
    </row>
    <row r="1132" spans="1:18" x14ac:dyDescent="0.3">
      <c r="A1132" t="s">
        <v>195</v>
      </c>
      <c r="B1132" s="1">
        <v>38896</v>
      </c>
      <c r="C1132" t="s">
        <v>82</v>
      </c>
      <c r="D1132" t="s">
        <v>241</v>
      </c>
      <c r="E1132" t="s">
        <v>242</v>
      </c>
      <c r="G1132" s="6" t="s">
        <v>88</v>
      </c>
      <c r="H1132" t="s">
        <v>92</v>
      </c>
      <c r="I1132" t="s">
        <v>21</v>
      </c>
      <c r="J1132" t="s">
        <v>73</v>
      </c>
      <c r="K1132">
        <v>302</v>
      </c>
      <c r="L1132">
        <v>14.8</v>
      </c>
      <c r="M1132" t="s">
        <v>201</v>
      </c>
      <c r="N1132">
        <v>14.8</v>
      </c>
      <c r="P1132" cm="1">
        <f t="array" ref="P1132">IF(Q1132&gt;0,INDEX(Q1132:Q13266,MATCH(TRUE,INDEX(Q1132:Q13266="",,),0)-1),"")</f>
        <v>3</v>
      </c>
      <c r="Q1132">
        <f t="shared" si="27"/>
        <v>2</v>
      </c>
      <c r="R1132">
        <f>IF(P1132="","",0)</f>
        <v>0</v>
      </c>
    </row>
    <row r="1133" spans="1:18" x14ac:dyDescent="0.3">
      <c r="A1133" t="s">
        <v>195</v>
      </c>
      <c r="B1133" s="1">
        <v>38896</v>
      </c>
      <c r="C1133" t="s">
        <v>82</v>
      </c>
      <c r="D1133" t="s">
        <v>241</v>
      </c>
      <c r="E1133" t="s">
        <v>242</v>
      </c>
      <c r="G1133" s="6" t="s">
        <v>88</v>
      </c>
      <c r="H1133" t="s">
        <v>199</v>
      </c>
      <c r="I1133" t="s">
        <v>21</v>
      </c>
      <c r="J1133" t="s">
        <v>73</v>
      </c>
      <c r="K1133">
        <v>75</v>
      </c>
      <c r="L1133">
        <v>9.1999999999999993</v>
      </c>
      <c r="M1133" t="s">
        <v>201</v>
      </c>
      <c r="N1133">
        <v>9.1999999999999993</v>
      </c>
      <c r="P1133" cm="1">
        <f t="array" ref="P1133">IF(Q1133&gt;0,INDEX(Q1133:Q13267,MATCH(TRUE,INDEX(Q1133:Q13267="",,),0)-1),"")</f>
        <v>3</v>
      </c>
      <c r="Q1133">
        <f t="shared" si="27"/>
        <v>2</v>
      </c>
      <c r="R1133">
        <f>IF(P1133="","",0)</f>
        <v>0</v>
      </c>
    </row>
    <row r="1134" spans="1:18" x14ac:dyDescent="0.3">
      <c r="A1134" t="s">
        <v>195</v>
      </c>
      <c r="B1134" s="1">
        <v>38896</v>
      </c>
      <c r="C1134" t="s">
        <v>82</v>
      </c>
      <c r="D1134" t="s">
        <v>241</v>
      </c>
      <c r="E1134" t="s">
        <v>242</v>
      </c>
      <c r="G1134" s="6" t="s">
        <v>88</v>
      </c>
      <c r="H1134" t="s">
        <v>200</v>
      </c>
      <c r="I1134" t="s">
        <v>21</v>
      </c>
      <c r="J1134" t="s">
        <v>73</v>
      </c>
      <c r="K1134">
        <v>4</v>
      </c>
      <c r="L1134">
        <v>9.4</v>
      </c>
      <c r="M1134" t="s">
        <v>201</v>
      </c>
      <c r="N1134">
        <v>9.4</v>
      </c>
      <c r="P1134" cm="1">
        <f t="array" ref="P1134">IF(Q1134&gt;0,INDEX(Q1134:Q13268,MATCH(TRUE,INDEX(Q1134:Q13268="",,),0)-1),"")</f>
        <v>3</v>
      </c>
      <c r="Q1134">
        <f t="shared" si="27"/>
        <v>2</v>
      </c>
      <c r="R1134">
        <f>IF(P1134="","",0)</f>
        <v>0</v>
      </c>
    </row>
    <row r="1135" spans="1:18" x14ac:dyDescent="0.3">
      <c r="A1135" t="s">
        <v>195</v>
      </c>
      <c r="B1135" s="1">
        <v>38896</v>
      </c>
      <c r="C1135" t="s">
        <v>82</v>
      </c>
      <c r="D1135" t="s">
        <v>241</v>
      </c>
      <c r="E1135" t="s">
        <v>242</v>
      </c>
      <c r="G1135" s="6" t="s">
        <v>88</v>
      </c>
      <c r="H1135" t="s">
        <v>72</v>
      </c>
      <c r="I1135" t="s">
        <v>21</v>
      </c>
      <c r="J1135" t="s">
        <v>73</v>
      </c>
      <c r="K1135">
        <v>1</v>
      </c>
      <c r="L1135">
        <v>9.4</v>
      </c>
      <c r="M1135" t="s">
        <v>201</v>
      </c>
      <c r="N1135">
        <v>9.4</v>
      </c>
      <c r="P1135" cm="1">
        <f t="array" ref="P1135">IF(Q1135&gt;0,INDEX(Q1135:Q13269,MATCH(TRUE,INDEX(Q1135:Q13269="",,),0)-1),"")</f>
        <v>3</v>
      </c>
      <c r="Q1135">
        <f t="shared" si="27"/>
        <v>2</v>
      </c>
      <c r="R1135">
        <f>IF(P1135="","",0)</f>
        <v>0</v>
      </c>
    </row>
    <row r="1136" spans="1:18" x14ac:dyDescent="0.3">
      <c r="A1136" t="s">
        <v>195</v>
      </c>
      <c r="B1136" s="1">
        <v>38896</v>
      </c>
      <c r="C1136" t="s">
        <v>82</v>
      </c>
      <c r="D1136" t="s">
        <v>241</v>
      </c>
      <c r="E1136" t="s">
        <v>242</v>
      </c>
      <c r="G1136" t="s">
        <v>19</v>
      </c>
      <c r="H1136" t="s">
        <v>92</v>
      </c>
      <c r="I1136" t="s">
        <v>45</v>
      </c>
      <c r="J1136" t="s">
        <v>93</v>
      </c>
      <c r="K1136">
        <v>84.7</v>
      </c>
      <c r="L1136">
        <v>390</v>
      </c>
      <c r="M1136" t="s">
        <v>205</v>
      </c>
      <c r="N1136">
        <v>394</v>
      </c>
      <c r="P1136" cm="1">
        <f t="array" ref="P1136">IF(Q1136&gt;0,INDEX(Q1136:Q13270,MATCH(TRUE,INDEX(Q1136:Q13270="",,),0)-1),"")</f>
        <v>3</v>
      </c>
      <c r="Q1136">
        <f t="shared" si="27"/>
        <v>3</v>
      </c>
      <c r="R1136">
        <f>IF(P1136="","",0)</f>
        <v>0</v>
      </c>
    </row>
    <row r="1137" spans="1:18" x14ac:dyDescent="0.3">
      <c r="A1137" t="s">
        <v>195</v>
      </c>
      <c r="B1137" s="1">
        <v>38896</v>
      </c>
      <c r="C1137" t="s">
        <v>82</v>
      </c>
      <c r="D1137" t="s">
        <v>241</v>
      </c>
      <c r="E1137" t="s">
        <v>242</v>
      </c>
      <c r="G1137" t="s">
        <v>19</v>
      </c>
      <c r="H1137" t="s">
        <v>36</v>
      </c>
      <c r="I1137" t="s">
        <v>45</v>
      </c>
      <c r="J1137" t="s">
        <v>93</v>
      </c>
      <c r="K1137">
        <v>132</v>
      </c>
      <c r="L1137">
        <v>89</v>
      </c>
      <c r="M1137" t="s">
        <v>205</v>
      </c>
      <c r="N1137">
        <v>89</v>
      </c>
      <c r="P1137" cm="1">
        <f t="array" ref="P1137">IF(Q1137&gt;0,INDEX(Q1137:Q13271,MATCH(TRUE,INDEX(Q1137:Q13271="",,),0)-1),"")</f>
        <v>3</v>
      </c>
      <c r="Q1137">
        <f t="shared" si="27"/>
        <v>3</v>
      </c>
      <c r="R1137">
        <f>IF(P1137="","",0)</f>
        <v>0</v>
      </c>
    </row>
    <row r="1138" spans="1:18" x14ac:dyDescent="0.3">
      <c r="A1138" t="s">
        <v>195</v>
      </c>
      <c r="B1138" s="1">
        <v>38896</v>
      </c>
      <c r="C1138" t="s">
        <v>82</v>
      </c>
      <c r="D1138" t="s">
        <v>241</v>
      </c>
      <c r="E1138" t="s">
        <v>242</v>
      </c>
      <c r="G1138" t="s">
        <v>19</v>
      </c>
      <c r="H1138" t="s">
        <v>36</v>
      </c>
      <c r="I1138" t="s">
        <v>21</v>
      </c>
      <c r="J1138" t="s">
        <v>73</v>
      </c>
      <c r="K1138">
        <v>353</v>
      </c>
      <c r="L1138">
        <v>19.100000000000001</v>
      </c>
      <c r="M1138" t="s">
        <v>205</v>
      </c>
      <c r="N1138">
        <v>19.100000000000001</v>
      </c>
      <c r="P1138" cm="1">
        <f t="array" ref="P1138">IF(Q1138&gt;0,INDEX(Q1138:Q13272,MATCH(TRUE,INDEX(Q1138:Q13272="",,),0)-1),"")</f>
        <v>3</v>
      </c>
      <c r="Q1138">
        <f t="shared" si="27"/>
        <v>3</v>
      </c>
      <c r="R1138">
        <f>IF(P1138="","",0)</f>
        <v>0</v>
      </c>
    </row>
    <row r="1139" spans="1:18" x14ac:dyDescent="0.3">
      <c r="A1139" t="s">
        <v>195</v>
      </c>
      <c r="B1139" s="1">
        <v>38896</v>
      </c>
      <c r="C1139" t="s">
        <v>82</v>
      </c>
      <c r="D1139" t="s">
        <v>241</v>
      </c>
      <c r="E1139" t="s">
        <v>242</v>
      </c>
      <c r="G1139" s="6" t="s">
        <v>88</v>
      </c>
      <c r="H1139" t="s">
        <v>85</v>
      </c>
      <c r="I1139" t="s">
        <v>45</v>
      </c>
      <c r="J1139" t="s">
        <v>93</v>
      </c>
      <c r="K1139">
        <v>18</v>
      </c>
      <c r="L1139">
        <v>78</v>
      </c>
      <c r="M1139" t="s">
        <v>205</v>
      </c>
      <c r="N1139">
        <v>78</v>
      </c>
      <c r="P1139" cm="1">
        <f t="array" ref="P1139">IF(Q1139&gt;0,INDEX(Q1139:Q13273,MATCH(TRUE,INDEX(Q1139:Q13273="",,),0)-1),"")</f>
        <v>3</v>
      </c>
      <c r="Q1139">
        <f t="shared" si="27"/>
        <v>3</v>
      </c>
      <c r="R1139">
        <f>IF(P1139="","",0)</f>
        <v>0</v>
      </c>
    </row>
    <row r="1140" spans="1:18" x14ac:dyDescent="0.3">
      <c r="A1140" t="s">
        <v>195</v>
      </c>
      <c r="B1140" s="1">
        <v>38896</v>
      </c>
      <c r="C1140" t="s">
        <v>82</v>
      </c>
      <c r="D1140" t="s">
        <v>241</v>
      </c>
      <c r="E1140" t="s">
        <v>242</v>
      </c>
      <c r="G1140" s="6" t="s">
        <v>88</v>
      </c>
      <c r="H1140" t="s">
        <v>199</v>
      </c>
      <c r="I1140" t="s">
        <v>45</v>
      </c>
      <c r="J1140" t="s">
        <v>93</v>
      </c>
      <c r="K1140">
        <v>13.5</v>
      </c>
      <c r="L1140">
        <v>41</v>
      </c>
      <c r="M1140" t="s">
        <v>205</v>
      </c>
      <c r="N1140">
        <v>41</v>
      </c>
      <c r="P1140" cm="1">
        <f t="array" ref="P1140">IF(Q1140&gt;0,INDEX(Q1140:Q13274,MATCH(TRUE,INDEX(Q1140:Q13274="",,),0)-1),"")</f>
        <v>3</v>
      </c>
      <c r="Q1140">
        <f t="shared" si="27"/>
        <v>3</v>
      </c>
      <c r="R1140">
        <f>IF(P1140="","",0)</f>
        <v>0</v>
      </c>
    </row>
    <row r="1141" spans="1:18" x14ac:dyDescent="0.3">
      <c r="A1141" t="s">
        <v>195</v>
      </c>
      <c r="B1141" s="1">
        <v>38896</v>
      </c>
      <c r="C1141" t="s">
        <v>82</v>
      </c>
      <c r="D1141" t="s">
        <v>241</v>
      </c>
      <c r="E1141" t="s">
        <v>242</v>
      </c>
      <c r="G1141" s="6" t="s">
        <v>88</v>
      </c>
      <c r="H1141" t="s">
        <v>85</v>
      </c>
      <c r="I1141" t="s">
        <v>21</v>
      </c>
      <c r="J1141" t="s">
        <v>73</v>
      </c>
      <c r="K1141">
        <v>205</v>
      </c>
      <c r="L1141">
        <v>11.05</v>
      </c>
      <c r="M1141" t="s">
        <v>205</v>
      </c>
      <c r="N1141">
        <v>11.05</v>
      </c>
      <c r="P1141" cm="1">
        <f t="array" ref="P1141">IF(Q1141&gt;0,INDEX(Q1141:Q13275,MATCH(TRUE,INDEX(Q1141:Q13275="",,),0)-1),"")</f>
        <v>3</v>
      </c>
      <c r="Q1141">
        <f t="shared" si="27"/>
        <v>3</v>
      </c>
      <c r="R1141">
        <f>IF(P1141="","",0)</f>
        <v>0</v>
      </c>
    </row>
    <row r="1142" spans="1:18" x14ac:dyDescent="0.3">
      <c r="A1142" t="s">
        <v>195</v>
      </c>
      <c r="B1142" s="1">
        <v>38896</v>
      </c>
      <c r="C1142" t="s">
        <v>82</v>
      </c>
      <c r="D1142" t="s">
        <v>241</v>
      </c>
      <c r="E1142" t="s">
        <v>242</v>
      </c>
      <c r="G1142" s="6" t="s">
        <v>88</v>
      </c>
      <c r="H1142" t="s">
        <v>92</v>
      </c>
      <c r="I1142" t="s">
        <v>21</v>
      </c>
      <c r="J1142" t="s">
        <v>73</v>
      </c>
      <c r="K1142">
        <v>302</v>
      </c>
      <c r="L1142">
        <v>14.8</v>
      </c>
      <c r="M1142" t="s">
        <v>205</v>
      </c>
      <c r="N1142">
        <v>14.8</v>
      </c>
      <c r="P1142" cm="1">
        <f t="array" ref="P1142">IF(Q1142&gt;0,INDEX(Q1142:Q13276,MATCH(TRUE,INDEX(Q1142:Q13276="",,),0)-1),"")</f>
        <v>3</v>
      </c>
      <c r="Q1142">
        <f t="shared" si="27"/>
        <v>3</v>
      </c>
      <c r="R1142">
        <f>IF(P1142="","",0)</f>
        <v>0</v>
      </c>
    </row>
    <row r="1143" spans="1:18" x14ac:dyDescent="0.3">
      <c r="A1143" t="s">
        <v>195</v>
      </c>
      <c r="B1143" s="1">
        <v>38896</v>
      </c>
      <c r="C1143" t="s">
        <v>82</v>
      </c>
      <c r="D1143" t="s">
        <v>241</v>
      </c>
      <c r="E1143" t="s">
        <v>242</v>
      </c>
      <c r="G1143" s="6" t="s">
        <v>88</v>
      </c>
      <c r="H1143" t="s">
        <v>199</v>
      </c>
      <c r="I1143" t="s">
        <v>21</v>
      </c>
      <c r="J1143" t="s">
        <v>73</v>
      </c>
      <c r="K1143">
        <v>75</v>
      </c>
      <c r="L1143">
        <v>9.1999999999999993</v>
      </c>
      <c r="M1143" t="s">
        <v>205</v>
      </c>
      <c r="N1143">
        <v>9.1999999999999993</v>
      </c>
      <c r="P1143" cm="1">
        <f t="array" ref="P1143">IF(Q1143&gt;0,INDEX(Q1143:Q13277,MATCH(TRUE,INDEX(Q1143:Q13277="",,),0)-1),"")</f>
        <v>3</v>
      </c>
      <c r="Q1143">
        <f t="shared" si="27"/>
        <v>3</v>
      </c>
      <c r="R1143">
        <f>IF(P1143="","",0)</f>
        <v>0</v>
      </c>
    </row>
    <row r="1144" spans="1:18" x14ac:dyDescent="0.3">
      <c r="A1144" t="s">
        <v>195</v>
      </c>
      <c r="B1144" s="1">
        <v>38896</v>
      </c>
      <c r="C1144" t="s">
        <v>82</v>
      </c>
      <c r="D1144" t="s">
        <v>241</v>
      </c>
      <c r="E1144" t="s">
        <v>242</v>
      </c>
      <c r="G1144" s="6" t="s">
        <v>88</v>
      </c>
      <c r="H1144" t="s">
        <v>200</v>
      </c>
      <c r="I1144" t="s">
        <v>21</v>
      </c>
      <c r="J1144" t="s">
        <v>73</v>
      </c>
      <c r="K1144">
        <v>4</v>
      </c>
      <c r="L1144">
        <v>9.4</v>
      </c>
      <c r="M1144" t="s">
        <v>205</v>
      </c>
      <c r="N1144">
        <v>9.4</v>
      </c>
      <c r="P1144" cm="1">
        <f t="array" ref="P1144">IF(Q1144&gt;0,INDEX(Q1144:Q13278,MATCH(TRUE,INDEX(Q1144:Q13278="",,),0)-1),"")</f>
        <v>3</v>
      </c>
      <c r="Q1144">
        <f t="shared" si="27"/>
        <v>3</v>
      </c>
      <c r="R1144">
        <f>IF(P1144="","",0)</f>
        <v>0</v>
      </c>
    </row>
    <row r="1145" spans="1:18" x14ac:dyDescent="0.3">
      <c r="A1145" t="s">
        <v>195</v>
      </c>
      <c r="B1145" s="1">
        <v>38896</v>
      </c>
      <c r="C1145" t="s">
        <v>82</v>
      </c>
      <c r="D1145" t="s">
        <v>241</v>
      </c>
      <c r="E1145" t="s">
        <v>242</v>
      </c>
      <c r="G1145" s="6" t="s">
        <v>88</v>
      </c>
      <c r="H1145" t="s">
        <v>72</v>
      </c>
      <c r="I1145" t="s">
        <v>21</v>
      </c>
      <c r="J1145" t="s">
        <v>73</v>
      </c>
      <c r="K1145">
        <v>1</v>
      </c>
      <c r="L1145">
        <v>9.4</v>
      </c>
      <c r="M1145" t="s">
        <v>205</v>
      </c>
      <c r="N1145">
        <v>9.4</v>
      </c>
      <c r="P1145" cm="1">
        <f t="array" ref="P1145">IF(Q1145&gt;0,INDEX(Q1145:Q13279,MATCH(TRUE,INDEX(Q1145:Q13279="",,),0)-1),"")</f>
        <v>3</v>
      </c>
      <c r="Q1145">
        <f t="shared" si="27"/>
        <v>3</v>
      </c>
      <c r="R1145">
        <f>IF(P1145="","",0)</f>
        <v>0</v>
      </c>
    </row>
    <row r="1146" spans="1:18" x14ac:dyDescent="0.3">
      <c r="P1146" t="str" cm="1">
        <f t="array" ref="P1146">IF(Q1146&gt;0,INDEX(Q1146:Q13280,MATCH(TRUE,INDEX(Q1146:Q13280="",,),0)-1),"")</f>
        <v/>
      </c>
      <c r="R1146" t="str">
        <f>IF(P1146="","",0)</f>
        <v/>
      </c>
    </row>
    <row r="1147" spans="1:18" x14ac:dyDescent="0.3">
      <c r="A1147" t="s">
        <v>195</v>
      </c>
      <c r="B1147" s="1">
        <v>38917</v>
      </c>
      <c r="C1147" t="s">
        <v>82</v>
      </c>
      <c r="D1147" t="s">
        <v>244</v>
      </c>
      <c r="E1147" t="s">
        <v>245</v>
      </c>
      <c r="G1147" t="s">
        <v>19</v>
      </c>
      <c r="H1147" t="s">
        <v>92</v>
      </c>
      <c r="I1147" t="s">
        <v>45</v>
      </c>
      <c r="J1147" t="s">
        <v>93</v>
      </c>
      <c r="K1147">
        <v>17.2</v>
      </c>
      <c r="L1147">
        <v>441</v>
      </c>
      <c r="M1147" t="s">
        <v>222</v>
      </c>
      <c r="N1147">
        <v>441</v>
      </c>
      <c r="O1147" t="s">
        <v>24</v>
      </c>
      <c r="P1147" cm="1">
        <f t="array" ref="P1147">IF(Q1147&gt;0,INDEX(Q1147:Q13281,MATCH(TRUE,INDEX(Q1147:Q13281="",,),0)-1),"")</f>
        <v>3</v>
      </c>
      <c r="Q1147">
        <f>INT((ROW()-1147)/11)+1</f>
        <v>1</v>
      </c>
      <c r="R1147">
        <f>IF(P1147="","",0)</f>
        <v>0</v>
      </c>
    </row>
    <row r="1148" spans="1:18" x14ac:dyDescent="0.3">
      <c r="A1148" t="s">
        <v>195</v>
      </c>
      <c r="B1148" s="1">
        <v>38917</v>
      </c>
      <c r="C1148" t="s">
        <v>82</v>
      </c>
      <c r="D1148" t="s">
        <v>244</v>
      </c>
      <c r="E1148" t="s">
        <v>245</v>
      </c>
      <c r="G1148" t="s">
        <v>19</v>
      </c>
      <c r="H1148" t="s">
        <v>20</v>
      </c>
      <c r="I1148" t="s">
        <v>45</v>
      </c>
      <c r="J1148" t="s">
        <v>93</v>
      </c>
      <c r="K1148">
        <v>137.69999999999999</v>
      </c>
      <c r="L1148">
        <v>117</v>
      </c>
      <c r="M1148" t="s">
        <v>222</v>
      </c>
      <c r="N1148">
        <v>117</v>
      </c>
      <c r="O1148" t="s">
        <v>24</v>
      </c>
      <c r="P1148" cm="1">
        <f t="array" ref="P1148">IF(Q1148&gt;0,INDEX(Q1148:Q13282,MATCH(TRUE,INDEX(Q1148:Q13282="",,),0)-1),"")</f>
        <v>3</v>
      </c>
      <c r="Q1148">
        <f t="shared" ref="Q1148:Q1179" si="28">INT((ROW()-1147)/11)+1</f>
        <v>1</v>
      </c>
      <c r="R1148">
        <f>IF(P1148="","",0)</f>
        <v>0</v>
      </c>
    </row>
    <row r="1149" spans="1:18" x14ac:dyDescent="0.3">
      <c r="A1149" t="s">
        <v>195</v>
      </c>
      <c r="B1149" s="1">
        <v>38917</v>
      </c>
      <c r="C1149" t="s">
        <v>82</v>
      </c>
      <c r="D1149" t="s">
        <v>244</v>
      </c>
      <c r="E1149" t="s">
        <v>245</v>
      </c>
      <c r="G1149" t="s">
        <v>19</v>
      </c>
      <c r="H1149" t="s">
        <v>95</v>
      </c>
      <c r="I1149" t="s">
        <v>21</v>
      </c>
      <c r="J1149" t="s">
        <v>73</v>
      </c>
      <c r="K1149">
        <v>307</v>
      </c>
      <c r="L1149">
        <v>26.35</v>
      </c>
      <c r="M1149" t="s">
        <v>222</v>
      </c>
      <c r="N1149">
        <v>26.35</v>
      </c>
      <c r="O1149" t="s">
        <v>24</v>
      </c>
      <c r="P1149" cm="1">
        <f t="array" ref="P1149">IF(Q1149&gt;0,INDEX(Q1149:Q13283,MATCH(TRUE,INDEX(Q1149:Q13283="",,),0)-1),"")</f>
        <v>3</v>
      </c>
      <c r="Q1149">
        <f t="shared" si="28"/>
        <v>1</v>
      </c>
      <c r="R1149">
        <f>IF(P1149="","",0)</f>
        <v>0</v>
      </c>
    </row>
    <row r="1150" spans="1:18" x14ac:dyDescent="0.3">
      <c r="A1150" t="s">
        <v>195</v>
      </c>
      <c r="B1150" s="1">
        <v>38917</v>
      </c>
      <c r="C1150" t="s">
        <v>82</v>
      </c>
      <c r="D1150" t="s">
        <v>244</v>
      </c>
      <c r="E1150" t="s">
        <v>245</v>
      </c>
      <c r="G1150" t="s">
        <v>19</v>
      </c>
      <c r="H1150" t="s">
        <v>20</v>
      </c>
      <c r="I1150" t="s">
        <v>21</v>
      </c>
      <c r="J1150" t="s">
        <v>73</v>
      </c>
      <c r="K1150">
        <v>825</v>
      </c>
      <c r="L1150">
        <v>20</v>
      </c>
      <c r="M1150" t="s">
        <v>222</v>
      </c>
      <c r="N1150">
        <v>28</v>
      </c>
      <c r="O1150" t="s">
        <v>24</v>
      </c>
      <c r="P1150" cm="1">
        <f t="array" ref="P1150">IF(Q1150&gt;0,INDEX(Q1150:Q13284,MATCH(TRUE,INDEX(Q1150:Q13284="",,),0)-1),"")</f>
        <v>3</v>
      </c>
      <c r="Q1150">
        <f t="shared" si="28"/>
        <v>1</v>
      </c>
      <c r="R1150">
        <f>IF(P1150="","",0)</f>
        <v>0</v>
      </c>
    </row>
    <row r="1151" spans="1:18" x14ac:dyDescent="0.3">
      <c r="A1151" t="s">
        <v>195</v>
      </c>
      <c r="B1151" s="1">
        <v>38917</v>
      </c>
      <c r="C1151" t="s">
        <v>82</v>
      </c>
      <c r="D1151" t="s">
        <v>244</v>
      </c>
      <c r="E1151" t="s">
        <v>245</v>
      </c>
      <c r="G1151" s="6" t="s">
        <v>88</v>
      </c>
      <c r="H1151" t="s">
        <v>85</v>
      </c>
      <c r="I1151" t="s">
        <v>45</v>
      </c>
      <c r="J1151" t="s">
        <v>93</v>
      </c>
      <c r="K1151">
        <v>2.4</v>
      </c>
      <c r="L1151">
        <v>118</v>
      </c>
      <c r="M1151" t="s">
        <v>222</v>
      </c>
      <c r="N1151">
        <v>118</v>
      </c>
      <c r="O1151" t="s">
        <v>24</v>
      </c>
      <c r="P1151" cm="1">
        <f t="array" ref="P1151">IF(Q1151&gt;0,INDEX(Q1151:Q13285,MATCH(TRUE,INDEX(Q1151:Q13285="",,),0)-1),"")</f>
        <v>3</v>
      </c>
      <c r="Q1151">
        <f t="shared" si="28"/>
        <v>1</v>
      </c>
      <c r="R1151">
        <f>IF(P1151="","",0)</f>
        <v>0</v>
      </c>
    </row>
    <row r="1152" spans="1:18" x14ac:dyDescent="0.3">
      <c r="A1152" t="s">
        <v>195</v>
      </c>
      <c r="B1152" s="1">
        <v>38917</v>
      </c>
      <c r="C1152" t="s">
        <v>82</v>
      </c>
      <c r="D1152" t="s">
        <v>244</v>
      </c>
      <c r="E1152" t="s">
        <v>245</v>
      </c>
      <c r="G1152" s="6" t="s">
        <v>88</v>
      </c>
      <c r="H1152" t="s">
        <v>199</v>
      </c>
      <c r="I1152" t="s">
        <v>45</v>
      </c>
      <c r="J1152" t="s">
        <v>93</v>
      </c>
      <c r="K1152">
        <v>25.6</v>
      </c>
      <c r="L1152">
        <v>79</v>
      </c>
      <c r="M1152" t="s">
        <v>222</v>
      </c>
      <c r="N1152">
        <v>79</v>
      </c>
      <c r="O1152" t="s">
        <v>24</v>
      </c>
      <c r="P1152" cm="1">
        <f t="array" ref="P1152">IF(Q1152&gt;0,INDEX(Q1152:Q13286,MATCH(TRUE,INDEX(Q1152:Q13286="",,),0)-1),"")</f>
        <v>3</v>
      </c>
      <c r="Q1152">
        <f t="shared" si="28"/>
        <v>1</v>
      </c>
      <c r="R1152">
        <f>IF(P1152="","",0)</f>
        <v>0</v>
      </c>
    </row>
    <row r="1153" spans="1:18" x14ac:dyDescent="0.3">
      <c r="A1153" t="s">
        <v>195</v>
      </c>
      <c r="B1153" s="1">
        <v>38917</v>
      </c>
      <c r="C1153" t="s">
        <v>82</v>
      </c>
      <c r="D1153" t="s">
        <v>244</v>
      </c>
      <c r="E1153" t="s">
        <v>245</v>
      </c>
      <c r="G1153" s="6" t="s">
        <v>88</v>
      </c>
      <c r="H1153" t="s">
        <v>67</v>
      </c>
      <c r="I1153" t="s">
        <v>45</v>
      </c>
      <c r="J1153" t="s">
        <v>93</v>
      </c>
      <c r="K1153">
        <v>1.3</v>
      </c>
      <c r="L1153">
        <v>78</v>
      </c>
      <c r="M1153" t="s">
        <v>222</v>
      </c>
      <c r="N1153">
        <v>78</v>
      </c>
      <c r="O1153" t="s">
        <v>24</v>
      </c>
      <c r="P1153" cm="1">
        <f t="array" ref="P1153">IF(Q1153&gt;0,INDEX(Q1153:Q13287,MATCH(TRUE,INDEX(Q1153:Q13287="",,),0)-1),"")</f>
        <v>3</v>
      </c>
      <c r="Q1153">
        <f t="shared" si="28"/>
        <v>1</v>
      </c>
      <c r="R1153">
        <f>IF(P1153="","",0)</f>
        <v>0</v>
      </c>
    </row>
    <row r="1154" spans="1:18" x14ac:dyDescent="0.3">
      <c r="A1154" t="s">
        <v>195</v>
      </c>
      <c r="B1154" s="1">
        <v>38917</v>
      </c>
      <c r="C1154" t="s">
        <v>82</v>
      </c>
      <c r="D1154" t="s">
        <v>244</v>
      </c>
      <c r="E1154" t="s">
        <v>245</v>
      </c>
      <c r="G1154" s="6" t="s">
        <v>88</v>
      </c>
      <c r="H1154" t="s">
        <v>85</v>
      </c>
      <c r="I1154" t="s">
        <v>21</v>
      </c>
      <c r="J1154" t="s">
        <v>73</v>
      </c>
      <c r="K1154">
        <v>50</v>
      </c>
      <c r="L1154">
        <v>13.3</v>
      </c>
      <c r="M1154" t="s">
        <v>222</v>
      </c>
      <c r="N1154">
        <v>13.3</v>
      </c>
      <c r="O1154" t="s">
        <v>24</v>
      </c>
      <c r="P1154" cm="1">
        <f t="array" ref="P1154">IF(Q1154&gt;0,INDEX(Q1154:Q13288,MATCH(TRUE,INDEX(Q1154:Q13288="",,),0)-1),"")</f>
        <v>3</v>
      </c>
      <c r="Q1154">
        <f t="shared" si="28"/>
        <v>1</v>
      </c>
      <c r="R1154">
        <f>IF(P1154="","",0)</f>
        <v>0</v>
      </c>
    </row>
    <row r="1155" spans="1:18" x14ac:dyDescent="0.3">
      <c r="A1155" t="s">
        <v>195</v>
      </c>
      <c r="B1155" s="1">
        <v>38917</v>
      </c>
      <c r="C1155" t="s">
        <v>82</v>
      </c>
      <c r="D1155" t="s">
        <v>244</v>
      </c>
      <c r="E1155" t="s">
        <v>245</v>
      </c>
      <c r="G1155" s="6" t="s">
        <v>88</v>
      </c>
      <c r="H1155" t="s">
        <v>92</v>
      </c>
      <c r="I1155" t="s">
        <v>21</v>
      </c>
      <c r="J1155" t="s">
        <v>73</v>
      </c>
      <c r="K1155">
        <v>26</v>
      </c>
      <c r="L1155">
        <v>14</v>
      </c>
      <c r="M1155" t="s">
        <v>222</v>
      </c>
      <c r="N1155">
        <v>14</v>
      </c>
      <c r="O1155" t="s">
        <v>24</v>
      </c>
      <c r="P1155" cm="1">
        <f t="array" ref="P1155">IF(Q1155&gt;0,INDEX(Q1155:Q13289,MATCH(TRUE,INDEX(Q1155:Q13289="",,),0)-1),"")</f>
        <v>3</v>
      </c>
      <c r="Q1155">
        <f t="shared" si="28"/>
        <v>1</v>
      </c>
      <c r="R1155">
        <f>IF(P1155="","",0)</f>
        <v>0</v>
      </c>
    </row>
    <row r="1156" spans="1:18" x14ac:dyDescent="0.3">
      <c r="A1156" t="s">
        <v>195</v>
      </c>
      <c r="B1156" s="1">
        <v>38917</v>
      </c>
      <c r="C1156" t="s">
        <v>82</v>
      </c>
      <c r="D1156" t="s">
        <v>244</v>
      </c>
      <c r="E1156" t="s">
        <v>245</v>
      </c>
      <c r="G1156" s="6" t="s">
        <v>88</v>
      </c>
      <c r="H1156" t="s">
        <v>199</v>
      </c>
      <c r="I1156" t="s">
        <v>21</v>
      </c>
      <c r="J1156" t="s">
        <v>73</v>
      </c>
      <c r="K1156">
        <v>280</v>
      </c>
      <c r="L1156">
        <v>10.15</v>
      </c>
      <c r="M1156" t="s">
        <v>222</v>
      </c>
      <c r="N1156">
        <v>10.15</v>
      </c>
      <c r="O1156" t="s">
        <v>24</v>
      </c>
      <c r="P1156" cm="1">
        <f t="array" ref="P1156">IF(Q1156&gt;0,INDEX(Q1156:Q13290,MATCH(TRUE,INDEX(Q1156:Q13290="",,),0)-1),"")</f>
        <v>3</v>
      </c>
      <c r="Q1156">
        <f t="shared" si="28"/>
        <v>1</v>
      </c>
      <c r="R1156">
        <f>IF(P1156="","",0)</f>
        <v>0</v>
      </c>
    </row>
    <row r="1157" spans="1:18" x14ac:dyDescent="0.3">
      <c r="A1157" t="s">
        <v>195</v>
      </c>
      <c r="B1157" s="1">
        <v>38917</v>
      </c>
      <c r="C1157" t="s">
        <v>82</v>
      </c>
      <c r="D1157" t="s">
        <v>244</v>
      </c>
      <c r="E1157" t="s">
        <v>245</v>
      </c>
      <c r="G1157" s="6" t="s">
        <v>88</v>
      </c>
      <c r="H1157" t="s">
        <v>67</v>
      </c>
      <c r="I1157" t="s">
        <v>21</v>
      </c>
      <c r="J1157" t="s">
        <v>73</v>
      </c>
      <c r="K1157">
        <v>17</v>
      </c>
      <c r="L1157">
        <v>13.25</v>
      </c>
      <c r="M1157" t="s">
        <v>222</v>
      </c>
      <c r="N1157">
        <v>13.25</v>
      </c>
      <c r="O1157" t="s">
        <v>24</v>
      </c>
      <c r="P1157" cm="1">
        <f t="array" ref="P1157">IF(Q1157&gt;0,INDEX(Q1157:Q13291,MATCH(TRUE,INDEX(Q1157:Q13291="",,),0)-1),"")</f>
        <v>3</v>
      </c>
      <c r="Q1157">
        <f t="shared" si="28"/>
        <v>1</v>
      </c>
      <c r="R1157">
        <f>IF(P1157="","",0)</f>
        <v>0</v>
      </c>
    </row>
    <row r="1158" spans="1:18" x14ac:dyDescent="0.3">
      <c r="A1158" t="s">
        <v>195</v>
      </c>
      <c r="B1158" s="1">
        <v>38917</v>
      </c>
      <c r="C1158" t="s">
        <v>82</v>
      </c>
      <c r="D1158" t="s">
        <v>244</v>
      </c>
      <c r="E1158" t="s">
        <v>245</v>
      </c>
      <c r="G1158" t="s">
        <v>19</v>
      </c>
      <c r="H1158" t="s">
        <v>92</v>
      </c>
      <c r="I1158" t="s">
        <v>45</v>
      </c>
      <c r="J1158" t="s">
        <v>93</v>
      </c>
      <c r="K1158">
        <v>17.2</v>
      </c>
      <c r="L1158">
        <v>441</v>
      </c>
      <c r="M1158" t="s">
        <v>201</v>
      </c>
      <c r="N1158">
        <v>441</v>
      </c>
      <c r="P1158" cm="1">
        <f t="array" ref="P1158">IF(Q1158&gt;0,INDEX(Q1158:Q13292,MATCH(TRUE,INDEX(Q1158:Q13292="",,),0)-1),"")</f>
        <v>3</v>
      </c>
      <c r="Q1158">
        <f t="shared" si="28"/>
        <v>2</v>
      </c>
      <c r="R1158">
        <f>IF(P1158="","",0)</f>
        <v>0</v>
      </c>
    </row>
    <row r="1159" spans="1:18" x14ac:dyDescent="0.3">
      <c r="A1159" t="s">
        <v>195</v>
      </c>
      <c r="B1159" s="1">
        <v>38917</v>
      </c>
      <c r="C1159" t="s">
        <v>82</v>
      </c>
      <c r="D1159" t="s">
        <v>244</v>
      </c>
      <c r="E1159" t="s">
        <v>245</v>
      </c>
      <c r="G1159" t="s">
        <v>19</v>
      </c>
      <c r="H1159" t="s">
        <v>20</v>
      </c>
      <c r="I1159" t="s">
        <v>45</v>
      </c>
      <c r="J1159" t="s">
        <v>93</v>
      </c>
      <c r="K1159">
        <v>137.69999999999999</v>
      </c>
      <c r="L1159">
        <v>117</v>
      </c>
      <c r="M1159" t="s">
        <v>201</v>
      </c>
      <c r="N1159">
        <v>117</v>
      </c>
      <c r="P1159" cm="1">
        <f t="array" ref="P1159">IF(Q1159&gt;0,INDEX(Q1159:Q13293,MATCH(TRUE,INDEX(Q1159:Q13293="",,),0)-1),"")</f>
        <v>3</v>
      </c>
      <c r="Q1159">
        <f t="shared" si="28"/>
        <v>2</v>
      </c>
      <c r="R1159">
        <f>IF(P1159="","",0)</f>
        <v>0</v>
      </c>
    </row>
    <row r="1160" spans="1:18" x14ac:dyDescent="0.3">
      <c r="A1160" t="s">
        <v>195</v>
      </c>
      <c r="B1160" s="1">
        <v>38917</v>
      </c>
      <c r="C1160" t="s">
        <v>82</v>
      </c>
      <c r="D1160" t="s">
        <v>244</v>
      </c>
      <c r="E1160" t="s">
        <v>245</v>
      </c>
      <c r="G1160" t="s">
        <v>19</v>
      </c>
      <c r="H1160" t="s">
        <v>95</v>
      </c>
      <c r="I1160" t="s">
        <v>21</v>
      </c>
      <c r="J1160" t="s">
        <v>73</v>
      </c>
      <c r="K1160">
        <v>307</v>
      </c>
      <c r="L1160">
        <v>26.35</v>
      </c>
      <c r="M1160" t="s">
        <v>201</v>
      </c>
      <c r="N1160">
        <v>26.35</v>
      </c>
      <c r="P1160" cm="1">
        <f t="array" ref="P1160">IF(Q1160&gt;0,INDEX(Q1160:Q13294,MATCH(TRUE,INDEX(Q1160:Q13294="",,),0)-1),"")</f>
        <v>3</v>
      </c>
      <c r="Q1160">
        <f t="shared" si="28"/>
        <v>2</v>
      </c>
      <c r="R1160">
        <f>IF(P1160="","",0)</f>
        <v>0</v>
      </c>
    </row>
    <row r="1161" spans="1:18" x14ac:dyDescent="0.3">
      <c r="A1161" t="s">
        <v>195</v>
      </c>
      <c r="B1161" s="1">
        <v>38917</v>
      </c>
      <c r="C1161" t="s">
        <v>82</v>
      </c>
      <c r="D1161" t="s">
        <v>244</v>
      </c>
      <c r="E1161" t="s">
        <v>245</v>
      </c>
      <c r="G1161" t="s">
        <v>19</v>
      </c>
      <c r="H1161" t="s">
        <v>20</v>
      </c>
      <c r="I1161" t="s">
        <v>21</v>
      </c>
      <c r="J1161" t="s">
        <v>73</v>
      </c>
      <c r="K1161">
        <v>825</v>
      </c>
      <c r="L1161">
        <v>20</v>
      </c>
      <c r="M1161" t="s">
        <v>201</v>
      </c>
      <c r="N1161">
        <v>24.47</v>
      </c>
      <c r="P1161" cm="1">
        <f t="array" ref="P1161">IF(Q1161&gt;0,INDEX(Q1161:Q13295,MATCH(TRUE,INDEX(Q1161:Q13295="",,),0)-1),"")</f>
        <v>3</v>
      </c>
      <c r="Q1161">
        <f t="shared" si="28"/>
        <v>2</v>
      </c>
      <c r="R1161">
        <f>IF(P1161="","",0)</f>
        <v>0</v>
      </c>
    </row>
    <row r="1162" spans="1:18" x14ac:dyDescent="0.3">
      <c r="A1162" t="s">
        <v>195</v>
      </c>
      <c r="B1162" s="1">
        <v>38917</v>
      </c>
      <c r="C1162" t="s">
        <v>82</v>
      </c>
      <c r="D1162" t="s">
        <v>244</v>
      </c>
      <c r="E1162" t="s">
        <v>245</v>
      </c>
      <c r="G1162" s="6" t="s">
        <v>88</v>
      </c>
      <c r="H1162" t="s">
        <v>85</v>
      </c>
      <c r="I1162" t="s">
        <v>45</v>
      </c>
      <c r="J1162" t="s">
        <v>93</v>
      </c>
      <c r="K1162">
        <v>2.4</v>
      </c>
      <c r="L1162">
        <v>118</v>
      </c>
      <c r="M1162" t="s">
        <v>201</v>
      </c>
      <c r="N1162">
        <v>118</v>
      </c>
      <c r="P1162" cm="1">
        <f t="array" ref="P1162">IF(Q1162&gt;0,INDEX(Q1162:Q13296,MATCH(TRUE,INDEX(Q1162:Q13296="",,),0)-1),"")</f>
        <v>3</v>
      </c>
      <c r="Q1162">
        <f t="shared" si="28"/>
        <v>2</v>
      </c>
      <c r="R1162">
        <f>IF(P1162="","",0)</f>
        <v>0</v>
      </c>
    </row>
    <row r="1163" spans="1:18" x14ac:dyDescent="0.3">
      <c r="A1163" t="s">
        <v>195</v>
      </c>
      <c r="B1163" s="1">
        <v>38917</v>
      </c>
      <c r="C1163" t="s">
        <v>82</v>
      </c>
      <c r="D1163" t="s">
        <v>244</v>
      </c>
      <c r="E1163" t="s">
        <v>245</v>
      </c>
      <c r="G1163" s="6" t="s">
        <v>88</v>
      </c>
      <c r="H1163" t="s">
        <v>199</v>
      </c>
      <c r="I1163" t="s">
        <v>45</v>
      </c>
      <c r="J1163" t="s">
        <v>93</v>
      </c>
      <c r="K1163">
        <v>25.6</v>
      </c>
      <c r="L1163">
        <v>79</v>
      </c>
      <c r="M1163" t="s">
        <v>201</v>
      </c>
      <c r="N1163">
        <v>79</v>
      </c>
      <c r="P1163" cm="1">
        <f t="array" ref="P1163">IF(Q1163&gt;0,INDEX(Q1163:Q13297,MATCH(TRUE,INDEX(Q1163:Q13297="",,),0)-1),"")</f>
        <v>3</v>
      </c>
      <c r="Q1163">
        <f t="shared" si="28"/>
        <v>2</v>
      </c>
      <c r="R1163">
        <f>IF(P1163="","",0)</f>
        <v>0</v>
      </c>
    </row>
    <row r="1164" spans="1:18" x14ac:dyDescent="0.3">
      <c r="A1164" t="s">
        <v>195</v>
      </c>
      <c r="B1164" s="1">
        <v>38917</v>
      </c>
      <c r="C1164" t="s">
        <v>82</v>
      </c>
      <c r="D1164" t="s">
        <v>244</v>
      </c>
      <c r="E1164" t="s">
        <v>245</v>
      </c>
      <c r="G1164" s="6" t="s">
        <v>88</v>
      </c>
      <c r="H1164" t="s">
        <v>67</v>
      </c>
      <c r="I1164" t="s">
        <v>45</v>
      </c>
      <c r="J1164" t="s">
        <v>93</v>
      </c>
      <c r="K1164">
        <v>1.3</v>
      </c>
      <c r="L1164">
        <v>78</v>
      </c>
      <c r="M1164" t="s">
        <v>201</v>
      </c>
      <c r="N1164">
        <v>78</v>
      </c>
      <c r="P1164" cm="1">
        <f t="array" ref="P1164">IF(Q1164&gt;0,INDEX(Q1164:Q13298,MATCH(TRUE,INDEX(Q1164:Q13298="",,),0)-1),"")</f>
        <v>3</v>
      </c>
      <c r="Q1164">
        <f t="shared" si="28"/>
        <v>2</v>
      </c>
      <c r="R1164">
        <f>IF(P1164="","",0)</f>
        <v>0</v>
      </c>
    </row>
    <row r="1165" spans="1:18" x14ac:dyDescent="0.3">
      <c r="A1165" t="s">
        <v>195</v>
      </c>
      <c r="B1165" s="1">
        <v>38917</v>
      </c>
      <c r="C1165" t="s">
        <v>82</v>
      </c>
      <c r="D1165" t="s">
        <v>244</v>
      </c>
      <c r="E1165" t="s">
        <v>245</v>
      </c>
      <c r="G1165" s="6" t="s">
        <v>88</v>
      </c>
      <c r="H1165" t="s">
        <v>85</v>
      </c>
      <c r="I1165" t="s">
        <v>21</v>
      </c>
      <c r="J1165" t="s">
        <v>73</v>
      </c>
      <c r="K1165">
        <v>50</v>
      </c>
      <c r="L1165">
        <v>13.3</v>
      </c>
      <c r="M1165" t="s">
        <v>201</v>
      </c>
      <c r="N1165">
        <v>13.3</v>
      </c>
      <c r="P1165" cm="1">
        <f t="array" ref="P1165">IF(Q1165&gt;0,INDEX(Q1165:Q13299,MATCH(TRUE,INDEX(Q1165:Q13299="",,),0)-1),"")</f>
        <v>3</v>
      </c>
      <c r="Q1165">
        <f t="shared" si="28"/>
        <v>2</v>
      </c>
      <c r="R1165">
        <f>IF(P1165="","",0)</f>
        <v>0</v>
      </c>
    </row>
    <row r="1166" spans="1:18" x14ac:dyDescent="0.3">
      <c r="A1166" t="s">
        <v>195</v>
      </c>
      <c r="B1166" s="1">
        <v>38917</v>
      </c>
      <c r="C1166" t="s">
        <v>82</v>
      </c>
      <c r="D1166" t="s">
        <v>244</v>
      </c>
      <c r="E1166" t="s">
        <v>245</v>
      </c>
      <c r="G1166" s="6" t="s">
        <v>88</v>
      </c>
      <c r="H1166" t="s">
        <v>92</v>
      </c>
      <c r="I1166" t="s">
        <v>21</v>
      </c>
      <c r="J1166" t="s">
        <v>73</v>
      </c>
      <c r="K1166">
        <v>26</v>
      </c>
      <c r="L1166">
        <v>14</v>
      </c>
      <c r="M1166" t="s">
        <v>201</v>
      </c>
      <c r="N1166">
        <v>14</v>
      </c>
      <c r="P1166" cm="1">
        <f t="array" ref="P1166">IF(Q1166&gt;0,INDEX(Q1166:Q13300,MATCH(TRUE,INDEX(Q1166:Q13300="",,),0)-1),"")</f>
        <v>3</v>
      </c>
      <c r="Q1166">
        <f t="shared" si="28"/>
        <v>2</v>
      </c>
      <c r="R1166">
        <f>IF(P1166="","",0)</f>
        <v>0</v>
      </c>
    </row>
    <row r="1167" spans="1:18" x14ac:dyDescent="0.3">
      <c r="A1167" t="s">
        <v>195</v>
      </c>
      <c r="B1167" s="1">
        <v>38917</v>
      </c>
      <c r="C1167" t="s">
        <v>82</v>
      </c>
      <c r="D1167" t="s">
        <v>244</v>
      </c>
      <c r="E1167" t="s">
        <v>245</v>
      </c>
      <c r="G1167" s="6" t="s">
        <v>88</v>
      </c>
      <c r="H1167" t="s">
        <v>199</v>
      </c>
      <c r="I1167" t="s">
        <v>21</v>
      </c>
      <c r="J1167" t="s">
        <v>73</v>
      </c>
      <c r="K1167">
        <v>280</v>
      </c>
      <c r="L1167">
        <v>10.15</v>
      </c>
      <c r="M1167" t="s">
        <v>201</v>
      </c>
      <c r="N1167">
        <v>10.15</v>
      </c>
      <c r="P1167" cm="1">
        <f t="array" ref="P1167">IF(Q1167&gt;0,INDEX(Q1167:Q13301,MATCH(TRUE,INDEX(Q1167:Q13301="",,),0)-1),"")</f>
        <v>3</v>
      </c>
      <c r="Q1167">
        <f t="shared" si="28"/>
        <v>2</v>
      </c>
      <c r="R1167">
        <f>IF(P1167="","",0)</f>
        <v>0</v>
      </c>
    </row>
    <row r="1168" spans="1:18" x14ac:dyDescent="0.3">
      <c r="A1168" t="s">
        <v>195</v>
      </c>
      <c r="B1168" s="1">
        <v>38917</v>
      </c>
      <c r="C1168" t="s">
        <v>82</v>
      </c>
      <c r="D1168" t="s">
        <v>244</v>
      </c>
      <c r="E1168" t="s">
        <v>245</v>
      </c>
      <c r="G1168" s="6" t="s">
        <v>88</v>
      </c>
      <c r="H1168" t="s">
        <v>67</v>
      </c>
      <c r="I1168" t="s">
        <v>21</v>
      </c>
      <c r="J1168" t="s">
        <v>73</v>
      </c>
      <c r="K1168">
        <v>17</v>
      </c>
      <c r="L1168">
        <v>13.25</v>
      </c>
      <c r="M1168" t="s">
        <v>201</v>
      </c>
      <c r="N1168">
        <v>13.25</v>
      </c>
      <c r="P1168" cm="1">
        <f t="array" ref="P1168">IF(Q1168&gt;0,INDEX(Q1168:Q13302,MATCH(TRUE,INDEX(Q1168:Q13302="",,),0)-1),"")</f>
        <v>3</v>
      </c>
      <c r="Q1168">
        <f t="shared" si="28"/>
        <v>2</v>
      </c>
      <c r="R1168">
        <f>IF(P1168="","",0)</f>
        <v>0</v>
      </c>
    </row>
    <row r="1169" spans="1:18" x14ac:dyDescent="0.3">
      <c r="A1169" t="s">
        <v>195</v>
      </c>
      <c r="B1169" s="1">
        <v>38917</v>
      </c>
      <c r="C1169" t="s">
        <v>82</v>
      </c>
      <c r="D1169" t="s">
        <v>244</v>
      </c>
      <c r="E1169" t="s">
        <v>245</v>
      </c>
      <c r="G1169" t="s">
        <v>19</v>
      </c>
      <c r="H1169" t="s">
        <v>92</v>
      </c>
      <c r="I1169" t="s">
        <v>45</v>
      </c>
      <c r="J1169" t="s">
        <v>93</v>
      </c>
      <c r="K1169">
        <v>17.2</v>
      </c>
      <c r="L1169">
        <v>441</v>
      </c>
      <c r="M1169" t="s">
        <v>205</v>
      </c>
      <c r="N1169">
        <v>441</v>
      </c>
      <c r="P1169" cm="1">
        <f t="array" ref="P1169">IF(Q1169&gt;0,INDEX(Q1169:Q13303,MATCH(TRUE,INDEX(Q1169:Q13303="",,),0)-1),"")</f>
        <v>3</v>
      </c>
      <c r="Q1169">
        <f t="shared" si="28"/>
        <v>3</v>
      </c>
      <c r="R1169">
        <f>IF(P1169="","",0)</f>
        <v>0</v>
      </c>
    </row>
    <row r="1170" spans="1:18" x14ac:dyDescent="0.3">
      <c r="A1170" t="s">
        <v>195</v>
      </c>
      <c r="B1170" s="1">
        <v>38917</v>
      </c>
      <c r="C1170" t="s">
        <v>82</v>
      </c>
      <c r="D1170" t="s">
        <v>244</v>
      </c>
      <c r="E1170" t="s">
        <v>245</v>
      </c>
      <c r="G1170" t="s">
        <v>19</v>
      </c>
      <c r="H1170" t="s">
        <v>20</v>
      </c>
      <c r="I1170" t="s">
        <v>45</v>
      </c>
      <c r="J1170" t="s">
        <v>93</v>
      </c>
      <c r="K1170">
        <v>137.69999999999999</v>
      </c>
      <c r="L1170">
        <v>117</v>
      </c>
      <c r="M1170" t="s">
        <v>205</v>
      </c>
      <c r="N1170">
        <v>117</v>
      </c>
      <c r="P1170" cm="1">
        <f t="array" ref="P1170">IF(Q1170&gt;0,INDEX(Q1170:Q13304,MATCH(TRUE,INDEX(Q1170:Q13304="",,),0)-1),"")</f>
        <v>3</v>
      </c>
      <c r="Q1170">
        <f t="shared" si="28"/>
        <v>3</v>
      </c>
      <c r="R1170">
        <f>IF(P1170="","",0)</f>
        <v>0</v>
      </c>
    </row>
    <row r="1171" spans="1:18" x14ac:dyDescent="0.3">
      <c r="A1171" t="s">
        <v>195</v>
      </c>
      <c r="B1171" s="1">
        <v>38917</v>
      </c>
      <c r="C1171" t="s">
        <v>82</v>
      </c>
      <c r="D1171" t="s">
        <v>244</v>
      </c>
      <c r="E1171" t="s">
        <v>245</v>
      </c>
      <c r="G1171" t="s">
        <v>19</v>
      </c>
      <c r="H1171" t="s">
        <v>95</v>
      </c>
      <c r="I1171" t="s">
        <v>21</v>
      </c>
      <c r="J1171" t="s">
        <v>73</v>
      </c>
      <c r="K1171">
        <v>307</v>
      </c>
      <c r="L1171">
        <v>26.35</v>
      </c>
      <c r="M1171" t="s">
        <v>205</v>
      </c>
      <c r="N1171">
        <v>26.35</v>
      </c>
      <c r="P1171" cm="1">
        <f t="array" ref="P1171">IF(Q1171&gt;0,INDEX(Q1171:Q13305,MATCH(TRUE,INDEX(Q1171:Q13305="",,),0)-1),"")</f>
        <v>3</v>
      </c>
      <c r="Q1171">
        <f t="shared" si="28"/>
        <v>3</v>
      </c>
      <c r="R1171">
        <f>IF(P1171="","",0)</f>
        <v>0</v>
      </c>
    </row>
    <row r="1172" spans="1:18" x14ac:dyDescent="0.3">
      <c r="A1172" t="s">
        <v>195</v>
      </c>
      <c r="B1172" s="1">
        <v>38917</v>
      </c>
      <c r="C1172" t="s">
        <v>82</v>
      </c>
      <c r="D1172" t="s">
        <v>244</v>
      </c>
      <c r="E1172" t="s">
        <v>245</v>
      </c>
      <c r="G1172" t="s">
        <v>19</v>
      </c>
      <c r="H1172" t="s">
        <v>20</v>
      </c>
      <c r="I1172" t="s">
        <v>21</v>
      </c>
      <c r="J1172" t="s">
        <v>73</v>
      </c>
      <c r="K1172">
        <v>825</v>
      </c>
      <c r="L1172">
        <v>20</v>
      </c>
      <c r="M1172" t="s">
        <v>205</v>
      </c>
      <c r="N1172">
        <v>20.5</v>
      </c>
      <c r="P1172" cm="1">
        <f t="array" ref="P1172">IF(Q1172&gt;0,INDEX(Q1172:Q13306,MATCH(TRUE,INDEX(Q1172:Q13306="",,),0)-1),"")</f>
        <v>3</v>
      </c>
      <c r="Q1172">
        <f t="shared" si="28"/>
        <v>3</v>
      </c>
      <c r="R1172">
        <f>IF(P1172="","",0)</f>
        <v>0</v>
      </c>
    </row>
    <row r="1173" spans="1:18" x14ac:dyDescent="0.3">
      <c r="A1173" t="s">
        <v>195</v>
      </c>
      <c r="B1173" s="1">
        <v>38917</v>
      </c>
      <c r="C1173" t="s">
        <v>82</v>
      </c>
      <c r="D1173" t="s">
        <v>244</v>
      </c>
      <c r="E1173" t="s">
        <v>245</v>
      </c>
      <c r="G1173" s="6" t="s">
        <v>88</v>
      </c>
      <c r="H1173" t="s">
        <v>85</v>
      </c>
      <c r="I1173" t="s">
        <v>45</v>
      </c>
      <c r="J1173" t="s">
        <v>93</v>
      </c>
      <c r="K1173">
        <v>2.4</v>
      </c>
      <c r="L1173">
        <v>118</v>
      </c>
      <c r="M1173" t="s">
        <v>205</v>
      </c>
      <c r="N1173">
        <v>118</v>
      </c>
      <c r="P1173" cm="1">
        <f t="array" ref="P1173">IF(Q1173&gt;0,INDEX(Q1173:Q13307,MATCH(TRUE,INDEX(Q1173:Q13307="",,),0)-1),"")</f>
        <v>3</v>
      </c>
      <c r="Q1173">
        <f t="shared" si="28"/>
        <v>3</v>
      </c>
      <c r="R1173">
        <f>IF(P1173="","",0)</f>
        <v>0</v>
      </c>
    </row>
    <row r="1174" spans="1:18" x14ac:dyDescent="0.3">
      <c r="A1174" t="s">
        <v>195</v>
      </c>
      <c r="B1174" s="1">
        <v>38917</v>
      </c>
      <c r="C1174" t="s">
        <v>82</v>
      </c>
      <c r="D1174" t="s">
        <v>244</v>
      </c>
      <c r="E1174" t="s">
        <v>245</v>
      </c>
      <c r="G1174" s="6" t="s">
        <v>88</v>
      </c>
      <c r="H1174" t="s">
        <v>199</v>
      </c>
      <c r="I1174" t="s">
        <v>45</v>
      </c>
      <c r="J1174" t="s">
        <v>93</v>
      </c>
      <c r="K1174">
        <v>25.6</v>
      </c>
      <c r="L1174">
        <v>79</v>
      </c>
      <c r="M1174" t="s">
        <v>205</v>
      </c>
      <c r="N1174">
        <v>79</v>
      </c>
      <c r="P1174" cm="1">
        <f t="array" ref="P1174">IF(Q1174&gt;0,INDEX(Q1174:Q13308,MATCH(TRUE,INDEX(Q1174:Q13308="",,),0)-1),"")</f>
        <v>3</v>
      </c>
      <c r="Q1174">
        <f t="shared" si="28"/>
        <v>3</v>
      </c>
      <c r="R1174">
        <f>IF(P1174="","",0)</f>
        <v>0</v>
      </c>
    </row>
    <row r="1175" spans="1:18" x14ac:dyDescent="0.3">
      <c r="A1175" t="s">
        <v>195</v>
      </c>
      <c r="B1175" s="1">
        <v>38917</v>
      </c>
      <c r="C1175" t="s">
        <v>82</v>
      </c>
      <c r="D1175" t="s">
        <v>244</v>
      </c>
      <c r="E1175" t="s">
        <v>245</v>
      </c>
      <c r="G1175" s="6" t="s">
        <v>88</v>
      </c>
      <c r="H1175" t="s">
        <v>67</v>
      </c>
      <c r="I1175" t="s">
        <v>45</v>
      </c>
      <c r="J1175" t="s">
        <v>93</v>
      </c>
      <c r="K1175">
        <v>1.3</v>
      </c>
      <c r="L1175">
        <v>78</v>
      </c>
      <c r="M1175" t="s">
        <v>205</v>
      </c>
      <c r="N1175">
        <v>78</v>
      </c>
      <c r="P1175" cm="1">
        <f t="array" ref="P1175">IF(Q1175&gt;0,INDEX(Q1175:Q13309,MATCH(TRUE,INDEX(Q1175:Q13309="",,),0)-1),"")</f>
        <v>3</v>
      </c>
      <c r="Q1175">
        <f t="shared" si="28"/>
        <v>3</v>
      </c>
      <c r="R1175">
        <f>IF(P1175="","",0)</f>
        <v>0</v>
      </c>
    </row>
    <row r="1176" spans="1:18" x14ac:dyDescent="0.3">
      <c r="A1176" t="s">
        <v>195</v>
      </c>
      <c r="B1176" s="1">
        <v>38917</v>
      </c>
      <c r="C1176" t="s">
        <v>82</v>
      </c>
      <c r="D1176" t="s">
        <v>244</v>
      </c>
      <c r="E1176" t="s">
        <v>245</v>
      </c>
      <c r="G1176" s="6" t="s">
        <v>88</v>
      </c>
      <c r="H1176" t="s">
        <v>85</v>
      </c>
      <c r="I1176" t="s">
        <v>21</v>
      </c>
      <c r="J1176" t="s">
        <v>73</v>
      </c>
      <c r="K1176">
        <v>50</v>
      </c>
      <c r="L1176">
        <v>13.3</v>
      </c>
      <c r="M1176" t="s">
        <v>205</v>
      </c>
      <c r="N1176">
        <v>13.3</v>
      </c>
      <c r="P1176" cm="1">
        <f t="array" ref="P1176">IF(Q1176&gt;0,INDEX(Q1176:Q13310,MATCH(TRUE,INDEX(Q1176:Q13310="",,),0)-1),"")</f>
        <v>3</v>
      </c>
      <c r="Q1176">
        <f t="shared" si="28"/>
        <v>3</v>
      </c>
      <c r="R1176">
        <f>IF(P1176="","",0)</f>
        <v>0</v>
      </c>
    </row>
    <row r="1177" spans="1:18" x14ac:dyDescent="0.3">
      <c r="A1177" t="s">
        <v>195</v>
      </c>
      <c r="B1177" s="1">
        <v>38917</v>
      </c>
      <c r="C1177" t="s">
        <v>82</v>
      </c>
      <c r="D1177" t="s">
        <v>244</v>
      </c>
      <c r="E1177" t="s">
        <v>245</v>
      </c>
      <c r="G1177" s="6" t="s">
        <v>88</v>
      </c>
      <c r="H1177" t="s">
        <v>92</v>
      </c>
      <c r="I1177" t="s">
        <v>21</v>
      </c>
      <c r="J1177" t="s">
        <v>73</v>
      </c>
      <c r="K1177">
        <v>26</v>
      </c>
      <c r="L1177">
        <v>14</v>
      </c>
      <c r="M1177" t="s">
        <v>205</v>
      </c>
      <c r="N1177">
        <v>14</v>
      </c>
      <c r="P1177" cm="1">
        <f t="array" ref="P1177">IF(Q1177&gt;0,INDEX(Q1177:Q13311,MATCH(TRUE,INDEX(Q1177:Q13311="",,),0)-1),"")</f>
        <v>3</v>
      </c>
      <c r="Q1177">
        <f t="shared" si="28"/>
        <v>3</v>
      </c>
      <c r="R1177">
        <f>IF(P1177="","",0)</f>
        <v>0</v>
      </c>
    </row>
    <row r="1178" spans="1:18" x14ac:dyDescent="0.3">
      <c r="A1178" t="s">
        <v>195</v>
      </c>
      <c r="B1178" s="1">
        <v>38917</v>
      </c>
      <c r="C1178" t="s">
        <v>82</v>
      </c>
      <c r="D1178" t="s">
        <v>244</v>
      </c>
      <c r="E1178" t="s">
        <v>245</v>
      </c>
      <c r="G1178" s="6" t="s">
        <v>88</v>
      </c>
      <c r="H1178" t="s">
        <v>199</v>
      </c>
      <c r="I1178" t="s">
        <v>21</v>
      </c>
      <c r="J1178" t="s">
        <v>73</v>
      </c>
      <c r="K1178">
        <v>280</v>
      </c>
      <c r="L1178">
        <v>10.15</v>
      </c>
      <c r="M1178" t="s">
        <v>205</v>
      </c>
      <c r="N1178">
        <v>10.15</v>
      </c>
      <c r="P1178" cm="1">
        <f t="array" ref="P1178">IF(Q1178&gt;0,INDEX(Q1178:Q13312,MATCH(TRUE,INDEX(Q1178:Q13312="",,),0)-1),"")</f>
        <v>3</v>
      </c>
      <c r="Q1178">
        <f t="shared" si="28"/>
        <v>3</v>
      </c>
      <c r="R1178">
        <f>IF(P1178="","",0)</f>
        <v>0</v>
      </c>
    </row>
    <row r="1179" spans="1:18" x14ac:dyDescent="0.3">
      <c r="A1179" t="s">
        <v>195</v>
      </c>
      <c r="B1179" s="1">
        <v>38917</v>
      </c>
      <c r="C1179" t="s">
        <v>82</v>
      </c>
      <c r="D1179" t="s">
        <v>244</v>
      </c>
      <c r="E1179" t="s">
        <v>245</v>
      </c>
      <c r="G1179" s="6" t="s">
        <v>88</v>
      </c>
      <c r="H1179" t="s">
        <v>67</v>
      </c>
      <c r="I1179" t="s">
        <v>21</v>
      </c>
      <c r="J1179" t="s">
        <v>73</v>
      </c>
      <c r="K1179">
        <v>17</v>
      </c>
      <c r="L1179">
        <v>13.25</v>
      </c>
      <c r="M1179" t="s">
        <v>205</v>
      </c>
      <c r="N1179">
        <v>13.25</v>
      </c>
      <c r="P1179" cm="1">
        <f t="array" ref="P1179">IF(Q1179&gt;0,INDEX(Q1179:Q13313,MATCH(TRUE,INDEX(Q1179:Q13313="",,),0)-1),"")</f>
        <v>3</v>
      </c>
      <c r="Q1179">
        <f t="shared" si="28"/>
        <v>3</v>
      </c>
      <c r="R1179">
        <f>IF(P1179="","",0)</f>
        <v>0</v>
      </c>
    </row>
    <row r="1180" spans="1:18" x14ac:dyDescent="0.3">
      <c r="P1180" t="str" cm="1">
        <f t="array" ref="P1180">IF(Q1180&gt;0,INDEX(Q1180:Q13314,MATCH(TRUE,INDEX(Q1180:Q13314="",,),0)-1),"")</f>
        <v/>
      </c>
      <c r="R1180" t="str">
        <f>IF(P1180="","",0)</f>
        <v/>
      </c>
    </row>
    <row r="1181" spans="1:18" x14ac:dyDescent="0.3">
      <c r="A1181" t="s">
        <v>195</v>
      </c>
      <c r="B1181" s="1">
        <v>38917</v>
      </c>
      <c r="C1181" t="s">
        <v>82</v>
      </c>
      <c r="D1181" t="s">
        <v>246</v>
      </c>
      <c r="E1181" t="s">
        <v>247</v>
      </c>
      <c r="G1181" t="s">
        <v>19</v>
      </c>
      <c r="H1181" t="s">
        <v>92</v>
      </c>
      <c r="I1181" t="s">
        <v>45</v>
      </c>
      <c r="J1181" t="s">
        <v>93</v>
      </c>
      <c r="K1181">
        <v>145.30000000000001</v>
      </c>
      <c r="L1181">
        <v>405</v>
      </c>
      <c r="M1181" t="s">
        <v>201</v>
      </c>
      <c r="N1181">
        <v>405</v>
      </c>
      <c r="O1181" t="s">
        <v>24</v>
      </c>
      <c r="P1181" cm="1">
        <f t="array" ref="P1181">IF(Q1181&gt;0,INDEX(Q1181:Q13315,MATCH(TRUE,INDEX(Q1181:Q13315="",,),0)-1),"")</f>
        <v>1</v>
      </c>
      <c r="Q1181">
        <v>1</v>
      </c>
      <c r="R1181">
        <f>IF(P1181="","",0)</f>
        <v>0</v>
      </c>
    </row>
    <row r="1182" spans="1:18" x14ac:dyDescent="0.3">
      <c r="A1182" t="s">
        <v>195</v>
      </c>
      <c r="B1182" s="1">
        <v>38917</v>
      </c>
      <c r="C1182" t="s">
        <v>82</v>
      </c>
      <c r="D1182" t="s">
        <v>246</v>
      </c>
      <c r="E1182" t="s">
        <v>247</v>
      </c>
      <c r="G1182" t="s">
        <v>19</v>
      </c>
      <c r="H1182" t="s">
        <v>36</v>
      </c>
      <c r="I1182" t="s">
        <v>45</v>
      </c>
      <c r="J1182" t="s">
        <v>93</v>
      </c>
      <c r="K1182">
        <v>228.6</v>
      </c>
      <c r="L1182">
        <v>89</v>
      </c>
      <c r="M1182" t="s">
        <v>201</v>
      </c>
      <c r="N1182">
        <v>89</v>
      </c>
      <c r="O1182" t="s">
        <v>24</v>
      </c>
      <c r="P1182" cm="1">
        <f t="array" ref="P1182">IF(Q1182&gt;0,INDEX(Q1182:Q13316,MATCH(TRUE,INDEX(Q1182:Q13316="",,),0)-1),"")</f>
        <v>1</v>
      </c>
      <c r="Q1182">
        <v>1</v>
      </c>
      <c r="R1182">
        <f>IF(P1182="","",0)</f>
        <v>0</v>
      </c>
    </row>
    <row r="1183" spans="1:18" x14ac:dyDescent="0.3">
      <c r="A1183" t="s">
        <v>195</v>
      </c>
      <c r="B1183" s="1">
        <v>38917</v>
      </c>
      <c r="C1183" t="s">
        <v>82</v>
      </c>
      <c r="D1183" t="s">
        <v>246</v>
      </c>
      <c r="E1183" t="s">
        <v>247</v>
      </c>
      <c r="G1183" t="s">
        <v>19</v>
      </c>
      <c r="H1183" t="s">
        <v>20</v>
      </c>
      <c r="I1183" t="s">
        <v>45</v>
      </c>
      <c r="J1183" t="s">
        <v>93</v>
      </c>
      <c r="K1183">
        <v>248.8</v>
      </c>
      <c r="L1183">
        <v>127</v>
      </c>
      <c r="M1183" t="s">
        <v>201</v>
      </c>
      <c r="N1183">
        <v>127</v>
      </c>
      <c r="O1183" t="s">
        <v>24</v>
      </c>
      <c r="P1183" cm="1">
        <f t="array" ref="P1183">IF(Q1183&gt;0,INDEX(Q1183:Q13317,MATCH(TRUE,INDEX(Q1183:Q13317="",,),0)-1),"")</f>
        <v>1</v>
      </c>
      <c r="Q1183">
        <v>1</v>
      </c>
      <c r="R1183">
        <f>IF(P1183="","",0)</f>
        <v>0</v>
      </c>
    </row>
    <row r="1184" spans="1:18" x14ac:dyDescent="0.3">
      <c r="A1184" t="s">
        <v>195</v>
      </c>
      <c r="B1184" s="1">
        <v>38917</v>
      </c>
      <c r="C1184" t="s">
        <v>82</v>
      </c>
      <c r="D1184" t="s">
        <v>246</v>
      </c>
      <c r="E1184" t="s">
        <v>247</v>
      </c>
      <c r="G1184" t="s">
        <v>19</v>
      </c>
      <c r="H1184" t="s">
        <v>36</v>
      </c>
      <c r="I1184" t="s">
        <v>21</v>
      </c>
      <c r="J1184" t="s">
        <v>73</v>
      </c>
      <c r="K1184">
        <v>1236</v>
      </c>
      <c r="L1184">
        <v>20.5</v>
      </c>
      <c r="M1184" t="s">
        <v>201</v>
      </c>
      <c r="N1184">
        <v>20.5</v>
      </c>
      <c r="O1184" t="s">
        <v>24</v>
      </c>
      <c r="P1184" cm="1">
        <f t="array" ref="P1184">IF(Q1184&gt;0,INDEX(Q1184:Q13318,MATCH(TRUE,INDEX(Q1184:Q13318="",,),0)-1),"")</f>
        <v>1</v>
      </c>
      <c r="Q1184">
        <v>1</v>
      </c>
      <c r="R1184">
        <f>IF(P1184="","",0)</f>
        <v>0</v>
      </c>
    </row>
    <row r="1185" spans="1:18" x14ac:dyDescent="0.3">
      <c r="A1185" t="s">
        <v>195</v>
      </c>
      <c r="B1185" s="1">
        <v>38917</v>
      </c>
      <c r="C1185" t="s">
        <v>82</v>
      </c>
      <c r="D1185" t="s">
        <v>246</v>
      </c>
      <c r="E1185" t="s">
        <v>247</v>
      </c>
      <c r="G1185" t="s">
        <v>19</v>
      </c>
      <c r="H1185" t="s">
        <v>20</v>
      </c>
      <c r="I1185" t="s">
        <v>21</v>
      </c>
      <c r="J1185" t="s">
        <v>73</v>
      </c>
      <c r="K1185">
        <v>1265</v>
      </c>
      <c r="L1185">
        <v>18.899999999999999</v>
      </c>
      <c r="M1185" t="s">
        <v>201</v>
      </c>
      <c r="N1185">
        <v>30.78</v>
      </c>
      <c r="O1185" t="s">
        <v>24</v>
      </c>
      <c r="P1185" cm="1">
        <f t="array" ref="P1185">IF(Q1185&gt;0,INDEX(Q1185:Q13319,MATCH(TRUE,INDEX(Q1185:Q13319="",,),0)-1),"")</f>
        <v>1</v>
      </c>
      <c r="Q1185">
        <v>1</v>
      </c>
      <c r="R1185">
        <f>IF(P1185="","",0)</f>
        <v>0</v>
      </c>
    </row>
    <row r="1186" spans="1:18" x14ac:dyDescent="0.3">
      <c r="A1186" t="s">
        <v>195</v>
      </c>
      <c r="B1186" s="1">
        <v>38917</v>
      </c>
      <c r="C1186" t="s">
        <v>82</v>
      </c>
      <c r="D1186" t="s">
        <v>246</v>
      </c>
      <c r="E1186" t="s">
        <v>247</v>
      </c>
      <c r="G1186" s="6" t="s">
        <v>88</v>
      </c>
      <c r="H1186" t="s">
        <v>85</v>
      </c>
      <c r="I1186" t="s">
        <v>45</v>
      </c>
      <c r="J1186" t="s">
        <v>93</v>
      </c>
      <c r="K1186">
        <v>5.9</v>
      </c>
      <c r="L1186">
        <v>123</v>
      </c>
      <c r="M1186" t="s">
        <v>201</v>
      </c>
      <c r="N1186">
        <v>123</v>
      </c>
      <c r="O1186" t="s">
        <v>24</v>
      </c>
      <c r="P1186" cm="1">
        <f t="array" ref="P1186">IF(Q1186&gt;0,INDEX(Q1186:Q13320,MATCH(TRUE,INDEX(Q1186:Q13320="",,),0)-1),"")</f>
        <v>1</v>
      </c>
      <c r="Q1186">
        <v>1</v>
      </c>
      <c r="R1186">
        <f>IF(P1186="","",0)</f>
        <v>0</v>
      </c>
    </row>
    <row r="1187" spans="1:18" x14ac:dyDescent="0.3">
      <c r="A1187" t="s">
        <v>195</v>
      </c>
      <c r="B1187" s="1">
        <v>38917</v>
      </c>
      <c r="C1187" t="s">
        <v>82</v>
      </c>
      <c r="D1187" t="s">
        <v>246</v>
      </c>
      <c r="E1187" t="s">
        <v>247</v>
      </c>
      <c r="G1187" s="6" t="s">
        <v>88</v>
      </c>
      <c r="H1187" t="s">
        <v>199</v>
      </c>
      <c r="I1187" t="s">
        <v>45</v>
      </c>
      <c r="J1187" t="s">
        <v>93</v>
      </c>
      <c r="K1187">
        <v>17.399999999999999</v>
      </c>
      <c r="L1187">
        <v>82</v>
      </c>
      <c r="M1187" t="s">
        <v>201</v>
      </c>
      <c r="N1187">
        <v>82</v>
      </c>
      <c r="O1187" t="s">
        <v>24</v>
      </c>
      <c r="P1187" cm="1">
        <f t="array" ref="P1187">IF(Q1187&gt;0,INDEX(Q1187:Q13321,MATCH(TRUE,INDEX(Q1187:Q13321="",,),0)-1),"")</f>
        <v>1</v>
      </c>
      <c r="Q1187">
        <v>1</v>
      </c>
      <c r="R1187">
        <f>IF(P1187="","",0)</f>
        <v>0</v>
      </c>
    </row>
    <row r="1188" spans="1:18" x14ac:dyDescent="0.3">
      <c r="A1188" t="s">
        <v>195</v>
      </c>
      <c r="B1188" s="1">
        <v>38917</v>
      </c>
      <c r="C1188" t="s">
        <v>82</v>
      </c>
      <c r="D1188" t="s">
        <v>246</v>
      </c>
      <c r="E1188" t="s">
        <v>247</v>
      </c>
      <c r="G1188" s="6" t="s">
        <v>88</v>
      </c>
      <c r="H1188" t="s">
        <v>67</v>
      </c>
      <c r="I1188" t="s">
        <v>45</v>
      </c>
      <c r="J1188" t="s">
        <v>93</v>
      </c>
      <c r="K1188">
        <v>3.4</v>
      </c>
      <c r="L1188">
        <v>79</v>
      </c>
      <c r="M1188" t="s">
        <v>201</v>
      </c>
      <c r="N1188">
        <v>79</v>
      </c>
      <c r="O1188" t="s">
        <v>24</v>
      </c>
      <c r="P1188" cm="1">
        <f t="array" ref="P1188">IF(Q1188&gt;0,INDEX(Q1188:Q13322,MATCH(TRUE,INDEX(Q1188:Q13322="",,),0)-1),"")</f>
        <v>1</v>
      </c>
      <c r="Q1188">
        <v>1</v>
      </c>
      <c r="R1188">
        <f>IF(P1188="","",0)</f>
        <v>0</v>
      </c>
    </row>
    <row r="1189" spans="1:18" x14ac:dyDescent="0.3">
      <c r="A1189" t="s">
        <v>195</v>
      </c>
      <c r="B1189" s="1">
        <v>38917</v>
      </c>
      <c r="C1189" t="s">
        <v>82</v>
      </c>
      <c r="D1189" t="s">
        <v>246</v>
      </c>
      <c r="E1189" t="s">
        <v>247</v>
      </c>
      <c r="G1189" s="6" t="s">
        <v>88</v>
      </c>
      <c r="H1189" t="s">
        <v>41</v>
      </c>
      <c r="I1189" t="s">
        <v>45</v>
      </c>
      <c r="J1189" t="s">
        <v>93</v>
      </c>
      <c r="K1189">
        <v>16.100000000000001</v>
      </c>
      <c r="L1189">
        <v>146</v>
      </c>
      <c r="M1189" t="s">
        <v>201</v>
      </c>
      <c r="N1189">
        <v>146</v>
      </c>
      <c r="O1189" t="s">
        <v>24</v>
      </c>
      <c r="P1189" cm="1">
        <f t="array" ref="P1189">IF(Q1189&gt;0,INDEX(Q1189:Q13323,MATCH(TRUE,INDEX(Q1189:Q13323="",,),0)-1),"")</f>
        <v>1</v>
      </c>
      <c r="Q1189">
        <v>1</v>
      </c>
      <c r="R1189">
        <f>IF(P1189="","",0)</f>
        <v>0</v>
      </c>
    </row>
    <row r="1190" spans="1:18" x14ac:dyDescent="0.3">
      <c r="A1190" t="s">
        <v>195</v>
      </c>
      <c r="B1190" s="1">
        <v>38917</v>
      </c>
      <c r="C1190" t="s">
        <v>82</v>
      </c>
      <c r="D1190" t="s">
        <v>246</v>
      </c>
      <c r="E1190" t="s">
        <v>247</v>
      </c>
      <c r="G1190" s="6" t="s">
        <v>88</v>
      </c>
      <c r="H1190" t="s">
        <v>85</v>
      </c>
      <c r="I1190" t="s">
        <v>21</v>
      </c>
      <c r="J1190" t="s">
        <v>73</v>
      </c>
      <c r="K1190">
        <v>256</v>
      </c>
      <c r="L1190">
        <v>12.4</v>
      </c>
      <c r="M1190" t="s">
        <v>201</v>
      </c>
      <c r="N1190">
        <v>12.4</v>
      </c>
      <c r="O1190" t="s">
        <v>24</v>
      </c>
      <c r="P1190" cm="1">
        <f t="array" ref="P1190">IF(Q1190&gt;0,INDEX(Q1190:Q13324,MATCH(TRUE,INDEX(Q1190:Q13324="",,),0)-1),"")</f>
        <v>1</v>
      </c>
      <c r="Q1190">
        <v>1</v>
      </c>
      <c r="R1190">
        <f>IF(P1190="","",0)</f>
        <v>0</v>
      </c>
    </row>
    <row r="1191" spans="1:18" x14ac:dyDescent="0.3">
      <c r="A1191" t="s">
        <v>195</v>
      </c>
      <c r="B1191" s="1">
        <v>38917</v>
      </c>
      <c r="C1191" t="s">
        <v>82</v>
      </c>
      <c r="D1191" t="s">
        <v>246</v>
      </c>
      <c r="E1191" t="s">
        <v>247</v>
      </c>
      <c r="G1191" s="6" t="s">
        <v>88</v>
      </c>
      <c r="H1191" t="s">
        <v>92</v>
      </c>
      <c r="I1191" t="s">
        <v>21</v>
      </c>
      <c r="J1191" t="s">
        <v>73</v>
      </c>
      <c r="K1191">
        <v>595</v>
      </c>
      <c r="L1191">
        <v>14.4</v>
      </c>
      <c r="M1191" t="s">
        <v>201</v>
      </c>
      <c r="N1191">
        <v>14.4</v>
      </c>
      <c r="O1191" t="s">
        <v>24</v>
      </c>
      <c r="P1191" cm="1">
        <f t="array" ref="P1191">IF(Q1191&gt;0,INDEX(Q1191:Q13325,MATCH(TRUE,INDEX(Q1191:Q13325="",,),0)-1),"")</f>
        <v>1</v>
      </c>
      <c r="Q1191">
        <v>1</v>
      </c>
      <c r="R1191">
        <f>IF(P1191="","",0)</f>
        <v>0</v>
      </c>
    </row>
    <row r="1192" spans="1:18" x14ac:dyDescent="0.3">
      <c r="A1192" t="s">
        <v>195</v>
      </c>
      <c r="B1192" s="1">
        <v>38917</v>
      </c>
      <c r="C1192" t="s">
        <v>82</v>
      </c>
      <c r="D1192" t="s">
        <v>246</v>
      </c>
      <c r="E1192" t="s">
        <v>247</v>
      </c>
      <c r="G1192" s="6" t="s">
        <v>88</v>
      </c>
      <c r="H1192" t="s">
        <v>199</v>
      </c>
      <c r="I1192" t="s">
        <v>21</v>
      </c>
      <c r="J1192" t="s">
        <v>73</v>
      </c>
      <c r="K1192">
        <v>275</v>
      </c>
      <c r="L1192">
        <v>9.6999999999999993</v>
      </c>
      <c r="M1192" t="s">
        <v>201</v>
      </c>
      <c r="N1192">
        <v>9.6999999999999993</v>
      </c>
      <c r="O1192" t="s">
        <v>24</v>
      </c>
      <c r="P1192" cm="1">
        <f t="array" ref="P1192">IF(Q1192&gt;0,INDEX(Q1192:Q13326,MATCH(TRUE,INDEX(Q1192:Q13326="",,),0)-1),"")</f>
        <v>1</v>
      </c>
      <c r="Q1192">
        <v>1</v>
      </c>
      <c r="R1192">
        <f>IF(P1192="","",0)</f>
        <v>0</v>
      </c>
    </row>
    <row r="1193" spans="1:18" x14ac:dyDescent="0.3">
      <c r="A1193" t="s">
        <v>195</v>
      </c>
      <c r="B1193" s="1">
        <v>38917</v>
      </c>
      <c r="C1193" t="s">
        <v>82</v>
      </c>
      <c r="D1193" t="s">
        <v>246</v>
      </c>
      <c r="E1193" t="s">
        <v>247</v>
      </c>
      <c r="G1193" s="6" t="s">
        <v>88</v>
      </c>
      <c r="H1193" t="s">
        <v>229</v>
      </c>
      <c r="I1193" t="s">
        <v>21</v>
      </c>
      <c r="J1193" t="s">
        <v>73</v>
      </c>
      <c r="K1193">
        <v>36</v>
      </c>
      <c r="L1193">
        <v>21</v>
      </c>
      <c r="M1193" t="s">
        <v>201</v>
      </c>
      <c r="N1193">
        <v>21</v>
      </c>
      <c r="O1193" t="s">
        <v>24</v>
      </c>
      <c r="P1193" cm="1">
        <f t="array" ref="P1193">IF(Q1193&gt;0,INDEX(Q1193:Q13327,MATCH(TRUE,INDEX(Q1193:Q13327="",,),0)-1),"")</f>
        <v>1</v>
      </c>
      <c r="Q1193">
        <v>1</v>
      </c>
      <c r="R1193">
        <f>IF(P1193="","",0)</f>
        <v>0</v>
      </c>
    </row>
    <row r="1194" spans="1:18" x14ac:dyDescent="0.3">
      <c r="P1194" t="str" cm="1">
        <f t="array" ref="P1194">IF(Q1194&gt;0,INDEX(Q1194:Q13328,MATCH(TRUE,INDEX(Q1194:Q13328="",,),0)-1),"")</f>
        <v/>
      </c>
      <c r="R1194" t="str">
        <f>IF(P1194="","",0)</f>
        <v/>
      </c>
    </row>
    <row r="1195" spans="1:18" x14ac:dyDescent="0.3">
      <c r="A1195" s="3" t="s">
        <v>195</v>
      </c>
      <c r="B1195" s="4">
        <v>38917</v>
      </c>
      <c r="C1195" s="3" t="s">
        <v>82</v>
      </c>
      <c r="D1195" s="3" t="s">
        <v>248</v>
      </c>
      <c r="E1195" s="3" t="s">
        <v>249</v>
      </c>
      <c r="F1195" s="3" t="s">
        <v>91</v>
      </c>
      <c r="G1195" s="3" t="s">
        <v>19</v>
      </c>
      <c r="H1195" s="3" t="s">
        <v>92</v>
      </c>
      <c r="I1195" s="3" t="s">
        <v>45</v>
      </c>
      <c r="J1195" s="3" t="s">
        <v>93</v>
      </c>
      <c r="K1195" s="3">
        <v>88.2</v>
      </c>
      <c r="L1195" s="3">
        <v>430</v>
      </c>
      <c r="M1195" s="3" t="s">
        <v>94</v>
      </c>
      <c r="N1195" s="3"/>
      <c r="O1195" s="3"/>
      <c r="P1195" s="3" t="str" cm="1">
        <f t="array" ref="P1195">IF(Q1195&gt;0,INDEX(Q1195:Q13329,MATCH(TRUE,INDEX(Q1195:Q13329="",,),0)-1),"")</f>
        <v/>
      </c>
      <c r="Q1195" s="3"/>
      <c r="R1195" t="str">
        <f>IF(P1195="","",0)</f>
        <v/>
      </c>
    </row>
    <row r="1196" spans="1:18" x14ac:dyDescent="0.3">
      <c r="A1196" t="s">
        <v>195</v>
      </c>
      <c r="B1196" s="1">
        <v>38917</v>
      </c>
      <c r="C1196" t="s">
        <v>82</v>
      </c>
      <c r="D1196" t="s">
        <v>248</v>
      </c>
      <c r="E1196" t="s">
        <v>249</v>
      </c>
      <c r="F1196" t="s">
        <v>91</v>
      </c>
      <c r="G1196" t="s">
        <v>19</v>
      </c>
      <c r="H1196" t="s">
        <v>20</v>
      </c>
      <c r="I1196" t="s">
        <v>45</v>
      </c>
      <c r="J1196" t="s">
        <v>93</v>
      </c>
      <c r="K1196">
        <v>183.1</v>
      </c>
      <c r="L1196">
        <v>205</v>
      </c>
      <c r="M1196" t="s">
        <v>94</v>
      </c>
      <c r="P1196" t="str" cm="1">
        <f t="array" ref="P1196">IF(Q1196&gt;0,INDEX(Q1196:Q13330,MATCH(TRUE,INDEX(Q1196:Q13330="",,),0)-1),"")</f>
        <v/>
      </c>
      <c r="R1196" t="str">
        <f>IF(P1196="","",0)</f>
        <v/>
      </c>
    </row>
    <row r="1197" spans="1:18" x14ac:dyDescent="0.3">
      <c r="A1197" t="s">
        <v>195</v>
      </c>
      <c r="B1197" s="1">
        <v>38917</v>
      </c>
      <c r="C1197" t="s">
        <v>82</v>
      </c>
      <c r="D1197" t="s">
        <v>248</v>
      </c>
      <c r="E1197" t="s">
        <v>249</v>
      </c>
      <c r="F1197" t="s">
        <v>91</v>
      </c>
      <c r="G1197" t="s">
        <v>19</v>
      </c>
      <c r="H1197" t="s">
        <v>20</v>
      </c>
      <c r="I1197" t="s">
        <v>21</v>
      </c>
      <c r="J1197" t="s">
        <v>73</v>
      </c>
      <c r="K1197">
        <v>914.3</v>
      </c>
      <c r="L1197">
        <v>19.899999999999999</v>
      </c>
      <c r="M1197" t="s">
        <v>94</v>
      </c>
      <c r="P1197" t="str" cm="1">
        <f t="array" ref="P1197">IF(Q1197&gt;0,INDEX(Q1197:Q13331,MATCH(TRUE,INDEX(Q1197:Q13331="",,),0)-1),"")</f>
        <v/>
      </c>
      <c r="R1197" t="str">
        <f>IF(P1197="","",0)</f>
        <v/>
      </c>
    </row>
    <row r="1198" spans="1:18" x14ac:dyDescent="0.3">
      <c r="A1198" t="s">
        <v>195</v>
      </c>
      <c r="B1198" s="1">
        <v>38917</v>
      </c>
      <c r="C1198" t="s">
        <v>82</v>
      </c>
      <c r="D1198" t="s">
        <v>248</v>
      </c>
      <c r="E1198" t="s">
        <v>249</v>
      </c>
      <c r="F1198" t="s">
        <v>91</v>
      </c>
      <c r="G1198" s="6" t="s">
        <v>88</v>
      </c>
      <c r="H1198" t="s">
        <v>85</v>
      </c>
      <c r="I1198" t="s">
        <v>45</v>
      </c>
      <c r="J1198" t="s">
        <v>93</v>
      </c>
      <c r="K1198">
        <v>13.1</v>
      </c>
      <c r="L1198">
        <v>120</v>
      </c>
      <c r="M1198" t="s">
        <v>94</v>
      </c>
      <c r="P1198" t="str" cm="1">
        <f t="array" ref="P1198">IF(Q1198&gt;0,INDEX(Q1198:Q13332,MATCH(TRUE,INDEX(Q1198:Q13332="",,),0)-1),"")</f>
        <v/>
      </c>
      <c r="R1198" t="str">
        <f>IF(P1198="","",0)</f>
        <v/>
      </c>
    </row>
    <row r="1199" spans="1:18" x14ac:dyDescent="0.3">
      <c r="A1199" t="s">
        <v>195</v>
      </c>
      <c r="B1199" s="1">
        <v>38917</v>
      </c>
      <c r="C1199" t="s">
        <v>82</v>
      </c>
      <c r="D1199" t="s">
        <v>248</v>
      </c>
      <c r="E1199" t="s">
        <v>249</v>
      </c>
      <c r="F1199" t="s">
        <v>91</v>
      </c>
      <c r="G1199" s="6" t="s">
        <v>88</v>
      </c>
      <c r="H1199" t="s">
        <v>199</v>
      </c>
      <c r="I1199" t="s">
        <v>45</v>
      </c>
      <c r="J1199" t="s">
        <v>93</v>
      </c>
      <c r="K1199">
        <v>56.8</v>
      </c>
      <c r="L1199">
        <v>80</v>
      </c>
      <c r="M1199" t="s">
        <v>94</v>
      </c>
      <c r="P1199" t="str" cm="1">
        <f t="array" ref="P1199">IF(Q1199&gt;0,INDEX(Q1199:Q13333,MATCH(TRUE,INDEX(Q1199:Q13333="",,),0)-1),"")</f>
        <v/>
      </c>
      <c r="R1199" t="str">
        <f>IF(P1199="","",0)</f>
        <v/>
      </c>
    </row>
    <row r="1200" spans="1:18" x14ac:dyDescent="0.3">
      <c r="A1200" t="s">
        <v>195</v>
      </c>
      <c r="B1200" s="1">
        <v>38917</v>
      </c>
      <c r="C1200" t="s">
        <v>82</v>
      </c>
      <c r="D1200" t="s">
        <v>248</v>
      </c>
      <c r="E1200" t="s">
        <v>249</v>
      </c>
      <c r="F1200" t="s">
        <v>91</v>
      </c>
      <c r="G1200" s="6" t="s">
        <v>88</v>
      </c>
      <c r="H1200" t="s">
        <v>36</v>
      </c>
      <c r="I1200" t="s">
        <v>45</v>
      </c>
      <c r="J1200" t="s">
        <v>93</v>
      </c>
      <c r="K1200">
        <v>75</v>
      </c>
      <c r="L1200">
        <v>79</v>
      </c>
      <c r="M1200" t="s">
        <v>94</v>
      </c>
      <c r="P1200" t="str" cm="1">
        <f t="array" ref="P1200">IF(Q1200&gt;0,INDEX(Q1200:Q13334,MATCH(TRUE,INDEX(Q1200:Q13334="",,),0)-1),"")</f>
        <v/>
      </c>
      <c r="R1200" t="str">
        <f>IF(P1200="","",0)</f>
        <v/>
      </c>
    </row>
    <row r="1201" spans="1:18" x14ac:dyDescent="0.3">
      <c r="A1201" t="s">
        <v>195</v>
      </c>
      <c r="B1201" s="1">
        <v>38917</v>
      </c>
      <c r="C1201" t="s">
        <v>82</v>
      </c>
      <c r="D1201" t="s">
        <v>248</v>
      </c>
      <c r="E1201" t="s">
        <v>249</v>
      </c>
      <c r="F1201" t="s">
        <v>91</v>
      </c>
      <c r="G1201" s="6" t="s">
        <v>88</v>
      </c>
      <c r="H1201" t="s">
        <v>67</v>
      </c>
      <c r="I1201" t="s">
        <v>45</v>
      </c>
      <c r="J1201" t="s">
        <v>93</v>
      </c>
      <c r="K1201">
        <v>7</v>
      </c>
      <c r="L1201">
        <v>90</v>
      </c>
      <c r="M1201" t="s">
        <v>94</v>
      </c>
      <c r="P1201" t="str" cm="1">
        <f t="array" ref="P1201">IF(Q1201&gt;0,INDEX(Q1201:Q13335,MATCH(TRUE,INDEX(Q1201:Q13335="",,),0)-1),"")</f>
        <v/>
      </c>
      <c r="R1201" t="str">
        <f>IF(P1201="","",0)</f>
        <v/>
      </c>
    </row>
    <row r="1202" spans="1:18" x14ac:dyDescent="0.3">
      <c r="A1202" t="s">
        <v>195</v>
      </c>
      <c r="B1202" s="1">
        <v>38917</v>
      </c>
      <c r="C1202" t="s">
        <v>82</v>
      </c>
      <c r="D1202" t="s">
        <v>248</v>
      </c>
      <c r="E1202" t="s">
        <v>249</v>
      </c>
      <c r="F1202" t="s">
        <v>91</v>
      </c>
      <c r="G1202" s="6" t="s">
        <v>88</v>
      </c>
      <c r="H1202" t="s">
        <v>41</v>
      </c>
      <c r="I1202" t="s">
        <v>45</v>
      </c>
      <c r="J1202" t="s">
        <v>93</v>
      </c>
      <c r="K1202">
        <v>5.7</v>
      </c>
      <c r="L1202">
        <v>184</v>
      </c>
      <c r="M1202" t="s">
        <v>94</v>
      </c>
      <c r="P1202" t="str" cm="1">
        <f t="array" ref="P1202">IF(Q1202&gt;0,INDEX(Q1202:Q13336,MATCH(TRUE,INDEX(Q1202:Q13336="",,),0)-1),"")</f>
        <v/>
      </c>
      <c r="R1202" t="str">
        <f>IF(P1202="","",0)</f>
        <v/>
      </c>
    </row>
    <row r="1203" spans="1:18" x14ac:dyDescent="0.3">
      <c r="A1203" t="s">
        <v>195</v>
      </c>
      <c r="B1203" s="1">
        <v>38917</v>
      </c>
      <c r="C1203" t="s">
        <v>82</v>
      </c>
      <c r="D1203" t="s">
        <v>248</v>
      </c>
      <c r="E1203" t="s">
        <v>249</v>
      </c>
      <c r="F1203" t="s">
        <v>91</v>
      </c>
      <c r="G1203" s="6" t="s">
        <v>88</v>
      </c>
      <c r="H1203" t="s">
        <v>85</v>
      </c>
      <c r="I1203" t="s">
        <v>21</v>
      </c>
      <c r="J1203" t="s">
        <v>73</v>
      </c>
      <c r="K1203">
        <v>279.5</v>
      </c>
      <c r="L1203">
        <v>13.8</v>
      </c>
      <c r="M1203" t="s">
        <v>94</v>
      </c>
      <c r="P1203" t="str" cm="1">
        <f t="array" ref="P1203">IF(Q1203&gt;0,INDEX(Q1203:Q13337,MATCH(TRUE,INDEX(Q1203:Q13337="",,),0)-1),"")</f>
        <v/>
      </c>
      <c r="R1203" t="str">
        <f>IF(P1203="","",0)</f>
        <v/>
      </c>
    </row>
    <row r="1204" spans="1:18" x14ac:dyDescent="0.3">
      <c r="A1204" t="s">
        <v>195</v>
      </c>
      <c r="B1204" s="1">
        <v>38917</v>
      </c>
      <c r="C1204" t="s">
        <v>82</v>
      </c>
      <c r="D1204" t="s">
        <v>248</v>
      </c>
      <c r="E1204" t="s">
        <v>249</v>
      </c>
      <c r="F1204" t="s">
        <v>91</v>
      </c>
      <c r="G1204" s="6" t="s">
        <v>88</v>
      </c>
      <c r="H1204" t="s">
        <v>92</v>
      </c>
      <c r="I1204" t="s">
        <v>21</v>
      </c>
      <c r="J1204" t="s">
        <v>73</v>
      </c>
      <c r="K1204">
        <v>299.7</v>
      </c>
      <c r="L1204">
        <v>18.5</v>
      </c>
      <c r="M1204" t="s">
        <v>94</v>
      </c>
      <c r="P1204" t="str" cm="1">
        <f t="array" ref="P1204">IF(Q1204&gt;0,INDEX(Q1204:Q13338,MATCH(TRUE,INDEX(Q1204:Q13338="",,),0)-1),"")</f>
        <v/>
      </c>
      <c r="R1204" t="str">
        <f>IF(P1204="","",0)</f>
        <v/>
      </c>
    </row>
    <row r="1205" spans="1:18" x14ac:dyDescent="0.3">
      <c r="A1205" t="s">
        <v>195</v>
      </c>
      <c r="B1205" s="1">
        <v>38917</v>
      </c>
      <c r="C1205" t="s">
        <v>82</v>
      </c>
      <c r="D1205" t="s">
        <v>248</v>
      </c>
      <c r="E1205" t="s">
        <v>249</v>
      </c>
      <c r="F1205" t="s">
        <v>91</v>
      </c>
      <c r="G1205" s="6" t="s">
        <v>88</v>
      </c>
      <c r="H1205" t="s">
        <v>199</v>
      </c>
      <c r="I1205" t="s">
        <v>21</v>
      </c>
      <c r="J1205" t="s">
        <v>73</v>
      </c>
      <c r="K1205">
        <v>577.5</v>
      </c>
      <c r="L1205">
        <v>11.1</v>
      </c>
      <c r="M1205" t="s">
        <v>94</v>
      </c>
      <c r="P1205" t="str" cm="1">
        <f t="array" ref="P1205">IF(Q1205&gt;0,INDEX(Q1205:Q13339,MATCH(TRUE,INDEX(Q1205:Q13339="",,),0)-1),"")</f>
        <v/>
      </c>
      <c r="R1205" t="str">
        <f>IF(P1205="","",0)</f>
        <v/>
      </c>
    </row>
    <row r="1206" spans="1:18" x14ac:dyDescent="0.3">
      <c r="A1206" t="s">
        <v>195</v>
      </c>
      <c r="B1206" s="1">
        <v>38917</v>
      </c>
      <c r="C1206" t="s">
        <v>82</v>
      </c>
      <c r="D1206" t="s">
        <v>248</v>
      </c>
      <c r="E1206" t="s">
        <v>249</v>
      </c>
      <c r="F1206" t="s">
        <v>91</v>
      </c>
      <c r="G1206" s="6" t="s">
        <v>88</v>
      </c>
      <c r="H1206" t="s">
        <v>36</v>
      </c>
      <c r="I1206" t="s">
        <v>21</v>
      </c>
      <c r="J1206" t="s">
        <v>73</v>
      </c>
      <c r="K1206">
        <v>240.9</v>
      </c>
      <c r="L1206">
        <v>22.6</v>
      </c>
      <c r="M1206" t="s">
        <v>94</v>
      </c>
      <c r="P1206" t="str" cm="1">
        <f t="array" ref="P1206">IF(Q1206&gt;0,INDEX(Q1206:Q13340,MATCH(TRUE,INDEX(Q1206:Q13340="",,),0)-1),"")</f>
        <v/>
      </c>
      <c r="R1206" t="str">
        <f>IF(P1206="","",0)</f>
        <v/>
      </c>
    </row>
    <row r="1207" spans="1:18" x14ac:dyDescent="0.3">
      <c r="A1207" t="s">
        <v>195</v>
      </c>
      <c r="B1207" s="1">
        <v>38917</v>
      </c>
      <c r="C1207" t="s">
        <v>82</v>
      </c>
      <c r="D1207" t="s">
        <v>248</v>
      </c>
      <c r="E1207" t="s">
        <v>249</v>
      </c>
      <c r="F1207" t="s">
        <v>91</v>
      </c>
      <c r="G1207" s="6" t="s">
        <v>88</v>
      </c>
      <c r="H1207" t="s">
        <v>67</v>
      </c>
      <c r="I1207" t="s">
        <v>21</v>
      </c>
      <c r="J1207" t="s">
        <v>73</v>
      </c>
      <c r="K1207">
        <v>40.4</v>
      </c>
      <c r="L1207">
        <v>14.25</v>
      </c>
      <c r="M1207" t="s">
        <v>94</v>
      </c>
      <c r="P1207" t="str" cm="1">
        <f t="array" ref="P1207">IF(Q1207&gt;0,INDEX(Q1207:Q13341,MATCH(TRUE,INDEX(Q1207:Q13341="",,),0)-1),"")</f>
        <v/>
      </c>
      <c r="R1207" t="str">
        <f>IF(P1207="","",0)</f>
        <v/>
      </c>
    </row>
    <row r="1208" spans="1:18" x14ac:dyDescent="0.3">
      <c r="A1208" t="s">
        <v>195</v>
      </c>
      <c r="B1208" s="1">
        <v>38917</v>
      </c>
      <c r="C1208" t="s">
        <v>82</v>
      </c>
      <c r="D1208" t="s">
        <v>248</v>
      </c>
      <c r="E1208" t="s">
        <v>249</v>
      </c>
      <c r="F1208" t="s">
        <v>91</v>
      </c>
      <c r="G1208" s="6" t="s">
        <v>88</v>
      </c>
      <c r="H1208" t="s">
        <v>229</v>
      </c>
      <c r="I1208" t="s">
        <v>21</v>
      </c>
      <c r="J1208" t="s">
        <v>73</v>
      </c>
      <c r="K1208">
        <v>12</v>
      </c>
      <c r="L1208">
        <v>30</v>
      </c>
      <c r="M1208" t="s">
        <v>94</v>
      </c>
      <c r="P1208" t="str" cm="1">
        <f t="array" ref="P1208">IF(Q1208&gt;0,INDEX(Q1208:Q13342,MATCH(TRUE,INDEX(Q1208:Q13342="",,),0)-1),"")</f>
        <v/>
      </c>
      <c r="R1208" t="str">
        <f>IF(P1208="","",0)</f>
        <v/>
      </c>
    </row>
    <row r="1209" spans="1:18" x14ac:dyDescent="0.3">
      <c r="P1209" t="str" cm="1">
        <f t="array" ref="P1209">IF(Q1209&gt;0,INDEX(Q1209:Q13343,MATCH(TRUE,INDEX(Q1209:Q13343="",,),0)-1),"")</f>
        <v/>
      </c>
      <c r="R1209" t="str">
        <f>IF(P1209="","",0)</f>
        <v/>
      </c>
    </row>
    <row r="1210" spans="1:18" x14ac:dyDescent="0.3">
      <c r="A1210" t="s">
        <v>195</v>
      </c>
      <c r="B1210" s="1">
        <v>38917</v>
      </c>
      <c r="C1210" t="s">
        <v>82</v>
      </c>
      <c r="D1210" t="s">
        <v>250</v>
      </c>
      <c r="E1210" t="s">
        <v>251</v>
      </c>
      <c r="G1210" t="s">
        <v>19</v>
      </c>
      <c r="H1210" t="s">
        <v>95</v>
      </c>
      <c r="I1210" t="s">
        <v>45</v>
      </c>
      <c r="J1210" t="s">
        <v>93</v>
      </c>
      <c r="K1210">
        <v>100.1</v>
      </c>
      <c r="L1210">
        <v>104</v>
      </c>
      <c r="M1210" t="s">
        <v>205</v>
      </c>
      <c r="N1210">
        <v>104</v>
      </c>
      <c r="O1210" t="s">
        <v>24</v>
      </c>
      <c r="P1210" cm="1">
        <f t="array" ref="P1210">IF(Q1210&gt;0,INDEX(Q1210:Q13344,MATCH(TRUE,INDEX(Q1210:Q13344="",,),0)-1),"")</f>
        <v>1</v>
      </c>
      <c r="Q1210">
        <v>1</v>
      </c>
      <c r="R1210">
        <f>IF(P1210="","",0)</f>
        <v>0</v>
      </c>
    </row>
    <row r="1211" spans="1:18" x14ac:dyDescent="0.3">
      <c r="A1211" t="s">
        <v>195</v>
      </c>
      <c r="B1211" s="1">
        <v>38917</v>
      </c>
      <c r="C1211" t="s">
        <v>82</v>
      </c>
      <c r="D1211" t="s">
        <v>250</v>
      </c>
      <c r="E1211" t="s">
        <v>251</v>
      </c>
      <c r="G1211" t="s">
        <v>19</v>
      </c>
      <c r="H1211" t="s">
        <v>20</v>
      </c>
      <c r="I1211" t="s">
        <v>45</v>
      </c>
      <c r="J1211" t="s">
        <v>93</v>
      </c>
      <c r="K1211">
        <v>99.1</v>
      </c>
      <c r="L1211">
        <v>222</v>
      </c>
      <c r="M1211" t="s">
        <v>205</v>
      </c>
      <c r="N1211">
        <v>222</v>
      </c>
      <c r="O1211" t="s">
        <v>24</v>
      </c>
      <c r="P1211" cm="1">
        <f t="array" ref="P1211">IF(Q1211&gt;0,INDEX(Q1211:Q13345,MATCH(TRUE,INDEX(Q1211:Q13345="",,),0)-1),"")</f>
        <v>1</v>
      </c>
      <c r="Q1211">
        <v>1</v>
      </c>
      <c r="R1211">
        <f>IF(P1211="","",0)</f>
        <v>0</v>
      </c>
    </row>
    <row r="1212" spans="1:18" x14ac:dyDescent="0.3">
      <c r="A1212" t="s">
        <v>195</v>
      </c>
      <c r="B1212" s="1">
        <v>38917</v>
      </c>
      <c r="C1212" t="s">
        <v>82</v>
      </c>
      <c r="D1212" t="s">
        <v>250</v>
      </c>
      <c r="E1212" t="s">
        <v>251</v>
      </c>
      <c r="G1212" t="s">
        <v>19</v>
      </c>
      <c r="H1212" t="s">
        <v>95</v>
      </c>
      <c r="I1212" t="s">
        <v>21</v>
      </c>
      <c r="J1212" t="s">
        <v>73</v>
      </c>
      <c r="K1212">
        <v>1188</v>
      </c>
      <c r="L1212">
        <v>30.65</v>
      </c>
      <c r="M1212" t="s">
        <v>205</v>
      </c>
      <c r="N1212">
        <v>30.65</v>
      </c>
      <c r="O1212" t="s">
        <v>24</v>
      </c>
      <c r="P1212" cm="1">
        <f t="array" ref="P1212">IF(Q1212&gt;0,INDEX(Q1212:Q13346,MATCH(TRUE,INDEX(Q1212:Q13346="",,),0)-1),"")</f>
        <v>1</v>
      </c>
      <c r="Q1212">
        <v>1</v>
      </c>
      <c r="R1212">
        <f>IF(P1212="","",0)</f>
        <v>0</v>
      </c>
    </row>
    <row r="1213" spans="1:18" x14ac:dyDescent="0.3">
      <c r="A1213" t="s">
        <v>195</v>
      </c>
      <c r="B1213" s="1">
        <v>38917</v>
      </c>
      <c r="C1213" t="s">
        <v>82</v>
      </c>
      <c r="D1213" t="s">
        <v>250</v>
      </c>
      <c r="E1213" t="s">
        <v>251</v>
      </c>
      <c r="G1213" t="s">
        <v>19</v>
      </c>
      <c r="H1213" t="s">
        <v>20</v>
      </c>
      <c r="I1213" t="s">
        <v>21</v>
      </c>
      <c r="J1213" t="s">
        <v>73</v>
      </c>
      <c r="K1213">
        <v>715</v>
      </c>
      <c r="L1213">
        <v>21.85</v>
      </c>
      <c r="M1213" t="s">
        <v>205</v>
      </c>
      <c r="N1213">
        <v>21.86</v>
      </c>
      <c r="O1213" t="s">
        <v>24</v>
      </c>
      <c r="P1213" cm="1">
        <f t="array" ref="P1213">IF(Q1213&gt;0,INDEX(Q1213:Q13347,MATCH(TRUE,INDEX(Q1213:Q13347="",,),0)-1),"")</f>
        <v>1</v>
      </c>
      <c r="Q1213">
        <v>1</v>
      </c>
      <c r="R1213">
        <f>IF(P1213="","",0)</f>
        <v>0</v>
      </c>
    </row>
    <row r="1214" spans="1:18" x14ac:dyDescent="0.3">
      <c r="P1214" t="str" cm="1">
        <f t="array" ref="P1214">IF(Q1214&gt;0,INDEX(Q1214:Q13348,MATCH(TRUE,INDEX(Q1214:Q13348="",,),0)-1),"")</f>
        <v/>
      </c>
      <c r="R1214" t="str">
        <f>IF(P1214="","",0)</f>
        <v/>
      </c>
    </row>
    <row r="1215" spans="1:18" x14ac:dyDescent="0.3">
      <c r="A1215" t="s">
        <v>195</v>
      </c>
      <c r="B1215" s="1">
        <v>38917</v>
      </c>
      <c r="C1215" t="s">
        <v>82</v>
      </c>
      <c r="D1215" t="s">
        <v>252</v>
      </c>
      <c r="E1215" t="s">
        <v>253</v>
      </c>
      <c r="G1215" t="s">
        <v>19</v>
      </c>
      <c r="H1215" t="s">
        <v>95</v>
      </c>
      <c r="I1215" t="s">
        <v>45</v>
      </c>
      <c r="J1215" t="s">
        <v>93</v>
      </c>
      <c r="K1215">
        <v>175.3</v>
      </c>
      <c r="L1215">
        <v>94</v>
      </c>
      <c r="M1215" t="s">
        <v>205</v>
      </c>
      <c r="N1215">
        <v>94.6</v>
      </c>
      <c r="O1215" t="s">
        <v>24</v>
      </c>
      <c r="P1215" cm="1">
        <f t="array" ref="P1215">IF(Q1215&gt;0,INDEX(Q1215:Q13349,MATCH(TRUE,INDEX(Q1215:Q13349="",,),0)-1),"")</f>
        <v>1</v>
      </c>
      <c r="Q1215">
        <v>1</v>
      </c>
      <c r="R1215">
        <f>IF(P1215="","",0)</f>
        <v>0</v>
      </c>
    </row>
    <row r="1216" spans="1:18" x14ac:dyDescent="0.3">
      <c r="A1216" t="s">
        <v>195</v>
      </c>
      <c r="B1216" s="1">
        <v>38917</v>
      </c>
      <c r="C1216" t="s">
        <v>82</v>
      </c>
      <c r="D1216" t="s">
        <v>252</v>
      </c>
      <c r="E1216" t="s">
        <v>253</v>
      </c>
      <c r="G1216" t="s">
        <v>19</v>
      </c>
      <c r="H1216" t="s">
        <v>95</v>
      </c>
      <c r="I1216" t="s">
        <v>21</v>
      </c>
      <c r="J1216" t="s">
        <v>73</v>
      </c>
      <c r="K1216">
        <v>1487</v>
      </c>
      <c r="L1216">
        <v>32.15</v>
      </c>
      <c r="M1216" t="s">
        <v>205</v>
      </c>
      <c r="N1216">
        <v>32.15</v>
      </c>
      <c r="O1216" t="s">
        <v>24</v>
      </c>
      <c r="P1216" cm="1">
        <f t="array" ref="P1216">IF(Q1216&gt;0,INDEX(Q1216:Q13350,MATCH(TRUE,INDEX(Q1216:Q13350="",,),0)-1),"")</f>
        <v>1</v>
      </c>
      <c r="Q1216">
        <v>1</v>
      </c>
      <c r="R1216">
        <f>IF(P1216="","",0)</f>
        <v>0</v>
      </c>
    </row>
    <row r="1217" spans="1:18" x14ac:dyDescent="0.3">
      <c r="A1217" t="s">
        <v>195</v>
      </c>
      <c r="B1217" s="1">
        <v>38917</v>
      </c>
      <c r="C1217" t="s">
        <v>82</v>
      </c>
      <c r="D1217" t="s">
        <v>252</v>
      </c>
      <c r="E1217" t="s">
        <v>253</v>
      </c>
      <c r="G1217" s="6" t="s">
        <v>88</v>
      </c>
      <c r="H1217" t="s">
        <v>41</v>
      </c>
      <c r="I1217" t="s">
        <v>45</v>
      </c>
      <c r="J1217" t="s">
        <v>93</v>
      </c>
      <c r="K1217">
        <v>13.5</v>
      </c>
      <c r="L1217">
        <v>189</v>
      </c>
      <c r="M1217" t="s">
        <v>205</v>
      </c>
      <c r="N1217">
        <v>189</v>
      </c>
      <c r="O1217" t="s">
        <v>24</v>
      </c>
      <c r="P1217" cm="1">
        <f t="array" ref="P1217">IF(Q1217&gt;0,INDEX(Q1217:Q13351,MATCH(TRUE,INDEX(Q1217:Q13351="",,),0)-1),"")</f>
        <v>1</v>
      </c>
      <c r="Q1217">
        <v>1</v>
      </c>
      <c r="R1217">
        <f>IF(P1217="","",0)</f>
        <v>0</v>
      </c>
    </row>
    <row r="1218" spans="1:18" x14ac:dyDescent="0.3">
      <c r="A1218" t="s">
        <v>195</v>
      </c>
      <c r="B1218" s="1">
        <v>38917</v>
      </c>
      <c r="C1218" t="s">
        <v>82</v>
      </c>
      <c r="D1218" t="s">
        <v>252</v>
      </c>
      <c r="E1218" t="s">
        <v>253</v>
      </c>
      <c r="G1218" s="6" t="s">
        <v>88</v>
      </c>
      <c r="H1218" t="s">
        <v>41</v>
      </c>
      <c r="I1218" t="s">
        <v>21</v>
      </c>
      <c r="J1218" t="s">
        <v>73</v>
      </c>
      <c r="K1218">
        <v>24</v>
      </c>
      <c r="L1218">
        <v>63.4</v>
      </c>
      <c r="M1218" t="s">
        <v>205</v>
      </c>
      <c r="N1218">
        <v>63.4</v>
      </c>
      <c r="O1218" t="s">
        <v>24</v>
      </c>
      <c r="P1218" cm="1">
        <f t="array" ref="P1218">IF(Q1218&gt;0,INDEX(Q1218:Q13352,MATCH(TRUE,INDEX(Q1218:Q13352="",,),0)-1),"")</f>
        <v>1</v>
      </c>
      <c r="Q1218">
        <v>1</v>
      </c>
      <c r="R1218">
        <f>IF(P1218="","",0)</f>
        <v>0</v>
      </c>
    </row>
    <row r="1219" spans="1:18" x14ac:dyDescent="0.3">
      <c r="P1219" t="str" cm="1">
        <f t="array" ref="P1219">IF(Q1219&gt;0,INDEX(Q1219:Q13353,MATCH(TRUE,INDEX(Q1219:Q13353="",,),0)-1),"")</f>
        <v/>
      </c>
      <c r="R1219" t="str">
        <f>IF(P1219="","",0)</f>
        <v/>
      </c>
    </row>
    <row r="1220" spans="1:18" x14ac:dyDescent="0.3">
      <c r="A1220" t="s">
        <v>195</v>
      </c>
      <c r="B1220" s="1">
        <v>38945</v>
      </c>
      <c r="C1220" t="s">
        <v>82</v>
      </c>
      <c r="D1220" t="s">
        <v>254</v>
      </c>
      <c r="E1220" t="s">
        <v>255</v>
      </c>
      <c r="G1220" t="s">
        <v>19</v>
      </c>
      <c r="H1220" t="s">
        <v>95</v>
      </c>
      <c r="I1220" t="s">
        <v>45</v>
      </c>
      <c r="J1220" t="s">
        <v>93</v>
      </c>
      <c r="K1220">
        <v>162.6</v>
      </c>
      <c r="L1220">
        <v>105</v>
      </c>
      <c r="M1220" t="s">
        <v>218</v>
      </c>
      <c r="N1220">
        <v>105</v>
      </c>
      <c r="O1220" t="s">
        <v>24</v>
      </c>
      <c r="P1220" cm="1">
        <f t="array" ref="P1220">IF(Q1220&gt;0,INDEX(Q1220:Q13354,MATCH(TRUE,INDEX(Q1220:Q13354="",,),0)-1),"")</f>
        <v>2</v>
      </c>
      <c r="Q1220">
        <v>1</v>
      </c>
      <c r="R1220">
        <f>IF(P1220="","",0)</f>
        <v>0</v>
      </c>
    </row>
    <row r="1221" spans="1:18" x14ac:dyDescent="0.3">
      <c r="A1221" t="s">
        <v>195</v>
      </c>
      <c r="B1221" s="1">
        <v>38945</v>
      </c>
      <c r="C1221" t="s">
        <v>82</v>
      </c>
      <c r="D1221" t="s">
        <v>254</v>
      </c>
      <c r="E1221" t="s">
        <v>255</v>
      </c>
      <c r="G1221" t="s">
        <v>19</v>
      </c>
      <c r="H1221" t="s">
        <v>95</v>
      </c>
      <c r="I1221" t="s">
        <v>21</v>
      </c>
      <c r="J1221" t="s">
        <v>73</v>
      </c>
      <c r="K1221">
        <v>1383</v>
      </c>
      <c r="L1221">
        <v>32.299999999999997</v>
      </c>
      <c r="M1221" t="s">
        <v>218</v>
      </c>
      <c r="N1221">
        <v>33</v>
      </c>
      <c r="O1221" t="s">
        <v>24</v>
      </c>
      <c r="P1221" cm="1">
        <f t="array" ref="P1221">IF(Q1221&gt;0,INDEX(Q1221:Q13355,MATCH(TRUE,INDEX(Q1221:Q13355="",,),0)-1),"")</f>
        <v>2</v>
      </c>
      <c r="Q1221">
        <v>1</v>
      </c>
      <c r="R1221">
        <f>IF(P1221="","",0)</f>
        <v>0</v>
      </c>
    </row>
    <row r="1222" spans="1:18" x14ac:dyDescent="0.3">
      <c r="A1222" t="s">
        <v>195</v>
      </c>
      <c r="B1222" s="1">
        <v>38945</v>
      </c>
      <c r="C1222" t="s">
        <v>82</v>
      </c>
      <c r="D1222" t="s">
        <v>254</v>
      </c>
      <c r="E1222" t="s">
        <v>255</v>
      </c>
      <c r="G1222" t="s">
        <v>19</v>
      </c>
      <c r="H1222" t="s">
        <v>95</v>
      </c>
      <c r="I1222" t="s">
        <v>45</v>
      </c>
      <c r="J1222" t="s">
        <v>93</v>
      </c>
      <c r="K1222">
        <v>162.6</v>
      </c>
      <c r="L1222">
        <v>105</v>
      </c>
      <c r="M1222" t="s">
        <v>205</v>
      </c>
      <c r="N1222">
        <v>105</v>
      </c>
      <c r="P1222" cm="1">
        <f t="array" ref="P1222">IF(Q1222&gt;0,INDEX(Q1222:Q13356,MATCH(TRUE,INDEX(Q1222:Q13356="",,),0)-1),"")</f>
        <v>2</v>
      </c>
      <c r="Q1222">
        <v>2</v>
      </c>
      <c r="R1222">
        <f>IF(P1222="","",0)</f>
        <v>0</v>
      </c>
    </row>
    <row r="1223" spans="1:18" x14ac:dyDescent="0.3">
      <c r="A1223" t="s">
        <v>195</v>
      </c>
      <c r="B1223" s="1">
        <v>38945</v>
      </c>
      <c r="C1223" t="s">
        <v>82</v>
      </c>
      <c r="D1223" t="s">
        <v>254</v>
      </c>
      <c r="E1223" t="s">
        <v>255</v>
      </c>
      <c r="G1223" t="s">
        <v>19</v>
      </c>
      <c r="H1223" t="s">
        <v>95</v>
      </c>
      <c r="I1223" t="s">
        <v>21</v>
      </c>
      <c r="J1223" t="s">
        <v>73</v>
      </c>
      <c r="K1223">
        <v>1383</v>
      </c>
      <c r="L1223">
        <v>32.299999999999997</v>
      </c>
      <c r="M1223" t="s">
        <v>205</v>
      </c>
      <c r="N1223">
        <v>32.31</v>
      </c>
      <c r="P1223" cm="1">
        <f t="array" ref="P1223">IF(Q1223&gt;0,INDEX(Q1223:Q13357,MATCH(TRUE,INDEX(Q1223:Q13357="",,),0)-1),"")</f>
        <v>2</v>
      </c>
      <c r="Q1223">
        <v>2</v>
      </c>
      <c r="R1223">
        <f>IF(P1223="","",0)</f>
        <v>0</v>
      </c>
    </row>
    <row r="1224" spans="1:18" x14ac:dyDescent="0.3">
      <c r="P1224" t="str" cm="1">
        <f t="array" ref="P1224">IF(Q1224&gt;0,INDEX(Q1224:Q13358,MATCH(TRUE,INDEX(Q1224:Q13358="",,),0)-1),"")</f>
        <v/>
      </c>
      <c r="R1224" t="str">
        <f>IF(P1224="","",0)</f>
        <v/>
      </c>
    </row>
    <row r="1225" spans="1:18" x14ac:dyDescent="0.3">
      <c r="A1225" t="s">
        <v>195</v>
      </c>
      <c r="B1225" s="1">
        <v>38945</v>
      </c>
      <c r="C1225" t="s">
        <v>82</v>
      </c>
      <c r="D1225" t="s">
        <v>256</v>
      </c>
      <c r="E1225" t="s">
        <v>257</v>
      </c>
      <c r="G1225" t="s">
        <v>19</v>
      </c>
      <c r="H1225" t="s">
        <v>95</v>
      </c>
      <c r="I1225" t="s">
        <v>45</v>
      </c>
      <c r="J1225" t="s">
        <v>93</v>
      </c>
      <c r="K1225">
        <v>51.9</v>
      </c>
      <c r="L1225">
        <v>106</v>
      </c>
      <c r="M1225" t="s">
        <v>218</v>
      </c>
      <c r="N1225">
        <v>106</v>
      </c>
      <c r="O1225" t="s">
        <v>24</v>
      </c>
      <c r="P1225" cm="1">
        <f t="array" ref="P1225">IF(Q1225&gt;0,INDEX(Q1225:Q13359,MATCH(TRUE,INDEX(Q1225:Q13359="",,),0)-1),"")</f>
        <v>1</v>
      </c>
      <c r="Q1225">
        <v>1</v>
      </c>
      <c r="R1225">
        <f>IF(P1225="","",0)</f>
        <v>0</v>
      </c>
    </row>
    <row r="1226" spans="1:18" x14ac:dyDescent="0.3">
      <c r="A1226" t="s">
        <v>195</v>
      </c>
      <c r="B1226" s="1">
        <v>38945</v>
      </c>
      <c r="C1226" t="s">
        <v>82</v>
      </c>
      <c r="D1226" t="s">
        <v>256</v>
      </c>
      <c r="E1226" t="s">
        <v>257</v>
      </c>
      <c r="G1226" t="s">
        <v>19</v>
      </c>
      <c r="H1226" t="s">
        <v>20</v>
      </c>
      <c r="I1226" t="s">
        <v>45</v>
      </c>
      <c r="J1226" t="s">
        <v>93</v>
      </c>
      <c r="K1226">
        <v>39.6</v>
      </c>
      <c r="L1226">
        <v>206</v>
      </c>
      <c r="M1226" t="s">
        <v>218</v>
      </c>
      <c r="N1226">
        <v>206</v>
      </c>
      <c r="O1226" t="s">
        <v>24</v>
      </c>
      <c r="P1226" cm="1">
        <f t="array" ref="P1226">IF(Q1226&gt;0,INDEX(Q1226:Q13360,MATCH(TRUE,INDEX(Q1226:Q13360="",,),0)-1),"")</f>
        <v>1</v>
      </c>
      <c r="Q1226">
        <v>1</v>
      </c>
      <c r="R1226">
        <f>IF(P1226="","",0)</f>
        <v>0</v>
      </c>
    </row>
    <row r="1227" spans="1:18" x14ac:dyDescent="0.3">
      <c r="A1227" t="s">
        <v>195</v>
      </c>
      <c r="B1227" s="1">
        <v>38945</v>
      </c>
      <c r="C1227" t="s">
        <v>82</v>
      </c>
      <c r="D1227" t="s">
        <v>256</v>
      </c>
      <c r="E1227" t="s">
        <v>257</v>
      </c>
      <c r="G1227" t="s">
        <v>19</v>
      </c>
      <c r="H1227" t="s">
        <v>95</v>
      </c>
      <c r="I1227" t="s">
        <v>21</v>
      </c>
      <c r="J1227" t="s">
        <v>73</v>
      </c>
      <c r="K1227">
        <v>614</v>
      </c>
      <c r="L1227">
        <v>31.55</v>
      </c>
      <c r="M1227" t="s">
        <v>218</v>
      </c>
      <c r="N1227">
        <v>32</v>
      </c>
      <c r="O1227" t="s">
        <v>24</v>
      </c>
      <c r="P1227" cm="1">
        <f t="array" ref="P1227">IF(Q1227&gt;0,INDEX(Q1227:Q13361,MATCH(TRUE,INDEX(Q1227:Q13361="",,),0)-1),"")</f>
        <v>1</v>
      </c>
      <c r="Q1227">
        <v>1</v>
      </c>
      <c r="R1227">
        <f>IF(P1227="","",0)</f>
        <v>0</v>
      </c>
    </row>
    <row r="1228" spans="1:18" x14ac:dyDescent="0.3">
      <c r="A1228" t="s">
        <v>195</v>
      </c>
      <c r="B1228" s="1">
        <v>38945</v>
      </c>
      <c r="C1228" t="s">
        <v>82</v>
      </c>
      <c r="D1228" t="s">
        <v>256</v>
      </c>
      <c r="E1228" t="s">
        <v>257</v>
      </c>
      <c r="G1228" s="6" t="s">
        <v>88</v>
      </c>
      <c r="H1228" t="s">
        <v>199</v>
      </c>
      <c r="I1228" t="s">
        <v>45</v>
      </c>
      <c r="J1228" t="s">
        <v>93</v>
      </c>
      <c r="K1228">
        <v>4.3</v>
      </c>
      <c r="L1228">
        <v>94</v>
      </c>
      <c r="M1228" t="s">
        <v>218</v>
      </c>
      <c r="N1228">
        <v>94</v>
      </c>
      <c r="O1228" t="s">
        <v>24</v>
      </c>
      <c r="P1228" cm="1">
        <f t="array" ref="P1228">IF(Q1228&gt;0,INDEX(Q1228:Q13362,MATCH(TRUE,INDEX(Q1228:Q13362="",,),0)-1),"")</f>
        <v>1</v>
      </c>
      <c r="Q1228">
        <v>1</v>
      </c>
      <c r="R1228">
        <f>IF(P1228="","",0)</f>
        <v>0</v>
      </c>
    </row>
    <row r="1229" spans="1:18" x14ac:dyDescent="0.3">
      <c r="A1229" t="s">
        <v>195</v>
      </c>
      <c r="B1229" s="1">
        <v>38945</v>
      </c>
      <c r="C1229" t="s">
        <v>82</v>
      </c>
      <c r="D1229" t="s">
        <v>256</v>
      </c>
      <c r="E1229" t="s">
        <v>257</v>
      </c>
      <c r="G1229" s="6" t="s">
        <v>88</v>
      </c>
      <c r="H1229" t="s">
        <v>41</v>
      </c>
      <c r="I1229" t="s">
        <v>45</v>
      </c>
      <c r="J1229" t="s">
        <v>93</v>
      </c>
      <c r="K1229">
        <v>14.1</v>
      </c>
      <c r="L1229">
        <v>219</v>
      </c>
      <c r="M1229" t="s">
        <v>218</v>
      </c>
      <c r="N1229">
        <v>219</v>
      </c>
      <c r="O1229" t="s">
        <v>24</v>
      </c>
      <c r="P1229" cm="1">
        <f t="array" ref="P1229">IF(Q1229&gt;0,INDEX(Q1229:Q13363,MATCH(TRUE,INDEX(Q1229:Q13363="",,),0)-1),"")</f>
        <v>1</v>
      </c>
      <c r="Q1229">
        <v>1</v>
      </c>
      <c r="R1229">
        <f>IF(P1229="","",0)</f>
        <v>0</v>
      </c>
    </row>
    <row r="1230" spans="1:18" x14ac:dyDescent="0.3">
      <c r="A1230" t="s">
        <v>195</v>
      </c>
      <c r="B1230" s="1">
        <v>38945</v>
      </c>
      <c r="C1230" t="s">
        <v>82</v>
      </c>
      <c r="D1230" t="s">
        <v>256</v>
      </c>
      <c r="E1230" t="s">
        <v>257</v>
      </c>
      <c r="G1230" s="6" t="s">
        <v>88</v>
      </c>
      <c r="H1230" t="s">
        <v>199</v>
      </c>
      <c r="I1230" t="s">
        <v>21</v>
      </c>
      <c r="J1230" t="s">
        <v>73</v>
      </c>
      <c r="K1230">
        <v>66</v>
      </c>
      <c r="L1230">
        <v>11.4</v>
      </c>
      <c r="M1230" t="s">
        <v>218</v>
      </c>
      <c r="N1230">
        <v>11.4</v>
      </c>
      <c r="O1230" t="s">
        <v>24</v>
      </c>
      <c r="P1230" cm="1">
        <f t="array" ref="P1230">IF(Q1230&gt;0,INDEX(Q1230:Q13364,MATCH(TRUE,INDEX(Q1230:Q13364="",,),0)-1),"")</f>
        <v>1</v>
      </c>
      <c r="Q1230">
        <v>1</v>
      </c>
      <c r="R1230">
        <f>IF(P1230="","",0)</f>
        <v>0</v>
      </c>
    </row>
    <row r="1231" spans="1:18" x14ac:dyDescent="0.3">
      <c r="A1231" t="s">
        <v>195</v>
      </c>
      <c r="B1231" s="1">
        <v>38945</v>
      </c>
      <c r="C1231" t="s">
        <v>82</v>
      </c>
      <c r="D1231" t="s">
        <v>256</v>
      </c>
      <c r="E1231" t="s">
        <v>257</v>
      </c>
      <c r="G1231" s="6" t="s">
        <v>88</v>
      </c>
      <c r="H1231" t="s">
        <v>67</v>
      </c>
      <c r="I1231" t="s">
        <v>21</v>
      </c>
      <c r="J1231" t="s">
        <v>73</v>
      </c>
      <c r="K1231">
        <v>49</v>
      </c>
      <c r="L1231">
        <v>14.55</v>
      </c>
      <c r="M1231" t="s">
        <v>218</v>
      </c>
      <c r="N1231">
        <v>14.55</v>
      </c>
      <c r="O1231" t="s">
        <v>24</v>
      </c>
      <c r="P1231" cm="1">
        <f t="array" ref="P1231">IF(Q1231&gt;0,INDEX(Q1231:Q13365,MATCH(TRUE,INDEX(Q1231:Q13365="",,),0)-1),"")</f>
        <v>1</v>
      </c>
      <c r="Q1231">
        <v>1</v>
      </c>
      <c r="R1231">
        <f>IF(P1231="","",0)</f>
        <v>0</v>
      </c>
    </row>
    <row r="1232" spans="1:18" x14ac:dyDescent="0.3">
      <c r="A1232" t="s">
        <v>195</v>
      </c>
      <c r="B1232" s="1">
        <v>38945</v>
      </c>
      <c r="C1232" t="s">
        <v>82</v>
      </c>
      <c r="D1232" t="s">
        <v>256</v>
      </c>
      <c r="E1232" t="s">
        <v>257</v>
      </c>
      <c r="G1232" s="6" t="s">
        <v>88</v>
      </c>
      <c r="H1232" t="s">
        <v>41</v>
      </c>
      <c r="I1232" t="s">
        <v>21</v>
      </c>
      <c r="J1232" t="s">
        <v>73</v>
      </c>
      <c r="K1232">
        <v>30</v>
      </c>
      <c r="L1232">
        <v>63.65</v>
      </c>
      <c r="M1232" t="s">
        <v>218</v>
      </c>
      <c r="N1232">
        <v>63.65</v>
      </c>
      <c r="O1232" t="s">
        <v>24</v>
      </c>
      <c r="P1232" cm="1">
        <f t="array" ref="P1232">IF(Q1232&gt;0,INDEX(Q1232:Q13366,MATCH(TRUE,INDEX(Q1232:Q13366="",,),0)-1),"")</f>
        <v>1</v>
      </c>
      <c r="Q1232">
        <v>1</v>
      </c>
      <c r="R1232">
        <f>IF(P1232="","",0)</f>
        <v>0</v>
      </c>
    </row>
    <row r="1233" spans="1:18" x14ac:dyDescent="0.3">
      <c r="A1233" t="s">
        <v>195</v>
      </c>
      <c r="B1233" s="1">
        <v>38945</v>
      </c>
      <c r="C1233" t="s">
        <v>82</v>
      </c>
      <c r="D1233" t="s">
        <v>256</v>
      </c>
      <c r="E1233" t="s">
        <v>257</v>
      </c>
      <c r="G1233" s="6" t="s">
        <v>88</v>
      </c>
      <c r="H1233" t="s">
        <v>20</v>
      </c>
      <c r="I1233" t="s">
        <v>21</v>
      </c>
      <c r="J1233" t="s">
        <v>73</v>
      </c>
      <c r="K1233">
        <v>198</v>
      </c>
      <c r="L1233">
        <v>21.1</v>
      </c>
      <c r="M1233" t="s">
        <v>218</v>
      </c>
      <c r="N1233">
        <v>21.1</v>
      </c>
      <c r="O1233" t="s">
        <v>24</v>
      </c>
      <c r="P1233" cm="1">
        <f t="array" ref="P1233">IF(Q1233&gt;0,INDEX(Q1233:Q13367,MATCH(TRUE,INDEX(Q1233:Q13367="",,),0)-1),"")</f>
        <v>1</v>
      </c>
      <c r="Q1233">
        <v>1</v>
      </c>
      <c r="R1233">
        <f>IF(P1233="","",0)</f>
        <v>0</v>
      </c>
    </row>
    <row r="1234" spans="1:18" x14ac:dyDescent="0.3">
      <c r="P1234" t="str" cm="1">
        <f t="array" ref="P1234">IF(Q1234&gt;0,INDEX(Q1234:Q13368,MATCH(TRUE,INDEX(Q1234:Q13368="",,),0)-1),"")</f>
        <v/>
      </c>
      <c r="R1234" t="str">
        <f>IF(P1234="","",0)</f>
        <v/>
      </c>
    </row>
    <row r="1235" spans="1:18" x14ac:dyDescent="0.3">
      <c r="A1235" t="s">
        <v>195</v>
      </c>
      <c r="B1235" s="1">
        <v>38945</v>
      </c>
      <c r="C1235" t="s">
        <v>82</v>
      </c>
      <c r="D1235" t="s">
        <v>258</v>
      </c>
      <c r="E1235" t="s">
        <v>259</v>
      </c>
      <c r="G1235" t="s">
        <v>19</v>
      </c>
      <c r="H1235" t="s">
        <v>95</v>
      </c>
      <c r="I1235" t="s">
        <v>45</v>
      </c>
      <c r="J1235" t="s">
        <v>93</v>
      </c>
      <c r="K1235">
        <v>212.7</v>
      </c>
      <c r="L1235">
        <v>160</v>
      </c>
      <c r="M1235" t="s">
        <v>218</v>
      </c>
      <c r="N1235">
        <v>160</v>
      </c>
      <c r="O1235" t="s">
        <v>24</v>
      </c>
      <c r="P1235" cm="1">
        <f t="array" ref="P1235">IF(Q1235&gt;0,INDEX(Q1235:Q13369,MATCH(TRUE,INDEX(Q1235:Q13369="",,),0)-1),"")</f>
        <v>1</v>
      </c>
      <c r="Q1235">
        <v>1</v>
      </c>
      <c r="R1235">
        <f>IF(P1235="","",0)</f>
        <v>0</v>
      </c>
    </row>
    <row r="1236" spans="1:18" x14ac:dyDescent="0.3">
      <c r="A1236" t="s">
        <v>195</v>
      </c>
      <c r="B1236" s="1">
        <v>38945</v>
      </c>
      <c r="C1236" t="s">
        <v>82</v>
      </c>
      <c r="D1236" t="s">
        <v>258</v>
      </c>
      <c r="E1236" t="s">
        <v>259</v>
      </c>
      <c r="G1236" t="s">
        <v>19</v>
      </c>
      <c r="H1236" t="s">
        <v>95</v>
      </c>
      <c r="I1236" t="s">
        <v>21</v>
      </c>
      <c r="J1236" t="s">
        <v>73</v>
      </c>
      <c r="K1236">
        <v>1173</v>
      </c>
      <c r="L1236">
        <v>33.049999999999997</v>
      </c>
      <c r="M1236" t="s">
        <v>218</v>
      </c>
      <c r="N1236">
        <v>33.25</v>
      </c>
      <c r="O1236" t="s">
        <v>24</v>
      </c>
      <c r="P1236" cm="1">
        <f t="array" ref="P1236">IF(Q1236&gt;0,INDEX(Q1236:Q13370,MATCH(TRUE,INDEX(Q1236:Q13370="",,),0)-1),"")</f>
        <v>1</v>
      </c>
      <c r="Q1236">
        <v>1</v>
      </c>
      <c r="R1236">
        <f>IF(P1236="","",0)</f>
        <v>0</v>
      </c>
    </row>
    <row r="1237" spans="1:18" x14ac:dyDescent="0.3">
      <c r="A1237" t="s">
        <v>195</v>
      </c>
      <c r="B1237" s="1">
        <v>38945</v>
      </c>
      <c r="C1237" t="s">
        <v>82</v>
      </c>
      <c r="D1237" t="s">
        <v>258</v>
      </c>
      <c r="E1237" t="s">
        <v>259</v>
      </c>
      <c r="G1237" s="6" t="s">
        <v>88</v>
      </c>
      <c r="H1237" t="s">
        <v>67</v>
      </c>
      <c r="I1237" t="s">
        <v>21</v>
      </c>
      <c r="J1237" t="s">
        <v>73</v>
      </c>
      <c r="K1237">
        <v>23</v>
      </c>
      <c r="L1237">
        <v>13.8</v>
      </c>
      <c r="M1237" t="s">
        <v>218</v>
      </c>
      <c r="N1237">
        <v>13.8</v>
      </c>
      <c r="O1237" t="s">
        <v>24</v>
      </c>
      <c r="P1237" cm="1">
        <f t="array" ref="P1237">IF(Q1237&gt;0,INDEX(Q1237:Q13371,MATCH(TRUE,INDEX(Q1237:Q13371="",,),0)-1),"")</f>
        <v>1</v>
      </c>
      <c r="Q1237">
        <v>1</v>
      </c>
      <c r="R1237">
        <f>IF(P1237="","",0)</f>
        <v>0</v>
      </c>
    </row>
    <row r="1238" spans="1:18" x14ac:dyDescent="0.3">
      <c r="P1238" t="str" cm="1">
        <f t="array" ref="P1238">IF(Q1238&gt;0,INDEX(Q1238:Q13372,MATCH(TRUE,INDEX(Q1238:Q13372="",,),0)-1),"")</f>
        <v/>
      </c>
      <c r="R1238" t="str">
        <f>IF(P1238="","",0)</f>
        <v/>
      </c>
    </row>
    <row r="1239" spans="1:18" x14ac:dyDescent="0.3">
      <c r="A1239" t="s">
        <v>260</v>
      </c>
      <c r="B1239" s="1">
        <v>38666</v>
      </c>
      <c r="C1239" t="s">
        <v>16</v>
      </c>
      <c r="D1239" t="s">
        <v>261</v>
      </c>
      <c r="E1239" t="s">
        <v>262</v>
      </c>
      <c r="G1239" t="s">
        <v>19</v>
      </c>
      <c r="H1239" t="s">
        <v>102</v>
      </c>
      <c r="I1239" t="s">
        <v>45</v>
      </c>
      <c r="J1239" t="s">
        <v>93</v>
      </c>
      <c r="K1239">
        <v>63.5</v>
      </c>
      <c r="L1239">
        <v>831</v>
      </c>
      <c r="M1239" t="s">
        <v>263</v>
      </c>
      <c r="N1239">
        <v>1450.36</v>
      </c>
      <c r="O1239" t="s">
        <v>24</v>
      </c>
      <c r="P1239" cm="1">
        <f t="array" ref="P1239">IF(Q1239&gt;0,INDEX(Q1239:Q13373,MATCH(TRUE,INDEX(Q1239:Q13373="",,),0)-1),"")</f>
        <v>9</v>
      </c>
      <c r="Q1239">
        <f>INT((ROW()-1239)/10)+1</f>
        <v>1</v>
      </c>
      <c r="R1239">
        <f>IF(P1239="","",0)</f>
        <v>0</v>
      </c>
    </row>
    <row r="1240" spans="1:18" x14ac:dyDescent="0.3">
      <c r="A1240" t="s">
        <v>260</v>
      </c>
      <c r="B1240" s="1">
        <v>38666</v>
      </c>
      <c r="C1240" t="s">
        <v>16</v>
      </c>
      <c r="D1240" t="s">
        <v>261</v>
      </c>
      <c r="E1240" t="s">
        <v>262</v>
      </c>
      <c r="G1240" t="s">
        <v>19</v>
      </c>
      <c r="H1240" t="s">
        <v>85</v>
      </c>
      <c r="I1240" t="s">
        <v>45</v>
      </c>
      <c r="J1240" t="s">
        <v>93</v>
      </c>
      <c r="K1240">
        <v>81.2</v>
      </c>
      <c r="L1240">
        <v>145</v>
      </c>
      <c r="M1240" t="s">
        <v>263</v>
      </c>
      <c r="N1240">
        <v>650</v>
      </c>
      <c r="O1240" t="s">
        <v>24</v>
      </c>
      <c r="P1240" cm="1">
        <f t="array" ref="P1240">IF(Q1240&gt;0,INDEX(Q1240:Q13374,MATCH(TRUE,INDEX(Q1240:Q13374="",,),0)-1),"")</f>
        <v>9</v>
      </c>
      <c r="Q1240">
        <f t="shared" ref="Q1240:Q1303" si="29">INT((ROW()-1239)/10)+1</f>
        <v>1</v>
      </c>
      <c r="R1240">
        <f>IF(P1240="","",0)</f>
        <v>0</v>
      </c>
    </row>
    <row r="1241" spans="1:18" x14ac:dyDescent="0.3">
      <c r="A1241" t="s">
        <v>260</v>
      </c>
      <c r="B1241" s="1">
        <v>38666</v>
      </c>
      <c r="C1241" t="s">
        <v>16</v>
      </c>
      <c r="D1241" t="s">
        <v>261</v>
      </c>
      <c r="E1241" t="s">
        <v>262</v>
      </c>
      <c r="G1241" t="s">
        <v>19</v>
      </c>
      <c r="H1241" t="s">
        <v>264</v>
      </c>
      <c r="I1241" t="s">
        <v>45</v>
      </c>
      <c r="J1241" t="s">
        <v>93</v>
      </c>
      <c r="K1241">
        <v>30.1</v>
      </c>
      <c r="L1241">
        <v>377</v>
      </c>
      <c r="M1241" t="s">
        <v>263</v>
      </c>
      <c r="N1241">
        <v>600</v>
      </c>
      <c r="O1241" t="s">
        <v>24</v>
      </c>
      <c r="P1241" cm="1">
        <f t="array" ref="P1241">IF(Q1241&gt;0,INDEX(Q1241:Q13375,MATCH(TRUE,INDEX(Q1241:Q13375="",,),0)-1),"")</f>
        <v>9</v>
      </c>
      <c r="Q1241">
        <f t="shared" si="29"/>
        <v>1</v>
      </c>
      <c r="R1241">
        <f>IF(P1241="","",0)</f>
        <v>0</v>
      </c>
    </row>
    <row r="1242" spans="1:18" x14ac:dyDescent="0.3">
      <c r="A1242" t="s">
        <v>260</v>
      </c>
      <c r="B1242" s="1">
        <v>38666</v>
      </c>
      <c r="C1242" t="s">
        <v>16</v>
      </c>
      <c r="D1242" t="s">
        <v>261</v>
      </c>
      <c r="E1242" t="s">
        <v>262</v>
      </c>
      <c r="G1242" t="s">
        <v>19</v>
      </c>
      <c r="H1242" t="s">
        <v>72</v>
      </c>
      <c r="I1242" t="s">
        <v>21</v>
      </c>
      <c r="J1242" t="s">
        <v>73</v>
      </c>
      <c r="K1242">
        <v>985.6</v>
      </c>
      <c r="L1242">
        <v>12.8</v>
      </c>
      <c r="M1242" t="s">
        <v>263</v>
      </c>
      <c r="N1242">
        <v>50</v>
      </c>
      <c r="O1242" t="s">
        <v>24</v>
      </c>
      <c r="P1242" cm="1">
        <f t="array" ref="P1242">IF(Q1242&gt;0,INDEX(Q1242:Q13376,MATCH(TRUE,INDEX(Q1242:Q13376="",,),0)-1),"")</f>
        <v>9</v>
      </c>
      <c r="Q1242">
        <f t="shared" si="29"/>
        <v>1</v>
      </c>
      <c r="R1242">
        <f>IF(P1242="","",0)</f>
        <v>0</v>
      </c>
    </row>
    <row r="1243" spans="1:18" x14ac:dyDescent="0.3">
      <c r="A1243" t="s">
        <v>260</v>
      </c>
      <c r="B1243" s="1">
        <v>38666</v>
      </c>
      <c r="C1243" t="s">
        <v>16</v>
      </c>
      <c r="D1243" t="s">
        <v>261</v>
      </c>
      <c r="E1243" t="s">
        <v>262</v>
      </c>
      <c r="G1243" s="6" t="s">
        <v>88</v>
      </c>
      <c r="H1243" t="s">
        <v>100</v>
      </c>
      <c r="I1243" t="s">
        <v>45</v>
      </c>
      <c r="J1243" t="s">
        <v>93</v>
      </c>
      <c r="K1243">
        <v>8.5</v>
      </c>
      <c r="L1243">
        <v>113</v>
      </c>
      <c r="M1243" t="s">
        <v>263</v>
      </c>
      <c r="N1243">
        <v>113</v>
      </c>
      <c r="O1243" t="s">
        <v>24</v>
      </c>
      <c r="P1243" cm="1">
        <f t="array" ref="P1243">IF(Q1243&gt;0,INDEX(Q1243:Q13377,MATCH(TRUE,INDEX(Q1243:Q13377="",,),0)-1),"")</f>
        <v>9</v>
      </c>
      <c r="Q1243">
        <f t="shared" si="29"/>
        <v>1</v>
      </c>
      <c r="R1243">
        <f>IF(P1243="","",0)</f>
        <v>0</v>
      </c>
    </row>
    <row r="1244" spans="1:18" x14ac:dyDescent="0.3">
      <c r="A1244" t="s">
        <v>260</v>
      </c>
      <c r="B1244" s="1">
        <v>38666</v>
      </c>
      <c r="C1244" t="s">
        <v>16</v>
      </c>
      <c r="D1244" t="s">
        <v>261</v>
      </c>
      <c r="E1244" t="s">
        <v>262</v>
      </c>
      <c r="G1244" s="6" t="s">
        <v>88</v>
      </c>
      <c r="H1244" t="s">
        <v>92</v>
      </c>
      <c r="I1244" t="s">
        <v>45</v>
      </c>
      <c r="J1244" t="s">
        <v>93</v>
      </c>
      <c r="K1244">
        <v>1.9</v>
      </c>
      <c r="L1244">
        <v>351</v>
      </c>
      <c r="M1244" t="s">
        <v>263</v>
      </c>
      <c r="N1244">
        <v>351</v>
      </c>
      <c r="O1244" t="s">
        <v>24</v>
      </c>
      <c r="P1244" cm="1">
        <f t="array" ref="P1244">IF(Q1244&gt;0,INDEX(Q1244:Q13378,MATCH(TRUE,INDEX(Q1244:Q13378="",,),0)-1),"")</f>
        <v>9</v>
      </c>
      <c r="Q1244">
        <f t="shared" si="29"/>
        <v>1</v>
      </c>
      <c r="R1244">
        <f>IF(P1244="","",0)</f>
        <v>0</v>
      </c>
    </row>
    <row r="1245" spans="1:18" x14ac:dyDescent="0.3">
      <c r="A1245" t="s">
        <v>260</v>
      </c>
      <c r="B1245" s="1">
        <v>38666</v>
      </c>
      <c r="C1245" t="s">
        <v>16</v>
      </c>
      <c r="D1245" t="s">
        <v>261</v>
      </c>
      <c r="E1245" t="s">
        <v>262</v>
      </c>
      <c r="G1245" s="6" t="s">
        <v>88</v>
      </c>
      <c r="H1245" t="s">
        <v>96</v>
      </c>
      <c r="I1245" t="s">
        <v>45</v>
      </c>
      <c r="J1245" t="s">
        <v>93</v>
      </c>
      <c r="K1245">
        <v>0.1</v>
      </c>
      <c r="L1245">
        <v>112</v>
      </c>
      <c r="M1245" t="s">
        <v>263</v>
      </c>
      <c r="N1245">
        <v>112</v>
      </c>
      <c r="O1245" t="s">
        <v>24</v>
      </c>
      <c r="P1245" cm="1">
        <f t="array" ref="P1245">IF(Q1245&gt;0,INDEX(Q1245:Q13379,MATCH(TRUE,INDEX(Q1245:Q13379="",,),0)-1),"")</f>
        <v>9</v>
      </c>
      <c r="Q1245">
        <f t="shared" si="29"/>
        <v>1</v>
      </c>
      <c r="R1245">
        <f>IF(P1245="","",0)</f>
        <v>0</v>
      </c>
    </row>
    <row r="1246" spans="1:18" x14ac:dyDescent="0.3">
      <c r="A1246" t="s">
        <v>260</v>
      </c>
      <c r="B1246" s="1">
        <v>38666</v>
      </c>
      <c r="C1246" t="s">
        <v>16</v>
      </c>
      <c r="D1246" t="s">
        <v>261</v>
      </c>
      <c r="E1246" t="s">
        <v>262</v>
      </c>
      <c r="G1246" s="6" t="s">
        <v>88</v>
      </c>
      <c r="H1246" t="s">
        <v>265</v>
      </c>
      <c r="I1246" t="s">
        <v>45</v>
      </c>
      <c r="J1246" t="s">
        <v>93</v>
      </c>
      <c r="K1246">
        <v>6.7</v>
      </c>
      <c r="L1246">
        <v>63</v>
      </c>
      <c r="M1246" t="s">
        <v>263</v>
      </c>
      <c r="N1246">
        <v>63</v>
      </c>
      <c r="O1246" t="s">
        <v>24</v>
      </c>
      <c r="P1246" cm="1">
        <f t="array" ref="P1246">IF(Q1246&gt;0,INDEX(Q1246:Q13380,MATCH(TRUE,INDEX(Q1246:Q13380="",,),0)-1),"")</f>
        <v>9</v>
      </c>
      <c r="Q1246">
        <f t="shared" si="29"/>
        <v>1</v>
      </c>
      <c r="R1246">
        <f>IF(P1246="","",0)</f>
        <v>0</v>
      </c>
    </row>
    <row r="1247" spans="1:18" x14ac:dyDescent="0.3">
      <c r="A1247" t="s">
        <v>260</v>
      </c>
      <c r="B1247" s="1">
        <v>38666</v>
      </c>
      <c r="C1247" t="s">
        <v>16</v>
      </c>
      <c r="D1247" t="s">
        <v>261</v>
      </c>
      <c r="E1247" t="s">
        <v>262</v>
      </c>
      <c r="G1247" s="6" t="s">
        <v>88</v>
      </c>
      <c r="H1247" t="s">
        <v>200</v>
      </c>
      <c r="I1247" t="s">
        <v>45</v>
      </c>
      <c r="J1247" t="s">
        <v>93</v>
      </c>
      <c r="K1247">
        <v>2.1</v>
      </c>
      <c r="L1247">
        <v>488</v>
      </c>
      <c r="M1247" t="s">
        <v>263</v>
      </c>
      <c r="N1247">
        <v>488</v>
      </c>
      <c r="O1247" t="s">
        <v>24</v>
      </c>
      <c r="P1247" cm="1">
        <f t="array" ref="P1247">IF(Q1247&gt;0,INDEX(Q1247:Q13381,MATCH(TRUE,INDEX(Q1247:Q13381="",,),0)-1),"")</f>
        <v>9</v>
      </c>
      <c r="Q1247">
        <f t="shared" si="29"/>
        <v>1</v>
      </c>
      <c r="R1247">
        <f>IF(P1247="","",0)</f>
        <v>0</v>
      </c>
    </row>
    <row r="1248" spans="1:18" x14ac:dyDescent="0.3">
      <c r="A1248" t="s">
        <v>260</v>
      </c>
      <c r="B1248" s="1">
        <v>38666</v>
      </c>
      <c r="C1248" t="s">
        <v>16</v>
      </c>
      <c r="D1248" t="s">
        <v>261</v>
      </c>
      <c r="E1248" t="s">
        <v>262</v>
      </c>
      <c r="G1248" s="6" t="s">
        <v>88</v>
      </c>
      <c r="H1248" t="s">
        <v>101</v>
      </c>
      <c r="I1248" t="s">
        <v>21</v>
      </c>
      <c r="J1248" t="s">
        <v>73</v>
      </c>
      <c r="K1248">
        <v>93</v>
      </c>
      <c r="L1248">
        <v>13.4</v>
      </c>
      <c r="M1248" t="s">
        <v>263</v>
      </c>
      <c r="N1248">
        <v>13.4</v>
      </c>
      <c r="O1248" t="s">
        <v>24</v>
      </c>
      <c r="P1248" cm="1">
        <f t="array" ref="P1248">IF(Q1248&gt;0,INDEX(Q1248:Q13382,MATCH(TRUE,INDEX(Q1248:Q13382="",,),0)-1),"")</f>
        <v>9</v>
      </c>
      <c r="Q1248">
        <f t="shared" si="29"/>
        <v>1</v>
      </c>
      <c r="R1248">
        <f>IF(P1248="","",0)</f>
        <v>0</v>
      </c>
    </row>
    <row r="1249" spans="1:18" x14ac:dyDescent="0.3">
      <c r="A1249" t="s">
        <v>260</v>
      </c>
      <c r="B1249" s="1">
        <v>38666</v>
      </c>
      <c r="C1249" t="s">
        <v>16</v>
      </c>
      <c r="D1249" t="s">
        <v>261</v>
      </c>
      <c r="E1249" t="s">
        <v>262</v>
      </c>
      <c r="G1249" t="s">
        <v>19</v>
      </c>
      <c r="H1249" t="s">
        <v>102</v>
      </c>
      <c r="I1249" t="s">
        <v>45</v>
      </c>
      <c r="J1249" t="s">
        <v>93</v>
      </c>
      <c r="K1249">
        <v>63.5</v>
      </c>
      <c r="L1249">
        <v>831</v>
      </c>
      <c r="M1249" t="s">
        <v>266</v>
      </c>
      <c r="N1249">
        <v>1225</v>
      </c>
      <c r="P1249" cm="1">
        <f t="array" ref="P1249">IF(Q1249&gt;0,INDEX(Q1249:Q13383,MATCH(TRUE,INDEX(Q1249:Q13383="",,),0)-1),"")</f>
        <v>9</v>
      </c>
      <c r="Q1249">
        <f t="shared" si="29"/>
        <v>2</v>
      </c>
      <c r="R1249">
        <f>IF(P1249="","",0)</f>
        <v>0</v>
      </c>
    </row>
    <row r="1250" spans="1:18" x14ac:dyDescent="0.3">
      <c r="A1250" t="s">
        <v>260</v>
      </c>
      <c r="B1250" s="1">
        <v>38666</v>
      </c>
      <c r="C1250" t="s">
        <v>16</v>
      </c>
      <c r="D1250" t="s">
        <v>261</v>
      </c>
      <c r="E1250" t="s">
        <v>262</v>
      </c>
      <c r="G1250" t="s">
        <v>19</v>
      </c>
      <c r="H1250" t="s">
        <v>85</v>
      </c>
      <c r="I1250" t="s">
        <v>45</v>
      </c>
      <c r="J1250" t="s">
        <v>93</v>
      </c>
      <c r="K1250">
        <v>81.2</v>
      </c>
      <c r="L1250">
        <v>145</v>
      </c>
      <c r="M1250" t="s">
        <v>266</v>
      </c>
      <c r="N1250">
        <v>385</v>
      </c>
      <c r="P1250" cm="1">
        <f t="array" ref="P1250">IF(Q1250&gt;0,INDEX(Q1250:Q13384,MATCH(TRUE,INDEX(Q1250:Q13384="",,),0)-1),"")</f>
        <v>9</v>
      </c>
      <c r="Q1250">
        <f t="shared" si="29"/>
        <v>2</v>
      </c>
      <c r="R1250">
        <f>IF(P1250="","",0)</f>
        <v>0</v>
      </c>
    </row>
    <row r="1251" spans="1:18" x14ac:dyDescent="0.3">
      <c r="A1251" t="s">
        <v>260</v>
      </c>
      <c r="B1251" s="1">
        <v>38666</v>
      </c>
      <c r="C1251" t="s">
        <v>16</v>
      </c>
      <c r="D1251" t="s">
        <v>261</v>
      </c>
      <c r="E1251" t="s">
        <v>262</v>
      </c>
      <c r="G1251" t="s">
        <v>19</v>
      </c>
      <c r="H1251" t="s">
        <v>264</v>
      </c>
      <c r="I1251" t="s">
        <v>45</v>
      </c>
      <c r="J1251" t="s">
        <v>93</v>
      </c>
      <c r="K1251">
        <v>30.1</v>
      </c>
      <c r="L1251">
        <v>377</v>
      </c>
      <c r="M1251" t="s">
        <v>266</v>
      </c>
      <c r="N1251">
        <v>600</v>
      </c>
      <c r="P1251" cm="1">
        <f t="array" ref="P1251">IF(Q1251&gt;0,INDEX(Q1251:Q13385,MATCH(TRUE,INDEX(Q1251:Q13385="",,),0)-1),"")</f>
        <v>9</v>
      </c>
      <c r="Q1251">
        <f t="shared" si="29"/>
        <v>2</v>
      </c>
      <c r="R1251">
        <f>IF(P1251="","",0)</f>
        <v>0</v>
      </c>
    </row>
    <row r="1252" spans="1:18" x14ac:dyDescent="0.3">
      <c r="A1252" t="s">
        <v>260</v>
      </c>
      <c r="B1252" s="1">
        <v>38666</v>
      </c>
      <c r="C1252" t="s">
        <v>16</v>
      </c>
      <c r="D1252" t="s">
        <v>261</v>
      </c>
      <c r="E1252" t="s">
        <v>262</v>
      </c>
      <c r="G1252" t="s">
        <v>19</v>
      </c>
      <c r="H1252" t="s">
        <v>72</v>
      </c>
      <c r="I1252" t="s">
        <v>21</v>
      </c>
      <c r="J1252" t="s">
        <v>73</v>
      </c>
      <c r="K1252">
        <v>985.6</v>
      </c>
      <c r="L1252">
        <v>12.8</v>
      </c>
      <c r="M1252" t="s">
        <v>266</v>
      </c>
      <c r="N1252">
        <v>37.5</v>
      </c>
      <c r="P1252" cm="1">
        <f t="array" ref="P1252">IF(Q1252&gt;0,INDEX(Q1252:Q13386,MATCH(TRUE,INDEX(Q1252:Q13386="",,),0)-1),"")</f>
        <v>9</v>
      </c>
      <c r="Q1252">
        <f t="shared" si="29"/>
        <v>2</v>
      </c>
      <c r="R1252">
        <f>IF(P1252="","",0)</f>
        <v>0</v>
      </c>
    </row>
    <row r="1253" spans="1:18" x14ac:dyDescent="0.3">
      <c r="A1253" t="s">
        <v>260</v>
      </c>
      <c r="B1253" s="1">
        <v>38666</v>
      </c>
      <c r="C1253" t="s">
        <v>16</v>
      </c>
      <c r="D1253" t="s">
        <v>261</v>
      </c>
      <c r="E1253" t="s">
        <v>262</v>
      </c>
      <c r="G1253" s="6" t="s">
        <v>88</v>
      </c>
      <c r="H1253" t="s">
        <v>100</v>
      </c>
      <c r="I1253" t="s">
        <v>45</v>
      </c>
      <c r="J1253" t="s">
        <v>93</v>
      </c>
      <c r="K1253">
        <v>8.5</v>
      </c>
      <c r="L1253">
        <v>113</v>
      </c>
      <c r="M1253" t="s">
        <v>266</v>
      </c>
      <c r="N1253">
        <v>113</v>
      </c>
      <c r="P1253" cm="1">
        <f t="array" ref="P1253">IF(Q1253&gt;0,INDEX(Q1253:Q13387,MATCH(TRUE,INDEX(Q1253:Q13387="",,),0)-1),"")</f>
        <v>9</v>
      </c>
      <c r="Q1253">
        <f t="shared" si="29"/>
        <v>2</v>
      </c>
      <c r="R1253">
        <f>IF(P1253="","",0)</f>
        <v>0</v>
      </c>
    </row>
    <row r="1254" spans="1:18" x14ac:dyDescent="0.3">
      <c r="A1254" t="s">
        <v>260</v>
      </c>
      <c r="B1254" s="1">
        <v>38666</v>
      </c>
      <c r="C1254" t="s">
        <v>16</v>
      </c>
      <c r="D1254" t="s">
        <v>261</v>
      </c>
      <c r="E1254" t="s">
        <v>262</v>
      </c>
      <c r="G1254" s="6" t="s">
        <v>88</v>
      </c>
      <c r="H1254" t="s">
        <v>92</v>
      </c>
      <c r="I1254" t="s">
        <v>45</v>
      </c>
      <c r="J1254" t="s">
        <v>93</v>
      </c>
      <c r="K1254">
        <v>1.9</v>
      </c>
      <c r="L1254">
        <v>351</v>
      </c>
      <c r="M1254" t="s">
        <v>266</v>
      </c>
      <c r="N1254">
        <v>351</v>
      </c>
      <c r="P1254" cm="1">
        <f t="array" ref="P1254">IF(Q1254&gt;0,INDEX(Q1254:Q13388,MATCH(TRUE,INDEX(Q1254:Q13388="",,),0)-1),"")</f>
        <v>9</v>
      </c>
      <c r="Q1254">
        <f t="shared" si="29"/>
        <v>2</v>
      </c>
      <c r="R1254">
        <f>IF(P1254="","",0)</f>
        <v>0</v>
      </c>
    </row>
    <row r="1255" spans="1:18" x14ac:dyDescent="0.3">
      <c r="A1255" t="s">
        <v>260</v>
      </c>
      <c r="B1255" s="1">
        <v>38666</v>
      </c>
      <c r="C1255" t="s">
        <v>16</v>
      </c>
      <c r="D1255" t="s">
        <v>261</v>
      </c>
      <c r="E1255" t="s">
        <v>262</v>
      </c>
      <c r="G1255" s="6" t="s">
        <v>88</v>
      </c>
      <c r="H1255" t="s">
        <v>96</v>
      </c>
      <c r="I1255" t="s">
        <v>45</v>
      </c>
      <c r="J1255" t="s">
        <v>93</v>
      </c>
      <c r="K1255">
        <v>0.1</v>
      </c>
      <c r="L1255">
        <v>112</v>
      </c>
      <c r="M1255" t="s">
        <v>266</v>
      </c>
      <c r="N1255">
        <v>112</v>
      </c>
      <c r="P1255" cm="1">
        <f t="array" ref="P1255">IF(Q1255&gt;0,INDEX(Q1255:Q13389,MATCH(TRUE,INDEX(Q1255:Q13389="",,),0)-1),"")</f>
        <v>9</v>
      </c>
      <c r="Q1255">
        <f t="shared" si="29"/>
        <v>2</v>
      </c>
      <c r="R1255">
        <f>IF(P1255="","",0)</f>
        <v>0</v>
      </c>
    </row>
    <row r="1256" spans="1:18" x14ac:dyDescent="0.3">
      <c r="A1256" t="s">
        <v>260</v>
      </c>
      <c r="B1256" s="1">
        <v>38666</v>
      </c>
      <c r="C1256" t="s">
        <v>16</v>
      </c>
      <c r="D1256" t="s">
        <v>261</v>
      </c>
      <c r="E1256" t="s">
        <v>262</v>
      </c>
      <c r="G1256" s="6" t="s">
        <v>88</v>
      </c>
      <c r="H1256" t="s">
        <v>265</v>
      </c>
      <c r="I1256" t="s">
        <v>45</v>
      </c>
      <c r="J1256" t="s">
        <v>93</v>
      </c>
      <c r="K1256">
        <v>6.7</v>
      </c>
      <c r="L1256">
        <v>63</v>
      </c>
      <c r="M1256" t="s">
        <v>266</v>
      </c>
      <c r="N1256">
        <v>63</v>
      </c>
      <c r="P1256" cm="1">
        <f t="array" ref="P1256">IF(Q1256&gt;0,INDEX(Q1256:Q13390,MATCH(TRUE,INDEX(Q1256:Q13390="",,),0)-1),"")</f>
        <v>9</v>
      </c>
      <c r="Q1256">
        <f t="shared" si="29"/>
        <v>2</v>
      </c>
      <c r="R1256">
        <f>IF(P1256="","",0)</f>
        <v>0</v>
      </c>
    </row>
    <row r="1257" spans="1:18" x14ac:dyDescent="0.3">
      <c r="A1257" t="s">
        <v>260</v>
      </c>
      <c r="B1257" s="1">
        <v>38666</v>
      </c>
      <c r="C1257" t="s">
        <v>16</v>
      </c>
      <c r="D1257" t="s">
        <v>261</v>
      </c>
      <c r="E1257" t="s">
        <v>262</v>
      </c>
      <c r="G1257" s="6" t="s">
        <v>88</v>
      </c>
      <c r="H1257" t="s">
        <v>200</v>
      </c>
      <c r="I1257" t="s">
        <v>45</v>
      </c>
      <c r="J1257" t="s">
        <v>93</v>
      </c>
      <c r="K1257">
        <v>2.1</v>
      </c>
      <c r="L1257">
        <v>488</v>
      </c>
      <c r="M1257" t="s">
        <v>266</v>
      </c>
      <c r="N1257">
        <v>488</v>
      </c>
      <c r="P1257" cm="1">
        <f t="array" ref="P1257">IF(Q1257&gt;0,INDEX(Q1257:Q13391,MATCH(TRUE,INDEX(Q1257:Q13391="",,),0)-1),"")</f>
        <v>9</v>
      </c>
      <c r="Q1257">
        <f t="shared" si="29"/>
        <v>2</v>
      </c>
      <c r="R1257">
        <f>IF(P1257="","",0)</f>
        <v>0</v>
      </c>
    </row>
    <row r="1258" spans="1:18" x14ac:dyDescent="0.3">
      <c r="A1258" t="s">
        <v>260</v>
      </c>
      <c r="B1258" s="1">
        <v>38666</v>
      </c>
      <c r="C1258" t="s">
        <v>16</v>
      </c>
      <c r="D1258" t="s">
        <v>261</v>
      </c>
      <c r="E1258" t="s">
        <v>262</v>
      </c>
      <c r="G1258" s="6" t="s">
        <v>88</v>
      </c>
      <c r="H1258" t="s">
        <v>101</v>
      </c>
      <c r="I1258" t="s">
        <v>21</v>
      </c>
      <c r="J1258" t="s">
        <v>73</v>
      </c>
      <c r="K1258">
        <v>93</v>
      </c>
      <c r="L1258">
        <v>13.4</v>
      </c>
      <c r="M1258" t="s">
        <v>266</v>
      </c>
      <c r="N1258">
        <v>13.4</v>
      </c>
      <c r="P1258" cm="1">
        <f t="array" ref="P1258">IF(Q1258&gt;0,INDEX(Q1258:Q13392,MATCH(TRUE,INDEX(Q1258:Q13392="",,),0)-1),"")</f>
        <v>9</v>
      </c>
      <c r="Q1258">
        <f t="shared" si="29"/>
        <v>2</v>
      </c>
      <c r="R1258">
        <f>IF(P1258="","",0)</f>
        <v>0</v>
      </c>
    </row>
    <row r="1259" spans="1:18" x14ac:dyDescent="0.3">
      <c r="A1259" t="s">
        <v>260</v>
      </c>
      <c r="B1259" s="1">
        <v>38666</v>
      </c>
      <c r="C1259" t="s">
        <v>16</v>
      </c>
      <c r="D1259" t="s">
        <v>261</v>
      </c>
      <c r="E1259" t="s">
        <v>262</v>
      </c>
      <c r="G1259" t="s">
        <v>19</v>
      </c>
      <c r="H1259" t="s">
        <v>102</v>
      </c>
      <c r="I1259" t="s">
        <v>45</v>
      </c>
      <c r="J1259" t="s">
        <v>93</v>
      </c>
      <c r="K1259">
        <v>63.5</v>
      </c>
      <c r="L1259">
        <v>831</v>
      </c>
      <c r="M1259" t="s">
        <v>204</v>
      </c>
      <c r="N1259">
        <v>1253.5</v>
      </c>
      <c r="P1259" cm="1">
        <f t="array" ref="P1259">IF(Q1259&gt;0,INDEX(Q1259:Q13393,MATCH(TRUE,INDEX(Q1259:Q13393="",,),0)-1),"")</f>
        <v>9</v>
      </c>
      <c r="Q1259">
        <f t="shared" si="29"/>
        <v>3</v>
      </c>
      <c r="R1259">
        <f>IF(P1259="","",0)</f>
        <v>0</v>
      </c>
    </row>
    <row r="1260" spans="1:18" x14ac:dyDescent="0.3">
      <c r="A1260" t="s">
        <v>260</v>
      </c>
      <c r="B1260" s="1">
        <v>38666</v>
      </c>
      <c r="C1260" t="s">
        <v>16</v>
      </c>
      <c r="D1260" t="s">
        <v>261</v>
      </c>
      <c r="E1260" t="s">
        <v>262</v>
      </c>
      <c r="G1260" t="s">
        <v>19</v>
      </c>
      <c r="H1260" t="s">
        <v>85</v>
      </c>
      <c r="I1260" t="s">
        <v>45</v>
      </c>
      <c r="J1260" t="s">
        <v>93</v>
      </c>
      <c r="K1260">
        <v>81.2</v>
      </c>
      <c r="L1260">
        <v>145</v>
      </c>
      <c r="M1260" t="s">
        <v>204</v>
      </c>
      <c r="N1260">
        <v>286.14999999999998</v>
      </c>
      <c r="P1260" cm="1">
        <f t="array" ref="P1260">IF(Q1260&gt;0,INDEX(Q1260:Q13394,MATCH(TRUE,INDEX(Q1260:Q13394="",,),0)-1),"")</f>
        <v>9</v>
      </c>
      <c r="Q1260">
        <f t="shared" si="29"/>
        <v>3</v>
      </c>
      <c r="R1260">
        <f>IF(P1260="","",0)</f>
        <v>0</v>
      </c>
    </row>
    <row r="1261" spans="1:18" x14ac:dyDescent="0.3">
      <c r="A1261" t="s">
        <v>260</v>
      </c>
      <c r="B1261" s="1">
        <v>38666</v>
      </c>
      <c r="C1261" t="s">
        <v>16</v>
      </c>
      <c r="D1261" t="s">
        <v>261</v>
      </c>
      <c r="E1261" t="s">
        <v>262</v>
      </c>
      <c r="G1261" t="s">
        <v>19</v>
      </c>
      <c r="H1261" t="s">
        <v>264</v>
      </c>
      <c r="I1261" t="s">
        <v>45</v>
      </c>
      <c r="J1261" t="s">
        <v>93</v>
      </c>
      <c r="K1261">
        <v>30.1</v>
      </c>
      <c r="L1261">
        <v>377</v>
      </c>
      <c r="M1261" t="s">
        <v>204</v>
      </c>
      <c r="N1261">
        <v>377</v>
      </c>
      <c r="P1261" cm="1">
        <f t="array" ref="P1261">IF(Q1261&gt;0,INDEX(Q1261:Q13395,MATCH(TRUE,INDEX(Q1261:Q13395="",,),0)-1),"")</f>
        <v>9</v>
      </c>
      <c r="Q1261">
        <f t="shared" si="29"/>
        <v>3</v>
      </c>
      <c r="R1261">
        <f>IF(P1261="","",0)</f>
        <v>0</v>
      </c>
    </row>
    <row r="1262" spans="1:18" x14ac:dyDescent="0.3">
      <c r="A1262" t="s">
        <v>260</v>
      </c>
      <c r="B1262" s="1">
        <v>38666</v>
      </c>
      <c r="C1262" t="s">
        <v>16</v>
      </c>
      <c r="D1262" t="s">
        <v>261</v>
      </c>
      <c r="E1262" t="s">
        <v>262</v>
      </c>
      <c r="G1262" t="s">
        <v>19</v>
      </c>
      <c r="H1262" t="s">
        <v>72</v>
      </c>
      <c r="I1262" t="s">
        <v>21</v>
      </c>
      <c r="J1262" t="s">
        <v>73</v>
      </c>
      <c r="K1262">
        <v>985.6</v>
      </c>
      <c r="L1262">
        <v>12.8</v>
      </c>
      <c r="M1262" t="s">
        <v>204</v>
      </c>
      <c r="N1262">
        <v>35.92</v>
      </c>
      <c r="P1262" cm="1">
        <f t="array" ref="P1262">IF(Q1262&gt;0,INDEX(Q1262:Q13396,MATCH(TRUE,INDEX(Q1262:Q13396="",,),0)-1),"")</f>
        <v>9</v>
      </c>
      <c r="Q1262">
        <f t="shared" si="29"/>
        <v>3</v>
      </c>
      <c r="R1262">
        <f>IF(P1262="","",0)</f>
        <v>0</v>
      </c>
    </row>
    <row r="1263" spans="1:18" x14ac:dyDescent="0.3">
      <c r="A1263" t="s">
        <v>260</v>
      </c>
      <c r="B1263" s="1">
        <v>38666</v>
      </c>
      <c r="C1263" t="s">
        <v>16</v>
      </c>
      <c r="D1263" t="s">
        <v>261</v>
      </c>
      <c r="E1263" t="s">
        <v>262</v>
      </c>
      <c r="G1263" s="6" t="s">
        <v>88</v>
      </c>
      <c r="H1263" t="s">
        <v>100</v>
      </c>
      <c r="I1263" t="s">
        <v>45</v>
      </c>
      <c r="J1263" t="s">
        <v>93</v>
      </c>
      <c r="K1263">
        <v>8.5</v>
      </c>
      <c r="L1263">
        <v>113</v>
      </c>
      <c r="M1263" t="s">
        <v>204</v>
      </c>
      <c r="N1263">
        <v>113</v>
      </c>
      <c r="P1263" cm="1">
        <f t="array" ref="P1263">IF(Q1263&gt;0,INDEX(Q1263:Q13397,MATCH(TRUE,INDEX(Q1263:Q13397="",,),0)-1),"")</f>
        <v>9</v>
      </c>
      <c r="Q1263">
        <f t="shared" si="29"/>
        <v>3</v>
      </c>
      <c r="R1263">
        <f>IF(P1263="","",0)</f>
        <v>0</v>
      </c>
    </row>
    <row r="1264" spans="1:18" x14ac:dyDescent="0.3">
      <c r="A1264" t="s">
        <v>260</v>
      </c>
      <c r="B1264" s="1">
        <v>38666</v>
      </c>
      <c r="C1264" t="s">
        <v>16</v>
      </c>
      <c r="D1264" t="s">
        <v>261</v>
      </c>
      <c r="E1264" t="s">
        <v>262</v>
      </c>
      <c r="G1264" s="6" t="s">
        <v>88</v>
      </c>
      <c r="H1264" t="s">
        <v>92</v>
      </c>
      <c r="I1264" t="s">
        <v>45</v>
      </c>
      <c r="J1264" t="s">
        <v>93</v>
      </c>
      <c r="K1264">
        <v>1.9</v>
      </c>
      <c r="L1264">
        <v>351</v>
      </c>
      <c r="M1264" t="s">
        <v>204</v>
      </c>
      <c r="N1264">
        <v>351</v>
      </c>
      <c r="P1264" cm="1">
        <f t="array" ref="P1264">IF(Q1264&gt;0,INDEX(Q1264:Q13398,MATCH(TRUE,INDEX(Q1264:Q13398="",,),0)-1),"")</f>
        <v>9</v>
      </c>
      <c r="Q1264">
        <f t="shared" si="29"/>
        <v>3</v>
      </c>
      <c r="R1264">
        <f>IF(P1264="","",0)</f>
        <v>0</v>
      </c>
    </row>
    <row r="1265" spans="1:18" x14ac:dyDescent="0.3">
      <c r="A1265" t="s">
        <v>260</v>
      </c>
      <c r="B1265" s="1">
        <v>38666</v>
      </c>
      <c r="C1265" t="s">
        <v>16</v>
      </c>
      <c r="D1265" t="s">
        <v>261</v>
      </c>
      <c r="E1265" t="s">
        <v>262</v>
      </c>
      <c r="G1265" s="6" t="s">
        <v>88</v>
      </c>
      <c r="H1265" t="s">
        <v>96</v>
      </c>
      <c r="I1265" t="s">
        <v>45</v>
      </c>
      <c r="J1265" t="s">
        <v>93</v>
      </c>
      <c r="K1265">
        <v>0.1</v>
      </c>
      <c r="L1265">
        <v>112</v>
      </c>
      <c r="M1265" t="s">
        <v>204</v>
      </c>
      <c r="N1265">
        <v>112</v>
      </c>
      <c r="P1265" cm="1">
        <f t="array" ref="P1265">IF(Q1265&gt;0,INDEX(Q1265:Q13399,MATCH(TRUE,INDEX(Q1265:Q13399="",,),0)-1),"")</f>
        <v>9</v>
      </c>
      <c r="Q1265">
        <f t="shared" si="29"/>
        <v>3</v>
      </c>
      <c r="R1265">
        <f>IF(P1265="","",0)</f>
        <v>0</v>
      </c>
    </row>
    <row r="1266" spans="1:18" x14ac:dyDescent="0.3">
      <c r="A1266" t="s">
        <v>260</v>
      </c>
      <c r="B1266" s="1">
        <v>38666</v>
      </c>
      <c r="C1266" t="s">
        <v>16</v>
      </c>
      <c r="D1266" t="s">
        <v>261</v>
      </c>
      <c r="E1266" t="s">
        <v>262</v>
      </c>
      <c r="G1266" s="6" t="s">
        <v>88</v>
      </c>
      <c r="H1266" t="s">
        <v>265</v>
      </c>
      <c r="I1266" t="s">
        <v>45</v>
      </c>
      <c r="J1266" t="s">
        <v>93</v>
      </c>
      <c r="K1266">
        <v>6.7</v>
      </c>
      <c r="L1266">
        <v>63</v>
      </c>
      <c r="M1266" t="s">
        <v>204</v>
      </c>
      <c r="N1266">
        <v>63</v>
      </c>
      <c r="P1266" cm="1">
        <f t="array" ref="P1266">IF(Q1266&gt;0,INDEX(Q1266:Q13400,MATCH(TRUE,INDEX(Q1266:Q13400="",,),0)-1),"")</f>
        <v>9</v>
      </c>
      <c r="Q1266">
        <f t="shared" si="29"/>
        <v>3</v>
      </c>
      <c r="R1266">
        <f>IF(P1266="","",0)</f>
        <v>0</v>
      </c>
    </row>
    <row r="1267" spans="1:18" x14ac:dyDescent="0.3">
      <c r="A1267" t="s">
        <v>260</v>
      </c>
      <c r="B1267" s="1">
        <v>38666</v>
      </c>
      <c r="C1267" t="s">
        <v>16</v>
      </c>
      <c r="D1267" t="s">
        <v>261</v>
      </c>
      <c r="E1267" t="s">
        <v>262</v>
      </c>
      <c r="G1267" s="6" t="s">
        <v>88</v>
      </c>
      <c r="H1267" t="s">
        <v>200</v>
      </c>
      <c r="I1267" t="s">
        <v>45</v>
      </c>
      <c r="J1267" t="s">
        <v>93</v>
      </c>
      <c r="K1267">
        <v>2.1</v>
      </c>
      <c r="L1267">
        <v>488</v>
      </c>
      <c r="M1267" t="s">
        <v>204</v>
      </c>
      <c r="N1267">
        <v>488</v>
      </c>
      <c r="P1267" cm="1">
        <f t="array" ref="P1267">IF(Q1267&gt;0,INDEX(Q1267:Q13401,MATCH(TRUE,INDEX(Q1267:Q13401="",,),0)-1),"")</f>
        <v>9</v>
      </c>
      <c r="Q1267">
        <f t="shared" si="29"/>
        <v>3</v>
      </c>
      <c r="R1267">
        <f>IF(P1267="","",0)</f>
        <v>0</v>
      </c>
    </row>
    <row r="1268" spans="1:18" x14ac:dyDescent="0.3">
      <c r="A1268" t="s">
        <v>260</v>
      </c>
      <c r="B1268" s="1">
        <v>38666</v>
      </c>
      <c r="C1268" t="s">
        <v>16</v>
      </c>
      <c r="D1268" t="s">
        <v>261</v>
      </c>
      <c r="E1268" t="s">
        <v>262</v>
      </c>
      <c r="G1268" s="6" t="s">
        <v>88</v>
      </c>
      <c r="H1268" t="s">
        <v>101</v>
      </c>
      <c r="I1268" t="s">
        <v>21</v>
      </c>
      <c r="J1268" t="s">
        <v>73</v>
      </c>
      <c r="K1268">
        <v>93</v>
      </c>
      <c r="L1268">
        <v>13.4</v>
      </c>
      <c r="M1268" t="s">
        <v>204</v>
      </c>
      <c r="N1268">
        <v>13.4</v>
      </c>
      <c r="P1268" cm="1">
        <f t="array" ref="P1268">IF(Q1268&gt;0,INDEX(Q1268:Q13402,MATCH(TRUE,INDEX(Q1268:Q13402="",,),0)-1),"")</f>
        <v>9</v>
      </c>
      <c r="Q1268">
        <f t="shared" si="29"/>
        <v>3</v>
      </c>
      <c r="R1268">
        <f>IF(P1268="","",0)</f>
        <v>0</v>
      </c>
    </row>
    <row r="1269" spans="1:18" x14ac:dyDescent="0.3">
      <c r="A1269" t="s">
        <v>260</v>
      </c>
      <c r="B1269" s="1">
        <v>38666</v>
      </c>
      <c r="C1269" t="s">
        <v>16</v>
      </c>
      <c r="D1269" t="s">
        <v>261</v>
      </c>
      <c r="E1269" t="s">
        <v>262</v>
      </c>
      <c r="G1269" t="s">
        <v>19</v>
      </c>
      <c r="H1269" t="s">
        <v>102</v>
      </c>
      <c r="I1269" t="s">
        <v>45</v>
      </c>
      <c r="J1269" t="s">
        <v>93</v>
      </c>
      <c r="K1269">
        <v>63.5</v>
      </c>
      <c r="L1269">
        <v>831</v>
      </c>
      <c r="M1269" t="s">
        <v>267</v>
      </c>
      <c r="N1269">
        <v>1015</v>
      </c>
      <c r="P1269" cm="1">
        <f t="array" ref="P1269">IF(Q1269&gt;0,INDEX(Q1269:Q13403,MATCH(TRUE,INDEX(Q1269:Q13403="",,),0)-1),"")</f>
        <v>9</v>
      </c>
      <c r="Q1269">
        <f t="shared" si="29"/>
        <v>4</v>
      </c>
      <c r="R1269">
        <f>IF(P1269="","",0)</f>
        <v>0</v>
      </c>
    </row>
    <row r="1270" spans="1:18" x14ac:dyDescent="0.3">
      <c r="A1270" t="s">
        <v>260</v>
      </c>
      <c r="B1270" s="1">
        <v>38666</v>
      </c>
      <c r="C1270" t="s">
        <v>16</v>
      </c>
      <c r="D1270" t="s">
        <v>261</v>
      </c>
      <c r="E1270" t="s">
        <v>262</v>
      </c>
      <c r="G1270" t="s">
        <v>19</v>
      </c>
      <c r="H1270" t="s">
        <v>85</v>
      </c>
      <c r="I1270" t="s">
        <v>45</v>
      </c>
      <c r="J1270" t="s">
        <v>93</v>
      </c>
      <c r="K1270">
        <v>81.2</v>
      </c>
      <c r="L1270">
        <v>145</v>
      </c>
      <c r="M1270" t="s">
        <v>267</v>
      </c>
      <c r="N1270">
        <v>250</v>
      </c>
      <c r="P1270" cm="1">
        <f t="array" ref="P1270">IF(Q1270&gt;0,INDEX(Q1270:Q13404,MATCH(TRUE,INDEX(Q1270:Q13404="",,),0)-1),"")</f>
        <v>9</v>
      </c>
      <c r="Q1270">
        <f t="shared" si="29"/>
        <v>4</v>
      </c>
      <c r="R1270">
        <f>IF(P1270="","",0)</f>
        <v>0</v>
      </c>
    </row>
    <row r="1271" spans="1:18" x14ac:dyDescent="0.3">
      <c r="A1271" t="s">
        <v>260</v>
      </c>
      <c r="B1271" s="1">
        <v>38666</v>
      </c>
      <c r="C1271" t="s">
        <v>16</v>
      </c>
      <c r="D1271" t="s">
        <v>261</v>
      </c>
      <c r="E1271" t="s">
        <v>262</v>
      </c>
      <c r="G1271" t="s">
        <v>19</v>
      </c>
      <c r="H1271" t="s">
        <v>264</v>
      </c>
      <c r="I1271" t="s">
        <v>45</v>
      </c>
      <c r="J1271" t="s">
        <v>93</v>
      </c>
      <c r="K1271">
        <v>30.1</v>
      </c>
      <c r="L1271">
        <v>377</v>
      </c>
      <c r="M1271" t="s">
        <v>267</v>
      </c>
      <c r="N1271">
        <v>385</v>
      </c>
      <c r="P1271" cm="1">
        <f t="array" ref="P1271">IF(Q1271&gt;0,INDEX(Q1271:Q13405,MATCH(TRUE,INDEX(Q1271:Q13405="",,),0)-1),"")</f>
        <v>9</v>
      </c>
      <c r="Q1271">
        <f t="shared" si="29"/>
        <v>4</v>
      </c>
      <c r="R1271">
        <f>IF(P1271="","",0)</f>
        <v>0</v>
      </c>
    </row>
    <row r="1272" spans="1:18" x14ac:dyDescent="0.3">
      <c r="A1272" t="s">
        <v>260</v>
      </c>
      <c r="B1272" s="1">
        <v>38666</v>
      </c>
      <c r="C1272" t="s">
        <v>16</v>
      </c>
      <c r="D1272" t="s">
        <v>261</v>
      </c>
      <c r="E1272" t="s">
        <v>262</v>
      </c>
      <c r="G1272" t="s">
        <v>19</v>
      </c>
      <c r="H1272" t="s">
        <v>72</v>
      </c>
      <c r="I1272" t="s">
        <v>21</v>
      </c>
      <c r="J1272" t="s">
        <v>73</v>
      </c>
      <c r="K1272">
        <v>985.6</v>
      </c>
      <c r="L1272">
        <v>12.8</v>
      </c>
      <c r="M1272" t="s">
        <v>267</v>
      </c>
      <c r="N1272">
        <v>32</v>
      </c>
      <c r="P1272" cm="1">
        <f t="array" ref="P1272">IF(Q1272&gt;0,INDEX(Q1272:Q13406,MATCH(TRUE,INDEX(Q1272:Q13406="",,),0)-1),"")</f>
        <v>9</v>
      </c>
      <c r="Q1272">
        <f t="shared" si="29"/>
        <v>4</v>
      </c>
      <c r="R1272">
        <f>IF(P1272="","",0)</f>
        <v>0</v>
      </c>
    </row>
    <row r="1273" spans="1:18" x14ac:dyDescent="0.3">
      <c r="A1273" t="s">
        <v>260</v>
      </c>
      <c r="B1273" s="1">
        <v>38666</v>
      </c>
      <c r="C1273" t="s">
        <v>16</v>
      </c>
      <c r="D1273" t="s">
        <v>261</v>
      </c>
      <c r="E1273" t="s">
        <v>262</v>
      </c>
      <c r="G1273" s="6" t="s">
        <v>88</v>
      </c>
      <c r="H1273" t="s">
        <v>100</v>
      </c>
      <c r="I1273" t="s">
        <v>45</v>
      </c>
      <c r="J1273" t="s">
        <v>93</v>
      </c>
      <c r="K1273">
        <v>8.5</v>
      </c>
      <c r="L1273">
        <v>113</v>
      </c>
      <c r="M1273" t="s">
        <v>267</v>
      </c>
      <c r="N1273">
        <v>113</v>
      </c>
      <c r="P1273" cm="1">
        <f t="array" ref="P1273">IF(Q1273&gt;0,INDEX(Q1273:Q13407,MATCH(TRUE,INDEX(Q1273:Q13407="",,),0)-1),"")</f>
        <v>9</v>
      </c>
      <c r="Q1273">
        <f t="shared" si="29"/>
        <v>4</v>
      </c>
      <c r="R1273">
        <f>IF(P1273="","",0)</f>
        <v>0</v>
      </c>
    </row>
    <row r="1274" spans="1:18" x14ac:dyDescent="0.3">
      <c r="A1274" t="s">
        <v>260</v>
      </c>
      <c r="B1274" s="1">
        <v>38666</v>
      </c>
      <c r="C1274" t="s">
        <v>16</v>
      </c>
      <c r="D1274" t="s">
        <v>261</v>
      </c>
      <c r="E1274" t="s">
        <v>262</v>
      </c>
      <c r="G1274" s="6" t="s">
        <v>88</v>
      </c>
      <c r="H1274" t="s">
        <v>92</v>
      </c>
      <c r="I1274" t="s">
        <v>45</v>
      </c>
      <c r="J1274" t="s">
        <v>93</v>
      </c>
      <c r="K1274">
        <v>1.9</v>
      </c>
      <c r="L1274">
        <v>351</v>
      </c>
      <c r="M1274" t="s">
        <v>267</v>
      </c>
      <c r="N1274">
        <v>351</v>
      </c>
      <c r="P1274" cm="1">
        <f t="array" ref="P1274">IF(Q1274&gt;0,INDEX(Q1274:Q13408,MATCH(TRUE,INDEX(Q1274:Q13408="",,),0)-1),"")</f>
        <v>9</v>
      </c>
      <c r="Q1274">
        <f t="shared" si="29"/>
        <v>4</v>
      </c>
      <c r="R1274">
        <f>IF(P1274="","",0)</f>
        <v>0</v>
      </c>
    </row>
    <row r="1275" spans="1:18" x14ac:dyDescent="0.3">
      <c r="A1275" t="s">
        <v>260</v>
      </c>
      <c r="B1275" s="1">
        <v>38666</v>
      </c>
      <c r="C1275" t="s">
        <v>16</v>
      </c>
      <c r="D1275" t="s">
        <v>261</v>
      </c>
      <c r="E1275" t="s">
        <v>262</v>
      </c>
      <c r="G1275" s="6" t="s">
        <v>88</v>
      </c>
      <c r="H1275" t="s">
        <v>96</v>
      </c>
      <c r="I1275" t="s">
        <v>45</v>
      </c>
      <c r="J1275" t="s">
        <v>93</v>
      </c>
      <c r="K1275">
        <v>0.1</v>
      </c>
      <c r="L1275">
        <v>112</v>
      </c>
      <c r="M1275" t="s">
        <v>267</v>
      </c>
      <c r="N1275">
        <v>112</v>
      </c>
      <c r="P1275" cm="1">
        <f t="array" ref="P1275">IF(Q1275&gt;0,INDEX(Q1275:Q13409,MATCH(TRUE,INDEX(Q1275:Q13409="",,),0)-1),"")</f>
        <v>9</v>
      </c>
      <c r="Q1275">
        <f t="shared" si="29"/>
        <v>4</v>
      </c>
      <c r="R1275">
        <f>IF(P1275="","",0)</f>
        <v>0</v>
      </c>
    </row>
    <row r="1276" spans="1:18" x14ac:dyDescent="0.3">
      <c r="A1276" t="s">
        <v>260</v>
      </c>
      <c r="B1276" s="1">
        <v>38666</v>
      </c>
      <c r="C1276" t="s">
        <v>16</v>
      </c>
      <c r="D1276" t="s">
        <v>261</v>
      </c>
      <c r="E1276" t="s">
        <v>262</v>
      </c>
      <c r="G1276" s="6" t="s">
        <v>88</v>
      </c>
      <c r="H1276" t="s">
        <v>265</v>
      </c>
      <c r="I1276" t="s">
        <v>45</v>
      </c>
      <c r="J1276" t="s">
        <v>93</v>
      </c>
      <c r="K1276">
        <v>6.7</v>
      </c>
      <c r="L1276">
        <v>63</v>
      </c>
      <c r="M1276" t="s">
        <v>267</v>
      </c>
      <c r="N1276">
        <v>63</v>
      </c>
      <c r="P1276" cm="1">
        <f t="array" ref="P1276">IF(Q1276&gt;0,INDEX(Q1276:Q13410,MATCH(TRUE,INDEX(Q1276:Q13410="",,),0)-1),"")</f>
        <v>9</v>
      </c>
      <c r="Q1276">
        <f t="shared" si="29"/>
        <v>4</v>
      </c>
      <c r="R1276">
        <f>IF(P1276="","",0)</f>
        <v>0</v>
      </c>
    </row>
    <row r="1277" spans="1:18" x14ac:dyDescent="0.3">
      <c r="A1277" t="s">
        <v>260</v>
      </c>
      <c r="B1277" s="1">
        <v>38666</v>
      </c>
      <c r="C1277" t="s">
        <v>16</v>
      </c>
      <c r="D1277" t="s">
        <v>261</v>
      </c>
      <c r="E1277" t="s">
        <v>262</v>
      </c>
      <c r="G1277" s="6" t="s">
        <v>88</v>
      </c>
      <c r="H1277" t="s">
        <v>200</v>
      </c>
      <c r="I1277" t="s">
        <v>45</v>
      </c>
      <c r="J1277" t="s">
        <v>93</v>
      </c>
      <c r="K1277">
        <v>2.1</v>
      </c>
      <c r="L1277">
        <v>488</v>
      </c>
      <c r="M1277" t="s">
        <v>267</v>
      </c>
      <c r="N1277">
        <v>488</v>
      </c>
      <c r="P1277" cm="1">
        <f t="array" ref="P1277">IF(Q1277&gt;0,INDEX(Q1277:Q13411,MATCH(TRUE,INDEX(Q1277:Q13411="",,),0)-1),"")</f>
        <v>9</v>
      </c>
      <c r="Q1277">
        <f t="shared" si="29"/>
        <v>4</v>
      </c>
      <c r="R1277">
        <f>IF(P1277="","",0)</f>
        <v>0</v>
      </c>
    </row>
    <row r="1278" spans="1:18" x14ac:dyDescent="0.3">
      <c r="A1278" t="s">
        <v>260</v>
      </c>
      <c r="B1278" s="1">
        <v>38666</v>
      </c>
      <c r="C1278" t="s">
        <v>16</v>
      </c>
      <c r="D1278" t="s">
        <v>261</v>
      </c>
      <c r="E1278" t="s">
        <v>262</v>
      </c>
      <c r="G1278" s="6" t="s">
        <v>88</v>
      </c>
      <c r="H1278" t="s">
        <v>101</v>
      </c>
      <c r="I1278" t="s">
        <v>21</v>
      </c>
      <c r="J1278" t="s">
        <v>73</v>
      </c>
      <c r="K1278">
        <v>93</v>
      </c>
      <c r="L1278">
        <v>13.4</v>
      </c>
      <c r="M1278" t="s">
        <v>267</v>
      </c>
      <c r="N1278">
        <v>13.4</v>
      </c>
      <c r="P1278" cm="1">
        <f t="array" ref="P1278">IF(Q1278&gt;0,INDEX(Q1278:Q13412,MATCH(TRUE,INDEX(Q1278:Q13412="",,),0)-1),"")</f>
        <v>9</v>
      </c>
      <c r="Q1278">
        <f t="shared" si="29"/>
        <v>4</v>
      </c>
      <c r="R1278">
        <f>IF(P1278="","",0)</f>
        <v>0</v>
      </c>
    </row>
    <row r="1279" spans="1:18" x14ac:dyDescent="0.3">
      <c r="A1279" t="s">
        <v>260</v>
      </c>
      <c r="B1279" s="1">
        <v>38666</v>
      </c>
      <c r="C1279" t="s">
        <v>16</v>
      </c>
      <c r="D1279" t="s">
        <v>261</v>
      </c>
      <c r="E1279" t="s">
        <v>262</v>
      </c>
      <c r="G1279" t="s">
        <v>19</v>
      </c>
      <c r="H1279" t="s">
        <v>102</v>
      </c>
      <c r="I1279" t="s">
        <v>45</v>
      </c>
      <c r="J1279" t="s">
        <v>93</v>
      </c>
      <c r="K1279">
        <v>63.5</v>
      </c>
      <c r="L1279">
        <v>831</v>
      </c>
      <c r="M1279" t="s">
        <v>268</v>
      </c>
      <c r="N1279">
        <v>951.15</v>
      </c>
      <c r="P1279" cm="1">
        <f t="array" ref="P1279">IF(Q1279&gt;0,INDEX(Q1279:Q13413,MATCH(TRUE,INDEX(Q1279:Q13413="",,),0)-1),"")</f>
        <v>9</v>
      </c>
      <c r="Q1279">
        <f t="shared" si="29"/>
        <v>5</v>
      </c>
      <c r="R1279">
        <f>IF(P1279="","",0)</f>
        <v>0</v>
      </c>
    </row>
    <row r="1280" spans="1:18" x14ac:dyDescent="0.3">
      <c r="A1280" t="s">
        <v>260</v>
      </c>
      <c r="B1280" s="1">
        <v>38666</v>
      </c>
      <c r="C1280" t="s">
        <v>16</v>
      </c>
      <c r="D1280" t="s">
        <v>261</v>
      </c>
      <c r="E1280" t="s">
        <v>262</v>
      </c>
      <c r="G1280" t="s">
        <v>19</v>
      </c>
      <c r="H1280" t="s">
        <v>85</v>
      </c>
      <c r="I1280" t="s">
        <v>45</v>
      </c>
      <c r="J1280" t="s">
        <v>93</v>
      </c>
      <c r="K1280">
        <v>81.2</v>
      </c>
      <c r="L1280">
        <v>145</v>
      </c>
      <c r="M1280" t="s">
        <v>268</v>
      </c>
      <c r="N1280">
        <v>200</v>
      </c>
      <c r="P1280" cm="1">
        <f t="array" ref="P1280">IF(Q1280&gt;0,INDEX(Q1280:Q13414,MATCH(TRUE,INDEX(Q1280:Q13414="",,),0)-1),"")</f>
        <v>9</v>
      </c>
      <c r="Q1280">
        <f t="shared" si="29"/>
        <v>5</v>
      </c>
      <c r="R1280">
        <f>IF(P1280="","",0)</f>
        <v>0</v>
      </c>
    </row>
    <row r="1281" spans="1:18" x14ac:dyDescent="0.3">
      <c r="A1281" t="s">
        <v>260</v>
      </c>
      <c r="B1281" s="1">
        <v>38666</v>
      </c>
      <c r="C1281" t="s">
        <v>16</v>
      </c>
      <c r="D1281" t="s">
        <v>261</v>
      </c>
      <c r="E1281" t="s">
        <v>262</v>
      </c>
      <c r="G1281" t="s">
        <v>19</v>
      </c>
      <c r="H1281" t="s">
        <v>264</v>
      </c>
      <c r="I1281" t="s">
        <v>45</v>
      </c>
      <c r="J1281" t="s">
        <v>93</v>
      </c>
      <c r="K1281">
        <v>30.1</v>
      </c>
      <c r="L1281">
        <v>377</v>
      </c>
      <c r="M1281" t="s">
        <v>268</v>
      </c>
      <c r="N1281">
        <v>377</v>
      </c>
      <c r="P1281" cm="1">
        <f t="array" ref="P1281">IF(Q1281&gt;0,INDEX(Q1281:Q13415,MATCH(TRUE,INDEX(Q1281:Q13415="",,),0)-1),"")</f>
        <v>9</v>
      </c>
      <c r="Q1281">
        <f t="shared" si="29"/>
        <v>5</v>
      </c>
      <c r="R1281">
        <f>IF(P1281="","",0)</f>
        <v>0</v>
      </c>
    </row>
    <row r="1282" spans="1:18" x14ac:dyDescent="0.3">
      <c r="A1282" t="s">
        <v>260</v>
      </c>
      <c r="B1282" s="1">
        <v>38666</v>
      </c>
      <c r="C1282" t="s">
        <v>16</v>
      </c>
      <c r="D1282" t="s">
        <v>261</v>
      </c>
      <c r="E1282" t="s">
        <v>262</v>
      </c>
      <c r="G1282" t="s">
        <v>19</v>
      </c>
      <c r="H1282" t="s">
        <v>72</v>
      </c>
      <c r="I1282" t="s">
        <v>21</v>
      </c>
      <c r="J1282" t="s">
        <v>73</v>
      </c>
      <c r="K1282">
        <v>985.6</v>
      </c>
      <c r="L1282">
        <v>12.8</v>
      </c>
      <c r="M1282" t="s">
        <v>268</v>
      </c>
      <c r="N1282">
        <v>33</v>
      </c>
      <c r="P1282" cm="1">
        <f t="array" ref="P1282">IF(Q1282&gt;0,INDEX(Q1282:Q13416,MATCH(TRUE,INDEX(Q1282:Q13416="",,),0)-1),"")</f>
        <v>9</v>
      </c>
      <c r="Q1282">
        <f t="shared" si="29"/>
        <v>5</v>
      </c>
      <c r="R1282">
        <f>IF(P1282="","",0)</f>
        <v>0</v>
      </c>
    </row>
    <row r="1283" spans="1:18" x14ac:dyDescent="0.3">
      <c r="A1283" t="s">
        <v>260</v>
      </c>
      <c r="B1283" s="1">
        <v>38666</v>
      </c>
      <c r="C1283" t="s">
        <v>16</v>
      </c>
      <c r="D1283" t="s">
        <v>261</v>
      </c>
      <c r="E1283" t="s">
        <v>262</v>
      </c>
      <c r="G1283" s="6" t="s">
        <v>88</v>
      </c>
      <c r="H1283" t="s">
        <v>100</v>
      </c>
      <c r="I1283" t="s">
        <v>45</v>
      </c>
      <c r="J1283" t="s">
        <v>93</v>
      </c>
      <c r="K1283">
        <v>8.5</v>
      </c>
      <c r="L1283">
        <v>113</v>
      </c>
      <c r="M1283" t="s">
        <v>268</v>
      </c>
      <c r="N1283">
        <v>113</v>
      </c>
      <c r="P1283" cm="1">
        <f t="array" ref="P1283">IF(Q1283&gt;0,INDEX(Q1283:Q13417,MATCH(TRUE,INDEX(Q1283:Q13417="",,),0)-1),"")</f>
        <v>9</v>
      </c>
      <c r="Q1283">
        <f t="shared" si="29"/>
        <v>5</v>
      </c>
      <c r="R1283">
        <f>IF(P1283="","",0)</f>
        <v>0</v>
      </c>
    </row>
    <row r="1284" spans="1:18" x14ac:dyDescent="0.3">
      <c r="A1284" t="s">
        <v>260</v>
      </c>
      <c r="B1284" s="1">
        <v>38666</v>
      </c>
      <c r="C1284" t="s">
        <v>16</v>
      </c>
      <c r="D1284" t="s">
        <v>261</v>
      </c>
      <c r="E1284" t="s">
        <v>262</v>
      </c>
      <c r="G1284" s="6" t="s">
        <v>88</v>
      </c>
      <c r="H1284" t="s">
        <v>92</v>
      </c>
      <c r="I1284" t="s">
        <v>45</v>
      </c>
      <c r="J1284" t="s">
        <v>93</v>
      </c>
      <c r="K1284">
        <v>1.9</v>
      </c>
      <c r="L1284">
        <v>351</v>
      </c>
      <c r="M1284" t="s">
        <v>268</v>
      </c>
      <c r="N1284">
        <v>351</v>
      </c>
      <c r="P1284" cm="1">
        <f t="array" ref="P1284">IF(Q1284&gt;0,INDEX(Q1284:Q13418,MATCH(TRUE,INDEX(Q1284:Q13418="",,),0)-1),"")</f>
        <v>9</v>
      </c>
      <c r="Q1284">
        <f t="shared" si="29"/>
        <v>5</v>
      </c>
      <c r="R1284">
        <f>IF(P1284="","",0)</f>
        <v>0</v>
      </c>
    </row>
    <row r="1285" spans="1:18" x14ac:dyDescent="0.3">
      <c r="A1285" t="s">
        <v>260</v>
      </c>
      <c r="B1285" s="1">
        <v>38666</v>
      </c>
      <c r="C1285" t="s">
        <v>16</v>
      </c>
      <c r="D1285" t="s">
        <v>261</v>
      </c>
      <c r="E1285" t="s">
        <v>262</v>
      </c>
      <c r="G1285" s="6" t="s">
        <v>88</v>
      </c>
      <c r="H1285" t="s">
        <v>96</v>
      </c>
      <c r="I1285" t="s">
        <v>45</v>
      </c>
      <c r="J1285" t="s">
        <v>93</v>
      </c>
      <c r="K1285">
        <v>0.1</v>
      </c>
      <c r="L1285">
        <v>112</v>
      </c>
      <c r="M1285" t="s">
        <v>268</v>
      </c>
      <c r="N1285">
        <v>112</v>
      </c>
      <c r="P1285" cm="1">
        <f t="array" ref="P1285">IF(Q1285&gt;0,INDEX(Q1285:Q13419,MATCH(TRUE,INDEX(Q1285:Q13419="",,),0)-1),"")</f>
        <v>9</v>
      </c>
      <c r="Q1285">
        <f t="shared" si="29"/>
        <v>5</v>
      </c>
      <c r="R1285">
        <f>IF(P1285="","",0)</f>
        <v>0</v>
      </c>
    </row>
    <row r="1286" spans="1:18" x14ac:dyDescent="0.3">
      <c r="A1286" t="s">
        <v>260</v>
      </c>
      <c r="B1286" s="1">
        <v>38666</v>
      </c>
      <c r="C1286" t="s">
        <v>16</v>
      </c>
      <c r="D1286" t="s">
        <v>261</v>
      </c>
      <c r="E1286" t="s">
        <v>262</v>
      </c>
      <c r="G1286" s="6" t="s">
        <v>88</v>
      </c>
      <c r="H1286" t="s">
        <v>265</v>
      </c>
      <c r="I1286" t="s">
        <v>45</v>
      </c>
      <c r="J1286" t="s">
        <v>93</v>
      </c>
      <c r="K1286">
        <v>6.7</v>
      </c>
      <c r="L1286">
        <v>63</v>
      </c>
      <c r="M1286" t="s">
        <v>268</v>
      </c>
      <c r="N1286">
        <v>63</v>
      </c>
      <c r="P1286" cm="1">
        <f t="array" ref="P1286">IF(Q1286&gt;0,INDEX(Q1286:Q13420,MATCH(TRUE,INDEX(Q1286:Q13420="",,),0)-1),"")</f>
        <v>9</v>
      </c>
      <c r="Q1286">
        <f t="shared" si="29"/>
        <v>5</v>
      </c>
      <c r="R1286">
        <f>IF(P1286="","",0)</f>
        <v>0</v>
      </c>
    </row>
    <row r="1287" spans="1:18" x14ac:dyDescent="0.3">
      <c r="A1287" t="s">
        <v>260</v>
      </c>
      <c r="B1287" s="1">
        <v>38666</v>
      </c>
      <c r="C1287" t="s">
        <v>16</v>
      </c>
      <c r="D1287" t="s">
        <v>261</v>
      </c>
      <c r="E1287" t="s">
        <v>262</v>
      </c>
      <c r="G1287" s="6" t="s">
        <v>88</v>
      </c>
      <c r="H1287" t="s">
        <v>200</v>
      </c>
      <c r="I1287" t="s">
        <v>45</v>
      </c>
      <c r="J1287" t="s">
        <v>93</v>
      </c>
      <c r="K1287">
        <v>2.1</v>
      </c>
      <c r="L1287">
        <v>488</v>
      </c>
      <c r="M1287" t="s">
        <v>268</v>
      </c>
      <c r="N1287">
        <v>488</v>
      </c>
      <c r="P1287" cm="1">
        <f t="array" ref="P1287">IF(Q1287&gt;0,INDEX(Q1287:Q13421,MATCH(TRUE,INDEX(Q1287:Q13421="",,),0)-1),"")</f>
        <v>9</v>
      </c>
      <c r="Q1287">
        <f t="shared" si="29"/>
        <v>5</v>
      </c>
      <c r="R1287">
        <f>IF(P1287="","",0)</f>
        <v>0</v>
      </c>
    </row>
    <row r="1288" spans="1:18" x14ac:dyDescent="0.3">
      <c r="A1288" t="s">
        <v>260</v>
      </c>
      <c r="B1288" s="1">
        <v>38666</v>
      </c>
      <c r="C1288" t="s">
        <v>16</v>
      </c>
      <c r="D1288" t="s">
        <v>261</v>
      </c>
      <c r="E1288" t="s">
        <v>262</v>
      </c>
      <c r="G1288" s="6" t="s">
        <v>88</v>
      </c>
      <c r="H1288" t="s">
        <v>101</v>
      </c>
      <c r="I1288" t="s">
        <v>21</v>
      </c>
      <c r="J1288" t="s">
        <v>73</v>
      </c>
      <c r="K1288">
        <v>93</v>
      </c>
      <c r="L1288">
        <v>13.4</v>
      </c>
      <c r="M1288" t="s">
        <v>268</v>
      </c>
      <c r="N1288">
        <v>13.4</v>
      </c>
      <c r="P1288" cm="1">
        <f t="array" ref="P1288">IF(Q1288&gt;0,INDEX(Q1288:Q13422,MATCH(TRUE,INDEX(Q1288:Q13422="",,),0)-1),"")</f>
        <v>9</v>
      </c>
      <c r="Q1288">
        <f t="shared" si="29"/>
        <v>5</v>
      </c>
      <c r="R1288">
        <f>IF(P1288="","",0)</f>
        <v>0</v>
      </c>
    </row>
    <row r="1289" spans="1:18" x14ac:dyDescent="0.3">
      <c r="A1289" t="s">
        <v>260</v>
      </c>
      <c r="B1289" s="1">
        <v>38666</v>
      </c>
      <c r="C1289" t="s">
        <v>16</v>
      </c>
      <c r="D1289" t="s">
        <v>261</v>
      </c>
      <c r="E1289" t="s">
        <v>262</v>
      </c>
      <c r="G1289" t="s">
        <v>19</v>
      </c>
      <c r="H1289" t="s">
        <v>102</v>
      </c>
      <c r="I1289" t="s">
        <v>45</v>
      </c>
      <c r="J1289" t="s">
        <v>93</v>
      </c>
      <c r="K1289">
        <v>63.5</v>
      </c>
      <c r="L1289">
        <v>831</v>
      </c>
      <c r="M1289" t="s">
        <v>269</v>
      </c>
      <c r="N1289">
        <v>900</v>
      </c>
      <c r="P1289" cm="1">
        <f t="array" ref="P1289">IF(Q1289&gt;0,INDEX(Q1289:Q13423,MATCH(TRUE,INDEX(Q1289:Q13423="",,),0)-1),"")</f>
        <v>9</v>
      </c>
      <c r="Q1289">
        <f t="shared" si="29"/>
        <v>6</v>
      </c>
      <c r="R1289">
        <f>IF(P1289="","",0)</f>
        <v>0</v>
      </c>
    </row>
    <row r="1290" spans="1:18" x14ac:dyDescent="0.3">
      <c r="A1290" t="s">
        <v>260</v>
      </c>
      <c r="B1290" s="1">
        <v>38666</v>
      </c>
      <c r="C1290" t="s">
        <v>16</v>
      </c>
      <c r="D1290" t="s">
        <v>261</v>
      </c>
      <c r="E1290" t="s">
        <v>262</v>
      </c>
      <c r="G1290" t="s">
        <v>19</v>
      </c>
      <c r="H1290" t="s">
        <v>85</v>
      </c>
      <c r="I1290" t="s">
        <v>45</v>
      </c>
      <c r="J1290" t="s">
        <v>93</v>
      </c>
      <c r="K1290">
        <v>81.2</v>
      </c>
      <c r="L1290">
        <v>145</v>
      </c>
      <c r="M1290" t="s">
        <v>269</v>
      </c>
      <c r="N1290">
        <v>210</v>
      </c>
      <c r="P1290" cm="1">
        <f t="array" ref="P1290">IF(Q1290&gt;0,INDEX(Q1290:Q13424,MATCH(TRUE,INDEX(Q1290:Q13424="",,),0)-1),"")</f>
        <v>9</v>
      </c>
      <c r="Q1290">
        <f t="shared" si="29"/>
        <v>6</v>
      </c>
      <c r="R1290">
        <f>IF(P1290="","",0)</f>
        <v>0</v>
      </c>
    </row>
    <row r="1291" spans="1:18" x14ac:dyDescent="0.3">
      <c r="A1291" t="s">
        <v>260</v>
      </c>
      <c r="B1291" s="1">
        <v>38666</v>
      </c>
      <c r="C1291" t="s">
        <v>16</v>
      </c>
      <c r="D1291" t="s">
        <v>261</v>
      </c>
      <c r="E1291" t="s">
        <v>262</v>
      </c>
      <c r="G1291" t="s">
        <v>19</v>
      </c>
      <c r="H1291" t="s">
        <v>264</v>
      </c>
      <c r="I1291" t="s">
        <v>45</v>
      </c>
      <c r="J1291" t="s">
        <v>93</v>
      </c>
      <c r="K1291">
        <v>30.1</v>
      </c>
      <c r="L1291">
        <v>377</v>
      </c>
      <c r="M1291" t="s">
        <v>269</v>
      </c>
      <c r="N1291">
        <v>500</v>
      </c>
      <c r="P1291" cm="1">
        <f t="array" ref="P1291">IF(Q1291&gt;0,INDEX(Q1291:Q13425,MATCH(TRUE,INDEX(Q1291:Q13425="",,),0)-1),"")</f>
        <v>9</v>
      </c>
      <c r="Q1291">
        <f t="shared" si="29"/>
        <v>6</v>
      </c>
      <c r="R1291">
        <f>IF(P1291="","",0)</f>
        <v>0</v>
      </c>
    </row>
    <row r="1292" spans="1:18" x14ac:dyDescent="0.3">
      <c r="A1292" t="s">
        <v>260</v>
      </c>
      <c r="B1292" s="1">
        <v>38666</v>
      </c>
      <c r="C1292" t="s">
        <v>16</v>
      </c>
      <c r="D1292" t="s">
        <v>261</v>
      </c>
      <c r="E1292" t="s">
        <v>262</v>
      </c>
      <c r="G1292" t="s">
        <v>19</v>
      </c>
      <c r="H1292" t="s">
        <v>72</v>
      </c>
      <c r="I1292" t="s">
        <v>21</v>
      </c>
      <c r="J1292" t="s">
        <v>73</v>
      </c>
      <c r="K1292">
        <v>985.6</v>
      </c>
      <c r="L1292">
        <v>12.8</v>
      </c>
      <c r="M1292" t="s">
        <v>269</v>
      </c>
      <c r="N1292">
        <v>30</v>
      </c>
      <c r="P1292" cm="1">
        <f t="array" ref="P1292">IF(Q1292&gt;0,INDEX(Q1292:Q13426,MATCH(TRUE,INDEX(Q1292:Q13426="",,),0)-1),"")</f>
        <v>9</v>
      </c>
      <c r="Q1292">
        <f t="shared" si="29"/>
        <v>6</v>
      </c>
      <c r="R1292">
        <f>IF(P1292="","",0)</f>
        <v>0</v>
      </c>
    </row>
    <row r="1293" spans="1:18" x14ac:dyDescent="0.3">
      <c r="A1293" t="s">
        <v>260</v>
      </c>
      <c r="B1293" s="1">
        <v>38666</v>
      </c>
      <c r="C1293" t="s">
        <v>16</v>
      </c>
      <c r="D1293" t="s">
        <v>261</v>
      </c>
      <c r="E1293" t="s">
        <v>262</v>
      </c>
      <c r="G1293" s="6" t="s">
        <v>88</v>
      </c>
      <c r="H1293" t="s">
        <v>100</v>
      </c>
      <c r="I1293" t="s">
        <v>45</v>
      </c>
      <c r="J1293" t="s">
        <v>93</v>
      </c>
      <c r="K1293">
        <v>8.5</v>
      </c>
      <c r="L1293">
        <v>113</v>
      </c>
      <c r="M1293" t="s">
        <v>269</v>
      </c>
      <c r="N1293">
        <v>113</v>
      </c>
      <c r="P1293" cm="1">
        <f t="array" ref="P1293">IF(Q1293&gt;0,INDEX(Q1293:Q13427,MATCH(TRUE,INDEX(Q1293:Q13427="",,),0)-1),"")</f>
        <v>9</v>
      </c>
      <c r="Q1293">
        <f t="shared" si="29"/>
        <v>6</v>
      </c>
      <c r="R1293">
        <f>IF(P1293="","",0)</f>
        <v>0</v>
      </c>
    </row>
    <row r="1294" spans="1:18" x14ac:dyDescent="0.3">
      <c r="A1294" t="s">
        <v>260</v>
      </c>
      <c r="B1294" s="1">
        <v>38666</v>
      </c>
      <c r="C1294" t="s">
        <v>16</v>
      </c>
      <c r="D1294" t="s">
        <v>261</v>
      </c>
      <c r="E1294" t="s">
        <v>262</v>
      </c>
      <c r="G1294" s="6" t="s">
        <v>88</v>
      </c>
      <c r="H1294" t="s">
        <v>92</v>
      </c>
      <c r="I1294" t="s">
        <v>45</v>
      </c>
      <c r="J1294" t="s">
        <v>93</v>
      </c>
      <c r="K1294">
        <v>1.9</v>
      </c>
      <c r="L1294">
        <v>351</v>
      </c>
      <c r="M1294" t="s">
        <v>269</v>
      </c>
      <c r="N1294">
        <v>351</v>
      </c>
      <c r="P1294" cm="1">
        <f t="array" ref="P1294">IF(Q1294&gt;0,INDEX(Q1294:Q13428,MATCH(TRUE,INDEX(Q1294:Q13428="",,),0)-1),"")</f>
        <v>9</v>
      </c>
      <c r="Q1294">
        <f t="shared" si="29"/>
        <v>6</v>
      </c>
      <c r="R1294">
        <f>IF(P1294="","",0)</f>
        <v>0</v>
      </c>
    </row>
    <row r="1295" spans="1:18" x14ac:dyDescent="0.3">
      <c r="A1295" t="s">
        <v>260</v>
      </c>
      <c r="B1295" s="1">
        <v>38666</v>
      </c>
      <c r="C1295" t="s">
        <v>16</v>
      </c>
      <c r="D1295" t="s">
        <v>261</v>
      </c>
      <c r="E1295" t="s">
        <v>262</v>
      </c>
      <c r="G1295" s="6" t="s">
        <v>88</v>
      </c>
      <c r="H1295" t="s">
        <v>96</v>
      </c>
      <c r="I1295" t="s">
        <v>45</v>
      </c>
      <c r="J1295" t="s">
        <v>93</v>
      </c>
      <c r="K1295">
        <v>0.1</v>
      </c>
      <c r="L1295">
        <v>112</v>
      </c>
      <c r="M1295" t="s">
        <v>269</v>
      </c>
      <c r="N1295">
        <v>112</v>
      </c>
      <c r="P1295" cm="1">
        <f t="array" ref="P1295">IF(Q1295&gt;0,INDEX(Q1295:Q13429,MATCH(TRUE,INDEX(Q1295:Q13429="",,),0)-1),"")</f>
        <v>9</v>
      </c>
      <c r="Q1295">
        <f t="shared" si="29"/>
        <v>6</v>
      </c>
      <c r="R1295">
        <f>IF(P1295="","",0)</f>
        <v>0</v>
      </c>
    </row>
    <row r="1296" spans="1:18" x14ac:dyDescent="0.3">
      <c r="A1296" t="s">
        <v>260</v>
      </c>
      <c r="B1296" s="1">
        <v>38666</v>
      </c>
      <c r="C1296" t="s">
        <v>16</v>
      </c>
      <c r="D1296" t="s">
        <v>261</v>
      </c>
      <c r="E1296" t="s">
        <v>262</v>
      </c>
      <c r="G1296" s="6" t="s">
        <v>88</v>
      </c>
      <c r="H1296" t="s">
        <v>265</v>
      </c>
      <c r="I1296" t="s">
        <v>45</v>
      </c>
      <c r="J1296" t="s">
        <v>93</v>
      </c>
      <c r="K1296">
        <v>6.7</v>
      </c>
      <c r="L1296">
        <v>63</v>
      </c>
      <c r="M1296" t="s">
        <v>269</v>
      </c>
      <c r="N1296">
        <v>63</v>
      </c>
      <c r="P1296" cm="1">
        <f t="array" ref="P1296">IF(Q1296&gt;0,INDEX(Q1296:Q13430,MATCH(TRUE,INDEX(Q1296:Q13430="",,),0)-1),"")</f>
        <v>9</v>
      </c>
      <c r="Q1296">
        <f t="shared" si="29"/>
        <v>6</v>
      </c>
      <c r="R1296">
        <f>IF(P1296="","",0)</f>
        <v>0</v>
      </c>
    </row>
    <row r="1297" spans="1:18" x14ac:dyDescent="0.3">
      <c r="A1297" t="s">
        <v>260</v>
      </c>
      <c r="B1297" s="1">
        <v>38666</v>
      </c>
      <c r="C1297" t="s">
        <v>16</v>
      </c>
      <c r="D1297" t="s">
        <v>261</v>
      </c>
      <c r="E1297" t="s">
        <v>262</v>
      </c>
      <c r="G1297" s="6" t="s">
        <v>88</v>
      </c>
      <c r="H1297" t="s">
        <v>200</v>
      </c>
      <c r="I1297" t="s">
        <v>45</v>
      </c>
      <c r="J1297" t="s">
        <v>93</v>
      </c>
      <c r="K1297">
        <v>2.1</v>
      </c>
      <c r="L1297">
        <v>488</v>
      </c>
      <c r="M1297" t="s">
        <v>269</v>
      </c>
      <c r="N1297">
        <v>488</v>
      </c>
      <c r="P1297" cm="1">
        <f t="array" ref="P1297">IF(Q1297&gt;0,INDEX(Q1297:Q13431,MATCH(TRUE,INDEX(Q1297:Q13431="",,),0)-1),"")</f>
        <v>9</v>
      </c>
      <c r="Q1297">
        <f t="shared" si="29"/>
        <v>6</v>
      </c>
      <c r="R1297">
        <f>IF(P1297="","",0)</f>
        <v>0</v>
      </c>
    </row>
    <row r="1298" spans="1:18" x14ac:dyDescent="0.3">
      <c r="A1298" t="s">
        <v>260</v>
      </c>
      <c r="B1298" s="1">
        <v>38666</v>
      </c>
      <c r="C1298" t="s">
        <v>16</v>
      </c>
      <c r="D1298" t="s">
        <v>261</v>
      </c>
      <c r="E1298" t="s">
        <v>262</v>
      </c>
      <c r="G1298" s="6" t="s">
        <v>88</v>
      </c>
      <c r="H1298" t="s">
        <v>101</v>
      </c>
      <c r="I1298" t="s">
        <v>21</v>
      </c>
      <c r="J1298" t="s">
        <v>73</v>
      </c>
      <c r="K1298">
        <v>93</v>
      </c>
      <c r="L1298">
        <v>13.4</v>
      </c>
      <c r="M1298" t="s">
        <v>269</v>
      </c>
      <c r="N1298">
        <v>13.4</v>
      </c>
      <c r="P1298" cm="1">
        <f t="array" ref="P1298">IF(Q1298&gt;0,INDEX(Q1298:Q13432,MATCH(TRUE,INDEX(Q1298:Q13432="",,),0)-1),"")</f>
        <v>9</v>
      </c>
      <c r="Q1298">
        <f t="shared" si="29"/>
        <v>6</v>
      </c>
      <c r="R1298">
        <f>IF(P1298="","",0)</f>
        <v>0</v>
      </c>
    </row>
    <row r="1299" spans="1:18" x14ac:dyDescent="0.3">
      <c r="A1299" t="s">
        <v>260</v>
      </c>
      <c r="B1299" s="1">
        <v>38666</v>
      </c>
      <c r="C1299" t="s">
        <v>16</v>
      </c>
      <c r="D1299" t="s">
        <v>261</v>
      </c>
      <c r="E1299" t="s">
        <v>262</v>
      </c>
      <c r="G1299" t="s">
        <v>19</v>
      </c>
      <c r="H1299" t="s">
        <v>102</v>
      </c>
      <c r="I1299" t="s">
        <v>45</v>
      </c>
      <c r="J1299" t="s">
        <v>93</v>
      </c>
      <c r="K1299">
        <v>63.5</v>
      </c>
      <c r="L1299">
        <v>831</v>
      </c>
      <c r="M1299" t="s">
        <v>270</v>
      </c>
      <c r="N1299">
        <v>1057</v>
      </c>
      <c r="P1299" cm="1">
        <f t="array" ref="P1299">IF(Q1299&gt;0,INDEX(Q1299:Q13433,MATCH(TRUE,INDEX(Q1299:Q13433="",,),0)-1),"")</f>
        <v>9</v>
      </c>
      <c r="Q1299">
        <f t="shared" si="29"/>
        <v>7</v>
      </c>
      <c r="R1299">
        <f>IF(P1299="","",0)</f>
        <v>0</v>
      </c>
    </row>
    <row r="1300" spans="1:18" x14ac:dyDescent="0.3">
      <c r="A1300" t="s">
        <v>260</v>
      </c>
      <c r="B1300" s="1">
        <v>38666</v>
      </c>
      <c r="C1300" t="s">
        <v>16</v>
      </c>
      <c r="D1300" t="s">
        <v>261</v>
      </c>
      <c r="E1300" t="s">
        <v>262</v>
      </c>
      <c r="G1300" t="s">
        <v>19</v>
      </c>
      <c r="H1300" t="s">
        <v>85</v>
      </c>
      <c r="I1300" t="s">
        <v>45</v>
      </c>
      <c r="J1300" t="s">
        <v>93</v>
      </c>
      <c r="K1300">
        <v>81.2</v>
      </c>
      <c r="L1300">
        <v>145</v>
      </c>
      <c r="M1300" t="s">
        <v>270</v>
      </c>
      <c r="N1300">
        <v>175</v>
      </c>
      <c r="P1300" cm="1">
        <f t="array" ref="P1300">IF(Q1300&gt;0,INDEX(Q1300:Q13434,MATCH(TRUE,INDEX(Q1300:Q13434="",,),0)-1),"")</f>
        <v>9</v>
      </c>
      <c r="Q1300">
        <f t="shared" si="29"/>
        <v>7</v>
      </c>
      <c r="R1300">
        <f>IF(P1300="","",0)</f>
        <v>0</v>
      </c>
    </row>
    <row r="1301" spans="1:18" x14ac:dyDescent="0.3">
      <c r="A1301" t="s">
        <v>260</v>
      </c>
      <c r="B1301" s="1">
        <v>38666</v>
      </c>
      <c r="C1301" t="s">
        <v>16</v>
      </c>
      <c r="D1301" t="s">
        <v>261</v>
      </c>
      <c r="E1301" t="s">
        <v>262</v>
      </c>
      <c r="G1301" t="s">
        <v>19</v>
      </c>
      <c r="H1301" t="s">
        <v>264</v>
      </c>
      <c r="I1301" t="s">
        <v>45</v>
      </c>
      <c r="J1301" t="s">
        <v>93</v>
      </c>
      <c r="K1301">
        <v>30.1</v>
      </c>
      <c r="L1301">
        <v>377</v>
      </c>
      <c r="M1301" t="s">
        <v>270</v>
      </c>
      <c r="N1301">
        <v>502</v>
      </c>
      <c r="P1301" cm="1">
        <f t="array" ref="P1301">IF(Q1301&gt;0,INDEX(Q1301:Q13435,MATCH(TRUE,INDEX(Q1301:Q13435="",,),0)-1),"")</f>
        <v>9</v>
      </c>
      <c r="Q1301">
        <f t="shared" si="29"/>
        <v>7</v>
      </c>
      <c r="R1301">
        <f>IF(P1301="","",0)</f>
        <v>0</v>
      </c>
    </row>
    <row r="1302" spans="1:18" x14ac:dyDescent="0.3">
      <c r="A1302" t="s">
        <v>260</v>
      </c>
      <c r="B1302" s="1">
        <v>38666</v>
      </c>
      <c r="C1302" t="s">
        <v>16</v>
      </c>
      <c r="D1302" t="s">
        <v>261</v>
      </c>
      <c r="E1302" t="s">
        <v>262</v>
      </c>
      <c r="G1302" t="s">
        <v>19</v>
      </c>
      <c r="H1302" t="s">
        <v>72</v>
      </c>
      <c r="I1302" t="s">
        <v>21</v>
      </c>
      <c r="J1302" t="s">
        <v>73</v>
      </c>
      <c r="K1302">
        <v>985.6</v>
      </c>
      <c r="L1302">
        <v>12.8</v>
      </c>
      <c r="M1302" t="s">
        <v>270</v>
      </c>
      <c r="N1302">
        <v>21</v>
      </c>
      <c r="P1302" cm="1">
        <f t="array" ref="P1302">IF(Q1302&gt;0,INDEX(Q1302:Q13436,MATCH(TRUE,INDEX(Q1302:Q13436="",,),0)-1),"")</f>
        <v>9</v>
      </c>
      <c r="Q1302">
        <f t="shared" si="29"/>
        <v>7</v>
      </c>
      <c r="R1302">
        <f>IF(P1302="","",0)</f>
        <v>0</v>
      </c>
    </row>
    <row r="1303" spans="1:18" x14ac:dyDescent="0.3">
      <c r="A1303" t="s">
        <v>260</v>
      </c>
      <c r="B1303" s="1">
        <v>38666</v>
      </c>
      <c r="C1303" t="s">
        <v>16</v>
      </c>
      <c r="D1303" t="s">
        <v>261</v>
      </c>
      <c r="E1303" t="s">
        <v>262</v>
      </c>
      <c r="G1303" s="6" t="s">
        <v>88</v>
      </c>
      <c r="H1303" t="s">
        <v>100</v>
      </c>
      <c r="I1303" t="s">
        <v>45</v>
      </c>
      <c r="J1303" t="s">
        <v>93</v>
      </c>
      <c r="K1303">
        <v>8.5</v>
      </c>
      <c r="L1303">
        <v>113</v>
      </c>
      <c r="M1303" t="s">
        <v>270</v>
      </c>
      <c r="N1303">
        <v>113</v>
      </c>
      <c r="P1303" cm="1">
        <f t="array" ref="P1303">IF(Q1303&gt;0,INDEX(Q1303:Q13437,MATCH(TRUE,INDEX(Q1303:Q13437="",,),0)-1),"")</f>
        <v>9</v>
      </c>
      <c r="Q1303">
        <f t="shared" si="29"/>
        <v>7</v>
      </c>
      <c r="R1303">
        <f>IF(P1303="","",0)</f>
        <v>0</v>
      </c>
    </row>
    <row r="1304" spans="1:18" x14ac:dyDescent="0.3">
      <c r="A1304" t="s">
        <v>260</v>
      </c>
      <c r="B1304" s="1">
        <v>38666</v>
      </c>
      <c r="C1304" t="s">
        <v>16</v>
      </c>
      <c r="D1304" t="s">
        <v>261</v>
      </c>
      <c r="E1304" t="s">
        <v>262</v>
      </c>
      <c r="G1304" s="6" t="s">
        <v>88</v>
      </c>
      <c r="H1304" t="s">
        <v>92</v>
      </c>
      <c r="I1304" t="s">
        <v>45</v>
      </c>
      <c r="J1304" t="s">
        <v>93</v>
      </c>
      <c r="K1304">
        <v>1.9</v>
      </c>
      <c r="L1304">
        <v>351</v>
      </c>
      <c r="M1304" t="s">
        <v>270</v>
      </c>
      <c r="N1304">
        <v>351</v>
      </c>
      <c r="P1304" cm="1">
        <f t="array" ref="P1304">IF(Q1304&gt;0,INDEX(Q1304:Q13438,MATCH(TRUE,INDEX(Q1304:Q13438="",,),0)-1),"")</f>
        <v>9</v>
      </c>
      <c r="Q1304">
        <f t="shared" ref="Q1304:Q1328" si="30">INT((ROW()-1239)/10)+1</f>
        <v>7</v>
      </c>
      <c r="R1304">
        <f>IF(P1304="","",0)</f>
        <v>0</v>
      </c>
    </row>
    <row r="1305" spans="1:18" x14ac:dyDescent="0.3">
      <c r="A1305" t="s">
        <v>260</v>
      </c>
      <c r="B1305" s="1">
        <v>38666</v>
      </c>
      <c r="C1305" t="s">
        <v>16</v>
      </c>
      <c r="D1305" t="s">
        <v>261</v>
      </c>
      <c r="E1305" t="s">
        <v>262</v>
      </c>
      <c r="G1305" s="6" t="s">
        <v>88</v>
      </c>
      <c r="H1305" t="s">
        <v>96</v>
      </c>
      <c r="I1305" t="s">
        <v>45</v>
      </c>
      <c r="J1305" t="s">
        <v>93</v>
      </c>
      <c r="K1305">
        <v>0.1</v>
      </c>
      <c r="L1305">
        <v>112</v>
      </c>
      <c r="M1305" t="s">
        <v>270</v>
      </c>
      <c r="N1305">
        <v>112</v>
      </c>
      <c r="P1305" cm="1">
        <f t="array" ref="P1305">IF(Q1305&gt;0,INDEX(Q1305:Q13439,MATCH(TRUE,INDEX(Q1305:Q13439="",,),0)-1),"")</f>
        <v>9</v>
      </c>
      <c r="Q1305">
        <f t="shared" si="30"/>
        <v>7</v>
      </c>
      <c r="R1305">
        <f>IF(P1305="","",0)</f>
        <v>0</v>
      </c>
    </row>
    <row r="1306" spans="1:18" x14ac:dyDescent="0.3">
      <c r="A1306" t="s">
        <v>260</v>
      </c>
      <c r="B1306" s="1">
        <v>38666</v>
      </c>
      <c r="C1306" t="s">
        <v>16</v>
      </c>
      <c r="D1306" t="s">
        <v>261</v>
      </c>
      <c r="E1306" t="s">
        <v>262</v>
      </c>
      <c r="G1306" s="6" t="s">
        <v>88</v>
      </c>
      <c r="H1306" t="s">
        <v>265</v>
      </c>
      <c r="I1306" t="s">
        <v>45</v>
      </c>
      <c r="J1306" t="s">
        <v>93</v>
      </c>
      <c r="K1306">
        <v>6.7</v>
      </c>
      <c r="L1306">
        <v>63</v>
      </c>
      <c r="M1306" t="s">
        <v>270</v>
      </c>
      <c r="N1306">
        <v>63</v>
      </c>
      <c r="P1306" cm="1">
        <f t="array" ref="P1306">IF(Q1306&gt;0,INDEX(Q1306:Q13440,MATCH(TRUE,INDEX(Q1306:Q13440="",,),0)-1),"")</f>
        <v>9</v>
      </c>
      <c r="Q1306">
        <f t="shared" si="30"/>
        <v>7</v>
      </c>
      <c r="R1306">
        <f>IF(P1306="","",0)</f>
        <v>0</v>
      </c>
    </row>
    <row r="1307" spans="1:18" x14ac:dyDescent="0.3">
      <c r="A1307" t="s">
        <v>260</v>
      </c>
      <c r="B1307" s="1">
        <v>38666</v>
      </c>
      <c r="C1307" t="s">
        <v>16</v>
      </c>
      <c r="D1307" t="s">
        <v>261</v>
      </c>
      <c r="E1307" t="s">
        <v>262</v>
      </c>
      <c r="G1307" s="6" t="s">
        <v>88</v>
      </c>
      <c r="H1307" t="s">
        <v>200</v>
      </c>
      <c r="I1307" t="s">
        <v>45</v>
      </c>
      <c r="J1307" t="s">
        <v>93</v>
      </c>
      <c r="K1307">
        <v>2.1</v>
      </c>
      <c r="L1307">
        <v>488</v>
      </c>
      <c r="M1307" t="s">
        <v>270</v>
      </c>
      <c r="N1307">
        <v>488</v>
      </c>
      <c r="P1307" cm="1">
        <f t="array" ref="P1307">IF(Q1307&gt;0,INDEX(Q1307:Q13441,MATCH(TRUE,INDEX(Q1307:Q13441="",,),0)-1),"")</f>
        <v>9</v>
      </c>
      <c r="Q1307">
        <f t="shared" si="30"/>
        <v>7</v>
      </c>
      <c r="R1307">
        <f>IF(P1307="","",0)</f>
        <v>0</v>
      </c>
    </row>
    <row r="1308" spans="1:18" x14ac:dyDescent="0.3">
      <c r="A1308" t="s">
        <v>260</v>
      </c>
      <c r="B1308" s="1">
        <v>38666</v>
      </c>
      <c r="C1308" t="s">
        <v>16</v>
      </c>
      <c r="D1308" t="s">
        <v>261</v>
      </c>
      <c r="E1308" t="s">
        <v>262</v>
      </c>
      <c r="G1308" s="6" t="s">
        <v>88</v>
      </c>
      <c r="H1308" t="s">
        <v>101</v>
      </c>
      <c r="I1308" t="s">
        <v>21</v>
      </c>
      <c r="J1308" t="s">
        <v>73</v>
      </c>
      <c r="K1308">
        <v>93</v>
      </c>
      <c r="L1308">
        <v>13.4</v>
      </c>
      <c r="M1308" t="s">
        <v>270</v>
      </c>
      <c r="N1308">
        <v>13.4</v>
      </c>
      <c r="P1308" cm="1">
        <f t="array" ref="P1308">IF(Q1308&gt;0,INDEX(Q1308:Q13442,MATCH(TRUE,INDEX(Q1308:Q13442="",,),0)-1),"")</f>
        <v>9</v>
      </c>
      <c r="Q1308">
        <f t="shared" si="30"/>
        <v>7</v>
      </c>
      <c r="R1308">
        <f>IF(P1308="","",0)</f>
        <v>0</v>
      </c>
    </row>
    <row r="1309" spans="1:18" x14ac:dyDescent="0.3">
      <c r="A1309" t="s">
        <v>260</v>
      </c>
      <c r="B1309" s="1">
        <v>38666</v>
      </c>
      <c r="C1309" t="s">
        <v>16</v>
      </c>
      <c r="D1309" t="s">
        <v>261</v>
      </c>
      <c r="E1309" t="s">
        <v>262</v>
      </c>
      <c r="G1309" t="s">
        <v>19</v>
      </c>
      <c r="H1309" t="s">
        <v>102</v>
      </c>
      <c r="I1309" t="s">
        <v>45</v>
      </c>
      <c r="J1309" t="s">
        <v>93</v>
      </c>
      <c r="K1309">
        <v>63.5</v>
      </c>
      <c r="L1309">
        <v>831</v>
      </c>
      <c r="M1309" t="s">
        <v>271</v>
      </c>
      <c r="N1309">
        <v>914</v>
      </c>
      <c r="P1309" cm="1">
        <f t="array" ref="P1309">IF(Q1309&gt;0,INDEX(Q1309:Q13443,MATCH(TRUE,INDEX(Q1309:Q13443="",,),0)-1),"")</f>
        <v>9</v>
      </c>
      <c r="Q1309">
        <f t="shared" si="30"/>
        <v>8</v>
      </c>
      <c r="R1309">
        <f>IF(P1309="","",0)</f>
        <v>0</v>
      </c>
    </row>
    <row r="1310" spans="1:18" x14ac:dyDescent="0.3">
      <c r="A1310" t="s">
        <v>260</v>
      </c>
      <c r="B1310" s="1">
        <v>38666</v>
      </c>
      <c r="C1310" t="s">
        <v>16</v>
      </c>
      <c r="D1310" t="s">
        <v>261</v>
      </c>
      <c r="E1310" t="s">
        <v>262</v>
      </c>
      <c r="G1310" t="s">
        <v>19</v>
      </c>
      <c r="H1310" t="s">
        <v>85</v>
      </c>
      <c r="I1310" t="s">
        <v>45</v>
      </c>
      <c r="J1310" t="s">
        <v>93</v>
      </c>
      <c r="K1310">
        <v>81.2</v>
      </c>
      <c r="L1310">
        <v>145</v>
      </c>
      <c r="M1310" t="s">
        <v>271</v>
      </c>
      <c r="N1310">
        <v>155</v>
      </c>
      <c r="P1310" cm="1">
        <f t="array" ref="P1310">IF(Q1310&gt;0,INDEX(Q1310:Q13444,MATCH(TRUE,INDEX(Q1310:Q13444="",,),0)-1),"")</f>
        <v>9</v>
      </c>
      <c r="Q1310">
        <f t="shared" si="30"/>
        <v>8</v>
      </c>
      <c r="R1310">
        <f>IF(P1310="","",0)</f>
        <v>0</v>
      </c>
    </row>
    <row r="1311" spans="1:18" x14ac:dyDescent="0.3">
      <c r="A1311" t="s">
        <v>260</v>
      </c>
      <c r="B1311" s="1">
        <v>38666</v>
      </c>
      <c r="C1311" t="s">
        <v>16</v>
      </c>
      <c r="D1311" t="s">
        <v>261</v>
      </c>
      <c r="E1311" t="s">
        <v>262</v>
      </c>
      <c r="G1311" t="s">
        <v>19</v>
      </c>
      <c r="H1311" t="s">
        <v>264</v>
      </c>
      <c r="I1311" t="s">
        <v>45</v>
      </c>
      <c r="J1311" t="s">
        <v>93</v>
      </c>
      <c r="K1311">
        <v>30.1</v>
      </c>
      <c r="L1311">
        <v>377</v>
      </c>
      <c r="M1311" t="s">
        <v>271</v>
      </c>
      <c r="N1311">
        <v>410</v>
      </c>
      <c r="P1311" cm="1">
        <f t="array" ref="P1311">IF(Q1311&gt;0,INDEX(Q1311:Q13445,MATCH(TRUE,INDEX(Q1311:Q13445="",,),0)-1),"")</f>
        <v>9</v>
      </c>
      <c r="Q1311">
        <f t="shared" si="30"/>
        <v>8</v>
      </c>
      <c r="R1311">
        <f>IF(P1311="","",0)</f>
        <v>0</v>
      </c>
    </row>
    <row r="1312" spans="1:18" x14ac:dyDescent="0.3">
      <c r="A1312" t="s">
        <v>260</v>
      </c>
      <c r="B1312" s="1">
        <v>38666</v>
      </c>
      <c r="C1312" t="s">
        <v>16</v>
      </c>
      <c r="D1312" t="s">
        <v>261</v>
      </c>
      <c r="E1312" t="s">
        <v>262</v>
      </c>
      <c r="G1312" t="s">
        <v>19</v>
      </c>
      <c r="H1312" t="s">
        <v>72</v>
      </c>
      <c r="I1312" t="s">
        <v>21</v>
      </c>
      <c r="J1312" t="s">
        <v>73</v>
      </c>
      <c r="K1312">
        <v>985.6</v>
      </c>
      <c r="L1312">
        <v>12.8</v>
      </c>
      <c r="M1312" t="s">
        <v>271</v>
      </c>
      <c r="N1312">
        <v>26</v>
      </c>
      <c r="P1312" cm="1">
        <f t="array" ref="P1312">IF(Q1312&gt;0,INDEX(Q1312:Q13446,MATCH(TRUE,INDEX(Q1312:Q13446="",,),0)-1),"")</f>
        <v>9</v>
      </c>
      <c r="Q1312">
        <f t="shared" si="30"/>
        <v>8</v>
      </c>
      <c r="R1312">
        <f>IF(P1312="","",0)</f>
        <v>0</v>
      </c>
    </row>
    <row r="1313" spans="1:18" x14ac:dyDescent="0.3">
      <c r="A1313" t="s">
        <v>260</v>
      </c>
      <c r="B1313" s="1">
        <v>38666</v>
      </c>
      <c r="C1313" t="s">
        <v>16</v>
      </c>
      <c r="D1313" t="s">
        <v>261</v>
      </c>
      <c r="E1313" t="s">
        <v>262</v>
      </c>
      <c r="G1313" s="6" t="s">
        <v>88</v>
      </c>
      <c r="H1313" t="s">
        <v>100</v>
      </c>
      <c r="I1313" t="s">
        <v>45</v>
      </c>
      <c r="J1313" t="s">
        <v>93</v>
      </c>
      <c r="K1313">
        <v>8.5</v>
      </c>
      <c r="L1313">
        <v>113</v>
      </c>
      <c r="M1313" t="s">
        <v>271</v>
      </c>
      <c r="N1313">
        <v>113</v>
      </c>
      <c r="P1313" cm="1">
        <f t="array" ref="P1313">IF(Q1313&gt;0,INDEX(Q1313:Q13447,MATCH(TRUE,INDEX(Q1313:Q13447="",,),0)-1),"")</f>
        <v>9</v>
      </c>
      <c r="Q1313">
        <f t="shared" si="30"/>
        <v>8</v>
      </c>
      <c r="R1313">
        <f>IF(P1313="","",0)</f>
        <v>0</v>
      </c>
    </row>
    <row r="1314" spans="1:18" x14ac:dyDescent="0.3">
      <c r="A1314" t="s">
        <v>260</v>
      </c>
      <c r="B1314" s="1">
        <v>38666</v>
      </c>
      <c r="C1314" t="s">
        <v>16</v>
      </c>
      <c r="D1314" t="s">
        <v>261</v>
      </c>
      <c r="E1314" t="s">
        <v>262</v>
      </c>
      <c r="G1314" s="6" t="s">
        <v>88</v>
      </c>
      <c r="H1314" t="s">
        <v>92</v>
      </c>
      <c r="I1314" t="s">
        <v>45</v>
      </c>
      <c r="J1314" t="s">
        <v>93</v>
      </c>
      <c r="K1314">
        <v>1.9</v>
      </c>
      <c r="L1314">
        <v>351</v>
      </c>
      <c r="M1314" t="s">
        <v>271</v>
      </c>
      <c r="N1314">
        <v>351</v>
      </c>
      <c r="P1314" cm="1">
        <f t="array" ref="P1314">IF(Q1314&gt;0,INDEX(Q1314:Q13448,MATCH(TRUE,INDEX(Q1314:Q13448="",,),0)-1),"")</f>
        <v>9</v>
      </c>
      <c r="Q1314">
        <f t="shared" si="30"/>
        <v>8</v>
      </c>
      <c r="R1314">
        <f>IF(P1314="","",0)</f>
        <v>0</v>
      </c>
    </row>
    <row r="1315" spans="1:18" x14ac:dyDescent="0.3">
      <c r="A1315" t="s">
        <v>260</v>
      </c>
      <c r="B1315" s="1">
        <v>38666</v>
      </c>
      <c r="C1315" t="s">
        <v>16</v>
      </c>
      <c r="D1315" t="s">
        <v>261</v>
      </c>
      <c r="E1315" t="s">
        <v>262</v>
      </c>
      <c r="G1315" s="6" t="s">
        <v>88</v>
      </c>
      <c r="H1315" t="s">
        <v>96</v>
      </c>
      <c r="I1315" t="s">
        <v>45</v>
      </c>
      <c r="J1315" t="s">
        <v>93</v>
      </c>
      <c r="K1315">
        <v>0.1</v>
      </c>
      <c r="L1315">
        <v>112</v>
      </c>
      <c r="M1315" t="s">
        <v>271</v>
      </c>
      <c r="N1315">
        <v>112</v>
      </c>
      <c r="P1315" cm="1">
        <f t="array" ref="P1315">IF(Q1315&gt;0,INDEX(Q1315:Q13449,MATCH(TRUE,INDEX(Q1315:Q13449="",,),0)-1),"")</f>
        <v>9</v>
      </c>
      <c r="Q1315">
        <f t="shared" si="30"/>
        <v>8</v>
      </c>
      <c r="R1315">
        <f>IF(P1315="","",0)</f>
        <v>0</v>
      </c>
    </row>
    <row r="1316" spans="1:18" x14ac:dyDescent="0.3">
      <c r="A1316" t="s">
        <v>260</v>
      </c>
      <c r="B1316" s="1">
        <v>38666</v>
      </c>
      <c r="C1316" t="s">
        <v>16</v>
      </c>
      <c r="D1316" t="s">
        <v>261</v>
      </c>
      <c r="E1316" t="s">
        <v>262</v>
      </c>
      <c r="G1316" s="6" t="s">
        <v>88</v>
      </c>
      <c r="H1316" t="s">
        <v>265</v>
      </c>
      <c r="I1316" t="s">
        <v>45</v>
      </c>
      <c r="J1316" t="s">
        <v>93</v>
      </c>
      <c r="K1316">
        <v>6.7</v>
      </c>
      <c r="L1316">
        <v>63</v>
      </c>
      <c r="M1316" t="s">
        <v>271</v>
      </c>
      <c r="N1316">
        <v>63</v>
      </c>
      <c r="P1316" cm="1">
        <f t="array" ref="P1316">IF(Q1316&gt;0,INDEX(Q1316:Q13450,MATCH(TRUE,INDEX(Q1316:Q13450="",,),0)-1),"")</f>
        <v>9</v>
      </c>
      <c r="Q1316">
        <f t="shared" si="30"/>
        <v>8</v>
      </c>
      <c r="R1316">
        <f>IF(P1316="","",0)</f>
        <v>0</v>
      </c>
    </row>
    <row r="1317" spans="1:18" x14ac:dyDescent="0.3">
      <c r="A1317" t="s">
        <v>260</v>
      </c>
      <c r="B1317" s="1">
        <v>38666</v>
      </c>
      <c r="C1317" t="s">
        <v>16</v>
      </c>
      <c r="D1317" t="s">
        <v>261</v>
      </c>
      <c r="E1317" t="s">
        <v>262</v>
      </c>
      <c r="G1317" s="6" t="s">
        <v>88</v>
      </c>
      <c r="H1317" t="s">
        <v>200</v>
      </c>
      <c r="I1317" t="s">
        <v>45</v>
      </c>
      <c r="J1317" t="s">
        <v>93</v>
      </c>
      <c r="K1317">
        <v>2.1</v>
      </c>
      <c r="L1317">
        <v>488</v>
      </c>
      <c r="M1317" t="s">
        <v>271</v>
      </c>
      <c r="N1317">
        <v>488</v>
      </c>
      <c r="P1317" cm="1">
        <f t="array" ref="P1317">IF(Q1317&gt;0,INDEX(Q1317:Q13451,MATCH(TRUE,INDEX(Q1317:Q13451="",,),0)-1),"")</f>
        <v>9</v>
      </c>
      <c r="Q1317">
        <f t="shared" si="30"/>
        <v>8</v>
      </c>
      <c r="R1317">
        <f>IF(P1317="","",0)</f>
        <v>0</v>
      </c>
    </row>
    <row r="1318" spans="1:18" x14ac:dyDescent="0.3">
      <c r="A1318" t="s">
        <v>260</v>
      </c>
      <c r="B1318" s="1">
        <v>38666</v>
      </c>
      <c r="C1318" t="s">
        <v>16</v>
      </c>
      <c r="D1318" t="s">
        <v>261</v>
      </c>
      <c r="E1318" t="s">
        <v>262</v>
      </c>
      <c r="G1318" s="6" t="s">
        <v>88</v>
      </c>
      <c r="H1318" t="s">
        <v>101</v>
      </c>
      <c r="I1318" t="s">
        <v>21</v>
      </c>
      <c r="J1318" t="s">
        <v>73</v>
      </c>
      <c r="K1318">
        <v>93</v>
      </c>
      <c r="L1318">
        <v>13.4</v>
      </c>
      <c r="M1318" t="s">
        <v>271</v>
      </c>
      <c r="N1318">
        <v>13.4</v>
      </c>
      <c r="P1318" cm="1">
        <f t="array" ref="P1318">IF(Q1318&gt;0,INDEX(Q1318:Q13452,MATCH(TRUE,INDEX(Q1318:Q13452="",,),0)-1),"")</f>
        <v>9</v>
      </c>
      <c r="Q1318">
        <f t="shared" si="30"/>
        <v>8</v>
      </c>
      <c r="R1318">
        <f>IF(P1318="","",0)</f>
        <v>0</v>
      </c>
    </row>
    <row r="1319" spans="1:18" x14ac:dyDescent="0.3">
      <c r="A1319" t="s">
        <v>260</v>
      </c>
      <c r="B1319" s="1">
        <v>38666</v>
      </c>
      <c r="C1319" t="s">
        <v>16</v>
      </c>
      <c r="D1319" t="s">
        <v>261</v>
      </c>
      <c r="E1319" t="s">
        <v>262</v>
      </c>
      <c r="G1319" t="s">
        <v>19</v>
      </c>
      <c r="H1319" t="s">
        <v>102</v>
      </c>
      <c r="I1319" t="s">
        <v>45</v>
      </c>
      <c r="J1319" t="s">
        <v>93</v>
      </c>
      <c r="K1319">
        <v>63.5</v>
      </c>
      <c r="L1319">
        <v>831</v>
      </c>
      <c r="M1319" t="s">
        <v>272</v>
      </c>
      <c r="N1319">
        <v>831</v>
      </c>
      <c r="P1319" cm="1">
        <f t="array" ref="P1319">IF(Q1319&gt;0,INDEX(Q1319:Q13453,MATCH(TRUE,INDEX(Q1319:Q13453="",,),0)-1),"")</f>
        <v>9</v>
      </c>
      <c r="Q1319">
        <f t="shared" si="30"/>
        <v>9</v>
      </c>
      <c r="R1319">
        <f>IF(P1319="","",0)</f>
        <v>0</v>
      </c>
    </row>
    <row r="1320" spans="1:18" x14ac:dyDescent="0.3">
      <c r="A1320" t="s">
        <v>260</v>
      </c>
      <c r="B1320" s="1">
        <v>38666</v>
      </c>
      <c r="C1320" t="s">
        <v>16</v>
      </c>
      <c r="D1320" t="s">
        <v>261</v>
      </c>
      <c r="E1320" t="s">
        <v>262</v>
      </c>
      <c r="G1320" t="s">
        <v>19</v>
      </c>
      <c r="H1320" t="s">
        <v>85</v>
      </c>
      <c r="I1320" t="s">
        <v>45</v>
      </c>
      <c r="J1320" t="s">
        <v>93</v>
      </c>
      <c r="K1320">
        <v>81.2</v>
      </c>
      <c r="L1320">
        <v>145</v>
      </c>
      <c r="M1320" t="s">
        <v>272</v>
      </c>
      <c r="N1320">
        <v>145</v>
      </c>
      <c r="P1320" cm="1">
        <f t="array" ref="P1320">IF(Q1320&gt;0,INDEX(Q1320:Q13454,MATCH(TRUE,INDEX(Q1320:Q13454="",,),0)-1),"")</f>
        <v>9</v>
      </c>
      <c r="Q1320">
        <f t="shared" si="30"/>
        <v>9</v>
      </c>
      <c r="R1320">
        <f>IF(P1320="","",0)</f>
        <v>0</v>
      </c>
    </row>
    <row r="1321" spans="1:18" x14ac:dyDescent="0.3">
      <c r="A1321" t="s">
        <v>260</v>
      </c>
      <c r="B1321" s="1">
        <v>38666</v>
      </c>
      <c r="C1321" t="s">
        <v>16</v>
      </c>
      <c r="D1321" t="s">
        <v>261</v>
      </c>
      <c r="E1321" t="s">
        <v>262</v>
      </c>
      <c r="G1321" t="s">
        <v>19</v>
      </c>
      <c r="H1321" t="s">
        <v>264</v>
      </c>
      <c r="I1321" t="s">
        <v>45</v>
      </c>
      <c r="J1321" t="s">
        <v>93</v>
      </c>
      <c r="K1321">
        <v>30.1</v>
      </c>
      <c r="L1321">
        <v>377</v>
      </c>
      <c r="M1321" t="s">
        <v>272</v>
      </c>
      <c r="N1321">
        <v>377</v>
      </c>
      <c r="P1321" cm="1">
        <f t="array" ref="P1321">IF(Q1321&gt;0,INDEX(Q1321:Q13455,MATCH(TRUE,INDEX(Q1321:Q13455="",,),0)-1),"")</f>
        <v>9</v>
      </c>
      <c r="Q1321">
        <f t="shared" si="30"/>
        <v>9</v>
      </c>
      <c r="R1321">
        <f>IF(P1321="","",0)</f>
        <v>0</v>
      </c>
    </row>
    <row r="1322" spans="1:18" x14ac:dyDescent="0.3">
      <c r="A1322" t="s">
        <v>260</v>
      </c>
      <c r="B1322" s="1">
        <v>38666</v>
      </c>
      <c r="C1322" t="s">
        <v>16</v>
      </c>
      <c r="D1322" t="s">
        <v>261</v>
      </c>
      <c r="E1322" t="s">
        <v>262</v>
      </c>
      <c r="G1322" t="s">
        <v>19</v>
      </c>
      <c r="H1322" t="s">
        <v>72</v>
      </c>
      <c r="I1322" t="s">
        <v>21</v>
      </c>
      <c r="J1322" t="s">
        <v>73</v>
      </c>
      <c r="K1322">
        <v>985.6</v>
      </c>
      <c r="L1322">
        <v>12.8</v>
      </c>
      <c r="M1322" t="s">
        <v>272</v>
      </c>
      <c r="N1322">
        <v>25</v>
      </c>
      <c r="P1322" cm="1">
        <f t="array" ref="P1322">IF(Q1322&gt;0,INDEX(Q1322:Q13456,MATCH(TRUE,INDEX(Q1322:Q13456="",,),0)-1),"")</f>
        <v>9</v>
      </c>
      <c r="Q1322">
        <f t="shared" si="30"/>
        <v>9</v>
      </c>
      <c r="R1322">
        <f>IF(P1322="","",0)</f>
        <v>0</v>
      </c>
    </row>
    <row r="1323" spans="1:18" x14ac:dyDescent="0.3">
      <c r="A1323" t="s">
        <v>260</v>
      </c>
      <c r="B1323" s="1">
        <v>38666</v>
      </c>
      <c r="C1323" t="s">
        <v>16</v>
      </c>
      <c r="D1323" t="s">
        <v>261</v>
      </c>
      <c r="E1323" t="s">
        <v>262</v>
      </c>
      <c r="G1323" s="6" t="s">
        <v>88</v>
      </c>
      <c r="H1323" t="s">
        <v>100</v>
      </c>
      <c r="I1323" t="s">
        <v>45</v>
      </c>
      <c r="J1323" t="s">
        <v>93</v>
      </c>
      <c r="K1323">
        <v>8.5</v>
      </c>
      <c r="L1323">
        <v>113</v>
      </c>
      <c r="M1323" t="s">
        <v>272</v>
      </c>
      <c r="N1323">
        <v>113</v>
      </c>
      <c r="P1323" cm="1">
        <f t="array" ref="P1323">IF(Q1323&gt;0,INDEX(Q1323:Q13457,MATCH(TRUE,INDEX(Q1323:Q13457="",,),0)-1),"")</f>
        <v>9</v>
      </c>
      <c r="Q1323">
        <f t="shared" si="30"/>
        <v>9</v>
      </c>
      <c r="R1323">
        <f>IF(P1323="","",0)</f>
        <v>0</v>
      </c>
    </row>
    <row r="1324" spans="1:18" x14ac:dyDescent="0.3">
      <c r="A1324" t="s">
        <v>260</v>
      </c>
      <c r="B1324" s="1">
        <v>38666</v>
      </c>
      <c r="C1324" t="s">
        <v>16</v>
      </c>
      <c r="D1324" t="s">
        <v>261</v>
      </c>
      <c r="E1324" t="s">
        <v>262</v>
      </c>
      <c r="G1324" s="6" t="s">
        <v>88</v>
      </c>
      <c r="H1324" t="s">
        <v>92</v>
      </c>
      <c r="I1324" t="s">
        <v>45</v>
      </c>
      <c r="J1324" t="s">
        <v>93</v>
      </c>
      <c r="K1324">
        <v>1.9</v>
      </c>
      <c r="L1324">
        <v>351</v>
      </c>
      <c r="M1324" t="s">
        <v>272</v>
      </c>
      <c r="N1324">
        <v>351</v>
      </c>
      <c r="P1324" cm="1">
        <f t="array" ref="P1324">IF(Q1324&gt;0,INDEX(Q1324:Q13458,MATCH(TRUE,INDEX(Q1324:Q13458="",,),0)-1),"")</f>
        <v>9</v>
      </c>
      <c r="Q1324">
        <f t="shared" si="30"/>
        <v>9</v>
      </c>
      <c r="R1324">
        <f>IF(P1324="","",0)</f>
        <v>0</v>
      </c>
    </row>
    <row r="1325" spans="1:18" x14ac:dyDescent="0.3">
      <c r="A1325" t="s">
        <v>260</v>
      </c>
      <c r="B1325" s="1">
        <v>38666</v>
      </c>
      <c r="C1325" t="s">
        <v>16</v>
      </c>
      <c r="D1325" t="s">
        <v>261</v>
      </c>
      <c r="E1325" t="s">
        <v>262</v>
      </c>
      <c r="G1325" s="6" t="s">
        <v>88</v>
      </c>
      <c r="H1325" t="s">
        <v>96</v>
      </c>
      <c r="I1325" t="s">
        <v>45</v>
      </c>
      <c r="J1325" t="s">
        <v>93</v>
      </c>
      <c r="K1325">
        <v>0.1</v>
      </c>
      <c r="L1325">
        <v>112</v>
      </c>
      <c r="M1325" t="s">
        <v>272</v>
      </c>
      <c r="N1325">
        <v>112</v>
      </c>
      <c r="P1325" cm="1">
        <f t="array" ref="P1325">IF(Q1325&gt;0,INDEX(Q1325:Q13459,MATCH(TRUE,INDEX(Q1325:Q13459="",,),0)-1),"")</f>
        <v>9</v>
      </c>
      <c r="Q1325">
        <f t="shared" si="30"/>
        <v>9</v>
      </c>
      <c r="R1325">
        <f>IF(P1325="","",0)</f>
        <v>0</v>
      </c>
    </row>
    <row r="1326" spans="1:18" x14ac:dyDescent="0.3">
      <c r="A1326" t="s">
        <v>260</v>
      </c>
      <c r="B1326" s="1">
        <v>38666</v>
      </c>
      <c r="C1326" t="s">
        <v>16</v>
      </c>
      <c r="D1326" t="s">
        <v>261</v>
      </c>
      <c r="E1326" t="s">
        <v>262</v>
      </c>
      <c r="G1326" s="6" t="s">
        <v>88</v>
      </c>
      <c r="H1326" t="s">
        <v>265</v>
      </c>
      <c r="I1326" t="s">
        <v>45</v>
      </c>
      <c r="J1326" t="s">
        <v>93</v>
      </c>
      <c r="K1326">
        <v>6.7</v>
      </c>
      <c r="L1326">
        <v>63</v>
      </c>
      <c r="M1326" t="s">
        <v>272</v>
      </c>
      <c r="N1326">
        <v>63</v>
      </c>
      <c r="P1326" cm="1">
        <f t="array" ref="P1326">IF(Q1326&gt;0,INDEX(Q1326:Q13460,MATCH(TRUE,INDEX(Q1326:Q13460="",,),0)-1),"")</f>
        <v>9</v>
      </c>
      <c r="Q1326">
        <f t="shared" si="30"/>
        <v>9</v>
      </c>
      <c r="R1326">
        <f>IF(P1326="","",0)</f>
        <v>0</v>
      </c>
    </row>
    <row r="1327" spans="1:18" x14ac:dyDescent="0.3">
      <c r="A1327" t="s">
        <v>260</v>
      </c>
      <c r="B1327" s="1">
        <v>38666</v>
      </c>
      <c r="C1327" t="s">
        <v>16</v>
      </c>
      <c r="D1327" t="s">
        <v>261</v>
      </c>
      <c r="E1327" t="s">
        <v>262</v>
      </c>
      <c r="G1327" s="6" t="s">
        <v>88</v>
      </c>
      <c r="H1327" t="s">
        <v>200</v>
      </c>
      <c r="I1327" t="s">
        <v>45</v>
      </c>
      <c r="J1327" t="s">
        <v>93</v>
      </c>
      <c r="K1327">
        <v>2.1</v>
      </c>
      <c r="L1327">
        <v>488</v>
      </c>
      <c r="M1327" t="s">
        <v>272</v>
      </c>
      <c r="N1327">
        <v>488</v>
      </c>
      <c r="P1327" cm="1">
        <f t="array" ref="P1327">IF(Q1327&gt;0,INDEX(Q1327:Q13461,MATCH(TRUE,INDEX(Q1327:Q13461="",,),0)-1),"")</f>
        <v>9</v>
      </c>
      <c r="Q1327">
        <f t="shared" si="30"/>
        <v>9</v>
      </c>
      <c r="R1327">
        <f>IF(P1327="","",0)</f>
        <v>0</v>
      </c>
    </row>
    <row r="1328" spans="1:18" x14ac:dyDescent="0.3">
      <c r="A1328" t="s">
        <v>260</v>
      </c>
      <c r="B1328" s="1">
        <v>38666</v>
      </c>
      <c r="C1328" t="s">
        <v>16</v>
      </c>
      <c r="D1328" t="s">
        <v>261</v>
      </c>
      <c r="E1328" t="s">
        <v>262</v>
      </c>
      <c r="G1328" s="6" t="s">
        <v>88</v>
      </c>
      <c r="H1328" t="s">
        <v>101</v>
      </c>
      <c r="I1328" t="s">
        <v>21</v>
      </c>
      <c r="J1328" t="s">
        <v>73</v>
      </c>
      <c r="K1328">
        <v>93</v>
      </c>
      <c r="L1328">
        <v>13.4</v>
      </c>
      <c r="M1328" t="s">
        <v>272</v>
      </c>
      <c r="N1328">
        <v>13.4</v>
      </c>
      <c r="P1328" cm="1">
        <f t="array" ref="P1328">IF(Q1328&gt;0,INDEX(Q1328:Q13462,MATCH(TRUE,INDEX(Q1328:Q13462="",,),0)-1),"")</f>
        <v>9</v>
      </c>
      <c r="Q1328">
        <f t="shared" si="30"/>
        <v>9</v>
      </c>
      <c r="R1328">
        <f>IF(P1328="","",0)</f>
        <v>0</v>
      </c>
    </row>
    <row r="1329" spans="1:18" x14ac:dyDescent="0.3">
      <c r="P1329" t="str" cm="1">
        <f t="array" ref="P1329">IF(Q1329&gt;0,INDEX(Q1329:Q13463,MATCH(TRUE,INDEX(Q1329:Q13463="",,),0)-1),"")</f>
        <v/>
      </c>
      <c r="R1329" t="str">
        <f>IF(P1329="","",0)</f>
        <v/>
      </c>
    </row>
    <row r="1330" spans="1:18" x14ac:dyDescent="0.3">
      <c r="A1330" t="s">
        <v>260</v>
      </c>
      <c r="B1330" s="1">
        <v>38666</v>
      </c>
      <c r="C1330" t="s">
        <v>16</v>
      </c>
      <c r="D1330" t="s">
        <v>273</v>
      </c>
      <c r="E1330" t="s">
        <v>274</v>
      </c>
      <c r="G1330" t="s">
        <v>19</v>
      </c>
      <c r="H1330" t="s">
        <v>102</v>
      </c>
      <c r="I1330" t="s">
        <v>45</v>
      </c>
      <c r="J1330" t="s">
        <v>93</v>
      </c>
      <c r="K1330">
        <v>2.8</v>
      </c>
      <c r="L1330">
        <v>757</v>
      </c>
      <c r="M1330" t="s">
        <v>275</v>
      </c>
      <c r="N1330">
        <v>1150</v>
      </c>
      <c r="O1330" t="s">
        <v>24</v>
      </c>
      <c r="P1330" cm="1">
        <f t="array" ref="P1330">IF(Q1330&gt;0,INDEX(Q1330:Q13464,MATCH(TRUE,INDEX(Q1330:Q13464="",,),0)-1),"")</f>
        <v>9</v>
      </c>
      <c r="Q1330">
        <f>INT((ROW()-1330)/9)+1</f>
        <v>1</v>
      </c>
      <c r="R1330">
        <f>IF(P1330="","",0)</f>
        <v>0</v>
      </c>
    </row>
    <row r="1331" spans="1:18" x14ac:dyDescent="0.3">
      <c r="A1331" t="s">
        <v>260</v>
      </c>
      <c r="B1331" s="1">
        <v>38666</v>
      </c>
      <c r="C1331" t="s">
        <v>16</v>
      </c>
      <c r="D1331" t="s">
        <v>273</v>
      </c>
      <c r="E1331" t="s">
        <v>274</v>
      </c>
      <c r="G1331" t="s">
        <v>19</v>
      </c>
      <c r="H1331" t="s">
        <v>85</v>
      </c>
      <c r="I1331" t="s">
        <v>45</v>
      </c>
      <c r="J1331" t="s">
        <v>93</v>
      </c>
      <c r="K1331">
        <v>12.7</v>
      </c>
      <c r="L1331">
        <v>132</v>
      </c>
      <c r="M1331" t="s">
        <v>275</v>
      </c>
      <c r="N1331">
        <v>297</v>
      </c>
      <c r="O1331" t="s">
        <v>24</v>
      </c>
      <c r="P1331" cm="1">
        <f t="array" ref="P1331">IF(Q1331&gt;0,INDEX(Q1331:Q13465,MATCH(TRUE,INDEX(Q1331:Q13465="",,),0)-1),"")</f>
        <v>9</v>
      </c>
      <c r="Q1331">
        <f t="shared" ref="Q1331:Q1394" si="31">INT((ROW()-1330)/9)+1</f>
        <v>1</v>
      </c>
      <c r="R1331">
        <f>IF(P1331="","",0)</f>
        <v>0</v>
      </c>
    </row>
    <row r="1332" spans="1:18" x14ac:dyDescent="0.3">
      <c r="A1332" t="s">
        <v>260</v>
      </c>
      <c r="B1332" s="1">
        <v>38666</v>
      </c>
      <c r="C1332" t="s">
        <v>16</v>
      </c>
      <c r="D1332" t="s">
        <v>273</v>
      </c>
      <c r="E1332" t="s">
        <v>274</v>
      </c>
      <c r="G1332" t="s">
        <v>19</v>
      </c>
      <c r="H1332" t="s">
        <v>96</v>
      </c>
      <c r="I1332" t="s">
        <v>45</v>
      </c>
      <c r="J1332" t="s">
        <v>93</v>
      </c>
      <c r="K1332">
        <v>15.9</v>
      </c>
      <c r="L1332">
        <v>102</v>
      </c>
      <c r="M1332" t="s">
        <v>275</v>
      </c>
      <c r="N1332">
        <v>369</v>
      </c>
      <c r="O1332" t="s">
        <v>24</v>
      </c>
      <c r="P1332" cm="1">
        <f t="array" ref="P1332">IF(Q1332&gt;0,INDEX(Q1332:Q13466,MATCH(TRUE,INDEX(Q1332:Q13466="",,),0)-1),"")</f>
        <v>9</v>
      </c>
      <c r="Q1332">
        <f t="shared" si="31"/>
        <v>1</v>
      </c>
      <c r="R1332">
        <f>IF(P1332="","",0)</f>
        <v>0</v>
      </c>
    </row>
    <row r="1333" spans="1:18" x14ac:dyDescent="0.3">
      <c r="A1333" t="s">
        <v>260</v>
      </c>
      <c r="B1333" s="1">
        <v>38666</v>
      </c>
      <c r="C1333" t="s">
        <v>16</v>
      </c>
      <c r="D1333" t="s">
        <v>273</v>
      </c>
      <c r="E1333" t="s">
        <v>274</v>
      </c>
      <c r="G1333" t="s">
        <v>19</v>
      </c>
      <c r="H1333" t="s">
        <v>72</v>
      </c>
      <c r="I1333" t="s">
        <v>21</v>
      </c>
      <c r="J1333" t="s">
        <v>73</v>
      </c>
      <c r="K1333">
        <v>248.2</v>
      </c>
      <c r="L1333">
        <v>14.35</v>
      </c>
      <c r="M1333" t="s">
        <v>275</v>
      </c>
      <c r="N1333">
        <v>48</v>
      </c>
      <c r="O1333" t="s">
        <v>24</v>
      </c>
      <c r="P1333" cm="1">
        <f t="array" ref="P1333">IF(Q1333&gt;0,INDEX(Q1333:Q13467,MATCH(TRUE,INDEX(Q1333:Q13467="",,),0)-1),"")</f>
        <v>9</v>
      </c>
      <c r="Q1333">
        <f t="shared" si="31"/>
        <v>1</v>
      </c>
      <c r="R1333">
        <f>IF(P1333="","",0)</f>
        <v>0</v>
      </c>
    </row>
    <row r="1334" spans="1:18" x14ac:dyDescent="0.3">
      <c r="A1334" t="s">
        <v>260</v>
      </c>
      <c r="B1334" s="1">
        <v>38666</v>
      </c>
      <c r="C1334" t="s">
        <v>16</v>
      </c>
      <c r="D1334" t="s">
        <v>273</v>
      </c>
      <c r="E1334" t="s">
        <v>274</v>
      </c>
      <c r="G1334" s="6" t="s">
        <v>88</v>
      </c>
      <c r="H1334" t="s">
        <v>264</v>
      </c>
      <c r="I1334" t="s">
        <v>45</v>
      </c>
      <c r="J1334" t="s">
        <v>93</v>
      </c>
      <c r="K1334">
        <v>0.9</v>
      </c>
      <c r="L1334">
        <v>343</v>
      </c>
      <c r="M1334" t="s">
        <v>275</v>
      </c>
      <c r="N1334">
        <v>343</v>
      </c>
      <c r="O1334" t="s">
        <v>24</v>
      </c>
      <c r="P1334" cm="1">
        <f t="array" ref="P1334">IF(Q1334&gt;0,INDEX(Q1334:Q13468,MATCH(TRUE,INDEX(Q1334:Q13468="",,),0)-1),"")</f>
        <v>9</v>
      </c>
      <c r="Q1334">
        <f t="shared" si="31"/>
        <v>1</v>
      </c>
      <c r="R1334">
        <f>IF(P1334="","",0)</f>
        <v>0</v>
      </c>
    </row>
    <row r="1335" spans="1:18" x14ac:dyDescent="0.3">
      <c r="A1335" t="s">
        <v>260</v>
      </c>
      <c r="B1335" s="1">
        <v>38666</v>
      </c>
      <c r="C1335" t="s">
        <v>16</v>
      </c>
      <c r="D1335" t="s">
        <v>273</v>
      </c>
      <c r="E1335" t="s">
        <v>274</v>
      </c>
      <c r="G1335" s="6" t="s">
        <v>88</v>
      </c>
      <c r="H1335" t="s">
        <v>265</v>
      </c>
      <c r="I1335" t="s">
        <v>45</v>
      </c>
      <c r="J1335" t="s">
        <v>93</v>
      </c>
      <c r="K1335">
        <v>3.7</v>
      </c>
      <c r="L1335">
        <v>58</v>
      </c>
      <c r="M1335" t="s">
        <v>275</v>
      </c>
      <c r="N1335">
        <v>58</v>
      </c>
      <c r="O1335" t="s">
        <v>24</v>
      </c>
      <c r="P1335" cm="1">
        <f t="array" ref="P1335">IF(Q1335&gt;0,INDEX(Q1335:Q13469,MATCH(TRUE,INDEX(Q1335:Q13469="",,),0)-1),"")</f>
        <v>9</v>
      </c>
      <c r="Q1335">
        <f t="shared" si="31"/>
        <v>1</v>
      </c>
      <c r="R1335">
        <f>IF(P1335="","",0)</f>
        <v>0</v>
      </c>
    </row>
    <row r="1336" spans="1:18" x14ac:dyDescent="0.3">
      <c r="A1336" t="s">
        <v>260</v>
      </c>
      <c r="B1336" s="1">
        <v>38666</v>
      </c>
      <c r="C1336" t="s">
        <v>16</v>
      </c>
      <c r="D1336" t="s">
        <v>273</v>
      </c>
      <c r="E1336" t="s">
        <v>274</v>
      </c>
      <c r="G1336" s="6" t="s">
        <v>88</v>
      </c>
      <c r="H1336" t="s">
        <v>67</v>
      </c>
      <c r="I1336" t="s">
        <v>45</v>
      </c>
      <c r="J1336" t="s">
        <v>93</v>
      </c>
      <c r="K1336">
        <v>0.1</v>
      </c>
      <c r="L1336">
        <v>93</v>
      </c>
      <c r="M1336" t="s">
        <v>275</v>
      </c>
      <c r="N1336">
        <v>93</v>
      </c>
      <c r="O1336" t="s">
        <v>24</v>
      </c>
      <c r="P1336" cm="1">
        <f t="array" ref="P1336">IF(Q1336&gt;0,INDEX(Q1336:Q13470,MATCH(TRUE,INDEX(Q1336:Q13470="",,),0)-1),"")</f>
        <v>9</v>
      </c>
      <c r="Q1336">
        <f t="shared" si="31"/>
        <v>1</v>
      </c>
      <c r="R1336">
        <f>IF(P1336="","",0)</f>
        <v>0</v>
      </c>
    </row>
    <row r="1337" spans="1:18" x14ac:dyDescent="0.3">
      <c r="A1337" t="s">
        <v>260</v>
      </c>
      <c r="B1337" s="1">
        <v>38666</v>
      </c>
      <c r="C1337" t="s">
        <v>16</v>
      </c>
      <c r="D1337" t="s">
        <v>273</v>
      </c>
      <c r="E1337" t="s">
        <v>274</v>
      </c>
      <c r="G1337" s="6" t="s">
        <v>88</v>
      </c>
      <c r="H1337" t="s">
        <v>128</v>
      </c>
      <c r="I1337" t="s">
        <v>21</v>
      </c>
      <c r="J1337" t="s">
        <v>73</v>
      </c>
      <c r="K1337">
        <v>37.9</v>
      </c>
      <c r="L1337">
        <v>19.600000000000001</v>
      </c>
      <c r="M1337" t="s">
        <v>275</v>
      </c>
      <c r="N1337">
        <v>19.600000000000001</v>
      </c>
      <c r="O1337" t="s">
        <v>24</v>
      </c>
      <c r="P1337" cm="1">
        <f t="array" ref="P1337">IF(Q1337&gt;0,INDEX(Q1337:Q13471,MATCH(TRUE,INDEX(Q1337:Q13471="",,),0)-1),"")</f>
        <v>9</v>
      </c>
      <c r="Q1337">
        <f t="shared" si="31"/>
        <v>1</v>
      </c>
      <c r="R1337">
        <f>IF(P1337="","",0)</f>
        <v>0</v>
      </c>
    </row>
    <row r="1338" spans="1:18" x14ac:dyDescent="0.3">
      <c r="A1338" t="s">
        <v>260</v>
      </c>
      <c r="B1338" s="1">
        <v>38666</v>
      </c>
      <c r="C1338" t="s">
        <v>16</v>
      </c>
      <c r="D1338" t="s">
        <v>273</v>
      </c>
      <c r="E1338" t="s">
        <v>274</v>
      </c>
      <c r="G1338" s="6" t="s">
        <v>88</v>
      </c>
      <c r="H1338" t="s">
        <v>101</v>
      </c>
      <c r="I1338" t="s">
        <v>21</v>
      </c>
      <c r="J1338" t="s">
        <v>73</v>
      </c>
      <c r="K1338">
        <v>69.599999999999994</v>
      </c>
      <c r="L1338">
        <v>15</v>
      </c>
      <c r="M1338" t="s">
        <v>275</v>
      </c>
      <c r="N1338">
        <v>15</v>
      </c>
      <c r="O1338" t="s">
        <v>24</v>
      </c>
      <c r="P1338" cm="1">
        <f t="array" ref="P1338">IF(Q1338&gt;0,INDEX(Q1338:Q13472,MATCH(TRUE,INDEX(Q1338:Q13472="",,),0)-1),"")</f>
        <v>9</v>
      </c>
      <c r="Q1338">
        <f t="shared" si="31"/>
        <v>1</v>
      </c>
      <c r="R1338">
        <f>IF(P1338="","",0)</f>
        <v>0</v>
      </c>
    </row>
    <row r="1339" spans="1:18" x14ac:dyDescent="0.3">
      <c r="A1339" t="s">
        <v>260</v>
      </c>
      <c r="B1339" s="1">
        <v>38666</v>
      </c>
      <c r="C1339" t="s">
        <v>16</v>
      </c>
      <c r="D1339" t="s">
        <v>273</v>
      </c>
      <c r="E1339" t="s">
        <v>274</v>
      </c>
      <c r="G1339" t="s">
        <v>19</v>
      </c>
      <c r="H1339" t="s">
        <v>102</v>
      </c>
      <c r="I1339" t="s">
        <v>45</v>
      </c>
      <c r="J1339" t="s">
        <v>93</v>
      </c>
      <c r="K1339">
        <v>2.8</v>
      </c>
      <c r="L1339">
        <v>757</v>
      </c>
      <c r="M1339" t="s">
        <v>276</v>
      </c>
      <c r="N1339">
        <v>1217</v>
      </c>
      <c r="P1339" cm="1">
        <f t="array" ref="P1339">IF(Q1339&gt;0,INDEX(Q1339:Q13473,MATCH(TRUE,INDEX(Q1339:Q13473="",,),0)-1),"")</f>
        <v>9</v>
      </c>
      <c r="Q1339">
        <f t="shared" si="31"/>
        <v>2</v>
      </c>
      <c r="R1339">
        <f>IF(P1339="","",0)</f>
        <v>0</v>
      </c>
    </row>
    <row r="1340" spans="1:18" x14ac:dyDescent="0.3">
      <c r="A1340" t="s">
        <v>260</v>
      </c>
      <c r="B1340" s="1">
        <v>38666</v>
      </c>
      <c r="C1340" t="s">
        <v>16</v>
      </c>
      <c r="D1340" t="s">
        <v>273</v>
      </c>
      <c r="E1340" t="s">
        <v>274</v>
      </c>
      <c r="G1340" t="s">
        <v>19</v>
      </c>
      <c r="H1340" t="s">
        <v>85</v>
      </c>
      <c r="I1340" t="s">
        <v>45</v>
      </c>
      <c r="J1340" t="s">
        <v>93</v>
      </c>
      <c r="K1340">
        <v>12.7</v>
      </c>
      <c r="L1340">
        <v>132</v>
      </c>
      <c r="M1340" t="s">
        <v>276</v>
      </c>
      <c r="N1340">
        <v>132</v>
      </c>
      <c r="P1340" cm="1">
        <f t="array" ref="P1340">IF(Q1340&gt;0,INDEX(Q1340:Q13474,MATCH(TRUE,INDEX(Q1340:Q13474="",,),0)-1),"")</f>
        <v>9</v>
      </c>
      <c r="Q1340">
        <f t="shared" si="31"/>
        <v>2</v>
      </c>
      <c r="R1340">
        <f>IF(P1340="","",0)</f>
        <v>0</v>
      </c>
    </row>
    <row r="1341" spans="1:18" x14ac:dyDescent="0.3">
      <c r="A1341" t="s">
        <v>260</v>
      </c>
      <c r="B1341" s="1">
        <v>38666</v>
      </c>
      <c r="C1341" t="s">
        <v>16</v>
      </c>
      <c r="D1341" t="s">
        <v>273</v>
      </c>
      <c r="E1341" t="s">
        <v>274</v>
      </c>
      <c r="G1341" t="s">
        <v>19</v>
      </c>
      <c r="H1341" t="s">
        <v>96</v>
      </c>
      <c r="I1341" t="s">
        <v>45</v>
      </c>
      <c r="J1341" t="s">
        <v>93</v>
      </c>
      <c r="K1341">
        <v>15.9</v>
      </c>
      <c r="L1341">
        <v>102</v>
      </c>
      <c r="M1341" t="s">
        <v>276</v>
      </c>
      <c r="N1341">
        <v>253</v>
      </c>
      <c r="P1341" cm="1">
        <f t="array" ref="P1341">IF(Q1341&gt;0,INDEX(Q1341:Q13475,MATCH(TRUE,INDEX(Q1341:Q13475="",,),0)-1),"")</f>
        <v>9</v>
      </c>
      <c r="Q1341">
        <f t="shared" si="31"/>
        <v>2</v>
      </c>
      <c r="R1341">
        <f>IF(P1341="","",0)</f>
        <v>0</v>
      </c>
    </row>
    <row r="1342" spans="1:18" x14ac:dyDescent="0.3">
      <c r="A1342" t="s">
        <v>260</v>
      </c>
      <c r="B1342" s="1">
        <v>38666</v>
      </c>
      <c r="C1342" t="s">
        <v>16</v>
      </c>
      <c r="D1342" t="s">
        <v>273</v>
      </c>
      <c r="E1342" t="s">
        <v>274</v>
      </c>
      <c r="G1342" t="s">
        <v>19</v>
      </c>
      <c r="H1342" t="s">
        <v>72</v>
      </c>
      <c r="I1342" t="s">
        <v>21</v>
      </c>
      <c r="J1342" t="s">
        <v>73</v>
      </c>
      <c r="K1342">
        <v>248.2</v>
      </c>
      <c r="L1342">
        <v>14.35</v>
      </c>
      <c r="M1342" t="s">
        <v>276</v>
      </c>
      <c r="N1342">
        <v>33.200000000000003</v>
      </c>
      <c r="P1342" cm="1">
        <f t="array" ref="P1342">IF(Q1342&gt;0,INDEX(Q1342:Q13476,MATCH(TRUE,INDEX(Q1342:Q13476="",,),0)-1),"")</f>
        <v>9</v>
      </c>
      <c r="Q1342">
        <f t="shared" si="31"/>
        <v>2</v>
      </c>
      <c r="R1342">
        <f>IF(P1342="","",0)</f>
        <v>0</v>
      </c>
    </row>
    <row r="1343" spans="1:18" x14ac:dyDescent="0.3">
      <c r="A1343" t="s">
        <v>260</v>
      </c>
      <c r="B1343" s="1">
        <v>38666</v>
      </c>
      <c r="C1343" t="s">
        <v>16</v>
      </c>
      <c r="D1343" t="s">
        <v>273</v>
      </c>
      <c r="E1343" t="s">
        <v>274</v>
      </c>
      <c r="G1343" s="6" t="s">
        <v>88</v>
      </c>
      <c r="H1343" t="s">
        <v>264</v>
      </c>
      <c r="I1343" t="s">
        <v>45</v>
      </c>
      <c r="J1343" t="s">
        <v>93</v>
      </c>
      <c r="K1343">
        <v>0.9</v>
      </c>
      <c r="L1343">
        <v>343</v>
      </c>
      <c r="M1343" t="s">
        <v>276</v>
      </c>
      <c r="N1343">
        <v>343</v>
      </c>
      <c r="P1343" cm="1">
        <f t="array" ref="P1343">IF(Q1343&gt;0,INDEX(Q1343:Q13477,MATCH(TRUE,INDEX(Q1343:Q13477="",,),0)-1),"")</f>
        <v>9</v>
      </c>
      <c r="Q1343">
        <f t="shared" si="31"/>
        <v>2</v>
      </c>
      <c r="R1343">
        <f>IF(P1343="","",0)</f>
        <v>0</v>
      </c>
    </row>
    <row r="1344" spans="1:18" x14ac:dyDescent="0.3">
      <c r="A1344" t="s">
        <v>260</v>
      </c>
      <c r="B1344" s="1">
        <v>38666</v>
      </c>
      <c r="C1344" t="s">
        <v>16</v>
      </c>
      <c r="D1344" t="s">
        <v>273</v>
      </c>
      <c r="E1344" t="s">
        <v>274</v>
      </c>
      <c r="G1344" s="6" t="s">
        <v>88</v>
      </c>
      <c r="H1344" t="s">
        <v>265</v>
      </c>
      <c r="I1344" t="s">
        <v>45</v>
      </c>
      <c r="J1344" t="s">
        <v>93</v>
      </c>
      <c r="K1344">
        <v>3.7</v>
      </c>
      <c r="L1344">
        <v>58</v>
      </c>
      <c r="M1344" t="s">
        <v>276</v>
      </c>
      <c r="N1344">
        <v>58</v>
      </c>
      <c r="P1344" cm="1">
        <f t="array" ref="P1344">IF(Q1344&gt;0,INDEX(Q1344:Q13478,MATCH(TRUE,INDEX(Q1344:Q13478="",,),0)-1),"")</f>
        <v>9</v>
      </c>
      <c r="Q1344">
        <f t="shared" si="31"/>
        <v>2</v>
      </c>
      <c r="R1344">
        <f>IF(P1344="","",0)</f>
        <v>0</v>
      </c>
    </row>
    <row r="1345" spans="1:18" x14ac:dyDescent="0.3">
      <c r="A1345" t="s">
        <v>260</v>
      </c>
      <c r="B1345" s="1">
        <v>38666</v>
      </c>
      <c r="C1345" t="s">
        <v>16</v>
      </c>
      <c r="D1345" t="s">
        <v>273</v>
      </c>
      <c r="E1345" t="s">
        <v>274</v>
      </c>
      <c r="G1345" s="6" t="s">
        <v>88</v>
      </c>
      <c r="H1345" t="s">
        <v>67</v>
      </c>
      <c r="I1345" t="s">
        <v>45</v>
      </c>
      <c r="J1345" t="s">
        <v>93</v>
      </c>
      <c r="K1345">
        <v>0.1</v>
      </c>
      <c r="L1345">
        <v>93</v>
      </c>
      <c r="M1345" t="s">
        <v>276</v>
      </c>
      <c r="N1345">
        <v>93</v>
      </c>
      <c r="P1345" cm="1">
        <f t="array" ref="P1345">IF(Q1345&gt;0,INDEX(Q1345:Q13479,MATCH(TRUE,INDEX(Q1345:Q13479="",,),0)-1),"")</f>
        <v>9</v>
      </c>
      <c r="Q1345">
        <f t="shared" si="31"/>
        <v>2</v>
      </c>
      <c r="R1345">
        <f>IF(P1345="","",0)</f>
        <v>0</v>
      </c>
    </row>
    <row r="1346" spans="1:18" x14ac:dyDescent="0.3">
      <c r="A1346" t="s">
        <v>260</v>
      </c>
      <c r="B1346" s="1">
        <v>38666</v>
      </c>
      <c r="C1346" t="s">
        <v>16</v>
      </c>
      <c r="D1346" t="s">
        <v>273</v>
      </c>
      <c r="E1346" t="s">
        <v>274</v>
      </c>
      <c r="G1346" s="6" t="s">
        <v>88</v>
      </c>
      <c r="H1346" t="s">
        <v>128</v>
      </c>
      <c r="I1346" t="s">
        <v>21</v>
      </c>
      <c r="J1346" t="s">
        <v>73</v>
      </c>
      <c r="K1346">
        <v>37.9</v>
      </c>
      <c r="L1346">
        <v>19.600000000000001</v>
      </c>
      <c r="M1346" t="s">
        <v>276</v>
      </c>
      <c r="N1346">
        <v>19.600000000000001</v>
      </c>
      <c r="P1346" cm="1">
        <f t="array" ref="P1346">IF(Q1346&gt;0,INDEX(Q1346:Q13480,MATCH(TRUE,INDEX(Q1346:Q13480="",,),0)-1),"")</f>
        <v>9</v>
      </c>
      <c r="Q1346">
        <f t="shared" si="31"/>
        <v>2</v>
      </c>
      <c r="R1346">
        <f>IF(P1346="","",0)</f>
        <v>0</v>
      </c>
    </row>
    <row r="1347" spans="1:18" x14ac:dyDescent="0.3">
      <c r="A1347" t="s">
        <v>260</v>
      </c>
      <c r="B1347" s="1">
        <v>38666</v>
      </c>
      <c r="C1347" t="s">
        <v>16</v>
      </c>
      <c r="D1347" t="s">
        <v>273</v>
      </c>
      <c r="E1347" t="s">
        <v>274</v>
      </c>
      <c r="G1347" s="6" t="s">
        <v>88</v>
      </c>
      <c r="H1347" t="s">
        <v>101</v>
      </c>
      <c r="I1347" t="s">
        <v>21</v>
      </c>
      <c r="J1347" t="s">
        <v>73</v>
      </c>
      <c r="K1347">
        <v>69.599999999999994</v>
      </c>
      <c r="L1347">
        <v>15</v>
      </c>
      <c r="M1347" t="s">
        <v>276</v>
      </c>
      <c r="N1347">
        <v>15</v>
      </c>
      <c r="P1347" cm="1">
        <f t="array" ref="P1347">IF(Q1347&gt;0,INDEX(Q1347:Q13481,MATCH(TRUE,INDEX(Q1347:Q13481="",,),0)-1),"")</f>
        <v>9</v>
      </c>
      <c r="Q1347">
        <f t="shared" si="31"/>
        <v>2</v>
      </c>
      <c r="R1347">
        <f>IF(P1347="","",0)</f>
        <v>0</v>
      </c>
    </row>
    <row r="1348" spans="1:18" x14ac:dyDescent="0.3">
      <c r="A1348" t="s">
        <v>260</v>
      </c>
      <c r="B1348" s="1">
        <v>38666</v>
      </c>
      <c r="C1348" t="s">
        <v>16</v>
      </c>
      <c r="D1348" t="s">
        <v>273</v>
      </c>
      <c r="E1348" t="s">
        <v>274</v>
      </c>
      <c r="G1348" t="s">
        <v>19</v>
      </c>
      <c r="H1348" t="s">
        <v>102</v>
      </c>
      <c r="I1348" t="s">
        <v>45</v>
      </c>
      <c r="J1348" t="s">
        <v>93</v>
      </c>
      <c r="K1348">
        <v>2.8</v>
      </c>
      <c r="L1348">
        <v>757</v>
      </c>
      <c r="M1348" t="s">
        <v>268</v>
      </c>
      <c r="N1348">
        <v>757</v>
      </c>
      <c r="P1348" cm="1">
        <f t="array" ref="P1348">IF(Q1348&gt;0,INDEX(Q1348:Q13482,MATCH(TRUE,INDEX(Q1348:Q13482="",,),0)-1),"")</f>
        <v>9</v>
      </c>
      <c r="Q1348">
        <f t="shared" si="31"/>
        <v>3</v>
      </c>
      <c r="R1348">
        <f>IF(P1348="","",0)</f>
        <v>0</v>
      </c>
    </row>
    <row r="1349" spans="1:18" x14ac:dyDescent="0.3">
      <c r="A1349" t="s">
        <v>260</v>
      </c>
      <c r="B1349" s="1">
        <v>38666</v>
      </c>
      <c r="C1349" t="s">
        <v>16</v>
      </c>
      <c r="D1349" t="s">
        <v>273</v>
      </c>
      <c r="E1349" t="s">
        <v>274</v>
      </c>
      <c r="G1349" t="s">
        <v>19</v>
      </c>
      <c r="H1349" t="s">
        <v>85</v>
      </c>
      <c r="I1349" t="s">
        <v>45</v>
      </c>
      <c r="J1349" t="s">
        <v>93</v>
      </c>
      <c r="K1349">
        <v>12.7</v>
      </c>
      <c r="L1349">
        <v>132</v>
      </c>
      <c r="M1349" t="s">
        <v>268</v>
      </c>
      <c r="N1349">
        <v>132</v>
      </c>
      <c r="P1349" cm="1">
        <f t="array" ref="P1349">IF(Q1349&gt;0,INDEX(Q1349:Q13483,MATCH(TRUE,INDEX(Q1349:Q13483="",,),0)-1),"")</f>
        <v>9</v>
      </c>
      <c r="Q1349">
        <f t="shared" si="31"/>
        <v>3</v>
      </c>
      <c r="R1349">
        <f>IF(P1349="","",0)</f>
        <v>0</v>
      </c>
    </row>
    <row r="1350" spans="1:18" x14ac:dyDescent="0.3">
      <c r="A1350" t="s">
        <v>260</v>
      </c>
      <c r="B1350" s="1">
        <v>38666</v>
      </c>
      <c r="C1350" t="s">
        <v>16</v>
      </c>
      <c r="D1350" t="s">
        <v>273</v>
      </c>
      <c r="E1350" t="s">
        <v>274</v>
      </c>
      <c r="G1350" t="s">
        <v>19</v>
      </c>
      <c r="H1350" t="s">
        <v>96</v>
      </c>
      <c r="I1350" t="s">
        <v>45</v>
      </c>
      <c r="J1350" t="s">
        <v>93</v>
      </c>
      <c r="K1350">
        <v>15.9</v>
      </c>
      <c r="L1350">
        <v>102</v>
      </c>
      <c r="M1350" t="s">
        <v>268</v>
      </c>
      <c r="N1350">
        <v>414.24</v>
      </c>
      <c r="P1350" cm="1">
        <f t="array" ref="P1350">IF(Q1350&gt;0,INDEX(Q1350:Q13484,MATCH(TRUE,INDEX(Q1350:Q13484="",,),0)-1),"")</f>
        <v>9</v>
      </c>
      <c r="Q1350">
        <f t="shared" si="31"/>
        <v>3</v>
      </c>
      <c r="R1350">
        <f>IF(P1350="","",0)</f>
        <v>0</v>
      </c>
    </row>
    <row r="1351" spans="1:18" x14ac:dyDescent="0.3">
      <c r="A1351" t="s">
        <v>260</v>
      </c>
      <c r="B1351" s="1">
        <v>38666</v>
      </c>
      <c r="C1351" t="s">
        <v>16</v>
      </c>
      <c r="D1351" t="s">
        <v>273</v>
      </c>
      <c r="E1351" t="s">
        <v>274</v>
      </c>
      <c r="G1351" t="s">
        <v>19</v>
      </c>
      <c r="H1351" t="s">
        <v>72</v>
      </c>
      <c r="I1351" t="s">
        <v>21</v>
      </c>
      <c r="J1351" t="s">
        <v>73</v>
      </c>
      <c r="K1351">
        <v>248.2</v>
      </c>
      <c r="L1351">
        <v>14.35</v>
      </c>
      <c r="M1351" t="s">
        <v>268</v>
      </c>
      <c r="N1351">
        <v>26</v>
      </c>
      <c r="P1351" cm="1">
        <f t="array" ref="P1351">IF(Q1351&gt;0,INDEX(Q1351:Q13485,MATCH(TRUE,INDEX(Q1351:Q13485="",,),0)-1),"")</f>
        <v>9</v>
      </c>
      <c r="Q1351">
        <f t="shared" si="31"/>
        <v>3</v>
      </c>
      <c r="R1351">
        <f>IF(P1351="","",0)</f>
        <v>0</v>
      </c>
    </row>
    <row r="1352" spans="1:18" x14ac:dyDescent="0.3">
      <c r="A1352" t="s">
        <v>260</v>
      </c>
      <c r="B1352" s="1">
        <v>38666</v>
      </c>
      <c r="C1352" t="s">
        <v>16</v>
      </c>
      <c r="D1352" t="s">
        <v>273</v>
      </c>
      <c r="E1352" t="s">
        <v>274</v>
      </c>
      <c r="G1352" s="6" t="s">
        <v>88</v>
      </c>
      <c r="H1352" t="s">
        <v>264</v>
      </c>
      <c r="I1352" t="s">
        <v>45</v>
      </c>
      <c r="J1352" t="s">
        <v>93</v>
      </c>
      <c r="K1352">
        <v>0.9</v>
      </c>
      <c r="L1352">
        <v>343</v>
      </c>
      <c r="M1352" t="s">
        <v>268</v>
      </c>
      <c r="N1352">
        <v>343</v>
      </c>
      <c r="P1352" cm="1">
        <f t="array" ref="P1352">IF(Q1352&gt;0,INDEX(Q1352:Q13486,MATCH(TRUE,INDEX(Q1352:Q13486="",,),0)-1),"")</f>
        <v>9</v>
      </c>
      <c r="Q1352">
        <f t="shared" si="31"/>
        <v>3</v>
      </c>
      <c r="R1352">
        <f>IF(P1352="","",0)</f>
        <v>0</v>
      </c>
    </row>
    <row r="1353" spans="1:18" x14ac:dyDescent="0.3">
      <c r="A1353" t="s">
        <v>260</v>
      </c>
      <c r="B1353" s="1">
        <v>38666</v>
      </c>
      <c r="C1353" t="s">
        <v>16</v>
      </c>
      <c r="D1353" t="s">
        <v>273</v>
      </c>
      <c r="E1353" t="s">
        <v>274</v>
      </c>
      <c r="G1353" s="6" t="s">
        <v>88</v>
      </c>
      <c r="H1353" t="s">
        <v>265</v>
      </c>
      <c r="I1353" t="s">
        <v>45</v>
      </c>
      <c r="J1353" t="s">
        <v>93</v>
      </c>
      <c r="K1353">
        <v>3.7</v>
      </c>
      <c r="L1353">
        <v>58</v>
      </c>
      <c r="M1353" t="s">
        <v>268</v>
      </c>
      <c r="N1353">
        <v>58</v>
      </c>
      <c r="P1353" cm="1">
        <f t="array" ref="P1353">IF(Q1353&gt;0,INDEX(Q1353:Q13487,MATCH(TRUE,INDEX(Q1353:Q13487="",,),0)-1),"")</f>
        <v>9</v>
      </c>
      <c r="Q1353">
        <f t="shared" si="31"/>
        <v>3</v>
      </c>
      <c r="R1353">
        <f>IF(P1353="","",0)</f>
        <v>0</v>
      </c>
    </row>
    <row r="1354" spans="1:18" x14ac:dyDescent="0.3">
      <c r="A1354" t="s">
        <v>260</v>
      </c>
      <c r="B1354" s="1">
        <v>38666</v>
      </c>
      <c r="C1354" t="s">
        <v>16</v>
      </c>
      <c r="D1354" t="s">
        <v>273</v>
      </c>
      <c r="E1354" t="s">
        <v>274</v>
      </c>
      <c r="G1354" s="6" t="s">
        <v>88</v>
      </c>
      <c r="H1354" t="s">
        <v>67</v>
      </c>
      <c r="I1354" t="s">
        <v>45</v>
      </c>
      <c r="J1354" t="s">
        <v>93</v>
      </c>
      <c r="K1354">
        <v>0.1</v>
      </c>
      <c r="L1354">
        <v>93</v>
      </c>
      <c r="M1354" t="s">
        <v>268</v>
      </c>
      <c r="N1354">
        <v>93</v>
      </c>
      <c r="P1354" cm="1">
        <f t="array" ref="P1354">IF(Q1354&gt;0,INDEX(Q1354:Q13488,MATCH(TRUE,INDEX(Q1354:Q13488="",,),0)-1),"")</f>
        <v>9</v>
      </c>
      <c r="Q1354">
        <f t="shared" si="31"/>
        <v>3</v>
      </c>
      <c r="R1354">
        <f>IF(P1354="","",0)</f>
        <v>0</v>
      </c>
    </row>
    <row r="1355" spans="1:18" x14ac:dyDescent="0.3">
      <c r="A1355" t="s">
        <v>260</v>
      </c>
      <c r="B1355" s="1">
        <v>38666</v>
      </c>
      <c r="C1355" t="s">
        <v>16</v>
      </c>
      <c r="D1355" t="s">
        <v>273</v>
      </c>
      <c r="E1355" t="s">
        <v>274</v>
      </c>
      <c r="G1355" s="6" t="s">
        <v>88</v>
      </c>
      <c r="H1355" t="s">
        <v>128</v>
      </c>
      <c r="I1355" t="s">
        <v>21</v>
      </c>
      <c r="J1355" t="s">
        <v>73</v>
      </c>
      <c r="K1355">
        <v>37.9</v>
      </c>
      <c r="L1355">
        <v>19.600000000000001</v>
      </c>
      <c r="M1355" t="s">
        <v>268</v>
      </c>
      <c r="N1355">
        <v>19.600000000000001</v>
      </c>
      <c r="P1355" cm="1">
        <f t="array" ref="P1355">IF(Q1355&gt;0,INDEX(Q1355:Q13489,MATCH(TRUE,INDEX(Q1355:Q13489="",,),0)-1),"")</f>
        <v>9</v>
      </c>
      <c r="Q1355">
        <f t="shared" si="31"/>
        <v>3</v>
      </c>
      <c r="R1355">
        <f>IF(P1355="","",0)</f>
        <v>0</v>
      </c>
    </row>
    <row r="1356" spans="1:18" x14ac:dyDescent="0.3">
      <c r="A1356" t="s">
        <v>260</v>
      </c>
      <c r="B1356" s="1">
        <v>38666</v>
      </c>
      <c r="C1356" t="s">
        <v>16</v>
      </c>
      <c r="D1356" t="s">
        <v>273</v>
      </c>
      <c r="E1356" t="s">
        <v>274</v>
      </c>
      <c r="G1356" s="6" t="s">
        <v>88</v>
      </c>
      <c r="H1356" t="s">
        <v>101</v>
      </c>
      <c r="I1356" t="s">
        <v>21</v>
      </c>
      <c r="J1356" t="s">
        <v>73</v>
      </c>
      <c r="K1356">
        <v>69.599999999999994</v>
      </c>
      <c r="L1356">
        <v>15</v>
      </c>
      <c r="M1356" t="s">
        <v>268</v>
      </c>
      <c r="N1356">
        <v>15</v>
      </c>
      <c r="P1356" cm="1">
        <f t="array" ref="P1356">IF(Q1356&gt;0,INDEX(Q1356:Q13490,MATCH(TRUE,INDEX(Q1356:Q13490="",,),0)-1),"")</f>
        <v>9</v>
      </c>
      <c r="Q1356">
        <f t="shared" si="31"/>
        <v>3</v>
      </c>
      <c r="R1356">
        <f>IF(P1356="","",0)</f>
        <v>0</v>
      </c>
    </row>
    <row r="1357" spans="1:18" x14ac:dyDescent="0.3">
      <c r="A1357" t="s">
        <v>260</v>
      </c>
      <c r="B1357" s="1">
        <v>38666</v>
      </c>
      <c r="C1357" t="s">
        <v>16</v>
      </c>
      <c r="D1357" t="s">
        <v>273</v>
      </c>
      <c r="E1357" t="s">
        <v>274</v>
      </c>
      <c r="G1357" t="s">
        <v>19</v>
      </c>
      <c r="H1357" t="s">
        <v>102</v>
      </c>
      <c r="I1357" t="s">
        <v>45</v>
      </c>
      <c r="J1357" t="s">
        <v>93</v>
      </c>
      <c r="K1357">
        <v>2.8</v>
      </c>
      <c r="L1357">
        <v>757</v>
      </c>
      <c r="M1357" t="s">
        <v>270</v>
      </c>
      <c r="N1357">
        <v>1057</v>
      </c>
      <c r="P1357" cm="1">
        <f t="array" ref="P1357">IF(Q1357&gt;0,INDEX(Q1357:Q13491,MATCH(TRUE,INDEX(Q1357:Q13491="",,),0)-1),"")</f>
        <v>9</v>
      </c>
      <c r="Q1357">
        <f t="shared" si="31"/>
        <v>4</v>
      </c>
      <c r="R1357">
        <f>IF(P1357="","",0)</f>
        <v>0</v>
      </c>
    </row>
    <row r="1358" spans="1:18" x14ac:dyDescent="0.3">
      <c r="A1358" t="s">
        <v>260</v>
      </c>
      <c r="B1358" s="1">
        <v>38666</v>
      </c>
      <c r="C1358" t="s">
        <v>16</v>
      </c>
      <c r="D1358" t="s">
        <v>273</v>
      </c>
      <c r="E1358" t="s">
        <v>274</v>
      </c>
      <c r="G1358" t="s">
        <v>19</v>
      </c>
      <c r="H1358" t="s">
        <v>85</v>
      </c>
      <c r="I1358" t="s">
        <v>45</v>
      </c>
      <c r="J1358" t="s">
        <v>93</v>
      </c>
      <c r="K1358">
        <v>12.7</v>
      </c>
      <c r="L1358">
        <v>132</v>
      </c>
      <c r="M1358" t="s">
        <v>270</v>
      </c>
      <c r="N1358">
        <v>175</v>
      </c>
      <c r="P1358" cm="1">
        <f t="array" ref="P1358">IF(Q1358&gt;0,INDEX(Q1358:Q13492,MATCH(TRUE,INDEX(Q1358:Q13492="",,),0)-1),"")</f>
        <v>9</v>
      </c>
      <c r="Q1358">
        <f t="shared" si="31"/>
        <v>4</v>
      </c>
      <c r="R1358">
        <f>IF(P1358="","",0)</f>
        <v>0</v>
      </c>
    </row>
    <row r="1359" spans="1:18" x14ac:dyDescent="0.3">
      <c r="A1359" t="s">
        <v>260</v>
      </c>
      <c r="B1359" s="1">
        <v>38666</v>
      </c>
      <c r="C1359" t="s">
        <v>16</v>
      </c>
      <c r="D1359" t="s">
        <v>273</v>
      </c>
      <c r="E1359" t="s">
        <v>274</v>
      </c>
      <c r="G1359" t="s">
        <v>19</v>
      </c>
      <c r="H1359" t="s">
        <v>96</v>
      </c>
      <c r="I1359" t="s">
        <v>45</v>
      </c>
      <c r="J1359" t="s">
        <v>93</v>
      </c>
      <c r="K1359">
        <v>15.9</v>
      </c>
      <c r="L1359">
        <v>102</v>
      </c>
      <c r="M1359" t="s">
        <v>270</v>
      </c>
      <c r="N1359">
        <v>402</v>
      </c>
      <c r="P1359" cm="1">
        <f t="array" ref="P1359">IF(Q1359&gt;0,INDEX(Q1359:Q13493,MATCH(TRUE,INDEX(Q1359:Q13493="",,),0)-1),"")</f>
        <v>9</v>
      </c>
      <c r="Q1359">
        <f t="shared" si="31"/>
        <v>4</v>
      </c>
      <c r="R1359">
        <f>IF(P1359="","",0)</f>
        <v>0</v>
      </c>
    </row>
    <row r="1360" spans="1:18" x14ac:dyDescent="0.3">
      <c r="A1360" t="s">
        <v>260</v>
      </c>
      <c r="B1360" s="1">
        <v>38666</v>
      </c>
      <c r="C1360" t="s">
        <v>16</v>
      </c>
      <c r="D1360" t="s">
        <v>273</v>
      </c>
      <c r="E1360" t="s">
        <v>274</v>
      </c>
      <c r="G1360" t="s">
        <v>19</v>
      </c>
      <c r="H1360" t="s">
        <v>72</v>
      </c>
      <c r="I1360" t="s">
        <v>21</v>
      </c>
      <c r="J1360" t="s">
        <v>73</v>
      </c>
      <c r="K1360">
        <v>248.2</v>
      </c>
      <c r="L1360">
        <v>14.35</v>
      </c>
      <c r="M1360" t="s">
        <v>270</v>
      </c>
      <c r="N1360">
        <v>21</v>
      </c>
      <c r="P1360" cm="1">
        <f t="array" ref="P1360">IF(Q1360&gt;0,INDEX(Q1360:Q13494,MATCH(TRUE,INDEX(Q1360:Q13494="",,),0)-1),"")</f>
        <v>9</v>
      </c>
      <c r="Q1360">
        <f t="shared" si="31"/>
        <v>4</v>
      </c>
      <c r="R1360">
        <f>IF(P1360="","",0)</f>
        <v>0</v>
      </c>
    </row>
    <row r="1361" spans="1:18" x14ac:dyDescent="0.3">
      <c r="A1361" t="s">
        <v>260</v>
      </c>
      <c r="B1361" s="1">
        <v>38666</v>
      </c>
      <c r="C1361" t="s">
        <v>16</v>
      </c>
      <c r="D1361" t="s">
        <v>273</v>
      </c>
      <c r="E1361" t="s">
        <v>274</v>
      </c>
      <c r="G1361" s="6" t="s">
        <v>88</v>
      </c>
      <c r="H1361" t="s">
        <v>264</v>
      </c>
      <c r="I1361" t="s">
        <v>45</v>
      </c>
      <c r="J1361" t="s">
        <v>93</v>
      </c>
      <c r="K1361">
        <v>0.9</v>
      </c>
      <c r="L1361">
        <v>343</v>
      </c>
      <c r="M1361" t="s">
        <v>270</v>
      </c>
      <c r="N1361">
        <v>343</v>
      </c>
      <c r="P1361" cm="1">
        <f t="array" ref="P1361">IF(Q1361&gt;0,INDEX(Q1361:Q13495,MATCH(TRUE,INDEX(Q1361:Q13495="",,),0)-1),"")</f>
        <v>9</v>
      </c>
      <c r="Q1361">
        <f t="shared" si="31"/>
        <v>4</v>
      </c>
      <c r="R1361">
        <f>IF(P1361="","",0)</f>
        <v>0</v>
      </c>
    </row>
    <row r="1362" spans="1:18" x14ac:dyDescent="0.3">
      <c r="A1362" t="s">
        <v>260</v>
      </c>
      <c r="B1362" s="1">
        <v>38666</v>
      </c>
      <c r="C1362" t="s">
        <v>16</v>
      </c>
      <c r="D1362" t="s">
        <v>273</v>
      </c>
      <c r="E1362" t="s">
        <v>274</v>
      </c>
      <c r="G1362" s="6" t="s">
        <v>88</v>
      </c>
      <c r="H1362" t="s">
        <v>265</v>
      </c>
      <c r="I1362" t="s">
        <v>45</v>
      </c>
      <c r="J1362" t="s">
        <v>93</v>
      </c>
      <c r="K1362">
        <v>3.7</v>
      </c>
      <c r="L1362">
        <v>58</v>
      </c>
      <c r="M1362" t="s">
        <v>270</v>
      </c>
      <c r="N1362">
        <v>58</v>
      </c>
      <c r="P1362" cm="1">
        <f t="array" ref="P1362">IF(Q1362&gt;0,INDEX(Q1362:Q13496,MATCH(TRUE,INDEX(Q1362:Q13496="",,),0)-1),"")</f>
        <v>9</v>
      </c>
      <c r="Q1362">
        <f t="shared" si="31"/>
        <v>4</v>
      </c>
      <c r="R1362">
        <f>IF(P1362="","",0)</f>
        <v>0</v>
      </c>
    </row>
    <row r="1363" spans="1:18" x14ac:dyDescent="0.3">
      <c r="A1363" t="s">
        <v>260</v>
      </c>
      <c r="B1363" s="1">
        <v>38666</v>
      </c>
      <c r="C1363" t="s">
        <v>16</v>
      </c>
      <c r="D1363" t="s">
        <v>273</v>
      </c>
      <c r="E1363" t="s">
        <v>274</v>
      </c>
      <c r="G1363" s="6" t="s">
        <v>88</v>
      </c>
      <c r="H1363" t="s">
        <v>67</v>
      </c>
      <c r="I1363" t="s">
        <v>45</v>
      </c>
      <c r="J1363" t="s">
        <v>93</v>
      </c>
      <c r="K1363">
        <v>0.1</v>
      </c>
      <c r="L1363">
        <v>93</v>
      </c>
      <c r="M1363" t="s">
        <v>270</v>
      </c>
      <c r="N1363">
        <v>93</v>
      </c>
      <c r="P1363" cm="1">
        <f t="array" ref="P1363">IF(Q1363&gt;0,INDEX(Q1363:Q13497,MATCH(TRUE,INDEX(Q1363:Q13497="",,),0)-1),"")</f>
        <v>9</v>
      </c>
      <c r="Q1363">
        <f t="shared" si="31"/>
        <v>4</v>
      </c>
      <c r="R1363">
        <f>IF(P1363="","",0)</f>
        <v>0</v>
      </c>
    </row>
    <row r="1364" spans="1:18" x14ac:dyDescent="0.3">
      <c r="A1364" t="s">
        <v>260</v>
      </c>
      <c r="B1364" s="1">
        <v>38666</v>
      </c>
      <c r="C1364" t="s">
        <v>16</v>
      </c>
      <c r="D1364" t="s">
        <v>273</v>
      </c>
      <c r="E1364" t="s">
        <v>274</v>
      </c>
      <c r="G1364" s="6" t="s">
        <v>88</v>
      </c>
      <c r="H1364" t="s">
        <v>128</v>
      </c>
      <c r="I1364" t="s">
        <v>21</v>
      </c>
      <c r="J1364" t="s">
        <v>73</v>
      </c>
      <c r="K1364">
        <v>37.9</v>
      </c>
      <c r="L1364">
        <v>19.600000000000001</v>
      </c>
      <c r="M1364" t="s">
        <v>270</v>
      </c>
      <c r="N1364">
        <v>19.600000000000001</v>
      </c>
      <c r="P1364" cm="1">
        <f t="array" ref="P1364">IF(Q1364&gt;0,INDEX(Q1364:Q13498,MATCH(TRUE,INDEX(Q1364:Q13498="",,),0)-1),"")</f>
        <v>9</v>
      </c>
      <c r="Q1364">
        <f t="shared" si="31"/>
        <v>4</v>
      </c>
      <c r="R1364">
        <f>IF(P1364="","",0)</f>
        <v>0</v>
      </c>
    </row>
    <row r="1365" spans="1:18" x14ac:dyDescent="0.3">
      <c r="A1365" t="s">
        <v>260</v>
      </c>
      <c r="B1365" s="1">
        <v>38666</v>
      </c>
      <c r="C1365" t="s">
        <v>16</v>
      </c>
      <c r="D1365" t="s">
        <v>273</v>
      </c>
      <c r="E1365" t="s">
        <v>274</v>
      </c>
      <c r="G1365" s="6" t="s">
        <v>88</v>
      </c>
      <c r="H1365" t="s">
        <v>101</v>
      </c>
      <c r="I1365" t="s">
        <v>21</v>
      </c>
      <c r="J1365" t="s">
        <v>73</v>
      </c>
      <c r="K1365">
        <v>69.599999999999994</v>
      </c>
      <c r="L1365">
        <v>15</v>
      </c>
      <c r="M1365" t="s">
        <v>270</v>
      </c>
      <c r="N1365">
        <v>15</v>
      </c>
      <c r="P1365" cm="1">
        <f t="array" ref="P1365">IF(Q1365&gt;0,INDEX(Q1365:Q13499,MATCH(TRUE,INDEX(Q1365:Q13499="",,),0)-1),"")</f>
        <v>9</v>
      </c>
      <c r="Q1365">
        <f t="shared" si="31"/>
        <v>4</v>
      </c>
      <c r="R1365">
        <f>IF(P1365="","",0)</f>
        <v>0</v>
      </c>
    </row>
    <row r="1366" spans="1:18" x14ac:dyDescent="0.3">
      <c r="A1366" t="s">
        <v>260</v>
      </c>
      <c r="B1366" s="1">
        <v>38666</v>
      </c>
      <c r="C1366" t="s">
        <v>16</v>
      </c>
      <c r="D1366" t="s">
        <v>273</v>
      </c>
      <c r="E1366" t="s">
        <v>274</v>
      </c>
      <c r="G1366" t="s">
        <v>19</v>
      </c>
      <c r="H1366" t="s">
        <v>102</v>
      </c>
      <c r="I1366" t="s">
        <v>45</v>
      </c>
      <c r="J1366" t="s">
        <v>93</v>
      </c>
      <c r="K1366">
        <v>2.8</v>
      </c>
      <c r="L1366">
        <v>757</v>
      </c>
      <c r="M1366" t="s">
        <v>269</v>
      </c>
      <c r="N1366">
        <v>825</v>
      </c>
      <c r="P1366" cm="1">
        <f t="array" ref="P1366">IF(Q1366&gt;0,INDEX(Q1366:Q13500,MATCH(TRUE,INDEX(Q1366:Q13500="",,),0)-1),"")</f>
        <v>9</v>
      </c>
      <c r="Q1366">
        <f t="shared" si="31"/>
        <v>5</v>
      </c>
      <c r="R1366">
        <f>IF(P1366="","",0)</f>
        <v>0</v>
      </c>
    </row>
    <row r="1367" spans="1:18" x14ac:dyDescent="0.3">
      <c r="A1367" t="s">
        <v>260</v>
      </c>
      <c r="B1367" s="1">
        <v>38666</v>
      </c>
      <c r="C1367" t="s">
        <v>16</v>
      </c>
      <c r="D1367" t="s">
        <v>273</v>
      </c>
      <c r="E1367" t="s">
        <v>274</v>
      </c>
      <c r="G1367" t="s">
        <v>19</v>
      </c>
      <c r="H1367" t="s">
        <v>85</v>
      </c>
      <c r="I1367" t="s">
        <v>45</v>
      </c>
      <c r="J1367" t="s">
        <v>93</v>
      </c>
      <c r="K1367">
        <v>12.7</v>
      </c>
      <c r="L1367">
        <v>132</v>
      </c>
      <c r="M1367" t="s">
        <v>269</v>
      </c>
      <c r="N1367">
        <v>210</v>
      </c>
      <c r="P1367" cm="1">
        <f t="array" ref="P1367">IF(Q1367&gt;0,INDEX(Q1367:Q13501,MATCH(TRUE,INDEX(Q1367:Q13501="",,),0)-1),"")</f>
        <v>9</v>
      </c>
      <c r="Q1367">
        <f t="shared" si="31"/>
        <v>5</v>
      </c>
      <c r="R1367">
        <f>IF(P1367="","",0)</f>
        <v>0</v>
      </c>
    </row>
    <row r="1368" spans="1:18" x14ac:dyDescent="0.3">
      <c r="A1368" t="s">
        <v>260</v>
      </c>
      <c r="B1368" s="1">
        <v>38666</v>
      </c>
      <c r="C1368" t="s">
        <v>16</v>
      </c>
      <c r="D1368" t="s">
        <v>273</v>
      </c>
      <c r="E1368" t="s">
        <v>274</v>
      </c>
      <c r="G1368" t="s">
        <v>19</v>
      </c>
      <c r="H1368" t="s">
        <v>96</v>
      </c>
      <c r="I1368" t="s">
        <v>45</v>
      </c>
      <c r="J1368" t="s">
        <v>93</v>
      </c>
      <c r="K1368">
        <v>15.9</v>
      </c>
      <c r="L1368">
        <v>102</v>
      </c>
      <c r="M1368" t="s">
        <v>269</v>
      </c>
      <c r="N1368">
        <v>140</v>
      </c>
      <c r="P1368" cm="1">
        <f t="array" ref="P1368">IF(Q1368&gt;0,INDEX(Q1368:Q13502,MATCH(TRUE,INDEX(Q1368:Q13502="",,),0)-1),"")</f>
        <v>9</v>
      </c>
      <c r="Q1368">
        <f t="shared" si="31"/>
        <v>5</v>
      </c>
      <c r="R1368">
        <f>IF(P1368="","",0)</f>
        <v>0</v>
      </c>
    </row>
    <row r="1369" spans="1:18" x14ac:dyDescent="0.3">
      <c r="A1369" t="s">
        <v>260</v>
      </c>
      <c r="B1369" s="1">
        <v>38666</v>
      </c>
      <c r="C1369" t="s">
        <v>16</v>
      </c>
      <c r="D1369" t="s">
        <v>273</v>
      </c>
      <c r="E1369" t="s">
        <v>274</v>
      </c>
      <c r="G1369" t="s">
        <v>19</v>
      </c>
      <c r="H1369" t="s">
        <v>72</v>
      </c>
      <c r="I1369" t="s">
        <v>21</v>
      </c>
      <c r="J1369" t="s">
        <v>73</v>
      </c>
      <c r="K1369">
        <v>248.2</v>
      </c>
      <c r="L1369">
        <v>14.35</v>
      </c>
      <c r="M1369" t="s">
        <v>269</v>
      </c>
      <c r="N1369">
        <v>30</v>
      </c>
      <c r="P1369" cm="1">
        <f t="array" ref="P1369">IF(Q1369&gt;0,INDEX(Q1369:Q13503,MATCH(TRUE,INDEX(Q1369:Q13503="",,),0)-1),"")</f>
        <v>9</v>
      </c>
      <c r="Q1369">
        <f t="shared" si="31"/>
        <v>5</v>
      </c>
      <c r="R1369">
        <f>IF(P1369="","",0)</f>
        <v>0</v>
      </c>
    </row>
    <row r="1370" spans="1:18" x14ac:dyDescent="0.3">
      <c r="A1370" t="s">
        <v>260</v>
      </c>
      <c r="B1370" s="1">
        <v>38666</v>
      </c>
      <c r="C1370" t="s">
        <v>16</v>
      </c>
      <c r="D1370" t="s">
        <v>273</v>
      </c>
      <c r="E1370" t="s">
        <v>274</v>
      </c>
      <c r="G1370" s="6" t="s">
        <v>88</v>
      </c>
      <c r="H1370" t="s">
        <v>264</v>
      </c>
      <c r="I1370" t="s">
        <v>45</v>
      </c>
      <c r="J1370" t="s">
        <v>93</v>
      </c>
      <c r="K1370">
        <v>0.9</v>
      </c>
      <c r="L1370">
        <v>343</v>
      </c>
      <c r="M1370" t="s">
        <v>269</v>
      </c>
      <c r="N1370">
        <v>343</v>
      </c>
      <c r="P1370" cm="1">
        <f t="array" ref="P1370">IF(Q1370&gt;0,INDEX(Q1370:Q13504,MATCH(TRUE,INDEX(Q1370:Q13504="",,),0)-1),"")</f>
        <v>9</v>
      </c>
      <c r="Q1370">
        <f t="shared" si="31"/>
        <v>5</v>
      </c>
      <c r="R1370">
        <f>IF(P1370="","",0)</f>
        <v>0</v>
      </c>
    </row>
    <row r="1371" spans="1:18" x14ac:dyDescent="0.3">
      <c r="A1371" t="s">
        <v>260</v>
      </c>
      <c r="B1371" s="1">
        <v>38666</v>
      </c>
      <c r="C1371" t="s">
        <v>16</v>
      </c>
      <c r="D1371" t="s">
        <v>273</v>
      </c>
      <c r="E1371" t="s">
        <v>274</v>
      </c>
      <c r="G1371" s="6" t="s">
        <v>88</v>
      </c>
      <c r="H1371" t="s">
        <v>265</v>
      </c>
      <c r="I1371" t="s">
        <v>45</v>
      </c>
      <c r="J1371" t="s">
        <v>93</v>
      </c>
      <c r="K1371">
        <v>3.7</v>
      </c>
      <c r="L1371">
        <v>58</v>
      </c>
      <c r="M1371" t="s">
        <v>269</v>
      </c>
      <c r="N1371">
        <v>58</v>
      </c>
      <c r="P1371" cm="1">
        <f t="array" ref="P1371">IF(Q1371&gt;0,INDEX(Q1371:Q13505,MATCH(TRUE,INDEX(Q1371:Q13505="",,),0)-1),"")</f>
        <v>9</v>
      </c>
      <c r="Q1371">
        <f t="shared" si="31"/>
        <v>5</v>
      </c>
      <c r="R1371">
        <f>IF(P1371="","",0)</f>
        <v>0</v>
      </c>
    </row>
    <row r="1372" spans="1:18" x14ac:dyDescent="0.3">
      <c r="A1372" t="s">
        <v>260</v>
      </c>
      <c r="B1372" s="1">
        <v>38666</v>
      </c>
      <c r="C1372" t="s">
        <v>16</v>
      </c>
      <c r="D1372" t="s">
        <v>273</v>
      </c>
      <c r="E1372" t="s">
        <v>274</v>
      </c>
      <c r="G1372" s="6" t="s">
        <v>88</v>
      </c>
      <c r="H1372" t="s">
        <v>67</v>
      </c>
      <c r="I1372" t="s">
        <v>45</v>
      </c>
      <c r="J1372" t="s">
        <v>93</v>
      </c>
      <c r="K1372">
        <v>0.1</v>
      </c>
      <c r="L1372">
        <v>93</v>
      </c>
      <c r="M1372" t="s">
        <v>269</v>
      </c>
      <c r="N1372">
        <v>93</v>
      </c>
      <c r="P1372" cm="1">
        <f t="array" ref="P1372">IF(Q1372&gt;0,INDEX(Q1372:Q13506,MATCH(TRUE,INDEX(Q1372:Q13506="",,),0)-1),"")</f>
        <v>9</v>
      </c>
      <c r="Q1372">
        <f t="shared" si="31"/>
        <v>5</v>
      </c>
      <c r="R1372">
        <f>IF(P1372="","",0)</f>
        <v>0</v>
      </c>
    </row>
    <row r="1373" spans="1:18" x14ac:dyDescent="0.3">
      <c r="A1373" t="s">
        <v>260</v>
      </c>
      <c r="B1373" s="1">
        <v>38666</v>
      </c>
      <c r="C1373" t="s">
        <v>16</v>
      </c>
      <c r="D1373" t="s">
        <v>273</v>
      </c>
      <c r="E1373" t="s">
        <v>274</v>
      </c>
      <c r="G1373" s="6" t="s">
        <v>88</v>
      </c>
      <c r="H1373" t="s">
        <v>128</v>
      </c>
      <c r="I1373" t="s">
        <v>21</v>
      </c>
      <c r="J1373" t="s">
        <v>73</v>
      </c>
      <c r="K1373">
        <v>37.9</v>
      </c>
      <c r="L1373">
        <v>19.600000000000001</v>
      </c>
      <c r="M1373" t="s">
        <v>269</v>
      </c>
      <c r="N1373">
        <v>19.600000000000001</v>
      </c>
      <c r="P1373" cm="1">
        <f t="array" ref="P1373">IF(Q1373&gt;0,INDEX(Q1373:Q13507,MATCH(TRUE,INDEX(Q1373:Q13507="",,),0)-1),"")</f>
        <v>9</v>
      </c>
      <c r="Q1373">
        <f t="shared" si="31"/>
        <v>5</v>
      </c>
      <c r="R1373">
        <f>IF(P1373="","",0)</f>
        <v>0</v>
      </c>
    </row>
    <row r="1374" spans="1:18" x14ac:dyDescent="0.3">
      <c r="A1374" t="s">
        <v>260</v>
      </c>
      <c r="B1374" s="1">
        <v>38666</v>
      </c>
      <c r="C1374" t="s">
        <v>16</v>
      </c>
      <c r="D1374" t="s">
        <v>273</v>
      </c>
      <c r="E1374" t="s">
        <v>274</v>
      </c>
      <c r="G1374" s="6" t="s">
        <v>88</v>
      </c>
      <c r="H1374" t="s">
        <v>101</v>
      </c>
      <c r="I1374" t="s">
        <v>21</v>
      </c>
      <c r="J1374" t="s">
        <v>73</v>
      </c>
      <c r="K1374">
        <v>69.599999999999994</v>
      </c>
      <c r="L1374">
        <v>15</v>
      </c>
      <c r="M1374" t="s">
        <v>269</v>
      </c>
      <c r="N1374">
        <v>15</v>
      </c>
      <c r="P1374" cm="1">
        <f t="array" ref="P1374">IF(Q1374&gt;0,INDEX(Q1374:Q13508,MATCH(TRUE,INDEX(Q1374:Q13508="",,),0)-1),"")</f>
        <v>9</v>
      </c>
      <c r="Q1374">
        <f t="shared" si="31"/>
        <v>5</v>
      </c>
      <c r="R1374">
        <f>IF(P1374="","",0)</f>
        <v>0</v>
      </c>
    </row>
    <row r="1375" spans="1:18" x14ac:dyDescent="0.3">
      <c r="A1375" t="s">
        <v>260</v>
      </c>
      <c r="B1375" s="1">
        <v>38666</v>
      </c>
      <c r="C1375" t="s">
        <v>16</v>
      </c>
      <c r="D1375" t="s">
        <v>273</v>
      </c>
      <c r="E1375" t="s">
        <v>274</v>
      </c>
      <c r="G1375" t="s">
        <v>19</v>
      </c>
      <c r="H1375" t="s">
        <v>102</v>
      </c>
      <c r="I1375" t="s">
        <v>45</v>
      </c>
      <c r="J1375" t="s">
        <v>93</v>
      </c>
      <c r="K1375">
        <v>2.8</v>
      </c>
      <c r="L1375">
        <v>757</v>
      </c>
      <c r="M1375" t="s">
        <v>267</v>
      </c>
      <c r="N1375">
        <v>825</v>
      </c>
      <c r="P1375" cm="1">
        <f t="array" ref="P1375">IF(Q1375&gt;0,INDEX(Q1375:Q13509,MATCH(TRUE,INDEX(Q1375:Q13509="",,),0)-1),"")</f>
        <v>9</v>
      </c>
      <c r="Q1375">
        <f t="shared" si="31"/>
        <v>6</v>
      </c>
      <c r="R1375">
        <f>IF(P1375="","",0)</f>
        <v>0</v>
      </c>
    </row>
    <row r="1376" spans="1:18" x14ac:dyDescent="0.3">
      <c r="A1376" t="s">
        <v>260</v>
      </c>
      <c r="B1376" s="1">
        <v>38666</v>
      </c>
      <c r="C1376" t="s">
        <v>16</v>
      </c>
      <c r="D1376" t="s">
        <v>273</v>
      </c>
      <c r="E1376" t="s">
        <v>274</v>
      </c>
      <c r="G1376" t="s">
        <v>19</v>
      </c>
      <c r="H1376" t="s">
        <v>85</v>
      </c>
      <c r="I1376" t="s">
        <v>45</v>
      </c>
      <c r="J1376" t="s">
        <v>93</v>
      </c>
      <c r="K1376">
        <v>12.7</v>
      </c>
      <c r="L1376">
        <v>132</v>
      </c>
      <c r="M1376" t="s">
        <v>267</v>
      </c>
      <c r="N1376">
        <v>145</v>
      </c>
      <c r="P1376" cm="1">
        <f t="array" ref="P1376">IF(Q1376&gt;0,INDEX(Q1376:Q13510,MATCH(TRUE,INDEX(Q1376:Q13510="",,),0)-1),"")</f>
        <v>9</v>
      </c>
      <c r="Q1376">
        <f t="shared" si="31"/>
        <v>6</v>
      </c>
      <c r="R1376">
        <f>IF(P1376="","",0)</f>
        <v>0</v>
      </c>
    </row>
    <row r="1377" spans="1:18" x14ac:dyDescent="0.3">
      <c r="A1377" t="s">
        <v>260</v>
      </c>
      <c r="B1377" s="1">
        <v>38666</v>
      </c>
      <c r="C1377" t="s">
        <v>16</v>
      </c>
      <c r="D1377" t="s">
        <v>273</v>
      </c>
      <c r="E1377" t="s">
        <v>274</v>
      </c>
      <c r="G1377" t="s">
        <v>19</v>
      </c>
      <c r="H1377" t="s">
        <v>96</v>
      </c>
      <c r="I1377" t="s">
        <v>45</v>
      </c>
      <c r="J1377" t="s">
        <v>93</v>
      </c>
      <c r="K1377">
        <v>15.9</v>
      </c>
      <c r="L1377">
        <v>102</v>
      </c>
      <c r="M1377" t="s">
        <v>267</v>
      </c>
      <c r="N1377">
        <v>125</v>
      </c>
      <c r="P1377" cm="1">
        <f t="array" ref="P1377">IF(Q1377&gt;0,INDEX(Q1377:Q13511,MATCH(TRUE,INDEX(Q1377:Q13511="",,),0)-1),"")</f>
        <v>9</v>
      </c>
      <c r="Q1377">
        <f t="shared" si="31"/>
        <v>6</v>
      </c>
      <c r="R1377">
        <f>IF(P1377="","",0)</f>
        <v>0</v>
      </c>
    </row>
    <row r="1378" spans="1:18" x14ac:dyDescent="0.3">
      <c r="A1378" t="s">
        <v>260</v>
      </c>
      <c r="B1378" s="1">
        <v>38666</v>
      </c>
      <c r="C1378" t="s">
        <v>16</v>
      </c>
      <c r="D1378" t="s">
        <v>273</v>
      </c>
      <c r="E1378" t="s">
        <v>274</v>
      </c>
      <c r="G1378" t="s">
        <v>19</v>
      </c>
      <c r="H1378" t="s">
        <v>72</v>
      </c>
      <c r="I1378" t="s">
        <v>21</v>
      </c>
      <c r="J1378" t="s">
        <v>73</v>
      </c>
      <c r="K1378">
        <v>248.2</v>
      </c>
      <c r="L1378">
        <v>14.35</v>
      </c>
      <c r="M1378" t="s">
        <v>267</v>
      </c>
      <c r="N1378">
        <v>26</v>
      </c>
      <c r="P1378" cm="1">
        <f t="array" ref="P1378">IF(Q1378&gt;0,INDEX(Q1378:Q13512,MATCH(TRUE,INDEX(Q1378:Q13512="",,),0)-1),"")</f>
        <v>9</v>
      </c>
      <c r="Q1378">
        <f t="shared" si="31"/>
        <v>6</v>
      </c>
      <c r="R1378">
        <f>IF(P1378="","",0)</f>
        <v>0</v>
      </c>
    </row>
    <row r="1379" spans="1:18" x14ac:dyDescent="0.3">
      <c r="A1379" t="s">
        <v>260</v>
      </c>
      <c r="B1379" s="1">
        <v>38666</v>
      </c>
      <c r="C1379" t="s">
        <v>16</v>
      </c>
      <c r="D1379" t="s">
        <v>273</v>
      </c>
      <c r="E1379" t="s">
        <v>274</v>
      </c>
      <c r="G1379" s="6" t="s">
        <v>88</v>
      </c>
      <c r="H1379" t="s">
        <v>264</v>
      </c>
      <c r="I1379" t="s">
        <v>45</v>
      </c>
      <c r="J1379" t="s">
        <v>93</v>
      </c>
      <c r="K1379">
        <v>0.9</v>
      </c>
      <c r="L1379">
        <v>343</v>
      </c>
      <c r="M1379" t="s">
        <v>267</v>
      </c>
      <c r="N1379">
        <v>343</v>
      </c>
      <c r="P1379" cm="1">
        <f t="array" ref="P1379">IF(Q1379&gt;0,INDEX(Q1379:Q13513,MATCH(TRUE,INDEX(Q1379:Q13513="",,),0)-1),"")</f>
        <v>9</v>
      </c>
      <c r="Q1379">
        <f t="shared" si="31"/>
        <v>6</v>
      </c>
      <c r="R1379">
        <f>IF(P1379="","",0)</f>
        <v>0</v>
      </c>
    </row>
    <row r="1380" spans="1:18" x14ac:dyDescent="0.3">
      <c r="A1380" t="s">
        <v>260</v>
      </c>
      <c r="B1380" s="1">
        <v>38666</v>
      </c>
      <c r="C1380" t="s">
        <v>16</v>
      </c>
      <c r="D1380" t="s">
        <v>273</v>
      </c>
      <c r="E1380" t="s">
        <v>274</v>
      </c>
      <c r="G1380" s="6" t="s">
        <v>88</v>
      </c>
      <c r="H1380" t="s">
        <v>265</v>
      </c>
      <c r="I1380" t="s">
        <v>45</v>
      </c>
      <c r="J1380" t="s">
        <v>93</v>
      </c>
      <c r="K1380">
        <v>3.7</v>
      </c>
      <c r="L1380">
        <v>58</v>
      </c>
      <c r="M1380" t="s">
        <v>267</v>
      </c>
      <c r="N1380">
        <v>58</v>
      </c>
      <c r="P1380" cm="1">
        <f t="array" ref="P1380">IF(Q1380&gt;0,INDEX(Q1380:Q13514,MATCH(TRUE,INDEX(Q1380:Q13514="",,),0)-1),"")</f>
        <v>9</v>
      </c>
      <c r="Q1380">
        <f t="shared" si="31"/>
        <v>6</v>
      </c>
      <c r="R1380">
        <f>IF(P1380="","",0)</f>
        <v>0</v>
      </c>
    </row>
    <row r="1381" spans="1:18" x14ac:dyDescent="0.3">
      <c r="A1381" t="s">
        <v>260</v>
      </c>
      <c r="B1381" s="1">
        <v>38666</v>
      </c>
      <c r="C1381" t="s">
        <v>16</v>
      </c>
      <c r="D1381" t="s">
        <v>273</v>
      </c>
      <c r="E1381" t="s">
        <v>274</v>
      </c>
      <c r="G1381" s="6" t="s">
        <v>88</v>
      </c>
      <c r="H1381" t="s">
        <v>67</v>
      </c>
      <c r="I1381" t="s">
        <v>45</v>
      </c>
      <c r="J1381" t="s">
        <v>93</v>
      </c>
      <c r="K1381">
        <v>0.1</v>
      </c>
      <c r="L1381">
        <v>93</v>
      </c>
      <c r="M1381" t="s">
        <v>267</v>
      </c>
      <c r="N1381">
        <v>93</v>
      </c>
      <c r="P1381" cm="1">
        <f t="array" ref="P1381">IF(Q1381&gt;0,INDEX(Q1381:Q13515,MATCH(TRUE,INDEX(Q1381:Q13515="",,),0)-1),"")</f>
        <v>9</v>
      </c>
      <c r="Q1381">
        <f t="shared" si="31"/>
        <v>6</v>
      </c>
      <c r="R1381">
        <f>IF(P1381="","",0)</f>
        <v>0</v>
      </c>
    </row>
    <row r="1382" spans="1:18" x14ac:dyDescent="0.3">
      <c r="A1382" t="s">
        <v>260</v>
      </c>
      <c r="B1382" s="1">
        <v>38666</v>
      </c>
      <c r="C1382" t="s">
        <v>16</v>
      </c>
      <c r="D1382" t="s">
        <v>273</v>
      </c>
      <c r="E1382" t="s">
        <v>274</v>
      </c>
      <c r="G1382" s="6" t="s">
        <v>88</v>
      </c>
      <c r="H1382" t="s">
        <v>128</v>
      </c>
      <c r="I1382" t="s">
        <v>21</v>
      </c>
      <c r="J1382" t="s">
        <v>73</v>
      </c>
      <c r="K1382">
        <v>37.9</v>
      </c>
      <c r="L1382">
        <v>19.600000000000001</v>
      </c>
      <c r="M1382" t="s">
        <v>267</v>
      </c>
      <c r="N1382">
        <v>19.600000000000001</v>
      </c>
      <c r="P1382" cm="1">
        <f t="array" ref="P1382">IF(Q1382&gt;0,INDEX(Q1382:Q13516,MATCH(TRUE,INDEX(Q1382:Q13516="",,),0)-1),"")</f>
        <v>9</v>
      </c>
      <c r="Q1382">
        <f t="shared" si="31"/>
        <v>6</v>
      </c>
      <c r="R1382">
        <f>IF(P1382="","",0)</f>
        <v>0</v>
      </c>
    </row>
    <row r="1383" spans="1:18" x14ac:dyDescent="0.3">
      <c r="A1383" t="s">
        <v>260</v>
      </c>
      <c r="B1383" s="1">
        <v>38666</v>
      </c>
      <c r="C1383" t="s">
        <v>16</v>
      </c>
      <c r="D1383" t="s">
        <v>273</v>
      </c>
      <c r="E1383" t="s">
        <v>274</v>
      </c>
      <c r="G1383" s="6" t="s">
        <v>88</v>
      </c>
      <c r="H1383" t="s">
        <v>101</v>
      </c>
      <c r="I1383" t="s">
        <v>21</v>
      </c>
      <c r="J1383" t="s">
        <v>73</v>
      </c>
      <c r="K1383">
        <v>69.599999999999994</v>
      </c>
      <c r="L1383">
        <v>15</v>
      </c>
      <c r="M1383" t="s">
        <v>267</v>
      </c>
      <c r="N1383">
        <v>15</v>
      </c>
      <c r="P1383" cm="1">
        <f t="array" ref="P1383">IF(Q1383&gt;0,INDEX(Q1383:Q13517,MATCH(TRUE,INDEX(Q1383:Q13517="",,),0)-1),"")</f>
        <v>9</v>
      </c>
      <c r="Q1383">
        <f t="shared" si="31"/>
        <v>6</v>
      </c>
      <c r="R1383">
        <f>IF(P1383="","",0)</f>
        <v>0</v>
      </c>
    </row>
    <row r="1384" spans="1:18" x14ac:dyDescent="0.3">
      <c r="A1384" t="s">
        <v>260</v>
      </c>
      <c r="B1384" s="1">
        <v>38666</v>
      </c>
      <c r="C1384" t="s">
        <v>16</v>
      </c>
      <c r="D1384" t="s">
        <v>273</v>
      </c>
      <c r="E1384" t="s">
        <v>274</v>
      </c>
      <c r="G1384" t="s">
        <v>19</v>
      </c>
      <c r="H1384" t="s">
        <v>102</v>
      </c>
      <c r="I1384" t="s">
        <v>45</v>
      </c>
      <c r="J1384" t="s">
        <v>93</v>
      </c>
      <c r="K1384">
        <v>2.8</v>
      </c>
      <c r="L1384">
        <v>757</v>
      </c>
      <c r="M1384" t="s">
        <v>272</v>
      </c>
      <c r="N1384">
        <v>757</v>
      </c>
      <c r="P1384" cm="1">
        <f t="array" ref="P1384">IF(Q1384&gt;0,INDEX(Q1384:Q13518,MATCH(TRUE,INDEX(Q1384:Q13518="",,),0)-1),"")</f>
        <v>9</v>
      </c>
      <c r="Q1384">
        <f t="shared" si="31"/>
        <v>7</v>
      </c>
      <c r="R1384">
        <f>IF(P1384="","",0)</f>
        <v>0</v>
      </c>
    </row>
    <row r="1385" spans="1:18" x14ac:dyDescent="0.3">
      <c r="A1385" t="s">
        <v>260</v>
      </c>
      <c r="B1385" s="1">
        <v>38666</v>
      </c>
      <c r="C1385" t="s">
        <v>16</v>
      </c>
      <c r="D1385" t="s">
        <v>273</v>
      </c>
      <c r="E1385" t="s">
        <v>274</v>
      </c>
      <c r="G1385" t="s">
        <v>19</v>
      </c>
      <c r="H1385" t="s">
        <v>85</v>
      </c>
      <c r="I1385" t="s">
        <v>45</v>
      </c>
      <c r="J1385" t="s">
        <v>93</v>
      </c>
      <c r="K1385">
        <v>12.7</v>
      </c>
      <c r="L1385">
        <v>132</v>
      </c>
      <c r="M1385" t="s">
        <v>272</v>
      </c>
      <c r="N1385">
        <v>132</v>
      </c>
      <c r="P1385" cm="1">
        <f t="array" ref="P1385">IF(Q1385&gt;0,INDEX(Q1385:Q13519,MATCH(TRUE,INDEX(Q1385:Q13519="",,),0)-1),"")</f>
        <v>9</v>
      </c>
      <c r="Q1385">
        <f t="shared" si="31"/>
        <v>7</v>
      </c>
      <c r="R1385">
        <f>IF(P1385="","",0)</f>
        <v>0</v>
      </c>
    </row>
    <row r="1386" spans="1:18" x14ac:dyDescent="0.3">
      <c r="A1386" t="s">
        <v>260</v>
      </c>
      <c r="B1386" s="1">
        <v>38666</v>
      </c>
      <c r="C1386" t="s">
        <v>16</v>
      </c>
      <c r="D1386" t="s">
        <v>273</v>
      </c>
      <c r="E1386" t="s">
        <v>274</v>
      </c>
      <c r="G1386" t="s">
        <v>19</v>
      </c>
      <c r="H1386" t="s">
        <v>96</v>
      </c>
      <c r="I1386" t="s">
        <v>45</v>
      </c>
      <c r="J1386" t="s">
        <v>93</v>
      </c>
      <c r="K1386">
        <v>15.9</v>
      </c>
      <c r="L1386">
        <v>102</v>
      </c>
      <c r="M1386" t="s">
        <v>272</v>
      </c>
      <c r="N1386">
        <v>150</v>
      </c>
      <c r="P1386" cm="1">
        <f t="array" ref="P1386">IF(Q1386&gt;0,INDEX(Q1386:Q13520,MATCH(TRUE,INDEX(Q1386:Q13520="",,),0)-1),"")</f>
        <v>9</v>
      </c>
      <c r="Q1386">
        <f t="shared" si="31"/>
        <v>7</v>
      </c>
      <c r="R1386">
        <f>IF(P1386="","",0)</f>
        <v>0</v>
      </c>
    </row>
    <row r="1387" spans="1:18" x14ac:dyDescent="0.3">
      <c r="A1387" t="s">
        <v>260</v>
      </c>
      <c r="B1387" s="1">
        <v>38666</v>
      </c>
      <c r="C1387" t="s">
        <v>16</v>
      </c>
      <c r="D1387" t="s">
        <v>273</v>
      </c>
      <c r="E1387" t="s">
        <v>274</v>
      </c>
      <c r="G1387" t="s">
        <v>19</v>
      </c>
      <c r="H1387" t="s">
        <v>72</v>
      </c>
      <c r="I1387" t="s">
        <v>21</v>
      </c>
      <c r="J1387" t="s">
        <v>73</v>
      </c>
      <c r="K1387">
        <v>248.2</v>
      </c>
      <c r="L1387">
        <v>14.35</v>
      </c>
      <c r="M1387" t="s">
        <v>272</v>
      </c>
      <c r="N1387">
        <v>23</v>
      </c>
      <c r="P1387" cm="1">
        <f t="array" ref="P1387">IF(Q1387&gt;0,INDEX(Q1387:Q13521,MATCH(TRUE,INDEX(Q1387:Q13521="",,),0)-1),"")</f>
        <v>9</v>
      </c>
      <c r="Q1387">
        <f t="shared" si="31"/>
        <v>7</v>
      </c>
      <c r="R1387">
        <f>IF(P1387="","",0)</f>
        <v>0</v>
      </c>
    </row>
    <row r="1388" spans="1:18" x14ac:dyDescent="0.3">
      <c r="A1388" t="s">
        <v>260</v>
      </c>
      <c r="B1388" s="1">
        <v>38666</v>
      </c>
      <c r="C1388" t="s">
        <v>16</v>
      </c>
      <c r="D1388" t="s">
        <v>273</v>
      </c>
      <c r="E1388" t="s">
        <v>274</v>
      </c>
      <c r="G1388" s="6" t="s">
        <v>88</v>
      </c>
      <c r="H1388" t="s">
        <v>264</v>
      </c>
      <c r="I1388" t="s">
        <v>45</v>
      </c>
      <c r="J1388" t="s">
        <v>93</v>
      </c>
      <c r="K1388">
        <v>0.9</v>
      </c>
      <c r="L1388">
        <v>343</v>
      </c>
      <c r="M1388" t="s">
        <v>272</v>
      </c>
      <c r="N1388">
        <v>343</v>
      </c>
      <c r="P1388" cm="1">
        <f t="array" ref="P1388">IF(Q1388&gt;0,INDEX(Q1388:Q13522,MATCH(TRUE,INDEX(Q1388:Q13522="",,),0)-1),"")</f>
        <v>9</v>
      </c>
      <c r="Q1388">
        <f t="shared" si="31"/>
        <v>7</v>
      </c>
      <c r="R1388">
        <f>IF(P1388="","",0)</f>
        <v>0</v>
      </c>
    </row>
    <row r="1389" spans="1:18" x14ac:dyDescent="0.3">
      <c r="A1389" t="s">
        <v>260</v>
      </c>
      <c r="B1389" s="1">
        <v>38666</v>
      </c>
      <c r="C1389" t="s">
        <v>16</v>
      </c>
      <c r="D1389" t="s">
        <v>273</v>
      </c>
      <c r="E1389" t="s">
        <v>274</v>
      </c>
      <c r="G1389" s="6" t="s">
        <v>88</v>
      </c>
      <c r="H1389" t="s">
        <v>265</v>
      </c>
      <c r="I1389" t="s">
        <v>45</v>
      </c>
      <c r="J1389" t="s">
        <v>93</v>
      </c>
      <c r="K1389">
        <v>3.7</v>
      </c>
      <c r="L1389">
        <v>58</v>
      </c>
      <c r="M1389" t="s">
        <v>272</v>
      </c>
      <c r="N1389">
        <v>58</v>
      </c>
      <c r="P1389" cm="1">
        <f t="array" ref="P1389">IF(Q1389&gt;0,INDEX(Q1389:Q13523,MATCH(TRUE,INDEX(Q1389:Q13523="",,),0)-1),"")</f>
        <v>9</v>
      </c>
      <c r="Q1389">
        <f t="shared" si="31"/>
        <v>7</v>
      </c>
      <c r="R1389">
        <f>IF(P1389="","",0)</f>
        <v>0</v>
      </c>
    </row>
    <row r="1390" spans="1:18" x14ac:dyDescent="0.3">
      <c r="A1390" t="s">
        <v>260</v>
      </c>
      <c r="B1390" s="1">
        <v>38666</v>
      </c>
      <c r="C1390" t="s">
        <v>16</v>
      </c>
      <c r="D1390" t="s">
        <v>273</v>
      </c>
      <c r="E1390" t="s">
        <v>274</v>
      </c>
      <c r="G1390" s="6" t="s">
        <v>88</v>
      </c>
      <c r="H1390" t="s">
        <v>67</v>
      </c>
      <c r="I1390" t="s">
        <v>45</v>
      </c>
      <c r="J1390" t="s">
        <v>93</v>
      </c>
      <c r="K1390">
        <v>0.1</v>
      </c>
      <c r="L1390">
        <v>93</v>
      </c>
      <c r="M1390" t="s">
        <v>272</v>
      </c>
      <c r="N1390">
        <v>93</v>
      </c>
      <c r="P1390" cm="1">
        <f t="array" ref="P1390">IF(Q1390&gt;0,INDEX(Q1390:Q13524,MATCH(TRUE,INDEX(Q1390:Q13524="",,),0)-1),"")</f>
        <v>9</v>
      </c>
      <c r="Q1390">
        <f t="shared" si="31"/>
        <v>7</v>
      </c>
      <c r="R1390">
        <f>IF(P1390="","",0)</f>
        <v>0</v>
      </c>
    </row>
    <row r="1391" spans="1:18" x14ac:dyDescent="0.3">
      <c r="A1391" t="s">
        <v>260</v>
      </c>
      <c r="B1391" s="1">
        <v>38666</v>
      </c>
      <c r="C1391" t="s">
        <v>16</v>
      </c>
      <c r="D1391" t="s">
        <v>273</v>
      </c>
      <c r="E1391" t="s">
        <v>274</v>
      </c>
      <c r="G1391" s="6" t="s">
        <v>88</v>
      </c>
      <c r="H1391" t="s">
        <v>128</v>
      </c>
      <c r="I1391" t="s">
        <v>21</v>
      </c>
      <c r="J1391" t="s">
        <v>73</v>
      </c>
      <c r="K1391">
        <v>37.9</v>
      </c>
      <c r="L1391">
        <v>19.600000000000001</v>
      </c>
      <c r="M1391" t="s">
        <v>272</v>
      </c>
      <c r="N1391">
        <v>19.600000000000001</v>
      </c>
      <c r="P1391" cm="1">
        <f t="array" ref="P1391">IF(Q1391&gt;0,INDEX(Q1391:Q13525,MATCH(TRUE,INDEX(Q1391:Q13525="",,),0)-1),"")</f>
        <v>9</v>
      </c>
      <c r="Q1391">
        <f t="shared" si="31"/>
        <v>7</v>
      </c>
      <c r="R1391">
        <f>IF(P1391="","",0)</f>
        <v>0</v>
      </c>
    </row>
    <row r="1392" spans="1:18" x14ac:dyDescent="0.3">
      <c r="A1392" t="s">
        <v>260</v>
      </c>
      <c r="B1392" s="1">
        <v>38666</v>
      </c>
      <c r="C1392" t="s">
        <v>16</v>
      </c>
      <c r="D1392" t="s">
        <v>273</v>
      </c>
      <c r="E1392" t="s">
        <v>274</v>
      </c>
      <c r="G1392" s="6" t="s">
        <v>88</v>
      </c>
      <c r="H1392" t="s">
        <v>101</v>
      </c>
      <c r="I1392" t="s">
        <v>21</v>
      </c>
      <c r="J1392" t="s">
        <v>73</v>
      </c>
      <c r="K1392">
        <v>69.599999999999994</v>
      </c>
      <c r="L1392">
        <v>15</v>
      </c>
      <c r="M1392" t="s">
        <v>272</v>
      </c>
      <c r="N1392">
        <v>15</v>
      </c>
      <c r="P1392" cm="1">
        <f t="array" ref="P1392">IF(Q1392&gt;0,INDEX(Q1392:Q13526,MATCH(TRUE,INDEX(Q1392:Q13526="",,),0)-1),"")</f>
        <v>9</v>
      </c>
      <c r="Q1392">
        <f t="shared" si="31"/>
        <v>7</v>
      </c>
      <c r="R1392">
        <f>IF(P1392="","",0)</f>
        <v>0</v>
      </c>
    </row>
    <row r="1393" spans="1:18" x14ac:dyDescent="0.3">
      <c r="A1393" t="s">
        <v>260</v>
      </c>
      <c r="B1393" s="1">
        <v>38666</v>
      </c>
      <c r="C1393" t="s">
        <v>16</v>
      </c>
      <c r="D1393" t="s">
        <v>273</v>
      </c>
      <c r="E1393" t="s">
        <v>274</v>
      </c>
      <c r="G1393" t="s">
        <v>19</v>
      </c>
      <c r="H1393" t="s">
        <v>102</v>
      </c>
      <c r="I1393" t="s">
        <v>45</v>
      </c>
      <c r="J1393" t="s">
        <v>93</v>
      </c>
      <c r="K1393">
        <v>2.8</v>
      </c>
      <c r="L1393">
        <v>757</v>
      </c>
      <c r="M1393" t="s">
        <v>263</v>
      </c>
      <c r="N1393">
        <v>770</v>
      </c>
      <c r="P1393" cm="1">
        <f t="array" ref="P1393">IF(Q1393&gt;0,INDEX(Q1393:Q13527,MATCH(TRUE,INDEX(Q1393:Q13527="",,),0)-1),"")</f>
        <v>9</v>
      </c>
      <c r="Q1393">
        <f t="shared" si="31"/>
        <v>8</v>
      </c>
      <c r="R1393">
        <f>IF(P1393="","",0)</f>
        <v>0</v>
      </c>
    </row>
    <row r="1394" spans="1:18" x14ac:dyDescent="0.3">
      <c r="A1394" t="s">
        <v>260</v>
      </c>
      <c r="B1394" s="1">
        <v>38666</v>
      </c>
      <c r="C1394" t="s">
        <v>16</v>
      </c>
      <c r="D1394" t="s">
        <v>273</v>
      </c>
      <c r="E1394" t="s">
        <v>274</v>
      </c>
      <c r="G1394" t="s">
        <v>19</v>
      </c>
      <c r="H1394" t="s">
        <v>85</v>
      </c>
      <c r="I1394" t="s">
        <v>45</v>
      </c>
      <c r="J1394" t="s">
        <v>93</v>
      </c>
      <c r="K1394">
        <v>12.7</v>
      </c>
      <c r="L1394">
        <v>132</v>
      </c>
      <c r="M1394" t="s">
        <v>263</v>
      </c>
      <c r="N1394">
        <v>135</v>
      </c>
      <c r="P1394" cm="1">
        <f t="array" ref="P1394">IF(Q1394&gt;0,INDEX(Q1394:Q13528,MATCH(TRUE,INDEX(Q1394:Q13528="",,),0)-1),"")</f>
        <v>9</v>
      </c>
      <c r="Q1394">
        <f t="shared" si="31"/>
        <v>8</v>
      </c>
      <c r="R1394">
        <f>IF(P1394="","",0)</f>
        <v>0</v>
      </c>
    </row>
    <row r="1395" spans="1:18" x14ac:dyDescent="0.3">
      <c r="A1395" t="s">
        <v>260</v>
      </c>
      <c r="B1395" s="1">
        <v>38666</v>
      </c>
      <c r="C1395" t="s">
        <v>16</v>
      </c>
      <c r="D1395" t="s">
        <v>273</v>
      </c>
      <c r="E1395" t="s">
        <v>274</v>
      </c>
      <c r="G1395" t="s">
        <v>19</v>
      </c>
      <c r="H1395" t="s">
        <v>96</v>
      </c>
      <c r="I1395" t="s">
        <v>45</v>
      </c>
      <c r="J1395" t="s">
        <v>93</v>
      </c>
      <c r="K1395">
        <v>15.9</v>
      </c>
      <c r="L1395">
        <v>102</v>
      </c>
      <c r="M1395" t="s">
        <v>263</v>
      </c>
      <c r="N1395">
        <v>151</v>
      </c>
      <c r="P1395" cm="1">
        <f t="array" ref="P1395">IF(Q1395&gt;0,INDEX(Q1395:Q13529,MATCH(TRUE,INDEX(Q1395:Q13529="",,),0)-1),"")</f>
        <v>9</v>
      </c>
      <c r="Q1395">
        <f t="shared" ref="Q1395:Q1410" si="32">INT((ROW()-1330)/9)+1</f>
        <v>8</v>
      </c>
      <c r="R1395">
        <f>IF(P1395="","",0)</f>
        <v>0</v>
      </c>
    </row>
    <row r="1396" spans="1:18" x14ac:dyDescent="0.3">
      <c r="A1396" t="s">
        <v>260</v>
      </c>
      <c r="B1396" s="1">
        <v>38666</v>
      </c>
      <c r="C1396" t="s">
        <v>16</v>
      </c>
      <c r="D1396" t="s">
        <v>273</v>
      </c>
      <c r="E1396" t="s">
        <v>274</v>
      </c>
      <c r="G1396" t="s">
        <v>19</v>
      </c>
      <c r="H1396" t="s">
        <v>72</v>
      </c>
      <c r="I1396" t="s">
        <v>21</v>
      </c>
      <c r="J1396" t="s">
        <v>73</v>
      </c>
      <c r="K1396">
        <v>248.2</v>
      </c>
      <c r="L1396">
        <v>14.35</v>
      </c>
      <c r="M1396" t="s">
        <v>263</v>
      </c>
      <c r="N1396">
        <v>14.55</v>
      </c>
      <c r="P1396" cm="1">
        <f t="array" ref="P1396">IF(Q1396&gt;0,INDEX(Q1396:Q13530,MATCH(TRUE,INDEX(Q1396:Q13530="",,),0)-1),"")</f>
        <v>9</v>
      </c>
      <c r="Q1396">
        <f t="shared" si="32"/>
        <v>8</v>
      </c>
      <c r="R1396">
        <f>IF(P1396="","",0)</f>
        <v>0</v>
      </c>
    </row>
    <row r="1397" spans="1:18" x14ac:dyDescent="0.3">
      <c r="A1397" t="s">
        <v>260</v>
      </c>
      <c r="B1397" s="1">
        <v>38666</v>
      </c>
      <c r="C1397" t="s">
        <v>16</v>
      </c>
      <c r="D1397" t="s">
        <v>273</v>
      </c>
      <c r="E1397" t="s">
        <v>274</v>
      </c>
      <c r="G1397" s="6" t="s">
        <v>88</v>
      </c>
      <c r="H1397" t="s">
        <v>264</v>
      </c>
      <c r="I1397" t="s">
        <v>45</v>
      </c>
      <c r="J1397" t="s">
        <v>93</v>
      </c>
      <c r="K1397">
        <v>0.9</v>
      </c>
      <c r="L1397">
        <v>343</v>
      </c>
      <c r="M1397" t="s">
        <v>263</v>
      </c>
      <c r="N1397">
        <v>343</v>
      </c>
      <c r="P1397" cm="1">
        <f t="array" ref="P1397">IF(Q1397&gt;0,INDEX(Q1397:Q13531,MATCH(TRUE,INDEX(Q1397:Q13531="",,),0)-1),"")</f>
        <v>9</v>
      </c>
      <c r="Q1397">
        <f t="shared" si="32"/>
        <v>8</v>
      </c>
      <c r="R1397">
        <f>IF(P1397="","",0)</f>
        <v>0</v>
      </c>
    </row>
    <row r="1398" spans="1:18" x14ac:dyDescent="0.3">
      <c r="A1398" t="s">
        <v>260</v>
      </c>
      <c r="B1398" s="1">
        <v>38666</v>
      </c>
      <c r="C1398" t="s">
        <v>16</v>
      </c>
      <c r="D1398" t="s">
        <v>273</v>
      </c>
      <c r="E1398" t="s">
        <v>274</v>
      </c>
      <c r="G1398" s="6" t="s">
        <v>88</v>
      </c>
      <c r="H1398" t="s">
        <v>265</v>
      </c>
      <c r="I1398" t="s">
        <v>45</v>
      </c>
      <c r="J1398" t="s">
        <v>93</v>
      </c>
      <c r="K1398">
        <v>3.7</v>
      </c>
      <c r="L1398">
        <v>58</v>
      </c>
      <c r="M1398" t="s">
        <v>263</v>
      </c>
      <c r="N1398">
        <v>58</v>
      </c>
      <c r="P1398" cm="1">
        <f t="array" ref="P1398">IF(Q1398&gt;0,INDEX(Q1398:Q13532,MATCH(TRUE,INDEX(Q1398:Q13532="",,),0)-1),"")</f>
        <v>9</v>
      </c>
      <c r="Q1398">
        <f t="shared" si="32"/>
        <v>8</v>
      </c>
      <c r="R1398">
        <f>IF(P1398="","",0)</f>
        <v>0</v>
      </c>
    </row>
    <row r="1399" spans="1:18" x14ac:dyDescent="0.3">
      <c r="A1399" t="s">
        <v>260</v>
      </c>
      <c r="B1399" s="1">
        <v>38666</v>
      </c>
      <c r="C1399" t="s">
        <v>16</v>
      </c>
      <c r="D1399" t="s">
        <v>273</v>
      </c>
      <c r="E1399" t="s">
        <v>274</v>
      </c>
      <c r="G1399" s="6" t="s">
        <v>88</v>
      </c>
      <c r="H1399" t="s">
        <v>67</v>
      </c>
      <c r="I1399" t="s">
        <v>45</v>
      </c>
      <c r="J1399" t="s">
        <v>93</v>
      </c>
      <c r="K1399">
        <v>0.1</v>
      </c>
      <c r="L1399">
        <v>93</v>
      </c>
      <c r="M1399" t="s">
        <v>263</v>
      </c>
      <c r="N1399">
        <v>93</v>
      </c>
      <c r="P1399" cm="1">
        <f t="array" ref="P1399">IF(Q1399&gt;0,INDEX(Q1399:Q13533,MATCH(TRUE,INDEX(Q1399:Q13533="",,),0)-1),"")</f>
        <v>9</v>
      </c>
      <c r="Q1399">
        <f t="shared" si="32"/>
        <v>8</v>
      </c>
      <c r="R1399">
        <f>IF(P1399="","",0)</f>
        <v>0</v>
      </c>
    </row>
    <row r="1400" spans="1:18" x14ac:dyDescent="0.3">
      <c r="A1400" t="s">
        <v>260</v>
      </c>
      <c r="B1400" s="1">
        <v>38666</v>
      </c>
      <c r="C1400" t="s">
        <v>16</v>
      </c>
      <c r="D1400" t="s">
        <v>273</v>
      </c>
      <c r="E1400" t="s">
        <v>274</v>
      </c>
      <c r="G1400" s="6" t="s">
        <v>88</v>
      </c>
      <c r="H1400" t="s">
        <v>128</v>
      </c>
      <c r="I1400" t="s">
        <v>21</v>
      </c>
      <c r="J1400" t="s">
        <v>73</v>
      </c>
      <c r="K1400">
        <v>37.9</v>
      </c>
      <c r="L1400">
        <v>19.600000000000001</v>
      </c>
      <c r="M1400" t="s">
        <v>263</v>
      </c>
      <c r="N1400">
        <v>19.600000000000001</v>
      </c>
      <c r="P1400" cm="1">
        <f t="array" ref="P1400">IF(Q1400&gt;0,INDEX(Q1400:Q13534,MATCH(TRUE,INDEX(Q1400:Q13534="",,),0)-1),"")</f>
        <v>9</v>
      </c>
      <c r="Q1400">
        <f t="shared" si="32"/>
        <v>8</v>
      </c>
      <c r="R1400">
        <f>IF(P1400="","",0)</f>
        <v>0</v>
      </c>
    </row>
    <row r="1401" spans="1:18" x14ac:dyDescent="0.3">
      <c r="A1401" t="s">
        <v>260</v>
      </c>
      <c r="B1401" s="1">
        <v>38666</v>
      </c>
      <c r="C1401" t="s">
        <v>16</v>
      </c>
      <c r="D1401" t="s">
        <v>273</v>
      </c>
      <c r="E1401" t="s">
        <v>274</v>
      </c>
      <c r="G1401" s="6" t="s">
        <v>88</v>
      </c>
      <c r="H1401" t="s">
        <v>101</v>
      </c>
      <c r="I1401" t="s">
        <v>21</v>
      </c>
      <c r="J1401" t="s">
        <v>73</v>
      </c>
      <c r="K1401">
        <v>69.599999999999994</v>
      </c>
      <c r="L1401">
        <v>15</v>
      </c>
      <c r="M1401" t="s">
        <v>263</v>
      </c>
      <c r="N1401">
        <v>15</v>
      </c>
      <c r="P1401" cm="1">
        <f t="array" ref="P1401">IF(Q1401&gt;0,INDEX(Q1401:Q13535,MATCH(TRUE,INDEX(Q1401:Q13535="",,),0)-1),"")</f>
        <v>9</v>
      </c>
      <c r="Q1401">
        <f t="shared" si="32"/>
        <v>8</v>
      </c>
      <c r="R1401">
        <f>IF(P1401="","",0)</f>
        <v>0</v>
      </c>
    </row>
    <row r="1402" spans="1:18" x14ac:dyDescent="0.3">
      <c r="A1402" t="s">
        <v>260</v>
      </c>
      <c r="B1402" s="1">
        <v>38666</v>
      </c>
      <c r="C1402" t="s">
        <v>16</v>
      </c>
      <c r="D1402" t="s">
        <v>273</v>
      </c>
      <c r="E1402" t="s">
        <v>274</v>
      </c>
      <c r="G1402" t="s">
        <v>19</v>
      </c>
      <c r="H1402" t="s">
        <v>102</v>
      </c>
      <c r="I1402" t="s">
        <v>45</v>
      </c>
      <c r="J1402" t="s">
        <v>93</v>
      </c>
      <c r="K1402">
        <v>2.8</v>
      </c>
      <c r="L1402">
        <v>757</v>
      </c>
      <c r="M1402" t="s">
        <v>271</v>
      </c>
      <c r="N1402">
        <v>767</v>
      </c>
      <c r="P1402" cm="1">
        <f t="array" ref="P1402">IF(Q1402&gt;0,INDEX(Q1402:Q13536,MATCH(TRUE,INDEX(Q1402:Q13536="",,),0)-1),"")</f>
        <v>9</v>
      </c>
      <c r="Q1402">
        <f t="shared" si="32"/>
        <v>9</v>
      </c>
      <c r="R1402">
        <f>IF(P1402="","",0)</f>
        <v>0</v>
      </c>
    </row>
    <row r="1403" spans="1:18" x14ac:dyDescent="0.3">
      <c r="A1403" t="s">
        <v>260</v>
      </c>
      <c r="B1403" s="1">
        <v>38666</v>
      </c>
      <c r="C1403" t="s">
        <v>16</v>
      </c>
      <c r="D1403" t="s">
        <v>273</v>
      </c>
      <c r="E1403" t="s">
        <v>274</v>
      </c>
      <c r="G1403" t="s">
        <v>19</v>
      </c>
      <c r="H1403" t="s">
        <v>85</v>
      </c>
      <c r="I1403" t="s">
        <v>45</v>
      </c>
      <c r="J1403" t="s">
        <v>93</v>
      </c>
      <c r="K1403">
        <v>12.7</v>
      </c>
      <c r="L1403">
        <v>132</v>
      </c>
      <c r="M1403" t="s">
        <v>271</v>
      </c>
      <c r="N1403">
        <v>142</v>
      </c>
      <c r="P1403" cm="1">
        <f t="array" ref="P1403">IF(Q1403&gt;0,INDEX(Q1403:Q13537,MATCH(TRUE,INDEX(Q1403:Q13537="",,),0)-1),"")</f>
        <v>9</v>
      </c>
      <c r="Q1403">
        <f t="shared" si="32"/>
        <v>9</v>
      </c>
      <c r="R1403">
        <f>IF(P1403="","",0)</f>
        <v>0</v>
      </c>
    </row>
    <row r="1404" spans="1:18" x14ac:dyDescent="0.3">
      <c r="A1404" t="s">
        <v>260</v>
      </c>
      <c r="B1404" s="1">
        <v>38666</v>
      </c>
      <c r="C1404" t="s">
        <v>16</v>
      </c>
      <c r="D1404" t="s">
        <v>273</v>
      </c>
      <c r="E1404" t="s">
        <v>274</v>
      </c>
      <c r="G1404" t="s">
        <v>19</v>
      </c>
      <c r="H1404" t="s">
        <v>96</v>
      </c>
      <c r="I1404" t="s">
        <v>45</v>
      </c>
      <c r="J1404" t="s">
        <v>93</v>
      </c>
      <c r="K1404">
        <v>15.9</v>
      </c>
      <c r="L1404">
        <v>102</v>
      </c>
      <c r="M1404" t="s">
        <v>271</v>
      </c>
      <c r="N1404">
        <v>112</v>
      </c>
      <c r="P1404" cm="1">
        <f t="array" ref="P1404">IF(Q1404&gt;0,INDEX(Q1404:Q13538,MATCH(TRUE,INDEX(Q1404:Q13538="",,),0)-1),"")</f>
        <v>9</v>
      </c>
      <c r="Q1404">
        <f t="shared" si="32"/>
        <v>9</v>
      </c>
      <c r="R1404">
        <f>IF(P1404="","",0)</f>
        <v>0</v>
      </c>
    </row>
    <row r="1405" spans="1:18" x14ac:dyDescent="0.3">
      <c r="A1405" t="s">
        <v>260</v>
      </c>
      <c r="B1405" s="1">
        <v>38666</v>
      </c>
      <c r="C1405" t="s">
        <v>16</v>
      </c>
      <c r="D1405" t="s">
        <v>273</v>
      </c>
      <c r="E1405" t="s">
        <v>274</v>
      </c>
      <c r="G1405" t="s">
        <v>19</v>
      </c>
      <c r="H1405" t="s">
        <v>72</v>
      </c>
      <c r="I1405" t="s">
        <v>21</v>
      </c>
      <c r="J1405" t="s">
        <v>73</v>
      </c>
      <c r="K1405">
        <v>248.2</v>
      </c>
      <c r="L1405">
        <v>14.35</v>
      </c>
      <c r="M1405" t="s">
        <v>271</v>
      </c>
      <c r="N1405">
        <v>16.2</v>
      </c>
      <c r="P1405" cm="1">
        <f t="array" ref="P1405">IF(Q1405&gt;0,INDEX(Q1405:Q13539,MATCH(TRUE,INDEX(Q1405:Q13539="",,),0)-1),"")</f>
        <v>9</v>
      </c>
      <c r="Q1405">
        <f t="shared" si="32"/>
        <v>9</v>
      </c>
      <c r="R1405">
        <f>IF(P1405="","",0)</f>
        <v>0</v>
      </c>
    </row>
    <row r="1406" spans="1:18" x14ac:dyDescent="0.3">
      <c r="A1406" t="s">
        <v>260</v>
      </c>
      <c r="B1406" s="1">
        <v>38666</v>
      </c>
      <c r="C1406" t="s">
        <v>16</v>
      </c>
      <c r="D1406" t="s">
        <v>273</v>
      </c>
      <c r="E1406" t="s">
        <v>274</v>
      </c>
      <c r="G1406" s="6" t="s">
        <v>88</v>
      </c>
      <c r="H1406" t="s">
        <v>264</v>
      </c>
      <c r="I1406" t="s">
        <v>45</v>
      </c>
      <c r="J1406" t="s">
        <v>93</v>
      </c>
      <c r="K1406">
        <v>0.9</v>
      </c>
      <c r="L1406">
        <v>343</v>
      </c>
      <c r="M1406" t="s">
        <v>271</v>
      </c>
      <c r="N1406">
        <v>343</v>
      </c>
      <c r="P1406" cm="1">
        <f t="array" ref="P1406">IF(Q1406&gt;0,INDEX(Q1406:Q13540,MATCH(TRUE,INDEX(Q1406:Q13540="",,),0)-1),"")</f>
        <v>9</v>
      </c>
      <c r="Q1406">
        <f t="shared" si="32"/>
        <v>9</v>
      </c>
      <c r="R1406">
        <f>IF(P1406="","",0)</f>
        <v>0</v>
      </c>
    </row>
    <row r="1407" spans="1:18" x14ac:dyDescent="0.3">
      <c r="A1407" t="s">
        <v>260</v>
      </c>
      <c r="B1407" s="1">
        <v>38666</v>
      </c>
      <c r="C1407" t="s">
        <v>16</v>
      </c>
      <c r="D1407" t="s">
        <v>273</v>
      </c>
      <c r="E1407" t="s">
        <v>274</v>
      </c>
      <c r="G1407" s="6" t="s">
        <v>88</v>
      </c>
      <c r="H1407" t="s">
        <v>265</v>
      </c>
      <c r="I1407" t="s">
        <v>45</v>
      </c>
      <c r="J1407" t="s">
        <v>93</v>
      </c>
      <c r="K1407">
        <v>3.7</v>
      </c>
      <c r="L1407">
        <v>58</v>
      </c>
      <c r="M1407" t="s">
        <v>271</v>
      </c>
      <c r="N1407">
        <v>58</v>
      </c>
      <c r="P1407" cm="1">
        <f t="array" ref="P1407">IF(Q1407&gt;0,INDEX(Q1407:Q13541,MATCH(TRUE,INDEX(Q1407:Q13541="",,),0)-1),"")</f>
        <v>9</v>
      </c>
      <c r="Q1407">
        <f t="shared" si="32"/>
        <v>9</v>
      </c>
      <c r="R1407">
        <f>IF(P1407="","",0)</f>
        <v>0</v>
      </c>
    </row>
    <row r="1408" spans="1:18" x14ac:dyDescent="0.3">
      <c r="A1408" t="s">
        <v>260</v>
      </c>
      <c r="B1408" s="1">
        <v>38666</v>
      </c>
      <c r="C1408" t="s">
        <v>16</v>
      </c>
      <c r="D1408" t="s">
        <v>273</v>
      </c>
      <c r="E1408" t="s">
        <v>274</v>
      </c>
      <c r="G1408" s="6" t="s">
        <v>88</v>
      </c>
      <c r="H1408" t="s">
        <v>67</v>
      </c>
      <c r="I1408" t="s">
        <v>45</v>
      </c>
      <c r="J1408" t="s">
        <v>93</v>
      </c>
      <c r="K1408">
        <v>0.1</v>
      </c>
      <c r="L1408">
        <v>93</v>
      </c>
      <c r="M1408" t="s">
        <v>271</v>
      </c>
      <c r="N1408">
        <v>93</v>
      </c>
      <c r="P1408" cm="1">
        <f t="array" ref="P1408">IF(Q1408&gt;0,INDEX(Q1408:Q13542,MATCH(TRUE,INDEX(Q1408:Q13542="",,),0)-1),"")</f>
        <v>9</v>
      </c>
      <c r="Q1408">
        <f t="shared" si="32"/>
        <v>9</v>
      </c>
      <c r="R1408">
        <f>IF(P1408="","",0)</f>
        <v>0</v>
      </c>
    </row>
    <row r="1409" spans="1:18" x14ac:dyDescent="0.3">
      <c r="A1409" t="s">
        <v>260</v>
      </c>
      <c r="B1409" s="1">
        <v>38666</v>
      </c>
      <c r="C1409" t="s">
        <v>16</v>
      </c>
      <c r="D1409" t="s">
        <v>273</v>
      </c>
      <c r="E1409" t="s">
        <v>274</v>
      </c>
      <c r="G1409" s="6" t="s">
        <v>88</v>
      </c>
      <c r="H1409" t="s">
        <v>128</v>
      </c>
      <c r="I1409" t="s">
        <v>21</v>
      </c>
      <c r="J1409" t="s">
        <v>73</v>
      </c>
      <c r="K1409">
        <v>37.9</v>
      </c>
      <c r="L1409">
        <v>19.600000000000001</v>
      </c>
      <c r="M1409" t="s">
        <v>271</v>
      </c>
      <c r="N1409">
        <v>19.600000000000001</v>
      </c>
      <c r="P1409" cm="1">
        <f t="array" ref="P1409">IF(Q1409&gt;0,INDEX(Q1409:Q13543,MATCH(TRUE,INDEX(Q1409:Q13543="",,),0)-1),"")</f>
        <v>9</v>
      </c>
      <c r="Q1409">
        <f t="shared" si="32"/>
        <v>9</v>
      </c>
      <c r="R1409">
        <f>IF(P1409="","",0)</f>
        <v>0</v>
      </c>
    </row>
    <row r="1410" spans="1:18" x14ac:dyDescent="0.3">
      <c r="A1410" t="s">
        <v>260</v>
      </c>
      <c r="B1410" s="1">
        <v>38666</v>
      </c>
      <c r="C1410" t="s">
        <v>16</v>
      </c>
      <c r="D1410" t="s">
        <v>273</v>
      </c>
      <c r="E1410" t="s">
        <v>274</v>
      </c>
      <c r="G1410" s="6" t="s">
        <v>88</v>
      </c>
      <c r="H1410" t="s">
        <v>101</v>
      </c>
      <c r="I1410" t="s">
        <v>21</v>
      </c>
      <c r="J1410" t="s">
        <v>73</v>
      </c>
      <c r="K1410">
        <v>69.599999999999994</v>
      </c>
      <c r="L1410">
        <v>15</v>
      </c>
      <c r="M1410" t="s">
        <v>271</v>
      </c>
      <c r="N1410">
        <v>15</v>
      </c>
      <c r="P1410" cm="1">
        <f t="array" ref="P1410">IF(Q1410&gt;0,INDEX(Q1410:Q13544,MATCH(TRUE,INDEX(Q1410:Q13544="",,),0)-1),"")</f>
        <v>9</v>
      </c>
      <c r="Q1410">
        <f t="shared" si="32"/>
        <v>9</v>
      </c>
      <c r="R1410">
        <f>IF(P1410="","",0)</f>
        <v>0</v>
      </c>
    </row>
    <row r="1411" spans="1:18" x14ac:dyDescent="0.3">
      <c r="P1411" t="str" cm="1">
        <f t="array" ref="P1411">IF(Q1411&gt;0,INDEX(Q1411:Q13545,MATCH(TRUE,INDEX(Q1411:Q13545="",,),0)-1),"")</f>
        <v/>
      </c>
      <c r="R1411" t="str">
        <f>IF(P1411="","",0)</f>
        <v/>
      </c>
    </row>
    <row r="1412" spans="1:18" x14ac:dyDescent="0.3">
      <c r="A1412" t="s">
        <v>260</v>
      </c>
      <c r="B1412" s="1">
        <v>38666</v>
      </c>
      <c r="C1412" t="s">
        <v>16</v>
      </c>
      <c r="D1412" t="s">
        <v>277</v>
      </c>
      <c r="E1412" t="s">
        <v>278</v>
      </c>
      <c r="G1412" t="s">
        <v>19</v>
      </c>
      <c r="H1412" t="s">
        <v>102</v>
      </c>
      <c r="I1412" t="s">
        <v>45</v>
      </c>
      <c r="J1412" t="s">
        <v>93</v>
      </c>
      <c r="K1412">
        <v>120.6</v>
      </c>
      <c r="L1412">
        <v>810</v>
      </c>
      <c r="M1412" t="s">
        <v>263</v>
      </c>
      <c r="N1412">
        <v>1401.85</v>
      </c>
      <c r="O1412" t="s">
        <v>24</v>
      </c>
      <c r="P1412" cm="1">
        <f t="array" ref="P1412">IF(Q1412&gt;0,INDEX(Q1412:Q13546,MATCH(TRUE,INDEX(Q1412:Q13546="",,),0)-1),"")</f>
        <v>8</v>
      </c>
      <c r="Q1412">
        <f>INT((ROW()-1412)/10)+1</f>
        <v>1</v>
      </c>
      <c r="R1412">
        <f>IF(P1412="","",0)</f>
        <v>0</v>
      </c>
    </row>
    <row r="1413" spans="1:18" x14ac:dyDescent="0.3">
      <c r="A1413" t="s">
        <v>260</v>
      </c>
      <c r="B1413" s="1">
        <v>38666</v>
      </c>
      <c r="C1413" t="s">
        <v>16</v>
      </c>
      <c r="D1413" t="s">
        <v>277</v>
      </c>
      <c r="E1413" t="s">
        <v>278</v>
      </c>
      <c r="G1413" t="s">
        <v>19</v>
      </c>
      <c r="H1413" t="s">
        <v>85</v>
      </c>
      <c r="I1413" t="s">
        <v>45</v>
      </c>
      <c r="J1413" t="s">
        <v>93</v>
      </c>
      <c r="K1413">
        <v>54.1</v>
      </c>
      <c r="L1413">
        <v>141</v>
      </c>
      <c r="M1413" t="s">
        <v>263</v>
      </c>
      <c r="N1413">
        <v>650</v>
      </c>
      <c r="O1413" t="s">
        <v>24</v>
      </c>
      <c r="P1413" cm="1">
        <f t="array" ref="P1413">IF(Q1413&gt;0,INDEX(Q1413:Q13547,MATCH(TRUE,INDEX(Q1413:Q13547="",,),0)-1),"")</f>
        <v>8</v>
      </c>
      <c r="Q1413">
        <f t="shared" ref="Q1413:Q1476" si="33">INT((ROW()-1412)/10)+1</f>
        <v>1</v>
      </c>
      <c r="R1413">
        <f>IF(P1413="","",0)</f>
        <v>0</v>
      </c>
    </row>
    <row r="1414" spans="1:18" x14ac:dyDescent="0.3">
      <c r="A1414" t="s">
        <v>260</v>
      </c>
      <c r="B1414" s="1">
        <v>38666</v>
      </c>
      <c r="C1414" t="s">
        <v>16</v>
      </c>
      <c r="D1414" t="s">
        <v>277</v>
      </c>
      <c r="E1414" t="s">
        <v>278</v>
      </c>
      <c r="G1414" t="s">
        <v>19</v>
      </c>
      <c r="H1414" t="s">
        <v>264</v>
      </c>
      <c r="I1414" t="s">
        <v>45</v>
      </c>
      <c r="J1414" t="s">
        <v>93</v>
      </c>
      <c r="K1414">
        <v>13.5</v>
      </c>
      <c r="L1414">
        <v>367</v>
      </c>
      <c r="M1414" t="s">
        <v>263</v>
      </c>
      <c r="N1414">
        <v>600</v>
      </c>
      <c r="O1414" t="s">
        <v>24</v>
      </c>
      <c r="P1414" cm="1">
        <f t="array" ref="P1414">IF(Q1414&gt;0,INDEX(Q1414:Q13548,MATCH(TRUE,INDEX(Q1414:Q13548="",,),0)-1),"")</f>
        <v>8</v>
      </c>
      <c r="Q1414">
        <f t="shared" si="33"/>
        <v>1</v>
      </c>
      <c r="R1414">
        <f>IF(P1414="","",0)</f>
        <v>0</v>
      </c>
    </row>
    <row r="1415" spans="1:18" x14ac:dyDescent="0.3">
      <c r="A1415" t="s">
        <v>260</v>
      </c>
      <c r="B1415" s="1">
        <v>38666</v>
      </c>
      <c r="C1415" t="s">
        <v>16</v>
      </c>
      <c r="D1415" t="s">
        <v>277</v>
      </c>
      <c r="E1415" t="s">
        <v>278</v>
      </c>
      <c r="G1415" t="s">
        <v>19</v>
      </c>
      <c r="H1415" t="s">
        <v>72</v>
      </c>
      <c r="I1415" t="s">
        <v>21</v>
      </c>
      <c r="J1415" t="s">
        <v>73</v>
      </c>
      <c r="K1415">
        <v>738.9</v>
      </c>
      <c r="L1415">
        <v>13.4</v>
      </c>
      <c r="M1415" t="s">
        <v>263</v>
      </c>
      <c r="N1415">
        <v>50</v>
      </c>
      <c r="O1415" t="s">
        <v>24</v>
      </c>
      <c r="P1415" cm="1">
        <f t="array" ref="P1415">IF(Q1415&gt;0,INDEX(Q1415:Q13549,MATCH(TRUE,INDEX(Q1415:Q13549="",,),0)-1),"")</f>
        <v>8</v>
      </c>
      <c r="Q1415">
        <f t="shared" si="33"/>
        <v>1</v>
      </c>
      <c r="R1415">
        <f>IF(P1415="","",0)</f>
        <v>0</v>
      </c>
    </row>
    <row r="1416" spans="1:18" x14ac:dyDescent="0.3">
      <c r="A1416" t="s">
        <v>260</v>
      </c>
      <c r="B1416" s="1">
        <v>38666</v>
      </c>
      <c r="C1416" t="s">
        <v>16</v>
      </c>
      <c r="D1416" t="s">
        <v>277</v>
      </c>
      <c r="E1416" t="s">
        <v>278</v>
      </c>
      <c r="G1416" s="6" t="s">
        <v>88</v>
      </c>
      <c r="H1416" t="s">
        <v>100</v>
      </c>
      <c r="I1416" t="s">
        <v>45</v>
      </c>
      <c r="J1416" t="s">
        <v>93</v>
      </c>
      <c r="K1416">
        <v>15.4</v>
      </c>
      <c r="L1416">
        <v>110</v>
      </c>
      <c r="M1416" t="s">
        <v>263</v>
      </c>
      <c r="N1416">
        <v>110</v>
      </c>
      <c r="O1416" t="s">
        <v>24</v>
      </c>
      <c r="P1416" cm="1">
        <f t="array" ref="P1416">IF(Q1416&gt;0,INDEX(Q1416:Q13550,MATCH(TRUE,INDEX(Q1416:Q13550="",,),0)-1),"")</f>
        <v>8</v>
      </c>
      <c r="Q1416">
        <f t="shared" si="33"/>
        <v>1</v>
      </c>
      <c r="R1416">
        <f>IF(P1416="","",0)</f>
        <v>0</v>
      </c>
    </row>
    <row r="1417" spans="1:18" x14ac:dyDescent="0.3">
      <c r="A1417" t="s">
        <v>260</v>
      </c>
      <c r="B1417" s="1">
        <v>38666</v>
      </c>
      <c r="C1417" t="s">
        <v>16</v>
      </c>
      <c r="D1417" t="s">
        <v>277</v>
      </c>
      <c r="E1417" t="s">
        <v>278</v>
      </c>
      <c r="G1417" s="6" t="s">
        <v>88</v>
      </c>
      <c r="H1417" t="s">
        <v>279</v>
      </c>
      <c r="I1417" t="s">
        <v>45</v>
      </c>
      <c r="J1417" t="s">
        <v>93</v>
      </c>
      <c r="K1417">
        <v>0.2</v>
      </c>
      <c r="L1417">
        <v>38</v>
      </c>
      <c r="M1417" t="s">
        <v>263</v>
      </c>
      <c r="N1417">
        <v>38</v>
      </c>
      <c r="O1417" t="s">
        <v>24</v>
      </c>
      <c r="P1417" cm="1">
        <f t="array" ref="P1417">IF(Q1417&gt;0,INDEX(Q1417:Q13551,MATCH(TRUE,INDEX(Q1417:Q13551="",,),0)-1),"")</f>
        <v>8</v>
      </c>
      <c r="Q1417">
        <f t="shared" si="33"/>
        <v>1</v>
      </c>
      <c r="R1417">
        <f>IF(P1417="","",0)</f>
        <v>0</v>
      </c>
    </row>
    <row r="1418" spans="1:18" x14ac:dyDescent="0.3">
      <c r="A1418" t="s">
        <v>260</v>
      </c>
      <c r="B1418" s="1">
        <v>38666</v>
      </c>
      <c r="C1418" t="s">
        <v>16</v>
      </c>
      <c r="D1418" t="s">
        <v>277</v>
      </c>
      <c r="E1418" t="s">
        <v>278</v>
      </c>
      <c r="G1418" s="6" t="s">
        <v>88</v>
      </c>
      <c r="H1418" t="s">
        <v>92</v>
      </c>
      <c r="I1418" t="s">
        <v>45</v>
      </c>
      <c r="J1418" t="s">
        <v>93</v>
      </c>
      <c r="K1418">
        <v>1.9</v>
      </c>
      <c r="L1418">
        <v>342</v>
      </c>
      <c r="M1418" t="s">
        <v>263</v>
      </c>
      <c r="N1418">
        <v>342</v>
      </c>
      <c r="O1418" t="s">
        <v>24</v>
      </c>
      <c r="P1418" cm="1">
        <f t="array" ref="P1418">IF(Q1418&gt;0,INDEX(Q1418:Q13552,MATCH(TRUE,INDEX(Q1418:Q13552="",,),0)-1),"")</f>
        <v>8</v>
      </c>
      <c r="Q1418">
        <f t="shared" si="33"/>
        <v>1</v>
      </c>
      <c r="R1418">
        <f>IF(P1418="","",0)</f>
        <v>0</v>
      </c>
    </row>
    <row r="1419" spans="1:18" x14ac:dyDescent="0.3">
      <c r="A1419" t="s">
        <v>260</v>
      </c>
      <c r="B1419" s="1">
        <v>38666</v>
      </c>
      <c r="C1419" t="s">
        <v>16</v>
      </c>
      <c r="D1419" t="s">
        <v>277</v>
      </c>
      <c r="E1419" t="s">
        <v>278</v>
      </c>
      <c r="G1419" s="6" t="s">
        <v>88</v>
      </c>
      <c r="H1419" t="s">
        <v>265</v>
      </c>
      <c r="I1419" t="s">
        <v>45</v>
      </c>
      <c r="J1419" t="s">
        <v>93</v>
      </c>
      <c r="K1419">
        <v>4.5999999999999996</v>
      </c>
      <c r="L1419">
        <v>62</v>
      </c>
      <c r="M1419" t="s">
        <v>263</v>
      </c>
      <c r="N1419">
        <v>62</v>
      </c>
      <c r="O1419" t="s">
        <v>24</v>
      </c>
      <c r="P1419" cm="1">
        <f t="array" ref="P1419">IF(Q1419&gt;0,INDEX(Q1419:Q13553,MATCH(TRUE,INDEX(Q1419:Q13553="",,),0)-1),"")</f>
        <v>8</v>
      </c>
      <c r="Q1419">
        <f t="shared" si="33"/>
        <v>1</v>
      </c>
      <c r="R1419">
        <f>IF(P1419="","",0)</f>
        <v>0</v>
      </c>
    </row>
    <row r="1420" spans="1:18" x14ac:dyDescent="0.3">
      <c r="A1420" t="s">
        <v>260</v>
      </c>
      <c r="B1420" s="1">
        <v>38666</v>
      </c>
      <c r="C1420" t="s">
        <v>16</v>
      </c>
      <c r="D1420" t="s">
        <v>277</v>
      </c>
      <c r="E1420" t="s">
        <v>278</v>
      </c>
      <c r="G1420" s="6" t="s">
        <v>88</v>
      </c>
      <c r="H1420" t="s">
        <v>200</v>
      </c>
      <c r="I1420" t="s">
        <v>45</v>
      </c>
      <c r="J1420" t="s">
        <v>93</v>
      </c>
      <c r="K1420">
        <v>1.2</v>
      </c>
      <c r="L1420">
        <v>475</v>
      </c>
      <c r="M1420" t="s">
        <v>263</v>
      </c>
      <c r="N1420">
        <v>475</v>
      </c>
      <c r="O1420" t="s">
        <v>24</v>
      </c>
      <c r="P1420" cm="1">
        <f t="array" ref="P1420">IF(Q1420&gt;0,INDEX(Q1420:Q13554,MATCH(TRUE,INDEX(Q1420:Q13554="",,),0)-1),"")</f>
        <v>8</v>
      </c>
      <c r="Q1420">
        <f t="shared" si="33"/>
        <v>1</v>
      </c>
      <c r="R1420">
        <f>IF(P1420="","",0)</f>
        <v>0</v>
      </c>
    </row>
    <row r="1421" spans="1:18" x14ac:dyDescent="0.3">
      <c r="A1421" t="s">
        <v>260</v>
      </c>
      <c r="B1421" s="1">
        <v>38666</v>
      </c>
      <c r="C1421" t="s">
        <v>16</v>
      </c>
      <c r="D1421" t="s">
        <v>277</v>
      </c>
      <c r="E1421" t="s">
        <v>278</v>
      </c>
      <c r="G1421" s="6" t="s">
        <v>88</v>
      </c>
      <c r="H1421" t="s">
        <v>101</v>
      </c>
      <c r="I1421" t="s">
        <v>21</v>
      </c>
      <c r="J1421" t="s">
        <v>73</v>
      </c>
      <c r="K1421">
        <v>24.7</v>
      </c>
      <c r="L1421">
        <v>14</v>
      </c>
      <c r="M1421" t="s">
        <v>263</v>
      </c>
      <c r="N1421">
        <v>14</v>
      </c>
      <c r="O1421" t="s">
        <v>24</v>
      </c>
      <c r="P1421" cm="1">
        <f t="array" ref="P1421">IF(Q1421&gt;0,INDEX(Q1421:Q13555,MATCH(TRUE,INDEX(Q1421:Q13555="",,),0)-1),"")</f>
        <v>8</v>
      </c>
      <c r="Q1421">
        <f t="shared" si="33"/>
        <v>1</v>
      </c>
      <c r="R1421">
        <f>IF(P1421="","",0)</f>
        <v>0</v>
      </c>
    </row>
    <row r="1422" spans="1:18" x14ac:dyDescent="0.3">
      <c r="A1422" t="s">
        <v>260</v>
      </c>
      <c r="B1422" s="1">
        <v>38666</v>
      </c>
      <c r="C1422" t="s">
        <v>16</v>
      </c>
      <c r="D1422" t="s">
        <v>277</v>
      </c>
      <c r="E1422" t="s">
        <v>278</v>
      </c>
      <c r="G1422" t="s">
        <v>19</v>
      </c>
      <c r="H1422" t="s">
        <v>102</v>
      </c>
      <c r="I1422" t="s">
        <v>45</v>
      </c>
      <c r="J1422" t="s">
        <v>93</v>
      </c>
      <c r="K1422">
        <v>120.6</v>
      </c>
      <c r="L1422">
        <v>810</v>
      </c>
      <c r="M1422" t="s">
        <v>266</v>
      </c>
      <c r="N1422">
        <v>1260</v>
      </c>
      <c r="P1422" cm="1">
        <f t="array" ref="P1422">IF(Q1422&gt;0,INDEX(Q1422:Q13556,MATCH(TRUE,INDEX(Q1422:Q13556="",,),0)-1),"")</f>
        <v>8</v>
      </c>
      <c r="Q1422">
        <f t="shared" si="33"/>
        <v>2</v>
      </c>
      <c r="R1422">
        <f>IF(P1422="","",0)</f>
        <v>0</v>
      </c>
    </row>
    <row r="1423" spans="1:18" x14ac:dyDescent="0.3">
      <c r="A1423" t="s">
        <v>260</v>
      </c>
      <c r="B1423" s="1">
        <v>38666</v>
      </c>
      <c r="C1423" t="s">
        <v>16</v>
      </c>
      <c r="D1423" t="s">
        <v>277</v>
      </c>
      <c r="E1423" t="s">
        <v>278</v>
      </c>
      <c r="G1423" t="s">
        <v>19</v>
      </c>
      <c r="H1423" t="s">
        <v>85</v>
      </c>
      <c r="I1423" t="s">
        <v>45</v>
      </c>
      <c r="J1423" t="s">
        <v>93</v>
      </c>
      <c r="K1423">
        <v>54.1</v>
      </c>
      <c r="L1423">
        <v>141</v>
      </c>
      <c r="M1423" t="s">
        <v>266</v>
      </c>
      <c r="N1423">
        <v>390</v>
      </c>
      <c r="P1423" cm="1">
        <f t="array" ref="P1423">IF(Q1423&gt;0,INDEX(Q1423:Q13557,MATCH(TRUE,INDEX(Q1423:Q13557="",,),0)-1),"")</f>
        <v>8</v>
      </c>
      <c r="Q1423">
        <f t="shared" si="33"/>
        <v>2</v>
      </c>
      <c r="R1423">
        <f>IF(P1423="","",0)</f>
        <v>0</v>
      </c>
    </row>
    <row r="1424" spans="1:18" x14ac:dyDescent="0.3">
      <c r="A1424" t="s">
        <v>260</v>
      </c>
      <c r="B1424" s="1">
        <v>38666</v>
      </c>
      <c r="C1424" t="s">
        <v>16</v>
      </c>
      <c r="D1424" t="s">
        <v>277</v>
      </c>
      <c r="E1424" t="s">
        <v>278</v>
      </c>
      <c r="G1424" t="s">
        <v>19</v>
      </c>
      <c r="H1424" t="s">
        <v>264</v>
      </c>
      <c r="I1424" t="s">
        <v>45</v>
      </c>
      <c r="J1424" t="s">
        <v>93</v>
      </c>
      <c r="K1424">
        <v>13.5</v>
      </c>
      <c r="L1424">
        <v>367</v>
      </c>
      <c r="M1424" t="s">
        <v>266</v>
      </c>
      <c r="N1424">
        <v>605</v>
      </c>
      <c r="P1424" cm="1">
        <f t="array" ref="P1424">IF(Q1424&gt;0,INDEX(Q1424:Q13558,MATCH(TRUE,INDEX(Q1424:Q13558="",,),0)-1),"")</f>
        <v>8</v>
      </c>
      <c r="Q1424">
        <f t="shared" si="33"/>
        <v>2</v>
      </c>
      <c r="R1424">
        <f>IF(P1424="","",0)</f>
        <v>0</v>
      </c>
    </row>
    <row r="1425" spans="1:18" x14ac:dyDescent="0.3">
      <c r="A1425" t="s">
        <v>260</v>
      </c>
      <c r="B1425" s="1">
        <v>38666</v>
      </c>
      <c r="C1425" t="s">
        <v>16</v>
      </c>
      <c r="D1425" t="s">
        <v>277</v>
      </c>
      <c r="E1425" t="s">
        <v>278</v>
      </c>
      <c r="G1425" t="s">
        <v>19</v>
      </c>
      <c r="H1425" t="s">
        <v>72</v>
      </c>
      <c r="I1425" t="s">
        <v>21</v>
      </c>
      <c r="J1425" t="s">
        <v>73</v>
      </c>
      <c r="K1425">
        <v>738.9</v>
      </c>
      <c r="L1425">
        <v>13.4</v>
      </c>
      <c r="M1425" t="s">
        <v>266</v>
      </c>
      <c r="N1425">
        <v>40</v>
      </c>
      <c r="P1425" cm="1">
        <f t="array" ref="P1425">IF(Q1425&gt;0,INDEX(Q1425:Q13559,MATCH(TRUE,INDEX(Q1425:Q13559="",,),0)-1),"")</f>
        <v>8</v>
      </c>
      <c r="Q1425">
        <f t="shared" si="33"/>
        <v>2</v>
      </c>
      <c r="R1425">
        <f>IF(P1425="","",0)</f>
        <v>0</v>
      </c>
    </row>
    <row r="1426" spans="1:18" x14ac:dyDescent="0.3">
      <c r="A1426" t="s">
        <v>260</v>
      </c>
      <c r="B1426" s="1">
        <v>38666</v>
      </c>
      <c r="C1426" t="s">
        <v>16</v>
      </c>
      <c r="D1426" t="s">
        <v>277</v>
      </c>
      <c r="E1426" t="s">
        <v>278</v>
      </c>
      <c r="G1426" s="6" t="s">
        <v>88</v>
      </c>
      <c r="H1426" t="s">
        <v>100</v>
      </c>
      <c r="I1426" t="s">
        <v>45</v>
      </c>
      <c r="J1426" t="s">
        <v>93</v>
      </c>
      <c r="K1426">
        <v>15.4</v>
      </c>
      <c r="L1426">
        <v>110</v>
      </c>
      <c r="M1426" t="s">
        <v>266</v>
      </c>
      <c r="N1426">
        <v>110</v>
      </c>
      <c r="P1426" cm="1">
        <f t="array" ref="P1426">IF(Q1426&gt;0,INDEX(Q1426:Q13560,MATCH(TRUE,INDEX(Q1426:Q13560="",,),0)-1),"")</f>
        <v>8</v>
      </c>
      <c r="Q1426">
        <f t="shared" si="33"/>
        <v>2</v>
      </c>
      <c r="R1426">
        <f>IF(P1426="","",0)</f>
        <v>0</v>
      </c>
    </row>
    <row r="1427" spans="1:18" x14ac:dyDescent="0.3">
      <c r="A1427" t="s">
        <v>260</v>
      </c>
      <c r="B1427" s="1">
        <v>38666</v>
      </c>
      <c r="C1427" t="s">
        <v>16</v>
      </c>
      <c r="D1427" t="s">
        <v>277</v>
      </c>
      <c r="E1427" t="s">
        <v>278</v>
      </c>
      <c r="G1427" s="6" t="s">
        <v>88</v>
      </c>
      <c r="H1427" t="s">
        <v>279</v>
      </c>
      <c r="I1427" t="s">
        <v>45</v>
      </c>
      <c r="J1427" t="s">
        <v>93</v>
      </c>
      <c r="K1427">
        <v>0.2</v>
      </c>
      <c r="L1427">
        <v>38</v>
      </c>
      <c r="M1427" t="s">
        <v>266</v>
      </c>
      <c r="N1427">
        <v>38</v>
      </c>
      <c r="P1427" cm="1">
        <f t="array" ref="P1427">IF(Q1427&gt;0,INDEX(Q1427:Q13561,MATCH(TRUE,INDEX(Q1427:Q13561="",,),0)-1),"")</f>
        <v>8</v>
      </c>
      <c r="Q1427">
        <f t="shared" si="33"/>
        <v>2</v>
      </c>
      <c r="R1427">
        <f>IF(P1427="","",0)</f>
        <v>0</v>
      </c>
    </row>
    <row r="1428" spans="1:18" x14ac:dyDescent="0.3">
      <c r="A1428" t="s">
        <v>260</v>
      </c>
      <c r="B1428" s="1">
        <v>38666</v>
      </c>
      <c r="C1428" t="s">
        <v>16</v>
      </c>
      <c r="D1428" t="s">
        <v>277</v>
      </c>
      <c r="E1428" t="s">
        <v>278</v>
      </c>
      <c r="G1428" s="6" t="s">
        <v>88</v>
      </c>
      <c r="H1428" t="s">
        <v>92</v>
      </c>
      <c r="I1428" t="s">
        <v>45</v>
      </c>
      <c r="J1428" t="s">
        <v>93</v>
      </c>
      <c r="K1428">
        <v>1.9</v>
      </c>
      <c r="L1428">
        <v>342</v>
      </c>
      <c r="M1428" t="s">
        <v>266</v>
      </c>
      <c r="N1428">
        <v>342</v>
      </c>
      <c r="P1428" cm="1">
        <f t="array" ref="P1428">IF(Q1428&gt;0,INDEX(Q1428:Q13562,MATCH(TRUE,INDEX(Q1428:Q13562="",,),0)-1),"")</f>
        <v>8</v>
      </c>
      <c r="Q1428">
        <f t="shared" si="33"/>
        <v>2</v>
      </c>
      <c r="R1428">
        <f>IF(P1428="","",0)</f>
        <v>0</v>
      </c>
    </row>
    <row r="1429" spans="1:18" x14ac:dyDescent="0.3">
      <c r="A1429" t="s">
        <v>260</v>
      </c>
      <c r="B1429" s="1">
        <v>38666</v>
      </c>
      <c r="C1429" t="s">
        <v>16</v>
      </c>
      <c r="D1429" t="s">
        <v>277</v>
      </c>
      <c r="E1429" t="s">
        <v>278</v>
      </c>
      <c r="G1429" s="6" t="s">
        <v>88</v>
      </c>
      <c r="H1429" t="s">
        <v>265</v>
      </c>
      <c r="I1429" t="s">
        <v>45</v>
      </c>
      <c r="J1429" t="s">
        <v>93</v>
      </c>
      <c r="K1429">
        <v>4.5999999999999996</v>
      </c>
      <c r="L1429">
        <v>62</v>
      </c>
      <c r="M1429" t="s">
        <v>266</v>
      </c>
      <c r="N1429">
        <v>62</v>
      </c>
      <c r="P1429" cm="1">
        <f t="array" ref="P1429">IF(Q1429&gt;0,INDEX(Q1429:Q13563,MATCH(TRUE,INDEX(Q1429:Q13563="",,),0)-1),"")</f>
        <v>8</v>
      </c>
      <c r="Q1429">
        <f t="shared" si="33"/>
        <v>2</v>
      </c>
      <c r="R1429">
        <f>IF(P1429="","",0)</f>
        <v>0</v>
      </c>
    </row>
    <row r="1430" spans="1:18" x14ac:dyDescent="0.3">
      <c r="A1430" t="s">
        <v>260</v>
      </c>
      <c r="B1430" s="1">
        <v>38666</v>
      </c>
      <c r="C1430" t="s">
        <v>16</v>
      </c>
      <c r="D1430" t="s">
        <v>277</v>
      </c>
      <c r="E1430" t="s">
        <v>278</v>
      </c>
      <c r="G1430" s="6" t="s">
        <v>88</v>
      </c>
      <c r="H1430" t="s">
        <v>200</v>
      </c>
      <c r="I1430" t="s">
        <v>45</v>
      </c>
      <c r="J1430" t="s">
        <v>93</v>
      </c>
      <c r="K1430">
        <v>1.2</v>
      </c>
      <c r="L1430">
        <v>475</v>
      </c>
      <c r="M1430" t="s">
        <v>266</v>
      </c>
      <c r="N1430">
        <v>475</v>
      </c>
      <c r="P1430" cm="1">
        <f t="array" ref="P1430">IF(Q1430&gt;0,INDEX(Q1430:Q13564,MATCH(TRUE,INDEX(Q1430:Q13564="",,),0)-1),"")</f>
        <v>8</v>
      </c>
      <c r="Q1430">
        <f t="shared" si="33"/>
        <v>2</v>
      </c>
      <c r="R1430">
        <f>IF(P1430="","",0)</f>
        <v>0</v>
      </c>
    </row>
    <row r="1431" spans="1:18" x14ac:dyDescent="0.3">
      <c r="A1431" t="s">
        <v>260</v>
      </c>
      <c r="B1431" s="1">
        <v>38666</v>
      </c>
      <c r="C1431" t="s">
        <v>16</v>
      </c>
      <c r="D1431" t="s">
        <v>277</v>
      </c>
      <c r="E1431" t="s">
        <v>278</v>
      </c>
      <c r="G1431" s="6" t="s">
        <v>88</v>
      </c>
      <c r="H1431" t="s">
        <v>101</v>
      </c>
      <c r="I1431" t="s">
        <v>21</v>
      </c>
      <c r="J1431" t="s">
        <v>73</v>
      </c>
      <c r="K1431">
        <v>24.7</v>
      </c>
      <c r="L1431">
        <v>14</v>
      </c>
      <c r="M1431" t="s">
        <v>266</v>
      </c>
      <c r="N1431">
        <v>14</v>
      </c>
      <c r="P1431" cm="1">
        <f t="array" ref="P1431">IF(Q1431&gt;0,INDEX(Q1431:Q13565,MATCH(TRUE,INDEX(Q1431:Q13565="",,),0)-1),"")</f>
        <v>8</v>
      </c>
      <c r="Q1431">
        <f t="shared" si="33"/>
        <v>2</v>
      </c>
      <c r="R1431">
        <f>IF(P1431="","",0)</f>
        <v>0</v>
      </c>
    </row>
    <row r="1432" spans="1:18" x14ac:dyDescent="0.3">
      <c r="A1432" t="s">
        <v>260</v>
      </c>
      <c r="B1432" s="1">
        <v>38666</v>
      </c>
      <c r="C1432" t="s">
        <v>16</v>
      </c>
      <c r="D1432" t="s">
        <v>277</v>
      </c>
      <c r="E1432" t="s">
        <v>278</v>
      </c>
      <c r="G1432" t="s">
        <v>19</v>
      </c>
      <c r="H1432" t="s">
        <v>102</v>
      </c>
      <c r="I1432" t="s">
        <v>45</v>
      </c>
      <c r="J1432" t="s">
        <v>93</v>
      </c>
      <c r="K1432">
        <v>120.6</v>
      </c>
      <c r="L1432">
        <v>810</v>
      </c>
      <c r="M1432" t="s">
        <v>267</v>
      </c>
      <c r="N1432">
        <v>1287</v>
      </c>
      <c r="P1432" cm="1">
        <f t="array" ref="P1432">IF(Q1432&gt;0,INDEX(Q1432:Q13566,MATCH(TRUE,INDEX(Q1432:Q13566="",,),0)-1),"")</f>
        <v>8</v>
      </c>
      <c r="Q1432">
        <f t="shared" si="33"/>
        <v>3</v>
      </c>
      <c r="R1432">
        <f>IF(P1432="","",0)</f>
        <v>0</v>
      </c>
    </row>
    <row r="1433" spans="1:18" x14ac:dyDescent="0.3">
      <c r="A1433" t="s">
        <v>260</v>
      </c>
      <c r="B1433" s="1">
        <v>38666</v>
      </c>
      <c r="C1433" t="s">
        <v>16</v>
      </c>
      <c r="D1433" t="s">
        <v>277</v>
      </c>
      <c r="E1433" t="s">
        <v>278</v>
      </c>
      <c r="G1433" t="s">
        <v>19</v>
      </c>
      <c r="H1433" t="s">
        <v>85</v>
      </c>
      <c r="I1433" t="s">
        <v>45</v>
      </c>
      <c r="J1433" t="s">
        <v>93</v>
      </c>
      <c r="K1433">
        <v>54.1</v>
      </c>
      <c r="L1433">
        <v>141</v>
      </c>
      <c r="M1433" t="s">
        <v>267</v>
      </c>
      <c r="N1433">
        <v>212</v>
      </c>
      <c r="P1433" cm="1">
        <f t="array" ref="P1433">IF(Q1433&gt;0,INDEX(Q1433:Q13567,MATCH(TRUE,INDEX(Q1433:Q13567="",,),0)-1),"")</f>
        <v>8</v>
      </c>
      <c r="Q1433">
        <f t="shared" si="33"/>
        <v>3</v>
      </c>
      <c r="R1433">
        <f>IF(P1433="","",0)</f>
        <v>0</v>
      </c>
    </row>
    <row r="1434" spans="1:18" x14ac:dyDescent="0.3">
      <c r="A1434" t="s">
        <v>260</v>
      </c>
      <c r="B1434" s="1">
        <v>38666</v>
      </c>
      <c r="C1434" t="s">
        <v>16</v>
      </c>
      <c r="D1434" t="s">
        <v>277</v>
      </c>
      <c r="E1434" t="s">
        <v>278</v>
      </c>
      <c r="G1434" t="s">
        <v>19</v>
      </c>
      <c r="H1434" t="s">
        <v>264</v>
      </c>
      <c r="I1434" t="s">
        <v>45</v>
      </c>
      <c r="J1434" t="s">
        <v>93</v>
      </c>
      <c r="K1434">
        <v>13.5</v>
      </c>
      <c r="L1434">
        <v>367</v>
      </c>
      <c r="M1434" t="s">
        <v>267</v>
      </c>
      <c r="N1434">
        <v>401</v>
      </c>
      <c r="P1434" cm="1">
        <f t="array" ref="P1434">IF(Q1434&gt;0,INDEX(Q1434:Q13568,MATCH(TRUE,INDEX(Q1434:Q13568="",,),0)-1),"")</f>
        <v>8</v>
      </c>
      <c r="Q1434">
        <f t="shared" si="33"/>
        <v>3</v>
      </c>
      <c r="R1434">
        <f>IF(P1434="","",0)</f>
        <v>0</v>
      </c>
    </row>
    <row r="1435" spans="1:18" x14ac:dyDescent="0.3">
      <c r="A1435" t="s">
        <v>260</v>
      </c>
      <c r="B1435" s="1">
        <v>38666</v>
      </c>
      <c r="C1435" t="s">
        <v>16</v>
      </c>
      <c r="D1435" t="s">
        <v>277</v>
      </c>
      <c r="E1435" t="s">
        <v>278</v>
      </c>
      <c r="G1435" t="s">
        <v>19</v>
      </c>
      <c r="H1435" t="s">
        <v>72</v>
      </c>
      <c r="I1435" t="s">
        <v>21</v>
      </c>
      <c r="J1435" t="s">
        <v>73</v>
      </c>
      <c r="K1435">
        <v>738.9</v>
      </c>
      <c r="L1435">
        <v>13.4</v>
      </c>
      <c r="M1435" t="s">
        <v>267</v>
      </c>
      <c r="N1435">
        <v>38</v>
      </c>
      <c r="P1435" cm="1">
        <f t="array" ref="P1435">IF(Q1435&gt;0,INDEX(Q1435:Q13569,MATCH(TRUE,INDEX(Q1435:Q13569="",,),0)-1),"")</f>
        <v>8</v>
      </c>
      <c r="Q1435">
        <f t="shared" si="33"/>
        <v>3</v>
      </c>
      <c r="R1435">
        <f>IF(P1435="","",0)</f>
        <v>0</v>
      </c>
    </row>
    <row r="1436" spans="1:18" x14ac:dyDescent="0.3">
      <c r="A1436" t="s">
        <v>260</v>
      </c>
      <c r="B1436" s="1">
        <v>38666</v>
      </c>
      <c r="C1436" t="s">
        <v>16</v>
      </c>
      <c r="D1436" t="s">
        <v>277</v>
      </c>
      <c r="E1436" t="s">
        <v>278</v>
      </c>
      <c r="G1436" s="6" t="s">
        <v>88</v>
      </c>
      <c r="H1436" t="s">
        <v>100</v>
      </c>
      <c r="I1436" t="s">
        <v>45</v>
      </c>
      <c r="J1436" t="s">
        <v>93</v>
      </c>
      <c r="K1436">
        <v>15.4</v>
      </c>
      <c r="L1436">
        <v>110</v>
      </c>
      <c r="M1436" t="s">
        <v>267</v>
      </c>
      <c r="N1436">
        <v>110</v>
      </c>
      <c r="P1436" cm="1">
        <f t="array" ref="P1436">IF(Q1436&gt;0,INDEX(Q1436:Q13570,MATCH(TRUE,INDEX(Q1436:Q13570="",,),0)-1),"")</f>
        <v>8</v>
      </c>
      <c r="Q1436">
        <f t="shared" si="33"/>
        <v>3</v>
      </c>
      <c r="R1436">
        <f>IF(P1436="","",0)</f>
        <v>0</v>
      </c>
    </row>
    <row r="1437" spans="1:18" x14ac:dyDescent="0.3">
      <c r="A1437" t="s">
        <v>260</v>
      </c>
      <c r="B1437" s="1">
        <v>38666</v>
      </c>
      <c r="C1437" t="s">
        <v>16</v>
      </c>
      <c r="D1437" t="s">
        <v>277</v>
      </c>
      <c r="E1437" t="s">
        <v>278</v>
      </c>
      <c r="G1437" s="6" t="s">
        <v>88</v>
      </c>
      <c r="H1437" t="s">
        <v>279</v>
      </c>
      <c r="I1437" t="s">
        <v>45</v>
      </c>
      <c r="J1437" t="s">
        <v>93</v>
      </c>
      <c r="K1437">
        <v>0.2</v>
      </c>
      <c r="L1437">
        <v>38</v>
      </c>
      <c r="M1437" t="s">
        <v>267</v>
      </c>
      <c r="N1437">
        <v>38</v>
      </c>
      <c r="P1437" cm="1">
        <f t="array" ref="P1437">IF(Q1437&gt;0,INDEX(Q1437:Q13571,MATCH(TRUE,INDEX(Q1437:Q13571="",,),0)-1),"")</f>
        <v>8</v>
      </c>
      <c r="Q1437">
        <f t="shared" si="33"/>
        <v>3</v>
      </c>
      <c r="R1437">
        <f>IF(P1437="","",0)</f>
        <v>0</v>
      </c>
    </row>
    <row r="1438" spans="1:18" x14ac:dyDescent="0.3">
      <c r="A1438" t="s">
        <v>260</v>
      </c>
      <c r="B1438" s="1">
        <v>38666</v>
      </c>
      <c r="C1438" t="s">
        <v>16</v>
      </c>
      <c r="D1438" t="s">
        <v>277</v>
      </c>
      <c r="E1438" t="s">
        <v>278</v>
      </c>
      <c r="G1438" s="6" t="s">
        <v>88</v>
      </c>
      <c r="H1438" t="s">
        <v>92</v>
      </c>
      <c r="I1438" t="s">
        <v>45</v>
      </c>
      <c r="J1438" t="s">
        <v>93</v>
      </c>
      <c r="K1438">
        <v>1.9</v>
      </c>
      <c r="L1438">
        <v>342</v>
      </c>
      <c r="M1438" t="s">
        <v>267</v>
      </c>
      <c r="N1438">
        <v>342</v>
      </c>
      <c r="P1438" cm="1">
        <f t="array" ref="P1438">IF(Q1438&gt;0,INDEX(Q1438:Q13572,MATCH(TRUE,INDEX(Q1438:Q13572="",,),0)-1),"")</f>
        <v>8</v>
      </c>
      <c r="Q1438">
        <f t="shared" si="33"/>
        <v>3</v>
      </c>
      <c r="R1438">
        <f>IF(P1438="","",0)</f>
        <v>0</v>
      </c>
    </row>
    <row r="1439" spans="1:18" x14ac:dyDescent="0.3">
      <c r="A1439" t="s">
        <v>260</v>
      </c>
      <c r="B1439" s="1">
        <v>38666</v>
      </c>
      <c r="C1439" t="s">
        <v>16</v>
      </c>
      <c r="D1439" t="s">
        <v>277</v>
      </c>
      <c r="E1439" t="s">
        <v>278</v>
      </c>
      <c r="G1439" s="6" t="s">
        <v>88</v>
      </c>
      <c r="H1439" t="s">
        <v>265</v>
      </c>
      <c r="I1439" t="s">
        <v>45</v>
      </c>
      <c r="J1439" t="s">
        <v>93</v>
      </c>
      <c r="K1439">
        <v>4.5999999999999996</v>
      </c>
      <c r="L1439">
        <v>62</v>
      </c>
      <c r="M1439" t="s">
        <v>267</v>
      </c>
      <c r="N1439">
        <v>62</v>
      </c>
      <c r="P1439" cm="1">
        <f t="array" ref="P1439">IF(Q1439&gt;0,INDEX(Q1439:Q13573,MATCH(TRUE,INDEX(Q1439:Q13573="",,),0)-1),"")</f>
        <v>8</v>
      </c>
      <c r="Q1439">
        <f t="shared" si="33"/>
        <v>3</v>
      </c>
      <c r="R1439">
        <f>IF(P1439="","",0)</f>
        <v>0</v>
      </c>
    </row>
    <row r="1440" spans="1:18" x14ac:dyDescent="0.3">
      <c r="A1440" t="s">
        <v>260</v>
      </c>
      <c r="B1440" s="1">
        <v>38666</v>
      </c>
      <c r="C1440" t="s">
        <v>16</v>
      </c>
      <c r="D1440" t="s">
        <v>277</v>
      </c>
      <c r="E1440" t="s">
        <v>278</v>
      </c>
      <c r="G1440" s="6" t="s">
        <v>88</v>
      </c>
      <c r="H1440" t="s">
        <v>200</v>
      </c>
      <c r="I1440" t="s">
        <v>45</v>
      </c>
      <c r="J1440" t="s">
        <v>93</v>
      </c>
      <c r="K1440">
        <v>1.2</v>
      </c>
      <c r="L1440">
        <v>475</v>
      </c>
      <c r="M1440" t="s">
        <v>267</v>
      </c>
      <c r="N1440">
        <v>475</v>
      </c>
      <c r="P1440" cm="1">
        <f t="array" ref="P1440">IF(Q1440&gt;0,INDEX(Q1440:Q13574,MATCH(TRUE,INDEX(Q1440:Q13574="",,),0)-1),"")</f>
        <v>8</v>
      </c>
      <c r="Q1440">
        <f t="shared" si="33"/>
        <v>3</v>
      </c>
      <c r="R1440">
        <f>IF(P1440="","",0)</f>
        <v>0</v>
      </c>
    </row>
    <row r="1441" spans="1:18" x14ac:dyDescent="0.3">
      <c r="A1441" t="s">
        <v>260</v>
      </c>
      <c r="B1441" s="1">
        <v>38666</v>
      </c>
      <c r="C1441" t="s">
        <v>16</v>
      </c>
      <c r="D1441" t="s">
        <v>277</v>
      </c>
      <c r="E1441" t="s">
        <v>278</v>
      </c>
      <c r="G1441" s="6" t="s">
        <v>88</v>
      </c>
      <c r="H1441" t="s">
        <v>101</v>
      </c>
      <c r="I1441" t="s">
        <v>21</v>
      </c>
      <c r="J1441" t="s">
        <v>73</v>
      </c>
      <c r="K1441">
        <v>24.7</v>
      </c>
      <c r="L1441">
        <v>14</v>
      </c>
      <c r="M1441" t="s">
        <v>267</v>
      </c>
      <c r="N1441">
        <v>14</v>
      </c>
      <c r="P1441" cm="1">
        <f t="array" ref="P1441">IF(Q1441&gt;0,INDEX(Q1441:Q13575,MATCH(TRUE,INDEX(Q1441:Q13575="",,),0)-1),"")</f>
        <v>8</v>
      </c>
      <c r="Q1441">
        <f t="shared" si="33"/>
        <v>3</v>
      </c>
      <c r="R1441">
        <f>IF(P1441="","",0)</f>
        <v>0</v>
      </c>
    </row>
    <row r="1442" spans="1:18" x14ac:dyDescent="0.3">
      <c r="A1442" t="s">
        <v>260</v>
      </c>
      <c r="B1442" s="1">
        <v>38666</v>
      </c>
      <c r="C1442" t="s">
        <v>16</v>
      </c>
      <c r="D1442" t="s">
        <v>277</v>
      </c>
      <c r="E1442" t="s">
        <v>278</v>
      </c>
      <c r="G1442" t="s">
        <v>19</v>
      </c>
      <c r="H1442" t="s">
        <v>102</v>
      </c>
      <c r="I1442" t="s">
        <v>45</v>
      </c>
      <c r="J1442" t="s">
        <v>93</v>
      </c>
      <c r="K1442">
        <v>120.6</v>
      </c>
      <c r="L1442">
        <v>810</v>
      </c>
      <c r="M1442" t="s">
        <v>271</v>
      </c>
      <c r="N1442">
        <v>1200</v>
      </c>
      <c r="P1442" cm="1">
        <f t="array" ref="P1442">IF(Q1442&gt;0,INDEX(Q1442:Q13576,MATCH(TRUE,INDEX(Q1442:Q13576="",,),0)-1),"")</f>
        <v>8</v>
      </c>
      <c r="Q1442">
        <f t="shared" si="33"/>
        <v>4</v>
      </c>
      <c r="R1442">
        <f>IF(P1442="","",0)</f>
        <v>0</v>
      </c>
    </row>
    <row r="1443" spans="1:18" x14ac:dyDescent="0.3">
      <c r="A1443" t="s">
        <v>260</v>
      </c>
      <c r="B1443" s="1">
        <v>38666</v>
      </c>
      <c r="C1443" t="s">
        <v>16</v>
      </c>
      <c r="D1443" t="s">
        <v>277</v>
      </c>
      <c r="E1443" t="s">
        <v>278</v>
      </c>
      <c r="G1443" t="s">
        <v>19</v>
      </c>
      <c r="H1443" t="s">
        <v>85</v>
      </c>
      <c r="I1443" t="s">
        <v>45</v>
      </c>
      <c r="J1443" t="s">
        <v>93</v>
      </c>
      <c r="K1443">
        <v>54.1</v>
      </c>
      <c r="L1443">
        <v>141</v>
      </c>
      <c r="M1443" t="s">
        <v>271</v>
      </c>
      <c r="N1443">
        <v>252</v>
      </c>
      <c r="P1443" cm="1">
        <f t="array" ref="P1443">IF(Q1443&gt;0,INDEX(Q1443:Q13577,MATCH(TRUE,INDEX(Q1443:Q13577="",,),0)-1),"")</f>
        <v>8</v>
      </c>
      <c r="Q1443">
        <f t="shared" si="33"/>
        <v>4</v>
      </c>
      <c r="R1443">
        <f>IF(P1443="","",0)</f>
        <v>0</v>
      </c>
    </row>
    <row r="1444" spans="1:18" x14ac:dyDescent="0.3">
      <c r="A1444" t="s">
        <v>260</v>
      </c>
      <c r="B1444" s="1">
        <v>38666</v>
      </c>
      <c r="C1444" t="s">
        <v>16</v>
      </c>
      <c r="D1444" t="s">
        <v>277</v>
      </c>
      <c r="E1444" t="s">
        <v>278</v>
      </c>
      <c r="G1444" t="s">
        <v>19</v>
      </c>
      <c r="H1444" t="s">
        <v>264</v>
      </c>
      <c r="I1444" t="s">
        <v>45</v>
      </c>
      <c r="J1444" t="s">
        <v>93</v>
      </c>
      <c r="K1444">
        <v>13.5</v>
      </c>
      <c r="L1444">
        <v>367</v>
      </c>
      <c r="M1444" t="s">
        <v>271</v>
      </c>
      <c r="N1444">
        <v>500</v>
      </c>
      <c r="P1444" cm="1">
        <f t="array" ref="P1444">IF(Q1444&gt;0,INDEX(Q1444:Q13578,MATCH(TRUE,INDEX(Q1444:Q13578="",,),0)-1),"")</f>
        <v>8</v>
      </c>
      <c r="Q1444">
        <f t="shared" si="33"/>
        <v>4</v>
      </c>
      <c r="R1444">
        <f>IF(P1444="","",0)</f>
        <v>0</v>
      </c>
    </row>
    <row r="1445" spans="1:18" x14ac:dyDescent="0.3">
      <c r="A1445" t="s">
        <v>260</v>
      </c>
      <c r="B1445" s="1">
        <v>38666</v>
      </c>
      <c r="C1445" t="s">
        <v>16</v>
      </c>
      <c r="D1445" t="s">
        <v>277</v>
      </c>
      <c r="E1445" t="s">
        <v>278</v>
      </c>
      <c r="G1445" t="s">
        <v>19</v>
      </c>
      <c r="H1445" t="s">
        <v>72</v>
      </c>
      <c r="I1445" t="s">
        <v>21</v>
      </c>
      <c r="J1445" t="s">
        <v>73</v>
      </c>
      <c r="K1445">
        <v>738.9</v>
      </c>
      <c r="L1445">
        <v>13.4</v>
      </c>
      <c r="M1445" t="s">
        <v>271</v>
      </c>
      <c r="N1445">
        <v>32</v>
      </c>
      <c r="P1445" cm="1">
        <f t="array" ref="P1445">IF(Q1445&gt;0,INDEX(Q1445:Q13579,MATCH(TRUE,INDEX(Q1445:Q13579="",,),0)-1),"")</f>
        <v>8</v>
      </c>
      <c r="Q1445">
        <f t="shared" si="33"/>
        <v>4</v>
      </c>
      <c r="R1445">
        <f>IF(P1445="","",0)</f>
        <v>0</v>
      </c>
    </row>
    <row r="1446" spans="1:18" x14ac:dyDescent="0.3">
      <c r="A1446" t="s">
        <v>260</v>
      </c>
      <c r="B1446" s="1">
        <v>38666</v>
      </c>
      <c r="C1446" t="s">
        <v>16</v>
      </c>
      <c r="D1446" t="s">
        <v>277</v>
      </c>
      <c r="E1446" t="s">
        <v>278</v>
      </c>
      <c r="G1446" s="6" t="s">
        <v>88</v>
      </c>
      <c r="H1446" t="s">
        <v>100</v>
      </c>
      <c r="I1446" t="s">
        <v>45</v>
      </c>
      <c r="J1446" t="s">
        <v>93</v>
      </c>
      <c r="K1446">
        <v>15.4</v>
      </c>
      <c r="L1446">
        <v>110</v>
      </c>
      <c r="M1446" t="s">
        <v>271</v>
      </c>
      <c r="N1446">
        <v>110</v>
      </c>
      <c r="P1446" cm="1">
        <f t="array" ref="P1446">IF(Q1446&gt;0,INDEX(Q1446:Q13580,MATCH(TRUE,INDEX(Q1446:Q13580="",,),0)-1),"")</f>
        <v>8</v>
      </c>
      <c r="Q1446">
        <f t="shared" si="33"/>
        <v>4</v>
      </c>
      <c r="R1446">
        <f>IF(P1446="","",0)</f>
        <v>0</v>
      </c>
    </row>
    <row r="1447" spans="1:18" x14ac:dyDescent="0.3">
      <c r="A1447" t="s">
        <v>260</v>
      </c>
      <c r="B1447" s="1">
        <v>38666</v>
      </c>
      <c r="C1447" t="s">
        <v>16</v>
      </c>
      <c r="D1447" t="s">
        <v>277</v>
      </c>
      <c r="E1447" t="s">
        <v>278</v>
      </c>
      <c r="G1447" s="6" t="s">
        <v>88</v>
      </c>
      <c r="H1447" t="s">
        <v>279</v>
      </c>
      <c r="I1447" t="s">
        <v>45</v>
      </c>
      <c r="J1447" t="s">
        <v>93</v>
      </c>
      <c r="K1447">
        <v>0.2</v>
      </c>
      <c r="L1447">
        <v>38</v>
      </c>
      <c r="M1447" t="s">
        <v>271</v>
      </c>
      <c r="N1447">
        <v>38</v>
      </c>
      <c r="P1447" cm="1">
        <f t="array" ref="P1447">IF(Q1447&gt;0,INDEX(Q1447:Q13581,MATCH(TRUE,INDEX(Q1447:Q13581="",,),0)-1),"")</f>
        <v>8</v>
      </c>
      <c r="Q1447">
        <f t="shared" si="33"/>
        <v>4</v>
      </c>
      <c r="R1447">
        <f>IF(P1447="","",0)</f>
        <v>0</v>
      </c>
    </row>
    <row r="1448" spans="1:18" x14ac:dyDescent="0.3">
      <c r="A1448" t="s">
        <v>260</v>
      </c>
      <c r="B1448" s="1">
        <v>38666</v>
      </c>
      <c r="C1448" t="s">
        <v>16</v>
      </c>
      <c r="D1448" t="s">
        <v>277</v>
      </c>
      <c r="E1448" t="s">
        <v>278</v>
      </c>
      <c r="G1448" s="6" t="s">
        <v>88</v>
      </c>
      <c r="H1448" t="s">
        <v>92</v>
      </c>
      <c r="I1448" t="s">
        <v>45</v>
      </c>
      <c r="J1448" t="s">
        <v>93</v>
      </c>
      <c r="K1448">
        <v>1.9</v>
      </c>
      <c r="L1448">
        <v>342</v>
      </c>
      <c r="M1448" t="s">
        <v>271</v>
      </c>
      <c r="N1448">
        <v>342</v>
      </c>
      <c r="P1448" cm="1">
        <f t="array" ref="P1448">IF(Q1448&gt;0,INDEX(Q1448:Q13582,MATCH(TRUE,INDEX(Q1448:Q13582="",,),0)-1),"")</f>
        <v>8</v>
      </c>
      <c r="Q1448">
        <f t="shared" si="33"/>
        <v>4</v>
      </c>
      <c r="R1448">
        <f>IF(P1448="","",0)</f>
        <v>0</v>
      </c>
    </row>
    <row r="1449" spans="1:18" x14ac:dyDescent="0.3">
      <c r="A1449" t="s">
        <v>260</v>
      </c>
      <c r="B1449" s="1">
        <v>38666</v>
      </c>
      <c r="C1449" t="s">
        <v>16</v>
      </c>
      <c r="D1449" t="s">
        <v>277</v>
      </c>
      <c r="E1449" t="s">
        <v>278</v>
      </c>
      <c r="G1449" s="6" t="s">
        <v>88</v>
      </c>
      <c r="H1449" t="s">
        <v>265</v>
      </c>
      <c r="I1449" t="s">
        <v>45</v>
      </c>
      <c r="J1449" t="s">
        <v>93</v>
      </c>
      <c r="K1449">
        <v>4.5999999999999996</v>
      </c>
      <c r="L1449">
        <v>62</v>
      </c>
      <c r="M1449" t="s">
        <v>271</v>
      </c>
      <c r="N1449">
        <v>62</v>
      </c>
      <c r="P1449" cm="1">
        <f t="array" ref="P1449">IF(Q1449&gt;0,INDEX(Q1449:Q13583,MATCH(TRUE,INDEX(Q1449:Q13583="",,),0)-1),"")</f>
        <v>8</v>
      </c>
      <c r="Q1449">
        <f t="shared" si="33"/>
        <v>4</v>
      </c>
      <c r="R1449">
        <f>IF(P1449="","",0)</f>
        <v>0</v>
      </c>
    </row>
    <row r="1450" spans="1:18" x14ac:dyDescent="0.3">
      <c r="A1450" t="s">
        <v>260</v>
      </c>
      <c r="B1450" s="1">
        <v>38666</v>
      </c>
      <c r="C1450" t="s">
        <v>16</v>
      </c>
      <c r="D1450" t="s">
        <v>277</v>
      </c>
      <c r="E1450" t="s">
        <v>278</v>
      </c>
      <c r="G1450" s="6" t="s">
        <v>88</v>
      </c>
      <c r="H1450" t="s">
        <v>200</v>
      </c>
      <c r="I1450" t="s">
        <v>45</v>
      </c>
      <c r="J1450" t="s">
        <v>93</v>
      </c>
      <c r="K1450">
        <v>1.2</v>
      </c>
      <c r="L1450">
        <v>475</v>
      </c>
      <c r="M1450" t="s">
        <v>271</v>
      </c>
      <c r="N1450">
        <v>475</v>
      </c>
      <c r="P1450" cm="1">
        <f t="array" ref="P1450">IF(Q1450&gt;0,INDEX(Q1450:Q13584,MATCH(TRUE,INDEX(Q1450:Q13584="",,),0)-1),"")</f>
        <v>8</v>
      </c>
      <c r="Q1450">
        <f t="shared" si="33"/>
        <v>4</v>
      </c>
      <c r="R1450">
        <f>IF(P1450="","",0)</f>
        <v>0</v>
      </c>
    </row>
    <row r="1451" spans="1:18" x14ac:dyDescent="0.3">
      <c r="A1451" t="s">
        <v>260</v>
      </c>
      <c r="B1451" s="1">
        <v>38666</v>
      </c>
      <c r="C1451" t="s">
        <v>16</v>
      </c>
      <c r="D1451" t="s">
        <v>277</v>
      </c>
      <c r="E1451" t="s">
        <v>278</v>
      </c>
      <c r="G1451" s="6" t="s">
        <v>88</v>
      </c>
      <c r="H1451" t="s">
        <v>101</v>
      </c>
      <c r="I1451" t="s">
        <v>21</v>
      </c>
      <c r="J1451" t="s">
        <v>73</v>
      </c>
      <c r="K1451">
        <v>24.7</v>
      </c>
      <c r="L1451">
        <v>14</v>
      </c>
      <c r="M1451" t="s">
        <v>271</v>
      </c>
      <c r="N1451">
        <v>14</v>
      </c>
      <c r="P1451" cm="1">
        <f t="array" ref="P1451">IF(Q1451&gt;0,INDEX(Q1451:Q13585,MATCH(TRUE,INDEX(Q1451:Q13585="",,),0)-1),"")</f>
        <v>8</v>
      </c>
      <c r="Q1451">
        <f t="shared" si="33"/>
        <v>4</v>
      </c>
      <c r="R1451">
        <f>IF(P1451="","",0)</f>
        <v>0</v>
      </c>
    </row>
    <row r="1452" spans="1:18" x14ac:dyDescent="0.3">
      <c r="A1452" t="s">
        <v>260</v>
      </c>
      <c r="B1452" s="1">
        <v>38666</v>
      </c>
      <c r="C1452" t="s">
        <v>16</v>
      </c>
      <c r="D1452" t="s">
        <v>277</v>
      </c>
      <c r="E1452" t="s">
        <v>278</v>
      </c>
      <c r="G1452" t="s">
        <v>19</v>
      </c>
      <c r="H1452" t="s">
        <v>102</v>
      </c>
      <c r="I1452" t="s">
        <v>45</v>
      </c>
      <c r="J1452" t="s">
        <v>93</v>
      </c>
      <c r="K1452">
        <v>120.6</v>
      </c>
      <c r="L1452">
        <v>810</v>
      </c>
      <c r="M1452" t="s">
        <v>204</v>
      </c>
      <c r="N1452">
        <v>1122.54</v>
      </c>
      <c r="P1452" cm="1">
        <f t="array" ref="P1452">IF(Q1452&gt;0,INDEX(Q1452:Q13586,MATCH(TRUE,INDEX(Q1452:Q13586="",,),0)-1),"")</f>
        <v>8</v>
      </c>
      <c r="Q1452">
        <f t="shared" si="33"/>
        <v>5</v>
      </c>
      <c r="R1452">
        <f>IF(P1452="","",0)</f>
        <v>0</v>
      </c>
    </row>
    <row r="1453" spans="1:18" x14ac:dyDescent="0.3">
      <c r="A1453" t="s">
        <v>260</v>
      </c>
      <c r="B1453" s="1">
        <v>38666</v>
      </c>
      <c r="C1453" t="s">
        <v>16</v>
      </c>
      <c r="D1453" t="s">
        <v>277</v>
      </c>
      <c r="E1453" t="s">
        <v>278</v>
      </c>
      <c r="G1453" t="s">
        <v>19</v>
      </c>
      <c r="H1453" t="s">
        <v>85</v>
      </c>
      <c r="I1453" t="s">
        <v>45</v>
      </c>
      <c r="J1453" t="s">
        <v>93</v>
      </c>
      <c r="K1453">
        <v>54.1</v>
      </c>
      <c r="L1453">
        <v>141</v>
      </c>
      <c r="M1453" t="s">
        <v>204</v>
      </c>
      <c r="N1453">
        <v>241</v>
      </c>
      <c r="P1453" cm="1">
        <f t="array" ref="P1453">IF(Q1453&gt;0,INDEX(Q1453:Q13587,MATCH(TRUE,INDEX(Q1453:Q13587="",,),0)-1),"")</f>
        <v>8</v>
      </c>
      <c r="Q1453">
        <f t="shared" si="33"/>
        <v>5</v>
      </c>
      <c r="R1453">
        <f>IF(P1453="","",0)</f>
        <v>0</v>
      </c>
    </row>
    <row r="1454" spans="1:18" x14ac:dyDescent="0.3">
      <c r="A1454" t="s">
        <v>260</v>
      </c>
      <c r="B1454" s="1">
        <v>38666</v>
      </c>
      <c r="C1454" t="s">
        <v>16</v>
      </c>
      <c r="D1454" t="s">
        <v>277</v>
      </c>
      <c r="E1454" t="s">
        <v>278</v>
      </c>
      <c r="G1454" t="s">
        <v>19</v>
      </c>
      <c r="H1454" t="s">
        <v>264</v>
      </c>
      <c r="I1454" t="s">
        <v>45</v>
      </c>
      <c r="J1454" t="s">
        <v>93</v>
      </c>
      <c r="K1454">
        <v>13.5</v>
      </c>
      <c r="L1454">
        <v>367</v>
      </c>
      <c r="M1454" t="s">
        <v>204</v>
      </c>
      <c r="N1454">
        <v>367</v>
      </c>
      <c r="P1454" cm="1">
        <f t="array" ref="P1454">IF(Q1454&gt;0,INDEX(Q1454:Q13588,MATCH(TRUE,INDEX(Q1454:Q13588="",,),0)-1),"")</f>
        <v>8</v>
      </c>
      <c r="Q1454">
        <f t="shared" si="33"/>
        <v>5</v>
      </c>
      <c r="R1454">
        <f>IF(P1454="","",0)</f>
        <v>0</v>
      </c>
    </row>
    <row r="1455" spans="1:18" x14ac:dyDescent="0.3">
      <c r="A1455" t="s">
        <v>260</v>
      </c>
      <c r="B1455" s="1">
        <v>38666</v>
      </c>
      <c r="C1455" t="s">
        <v>16</v>
      </c>
      <c r="D1455" t="s">
        <v>277</v>
      </c>
      <c r="E1455" t="s">
        <v>278</v>
      </c>
      <c r="G1455" t="s">
        <v>19</v>
      </c>
      <c r="H1455" t="s">
        <v>72</v>
      </c>
      <c r="I1455" t="s">
        <v>21</v>
      </c>
      <c r="J1455" t="s">
        <v>73</v>
      </c>
      <c r="K1455">
        <v>738.9</v>
      </c>
      <c r="L1455">
        <v>13.4</v>
      </c>
      <c r="M1455" t="s">
        <v>204</v>
      </c>
      <c r="N1455">
        <v>35</v>
      </c>
      <c r="P1455" cm="1">
        <f t="array" ref="P1455">IF(Q1455&gt;0,INDEX(Q1455:Q13589,MATCH(TRUE,INDEX(Q1455:Q13589="",,),0)-1),"")</f>
        <v>8</v>
      </c>
      <c r="Q1455">
        <f t="shared" si="33"/>
        <v>5</v>
      </c>
      <c r="R1455">
        <f>IF(P1455="","",0)</f>
        <v>0</v>
      </c>
    </row>
    <row r="1456" spans="1:18" x14ac:dyDescent="0.3">
      <c r="A1456" t="s">
        <v>260</v>
      </c>
      <c r="B1456" s="1">
        <v>38666</v>
      </c>
      <c r="C1456" t="s">
        <v>16</v>
      </c>
      <c r="D1456" t="s">
        <v>277</v>
      </c>
      <c r="E1456" t="s">
        <v>278</v>
      </c>
      <c r="G1456" s="6" t="s">
        <v>88</v>
      </c>
      <c r="H1456" t="s">
        <v>100</v>
      </c>
      <c r="I1456" t="s">
        <v>45</v>
      </c>
      <c r="J1456" t="s">
        <v>93</v>
      </c>
      <c r="K1456">
        <v>15.4</v>
      </c>
      <c r="L1456">
        <v>110</v>
      </c>
      <c r="M1456" t="s">
        <v>204</v>
      </c>
      <c r="N1456">
        <v>110</v>
      </c>
      <c r="P1456" cm="1">
        <f t="array" ref="P1456">IF(Q1456&gt;0,INDEX(Q1456:Q13590,MATCH(TRUE,INDEX(Q1456:Q13590="",,),0)-1),"")</f>
        <v>8</v>
      </c>
      <c r="Q1456">
        <f t="shared" si="33"/>
        <v>5</v>
      </c>
      <c r="R1456">
        <f>IF(P1456="","",0)</f>
        <v>0</v>
      </c>
    </row>
    <row r="1457" spans="1:18" x14ac:dyDescent="0.3">
      <c r="A1457" t="s">
        <v>260</v>
      </c>
      <c r="B1457" s="1">
        <v>38666</v>
      </c>
      <c r="C1457" t="s">
        <v>16</v>
      </c>
      <c r="D1457" t="s">
        <v>277</v>
      </c>
      <c r="E1457" t="s">
        <v>278</v>
      </c>
      <c r="G1457" s="6" t="s">
        <v>88</v>
      </c>
      <c r="H1457" t="s">
        <v>279</v>
      </c>
      <c r="I1457" t="s">
        <v>45</v>
      </c>
      <c r="J1457" t="s">
        <v>93</v>
      </c>
      <c r="K1457">
        <v>0.2</v>
      </c>
      <c r="L1457">
        <v>38</v>
      </c>
      <c r="M1457" t="s">
        <v>204</v>
      </c>
      <c r="N1457">
        <v>38</v>
      </c>
      <c r="P1457" cm="1">
        <f t="array" ref="P1457">IF(Q1457&gt;0,INDEX(Q1457:Q13591,MATCH(TRUE,INDEX(Q1457:Q13591="",,),0)-1),"")</f>
        <v>8</v>
      </c>
      <c r="Q1457">
        <f t="shared" si="33"/>
        <v>5</v>
      </c>
      <c r="R1457">
        <f>IF(P1457="","",0)</f>
        <v>0</v>
      </c>
    </row>
    <row r="1458" spans="1:18" x14ac:dyDescent="0.3">
      <c r="A1458" t="s">
        <v>260</v>
      </c>
      <c r="B1458" s="1">
        <v>38666</v>
      </c>
      <c r="C1458" t="s">
        <v>16</v>
      </c>
      <c r="D1458" t="s">
        <v>277</v>
      </c>
      <c r="E1458" t="s">
        <v>278</v>
      </c>
      <c r="G1458" s="6" t="s">
        <v>88</v>
      </c>
      <c r="H1458" t="s">
        <v>92</v>
      </c>
      <c r="I1458" t="s">
        <v>45</v>
      </c>
      <c r="J1458" t="s">
        <v>93</v>
      </c>
      <c r="K1458">
        <v>1.9</v>
      </c>
      <c r="L1458">
        <v>342</v>
      </c>
      <c r="M1458" t="s">
        <v>204</v>
      </c>
      <c r="N1458">
        <v>342</v>
      </c>
      <c r="P1458" cm="1">
        <f t="array" ref="P1458">IF(Q1458&gt;0,INDEX(Q1458:Q13592,MATCH(TRUE,INDEX(Q1458:Q13592="",,),0)-1),"")</f>
        <v>8</v>
      </c>
      <c r="Q1458">
        <f t="shared" si="33"/>
        <v>5</v>
      </c>
      <c r="R1458">
        <f>IF(P1458="","",0)</f>
        <v>0</v>
      </c>
    </row>
    <row r="1459" spans="1:18" x14ac:dyDescent="0.3">
      <c r="A1459" t="s">
        <v>260</v>
      </c>
      <c r="B1459" s="1">
        <v>38666</v>
      </c>
      <c r="C1459" t="s">
        <v>16</v>
      </c>
      <c r="D1459" t="s">
        <v>277</v>
      </c>
      <c r="E1459" t="s">
        <v>278</v>
      </c>
      <c r="G1459" s="6" t="s">
        <v>88</v>
      </c>
      <c r="H1459" t="s">
        <v>265</v>
      </c>
      <c r="I1459" t="s">
        <v>45</v>
      </c>
      <c r="J1459" t="s">
        <v>93</v>
      </c>
      <c r="K1459">
        <v>4.5999999999999996</v>
      </c>
      <c r="L1459">
        <v>62</v>
      </c>
      <c r="M1459" t="s">
        <v>204</v>
      </c>
      <c r="N1459">
        <v>62</v>
      </c>
      <c r="P1459" cm="1">
        <f t="array" ref="P1459">IF(Q1459&gt;0,INDEX(Q1459:Q13593,MATCH(TRUE,INDEX(Q1459:Q13593="",,),0)-1),"")</f>
        <v>8</v>
      </c>
      <c r="Q1459">
        <f t="shared" si="33"/>
        <v>5</v>
      </c>
      <c r="R1459">
        <f>IF(P1459="","",0)</f>
        <v>0</v>
      </c>
    </row>
    <row r="1460" spans="1:18" x14ac:dyDescent="0.3">
      <c r="A1460" t="s">
        <v>260</v>
      </c>
      <c r="B1460" s="1">
        <v>38666</v>
      </c>
      <c r="C1460" t="s">
        <v>16</v>
      </c>
      <c r="D1460" t="s">
        <v>277</v>
      </c>
      <c r="E1460" t="s">
        <v>278</v>
      </c>
      <c r="G1460" s="6" t="s">
        <v>88</v>
      </c>
      <c r="H1460" t="s">
        <v>200</v>
      </c>
      <c r="I1460" t="s">
        <v>45</v>
      </c>
      <c r="J1460" t="s">
        <v>93</v>
      </c>
      <c r="K1460">
        <v>1.2</v>
      </c>
      <c r="L1460">
        <v>475</v>
      </c>
      <c r="M1460" t="s">
        <v>204</v>
      </c>
      <c r="N1460">
        <v>475</v>
      </c>
      <c r="P1460" cm="1">
        <f t="array" ref="P1460">IF(Q1460&gt;0,INDEX(Q1460:Q13594,MATCH(TRUE,INDEX(Q1460:Q13594="",,),0)-1),"")</f>
        <v>8</v>
      </c>
      <c r="Q1460">
        <f t="shared" si="33"/>
        <v>5</v>
      </c>
      <c r="R1460">
        <f>IF(P1460="","",0)</f>
        <v>0</v>
      </c>
    </row>
    <row r="1461" spans="1:18" x14ac:dyDescent="0.3">
      <c r="A1461" t="s">
        <v>260</v>
      </c>
      <c r="B1461" s="1">
        <v>38666</v>
      </c>
      <c r="C1461" t="s">
        <v>16</v>
      </c>
      <c r="D1461" t="s">
        <v>277</v>
      </c>
      <c r="E1461" t="s">
        <v>278</v>
      </c>
      <c r="G1461" s="6" t="s">
        <v>88</v>
      </c>
      <c r="H1461" t="s">
        <v>101</v>
      </c>
      <c r="I1461" t="s">
        <v>21</v>
      </c>
      <c r="J1461" t="s">
        <v>73</v>
      </c>
      <c r="K1461">
        <v>24.7</v>
      </c>
      <c r="L1461">
        <v>14</v>
      </c>
      <c r="M1461" t="s">
        <v>204</v>
      </c>
      <c r="N1461">
        <v>14</v>
      </c>
      <c r="P1461" cm="1">
        <f t="array" ref="P1461">IF(Q1461&gt;0,INDEX(Q1461:Q13595,MATCH(TRUE,INDEX(Q1461:Q13595="",,),0)-1),"")</f>
        <v>8</v>
      </c>
      <c r="Q1461">
        <f t="shared" si="33"/>
        <v>5</v>
      </c>
      <c r="R1461">
        <f>IF(P1461="","",0)</f>
        <v>0</v>
      </c>
    </row>
    <row r="1462" spans="1:18" x14ac:dyDescent="0.3">
      <c r="A1462" t="s">
        <v>260</v>
      </c>
      <c r="B1462" s="1">
        <v>38666</v>
      </c>
      <c r="C1462" t="s">
        <v>16</v>
      </c>
      <c r="D1462" t="s">
        <v>277</v>
      </c>
      <c r="E1462" t="s">
        <v>278</v>
      </c>
      <c r="G1462" t="s">
        <v>19</v>
      </c>
      <c r="H1462" t="s">
        <v>102</v>
      </c>
      <c r="I1462" t="s">
        <v>45</v>
      </c>
      <c r="J1462" t="s">
        <v>93</v>
      </c>
      <c r="K1462">
        <v>120.6</v>
      </c>
      <c r="L1462">
        <v>810</v>
      </c>
      <c r="M1462" t="s">
        <v>268</v>
      </c>
      <c r="N1462">
        <v>1145.73</v>
      </c>
      <c r="P1462" cm="1">
        <f t="array" ref="P1462">IF(Q1462&gt;0,INDEX(Q1462:Q13596,MATCH(TRUE,INDEX(Q1462:Q13596="",,),0)-1),"")</f>
        <v>8</v>
      </c>
      <c r="Q1462">
        <f t="shared" si="33"/>
        <v>6</v>
      </c>
      <c r="R1462">
        <f>IF(P1462="","",0)</f>
        <v>0</v>
      </c>
    </row>
    <row r="1463" spans="1:18" x14ac:dyDescent="0.3">
      <c r="A1463" t="s">
        <v>260</v>
      </c>
      <c r="B1463" s="1">
        <v>38666</v>
      </c>
      <c r="C1463" t="s">
        <v>16</v>
      </c>
      <c r="D1463" t="s">
        <v>277</v>
      </c>
      <c r="E1463" t="s">
        <v>278</v>
      </c>
      <c r="G1463" t="s">
        <v>19</v>
      </c>
      <c r="H1463" t="s">
        <v>85</v>
      </c>
      <c r="I1463" t="s">
        <v>45</v>
      </c>
      <c r="J1463" t="s">
        <v>93</v>
      </c>
      <c r="K1463">
        <v>54.1</v>
      </c>
      <c r="L1463">
        <v>141</v>
      </c>
      <c r="M1463" t="s">
        <v>268</v>
      </c>
      <c r="N1463">
        <v>182.04</v>
      </c>
      <c r="P1463" cm="1">
        <f t="array" ref="P1463">IF(Q1463&gt;0,INDEX(Q1463:Q13597,MATCH(TRUE,INDEX(Q1463:Q13597="",,),0)-1),"")</f>
        <v>8</v>
      </c>
      <c r="Q1463">
        <f t="shared" si="33"/>
        <v>6</v>
      </c>
      <c r="R1463">
        <f>IF(P1463="","",0)</f>
        <v>0</v>
      </c>
    </row>
    <row r="1464" spans="1:18" x14ac:dyDescent="0.3">
      <c r="A1464" t="s">
        <v>260</v>
      </c>
      <c r="B1464" s="1">
        <v>38666</v>
      </c>
      <c r="C1464" t="s">
        <v>16</v>
      </c>
      <c r="D1464" t="s">
        <v>277</v>
      </c>
      <c r="E1464" t="s">
        <v>278</v>
      </c>
      <c r="G1464" t="s">
        <v>19</v>
      </c>
      <c r="H1464" t="s">
        <v>264</v>
      </c>
      <c r="I1464" t="s">
        <v>45</v>
      </c>
      <c r="J1464" t="s">
        <v>93</v>
      </c>
      <c r="K1464">
        <v>13.5</v>
      </c>
      <c r="L1464">
        <v>367</v>
      </c>
      <c r="M1464" t="s">
        <v>268</v>
      </c>
      <c r="N1464">
        <v>635.84</v>
      </c>
      <c r="P1464" cm="1">
        <f t="array" ref="P1464">IF(Q1464&gt;0,INDEX(Q1464:Q13598,MATCH(TRUE,INDEX(Q1464:Q13598="",,),0)-1),"")</f>
        <v>8</v>
      </c>
      <c r="Q1464">
        <f t="shared" si="33"/>
        <v>6</v>
      </c>
      <c r="R1464">
        <f>IF(P1464="","",0)</f>
        <v>0</v>
      </c>
    </row>
    <row r="1465" spans="1:18" x14ac:dyDescent="0.3">
      <c r="A1465" t="s">
        <v>260</v>
      </c>
      <c r="B1465" s="1">
        <v>38666</v>
      </c>
      <c r="C1465" t="s">
        <v>16</v>
      </c>
      <c r="D1465" t="s">
        <v>277</v>
      </c>
      <c r="E1465" t="s">
        <v>278</v>
      </c>
      <c r="G1465" t="s">
        <v>19</v>
      </c>
      <c r="H1465" t="s">
        <v>72</v>
      </c>
      <c r="I1465" t="s">
        <v>21</v>
      </c>
      <c r="J1465" t="s">
        <v>73</v>
      </c>
      <c r="K1465">
        <v>738.9</v>
      </c>
      <c r="L1465">
        <v>13.4</v>
      </c>
      <c r="M1465" t="s">
        <v>268</v>
      </c>
      <c r="N1465">
        <v>28</v>
      </c>
      <c r="P1465" cm="1">
        <f t="array" ref="P1465">IF(Q1465&gt;0,INDEX(Q1465:Q13599,MATCH(TRUE,INDEX(Q1465:Q13599="",,),0)-1),"")</f>
        <v>8</v>
      </c>
      <c r="Q1465">
        <f t="shared" si="33"/>
        <v>6</v>
      </c>
      <c r="R1465">
        <f>IF(P1465="","",0)</f>
        <v>0</v>
      </c>
    </row>
    <row r="1466" spans="1:18" x14ac:dyDescent="0.3">
      <c r="A1466" t="s">
        <v>260</v>
      </c>
      <c r="B1466" s="1">
        <v>38666</v>
      </c>
      <c r="C1466" t="s">
        <v>16</v>
      </c>
      <c r="D1466" t="s">
        <v>277</v>
      </c>
      <c r="E1466" t="s">
        <v>278</v>
      </c>
      <c r="G1466" s="6" t="s">
        <v>88</v>
      </c>
      <c r="H1466" t="s">
        <v>100</v>
      </c>
      <c r="I1466" t="s">
        <v>45</v>
      </c>
      <c r="J1466" t="s">
        <v>93</v>
      </c>
      <c r="K1466">
        <v>15.4</v>
      </c>
      <c r="L1466">
        <v>110</v>
      </c>
      <c r="M1466" t="s">
        <v>268</v>
      </c>
      <c r="N1466">
        <v>110</v>
      </c>
      <c r="P1466" cm="1">
        <f t="array" ref="P1466">IF(Q1466&gt;0,INDEX(Q1466:Q13600,MATCH(TRUE,INDEX(Q1466:Q13600="",,),0)-1),"")</f>
        <v>8</v>
      </c>
      <c r="Q1466">
        <f t="shared" si="33"/>
        <v>6</v>
      </c>
      <c r="R1466">
        <f>IF(P1466="","",0)</f>
        <v>0</v>
      </c>
    </row>
    <row r="1467" spans="1:18" x14ac:dyDescent="0.3">
      <c r="A1467" t="s">
        <v>260</v>
      </c>
      <c r="B1467" s="1">
        <v>38666</v>
      </c>
      <c r="C1467" t="s">
        <v>16</v>
      </c>
      <c r="D1467" t="s">
        <v>277</v>
      </c>
      <c r="E1467" t="s">
        <v>278</v>
      </c>
      <c r="G1467" s="6" t="s">
        <v>88</v>
      </c>
      <c r="H1467" t="s">
        <v>279</v>
      </c>
      <c r="I1467" t="s">
        <v>45</v>
      </c>
      <c r="J1467" t="s">
        <v>93</v>
      </c>
      <c r="K1467">
        <v>0.2</v>
      </c>
      <c r="L1467">
        <v>38</v>
      </c>
      <c r="M1467" t="s">
        <v>268</v>
      </c>
      <c r="N1467">
        <v>38</v>
      </c>
      <c r="P1467" cm="1">
        <f t="array" ref="P1467">IF(Q1467&gt;0,INDEX(Q1467:Q13601,MATCH(TRUE,INDEX(Q1467:Q13601="",,),0)-1),"")</f>
        <v>8</v>
      </c>
      <c r="Q1467">
        <f t="shared" si="33"/>
        <v>6</v>
      </c>
      <c r="R1467">
        <f>IF(P1467="","",0)</f>
        <v>0</v>
      </c>
    </row>
    <row r="1468" spans="1:18" x14ac:dyDescent="0.3">
      <c r="A1468" t="s">
        <v>260</v>
      </c>
      <c r="B1468" s="1">
        <v>38666</v>
      </c>
      <c r="C1468" t="s">
        <v>16</v>
      </c>
      <c r="D1468" t="s">
        <v>277</v>
      </c>
      <c r="E1468" t="s">
        <v>278</v>
      </c>
      <c r="G1468" s="6" t="s">
        <v>88</v>
      </c>
      <c r="H1468" t="s">
        <v>92</v>
      </c>
      <c r="I1468" t="s">
        <v>45</v>
      </c>
      <c r="J1468" t="s">
        <v>93</v>
      </c>
      <c r="K1468">
        <v>1.9</v>
      </c>
      <c r="L1468">
        <v>342</v>
      </c>
      <c r="M1468" t="s">
        <v>268</v>
      </c>
      <c r="N1468">
        <v>342</v>
      </c>
      <c r="P1468" cm="1">
        <f t="array" ref="P1468">IF(Q1468&gt;0,INDEX(Q1468:Q13602,MATCH(TRUE,INDEX(Q1468:Q13602="",,),0)-1),"")</f>
        <v>8</v>
      </c>
      <c r="Q1468">
        <f t="shared" si="33"/>
        <v>6</v>
      </c>
      <c r="R1468">
        <f>IF(P1468="","",0)</f>
        <v>0</v>
      </c>
    </row>
    <row r="1469" spans="1:18" x14ac:dyDescent="0.3">
      <c r="A1469" t="s">
        <v>260</v>
      </c>
      <c r="B1469" s="1">
        <v>38666</v>
      </c>
      <c r="C1469" t="s">
        <v>16</v>
      </c>
      <c r="D1469" t="s">
        <v>277</v>
      </c>
      <c r="E1469" t="s">
        <v>278</v>
      </c>
      <c r="G1469" s="6" t="s">
        <v>88</v>
      </c>
      <c r="H1469" t="s">
        <v>265</v>
      </c>
      <c r="I1469" t="s">
        <v>45</v>
      </c>
      <c r="J1469" t="s">
        <v>93</v>
      </c>
      <c r="K1469">
        <v>4.5999999999999996</v>
      </c>
      <c r="L1469">
        <v>62</v>
      </c>
      <c r="M1469" t="s">
        <v>268</v>
      </c>
      <c r="N1469">
        <v>62</v>
      </c>
      <c r="P1469" cm="1">
        <f t="array" ref="P1469">IF(Q1469&gt;0,INDEX(Q1469:Q13603,MATCH(TRUE,INDEX(Q1469:Q13603="",,),0)-1),"")</f>
        <v>8</v>
      </c>
      <c r="Q1469">
        <f t="shared" si="33"/>
        <v>6</v>
      </c>
      <c r="R1469">
        <f>IF(P1469="","",0)</f>
        <v>0</v>
      </c>
    </row>
    <row r="1470" spans="1:18" x14ac:dyDescent="0.3">
      <c r="A1470" t="s">
        <v>260</v>
      </c>
      <c r="B1470" s="1">
        <v>38666</v>
      </c>
      <c r="C1470" t="s">
        <v>16</v>
      </c>
      <c r="D1470" t="s">
        <v>277</v>
      </c>
      <c r="E1470" t="s">
        <v>278</v>
      </c>
      <c r="G1470" s="6" t="s">
        <v>88</v>
      </c>
      <c r="H1470" t="s">
        <v>200</v>
      </c>
      <c r="I1470" t="s">
        <v>45</v>
      </c>
      <c r="J1470" t="s">
        <v>93</v>
      </c>
      <c r="K1470">
        <v>1.2</v>
      </c>
      <c r="L1470">
        <v>475</v>
      </c>
      <c r="M1470" t="s">
        <v>268</v>
      </c>
      <c r="N1470">
        <v>475</v>
      </c>
      <c r="P1470" cm="1">
        <f t="array" ref="P1470">IF(Q1470&gt;0,INDEX(Q1470:Q13604,MATCH(TRUE,INDEX(Q1470:Q13604="",,),0)-1),"")</f>
        <v>8</v>
      </c>
      <c r="Q1470">
        <f t="shared" si="33"/>
        <v>6</v>
      </c>
      <c r="R1470">
        <f>IF(P1470="","",0)</f>
        <v>0</v>
      </c>
    </row>
    <row r="1471" spans="1:18" x14ac:dyDescent="0.3">
      <c r="A1471" t="s">
        <v>260</v>
      </c>
      <c r="B1471" s="1">
        <v>38666</v>
      </c>
      <c r="C1471" t="s">
        <v>16</v>
      </c>
      <c r="D1471" t="s">
        <v>277</v>
      </c>
      <c r="E1471" t="s">
        <v>278</v>
      </c>
      <c r="G1471" s="6" t="s">
        <v>88</v>
      </c>
      <c r="H1471" t="s">
        <v>101</v>
      </c>
      <c r="I1471" t="s">
        <v>21</v>
      </c>
      <c r="J1471" t="s">
        <v>73</v>
      </c>
      <c r="K1471">
        <v>24.7</v>
      </c>
      <c r="L1471">
        <v>14</v>
      </c>
      <c r="M1471" t="s">
        <v>268</v>
      </c>
      <c r="N1471">
        <v>14</v>
      </c>
      <c r="P1471" cm="1">
        <f t="array" ref="P1471">IF(Q1471&gt;0,INDEX(Q1471:Q13605,MATCH(TRUE,INDEX(Q1471:Q13605="",,),0)-1),"")</f>
        <v>8</v>
      </c>
      <c r="Q1471">
        <f t="shared" si="33"/>
        <v>6</v>
      </c>
      <c r="R1471">
        <f>IF(P1471="","",0)</f>
        <v>0</v>
      </c>
    </row>
    <row r="1472" spans="1:18" x14ac:dyDescent="0.3">
      <c r="A1472" t="s">
        <v>260</v>
      </c>
      <c r="B1472" s="1">
        <v>38666</v>
      </c>
      <c r="C1472" t="s">
        <v>16</v>
      </c>
      <c r="D1472" t="s">
        <v>277</v>
      </c>
      <c r="E1472" t="s">
        <v>278</v>
      </c>
      <c r="G1472" t="s">
        <v>19</v>
      </c>
      <c r="H1472" t="s">
        <v>102</v>
      </c>
      <c r="I1472" t="s">
        <v>45</v>
      </c>
      <c r="J1472" t="s">
        <v>93</v>
      </c>
      <c r="K1472">
        <v>120.6</v>
      </c>
      <c r="L1472">
        <v>810</v>
      </c>
      <c r="M1472" t="s">
        <v>269</v>
      </c>
      <c r="N1472">
        <v>900</v>
      </c>
      <c r="P1472" cm="1">
        <f t="array" ref="P1472">IF(Q1472&gt;0,INDEX(Q1472:Q13606,MATCH(TRUE,INDEX(Q1472:Q13606="",,),0)-1),"")</f>
        <v>8</v>
      </c>
      <c r="Q1472">
        <f t="shared" si="33"/>
        <v>7</v>
      </c>
      <c r="R1472">
        <f>IF(P1472="","",0)</f>
        <v>0</v>
      </c>
    </row>
    <row r="1473" spans="1:18" x14ac:dyDescent="0.3">
      <c r="A1473" t="s">
        <v>260</v>
      </c>
      <c r="B1473" s="1">
        <v>38666</v>
      </c>
      <c r="C1473" t="s">
        <v>16</v>
      </c>
      <c r="D1473" t="s">
        <v>277</v>
      </c>
      <c r="E1473" t="s">
        <v>278</v>
      </c>
      <c r="G1473" t="s">
        <v>19</v>
      </c>
      <c r="H1473" t="s">
        <v>85</v>
      </c>
      <c r="I1473" t="s">
        <v>45</v>
      </c>
      <c r="J1473" t="s">
        <v>93</v>
      </c>
      <c r="K1473">
        <v>54.1</v>
      </c>
      <c r="L1473">
        <v>141</v>
      </c>
      <c r="M1473" t="s">
        <v>269</v>
      </c>
      <c r="N1473">
        <v>225</v>
      </c>
      <c r="P1473" cm="1">
        <f t="array" ref="P1473">IF(Q1473&gt;0,INDEX(Q1473:Q13607,MATCH(TRUE,INDEX(Q1473:Q13607="",,),0)-1),"")</f>
        <v>8</v>
      </c>
      <c r="Q1473">
        <f t="shared" si="33"/>
        <v>7</v>
      </c>
      <c r="R1473">
        <f>IF(P1473="","",0)</f>
        <v>0</v>
      </c>
    </row>
    <row r="1474" spans="1:18" x14ac:dyDescent="0.3">
      <c r="A1474" t="s">
        <v>260</v>
      </c>
      <c r="B1474" s="1">
        <v>38666</v>
      </c>
      <c r="C1474" t="s">
        <v>16</v>
      </c>
      <c r="D1474" t="s">
        <v>277</v>
      </c>
      <c r="E1474" t="s">
        <v>278</v>
      </c>
      <c r="G1474" t="s">
        <v>19</v>
      </c>
      <c r="H1474" t="s">
        <v>264</v>
      </c>
      <c r="I1474" t="s">
        <v>45</v>
      </c>
      <c r="J1474" t="s">
        <v>93</v>
      </c>
      <c r="K1474">
        <v>13.5</v>
      </c>
      <c r="L1474">
        <v>367</v>
      </c>
      <c r="M1474" t="s">
        <v>269</v>
      </c>
      <c r="N1474">
        <v>510</v>
      </c>
      <c r="P1474" cm="1">
        <f t="array" ref="P1474">IF(Q1474&gt;0,INDEX(Q1474:Q13608,MATCH(TRUE,INDEX(Q1474:Q13608="",,),0)-1),"")</f>
        <v>8</v>
      </c>
      <c r="Q1474">
        <f t="shared" si="33"/>
        <v>7</v>
      </c>
      <c r="R1474">
        <f>IF(P1474="","",0)</f>
        <v>0</v>
      </c>
    </row>
    <row r="1475" spans="1:18" x14ac:dyDescent="0.3">
      <c r="A1475" t="s">
        <v>260</v>
      </c>
      <c r="B1475" s="1">
        <v>38666</v>
      </c>
      <c r="C1475" t="s">
        <v>16</v>
      </c>
      <c r="D1475" t="s">
        <v>277</v>
      </c>
      <c r="E1475" t="s">
        <v>278</v>
      </c>
      <c r="G1475" t="s">
        <v>19</v>
      </c>
      <c r="H1475" t="s">
        <v>72</v>
      </c>
      <c r="I1475" t="s">
        <v>21</v>
      </c>
      <c r="J1475" t="s">
        <v>73</v>
      </c>
      <c r="K1475">
        <v>738.9</v>
      </c>
      <c r="L1475">
        <v>13.4</v>
      </c>
      <c r="M1475" t="s">
        <v>269</v>
      </c>
      <c r="N1475">
        <v>30</v>
      </c>
      <c r="P1475" cm="1">
        <f t="array" ref="P1475">IF(Q1475&gt;0,INDEX(Q1475:Q13609,MATCH(TRUE,INDEX(Q1475:Q13609="",,),0)-1),"")</f>
        <v>8</v>
      </c>
      <c r="Q1475">
        <f t="shared" si="33"/>
        <v>7</v>
      </c>
      <c r="R1475">
        <f>IF(P1475="","",0)</f>
        <v>0</v>
      </c>
    </row>
    <row r="1476" spans="1:18" x14ac:dyDescent="0.3">
      <c r="A1476" t="s">
        <v>260</v>
      </c>
      <c r="B1476" s="1">
        <v>38666</v>
      </c>
      <c r="C1476" t="s">
        <v>16</v>
      </c>
      <c r="D1476" t="s">
        <v>277</v>
      </c>
      <c r="E1476" t="s">
        <v>278</v>
      </c>
      <c r="G1476" s="6" t="s">
        <v>88</v>
      </c>
      <c r="H1476" t="s">
        <v>100</v>
      </c>
      <c r="I1476" t="s">
        <v>45</v>
      </c>
      <c r="J1476" t="s">
        <v>93</v>
      </c>
      <c r="K1476">
        <v>15.4</v>
      </c>
      <c r="L1476">
        <v>110</v>
      </c>
      <c r="M1476" t="s">
        <v>269</v>
      </c>
      <c r="N1476">
        <v>110</v>
      </c>
      <c r="P1476" cm="1">
        <f t="array" ref="P1476">IF(Q1476&gt;0,INDEX(Q1476:Q13610,MATCH(TRUE,INDEX(Q1476:Q13610="",,),0)-1),"")</f>
        <v>8</v>
      </c>
      <c r="Q1476">
        <f t="shared" si="33"/>
        <v>7</v>
      </c>
      <c r="R1476">
        <f>IF(P1476="","",0)</f>
        <v>0</v>
      </c>
    </row>
    <row r="1477" spans="1:18" x14ac:dyDescent="0.3">
      <c r="A1477" t="s">
        <v>260</v>
      </c>
      <c r="B1477" s="1">
        <v>38666</v>
      </c>
      <c r="C1477" t="s">
        <v>16</v>
      </c>
      <c r="D1477" t="s">
        <v>277</v>
      </c>
      <c r="E1477" t="s">
        <v>278</v>
      </c>
      <c r="G1477" s="6" t="s">
        <v>88</v>
      </c>
      <c r="H1477" t="s">
        <v>279</v>
      </c>
      <c r="I1477" t="s">
        <v>45</v>
      </c>
      <c r="J1477" t="s">
        <v>93</v>
      </c>
      <c r="K1477">
        <v>0.2</v>
      </c>
      <c r="L1477">
        <v>38</v>
      </c>
      <c r="M1477" t="s">
        <v>269</v>
      </c>
      <c r="N1477">
        <v>38</v>
      </c>
      <c r="P1477" cm="1">
        <f t="array" ref="P1477">IF(Q1477&gt;0,INDEX(Q1477:Q13611,MATCH(TRUE,INDEX(Q1477:Q13611="",,),0)-1),"")</f>
        <v>8</v>
      </c>
      <c r="Q1477">
        <f t="shared" ref="Q1477:Q1491" si="34">INT((ROW()-1412)/10)+1</f>
        <v>7</v>
      </c>
      <c r="R1477">
        <f>IF(P1477="","",0)</f>
        <v>0</v>
      </c>
    </row>
    <row r="1478" spans="1:18" x14ac:dyDescent="0.3">
      <c r="A1478" t="s">
        <v>260</v>
      </c>
      <c r="B1478" s="1">
        <v>38666</v>
      </c>
      <c r="C1478" t="s">
        <v>16</v>
      </c>
      <c r="D1478" t="s">
        <v>277</v>
      </c>
      <c r="E1478" t="s">
        <v>278</v>
      </c>
      <c r="G1478" s="6" t="s">
        <v>88</v>
      </c>
      <c r="H1478" t="s">
        <v>92</v>
      </c>
      <c r="I1478" t="s">
        <v>45</v>
      </c>
      <c r="J1478" t="s">
        <v>93</v>
      </c>
      <c r="K1478">
        <v>1.9</v>
      </c>
      <c r="L1478">
        <v>342</v>
      </c>
      <c r="M1478" t="s">
        <v>269</v>
      </c>
      <c r="N1478">
        <v>342</v>
      </c>
      <c r="P1478" cm="1">
        <f t="array" ref="P1478">IF(Q1478&gt;0,INDEX(Q1478:Q13612,MATCH(TRUE,INDEX(Q1478:Q13612="",,),0)-1),"")</f>
        <v>8</v>
      </c>
      <c r="Q1478">
        <f t="shared" si="34"/>
        <v>7</v>
      </c>
      <c r="R1478">
        <f>IF(P1478="","",0)</f>
        <v>0</v>
      </c>
    </row>
    <row r="1479" spans="1:18" x14ac:dyDescent="0.3">
      <c r="A1479" t="s">
        <v>260</v>
      </c>
      <c r="B1479" s="1">
        <v>38666</v>
      </c>
      <c r="C1479" t="s">
        <v>16</v>
      </c>
      <c r="D1479" t="s">
        <v>277</v>
      </c>
      <c r="E1479" t="s">
        <v>278</v>
      </c>
      <c r="G1479" s="6" t="s">
        <v>88</v>
      </c>
      <c r="H1479" t="s">
        <v>265</v>
      </c>
      <c r="I1479" t="s">
        <v>45</v>
      </c>
      <c r="J1479" t="s">
        <v>93</v>
      </c>
      <c r="K1479">
        <v>4.5999999999999996</v>
      </c>
      <c r="L1479">
        <v>62</v>
      </c>
      <c r="M1479" t="s">
        <v>269</v>
      </c>
      <c r="N1479">
        <v>62</v>
      </c>
      <c r="P1479" cm="1">
        <f t="array" ref="P1479">IF(Q1479&gt;0,INDEX(Q1479:Q13613,MATCH(TRUE,INDEX(Q1479:Q13613="",,),0)-1),"")</f>
        <v>8</v>
      </c>
      <c r="Q1479">
        <f t="shared" si="34"/>
        <v>7</v>
      </c>
      <c r="R1479">
        <f>IF(P1479="","",0)</f>
        <v>0</v>
      </c>
    </row>
    <row r="1480" spans="1:18" x14ac:dyDescent="0.3">
      <c r="A1480" t="s">
        <v>260</v>
      </c>
      <c r="B1480" s="1">
        <v>38666</v>
      </c>
      <c r="C1480" t="s">
        <v>16</v>
      </c>
      <c r="D1480" t="s">
        <v>277</v>
      </c>
      <c r="E1480" t="s">
        <v>278</v>
      </c>
      <c r="G1480" s="6" t="s">
        <v>88</v>
      </c>
      <c r="H1480" t="s">
        <v>200</v>
      </c>
      <c r="I1480" t="s">
        <v>45</v>
      </c>
      <c r="J1480" t="s">
        <v>93</v>
      </c>
      <c r="K1480">
        <v>1.2</v>
      </c>
      <c r="L1480">
        <v>475</v>
      </c>
      <c r="M1480" t="s">
        <v>269</v>
      </c>
      <c r="N1480">
        <v>475</v>
      </c>
      <c r="P1480" cm="1">
        <f t="array" ref="P1480">IF(Q1480&gt;0,INDEX(Q1480:Q13614,MATCH(TRUE,INDEX(Q1480:Q13614="",,),0)-1),"")</f>
        <v>8</v>
      </c>
      <c r="Q1480">
        <f t="shared" si="34"/>
        <v>7</v>
      </c>
      <c r="R1480">
        <f>IF(P1480="","",0)</f>
        <v>0</v>
      </c>
    </row>
    <row r="1481" spans="1:18" x14ac:dyDescent="0.3">
      <c r="A1481" t="s">
        <v>260</v>
      </c>
      <c r="B1481" s="1">
        <v>38666</v>
      </c>
      <c r="C1481" t="s">
        <v>16</v>
      </c>
      <c r="D1481" t="s">
        <v>277</v>
      </c>
      <c r="E1481" t="s">
        <v>278</v>
      </c>
      <c r="G1481" s="6" t="s">
        <v>88</v>
      </c>
      <c r="H1481" t="s">
        <v>101</v>
      </c>
      <c r="I1481" t="s">
        <v>21</v>
      </c>
      <c r="J1481" t="s">
        <v>73</v>
      </c>
      <c r="K1481">
        <v>24.7</v>
      </c>
      <c r="L1481">
        <v>14</v>
      </c>
      <c r="M1481" t="s">
        <v>269</v>
      </c>
      <c r="N1481">
        <v>14</v>
      </c>
      <c r="P1481" cm="1">
        <f t="array" ref="P1481">IF(Q1481&gt;0,INDEX(Q1481:Q13615,MATCH(TRUE,INDEX(Q1481:Q13615="",,),0)-1),"")</f>
        <v>8</v>
      </c>
      <c r="Q1481">
        <f t="shared" si="34"/>
        <v>7</v>
      </c>
      <c r="R1481">
        <f>IF(P1481="","",0)</f>
        <v>0</v>
      </c>
    </row>
    <row r="1482" spans="1:18" x14ac:dyDescent="0.3">
      <c r="A1482" t="s">
        <v>260</v>
      </c>
      <c r="B1482" s="1">
        <v>38666</v>
      </c>
      <c r="C1482" t="s">
        <v>16</v>
      </c>
      <c r="D1482" t="s">
        <v>277</v>
      </c>
      <c r="E1482" t="s">
        <v>278</v>
      </c>
      <c r="G1482" t="s">
        <v>19</v>
      </c>
      <c r="H1482" t="s">
        <v>102</v>
      </c>
      <c r="I1482" t="s">
        <v>45</v>
      </c>
      <c r="J1482" t="s">
        <v>93</v>
      </c>
      <c r="K1482">
        <v>120.6</v>
      </c>
      <c r="L1482">
        <v>810</v>
      </c>
      <c r="M1482" t="s">
        <v>272</v>
      </c>
      <c r="N1482">
        <v>810</v>
      </c>
      <c r="P1482" cm="1">
        <f t="array" ref="P1482">IF(Q1482&gt;0,INDEX(Q1482:Q13616,MATCH(TRUE,INDEX(Q1482:Q13616="",,),0)-1),"")</f>
        <v>8</v>
      </c>
      <c r="Q1482">
        <f t="shared" si="34"/>
        <v>8</v>
      </c>
      <c r="R1482">
        <f>IF(P1482="","",0)</f>
        <v>0</v>
      </c>
    </row>
    <row r="1483" spans="1:18" x14ac:dyDescent="0.3">
      <c r="A1483" t="s">
        <v>260</v>
      </c>
      <c r="B1483" s="1">
        <v>38666</v>
      </c>
      <c r="C1483" t="s">
        <v>16</v>
      </c>
      <c r="D1483" t="s">
        <v>277</v>
      </c>
      <c r="E1483" t="s">
        <v>278</v>
      </c>
      <c r="G1483" t="s">
        <v>19</v>
      </c>
      <c r="H1483" t="s">
        <v>85</v>
      </c>
      <c r="I1483" t="s">
        <v>45</v>
      </c>
      <c r="J1483" t="s">
        <v>93</v>
      </c>
      <c r="K1483">
        <v>54.1</v>
      </c>
      <c r="L1483">
        <v>141</v>
      </c>
      <c r="M1483" t="s">
        <v>272</v>
      </c>
      <c r="N1483">
        <v>141</v>
      </c>
      <c r="P1483" cm="1">
        <f t="array" ref="P1483">IF(Q1483&gt;0,INDEX(Q1483:Q13617,MATCH(TRUE,INDEX(Q1483:Q13617="",,),0)-1),"")</f>
        <v>8</v>
      </c>
      <c r="Q1483">
        <f t="shared" si="34"/>
        <v>8</v>
      </c>
      <c r="R1483">
        <f>IF(P1483="","",0)</f>
        <v>0</v>
      </c>
    </row>
    <row r="1484" spans="1:18" x14ac:dyDescent="0.3">
      <c r="A1484" t="s">
        <v>260</v>
      </c>
      <c r="B1484" s="1">
        <v>38666</v>
      </c>
      <c r="C1484" t="s">
        <v>16</v>
      </c>
      <c r="D1484" t="s">
        <v>277</v>
      </c>
      <c r="E1484" t="s">
        <v>278</v>
      </c>
      <c r="G1484" t="s">
        <v>19</v>
      </c>
      <c r="H1484" t="s">
        <v>264</v>
      </c>
      <c r="I1484" t="s">
        <v>45</v>
      </c>
      <c r="J1484" t="s">
        <v>93</v>
      </c>
      <c r="K1484">
        <v>13.5</v>
      </c>
      <c r="L1484">
        <v>367</v>
      </c>
      <c r="M1484" t="s">
        <v>272</v>
      </c>
      <c r="N1484">
        <v>367</v>
      </c>
      <c r="P1484" cm="1">
        <f t="array" ref="P1484">IF(Q1484&gt;0,INDEX(Q1484:Q13618,MATCH(TRUE,INDEX(Q1484:Q13618="",,),0)-1),"")</f>
        <v>8</v>
      </c>
      <c r="Q1484">
        <f t="shared" si="34"/>
        <v>8</v>
      </c>
      <c r="R1484">
        <f>IF(P1484="","",0)</f>
        <v>0</v>
      </c>
    </row>
    <row r="1485" spans="1:18" x14ac:dyDescent="0.3">
      <c r="A1485" t="s">
        <v>260</v>
      </c>
      <c r="B1485" s="1">
        <v>38666</v>
      </c>
      <c r="C1485" t="s">
        <v>16</v>
      </c>
      <c r="D1485" t="s">
        <v>277</v>
      </c>
      <c r="E1485" t="s">
        <v>278</v>
      </c>
      <c r="G1485" t="s">
        <v>19</v>
      </c>
      <c r="H1485" t="s">
        <v>72</v>
      </c>
      <c r="I1485" t="s">
        <v>21</v>
      </c>
      <c r="J1485" t="s">
        <v>73</v>
      </c>
      <c r="K1485">
        <v>738.9</v>
      </c>
      <c r="L1485">
        <v>13.4</v>
      </c>
      <c r="M1485" t="s">
        <v>272</v>
      </c>
      <c r="N1485">
        <v>24.51</v>
      </c>
      <c r="P1485" cm="1">
        <f t="array" ref="P1485">IF(Q1485&gt;0,INDEX(Q1485:Q13619,MATCH(TRUE,INDEX(Q1485:Q13619="",,),0)-1),"")</f>
        <v>8</v>
      </c>
      <c r="Q1485">
        <f t="shared" si="34"/>
        <v>8</v>
      </c>
      <c r="R1485">
        <f>IF(P1485="","",0)</f>
        <v>0</v>
      </c>
    </row>
    <row r="1486" spans="1:18" x14ac:dyDescent="0.3">
      <c r="A1486" t="s">
        <v>260</v>
      </c>
      <c r="B1486" s="1">
        <v>38666</v>
      </c>
      <c r="C1486" t="s">
        <v>16</v>
      </c>
      <c r="D1486" t="s">
        <v>277</v>
      </c>
      <c r="E1486" t="s">
        <v>278</v>
      </c>
      <c r="G1486" s="6" t="s">
        <v>88</v>
      </c>
      <c r="H1486" t="s">
        <v>100</v>
      </c>
      <c r="I1486" t="s">
        <v>45</v>
      </c>
      <c r="J1486" t="s">
        <v>93</v>
      </c>
      <c r="K1486">
        <v>15.4</v>
      </c>
      <c r="L1486">
        <v>110</v>
      </c>
      <c r="M1486" t="s">
        <v>272</v>
      </c>
      <c r="N1486">
        <v>110</v>
      </c>
      <c r="P1486" cm="1">
        <f t="array" ref="P1486">IF(Q1486&gt;0,INDEX(Q1486:Q13620,MATCH(TRUE,INDEX(Q1486:Q13620="",,),0)-1),"")</f>
        <v>8</v>
      </c>
      <c r="Q1486">
        <f t="shared" si="34"/>
        <v>8</v>
      </c>
      <c r="R1486">
        <f>IF(P1486="","",0)</f>
        <v>0</v>
      </c>
    </row>
    <row r="1487" spans="1:18" x14ac:dyDescent="0.3">
      <c r="A1487" t="s">
        <v>260</v>
      </c>
      <c r="B1487" s="1">
        <v>38666</v>
      </c>
      <c r="C1487" t="s">
        <v>16</v>
      </c>
      <c r="D1487" t="s">
        <v>277</v>
      </c>
      <c r="E1487" t="s">
        <v>278</v>
      </c>
      <c r="G1487" s="6" t="s">
        <v>88</v>
      </c>
      <c r="H1487" t="s">
        <v>279</v>
      </c>
      <c r="I1487" t="s">
        <v>45</v>
      </c>
      <c r="J1487" t="s">
        <v>93</v>
      </c>
      <c r="K1487">
        <v>0.2</v>
      </c>
      <c r="L1487">
        <v>38</v>
      </c>
      <c r="M1487" t="s">
        <v>272</v>
      </c>
      <c r="N1487">
        <v>38</v>
      </c>
      <c r="P1487" cm="1">
        <f t="array" ref="P1487">IF(Q1487&gt;0,INDEX(Q1487:Q13621,MATCH(TRUE,INDEX(Q1487:Q13621="",,),0)-1),"")</f>
        <v>8</v>
      </c>
      <c r="Q1487">
        <f t="shared" si="34"/>
        <v>8</v>
      </c>
      <c r="R1487">
        <f>IF(P1487="","",0)</f>
        <v>0</v>
      </c>
    </row>
    <row r="1488" spans="1:18" x14ac:dyDescent="0.3">
      <c r="A1488" t="s">
        <v>260</v>
      </c>
      <c r="B1488" s="1">
        <v>38666</v>
      </c>
      <c r="C1488" t="s">
        <v>16</v>
      </c>
      <c r="D1488" t="s">
        <v>277</v>
      </c>
      <c r="E1488" t="s">
        <v>278</v>
      </c>
      <c r="G1488" s="6" t="s">
        <v>88</v>
      </c>
      <c r="H1488" t="s">
        <v>92</v>
      </c>
      <c r="I1488" t="s">
        <v>45</v>
      </c>
      <c r="J1488" t="s">
        <v>93</v>
      </c>
      <c r="K1488">
        <v>1.9</v>
      </c>
      <c r="L1488">
        <v>342</v>
      </c>
      <c r="M1488" t="s">
        <v>272</v>
      </c>
      <c r="N1488">
        <v>342</v>
      </c>
      <c r="P1488" cm="1">
        <f t="array" ref="P1488">IF(Q1488&gt;0,INDEX(Q1488:Q13622,MATCH(TRUE,INDEX(Q1488:Q13622="",,),0)-1),"")</f>
        <v>8</v>
      </c>
      <c r="Q1488">
        <f t="shared" si="34"/>
        <v>8</v>
      </c>
      <c r="R1488">
        <f>IF(P1488="","",0)</f>
        <v>0</v>
      </c>
    </row>
    <row r="1489" spans="1:18" x14ac:dyDescent="0.3">
      <c r="A1489" t="s">
        <v>260</v>
      </c>
      <c r="B1489" s="1">
        <v>38666</v>
      </c>
      <c r="C1489" t="s">
        <v>16</v>
      </c>
      <c r="D1489" t="s">
        <v>277</v>
      </c>
      <c r="E1489" t="s">
        <v>278</v>
      </c>
      <c r="G1489" s="6" t="s">
        <v>88</v>
      </c>
      <c r="H1489" t="s">
        <v>265</v>
      </c>
      <c r="I1489" t="s">
        <v>45</v>
      </c>
      <c r="J1489" t="s">
        <v>93</v>
      </c>
      <c r="K1489">
        <v>4.5999999999999996</v>
      </c>
      <c r="L1489">
        <v>62</v>
      </c>
      <c r="M1489" t="s">
        <v>272</v>
      </c>
      <c r="N1489">
        <v>62</v>
      </c>
      <c r="P1489" cm="1">
        <f t="array" ref="P1489">IF(Q1489&gt;0,INDEX(Q1489:Q13623,MATCH(TRUE,INDEX(Q1489:Q13623="",,),0)-1),"")</f>
        <v>8</v>
      </c>
      <c r="Q1489">
        <f t="shared" si="34"/>
        <v>8</v>
      </c>
      <c r="R1489">
        <f>IF(P1489="","",0)</f>
        <v>0</v>
      </c>
    </row>
    <row r="1490" spans="1:18" x14ac:dyDescent="0.3">
      <c r="A1490" t="s">
        <v>260</v>
      </c>
      <c r="B1490" s="1">
        <v>38666</v>
      </c>
      <c r="C1490" t="s">
        <v>16</v>
      </c>
      <c r="D1490" t="s">
        <v>277</v>
      </c>
      <c r="E1490" t="s">
        <v>278</v>
      </c>
      <c r="G1490" s="6" t="s">
        <v>88</v>
      </c>
      <c r="H1490" t="s">
        <v>200</v>
      </c>
      <c r="I1490" t="s">
        <v>45</v>
      </c>
      <c r="J1490" t="s">
        <v>93</v>
      </c>
      <c r="K1490">
        <v>1.2</v>
      </c>
      <c r="L1490">
        <v>475</v>
      </c>
      <c r="M1490" t="s">
        <v>272</v>
      </c>
      <c r="N1490">
        <v>475</v>
      </c>
      <c r="P1490" cm="1">
        <f t="array" ref="P1490">IF(Q1490&gt;0,INDEX(Q1490:Q13624,MATCH(TRUE,INDEX(Q1490:Q13624="",,),0)-1),"")</f>
        <v>8</v>
      </c>
      <c r="Q1490">
        <f t="shared" si="34"/>
        <v>8</v>
      </c>
      <c r="R1490">
        <f>IF(P1490="","",0)</f>
        <v>0</v>
      </c>
    </row>
    <row r="1491" spans="1:18" x14ac:dyDescent="0.3">
      <c r="A1491" t="s">
        <v>260</v>
      </c>
      <c r="B1491" s="1">
        <v>38666</v>
      </c>
      <c r="C1491" t="s">
        <v>16</v>
      </c>
      <c r="D1491" t="s">
        <v>277</v>
      </c>
      <c r="E1491" t="s">
        <v>278</v>
      </c>
      <c r="G1491" s="6" t="s">
        <v>88</v>
      </c>
      <c r="H1491" t="s">
        <v>101</v>
      </c>
      <c r="I1491" t="s">
        <v>21</v>
      </c>
      <c r="J1491" t="s">
        <v>73</v>
      </c>
      <c r="K1491">
        <v>24.7</v>
      </c>
      <c r="L1491">
        <v>14</v>
      </c>
      <c r="M1491" t="s">
        <v>272</v>
      </c>
      <c r="N1491">
        <v>14</v>
      </c>
      <c r="P1491" cm="1">
        <f t="array" ref="P1491">IF(Q1491&gt;0,INDEX(Q1491:Q13625,MATCH(TRUE,INDEX(Q1491:Q13625="",,),0)-1),"")</f>
        <v>8</v>
      </c>
      <c r="Q1491">
        <f t="shared" si="34"/>
        <v>8</v>
      </c>
      <c r="R1491">
        <f>IF(P1491="","",0)</f>
        <v>0</v>
      </c>
    </row>
    <row r="1492" spans="1:18" x14ac:dyDescent="0.3">
      <c r="P1492" t="str" cm="1">
        <f t="array" ref="P1492">IF(Q1492&gt;0,INDEX(Q1492:Q13626,MATCH(TRUE,INDEX(Q1492:Q13626="",,),0)-1),"")</f>
        <v/>
      </c>
      <c r="R1492" t="str">
        <f>IF(P1492="","",0)</f>
        <v/>
      </c>
    </row>
    <row r="1493" spans="1:18" x14ac:dyDescent="0.3">
      <c r="A1493" t="s">
        <v>260</v>
      </c>
      <c r="B1493" s="1">
        <v>38687</v>
      </c>
      <c r="C1493" t="s">
        <v>16</v>
      </c>
      <c r="D1493" t="s">
        <v>280</v>
      </c>
      <c r="E1493" t="s">
        <v>281</v>
      </c>
      <c r="G1493" t="s">
        <v>19</v>
      </c>
      <c r="H1493" t="s">
        <v>102</v>
      </c>
      <c r="I1493" t="s">
        <v>45</v>
      </c>
      <c r="J1493" t="s">
        <v>93</v>
      </c>
      <c r="K1493">
        <v>136.9</v>
      </c>
      <c r="L1493">
        <v>959</v>
      </c>
      <c r="M1493" t="s">
        <v>269</v>
      </c>
      <c r="N1493">
        <v>1225</v>
      </c>
      <c r="O1493" t="s">
        <v>24</v>
      </c>
      <c r="P1493" cm="1">
        <f t="array" ref="P1493">IF(Q1493&gt;0,INDEX(Q1493:Q13627,MATCH(TRUE,INDEX(Q1493:Q13627="",,),0)-1),"")</f>
        <v>8</v>
      </c>
      <c r="Q1493">
        <f>INT((ROW()-1493)/12)+1</f>
        <v>1</v>
      </c>
      <c r="R1493">
        <f>IF(P1493="","",0)</f>
        <v>0</v>
      </c>
    </row>
    <row r="1494" spans="1:18" x14ac:dyDescent="0.3">
      <c r="A1494" t="s">
        <v>260</v>
      </c>
      <c r="B1494" s="1">
        <v>38687</v>
      </c>
      <c r="C1494" t="s">
        <v>16</v>
      </c>
      <c r="D1494" t="s">
        <v>280</v>
      </c>
      <c r="E1494" t="s">
        <v>281</v>
      </c>
      <c r="G1494" t="s">
        <v>19</v>
      </c>
      <c r="H1494" t="s">
        <v>128</v>
      </c>
      <c r="I1494" t="s">
        <v>21</v>
      </c>
      <c r="J1494" t="s">
        <v>73</v>
      </c>
      <c r="K1494">
        <v>968.1</v>
      </c>
      <c r="L1494">
        <v>21.7</v>
      </c>
      <c r="M1494" t="s">
        <v>269</v>
      </c>
      <c r="N1494">
        <v>50</v>
      </c>
      <c r="O1494" t="s">
        <v>24</v>
      </c>
      <c r="P1494" cm="1">
        <f t="array" ref="P1494">IF(Q1494&gt;0,INDEX(Q1494:Q13628,MATCH(TRUE,INDEX(Q1494:Q13628="",,),0)-1),"")</f>
        <v>8</v>
      </c>
      <c r="Q1494">
        <f t="shared" ref="Q1494:Q1557" si="35">INT((ROW()-1493)/12)+1</f>
        <v>1</v>
      </c>
      <c r="R1494">
        <f>IF(P1494="","",0)</f>
        <v>0</v>
      </c>
    </row>
    <row r="1495" spans="1:18" x14ac:dyDescent="0.3">
      <c r="A1495" t="s">
        <v>260</v>
      </c>
      <c r="B1495" s="1">
        <v>38687</v>
      </c>
      <c r="C1495" t="s">
        <v>16</v>
      </c>
      <c r="D1495" t="s">
        <v>280</v>
      </c>
      <c r="E1495" t="s">
        <v>281</v>
      </c>
      <c r="G1495" t="s">
        <v>19</v>
      </c>
      <c r="H1495" t="s">
        <v>72</v>
      </c>
      <c r="I1495" t="s">
        <v>21</v>
      </c>
      <c r="J1495" t="s">
        <v>73</v>
      </c>
      <c r="K1495">
        <v>1162.3</v>
      </c>
      <c r="L1495">
        <v>15.9</v>
      </c>
      <c r="M1495" t="s">
        <v>269</v>
      </c>
      <c r="N1495">
        <v>50</v>
      </c>
      <c r="O1495" t="s">
        <v>24</v>
      </c>
      <c r="P1495" cm="1">
        <f t="array" ref="P1495">IF(Q1495&gt;0,INDEX(Q1495:Q13629,MATCH(TRUE,INDEX(Q1495:Q13629="",,),0)-1),"")</f>
        <v>8</v>
      </c>
      <c r="Q1495">
        <f t="shared" si="35"/>
        <v>1</v>
      </c>
      <c r="R1495">
        <f>IF(P1495="","",0)</f>
        <v>0</v>
      </c>
    </row>
    <row r="1496" spans="1:18" x14ac:dyDescent="0.3">
      <c r="A1496" t="s">
        <v>260</v>
      </c>
      <c r="B1496" s="1">
        <v>38687</v>
      </c>
      <c r="C1496" t="s">
        <v>16</v>
      </c>
      <c r="D1496" t="s">
        <v>280</v>
      </c>
      <c r="E1496" t="s">
        <v>281</v>
      </c>
      <c r="G1496" s="6" t="s">
        <v>88</v>
      </c>
      <c r="H1496" t="s">
        <v>85</v>
      </c>
      <c r="I1496" t="s">
        <v>45</v>
      </c>
      <c r="J1496" t="s">
        <v>93</v>
      </c>
      <c r="K1496">
        <v>48.5</v>
      </c>
      <c r="L1496">
        <v>167</v>
      </c>
      <c r="M1496" t="s">
        <v>269</v>
      </c>
      <c r="N1496">
        <v>167</v>
      </c>
      <c r="O1496" t="s">
        <v>24</v>
      </c>
      <c r="P1496" cm="1">
        <f t="array" ref="P1496">IF(Q1496&gt;0,INDEX(Q1496:Q13630,MATCH(TRUE,INDEX(Q1496:Q13630="",,),0)-1),"")</f>
        <v>8</v>
      </c>
      <c r="Q1496">
        <f t="shared" si="35"/>
        <v>1</v>
      </c>
      <c r="R1496">
        <f>IF(P1496="","",0)</f>
        <v>0</v>
      </c>
    </row>
    <row r="1497" spans="1:18" x14ac:dyDescent="0.3">
      <c r="A1497" t="s">
        <v>260</v>
      </c>
      <c r="B1497" s="1">
        <v>38687</v>
      </c>
      <c r="C1497" t="s">
        <v>16</v>
      </c>
      <c r="D1497" t="s">
        <v>280</v>
      </c>
      <c r="E1497" t="s">
        <v>281</v>
      </c>
      <c r="G1497" s="6" t="s">
        <v>88</v>
      </c>
      <c r="H1497" t="s">
        <v>264</v>
      </c>
      <c r="I1497" t="s">
        <v>45</v>
      </c>
      <c r="J1497" t="s">
        <v>93</v>
      </c>
      <c r="K1497">
        <v>15.3</v>
      </c>
      <c r="L1497">
        <v>435</v>
      </c>
      <c r="M1497" t="s">
        <v>269</v>
      </c>
      <c r="N1497">
        <v>435</v>
      </c>
      <c r="O1497" t="s">
        <v>24</v>
      </c>
      <c r="P1497" cm="1">
        <f t="array" ref="P1497">IF(Q1497&gt;0,INDEX(Q1497:Q13631,MATCH(TRUE,INDEX(Q1497:Q13631="",,),0)-1),"")</f>
        <v>8</v>
      </c>
      <c r="Q1497">
        <f t="shared" si="35"/>
        <v>1</v>
      </c>
      <c r="R1497">
        <f>IF(P1497="","",0)</f>
        <v>0</v>
      </c>
    </row>
    <row r="1498" spans="1:18" x14ac:dyDescent="0.3">
      <c r="A1498" t="s">
        <v>260</v>
      </c>
      <c r="B1498" s="1">
        <v>38687</v>
      </c>
      <c r="C1498" t="s">
        <v>16</v>
      </c>
      <c r="D1498" t="s">
        <v>280</v>
      </c>
      <c r="E1498" t="s">
        <v>281</v>
      </c>
      <c r="G1498" s="6" t="s">
        <v>88</v>
      </c>
      <c r="H1498" t="s">
        <v>100</v>
      </c>
      <c r="I1498" t="s">
        <v>45</v>
      </c>
      <c r="J1498" t="s">
        <v>93</v>
      </c>
      <c r="K1498">
        <v>4.5</v>
      </c>
      <c r="L1498">
        <v>130</v>
      </c>
      <c r="M1498" t="s">
        <v>269</v>
      </c>
      <c r="N1498">
        <v>130</v>
      </c>
      <c r="O1498" t="s">
        <v>24</v>
      </c>
      <c r="P1498" cm="1">
        <f t="array" ref="P1498">IF(Q1498&gt;0,INDEX(Q1498:Q13632,MATCH(TRUE,INDEX(Q1498:Q13632="",,),0)-1),"")</f>
        <v>8</v>
      </c>
      <c r="Q1498">
        <f t="shared" si="35"/>
        <v>1</v>
      </c>
      <c r="R1498">
        <f>IF(P1498="","",0)</f>
        <v>0</v>
      </c>
    </row>
    <row r="1499" spans="1:18" x14ac:dyDescent="0.3">
      <c r="A1499" t="s">
        <v>260</v>
      </c>
      <c r="B1499" s="1">
        <v>38687</v>
      </c>
      <c r="C1499" t="s">
        <v>16</v>
      </c>
      <c r="D1499" t="s">
        <v>280</v>
      </c>
      <c r="E1499" t="s">
        <v>281</v>
      </c>
      <c r="G1499" s="6" t="s">
        <v>88</v>
      </c>
      <c r="H1499" t="s">
        <v>279</v>
      </c>
      <c r="I1499" t="s">
        <v>45</v>
      </c>
      <c r="J1499" t="s">
        <v>93</v>
      </c>
      <c r="K1499">
        <v>0.2</v>
      </c>
      <c r="L1499">
        <v>45</v>
      </c>
      <c r="M1499" t="s">
        <v>269</v>
      </c>
      <c r="N1499">
        <v>45</v>
      </c>
      <c r="O1499" t="s">
        <v>24</v>
      </c>
      <c r="P1499" cm="1">
        <f t="array" ref="P1499">IF(Q1499&gt;0,INDEX(Q1499:Q13633,MATCH(TRUE,INDEX(Q1499:Q13633="",,),0)-1),"")</f>
        <v>8</v>
      </c>
      <c r="Q1499">
        <f t="shared" si="35"/>
        <v>1</v>
      </c>
      <c r="R1499">
        <f>IF(P1499="","",0)</f>
        <v>0</v>
      </c>
    </row>
    <row r="1500" spans="1:18" x14ac:dyDescent="0.3">
      <c r="A1500" t="s">
        <v>260</v>
      </c>
      <c r="B1500" s="1">
        <v>38687</v>
      </c>
      <c r="C1500" t="s">
        <v>16</v>
      </c>
      <c r="D1500" t="s">
        <v>280</v>
      </c>
      <c r="E1500" t="s">
        <v>281</v>
      </c>
      <c r="G1500" s="6" t="s">
        <v>88</v>
      </c>
      <c r="H1500" t="s">
        <v>92</v>
      </c>
      <c r="I1500" t="s">
        <v>45</v>
      </c>
      <c r="J1500" t="s">
        <v>93</v>
      </c>
      <c r="K1500">
        <v>0.4</v>
      </c>
      <c r="L1500">
        <v>554</v>
      </c>
      <c r="M1500" t="s">
        <v>269</v>
      </c>
      <c r="N1500">
        <v>554</v>
      </c>
      <c r="O1500" t="s">
        <v>24</v>
      </c>
      <c r="P1500" cm="1">
        <f t="array" ref="P1500">IF(Q1500&gt;0,INDEX(Q1500:Q13634,MATCH(TRUE,INDEX(Q1500:Q13634="",,),0)-1),"")</f>
        <v>8</v>
      </c>
      <c r="Q1500">
        <f t="shared" si="35"/>
        <v>1</v>
      </c>
      <c r="R1500">
        <f>IF(P1500="","",0)</f>
        <v>0</v>
      </c>
    </row>
    <row r="1501" spans="1:18" x14ac:dyDescent="0.3">
      <c r="A1501" t="s">
        <v>260</v>
      </c>
      <c r="B1501" s="1">
        <v>38687</v>
      </c>
      <c r="C1501" t="s">
        <v>16</v>
      </c>
      <c r="D1501" t="s">
        <v>280</v>
      </c>
      <c r="E1501" t="s">
        <v>281</v>
      </c>
      <c r="G1501" s="6" t="s">
        <v>88</v>
      </c>
      <c r="H1501" t="s">
        <v>96</v>
      </c>
      <c r="I1501" t="s">
        <v>45</v>
      </c>
      <c r="J1501" t="s">
        <v>93</v>
      </c>
      <c r="K1501">
        <v>6.7</v>
      </c>
      <c r="L1501">
        <v>129</v>
      </c>
      <c r="M1501" t="s">
        <v>269</v>
      </c>
      <c r="N1501">
        <v>129</v>
      </c>
      <c r="O1501" t="s">
        <v>24</v>
      </c>
      <c r="P1501" cm="1">
        <f t="array" ref="P1501">IF(Q1501&gt;0,INDEX(Q1501:Q13635,MATCH(TRUE,INDEX(Q1501:Q13635="",,),0)-1),"")</f>
        <v>8</v>
      </c>
      <c r="Q1501">
        <f t="shared" si="35"/>
        <v>1</v>
      </c>
      <c r="R1501">
        <f>IF(P1501="","",0)</f>
        <v>0</v>
      </c>
    </row>
    <row r="1502" spans="1:18" x14ac:dyDescent="0.3">
      <c r="A1502" t="s">
        <v>260</v>
      </c>
      <c r="B1502" s="1">
        <v>38687</v>
      </c>
      <c r="C1502" t="s">
        <v>16</v>
      </c>
      <c r="D1502" t="s">
        <v>280</v>
      </c>
      <c r="E1502" t="s">
        <v>281</v>
      </c>
      <c r="G1502" s="6" t="s">
        <v>88</v>
      </c>
      <c r="H1502" t="s">
        <v>265</v>
      </c>
      <c r="I1502" t="s">
        <v>45</v>
      </c>
      <c r="J1502" t="s">
        <v>93</v>
      </c>
      <c r="K1502">
        <v>7.4</v>
      </c>
      <c r="L1502">
        <v>73</v>
      </c>
      <c r="M1502" t="s">
        <v>269</v>
      </c>
      <c r="N1502">
        <v>73</v>
      </c>
      <c r="O1502" t="s">
        <v>24</v>
      </c>
      <c r="P1502" cm="1">
        <f t="array" ref="P1502">IF(Q1502&gt;0,INDEX(Q1502:Q13636,MATCH(TRUE,INDEX(Q1502:Q13636="",,),0)-1),"")</f>
        <v>8</v>
      </c>
      <c r="Q1502">
        <f t="shared" si="35"/>
        <v>1</v>
      </c>
      <c r="R1502">
        <f>IF(P1502="","",0)</f>
        <v>0</v>
      </c>
    </row>
    <row r="1503" spans="1:18" x14ac:dyDescent="0.3">
      <c r="A1503" t="s">
        <v>260</v>
      </c>
      <c r="B1503" s="1">
        <v>38687</v>
      </c>
      <c r="C1503" t="s">
        <v>16</v>
      </c>
      <c r="D1503" t="s">
        <v>280</v>
      </c>
      <c r="E1503" t="s">
        <v>281</v>
      </c>
      <c r="G1503" s="6" t="s">
        <v>88</v>
      </c>
      <c r="H1503" t="s">
        <v>200</v>
      </c>
      <c r="I1503" t="s">
        <v>45</v>
      </c>
      <c r="J1503" t="s">
        <v>93</v>
      </c>
      <c r="K1503">
        <v>0.4</v>
      </c>
      <c r="L1503">
        <v>562</v>
      </c>
      <c r="M1503" t="s">
        <v>269</v>
      </c>
      <c r="N1503">
        <v>562</v>
      </c>
      <c r="O1503" t="s">
        <v>24</v>
      </c>
      <c r="P1503" cm="1">
        <f t="array" ref="P1503">IF(Q1503&gt;0,INDEX(Q1503:Q13637,MATCH(TRUE,INDEX(Q1503:Q13637="",,),0)-1),"")</f>
        <v>8</v>
      </c>
      <c r="Q1503">
        <f t="shared" si="35"/>
        <v>1</v>
      </c>
      <c r="R1503">
        <f>IF(P1503="","",0)</f>
        <v>0</v>
      </c>
    </row>
    <row r="1504" spans="1:18" x14ac:dyDescent="0.3">
      <c r="A1504" t="s">
        <v>260</v>
      </c>
      <c r="B1504" s="1">
        <v>38687</v>
      </c>
      <c r="C1504" t="s">
        <v>16</v>
      </c>
      <c r="D1504" t="s">
        <v>280</v>
      </c>
      <c r="E1504" t="s">
        <v>281</v>
      </c>
      <c r="G1504" s="6" t="s">
        <v>88</v>
      </c>
      <c r="H1504" t="s">
        <v>101</v>
      </c>
      <c r="I1504" t="s">
        <v>21</v>
      </c>
      <c r="J1504" t="s">
        <v>73</v>
      </c>
      <c r="K1504">
        <v>59.7</v>
      </c>
      <c r="L1504">
        <v>16.600000000000001</v>
      </c>
      <c r="M1504" t="s">
        <v>269</v>
      </c>
      <c r="N1504">
        <v>16.600000000000001</v>
      </c>
      <c r="O1504" t="s">
        <v>24</v>
      </c>
      <c r="P1504" cm="1">
        <f t="array" ref="P1504">IF(Q1504&gt;0,INDEX(Q1504:Q13638,MATCH(TRUE,INDEX(Q1504:Q13638="",,),0)-1),"")</f>
        <v>8</v>
      </c>
      <c r="Q1504">
        <f t="shared" si="35"/>
        <v>1</v>
      </c>
      <c r="R1504">
        <f>IF(P1504="","",0)</f>
        <v>0</v>
      </c>
    </row>
    <row r="1505" spans="1:18" x14ac:dyDescent="0.3">
      <c r="A1505" t="s">
        <v>260</v>
      </c>
      <c r="B1505" s="1">
        <v>38687</v>
      </c>
      <c r="C1505" t="s">
        <v>16</v>
      </c>
      <c r="D1505" t="s">
        <v>280</v>
      </c>
      <c r="E1505" t="s">
        <v>281</v>
      </c>
      <c r="G1505" t="s">
        <v>19</v>
      </c>
      <c r="H1505" t="s">
        <v>102</v>
      </c>
      <c r="I1505" t="s">
        <v>45</v>
      </c>
      <c r="J1505" t="s">
        <v>93</v>
      </c>
      <c r="K1505">
        <v>136.9</v>
      </c>
      <c r="L1505">
        <v>959</v>
      </c>
      <c r="M1505" t="s">
        <v>266</v>
      </c>
      <c r="N1505">
        <v>1315</v>
      </c>
      <c r="P1505" cm="1">
        <f t="array" ref="P1505">IF(Q1505&gt;0,INDEX(Q1505:Q13639,MATCH(TRUE,INDEX(Q1505:Q13639="",,),0)-1),"")</f>
        <v>8</v>
      </c>
      <c r="Q1505">
        <f t="shared" si="35"/>
        <v>2</v>
      </c>
      <c r="R1505">
        <f>IF(P1505="","",0)</f>
        <v>0</v>
      </c>
    </row>
    <row r="1506" spans="1:18" x14ac:dyDescent="0.3">
      <c r="A1506" t="s">
        <v>260</v>
      </c>
      <c r="B1506" s="1">
        <v>38687</v>
      </c>
      <c r="C1506" t="s">
        <v>16</v>
      </c>
      <c r="D1506" t="s">
        <v>280</v>
      </c>
      <c r="E1506" t="s">
        <v>281</v>
      </c>
      <c r="G1506" t="s">
        <v>19</v>
      </c>
      <c r="H1506" t="s">
        <v>128</v>
      </c>
      <c r="I1506" t="s">
        <v>21</v>
      </c>
      <c r="J1506" t="s">
        <v>73</v>
      </c>
      <c r="K1506">
        <v>968.1</v>
      </c>
      <c r="L1506">
        <v>21.7</v>
      </c>
      <c r="M1506" t="s">
        <v>266</v>
      </c>
      <c r="N1506">
        <v>37</v>
      </c>
      <c r="P1506" cm="1">
        <f t="array" ref="P1506">IF(Q1506&gt;0,INDEX(Q1506:Q13640,MATCH(TRUE,INDEX(Q1506:Q13640="",,),0)-1),"")</f>
        <v>8</v>
      </c>
      <c r="Q1506">
        <f t="shared" si="35"/>
        <v>2</v>
      </c>
      <c r="R1506">
        <f>IF(P1506="","",0)</f>
        <v>0</v>
      </c>
    </row>
    <row r="1507" spans="1:18" x14ac:dyDescent="0.3">
      <c r="A1507" t="s">
        <v>260</v>
      </c>
      <c r="B1507" s="1">
        <v>38687</v>
      </c>
      <c r="C1507" t="s">
        <v>16</v>
      </c>
      <c r="D1507" t="s">
        <v>280</v>
      </c>
      <c r="E1507" t="s">
        <v>281</v>
      </c>
      <c r="G1507" t="s">
        <v>19</v>
      </c>
      <c r="H1507" t="s">
        <v>72</v>
      </c>
      <c r="I1507" t="s">
        <v>21</v>
      </c>
      <c r="J1507" t="s">
        <v>73</v>
      </c>
      <c r="K1507">
        <v>1162.3</v>
      </c>
      <c r="L1507">
        <v>15.9</v>
      </c>
      <c r="M1507" t="s">
        <v>266</v>
      </c>
      <c r="N1507">
        <v>41.5</v>
      </c>
      <c r="P1507" cm="1">
        <f t="array" ref="P1507">IF(Q1507&gt;0,INDEX(Q1507:Q13641,MATCH(TRUE,INDEX(Q1507:Q13641="",,),0)-1),"")</f>
        <v>8</v>
      </c>
      <c r="Q1507">
        <f t="shared" si="35"/>
        <v>2</v>
      </c>
      <c r="R1507">
        <f>IF(P1507="","",0)</f>
        <v>0</v>
      </c>
    </row>
    <row r="1508" spans="1:18" x14ac:dyDescent="0.3">
      <c r="A1508" t="s">
        <v>260</v>
      </c>
      <c r="B1508" s="1">
        <v>38687</v>
      </c>
      <c r="C1508" t="s">
        <v>16</v>
      </c>
      <c r="D1508" t="s">
        <v>280</v>
      </c>
      <c r="E1508" t="s">
        <v>281</v>
      </c>
      <c r="G1508" s="6" t="s">
        <v>88</v>
      </c>
      <c r="H1508" t="s">
        <v>85</v>
      </c>
      <c r="I1508" t="s">
        <v>45</v>
      </c>
      <c r="J1508" t="s">
        <v>93</v>
      </c>
      <c r="K1508">
        <v>48.5</v>
      </c>
      <c r="L1508">
        <v>167</v>
      </c>
      <c r="M1508" t="s">
        <v>266</v>
      </c>
      <c r="N1508">
        <v>167</v>
      </c>
      <c r="P1508" cm="1">
        <f t="array" ref="P1508">IF(Q1508&gt;0,INDEX(Q1508:Q13642,MATCH(TRUE,INDEX(Q1508:Q13642="",,),0)-1),"")</f>
        <v>8</v>
      </c>
      <c r="Q1508">
        <f t="shared" si="35"/>
        <v>2</v>
      </c>
      <c r="R1508">
        <f>IF(P1508="","",0)</f>
        <v>0</v>
      </c>
    </row>
    <row r="1509" spans="1:18" x14ac:dyDescent="0.3">
      <c r="A1509" t="s">
        <v>260</v>
      </c>
      <c r="B1509" s="1">
        <v>38687</v>
      </c>
      <c r="C1509" t="s">
        <v>16</v>
      </c>
      <c r="D1509" t="s">
        <v>280</v>
      </c>
      <c r="E1509" t="s">
        <v>281</v>
      </c>
      <c r="G1509" s="6" t="s">
        <v>88</v>
      </c>
      <c r="H1509" t="s">
        <v>264</v>
      </c>
      <c r="I1509" t="s">
        <v>45</v>
      </c>
      <c r="J1509" t="s">
        <v>93</v>
      </c>
      <c r="K1509">
        <v>15.3</v>
      </c>
      <c r="L1509">
        <v>435</v>
      </c>
      <c r="M1509" t="s">
        <v>266</v>
      </c>
      <c r="N1509">
        <v>435</v>
      </c>
      <c r="P1509" cm="1">
        <f t="array" ref="P1509">IF(Q1509&gt;0,INDEX(Q1509:Q13643,MATCH(TRUE,INDEX(Q1509:Q13643="",,),0)-1),"")</f>
        <v>8</v>
      </c>
      <c r="Q1509">
        <f t="shared" si="35"/>
        <v>2</v>
      </c>
      <c r="R1509">
        <f>IF(P1509="","",0)</f>
        <v>0</v>
      </c>
    </row>
    <row r="1510" spans="1:18" x14ac:dyDescent="0.3">
      <c r="A1510" t="s">
        <v>260</v>
      </c>
      <c r="B1510" s="1">
        <v>38687</v>
      </c>
      <c r="C1510" t="s">
        <v>16</v>
      </c>
      <c r="D1510" t="s">
        <v>280</v>
      </c>
      <c r="E1510" t="s">
        <v>281</v>
      </c>
      <c r="G1510" s="6" t="s">
        <v>88</v>
      </c>
      <c r="H1510" t="s">
        <v>100</v>
      </c>
      <c r="I1510" t="s">
        <v>45</v>
      </c>
      <c r="J1510" t="s">
        <v>93</v>
      </c>
      <c r="K1510">
        <v>4.5</v>
      </c>
      <c r="L1510">
        <v>130</v>
      </c>
      <c r="M1510" t="s">
        <v>266</v>
      </c>
      <c r="N1510">
        <v>130</v>
      </c>
      <c r="P1510" cm="1">
        <f t="array" ref="P1510">IF(Q1510&gt;0,INDEX(Q1510:Q13644,MATCH(TRUE,INDEX(Q1510:Q13644="",,),0)-1),"")</f>
        <v>8</v>
      </c>
      <c r="Q1510">
        <f t="shared" si="35"/>
        <v>2</v>
      </c>
      <c r="R1510">
        <f>IF(P1510="","",0)</f>
        <v>0</v>
      </c>
    </row>
    <row r="1511" spans="1:18" x14ac:dyDescent="0.3">
      <c r="A1511" t="s">
        <v>260</v>
      </c>
      <c r="B1511" s="1">
        <v>38687</v>
      </c>
      <c r="C1511" t="s">
        <v>16</v>
      </c>
      <c r="D1511" t="s">
        <v>280</v>
      </c>
      <c r="E1511" t="s">
        <v>281</v>
      </c>
      <c r="G1511" s="6" t="s">
        <v>88</v>
      </c>
      <c r="H1511" t="s">
        <v>279</v>
      </c>
      <c r="I1511" t="s">
        <v>45</v>
      </c>
      <c r="J1511" t="s">
        <v>93</v>
      </c>
      <c r="K1511">
        <v>0.2</v>
      </c>
      <c r="L1511">
        <v>45</v>
      </c>
      <c r="M1511" t="s">
        <v>266</v>
      </c>
      <c r="N1511">
        <v>45</v>
      </c>
      <c r="P1511" cm="1">
        <f t="array" ref="P1511">IF(Q1511&gt;0,INDEX(Q1511:Q13645,MATCH(TRUE,INDEX(Q1511:Q13645="",,),0)-1),"")</f>
        <v>8</v>
      </c>
      <c r="Q1511">
        <f t="shared" si="35"/>
        <v>2</v>
      </c>
      <c r="R1511">
        <f>IF(P1511="","",0)</f>
        <v>0</v>
      </c>
    </row>
    <row r="1512" spans="1:18" x14ac:dyDescent="0.3">
      <c r="A1512" t="s">
        <v>260</v>
      </c>
      <c r="B1512" s="1">
        <v>38687</v>
      </c>
      <c r="C1512" t="s">
        <v>16</v>
      </c>
      <c r="D1512" t="s">
        <v>280</v>
      </c>
      <c r="E1512" t="s">
        <v>281</v>
      </c>
      <c r="G1512" s="6" t="s">
        <v>88</v>
      </c>
      <c r="H1512" t="s">
        <v>92</v>
      </c>
      <c r="I1512" t="s">
        <v>45</v>
      </c>
      <c r="J1512" t="s">
        <v>93</v>
      </c>
      <c r="K1512">
        <v>0.4</v>
      </c>
      <c r="L1512">
        <v>554</v>
      </c>
      <c r="M1512" t="s">
        <v>266</v>
      </c>
      <c r="N1512">
        <v>554</v>
      </c>
      <c r="P1512" cm="1">
        <f t="array" ref="P1512">IF(Q1512&gt;0,INDEX(Q1512:Q13646,MATCH(TRUE,INDEX(Q1512:Q13646="",,),0)-1),"")</f>
        <v>8</v>
      </c>
      <c r="Q1512">
        <f t="shared" si="35"/>
        <v>2</v>
      </c>
      <c r="R1512">
        <f>IF(P1512="","",0)</f>
        <v>0</v>
      </c>
    </row>
    <row r="1513" spans="1:18" x14ac:dyDescent="0.3">
      <c r="A1513" t="s">
        <v>260</v>
      </c>
      <c r="B1513" s="1">
        <v>38687</v>
      </c>
      <c r="C1513" t="s">
        <v>16</v>
      </c>
      <c r="D1513" t="s">
        <v>280</v>
      </c>
      <c r="E1513" t="s">
        <v>281</v>
      </c>
      <c r="G1513" s="6" t="s">
        <v>88</v>
      </c>
      <c r="H1513" t="s">
        <v>96</v>
      </c>
      <c r="I1513" t="s">
        <v>45</v>
      </c>
      <c r="J1513" t="s">
        <v>93</v>
      </c>
      <c r="K1513">
        <v>6.7</v>
      </c>
      <c r="L1513">
        <v>129</v>
      </c>
      <c r="M1513" t="s">
        <v>266</v>
      </c>
      <c r="N1513">
        <v>129</v>
      </c>
      <c r="P1513" cm="1">
        <f t="array" ref="P1513">IF(Q1513&gt;0,INDEX(Q1513:Q13647,MATCH(TRUE,INDEX(Q1513:Q13647="",,),0)-1),"")</f>
        <v>8</v>
      </c>
      <c r="Q1513">
        <f t="shared" si="35"/>
        <v>2</v>
      </c>
      <c r="R1513">
        <f>IF(P1513="","",0)</f>
        <v>0</v>
      </c>
    </row>
    <row r="1514" spans="1:18" x14ac:dyDescent="0.3">
      <c r="A1514" t="s">
        <v>260</v>
      </c>
      <c r="B1514" s="1">
        <v>38687</v>
      </c>
      <c r="C1514" t="s">
        <v>16</v>
      </c>
      <c r="D1514" t="s">
        <v>280</v>
      </c>
      <c r="E1514" t="s">
        <v>281</v>
      </c>
      <c r="G1514" s="6" t="s">
        <v>88</v>
      </c>
      <c r="H1514" t="s">
        <v>265</v>
      </c>
      <c r="I1514" t="s">
        <v>45</v>
      </c>
      <c r="J1514" t="s">
        <v>93</v>
      </c>
      <c r="K1514">
        <v>7.4</v>
      </c>
      <c r="L1514">
        <v>73</v>
      </c>
      <c r="M1514" t="s">
        <v>266</v>
      </c>
      <c r="N1514">
        <v>73</v>
      </c>
      <c r="P1514" cm="1">
        <f t="array" ref="P1514">IF(Q1514&gt;0,INDEX(Q1514:Q13648,MATCH(TRUE,INDEX(Q1514:Q13648="",,),0)-1),"")</f>
        <v>8</v>
      </c>
      <c r="Q1514">
        <f t="shared" si="35"/>
        <v>2</v>
      </c>
      <c r="R1514">
        <f>IF(P1514="","",0)</f>
        <v>0</v>
      </c>
    </row>
    <row r="1515" spans="1:18" x14ac:dyDescent="0.3">
      <c r="A1515" t="s">
        <v>260</v>
      </c>
      <c r="B1515" s="1">
        <v>38687</v>
      </c>
      <c r="C1515" t="s">
        <v>16</v>
      </c>
      <c r="D1515" t="s">
        <v>280</v>
      </c>
      <c r="E1515" t="s">
        <v>281</v>
      </c>
      <c r="G1515" s="6" t="s">
        <v>88</v>
      </c>
      <c r="H1515" t="s">
        <v>200</v>
      </c>
      <c r="I1515" t="s">
        <v>45</v>
      </c>
      <c r="J1515" t="s">
        <v>93</v>
      </c>
      <c r="K1515">
        <v>0.4</v>
      </c>
      <c r="L1515">
        <v>562</v>
      </c>
      <c r="M1515" t="s">
        <v>266</v>
      </c>
      <c r="N1515">
        <v>562</v>
      </c>
      <c r="P1515" cm="1">
        <f t="array" ref="P1515">IF(Q1515&gt;0,INDEX(Q1515:Q13649,MATCH(TRUE,INDEX(Q1515:Q13649="",,),0)-1),"")</f>
        <v>8</v>
      </c>
      <c r="Q1515">
        <f t="shared" si="35"/>
        <v>2</v>
      </c>
      <c r="R1515">
        <f>IF(P1515="","",0)</f>
        <v>0</v>
      </c>
    </row>
    <row r="1516" spans="1:18" x14ac:dyDescent="0.3">
      <c r="A1516" t="s">
        <v>260</v>
      </c>
      <c r="B1516" s="1">
        <v>38687</v>
      </c>
      <c r="C1516" t="s">
        <v>16</v>
      </c>
      <c r="D1516" t="s">
        <v>280</v>
      </c>
      <c r="E1516" t="s">
        <v>281</v>
      </c>
      <c r="G1516" s="6" t="s">
        <v>88</v>
      </c>
      <c r="H1516" t="s">
        <v>101</v>
      </c>
      <c r="I1516" t="s">
        <v>21</v>
      </c>
      <c r="J1516" t="s">
        <v>73</v>
      </c>
      <c r="K1516">
        <v>59.7</v>
      </c>
      <c r="L1516">
        <v>16.600000000000001</v>
      </c>
      <c r="M1516" t="s">
        <v>266</v>
      </c>
      <c r="N1516">
        <v>16.600000000000001</v>
      </c>
      <c r="P1516" cm="1">
        <f t="array" ref="P1516">IF(Q1516&gt;0,INDEX(Q1516:Q13650,MATCH(TRUE,INDEX(Q1516:Q13650="",,),0)-1),"")</f>
        <v>8</v>
      </c>
      <c r="Q1516">
        <f t="shared" si="35"/>
        <v>2</v>
      </c>
      <c r="R1516">
        <f>IF(P1516="","",0)</f>
        <v>0</v>
      </c>
    </row>
    <row r="1517" spans="1:18" x14ac:dyDescent="0.3">
      <c r="A1517" t="s">
        <v>260</v>
      </c>
      <c r="B1517" s="1">
        <v>38687</v>
      </c>
      <c r="C1517" t="s">
        <v>16</v>
      </c>
      <c r="D1517" t="s">
        <v>280</v>
      </c>
      <c r="E1517" t="s">
        <v>281</v>
      </c>
      <c r="G1517" t="s">
        <v>19</v>
      </c>
      <c r="H1517" t="s">
        <v>102</v>
      </c>
      <c r="I1517" t="s">
        <v>45</v>
      </c>
      <c r="J1517" t="s">
        <v>93</v>
      </c>
      <c r="K1517">
        <v>136.9</v>
      </c>
      <c r="L1517">
        <v>959</v>
      </c>
      <c r="M1517" t="s">
        <v>263</v>
      </c>
      <c r="N1517">
        <v>1243.56</v>
      </c>
      <c r="P1517" cm="1">
        <f t="array" ref="P1517">IF(Q1517&gt;0,INDEX(Q1517:Q13651,MATCH(TRUE,INDEX(Q1517:Q13651="",,),0)-1),"")</f>
        <v>8</v>
      </c>
      <c r="Q1517">
        <f t="shared" si="35"/>
        <v>3</v>
      </c>
      <c r="R1517">
        <f>IF(P1517="","",0)</f>
        <v>0</v>
      </c>
    </row>
    <row r="1518" spans="1:18" x14ac:dyDescent="0.3">
      <c r="A1518" t="s">
        <v>260</v>
      </c>
      <c r="B1518" s="1">
        <v>38687</v>
      </c>
      <c r="C1518" t="s">
        <v>16</v>
      </c>
      <c r="D1518" t="s">
        <v>280</v>
      </c>
      <c r="E1518" t="s">
        <v>281</v>
      </c>
      <c r="G1518" t="s">
        <v>19</v>
      </c>
      <c r="H1518" t="s">
        <v>128</v>
      </c>
      <c r="I1518" t="s">
        <v>21</v>
      </c>
      <c r="J1518" t="s">
        <v>73</v>
      </c>
      <c r="K1518">
        <v>968.1</v>
      </c>
      <c r="L1518">
        <v>21.7</v>
      </c>
      <c r="M1518" t="s">
        <v>263</v>
      </c>
      <c r="N1518">
        <v>40</v>
      </c>
      <c r="P1518" cm="1">
        <f t="array" ref="P1518">IF(Q1518&gt;0,INDEX(Q1518:Q13652,MATCH(TRUE,INDEX(Q1518:Q13652="",,),0)-1),"")</f>
        <v>8</v>
      </c>
      <c r="Q1518">
        <f t="shared" si="35"/>
        <v>3</v>
      </c>
      <c r="R1518">
        <f>IF(P1518="","",0)</f>
        <v>0</v>
      </c>
    </row>
    <row r="1519" spans="1:18" x14ac:dyDescent="0.3">
      <c r="A1519" t="s">
        <v>260</v>
      </c>
      <c r="B1519" s="1">
        <v>38687</v>
      </c>
      <c r="C1519" t="s">
        <v>16</v>
      </c>
      <c r="D1519" t="s">
        <v>280</v>
      </c>
      <c r="E1519" t="s">
        <v>281</v>
      </c>
      <c r="G1519" t="s">
        <v>19</v>
      </c>
      <c r="H1519" t="s">
        <v>72</v>
      </c>
      <c r="I1519" t="s">
        <v>21</v>
      </c>
      <c r="J1519" t="s">
        <v>73</v>
      </c>
      <c r="K1519">
        <v>1162.3</v>
      </c>
      <c r="L1519">
        <v>15.9</v>
      </c>
      <c r="M1519" t="s">
        <v>263</v>
      </c>
      <c r="N1519">
        <v>40</v>
      </c>
      <c r="P1519" cm="1">
        <f t="array" ref="P1519">IF(Q1519&gt;0,INDEX(Q1519:Q13653,MATCH(TRUE,INDEX(Q1519:Q13653="",,),0)-1),"")</f>
        <v>8</v>
      </c>
      <c r="Q1519">
        <f t="shared" si="35"/>
        <v>3</v>
      </c>
      <c r="R1519">
        <f>IF(P1519="","",0)</f>
        <v>0</v>
      </c>
    </row>
    <row r="1520" spans="1:18" x14ac:dyDescent="0.3">
      <c r="A1520" t="s">
        <v>260</v>
      </c>
      <c r="B1520" s="1">
        <v>38687</v>
      </c>
      <c r="C1520" t="s">
        <v>16</v>
      </c>
      <c r="D1520" t="s">
        <v>280</v>
      </c>
      <c r="E1520" t="s">
        <v>281</v>
      </c>
      <c r="G1520" s="6" t="s">
        <v>88</v>
      </c>
      <c r="H1520" t="s">
        <v>85</v>
      </c>
      <c r="I1520" t="s">
        <v>45</v>
      </c>
      <c r="J1520" t="s">
        <v>93</v>
      </c>
      <c r="K1520">
        <v>48.5</v>
      </c>
      <c r="L1520">
        <v>167</v>
      </c>
      <c r="M1520" t="s">
        <v>263</v>
      </c>
      <c r="N1520">
        <v>167</v>
      </c>
      <c r="P1520" cm="1">
        <f t="array" ref="P1520">IF(Q1520&gt;0,INDEX(Q1520:Q13654,MATCH(TRUE,INDEX(Q1520:Q13654="",,),0)-1),"")</f>
        <v>8</v>
      </c>
      <c r="Q1520">
        <f t="shared" si="35"/>
        <v>3</v>
      </c>
      <c r="R1520">
        <f>IF(P1520="","",0)</f>
        <v>0</v>
      </c>
    </row>
    <row r="1521" spans="1:18" x14ac:dyDescent="0.3">
      <c r="A1521" t="s">
        <v>260</v>
      </c>
      <c r="B1521" s="1">
        <v>38687</v>
      </c>
      <c r="C1521" t="s">
        <v>16</v>
      </c>
      <c r="D1521" t="s">
        <v>280</v>
      </c>
      <c r="E1521" t="s">
        <v>281</v>
      </c>
      <c r="G1521" s="6" t="s">
        <v>88</v>
      </c>
      <c r="H1521" t="s">
        <v>264</v>
      </c>
      <c r="I1521" t="s">
        <v>45</v>
      </c>
      <c r="J1521" t="s">
        <v>93</v>
      </c>
      <c r="K1521">
        <v>15.3</v>
      </c>
      <c r="L1521">
        <v>435</v>
      </c>
      <c r="M1521" t="s">
        <v>263</v>
      </c>
      <c r="N1521">
        <v>435</v>
      </c>
      <c r="P1521" cm="1">
        <f t="array" ref="P1521">IF(Q1521&gt;0,INDEX(Q1521:Q13655,MATCH(TRUE,INDEX(Q1521:Q13655="",,),0)-1),"")</f>
        <v>8</v>
      </c>
      <c r="Q1521">
        <f t="shared" si="35"/>
        <v>3</v>
      </c>
      <c r="R1521">
        <f>IF(P1521="","",0)</f>
        <v>0</v>
      </c>
    </row>
    <row r="1522" spans="1:18" x14ac:dyDescent="0.3">
      <c r="A1522" t="s">
        <v>260</v>
      </c>
      <c r="B1522" s="1">
        <v>38687</v>
      </c>
      <c r="C1522" t="s">
        <v>16</v>
      </c>
      <c r="D1522" t="s">
        <v>280</v>
      </c>
      <c r="E1522" t="s">
        <v>281</v>
      </c>
      <c r="G1522" s="6" t="s">
        <v>88</v>
      </c>
      <c r="H1522" t="s">
        <v>100</v>
      </c>
      <c r="I1522" t="s">
        <v>45</v>
      </c>
      <c r="J1522" t="s">
        <v>93</v>
      </c>
      <c r="K1522">
        <v>4.5</v>
      </c>
      <c r="L1522">
        <v>130</v>
      </c>
      <c r="M1522" t="s">
        <v>263</v>
      </c>
      <c r="N1522">
        <v>130</v>
      </c>
      <c r="P1522" cm="1">
        <f t="array" ref="P1522">IF(Q1522&gt;0,INDEX(Q1522:Q13656,MATCH(TRUE,INDEX(Q1522:Q13656="",,),0)-1),"")</f>
        <v>8</v>
      </c>
      <c r="Q1522">
        <f t="shared" si="35"/>
        <v>3</v>
      </c>
      <c r="R1522">
        <f>IF(P1522="","",0)</f>
        <v>0</v>
      </c>
    </row>
    <row r="1523" spans="1:18" x14ac:dyDescent="0.3">
      <c r="A1523" t="s">
        <v>260</v>
      </c>
      <c r="B1523" s="1">
        <v>38687</v>
      </c>
      <c r="C1523" t="s">
        <v>16</v>
      </c>
      <c r="D1523" t="s">
        <v>280</v>
      </c>
      <c r="E1523" t="s">
        <v>281</v>
      </c>
      <c r="G1523" s="6" t="s">
        <v>88</v>
      </c>
      <c r="H1523" t="s">
        <v>279</v>
      </c>
      <c r="I1523" t="s">
        <v>45</v>
      </c>
      <c r="J1523" t="s">
        <v>93</v>
      </c>
      <c r="K1523">
        <v>0.2</v>
      </c>
      <c r="L1523">
        <v>45</v>
      </c>
      <c r="M1523" t="s">
        <v>263</v>
      </c>
      <c r="N1523">
        <v>45</v>
      </c>
      <c r="P1523" cm="1">
        <f t="array" ref="P1523">IF(Q1523&gt;0,INDEX(Q1523:Q13657,MATCH(TRUE,INDEX(Q1523:Q13657="",,),0)-1),"")</f>
        <v>8</v>
      </c>
      <c r="Q1523">
        <f t="shared" si="35"/>
        <v>3</v>
      </c>
      <c r="R1523">
        <f>IF(P1523="","",0)</f>
        <v>0</v>
      </c>
    </row>
    <row r="1524" spans="1:18" x14ac:dyDescent="0.3">
      <c r="A1524" t="s">
        <v>260</v>
      </c>
      <c r="B1524" s="1">
        <v>38687</v>
      </c>
      <c r="C1524" t="s">
        <v>16</v>
      </c>
      <c r="D1524" t="s">
        <v>280</v>
      </c>
      <c r="E1524" t="s">
        <v>281</v>
      </c>
      <c r="G1524" s="6" t="s">
        <v>88</v>
      </c>
      <c r="H1524" t="s">
        <v>92</v>
      </c>
      <c r="I1524" t="s">
        <v>45</v>
      </c>
      <c r="J1524" t="s">
        <v>93</v>
      </c>
      <c r="K1524">
        <v>0.4</v>
      </c>
      <c r="L1524">
        <v>554</v>
      </c>
      <c r="M1524" t="s">
        <v>263</v>
      </c>
      <c r="N1524">
        <v>554</v>
      </c>
      <c r="P1524" cm="1">
        <f t="array" ref="P1524">IF(Q1524&gt;0,INDEX(Q1524:Q13658,MATCH(TRUE,INDEX(Q1524:Q13658="",,),0)-1),"")</f>
        <v>8</v>
      </c>
      <c r="Q1524">
        <f t="shared" si="35"/>
        <v>3</v>
      </c>
      <c r="R1524">
        <f>IF(P1524="","",0)</f>
        <v>0</v>
      </c>
    </row>
    <row r="1525" spans="1:18" x14ac:dyDescent="0.3">
      <c r="A1525" t="s">
        <v>260</v>
      </c>
      <c r="B1525" s="1">
        <v>38687</v>
      </c>
      <c r="C1525" t="s">
        <v>16</v>
      </c>
      <c r="D1525" t="s">
        <v>280</v>
      </c>
      <c r="E1525" t="s">
        <v>281</v>
      </c>
      <c r="G1525" s="6" t="s">
        <v>88</v>
      </c>
      <c r="H1525" t="s">
        <v>96</v>
      </c>
      <c r="I1525" t="s">
        <v>45</v>
      </c>
      <c r="J1525" t="s">
        <v>93</v>
      </c>
      <c r="K1525">
        <v>6.7</v>
      </c>
      <c r="L1525">
        <v>129</v>
      </c>
      <c r="M1525" t="s">
        <v>263</v>
      </c>
      <c r="N1525">
        <v>129</v>
      </c>
      <c r="P1525" cm="1">
        <f t="array" ref="P1525">IF(Q1525&gt;0,INDEX(Q1525:Q13659,MATCH(TRUE,INDEX(Q1525:Q13659="",,),0)-1),"")</f>
        <v>8</v>
      </c>
      <c r="Q1525">
        <f t="shared" si="35"/>
        <v>3</v>
      </c>
      <c r="R1525">
        <f>IF(P1525="","",0)</f>
        <v>0</v>
      </c>
    </row>
    <row r="1526" spans="1:18" x14ac:dyDescent="0.3">
      <c r="A1526" t="s">
        <v>260</v>
      </c>
      <c r="B1526" s="1">
        <v>38687</v>
      </c>
      <c r="C1526" t="s">
        <v>16</v>
      </c>
      <c r="D1526" t="s">
        <v>280</v>
      </c>
      <c r="E1526" t="s">
        <v>281</v>
      </c>
      <c r="G1526" s="6" t="s">
        <v>88</v>
      </c>
      <c r="H1526" t="s">
        <v>265</v>
      </c>
      <c r="I1526" t="s">
        <v>45</v>
      </c>
      <c r="J1526" t="s">
        <v>93</v>
      </c>
      <c r="K1526">
        <v>7.4</v>
      </c>
      <c r="L1526">
        <v>73</v>
      </c>
      <c r="M1526" t="s">
        <v>263</v>
      </c>
      <c r="N1526">
        <v>73</v>
      </c>
      <c r="P1526" cm="1">
        <f t="array" ref="P1526">IF(Q1526&gt;0,INDEX(Q1526:Q13660,MATCH(TRUE,INDEX(Q1526:Q13660="",,),0)-1),"")</f>
        <v>8</v>
      </c>
      <c r="Q1526">
        <f t="shared" si="35"/>
        <v>3</v>
      </c>
      <c r="R1526">
        <f>IF(P1526="","",0)</f>
        <v>0</v>
      </c>
    </row>
    <row r="1527" spans="1:18" x14ac:dyDescent="0.3">
      <c r="A1527" t="s">
        <v>260</v>
      </c>
      <c r="B1527" s="1">
        <v>38687</v>
      </c>
      <c r="C1527" t="s">
        <v>16</v>
      </c>
      <c r="D1527" t="s">
        <v>280</v>
      </c>
      <c r="E1527" t="s">
        <v>281</v>
      </c>
      <c r="G1527" s="6" t="s">
        <v>88</v>
      </c>
      <c r="H1527" t="s">
        <v>200</v>
      </c>
      <c r="I1527" t="s">
        <v>45</v>
      </c>
      <c r="J1527" t="s">
        <v>93</v>
      </c>
      <c r="K1527">
        <v>0.4</v>
      </c>
      <c r="L1527">
        <v>562</v>
      </c>
      <c r="M1527" t="s">
        <v>263</v>
      </c>
      <c r="N1527">
        <v>562</v>
      </c>
      <c r="P1527" cm="1">
        <f t="array" ref="P1527">IF(Q1527&gt;0,INDEX(Q1527:Q13661,MATCH(TRUE,INDEX(Q1527:Q13661="",,),0)-1),"")</f>
        <v>8</v>
      </c>
      <c r="Q1527">
        <f t="shared" si="35"/>
        <v>3</v>
      </c>
      <c r="R1527">
        <f>IF(P1527="","",0)</f>
        <v>0</v>
      </c>
    </row>
    <row r="1528" spans="1:18" x14ac:dyDescent="0.3">
      <c r="A1528" t="s">
        <v>260</v>
      </c>
      <c r="B1528" s="1">
        <v>38687</v>
      </c>
      <c r="C1528" t="s">
        <v>16</v>
      </c>
      <c r="D1528" t="s">
        <v>280</v>
      </c>
      <c r="E1528" t="s">
        <v>281</v>
      </c>
      <c r="G1528" s="6" t="s">
        <v>88</v>
      </c>
      <c r="H1528" t="s">
        <v>101</v>
      </c>
      <c r="I1528" t="s">
        <v>21</v>
      </c>
      <c r="J1528" t="s">
        <v>73</v>
      </c>
      <c r="K1528">
        <v>59.7</v>
      </c>
      <c r="L1528">
        <v>16.600000000000001</v>
      </c>
      <c r="M1528" t="s">
        <v>263</v>
      </c>
      <c r="N1528">
        <v>16.600000000000001</v>
      </c>
      <c r="P1528" cm="1">
        <f t="array" ref="P1528">IF(Q1528&gt;0,INDEX(Q1528:Q13662,MATCH(TRUE,INDEX(Q1528:Q13662="",,),0)-1),"")</f>
        <v>8</v>
      </c>
      <c r="Q1528">
        <f t="shared" si="35"/>
        <v>3</v>
      </c>
      <c r="R1528">
        <f>IF(P1528="","",0)</f>
        <v>0</v>
      </c>
    </row>
    <row r="1529" spans="1:18" x14ac:dyDescent="0.3">
      <c r="A1529" t="s">
        <v>260</v>
      </c>
      <c r="B1529" s="1">
        <v>38687</v>
      </c>
      <c r="C1529" t="s">
        <v>16</v>
      </c>
      <c r="D1529" t="s">
        <v>280</v>
      </c>
      <c r="E1529" t="s">
        <v>281</v>
      </c>
      <c r="G1529" t="s">
        <v>19</v>
      </c>
      <c r="H1529" t="s">
        <v>102</v>
      </c>
      <c r="I1529" t="s">
        <v>45</v>
      </c>
      <c r="J1529" t="s">
        <v>93</v>
      </c>
      <c r="K1529">
        <v>136.9</v>
      </c>
      <c r="L1529">
        <v>959</v>
      </c>
      <c r="M1529" t="s">
        <v>267</v>
      </c>
      <c r="N1529">
        <v>1281.42</v>
      </c>
      <c r="P1529" cm="1">
        <f t="array" ref="P1529">IF(Q1529&gt;0,INDEX(Q1529:Q13663,MATCH(TRUE,INDEX(Q1529:Q13663="",,),0)-1),"")</f>
        <v>8</v>
      </c>
      <c r="Q1529">
        <f t="shared" si="35"/>
        <v>4</v>
      </c>
      <c r="R1529">
        <f>IF(P1529="","",0)</f>
        <v>0</v>
      </c>
    </row>
    <row r="1530" spans="1:18" x14ac:dyDescent="0.3">
      <c r="A1530" t="s">
        <v>260</v>
      </c>
      <c r="B1530" s="1">
        <v>38687</v>
      </c>
      <c r="C1530" t="s">
        <v>16</v>
      </c>
      <c r="D1530" t="s">
        <v>280</v>
      </c>
      <c r="E1530" t="s">
        <v>281</v>
      </c>
      <c r="G1530" t="s">
        <v>19</v>
      </c>
      <c r="H1530" t="s">
        <v>128</v>
      </c>
      <c r="I1530" t="s">
        <v>21</v>
      </c>
      <c r="J1530" t="s">
        <v>73</v>
      </c>
      <c r="K1530">
        <v>968.1</v>
      </c>
      <c r="L1530">
        <v>21.7</v>
      </c>
      <c r="M1530" t="s">
        <v>267</v>
      </c>
      <c r="N1530">
        <v>28</v>
      </c>
      <c r="P1530" cm="1">
        <f t="array" ref="P1530">IF(Q1530&gt;0,INDEX(Q1530:Q13664,MATCH(TRUE,INDEX(Q1530:Q13664="",,),0)-1),"")</f>
        <v>8</v>
      </c>
      <c r="Q1530">
        <f t="shared" si="35"/>
        <v>4</v>
      </c>
      <c r="R1530">
        <f>IF(P1530="","",0)</f>
        <v>0</v>
      </c>
    </row>
    <row r="1531" spans="1:18" x14ac:dyDescent="0.3">
      <c r="A1531" t="s">
        <v>260</v>
      </c>
      <c r="B1531" s="1">
        <v>38687</v>
      </c>
      <c r="C1531" t="s">
        <v>16</v>
      </c>
      <c r="D1531" t="s">
        <v>280</v>
      </c>
      <c r="E1531" t="s">
        <v>281</v>
      </c>
      <c r="G1531" t="s">
        <v>19</v>
      </c>
      <c r="H1531" t="s">
        <v>72</v>
      </c>
      <c r="I1531" t="s">
        <v>21</v>
      </c>
      <c r="J1531" t="s">
        <v>73</v>
      </c>
      <c r="K1531">
        <v>1162.3</v>
      </c>
      <c r="L1531">
        <v>15.9</v>
      </c>
      <c r="M1531" t="s">
        <v>267</v>
      </c>
      <c r="N1531">
        <v>40.5</v>
      </c>
      <c r="P1531" cm="1">
        <f t="array" ref="P1531">IF(Q1531&gt;0,INDEX(Q1531:Q13665,MATCH(TRUE,INDEX(Q1531:Q13665="",,),0)-1),"")</f>
        <v>8</v>
      </c>
      <c r="Q1531">
        <f t="shared" si="35"/>
        <v>4</v>
      </c>
      <c r="R1531">
        <f>IF(P1531="","",0)</f>
        <v>0</v>
      </c>
    </row>
    <row r="1532" spans="1:18" x14ac:dyDescent="0.3">
      <c r="A1532" t="s">
        <v>260</v>
      </c>
      <c r="B1532" s="1">
        <v>38687</v>
      </c>
      <c r="C1532" t="s">
        <v>16</v>
      </c>
      <c r="D1532" t="s">
        <v>280</v>
      </c>
      <c r="E1532" t="s">
        <v>281</v>
      </c>
      <c r="G1532" s="6" t="s">
        <v>88</v>
      </c>
      <c r="H1532" t="s">
        <v>85</v>
      </c>
      <c r="I1532" t="s">
        <v>45</v>
      </c>
      <c r="J1532" t="s">
        <v>93</v>
      </c>
      <c r="K1532">
        <v>48.5</v>
      </c>
      <c r="L1532">
        <v>167</v>
      </c>
      <c r="M1532" t="s">
        <v>267</v>
      </c>
      <c r="N1532">
        <v>167</v>
      </c>
      <c r="P1532" cm="1">
        <f t="array" ref="P1532">IF(Q1532&gt;0,INDEX(Q1532:Q13666,MATCH(TRUE,INDEX(Q1532:Q13666="",,),0)-1),"")</f>
        <v>8</v>
      </c>
      <c r="Q1532">
        <f t="shared" si="35"/>
        <v>4</v>
      </c>
      <c r="R1532">
        <f>IF(P1532="","",0)</f>
        <v>0</v>
      </c>
    </row>
    <row r="1533" spans="1:18" x14ac:dyDescent="0.3">
      <c r="A1533" t="s">
        <v>260</v>
      </c>
      <c r="B1533" s="1">
        <v>38687</v>
      </c>
      <c r="C1533" t="s">
        <v>16</v>
      </c>
      <c r="D1533" t="s">
        <v>280</v>
      </c>
      <c r="E1533" t="s">
        <v>281</v>
      </c>
      <c r="G1533" s="6" t="s">
        <v>88</v>
      </c>
      <c r="H1533" t="s">
        <v>264</v>
      </c>
      <c r="I1533" t="s">
        <v>45</v>
      </c>
      <c r="J1533" t="s">
        <v>93</v>
      </c>
      <c r="K1533">
        <v>15.3</v>
      </c>
      <c r="L1533">
        <v>435</v>
      </c>
      <c r="M1533" t="s">
        <v>267</v>
      </c>
      <c r="N1533">
        <v>435</v>
      </c>
      <c r="P1533" cm="1">
        <f t="array" ref="P1533">IF(Q1533&gt;0,INDEX(Q1533:Q13667,MATCH(TRUE,INDEX(Q1533:Q13667="",,),0)-1),"")</f>
        <v>8</v>
      </c>
      <c r="Q1533">
        <f t="shared" si="35"/>
        <v>4</v>
      </c>
      <c r="R1533">
        <f>IF(P1533="","",0)</f>
        <v>0</v>
      </c>
    </row>
    <row r="1534" spans="1:18" x14ac:dyDescent="0.3">
      <c r="A1534" t="s">
        <v>260</v>
      </c>
      <c r="B1534" s="1">
        <v>38687</v>
      </c>
      <c r="C1534" t="s">
        <v>16</v>
      </c>
      <c r="D1534" t="s">
        <v>280</v>
      </c>
      <c r="E1534" t="s">
        <v>281</v>
      </c>
      <c r="G1534" s="6" t="s">
        <v>88</v>
      </c>
      <c r="H1534" t="s">
        <v>100</v>
      </c>
      <c r="I1534" t="s">
        <v>45</v>
      </c>
      <c r="J1534" t="s">
        <v>93</v>
      </c>
      <c r="K1534">
        <v>4.5</v>
      </c>
      <c r="L1534">
        <v>130</v>
      </c>
      <c r="M1534" t="s">
        <v>267</v>
      </c>
      <c r="N1534">
        <v>130</v>
      </c>
      <c r="P1534" cm="1">
        <f t="array" ref="P1534">IF(Q1534&gt;0,INDEX(Q1534:Q13668,MATCH(TRUE,INDEX(Q1534:Q13668="",,),0)-1),"")</f>
        <v>8</v>
      </c>
      <c r="Q1534">
        <f t="shared" si="35"/>
        <v>4</v>
      </c>
      <c r="R1534">
        <f>IF(P1534="","",0)</f>
        <v>0</v>
      </c>
    </row>
    <row r="1535" spans="1:18" x14ac:dyDescent="0.3">
      <c r="A1535" t="s">
        <v>260</v>
      </c>
      <c r="B1535" s="1">
        <v>38687</v>
      </c>
      <c r="C1535" t="s">
        <v>16</v>
      </c>
      <c r="D1535" t="s">
        <v>280</v>
      </c>
      <c r="E1535" t="s">
        <v>281</v>
      </c>
      <c r="G1535" s="6" t="s">
        <v>88</v>
      </c>
      <c r="H1535" t="s">
        <v>279</v>
      </c>
      <c r="I1535" t="s">
        <v>45</v>
      </c>
      <c r="J1535" t="s">
        <v>93</v>
      </c>
      <c r="K1535">
        <v>0.2</v>
      </c>
      <c r="L1535">
        <v>45</v>
      </c>
      <c r="M1535" t="s">
        <v>267</v>
      </c>
      <c r="N1535">
        <v>45</v>
      </c>
      <c r="P1535" cm="1">
        <f t="array" ref="P1535">IF(Q1535&gt;0,INDEX(Q1535:Q13669,MATCH(TRUE,INDEX(Q1535:Q13669="",,),0)-1),"")</f>
        <v>8</v>
      </c>
      <c r="Q1535">
        <f t="shared" si="35"/>
        <v>4</v>
      </c>
      <c r="R1535">
        <f>IF(P1535="","",0)</f>
        <v>0</v>
      </c>
    </row>
    <row r="1536" spans="1:18" x14ac:dyDescent="0.3">
      <c r="A1536" t="s">
        <v>260</v>
      </c>
      <c r="B1536" s="1">
        <v>38687</v>
      </c>
      <c r="C1536" t="s">
        <v>16</v>
      </c>
      <c r="D1536" t="s">
        <v>280</v>
      </c>
      <c r="E1536" t="s">
        <v>281</v>
      </c>
      <c r="G1536" s="6" t="s">
        <v>88</v>
      </c>
      <c r="H1536" t="s">
        <v>92</v>
      </c>
      <c r="I1536" t="s">
        <v>45</v>
      </c>
      <c r="J1536" t="s">
        <v>93</v>
      </c>
      <c r="K1536">
        <v>0.4</v>
      </c>
      <c r="L1536">
        <v>554</v>
      </c>
      <c r="M1536" t="s">
        <v>267</v>
      </c>
      <c r="N1536">
        <v>554</v>
      </c>
      <c r="P1536" cm="1">
        <f t="array" ref="P1536">IF(Q1536&gt;0,INDEX(Q1536:Q13670,MATCH(TRUE,INDEX(Q1536:Q13670="",,),0)-1),"")</f>
        <v>8</v>
      </c>
      <c r="Q1536">
        <f t="shared" si="35"/>
        <v>4</v>
      </c>
      <c r="R1536">
        <f>IF(P1536="","",0)</f>
        <v>0</v>
      </c>
    </row>
    <row r="1537" spans="1:18" x14ac:dyDescent="0.3">
      <c r="A1537" t="s">
        <v>260</v>
      </c>
      <c r="B1537" s="1">
        <v>38687</v>
      </c>
      <c r="C1537" t="s">
        <v>16</v>
      </c>
      <c r="D1537" t="s">
        <v>280</v>
      </c>
      <c r="E1537" t="s">
        <v>281</v>
      </c>
      <c r="G1537" s="6" t="s">
        <v>88</v>
      </c>
      <c r="H1537" t="s">
        <v>96</v>
      </c>
      <c r="I1537" t="s">
        <v>45</v>
      </c>
      <c r="J1537" t="s">
        <v>93</v>
      </c>
      <c r="K1537">
        <v>6.7</v>
      </c>
      <c r="L1537">
        <v>129</v>
      </c>
      <c r="M1537" t="s">
        <v>267</v>
      </c>
      <c r="N1537">
        <v>129</v>
      </c>
      <c r="P1537" cm="1">
        <f t="array" ref="P1537">IF(Q1537&gt;0,INDEX(Q1537:Q13671,MATCH(TRUE,INDEX(Q1537:Q13671="",,),0)-1),"")</f>
        <v>8</v>
      </c>
      <c r="Q1537">
        <f t="shared" si="35"/>
        <v>4</v>
      </c>
      <c r="R1537">
        <f>IF(P1537="","",0)</f>
        <v>0</v>
      </c>
    </row>
    <row r="1538" spans="1:18" x14ac:dyDescent="0.3">
      <c r="A1538" t="s">
        <v>260</v>
      </c>
      <c r="B1538" s="1">
        <v>38687</v>
      </c>
      <c r="C1538" t="s">
        <v>16</v>
      </c>
      <c r="D1538" t="s">
        <v>280</v>
      </c>
      <c r="E1538" t="s">
        <v>281</v>
      </c>
      <c r="G1538" s="6" t="s">
        <v>88</v>
      </c>
      <c r="H1538" t="s">
        <v>265</v>
      </c>
      <c r="I1538" t="s">
        <v>45</v>
      </c>
      <c r="J1538" t="s">
        <v>93</v>
      </c>
      <c r="K1538">
        <v>7.4</v>
      </c>
      <c r="L1538">
        <v>73</v>
      </c>
      <c r="M1538" t="s">
        <v>267</v>
      </c>
      <c r="N1538">
        <v>73</v>
      </c>
      <c r="P1538" cm="1">
        <f t="array" ref="P1538">IF(Q1538&gt;0,INDEX(Q1538:Q13672,MATCH(TRUE,INDEX(Q1538:Q13672="",,),0)-1),"")</f>
        <v>8</v>
      </c>
      <c r="Q1538">
        <f t="shared" si="35"/>
        <v>4</v>
      </c>
      <c r="R1538">
        <f>IF(P1538="","",0)</f>
        <v>0</v>
      </c>
    </row>
    <row r="1539" spans="1:18" x14ac:dyDescent="0.3">
      <c r="A1539" t="s">
        <v>260</v>
      </c>
      <c r="B1539" s="1">
        <v>38687</v>
      </c>
      <c r="C1539" t="s">
        <v>16</v>
      </c>
      <c r="D1539" t="s">
        <v>280</v>
      </c>
      <c r="E1539" t="s">
        <v>281</v>
      </c>
      <c r="G1539" s="6" t="s">
        <v>88</v>
      </c>
      <c r="H1539" t="s">
        <v>200</v>
      </c>
      <c r="I1539" t="s">
        <v>45</v>
      </c>
      <c r="J1539" t="s">
        <v>93</v>
      </c>
      <c r="K1539">
        <v>0.4</v>
      </c>
      <c r="L1539">
        <v>562</v>
      </c>
      <c r="M1539" t="s">
        <v>267</v>
      </c>
      <c r="N1539">
        <v>562</v>
      </c>
      <c r="P1539" cm="1">
        <f t="array" ref="P1539">IF(Q1539&gt;0,INDEX(Q1539:Q13673,MATCH(TRUE,INDEX(Q1539:Q13673="",,),0)-1),"")</f>
        <v>8</v>
      </c>
      <c r="Q1539">
        <f t="shared" si="35"/>
        <v>4</v>
      </c>
      <c r="R1539">
        <f>IF(P1539="","",0)</f>
        <v>0</v>
      </c>
    </row>
    <row r="1540" spans="1:18" x14ac:dyDescent="0.3">
      <c r="A1540" t="s">
        <v>260</v>
      </c>
      <c r="B1540" s="1">
        <v>38687</v>
      </c>
      <c r="C1540" t="s">
        <v>16</v>
      </c>
      <c r="D1540" t="s">
        <v>280</v>
      </c>
      <c r="E1540" t="s">
        <v>281</v>
      </c>
      <c r="G1540" s="6" t="s">
        <v>88</v>
      </c>
      <c r="H1540" t="s">
        <v>101</v>
      </c>
      <c r="I1540" t="s">
        <v>21</v>
      </c>
      <c r="J1540" t="s">
        <v>73</v>
      </c>
      <c r="K1540">
        <v>59.7</v>
      </c>
      <c r="L1540">
        <v>16.600000000000001</v>
      </c>
      <c r="M1540" t="s">
        <v>267</v>
      </c>
      <c r="N1540">
        <v>16.600000000000001</v>
      </c>
      <c r="P1540" cm="1">
        <f t="array" ref="P1540">IF(Q1540&gt;0,INDEX(Q1540:Q13674,MATCH(TRUE,INDEX(Q1540:Q13674="",,),0)-1),"")</f>
        <v>8</v>
      </c>
      <c r="Q1540">
        <f t="shared" si="35"/>
        <v>4</v>
      </c>
      <c r="R1540">
        <f>IF(P1540="","",0)</f>
        <v>0</v>
      </c>
    </row>
    <row r="1541" spans="1:18" x14ac:dyDescent="0.3">
      <c r="A1541" t="s">
        <v>260</v>
      </c>
      <c r="B1541" s="1">
        <v>38687</v>
      </c>
      <c r="C1541" t="s">
        <v>16</v>
      </c>
      <c r="D1541" t="s">
        <v>280</v>
      </c>
      <c r="E1541" t="s">
        <v>281</v>
      </c>
      <c r="G1541" t="s">
        <v>19</v>
      </c>
      <c r="H1541" t="s">
        <v>102</v>
      </c>
      <c r="I1541" t="s">
        <v>45</v>
      </c>
      <c r="J1541" t="s">
        <v>93</v>
      </c>
      <c r="K1541">
        <v>136.9</v>
      </c>
      <c r="L1541">
        <v>959</v>
      </c>
      <c r="M1541" t="s">
        <v>282</v>
      </c>
      <c r="N1541">
        <v>1261</v>
      </c>
      <c r="P1541" cm="1">
        <f t="array" ref="P1541">IF(Q1541&gt;0,INDEX(Q1541:Q13675,MATCH(TRUE,INDEX(Q1541:Q13675="",,),0)-1),"")</f>
        <v>8</v>
      </c>
      <c r="Q1541">
        <f t="shared" si="35"/>
        <v>5</v>
      </c>
      <c r="R1541">
        <f>IF(P1541="","",0)</f>
        <v>0</v>
      </c>
    </row>
    <row r="1542" spans="1:18" x14ac:dyDescent="0.3">
      <c r="A1542" t="s">
        <v>260</v>
      </c>
      <c r="B1542" s="1">
        <v>38687</v>
      </c>
      <c r="C1542" t="s">
        <v>16</v>
      </c>
      <c r="D1542" t="s">
        <v>280</v>
      </c>
      <c r="E1542" t="s">
        <v>281</v>
      </c>
      <c r="G1542" t="s">
        <v>19</v>
      </c>
      <c r="H1542" t="s">
        <v>128</v>
      </c>
      <c r="I1542" t="s">
        <v>21</v>
      </c>
      <c r="J1542" t="s">
        <v>73</v>
      </c>
      <c r="K1542">
        <v>968.1</v>
      </c>
      <c r="L1542">
        <v>21.7</v>
      </c>
      <c r="M1542" t="s">
        <v>282</v>
      </c>
      <c r="N1542">
        <v>45</v>
      </c>
      <c r="P1542" cm="1">
        <f t="array" ref="P1542">IF(Q1542&gt;0,INDEX(Q1542:Q13676,MATCH(TRUE,INDEX(Q1542:Q13676="",,),0)-1),"")</f>
        <v>8</v>
      </c>
      <c r="Q1542">
        <f t="shared" si="35"/>
        <v>5</v>
      </c>
      <c r="R1542">
        <f>IF(P1542="","",0)</f>
        <v>0</v>
      </c>
    </row>
    <row r="1543" spans="1:18" x14ac:dyDescent="0.3">
      <c r="A1543" t="s">
        <v>260</v>
      </c>
      <c r="B1543" s="1">
        <v>38687</v>
      </c>
      <c r="C1543" t="s">
        <v>16</v>
      </c>
      <c r="D1543" t="s">
        <v>280</v>
      </c>
      <c r="E1543" t="s">
        <v>281</v>
      </c>
      <c r="G1543" t="s">
        <v>19</v>
      </c>
      <c r="H1543" t="s">
        <v>72</v>
      </c>
      <c r="I1543" t="s">
        <v>21</v>
      </c>
      <c r="J1543" t="s">
        <v>73</v>
      </c>
      <c r="K1543">
        <v>1162.3</v>
      </c>
      <c r="L1543">
        <v>15.9</v>
      </c>
      <c r="M1543" t="s">
        <v>282</v>
      </c>
      <c r="N1543">
        <v>28.5</v>
      </c>
      <c r="P1543" cm="1">
        <f t="array" ref="P1543">IF(Q1543&gt;0,INDEX(Q1543:Q13677,MATCH(TRUE,INDEX(Q1543:Q13677="",,),0)-1),"")</f>
        <v>8</v>
      </c>
      <c r="Q1543">
        <f t="shared" si="35"/>
        <v>5</v>
      </c>
      <c r="R1543">
        <f>IF(P1543="","",0)</f>
        <v>0</v>
      </c>
    </row>
    <row r="1544" spans="1:18" x14ac:dyDescent="0.3">
      <c r="A1544" t="s">
        <v>260</v>
      </c>
      <c r="B1544" s="1">
        <v>38687</v>
      </c>
      <c r="C1544" t="s">
        <v>16</v>
      </c>
      <c r="D1544" t="s">
        <v>280</v>
      </c>
      <c r="E1544" t="s">
        <v>281</v>
      </c>
      <c r="G1544" s="6" t="s">
        <v>88</v>
      </c>
      <c r="H1544" t="s">
        <v>85</v>
      </c>
      <c r="I1544" t="s">
        <v>45</v>
      </c>
      <c r="J1544" t="s">
        <v>93</v>
      </c>
      <c r="K1544">
        <v>48.5</v>
      </c>
      <c r="L1544">
        <v>167</v>
      </c>
      <c r="M1544" t="s">
        <v>282</v>
      </c>
      <c r="N1544">
        <v>167</v>
      </c>
      <c r="P1544" cm="1">
        <f t="array" ref="P1544">IF(Q1544&gt;0,INDEX(Q1544:Q13678,MATCH(TRUE,INDEX(Q1544:Q13678="",,),0)-1),"")</f>
        <v>8</v>
      </c>
      <c r="Q1544">
        <f t="shared" si="35"/>
        <v>5</v>
      </c>
      <c r="R1544">
        <f>IF(P1544="","",0)</f>
        <v>0</v>
      </c>
    </row>
    <row r="1545" spans="1:18" x14ac:dyDescent="0.3">
      <c r="A1545" t="s">
        <v>260</v>
      </c>
      <c r="B1545" s="1">
        <v>38687</v>
      </c>
      <c r="C1545" t="s">
        <v>16</v>
      </c>
      <c r="D1545" t="s">
        <v>280</v>
      </c>
      <c r="E1545" t="s">
        <v>281</v>
      </c>
      <c r="G1545" s="6" t="s">
        <v>88</v>
      </c>
      <c r="H1545" t="s">
        <v>264</v>
      </c>
      <c r="I1545" t="s">
        <v>45</v>
      </c>
      <c r="J1545" t="s">
        <v>93</v>
      </c>
      <c r="K1545">
        <v>15.3</v>
      </c>
      <c r="L1545">
        <v>435</v>
      </c>
      <c r="M1545" t="s">
        <v>282</v>
      </c>
      <c r="N1545">
        <v>435</v>
      </c>
      <c r="P1545" cm="1">
        <f t="array" ref="P1545">IF(Q1545&gt;0,INDEX(Q1545:Q13679,MATCH(TRUE,INDEX(Q1545:Q13679="",,),0)-1),"")</f>
        <v>8</v>
      </c>
      <c r="Q1545">
        <f t="shared" si="35"/>
        <v>5</v>
      </c>
      <c r="R1545">
        <f>IF(P1545="","",0)</f>
        <v>0</v>
      </c>
    </row>
    <row r="1546" spans="1:18" x14ac:dyDescent="0.3">
      <c r="A1546" t="s">
        <v>260</v>
      </c>
      <c r="B1546" s="1">
        <v>38687</v>
      </c>
      <c r="C1546" t="s">
        <v>16</v>
      </c>
      <c r="D1546" t="s">
        <v>280</v>
      </c>
      <c r="E1546" t="s">
        <v>281</v>
      </c>
      <c r="G1546" s="6" t="s">
        <v>88</v>
      </c>
      <c r="H1546" t="s">
        <v>100</v>
      </c>
      <c r="I1546" t="s">
        <v>45</v>
      </c>
      <c r="J1546" t="s">
        <v>93</v>
      </c>
      <c r="K1546">
        <v>4.5</v>
      </c>
      <c r="L1546">
        <v>130</v>
      </c>
      <c r="M1546" t="s">
        <v>282</v>
      </c>
      <c r="N1546">
        <v>130</v>
      </c>
      <c r="P1546" cm="1">
        <f t="array" ref="P1546">IF(Q1546&gt;0,INDEX(Q1546:Q13680,MATCH(TRUE,INDEX(Q1546:Q13680="",,),0)-1),"")</f>
        <v>8</v>
      </c>
      <c r="Q1546">
        <f t="shared" si="35"/>
        <v>5</v>
      </c>
      <c r="R1546">
        <f>IF(P1546="","",0)</f>
        <v>0</v>
      </c>
    </row>
    <row r="1547" spans="1:18" x14ac:dyDescent="0.3">
      <c r="A1547" t="s">
        <v>260</v>
      </c>
      <c r="B1547" s="1">
        <v>38687</v>
      </c>
      <c r="C1547" t="s">
        <v>16</v>
      </c>
      <c r="D1547" t="s">
        <v>280</v>
      </c>
      <c r="E1547" t="s">
        <v>281</v>
      </c>
      <c r="G1547" s="6" t="s">
        <v>88</v>
      </c>
      <c r="H1547" t="s">
        <v>279</v>
      </c>
      <c r="I1547" t="s">
        <v>45</v>
      </c>
      <c r="J1547" t="s">
        <v>93</v>
      </c>
      <c r="K1547">
        <v>0.2</v>
      </c>
      <c r="L1547">
        <v>45</v>
      </c>
      <c r="M1547" t="s">
        <v>282</v>
      </c>
      <c r="N1547">
        <v>45</v>
      </c>
      <c r="P1547" cm="1">
        <f t="array" ref="P1547">IF(Q1547&gt;0,INDEX(Q1547:Q13681,MATCH(TRUE,INDEX(Q1547:Q13681="",,),0)-1),"")</f>
        <v>8</v>
      </c>
      <c r="Q1547">
        <f t="shared" si="35"/>
        <v>5</v>
      </c>
      <c r="R1547">
        <f>IF(P1547="","",0)</f>
        <v>0</v>
      </c>
    </row>
    <row r="1548" spans="1:18" x14ac:dyDescent="0.3">
      <c r="A1548" t="s">
        <v>260</v>
      </c>
      <c r="B1548" s="1">
        <v>38687</v>
      </c>
      <c r="C1548" t="s">
        <v>16</v>
      </c>
      <c r="D1548" t="s">
        <v>280</v>
      </c>
      <c r="E1548" t="s">
        <v>281</v>
      </c>
      <c r="G1548" s="6" t="s">
        <v>88</v>
      </c>
      <c r="H1548" t="s">
        <v>92</v>
      </c>
      <c r="I1548" t="s">
        <v>45</v>
      </c>
      <c r="J1548" t="s">
        <v>93</v>
      </c>
      <c r="K1548">
        <v>0.4</v>
      </c>
      <c r="L1548">
        <v>554</v>
      </c>
      <c r="M1548" t="s">
        <v>282</v>
      </c>
      <c r="N1548">
        <v>554</v>
      </c>
      <c r="P1548" cm="1">
        <f t="array" ref="P1548">IF(Q1548&gt;0,INDEX(Q1548:Q13682,MATCH(TRUE,INDEX(Q1548:Q13682="",,),0)-1),"")</f>
        <v>8</v>
      </c>
      <c r="Q1548">
        <f t="shared" si="35"/>
        <v>5</v>
      </c>
      <c r="R1548">
        <f>IF(P1548="","",0)</f>
        <v>0</v>
      </c>
    </row>
    <row r="1549" spans="1:18" x14ac:dyDescent="0.3">
      <c r="A1549" t="s">
        <v>260</v>
      </c>
      <c r="B1549" s="1">
        <v>38687</v>
      </c>
      <c r="C1549" t="s">
        <v>16</v>
      </c>
      <c r="D1549" t="s">
        <v>280</v>
      </c>
      <c r="E1549" t="s">
        <v>281</v>
      </c>
      <c r="G1549" s="6" t="s">
        <v>88</v>
      </c>
      <c r="H1549" t="s">
        <v>96</v>
      </c>
      <c r="I1549" t="s">
        <v>45</v>
      </c>
      <c r="J1549" t="s">
        <v>93</v>
      </c>
      <c r="K1549">
        <v>6.7</v>
      </c>
      <c r="L1549">
        <v>129</v>
      </c>
      <c r="M1549" t="s">
        <v>282</v>
      </c>
      <c r="N1549">
        <v>129</v>
      </c>
      <c r="P1549" cm="1">
        <f t="array" ref="P1549">IF(Q1549&gt;0,INDEX(Q1549:Q13683,MATCH(TRUE,INDEX(Q1549:Q13683="",,),0)-1),"")</f>
        <v>8</v>
      </c>
      <c r="Q1549">
        <f t="shared" si="35"/>
        <v>5</v>
      </c>
      <c r="R1549">
        <f>IF(P1549="","",0)</f>
        <v>0</v>
      </c>
    </row>
    <row r="1550" spans="1:18" x14ac:dyDescent="0.3">
      <c r="A1550" t="s">
        <v>260</v>
      </c>
      <c r="B1550" s="1">
        <v>38687</v>
      </c>
      <c r="C1550" t="s">
        <v>16</v>
      </c>
      <c r="D1550" t="s">
        <v>280</v>
      </c>
      <c r="E1550" t="s">
        <v>281</v>
      </c>
      <c r="G1550" s="6" t="s">
        <v>88</v>
      </c>
      <c r="H1550" t="s">
        <v>265</v>
      </c>
      <c r="I1550" t="s">
        <v>45</v>
      </c>
      <c r="J1550" t="s">
        <v>93</v>
      </c>
      <c r="K1550">
        <v>7.4</v>
      </c>
      <c r="L1550">
        <v>73</v>
      </c>
      <c r="M1550" t="s">
        <v>282</v>
      </c>
      <c r="N1550">
        <v>73</v>
      </c>
      <c r="P1550" cm="1">
        <f t="array" ref="P1550">IF(Q1550&gt;0,INDEX(Q1550:Q13684,MATCH(TRUE,INDEX(Q1550:Q13684="",,),0)-1),"")</f>
        <v>8</v>
      </c>
      <c r="Q1550">
        <f t="shared" si="35"/>
        <v>5</v>
      </c>
      <c r="R1550">
        <f>IF(P1550="","",0)</f>
        <v>0</v>
      </c>
    </row>
    <row r="1551" spans="1:18" x14ac:dyDescent="0.3">
      <c r="A1551" t="s">
        <v>260</v>
      </c>
      <c r="B1551" s="1">
        <v>38687</v>
      </c>
      <c r="C1551" t="s">
        <v>16</v>
      </c>
      <c r="D1551" t="s">
        <v>280</v>
      </c>
      <c r="E1551" t="s">
        <v>281</v>
      </c>
      <c r="G1551" s="6" t="s">
        <v>88</v>
      </c>
      <c r="H1551" t="s">
        <v>200</v>
      </c>
      <c r="I1551" t="s">
        <v>45</v>
      </c>
      <c r="J1551" t="s">
        <v>93</v>
      </c>
      <c r="K1551">
        <v>0.4</v>
      </c>
      <c r="L1551">
        <v>562</v>
      </c>
      <c r="M1551" t="s">
        <v>282</v>
      </c>
      <c r="N1551">
        <v>562</v>
      </c>
      <c r="P1551" cm="1">
        <f t="array" ref="P1551">IF(Q1551&gt;0,INDEX(Q1551:Q13685,MATCH(TRUE,INDEX(Q1551:Q13685="",,),0)-1),"")</f>
        <v>8</v>
      </c>
      <c r="Q1551">
        <f t="shared" si="35"/>
        <v>5</v>
      </c>
      <c r="R1551">
        <f>IF(P1551="","",0)</f>
        <v>0</v>
      </c>
    </row>
    <row r="1552" spans="1:18" x14ac:dyDescent="0.3">
      <c r="A1552" t="s">
        <v>260</v>
      </c>
      <c r="B1552" s="1">
        <v>38687</v>
      </c>
      <c r="C1552" t="s">
        <v>16</v>
      </c>
      <c r="D1552" t="s">
        <v>280</v>
      </c>
      <c r="E1552" t="s">
        <v>281</v>
      </c>
      <c r="G1552" s="6" t="s">
        <v>88</v>
      </c>
      <c r="H1552" t="s">
        <v>101</v>
      </c>
      <c r="I1552" t="s">
        <v>21</v>
      </c>
      <c r="J1552" t="s">
        <v>73</v>
      </c>
      <c r="K1552">
        <v>59.7</v>
      </c>
      <c r="L1552">
        <v>16.600000000000001</v>
      </c>
      <c r="M1552" t="s">
        <v>282</v>
      </c>
      <c r="N1552">
        <v>16.600000000000001</v>
      </c>
      <c r="P1552" cm="1">
        <f t="array" ref="P1552">IF(Q1552&gt;0,INDEX(Q1552:Q13686,MATCH(TRUE,INDEX(Q1552:Q13686="",,),0)-1),"")</f>
        <v>8</v>
      </c>
      <c r="Q1552">
        <f t="shared" si="35"/>
        <v>5</v>
      </c>
      <c r="R1552">
        <f>IF(P1552="","",0)</f>
        <v>0</v>
      </c>
    </row>
    <row r="1553" spans="1:18" x14ac:dyDescent="0.3">
      <c r="A1553" t="s">
        <v>260</v>
      </c>
      <c r="B1553" s="1">
        <v>38687</v>
      </c>
      <c r="C1553" t="s">
        <v>16</v>
      </c>
      <c r="D1553" t="s">
        <v>280</v>
      </c>
      <c r="E1553" t="s">
        <v>281</v>
      </c>
      <c r="G1553" t="s">
        <v>19</v>
      </c>
      <c r="H1553" t="s">
        <v>102</v>
      </c>
      <c r="I1553" t="s">
        <v>45</v>
      </c>
      <c r="J1553" t="s">
        <v>93</v>
      </c>
      <c r="K1553">
        <v>136.9</v>
      </c>
      <c r="L1553">
        <v>959</v>
      </c>
      <c r="M1553" t="s">
        <v>204</v>
      </c>
      <c r="N1553">
        <v>1092.55</v>
      </c>
      <c r="P1553" cm="1">
        <f t="array" ref="P1553">IF(Q1553&gt;0,INDEX(Q1553:Q13687,MATCH(TRUE,INDEX(Q1553:Q13687="",,),0)-1),"")</f>
        <v>8</v>
      </c>
      <c r="Q1553">
        <f t="shared" si="35"/>
        <v>6</v>
      </c>
      <c r="R1553">
        <f>IF(P1553="","",0)</f>
        <v>0</v>
      </c>
    </row>
    <row r="1554" spans="1:18" x14ac:dyDescent="0.3">
      <c r="A1554" t="s">
        <v>260</v>
      </c>
      <c r="B1554" s="1">
        <v>38687</v>
      </c>
      <c r="C1554" t="s">
        <v>16</v>
      </c>
      <c r="D1554" t="s">
        <v>280</v>
      </c>
      <c r="E1554" t="s">
        <v>281</v>
      </c>
      <c r="G1554" t="s">
        <v>19</v>
      </c>
      <c r="H1554" t="s">
        <v>128</v>
      </c>
      <c r="I1554" t="s">
        <v>21</v>
      </c>
      <c r="J1554" t="s">
        <v>73</v>
      </c>
      <c r="K1554">
        <v>968.1</v>
      </c>
      <c r="L1554">
        <v>21.7</v>
      </c>
      <c r="M1554" t="s">
        <v>204</v>
      </c>
      <c r="N1554">
        <v>37</v>
      </c>
      <c r="P1554" cm="1">
        <f t="array" ref="P1554">IF(Q1554&gt;0,INDEX(Q1554:Q13688,MATCH(TRUE,INDEX(Q1554:Q13688="",,),0)-1),"")</f>
        <v>8</v>
      </c>
      <c r="Q1554">
        <f t="shared" si="35"/>
        <v>6</v>
      </c>
      <c r="R1554">
        <f>IF(P1554="","",0)</f>
        <v>0</v>
      </c>
    </row>
    <row r="1555" spans="1:18" x14ac:dyDescent="0.3">
      <c r="A1555" t="s">
        <v>260</v>
      </c>
      <c r="B1555" s="1">
        <v>38687</v>
      </c>
      <c r="C1555" t="s">
        <v>16</v>
      </c>
      <c r="D1555" t="s">
        <v>280</v>
      </c>
      <c r="E1555" t="s">
        <v>281</v>
      </c>
      <c r="G1555" t="s">
        <v>19</v>
      </c>
      <c r="H1555" t="s">
        <v>72</v>
      </c>
      <c r="I1555" t="s">
        <v>21</v>
      </c>
      <c r="J1555" t="s">
        <v>73</v>
      </c>
      <c r="K1555">
        <v>1162.3</v>
      </c>
      <c r="L1555">
        <v>15.9</v>
      </c>
      <c r="M1555" t="s">
        <v>204</v>
      </c>
      <c r="N1555">
        <v>36</v>
      </c>
      <c r="P1555" cm="1">
        <f t="array" ref="P1555">IF(Q1555&gt;0,INDEX(Q1555:Q13689,MATCH(TRUE,INDEX(Q1555:Q13689="",,),0)-1),"")</f>
        <v>8</v>
      </c>
      <c r="Q1555">
        <f t="shared" si="35"/>
        <v>6</v>
      </c>
      <c r="R1555">
        <f>IF(P1555="","",0)</f>
        <v>0</v>
      </c>
    </row>
    <row r="1556" spans="1:18" x14ac:dyDescent="0.3">
      <c r="A1556" t="s">
        <v>260</v>
      </c>
      <c r="B1556" s="1">
        <v>38687</v>
      </c>
      <c r="C1556" t="s">
        <v>16</v>
      </c>
      <c r="D1556" t="s">
        <v>280</v>
      </c>
      <c r="E1556" t="s">
        <v>281</v>
      </c>
      <c r="G1556" s="6" t="s">
        <v>88</v>
      </c>
      <c r="H1556" t="s">
        <v>85</v>
      </c>
      <c r="I1556" t="s">
        <v>45</v>
      </c>
      <c r="J1556" t="s">
        <v>93</v>
      </c>
      <c r="K1556">
        <v>48.5</v>
      </c>
      <c r="L1556">
        <v>167</v>
      </c>
      <c r="M1556" t="s">
        <v>204</v>
      </c>
      <c r="N1556">
        <v>167</v>
      </c>
      <c r="P1556" cm="1">
        <f t="array" ref="P1556">IF(Q1556&gt;0,INDEX(Q1556:Q13690,MATCH(TRUE,INDEX(Q1556:Q13690="",,),0)-1),"")</f>
        <v>8</v>
      </c>
      <c r="Q1556">
        <f t="shared" si="35"/>
        <v>6</v>
      </c>
      <c r="R1556">
        <f>IF(P1556="","",0)</f>
        <v>0</v>
      </c>
    </row>
    <row r="1557" spans="1:18" x14ac:dyDescent="0.3">
      <c r="A1557" t="s">
        <v>260</v>
      </c>
      <c r="B1557" s="1">
        <v>38687</v>
      </c>
      <c r="C1557" t="s">
        <v>16</v>
      </c>
      <c r="D1557" t="s">
        <v>280</v>
      </c>
      <c r="E1557" t="s">
        <v>281</v>
      </c>
      <c r="G1557" s="6" t="s">
        <v>88</v>
      </c>
      <c r="H1557" t="s">
        <v>264</v>
      </c>
      <c r="I1557" t="s">
        <v>45</v>
      </c>
      <c r="J1557" t="s">
        <v>93</v>
      </c>
      <c r="K1557">
        <v>15.3</v>
      </c>
      <c r="L1557">
        <v>435</v>
      </c>
      <c r="M1557" t="s">
        <v>204</v>
      </c>
      <c r="N1557">
        <v>435</v>
      </c>
      <c r="P1557" cm="1">
        <f t="array" ref="P1557">IF(Q1557&gt;0,INDEX(Q1557:Q13691,MATCH(TRUE,INDEX(Q1557:Q13691="",,),0)-1),"")</f>
        <v>8</v>
      </c>
      <c r="Q1557">
        <f t="shared" si="35"/>
        <v>6</v>
      </c>
      <c r="R1557">
        <f>IF(P1557="","",0)</f>
        <v>0</v>
      </c>
    </row>
    <row r="1558" spans="1:18" x14ac:dyDescent="0.3">
      <c r="A1558" t="s">
        <v>260</v>
      </c>
      <c r="B1558" s="1">
        <v>38687</v>
      </c>
      <c r="C1558" t="s">
        <v>16</v>
      </c>
      <c r="D1558" t="s">
        <v>280</v>
      </c>
      <c r="E1558" t="s">
        <v>281</v>
      </c>
      <c r="G1558" s="6" t="s">
        <v>88</v>
      </c>
      <c r="H1558" t="s">
        <v>100</v>
      </c>
      <c r="I1558" t="s">
        <v>45</v>
      </c>
      <c r="J1558" t="s">
        <v>93</v>
      </c>
      <c r="K1558">
        <v>4.5</v>
      </c>
      <c r="L1558">
        <v>130</v>
      </c>
      <c r="M1558" t="s">
        <v>204</v>
      </c>
      <c r="N1558">
        <v>130</v>
      </c>
      <c r="P1558" cm="1">
        <f t="array" ref="P1558">IF(Q1558&gt;0,INDEX(Q1558:Q13692,MATCH(TRUE,INDEX(Q1558:Q13692="",,),0)-1),"")</f>
        <v>8</v>
      </c>
      <c r="Q1558">
        <f t="shared" ref="Q1558:Q1588" si="36">INT((ROW()-1493)/12)+1</f>
        <v>6</v>
      </c>
      <c r="R1558">
        <f>IF(P1558="","",0)</f>
        <v>0</v>
      </c>
    </row>
    <row r="1559" spans="1:18" x14ac:dyDescent="0.3">
      <c r="A1559" t="s">
        <v>260</v>
      </c>
      <c r="B1559" s="1">
        <v>38687</v>
      </c>
      <c r="C1559" t="s">
        <v>16</v>
      </c>
      <c r="D1559" t="s">
        <v>280</v>
      </c>
      <c r="E1559" t="s">
        <v>281</v>
      </c>
      <c r="G1559" s="6" t="s">
        <v>88</v>
      </c>
      <c r="H1559" t="s">
        <v>279</v>
      </c>
      <c r="I1559" t="s">
        <v>45</v>
      </c>
      <c r="J1559" t="s">
        <v>93</v>
      </c>
      <c r="K1559">
        <v>0.2</v>
      </c>
      <c r="L1559">
        <v>45</v>
      </c>
      <c r="M1559" t="s">
        <v>204</v>
      </c>
      <c r="N1559">
        <v>45</v>
      </c>
      <c r="P1559" cm="1">
        <f t="array" ref="P1559">IF(Q1559&gt;0,INDEX(Q1559:Q13693,MATCH(TRUE,INDEX(Q1559:Q13693="",,),0)-1),"")</f>
        <v>8</v>
      </c>
      <c r="Q1559">
        <f t="shared" si="36"/>
        <v>6</v>
      </c>
      <c r="R1559">
        <f>IF(P1559="","",0)</f>
        <v>0</v>
      </c>
    </row>
    <row r="1560" spans="1:18" x14ac:dyDescent="0.3">
      <c r="A1560" t="s">
        <v>260</v>
      </c>
      <c r="B1560" s="1">
        <v>38687</v>
      </c>
      <c r="C1560" t="s">
        <v>16</v>
      </c>
      <c r="D1560" t="s">
        <v>280</v>
      </c>
      <c r="E1560" t="s">
        <v>281</v>
      </c>
      <c r="G1560" s="6" t="s">
        <v>88</v>
      </c>
      <c r="H1560" t="s">
        <v>92</v>
      </c>
      <c r="I1560" t="s">
        <v>45</v>
      </c>
      <c r="J1560" t="s">
        <v>93</v>
      </c>
      <c r="K1560">
        <v>0.4</v>
      </c>
      <c r="L1560">
        <v>554</v>
      </c>
      <c r="M1560" t="s">
        <v>204</v>
      </c>
      <c r="N1560">
        <v>554</v>
      </c>
      <c r="P1560" cm="1">
        <f t="array" ref="P1560">IF(Q1560&gt;0,INDEX(Q1560:Q13694,MATCH(TRUE,INDEX(Q1560:Q13694="",,),0)-1),"")</f>
        <v>8</v>
      </c>
      <c r="Q1560">
        <f t="shared" si="36"/>
        <v>6</v>
      </c>
      <c r="R1560">
        <f>IF(P1560="","",0)</f>
        <v>0</v>
      </c>
    </row>
    <row r="1561" spans="1:18" x14ac:dyDescent="0.3">
      <c r="A1561" t="s">
        <v>260</v>
      </c>
      <c r="B1561" s="1">
        <v>38687</v>
      </c>
      <c r="C1561" t="s">
        <v>16</v>
      </c>
      <c r="D1561" t="s">
        <v>280</v>
      </c>
      <c r="E1561" t="s">
        <v>281</v>
      </c>
      <c r="G1561" s="6" t="s">
        <v>88</v>
      </c>
      <c r="H1561" t="s">
        <v>96</v>
      </c>
      <c r="I1561" t="s">
        <v>45</v>
      </c>
      <c r="J1561" t="s">
        <v>93</v>
      </c>
      <c r="K1561">
        <v>6.7</v>
      </c>
      <c r="L1561">
        <v>129</v>
      </c>
      <c r="M1561" t="s">
        <v>204</v>
      </c>
      <c r="N1561">
        <v>129</v>
      </c>
      <c r="P1561" cm="1">
        <f t="array" ref="P1561">IF(Q1561&gt;0,INDEX(Q1561:Q13695,MATCH(TRUE,INDEX(Q1561:Q13695="",,),0)-1),"")</f>
        <v>8</v>
      </c>
      <c r="Q1561">
        <f t="shared" si="36"/>
        <v>6</v>
      </c>
      <c r="R1561">
        <f>IF(P1561="","",0)</f>
        <v>0</v>
      </c>
    </row>
    <row r="1562" spans="1:18" x14ac:dyDescent="0.3">
      <c r="A1562" t="s">
        <v>260</v>
      </c>
      <c r="B1562" s="1">
        <v>38687</v>
      </c>
      <c r="C1562" t="s">
        <v>16</v>
      </c>
      <c r="D1562" t="s">
        <v>280</v>
      </c>
      <c r="E1562" t="s">
        <v>281</v>
      </c>
      <c r="G1562" s="6" t="s">
        <v>88</v>
      </c>
      <c r="H1562" t="s">
        <v>265</v>
      </c>
      <c r="I1562" t="s">
        <v>45</v>
      </c>
      <c r="J1562" t="s">
        <v>93</v>
      </c>
      <c r="K1562">
        <v>7.4</v>
      </c>
      <c r="L1562">
        <v>73</v>
      </c>
      <c r="M1562" t="s">
        <v>204</v>
      </c>
      <c r="N1562">
        <v>73</v>
      </c>
      <c r="P1562" cm="1">
        <f t="array" ref="P1562">IF(Q1562&gt;0,INDEX(Q1562:Q13696,MATCH(TRUE,INDEX(Q1562:Q13696="",,),0)-1),"")</f>
        <v>8</v>
      </c>
      <c r="Q1562">
        <f t="shared" si="36"/>
        <v>6</v>
      </c>
      <c r="R1562">
        <f>IF(P1562="","",0)</f>
        <v>0</v>
      </c>
    </row>
    <row r="1563" spans="1:18" x14ac:dyDescent="0.3">
      <c r="A1563" t="s">
        <v>260</v>
      </c>
      <c r="B1563" s="1">
        <v>38687</v>
      </c>
      <c r="C1563" t="s">
        <v>16</v>
      </c>
      <c r="D1563" t="s">
        <v>280</v>
      </c>
      <c r="E1563" t="s">
        <v>281</v>
      </c>
      <c r="G1563" s="6" t="s">
        <v>88</v>
      </c>
      <c r="H1563" t="s">
        <v>200</v>
      </c>
      <c r="I1563" t="s">
        <v>45</v>
      </c>
      <c r="J1563" t="s">
        <v>93</v>
      </c>
      <c r="K1563">
        <v>0.4</v>
      </c>
      <c r="L1563">
        <v>562</v>
      </c>
      <c r="M1563" t="s">
        <v>204</v>
      </c>
      <c r="N1563">
        <v>562</v>
      </c>
      <c r="P1563" cm="1">
        <f t="array" ref="P1563">IF(Q1563&gt;0,INDEX(Q1563:Q13697,MATCH(TRUE,INDEX(Q1563:Q13697="",,),0)-1),"")</f>
        <v>8</v>
      </c>
      <c r="Q1563">
        <f t="shared" si="36"/>
        <v>6</v>
      </c>
      <c r="R1563">
        <f>IF(P1563="","",0)</f>
        <v>0</v>
      </c>
    </row>
    <row r="1564" spans="1:18" x14ac:dyDescent="0.3">
      <c r="A1564" t="s">
        <v>260</v>
      </c>
      <c r="B1564" s="1">
        <v>38687</v>
      </c>
      <c r="C1564" t="s">
        <v>16</v>
      </c>
      <c r="D1564" t="s">
        <v>280</v>
      </c>
      <c r="E1564" t="s">
        <v>281</v>
      </c>
      <c r="G1564" s="6" t="s">
        <v>88</v>
      </c>
      <c r="H1564" t="s">
        <v>101</v>
      </c>
      <c r="I1564" t="s">
        <v>21</v>
      </c>
      <c r="J1564" t="s">
        <v>73</v>
      </c>
      <c r="K1564">
        <v>59.7</v>
      </c>
      <c r="L1564">
        <v>16.600000000000001</v>
      </c>
      <c r="M1564" t="s">
        <v>204</v>
      </c>
      <c r="N1564">
        <v>16.600000000000001</v>
      </c>
      <c r="P1564" cm="1">
        <f t="array" ref="P1564">IF(Q1564&gt;0,INDEX(Q1564:Q13698,MATCH(TRUE,INDEX(Q1564:Q13698="",,),0)-1),"")</f>
        <v>8</v>
      </c>
      <c r="Q1564">
        <f t="shared" si="36"/>
        <v>6</v>
      </c>
      <c r="R1564">
        <f>IF(P1564="","",0)</f>
        <v>0</v>
      </c>
    </row>
    <row r="1565" spans="1:18" x14ac:dyDescent="0.3">
      <c r="A1565" t="s">
        <v>260</v>
      </c>
      <c r="B1565" s="1">
        <v>38687</v>
      </c>
      <c r="C1565" t="s">
        <v>16</v>
      </c>
      <c r="D1565" t="s">
        <v>280</v>
      </c>
      <c r="E1565" t="s">
        <v>281</v>
      </c>
      <c r="G1565" t="s">
        <v>19</v>
      </c>
      <c r="H1565" t="s">
        <v>102</v>
      </c>
      <c r="I1565" t="s">
        <v>45</v>
      </c>
      <c r="J1565" t="s">
        <v>93</v>
      </c>
      <c r="K1565">
        <v>136.9</v>
      </c>
      <c r="L1565">
        <v>959</v>
      </c>
      <c r="M1565" t="s">
        <v>271</v>
      </c>
      <c r="N1565">
        <v>1250</v>
      </c>
      <c r="P1565" cm="1">
        <f t="array" ref="P1565">IF(Q1565&gt;0,INDEX(Q1565:Q13699,MATCH(TRUE,INDEX(Q1565:Q13699="",,),0)-1),"")</f>
        <v>8</v>
      </c>
      <c r="Q1565">
        <f t="shared" si="36"/>
        <v>7</v>
      </c>
      <c r="R1565">
        <f>IF(P1565="","",0)</f>
        <v>0</v>
      </c>
    </row>
    <row r="1566" spans="1:18" x14ac:dyDescent="0.3">
      <c r="A1566" t="s">
        <v>260</v>
      </c>
      <c r="B1566" s="1">
        <v>38687</v>
      </c>
      <c r="C1566" t="s">
        <v>16</v>
      </c>
      <c r="D1566" t="s">
        <v>280</v>
      </c>
      <c r="E1566" t="s">
        <v>281</v>
      </c>
      <c r="G1566" t="s">
        <v>19</v>
      </c>
      <c r="H1566" t="s">
        <v>128</v>
      </c>
      <c r="I1566" t="s">
        <v>21</v>
      </c>
      <c r="J1566" t="s">
        <v>73</v>
      </c>
      <c r="K1566">
        <v>968.1</v>
      </c>
      <c r="L1566">
        <v>21.7</v>
      </c>
      <c r="M1566" t="s">
        <v>271</v>
      </c>
      <c r="N1566">
        <v>23</v>
      </c>
      <c r="P1566" cm="1">
        <f t="array" ref="P1566">IF(Q1566&gt;0,INDEX(Q1566:Q13700,MATCH(TRUE,INDEX(Q1566:Q13700="",,),0)-1),"")</f>
        <v>8</v>
      </c>
      <c r="Q1566">
        <f t="shared" si="36"/>
        <v>7</v>
      </c>
      <c r="R1566">
        <f>IF(P1566="","",0)</f>
        <v>0</v>
      </c>
    </row>
    <row r="1567" spans="1:18" x14ac:dyDescent="0.3">
      <c r="A1567" t="s">
        <v>260</v>
      </c>
      <c r="B1567" s="1">
        <v>38687</v>
      </c>
      <c r="C1567" t="s">
        <v>16</v>
      </c>
      <c r="D1567" t="s">
        <v>280</v>
      </c>
      <c r="E1567" t="s">
        <v>281</v>
      </c>
      <c r="G1567" t="s">
        <v>19</v>
      </c>
      <c r="H1567" t="s">
        <v>72</v>
      </c>
      <c r="I1567" t="s">
        <v>21</v>
      </c>
      <c r="J1567" t="s">
        <v>73</v>
      </c>
      <c r="K1567">
        <v>1162.3</v>
      </c>
      <c r="L1567">
        <v>15.9</v>
      </c>
      <c r="M1567" t="s">
        <v>271</v>
      </c>
      <c r="N1567">
        <v>21</v>
      </c>
      <c r="P1567" cm="1">
        <f t="array" ref="P1567">IF(Q1567&gt;0,INDEX(Q1567:Q13701,MATCH(TRUE,INDEX(Q1567:Q13701="",,),0)-1),"")</f>
        <v>8</v>
      </c>
      <c r="Q1567">
        <f t="shared" si="36"/>
        <v>7</v>
      </c>
      <c r="R1567">
        <f>IF(P1567="","",0)</f>
        <v>0</v>
      </c>
    </row>
    <row r="1568" spans="1:18" x14ac:dyDescent="0.3">
      <c r="A1568" t="s">
        <v>260</v>
      </c>
      <c r="B1568" s="1">
        <v>38687</v>
      </c>
      <c r="C1568" t="s">
        <v>16</v>
      </c>
      <c r="D1568" t="s">
        <v>280</v>
      </c>
      <c r="E1568" t="s">
        <v>281</v>
      </c>
      <c r="G1568" s="6" t="s">
        <v>88</v>
      </c>
      <c r="H1568" t="s">
        <v>85</v>
      </c>
      <c r="I1568" t="s">
        <v>45</v>
      </c>
      <c r="J1568" t="s">
        <v>93</v>
      </c>
      <c r="K1568">
        <v>48.5</v>
      </c>
      <c r="L1568">
        <v>167</v>
      </c>
      <c r="M1568" t="s">
        <v>271</v>
      </c>
      <c r="N1568">
        <v>167</v>
      </c>
      <c r="P1568" cm="1">
        <f t="array" ref="P1568">IF(Q1568&gt;0,INDEX(Q1568:Q13702,MATCH(TRUE,INDEX(Q1568:Q13702="",,),0)-1),"")</f>
        <v>8</v>
      </c>
      <c r="Q1568">
        <f t="shared" si="36"/>
        <v>7</v>
      </c>
      <c r="R1568">
        <f>IF(P1568="","",0)</f>
        <v>0</v>
      </c>
    </row>
    <row r="1569" spans="1:18" x14ac:dyDescent="0.3">
      <c r="A1569" t="s">
        <v>260</v>
      </c>
      <c r="B1569" s="1">
        <v>38687</v>
      </c>
      <c r="C1569" t="s">
        <v>16</v>
      </c>
      <c r="D1569" t="s">
        <v>280</v>
      </c>
      <c r="E1569" t="s">
        <v>281</v>
      </c>
      <c r="G1569" s="6" t="s">
        <v>88</v>
      </c>
      <c r="H1569" t="s">
        <v>264</v>
      </c>
      <c r="I1569" t="s">
        <v>45</v>
      </c>
      <c r="J1569" t="s">
        <v>93</v>
      </c>
      <c r="K1569">
        <v>15.3</v>
      </c>
      <c r="L1569">
        <v>435</v>
      </c>
      <c r="M1569" t="s">
        <v>271</v>
      </c>
      <c r="N1569">
        <v>435</v>
      </c>
      <c r="P1569" cm="1">
        <f t="array" ref="P1569">IF(Q1569&gt;0,INDEX(Q1569:Q13703,MATCH(TRUE,INDEX(Q1569:Q13703="",,),0)-1),"")</f>
        <v>8</v>
      </c>
      <c r="Q1569">
        <f t="shared" si="36"/>
        <v>7</v>
      </c>
      <c r="R1569">
        <f>IF(P1569="","",0)</f>
        <v>0</v>
      </c>
    </row>
    <row r="1570" spans="1:18" x14ac:dyDescent="0.3">
      <c r="A1570" t="s">
        <v>260</v>
      </c>
      <c r="B1570" s="1">
        <v>38687</v>
      </c>
      <c r="C1570" t="s">
        <v>16</v>
      </c>
      <c r="D1570" t="s">
        <v>280</v>
      </c>
      <c r="E1570" t="s">
        <v>281</v>
      </c>
      <c r="G1570" s="6" t="s">
        <v>88</v>
      </c>
      <c r="H1570" t="s">
        <v>100</v>
      </c>
      <c r="I1570" t="s">
        <v>45</v>
      </c>
      <c r="J1570" t="s">
        <v>93</v>
      </c>
      <c r="K1570">
        <v>4.5</v>
      </c>
      <c r="L1570">
        <v>130</v>
      </c>
      <c r="M1570" t="s">
        <v>271</v>
      </c>
      <c r="N1570">
        <v>130</v>
      </c>
      <c r="P1570" cm="1">
        <f t="array" ref="P1570">IF(Q1570&gt;0,INDEX(Q1570:Q13704,MATCH(TRUE,INDEX(Q1570:Q13704="",,),0)-1),"")</f>
        <v>8</v>
      </c>
      <c r="Q1570">
        <f t="shared" si="36"/>
        <v>7</v>
      </c>
      <c r="R1570">
        <f>IF(P1570="","",0)</f>
        <v>0</v>
      </c>
    </row>
    <row r="1571" spans="1:18" x14ac:dyDescent="0.3">
      <c r="A1571" t="s">
        <v>260</v>
      </c>
      <c r="B1571" s="1">
        <v>38687</v>
      </c>
      <c r="C1571" t="s">
        <v>16</v>
      </c>
      <c r="D1571" t="s">
        <v>280</v>
      </c>
      <c r="E1571" t="s">
        <v>281</v>
      </c>
      <c r="G1571" s="6" t="s">
        <v>88</v>
      </c>
      <c r="H1571" t="s">
        <v>279</v>
      </c>
      <c r="I1571" t="s">
        <v>45</v>
      </c>
      <c r="J1571" t="s">
        <v>93</v>
      </c>
      <c r="K1571">
        <v>0.2</v>
      </c>
      <c r="L1571">
        <v>45</v>
      </c>
      <c r="M1571" t="s">
        <v>271</v>
      </c>
      <c r="N1571">
        <v>45</v>
      </c>
      <c r="P1571" cm="1">
        <f t="array" ref="P1571">IF(Q1571&gt;0,INDEX(Q1571:Q13705,MATCH(TRUE,INDEX(Q1571:Q13705="",,),0)-1),"")</f>
        <v>8</v>
      </c>
      <c r="Q1571">
        <f t="shared" si="36"/>
        <v>7</v>
      </c>
      <c r="R1571">
        <f>IF(P1571="","",0)</f>
        <v>0</v>
      </c>
    </row>
    <row r="1572" spans="1:18" x14ac:dyDescent="0.3">
      <c r="A1572" t="s">
        <v>260</v>
      </c>
      <c r="B1572" s="1">
        <v>38687</v>
      </c>
      <c r="C1572" t="s">
        <v>16</v>
      </c>
      <c r="D1572" t="s">
        <v>280</v>
      </c>
      <c r="E1572" t="s">
        <v>281</v>
      </c>
      <c r="G1572" s="6" t="s">
        <v>88</v>
      </c>
      <c r="H1572" t="s">
        <v>92</v>
      </c>
      <c r="I1572" t="s">
        <v>45</v>
      </c>
      <c r="J1572" t="s">
        <v>93</v>
      </c>
      <c r="K1572">
        <v>0.4</v>
      </c>
      <c r="L1572">
        <v>554</v>
      </c>
      <c r="M1572" t="s">
        <v>271</v>
      </c>
      <c r="N1572">
        <v>554</v>
      </c>
      <c r="P1572" cm="1">
        <f t="array" ref="P1572">IF(Q1572&gt;0,INDEX(Q1572:Q13706,MATCH(TRUE,INDEX(Q1572:Q13706="",,),0)-1),"")</f>
        <v>8</v>
      </c>
      <c r="Q1572">
        <f t="shared" si="36"/>
        <v>7</v>
      </c>
      <c r="R1572">
        <f>IF(P1572="","",0)</f>
        <v>0</v>
      </c>
    </row>
    <row r="1573" spans="1:18" x14ac:dyDescent="0.3">
      <c r="A1573" t="s">
        <v>260</v>
      </c>
      <c r="B1573" s="1">
        <v>38687</v>
      </c>
      <c r="C1573" t="s">
        <v>16</v>
      </c>
      <c r="D1573" t="s">
        <v>280</v>
      </c>
      <c r="E1573" t="s">
        <v>281</v>
      </c>
      <c r="G1573" s="6" t="s">
        <v>88</v>
      </c>
      <c r="H1573" t="s">
        <v>96</v>
      </c>
      <c r="I1573" t="s">
        <v>45</v>
      </c>
      <c r="J1573" t="s">
        <v>93</v>
      </c>
      <c r="K1573">
        <v>6.7</v>
      </c>
      <c r="L1573">
        <v>129</v>
      </c>
      <c r="M1573" t="s">
        <v>271</v>
      </c>
      <c r="N1573">
        <v>129</v>
      </c>
      <c r="P1573" cm="1">
        <f t="array" ref="P1573">IF(Q1573&gt;0,INDEX(Q1573:Q13707,MATCH(TRUE,INDEX(Q1573:Q13707="",,),0)-1),"")</f>
        <v>8</v>
      </c>
      <c r="Q1573">
        <f t="shared" si="36"/>
        <v>7</v>
      </c>
      <c r="R1573">
        <f>IF(P1573="","",0)</f>
        <v>0</v>
      </c>
    </row>
    <row r="1574" spans="1:18" x14ac:dyDescent="0.3">
      <c r="A1574" t="s">
        <v>260</v>
      </c>
      <c r="B1574" s="1">
        <v>38687</v>
      </c>
      <c r="C1574" t="s">
        <v>16</v>
      </c>
      <c r="D1574" t="s">
        <v>280</v>
      </c>
      <c r="E1574" t="s">
        <v>281</v>
      </c>
      <c r="G1574" s="6" t="s">
        <v>88</v>
      </c>
      <c r="H1574" t="s">
        <v>265</v>
      </c>
      <c r="I1574" t="s">
        <v>45</v>
      </c>
      <c r="J1574" t="s">
        <v>93</v>
      </c>
      <c r="K1574">
        <v>7.4</v>
      </c>
      <c r="L1574">
        <v>73</v>
      </c>
      <c r="M1574" t="s">
        <v>271</v>
      </c>
      <c r="N1574">
        <v>73</v>
      </c>
      <c r="P1574" cm="1">
        <f t="array" ref="P1574">IF(Q1574&gt;0,INDEX(Q1574:Q13708,MATCH(TRUE,INDEX(Q1574:Q13708="",,),0)-1),"")</f>
        <v>8</v>
      </c>
      <c r="Q1574">
        <f t="shared" si="36"/>
        <v>7</v>
      </c>
      <c r="R1574">
        <f>IF(P1574="","",0)</f>
        <v>0</v>
      </c>
    </row>
    <row r="1575" spans="1:18" x14ac:dyDescent="0.3">
      <c r="A1575" t="s">
        <v>260</v>
      </c>
      <c r="B1575" s="1">
        <v>38687</v>
      </c>
      <c r="C1575" t="s">
        <v>16</v>
      </c>
      <c r="D1575" t="s">
        <v>280</v>
      </c>
      <c r="E1575" t="s">
        <v>281</v>
      </c>
      <c r="G1575" s="6" t="s">
        <v>88</v>
      </c>
      <c r="H1575" t="s">
        <v>200</v>
      </c>
      <c r="I1575" t="s">
        <v>45</v>
      </c>
      <c r="J1575" t="s">
        <v>93</v>
      </c>
      <c r="K1575">
        <v>0.4</v>
      </c>
      <c r="L1575">
        <v>562</v>
      </c>
      <c r="M1575" t="s">
        <v>271</v>
      </c>
      <c r="N1575">
        <v>562</v>
      </c>
      <c r="P1575" cm="1">
        <f t="array" ref="P1575">IF(Q1575&gt;0,INDEX(Q1575:Q13709,MATCH(TRUE,INDEX(Q1575:Q13709="",,),0)-1),"")</f>
        <v>8</v>
      </c>
      <c r="Q1575">
        <f t="shared" si="36"/>
        <v>7</v>
      </c>
      <c r="R1575">
        <f>IF(P1575="","",0)</f>
        <v>0</v>
      </c>
    </row>
    <row r="1576" spans="1:18" x14ac:dyDescent="0.3">
      <c r="A1576" t="s">
        <v>260</v>
      </c>
      <c r="B1576" s="1">
        <v>38687</v>
      </c>
      <c r="C1576" t="s">
        <v>16</v>
      </c>
      <c r="D1576" t="s">
        <v>280</v>
      </c>
      <c r="E1576" t="s">
        <v>281</v>
      </c>
      <c r="G1576" s="6" t="s">
        <v>88</v>
      </c>
      <c r="H1576" t="s">
        <v>101</v>
      </c>
      <c r="I1576" t="s">
        <v>21</v>
      </c>
      <c r="J1576" t="s">
        <v>73</v>
      </c>
      <c r="K1576">
        <v>59.7</v>
      </c>
      <c r="L1576">
        <v>16.600000000000001</v>
      </c>
      <c r="M1576" t="s">
        <v>271</v>
      </c>
      <c r="N1576">
        <v>16.600000000000001</v>
      </c>
      <c r="P1576" cm="1">
        <f t="array" ref="P1576">IF(Q1576&gt;0,INDEX(Q1576:Q13710,MATCH(TRUE,INDEX(Q1576:Q13710="",,),0)-1),"")</f>
        <v>8</v>
      </c>
      <c r="Q1576">
        <f t="shared" si="36"/>
        <v>7</v>
      </c>
      <c r="R1576">
        <f>IF(P1576="","",0)</f>
        <v>0</v>
      </c>
    </row>
    <row r="1577" spans="1:18" x14ac:dyDescent="0.3">
      <c r="A1577" t="s">
        <v>260</v>
      </c>
      <c r="B1577" s="1">
        <v>38687</v>
      </c>
      <c r="C1577" t="s">
        <v>16</v>
      </c>
      <c r="D1577" t="s">
        <v>280</v>
      </c>
      <c r="E1577" t="s">
        <v>281</v>
      </c>
      <c r="G1577" t="s">
        <v>19</v>
      </c>
      <c r="H1577" t="s">
        <v>102</v>
      </c>
      <c r="I1577" t="s">
        <v>45</v>
      </c>
      <c r="J1577" t="s">
        <v>93</v>
      </c>
      <c r="K1577">
        <v>136.9</v>
      </c>
      <c r="L1577">
        <v>959</v>
      </c>
      <c r="M1577" t="s">
        <v>268</v>
      </c>
      <c r="N1577">
        <v>978</v>
      </c>
      <c r="P1577" cm="1">
        <f t="array" ref="P1577">IF(Q1577&gt;0,INDEX(Q1577:Q13711,MATCH(TRUE,INDEX(Q1577:Q13711="",,),0)-1),"")</f>
        <v>8</v>
      </c>
      <c r="Q1577">
        <f t="shared" si="36"/>
        <v>8</v>
      </c>
      <c r="R1577">
        <f>IF(P1577="","",0)</f>
        <v>0</v>
      </c>
    </row>
    <row r="1578" spans="1:18" x14ac:dyDescent="0.3">
      <c r="A1578" t="s">
        <v>260</v>
      </c>
      <c r="B1578" s="1">
        <v>38687</v>
      </c>
      <c r="C1578" t="s">
        <v>16</v>
      </c>
      <c r="D1578" t="s">
        <v>280</v>
      </c>
      <c r="E1578" t="s">
        <v>281</v>
      </c>
      <c r="G1578" t="s">
        <v>19</v>
      </c>
      <c r="H1578" t="s">
        <v>128</v>
      </c>
      <c r="I1578" t="s">
        <v>21</v>
      </c>
      <c r="J1578" t="s">
        <v>73</v>
      </c>
      <c r="K1578">
        <v>968.1</v>
      </c>
      <c r="L1578">
        <v>21.7</v>
      </c>
      <c r="M1578" t="s">
        <v>268</v>
      </c>
      <c r="N1578">
        <v>32.409999999999997</v>
      </c>
      <c r="P1578" cm="1">
        <f t="array" ref="P1578">IF(Q1578&gt;0,INDEX(Q1578:Q13712,MATCH(TRUE,INDEX(Q1578:Q13712="",,),0)-1),"")</f>
        <v>8</v>
      </c>
      <c r="Q1578">
        <f t="shared" si="36"/>
        <v>8</v>
      </c>
      <c r="R1578">
        <f>IF(P1578="","",0)</f>
        <v>0</v>
      </c>
    </row>
    <row r="1579" spans="1:18" x14ac:dyDescent="0.3">
      <c r="A1579" t="s">
        <v>260</v>
      </c>
      <c r="B1579" s="1">
        <v>38687</v>
      </c>
      <c r="C1579" t="s">
        <v>16</v>
      </c>
      <c r="D1579" t="s">
        <v>280</v>
      </c>
      <c r="E1579" t="s">
        <v>281</v>
      </c>
      <c r="G1579" t="s">
        <v>19</v>
      </c>
      <c r="H1579" t="s">
        <v>72</v>
      </c>
      <c r="I1579" t="s">
        <v>21</v>
      </c>
      <c r="J1579" t="s">
        <v>73</v>
      </c>
      <c r="K1579">
        <v>1162.3</v>
      </c>
      <c r="L1579">
        <v>15.9</v>
      </c>
      <c r="M1579" t="s">
        <v>268</v>
      </c>
      <c r="N1579">
        <v>34.520000000000003</v>
      </c>
      <c r="P1579" cm="1">
        <f t="array" ref="P1579">IF(Q1579&gt;0,INDEX(Q1579:Q13713,MATCH(TRUE,INDEX(Q1579:Q13713="",,),0)-1),"")</f>
        <v>8</v>
      </c>
      <c r="Q1579">
        <f t="shared" si="36"/>
        <v>8</v>
      </c>
      <c r="R1579">
        <f>IF(P1579="","",0)</f>
        <v>0</v>
      </c>
    </row>
    <row r="1580" spans="1:18" x14ac:dyDescent="0.3">
      <c r="A1580" t="s">
        <v>260</v>
      </c>
      <c r="B1580" s="1">
        <v>38687</v>
      </c>
      <c r="C1580" t="s">
        <v>16</v>
      </c>
      <c r="D1580" t="s">
        <v>280</v>
      </c>
      <c r="E1580" t="s">
        <v>281</v>
      </c>
      <c r="G1580" s="6" t="s">
        <v>88</v>
      </c>
      <c r="H1580" t="s">
        <v>85</v>
      </c>
      <c r="I1580" t="s">
        <v>45</v>
      </c>
      <c r="J1580" t="s">
        <v>93</v>
      </c>
      <c r="K1580">
        <v>48.5</v>
      </c>
      <c r="L1580">
        <v>167</v>
      </c>
      <c r="M1580" t="s">
        <v>268</v>
      </c>
      <c r="N1580">
        <v>167</v>
      </c>
      <c r="P1580" cm="1">
        <f t="array" ref="P1580">IF(Q1580&gt;0,INDEX(Q1580:Q13714,MATCH(TRUE,INDEX(Q1580:Q13714="",,),0)-1),"")</f>
        <v>8</v>
      </c>
      <c r="Q1580">
        <f t="shared" si="36"/>
        <v>8</v>
      </c>
      <c r="R1580">
        <f>IF(P1580="","",0)</f>
        <v>0</v>
      </c>
    </row>
    <row r="1581" spans="1:18" x14ac:dyDescent="0.3">
      <c r="A1581" t="s">
        <v>260</v>
      </c>
      <c r="B1581" s="1">
        <v>38687</v>
      </c>
      <c r="C1581" t="s">
        <v>16</v>
      </c>
      <c r="D1581" t="s">
        <v>280</v>
      </c>
      <c r="E1581" t="s">
        <v>281</v>
      </c>
      <c r="G1581" s="6" t="s">
        <v>88</v>
      </c>
      <c r="H1581" t="s">
        <v>264</v>
      </c>
      <c r="I1581" t="s">
        <v>45</v>
      </c>
      <c r="J1581" t="s">
        <v>93</v>
      </c>
      <c r="K1581">
        <v>15.3</v>
      </c>
      <c r="L1581">
        <v>435</v>
      </c>
      <c r="M1581" t="s">
        <v>268</v>
      </c>
      <c r="N1581">
        <v>435</v>
      </c>
      <c r="P1581" cm="1">
        <f t="array" ref="P1581">IF(Q1581&gt;0,INDEX(Q1581:Q13715,MATCH(TRUE,INDEX(Q1581:Q13715="",,),0)-1),"")</f>
        <v>8</v>
      </c>
      <c r="Q1581">
        <f t="shared" si="36"/>
        <v>8</v>
      </c>
      <c r="R1581">
        <f>IF(P1581="","",0)</f>
        <v>0</v>
      </c>
    </row>
    <row r="1582" spans="1:18" x14ac:dyDescent="0.3">
      <c r="A1582" t="s">
        <v>260</v>
      </c>
      <c r="B1582" s="1">
        <v>38687</v>
      </c>
      <c r="C1582" t="s">
        <v>16</v>
      </c>
      <c r="D1582" t="s">
        <v>280</v>
      </c>
      <c r="E1582" t="s">
        <v>281</v>
      </c>
      <c r="G1582" s="6" t="s">
        <v>88</v>
      </c>
      <c r="H1582" t="s">
        <v>100</v>
      </c>
      <c r="I1582" t="s">
        <v>45</v>
      </c>
      <c r="J1582" t="s">
        <v>93</v>
      </c>
      <c r="K1582">
        <v>4.5</v>
      </c>
      <c r="L1582">
        <v>130</v>
      </c>
      <c r="M1582" t="s">
        <v>268</v>
      </c>
      <c r="N1582">
        <v>130</v>
      </c>
      <c r="P1582" cm="1">
        <f t="array" ref="P1582">IF(Q1582&gt;0,INDEX(Q1582:Q13716,MATCH(TRUE,INDEX(Q1582:Q13716="",,),0)-1),"")</f>
        <v>8</v>
      </c>
      <c r="Q1582">
        <f t="shared" si="36"/>
        <v>8</v>
      </c>
      <c r="R1582">
        <f>IF(P1582="","",0)</f>
        <v>0</v>
      </c>
    </row>
    <row r="1583" spans="1:18" x14ac:dyDescent="0.3">
      <c r="A1583" t="s">
        <v>260</v>
      </c>
      <c r="B1583" s="1">
        <v>38687</v>
      </c>
      <c r="C1583" t="s">
        <v>16</v>
      </c>
      <c r="D1583" t="s">
        <v>280</v>
      </c>
      <c r="E1583" t="s">
        <v>281</v>
      </c>
      <c r="G1583" s="6" t="s">
        <v>88</v>
      </c>
      <c r="H1583" t="s">
        <v>279</v>
      </c>
      <c r="I1583" t="s">
        <v>45</v>
      </c>
      <c r="J1583" t="s">
        <v>93</v>
      </c>
      <c r="K1583">
        <v>0.2</v>
      </c>
      <c r="L1583">
        <v>45</v>
      </c>
      <c r="M1583" t="s">
        <v>268</v>
      </c>
      <c r="N1583">
        <v>45</v>
      </c>
      <c r="P1583" cm="1">
        <f t="array" ref="P1583">IF(Q1583&gt;0,INDEX(Q1583:Q13717,MATCH(TRUE,INDEX(Q1583:Q13717="",,),0)-1),"")</f>
        <v>8</v>
      </c>
      <c r="Q1583">
        <f t="shared" si="36"/>
        <v>8</v>
      </c>
      <c r="R1583">
        <f>IF(P1583="","",0)</f>
        <v>0</v>
      </c>
    </row>
    <row r="1584" spans="1:18" x14ac:dyDescent="0.3">
      <c r="A1584" t="s">
        <v>260</v>
      </c>
      <c r="B1584" s="1">
        <v>38687</v>
      </c>
      <c r="C1584" t="s">
        <v>16</v>
      </c>
      <c r="D1584" t="s">
        <v>280</v>
      </c>
      <c r="E1584" t="s">
        <v>281</v>
      </c>
      <c r="G1584" s="6" t="s">
        <v>88</v>
      </c>
      <c r="H1584" t="s">
        <v>92</v>
      </c>
      <c r="I1584" t="s">
        <v>45</v>
      </c>
      <c r="J1584" t="s">
        <v>93</v>
      </c>
      <c r="K1584">
        <v>0.4</v>
      </c>
      <c r="L1584">
        <v>554</v>
      </c>
      <c r="M1584" t="s">
        <v>268</v>
      </c>
      <c r="N1584">
        <v>554</v>
      </c>
      <c r="P1584" cm="1">
        <f t="array" ref="P1584">IF(Q1584&gt;0,INDEX(Q1584:Q13718,MATCH(TRUE,INDEX(Q1584:Q13718="",,),0)-1),"")</f>
        <v>8</v>
      </c>
      <c r="Q1584">
        <f t="shared" si="36"/>
        <v>8</v>
      </c>
      <c r="R1584">
        <f>IF(P1584="","",0)</f>
        <v>0</v>
      </c>
    </row>
    <row r="1585" spans="1:18" x14ac:dyDescent="0.3">
      <c r="A1585" t="s">
        <v>260</v>
      </c>
      <c r="B1585" s="1">
        <v>38687</v>
      </c>
      <c r="C1585" t="s">
        <v>16</v>
      </c>
      <c r="D1585" t="s">
        <v>280</v>
      </c>
      <c r="E1585" t="s">
        <v>281</v>
      </c>
      <c r="G1585" s="6" t="s">
        <v>88</v>
      </c>
      <c r="H1585" t="s">
        <v>96</v>
      </c>
      <c r="I1585" t="s">
        <v>45</v>
      </c>
      <c r="J1585" t="s">
        <v>93</v>
      </c>
      <c r="K1585">
        <v>6.7</v>
      </c>
      <c r="L1585">
        <v>129</v>
      </c>
      <c r="M1585" t="s">
        <v>268</v>
      </c>
      <c r="N1585">
        <v>129</v>
      </c>
      <c r="P1585" cm="1">
        <f t="array" ref="P1585">IF(Q1585&gt;0,INDEX(Q1585:Q13719,MATCH(TRUE,INDEX(Q1585:Q13719="",,),0)-1),"")</f>
        <v>8</v>
      </c>
      <c r="Q1585">
        <f t="shared" si="36"/>
        <v>8</v>
      </c>
      <c r="R1585">
        <f>IF(P1585="","",0)</f>
        <v>0</v>
      </c>
    </row>
    <row r="1586" spans="1:18" x14ac:dyDescent="0.3">
      <c r="A1586" t="s">
        <v>260</v>
      </c>
      <c r="B1586" s="1">
        <v>38687</v>
      </c>
      <c r="C1586" t="s">
        <v>16</v>
      </c>
      <c r="D1586" t="s">
        <v>280</v>
      </c>
      <c r="E1586" t="s">
        <v>281</v>
      </c>
      <c r="G1586" s="6" t="s">
        <v>88</v>
      </c>
      <c r="H1586" t="s">
        <v>265</v>
      </c>
      <c r="I1586" t="s">
        <v>45</v>
      </c>
      <c r="J1586" t="s">
        <v>93</v>
      </c>
      <c r="K1586">
        <v>7.4</v>
      </c>
      <c r="L1586">
        <v>73</v>
      </c>
      <c r="M1586" t="s">
        <v>268</v>
      </c>
      <c r="N1586">
        <v>73</v>
      </c>
      <c r="P1586" cm="1">
        <f t="array" ref="P1586">IF(Q1586&gt;0,INDEX(Q1586:Q13720,MATCH(TRUE,INDEX(Q1586:Q13720="",,),0)-1),"")</f>
        <v>8</v>
      </c>
      <c r="Q1586">
        <f t="shared" si="36"/>
        <v>8</v>
      </c>
      <c r="R1586">
        <f>IF(P1586="","",0)</f>
        <v>0</v>
      </c>
    </row>
    <row r="1587" spans="1:18" x14ac:dyDescent="0.3">
      <c r="A1587" t="s">
        <v>260</v>
      </c>
      <c r="B1587" s="1">
        <v>38687</v>
      </c>
      <c r="C1587" t="s">
        <v>16</v>
      </c>
      <c r="D1587" t="s">
        <v>280</v>
      </c>
      <c r="E1587" t="s">
        <v>281</v>
      </c>
      <c r="G1587" s="6" t="s">
        <v>88</v>
      </c>
      <c r="H1587" t="s">
        <v>200</v>
      </c>
      <c r="I1587" t="s">
        <v>45</v>
      </c>
      <c r="J1587" t="s">
        <v>93</v>
      </c>
      <c r="K1587">
        <v>0.4</v>
      </c>
      <c r="L1587">
        <v>562</v>
      </c>
      <c r="M1587" t="s">
        <v>268</v>
      </c>
      <c r="N1587">
        <v>562</v>
      </c>
      <c r="P1587" cm="1">
        <f t="array" ref="P1587">IF(Q1587&gt;0,INDEX(Q1587:Q13721,MATCH(TRUE,INDEX(Q1587:Q13721="",,),0)-1),"")</f>
        <v>8</v>
      </c>
      <c r="Q1587">
        <f t="shared" si="36"/>
        <v>8</v>
      </c>
      <c r="R1587">
        <f>IF(P1587="","",0)</f>
        <v>0</v>
      </c>
    </row>
    <row r="1588" spans="1:18" x14ac:dyDescent="0.3">
      <c r="A1588" t="s">
        <v>260</v>
      </c>
      <c r="B1588" s="1">
        <v>38687</v>
      </c>
      <c r="C1588" t="s">
        <v>16</v>
      </c>
      <c r="D1588" t="s">
        <v>280</v>
      </c>
      <c r="E1588" t="s">
        <v>281</v>
      </c>
      <c r="G1588" s="6" t="s">
        <v>88</v>
      </c>
      <c r="H1588" t="s">
        <v>101</v>
      </c>
      <c r="I1588" t="s">
        <v>21</v>
      </c>
      <c r="J1588" t="s">
        <v>73</v>
      </c>
      <c r="K1588">
        <v>59.7</v>
      </c>
      <c r="L1588">
        <v>16.600000000000001</v>
      </c>
      <c r="M1588" t="s">
        <v>268</v>
      </c>
      <c r="N1588">
        <v>16.600000000000001</v>
      </c>
      <c r="P1588" cm="1">
        <f t="array" ref="P1588">IF(Q1588&gt;0,INDEX(Q1588:Q13722,MATCH(TRUE,INDEX(Q1588:Q13722="",,),0)-1),"")</f>
        <v>8</v>
      </c>
      <c r="Q1588">
        <f t="shared" si="36"/>
        <v>8</v>
      </c>
      <c r="R1588">
        <f>IF(P1588="","",0)</f>
        <v>0</v>
      </c>
    </row>
    <row r="1589" spans="1:18" x14ac:dyDescent="0.3">
      <c r="P1589" t="str" cm="1">
        <f t="array" ref="P1589">IF(Q1589&gt;0,INDEX(Q1589:Q13723,MATCH(TRUE,INDEX(Q1589:Q13723="",,),0)-1),"")</f>
        <v/>
      </c>
      <c r="R1589" t="str">
        <f>IF(P1589="","",0)</f>
        <v/>
      </c>
    </row>
    <row r="1590" spans="1:18" x14ac:dyDescent="0.3">
      <c r="A1590" t="s">
        <v>260</v>
      </c>
      <c r="B1590" s="1">
        <v>38687</v>
      </c>
      <c r="C1590" t="s">
        <v>16</v>
      </c>
      <c r="D1590" t="s">
        <v>283</v>
      </c>
      <c r="E1590" t="s">
        <v>284</v>
      </c>
      <c r="G1590" t="s">
        <v>19</v>
      </c>
      <c r="H1590" t="s">
        <v>85</v>
      </c>
      <c r="I1590" t="s">
        <v>45</v>
      </c>
      <c r="J1590" t="s">
        <v>93</v>
      </c>
      <c r="K1590">
        <v>19.100000000000001</v>
      </c>
      <c r="L1590">
        <v>89</v>
      </c>
      <c r="M1590" t="s">
        <v>269</v>
      </c>
      <c r="N1590">
        <v>130</v>
      </c>
      <c r="O1590" t="s">
        <v>24</v>
      </c>
      <c r="P1590" cm="1">
        <f t="array" ref="P1590">IF(Q1590&gt;0,INDEX(Q1590:Q13724,MATCH(TRUE,INDEX(Q1590:Q13724="",,),0)-1),"")</f>
        <v>6</v>
      </c>
      <c r="Q1590">
        <f>INT((ROW()-1590)/10)+1</f>
        <v>1</v>
      </c>
      <c r="R1590">
        <f>IF(P1590="","",0)</f>
        <v>0</v>
      </c>
    </row>
    <row r="1591" spans="1:18" x14ac:dyDescent="0.3">
      <c r="A1591" t="s">
        <v>260</v>
      </c>
      <c r="B1591" s="1">
        <v>38687</v>
      </c>
      <c r="C1591" t="s">
        <v>16</v>
      </c>
      <c r="D1591" t="s">
        <v>283</v>
      </c>
      <c r="E1591" t="s">
        <v>284</v>
      </c>
      <c r="G1591" t="s">
        <v>19</v>
      </c>
      <c r="H1591" t="s">
        <v>96</v>
      </c>
      <c r="I1591" t="s">
        <v>45</v>
      </c>
      <c r="J1591" t="s">
        <v>93</v>
      </c>
      <c r="K1591">
        <v>51.1</v>
      </c>
      <c r="L1591">
        <v>69</v>
      </c>
      <c r="M1591" t="s">
        <v>269</v>
      </c>
      <c r="N1591">
        <v>270</v>
      </c>
      <c r="O1591" t="s">
        <v>24</v>
      </c>
      <c r="P1591" cm="1">
        <f t="array" ref="P1591">IF(Q1591&gt;0,INDEX(Q1591:Q13725,MATCH(TRUE,INDEX(Q1591:Q13725="",,),0)-1),"")</f>
        <v>6</v>
      </c>
      <c r="Q1591">
        <f t="shared" ref="Q1591:Q1649" si="37">INT((ROW()-1590)/10)+1</f>
        <v>1</v>
      </c>
      <c r="R1591">
        <f>IF(P1591="","",0)</f>
        <v>0</v>
      </c>
    </row>
    <row r="1592" spans="1:18" x14ac:dyDescent="0.3">
      <c r="A1592" t="s">
        <v>260</v>
      </c>
      <c r="B1592" s="1">
        <v>38687</v>
      </c>
      <c r="C1592" t="s">
        <v>16</v>
      </c>
      <c r="D1592" t="s">
        <v>283</v>
      </c>
      <c r="E1592" t="s">
        <v>284</v>
      </c>
      <c r="G1592" t="s">
        <v>19</v>
      </c>
      <c r="H1592" t="s">
        <v>96</v>
      </c>
      <c r="I1592" t="s">
        <v>21</v>
      </c>
      <c r="J1592" t="s">
        <v>73</v>
      </c>
      <c r="K1592">
        <v>755.7</v>
      </c>
      <c r="L1592">
        <v>4.25</v>
      </c>
      <c r="M1592" t="s">
        <v>269</v>
      </c>
      <c r="N1592">
        <v>14</v>
      </c>
      <c r="O1592" t="s">
        <v>24</v>
      </c>
      <c r="P1592" cm="1">
        <f t="array" ref="P1592">IF(Q1592&gt;0,INDEX(Q1592:Q13726,MATCH(TRUE,INDEX(Q1592:Q13726="",,),0)-1),"")</f>
        <v>6</v>
      </c>
      <c r="Q1592">
        <f t="shared" si="37"/>
        <v>1</v>
      </c>
      <c r="R1592">
        <f>IF(P1592="","",0)</f>
        <v>0</v>
      </c>
    </row>
    <row r="1593" spans="1:18" x14ac:dyDescent="0.3">
      <c r="A1593" t="s">
        <v>260</v>
      </c>
      <c r="B1593" s="1">
        <v>38687</v>
      </c>
      <c r="C1593" t="s">
        <v>16</v>
      </c>
      <c r="D1593" t="s">
        <v>283</v>
      </c>
      <c r="E1593" t="s">
        <v>284</v>
      </c>
      <c r="G1593" t="s">
        <v>19</v>
      </c>
      <c r="H1593" t="s">
        <v>128</v>
      </c>
      <c r="I1593" t="s">
        <v>21</v>
      </c>
      <c r="J1593" t="s">
        <v>73</v>
      </c>
      <c r="K1593">
        <v>370.2</v>
      </c>
      <c r="L1593">
        <v>12.3</v>
      </c>
      <c r="M1593" t="s">
        <v>269</v>
      </c>
      <c r="N1593">
        <v>26</v>
      </c>
      <c r="O1593" t="s">
        <v>24</v>
      </c>
      <c r="P1593" cm="1">
        <f t="array" ref="P1593">IF(Q1593&gt;0,INDEX(Q1593:Q13727,MATCH(TRUE,INDEX(Q1593:Q13727="",,),0)-1),"")</f>
        <v>6</v>
      </c>
      <c r="Q1593">
        <f t="shared" si="37"/>
        <v>1</v>
      </c>
      <c r="R1593">
        <f>IF(P1593="","",0)</f>
        <v>0</v>
      </c>
    </row>
    <row r="1594" spans="1:18" x14ac:dyDescent="0.3">
      <c r="A1594" t="s">
        <v>260</v>
      </c>
      <c r="B1594" s="1">
        <v>38687</v>
      </c>
      <c r="C1594" t="s">
        <v>16</v>
      </c>
      <c r="D1594" t="s">
        <v>283</v>
      </c>
      <c r="E1594" t="s">
        <v>284</v>
      </c>
      <c r="G1594" t="s">
        <v>19</v>
      </c>
      <c r="H1594" t="s">
        <v>116</v>
      </c>
      <c r="I1594" t="s">
        <v>21</v>
      </c>
      <c r="J1594" t="s">
        <v>73</v>
      </c>
      <c r="K1594">
        <v>297.10000000000002</v>
      </c>
      <c r="L1594">
        <v>12.25</v>
      </c>
      <c r="M1594" t="s">
        <v>269</v>
      </c>
      <c r="N1594">
        <v>15</v>
      </c>
      <c r="O1594" t="s">
        <v>24</v>
      </c>
      <c r="P1594" cm="1">
        <f t="array" ref="P1594">IF(Q1594&gt;0,INDEX(Q1594:Q13728,MATCH(TRUE,INDEX(Q1594:Q13728="",,),0)-1),"")</f>
        <v>6</v>
      </c>
      <c r="Q1594">
        <f t="shared" si="37"/>
        <v>1</v>
      </c>
      <c r="R1594">
        <f>IF(P1594="","",0)</f>
        <v>0</v>
      </c>
    </row>
    <row r="1595" spans="1:18" x14ac:dyDescent="0.3">
      <c r="A1595" t="s">
        <v>260</v>
      </c>
      <c r="B1595" s="1">
        <v>38687</v>
      </c>
      <c r="C1595" t="s">
        <v>16</v>
      </c>
      <c r="D1595" t="s">
        <v>283</v>
      </c>
      <c r="E1595" t="s">
        <v>284</v>
      </c>
      <c r="G1595" t="s">
        <v>19</v>
      </c>
      <c r="H1595" t="s">
        <v>265</v>
      </c>
      <c r="I1595" t="s">
        <v>21</v>
      </c>
      <c r="J1595" t="s">
        <v>73</v>
      </c>
      <c r="K1595">
        <v>187.9</v>
      </c>
      <c r="L1595">
        <v>12.4</v>
      </c>
      <c r="M1595" t="s">
        <v>269</v>
      </c>
      <c r="N1595">
        <v>15</v>
      </c>
      <c r="O1595" t="s">
        <v>24</v>
      </c>
      <c r="P1595" cm="1">
        <f t="array" ref="P1595">IF(Q1595&gt;0,INDEX(Q1595:Q13729,MATCH(TRUE,INDEX(Q1595:Q13729="",,),0)-1),"")</f>
        <v>6</v>
      </c>
      <c r="Q1595">
        <f t="shared" si="37"/>
        <v>1</v>
      </c>
      <c r="R1595">
        <f>IF(P1595="","",0)</f>
        <v>0</v>
      </c>
    </row>
    <row r="1596" spans="1:18" x14ac:dyDescent="0.3">
      <c r="A1596" t="s">
        <v>260</v>
      </c>
      <c r="B1596" s="1">
        <v>38687</v>
      </c>
      <c r="C1596" t="s">
        <v>16</v>
      </c>
      <c r="D1596" t="s">
        <v>283</v>
      </c>
      <c r="E1596" t="s">
        <v>284</v>
      </c>
      <c r="G1596" t="s">
        <v>19</v>
      </c>
      <c r="H1596" t="s">
        <v>72</v>
      </c>
      <c r="I1596" t="s">
        <v>21</v>
      </c>
      <c r="J1596" t="s">
        <v>73</v>
      </c>
      <c r="K1596">
        <v>884.5</v>
      </c>
      <c r="L1596">
        <v>9</v>
      </c>
      <c r="M1596" t="s">
        <v>269</v>
      </c>
      <c r="N1596">
        <v>33</v>
      </c>
      <c r="O1596" t="s">
        <v>24</v>
      </c>
      <c r="P1596" cm="1">
        <f t="array" ref="P1596">IF(Q1596&gt;0,INDEX(Q1596:Q13730,MATCH(TRUE,INDEX(Q1596:Q13730="",,),0)-1),"")</f>
        <v>6</v>
      </c>
      <c r="Q1596">
        <f t="shared" si="37"/>
        <v>1</v>
      </c>
      <c r="R1596">
        <f>IF(P1596="","",0)</f>
        <v>0</v>
      </c>
    </row>
    <row r="1597" spans="1:18" x14ac:dyDescent="0.3">
      <c r="A1597" t="s">
        <v>260</v>
      </c>
      <c r="B1597" s="1">
        <v>38687</v>
      </c>
      <c r="C1597" t="s">
        <v>16</v>
      </c>
      <c r="D1597" t="s">
        <v>283</v>
      </c>
      <c r="E1597" t="s">
        <v>284</v>
      </c>
      <c r="G1597" s="6" t="s">
        <v>88</v>
      </c>
      <c r="H1597" t="s">
        <v>102</v>
      </c>
      <c r="I1597" t="s">
        <v>45</v>
      </c>
      <c r="J1597" t="s">
        <v>93</v>
      </c>
      <c r="K1597">
        <v>2.2999999999999998</v>
      </c>
      <c r="L1597">
        <v>511</v>
      </c>
      <c r="M1597" t="s">
        <v>269</v>
      </c>
      <c r="N1597">
        <v>511</v>
      </c>
      <c r="O1597" t="s">
        <v>24</v>
      </c>
      <c r="P1597" cm="1">
        <f t="array" ref="P1597">IF(Q1597&gt;0,INDEX(Q1597:Q13731,MATCH(TRUE,INDEX(Q1597:Q13731="",,),0)-1),"")</f>
        <v>6</v>
      </c>
      <c r="Q1597">
        <f t="shared" si="37"/>
        <v>1</v>
      </c>
      <c r="R1597">
        <f>IF(P1597="","",0)</f>
        <v>0</v>
      </c>
    </row>
    <row r="1598" spans="1:18" x14ac:dyDescent="0.3">
      <c r="A1598" t="s">
        <v>260</v>
      </c>
      <c r="B1598" s="1">
        <v>38687</v>
      </c>
      <c r="C1598" t="s">
        <v>16</v>
      </c>
      <c r="D1598" t="s">
        <v>283</v>
      </c>
      <c r="E1598" t="s">
        <v>284</v>
      </c>
      <c r="G1598" s="6" t="s">
        <v>88</v>
      </c>
      <c r="H1598" t="s">
        <v>264</v>
      </c>
      <c r="I1598" t="s">
        <v>45</v>
      </c>
      <c r="J1598" t="s">
        <v>93</v>
      </c>
      <c r="K1598">
        <v>2.8</v>
      </c>
      <c r="L1598">
        <v>232</v>
      </c>
      <c r="M1598" t="s">
        <v>269</v>
      </c>
      <c r="N1598">
        <v>232</v>
      </c>
      <c r="O1598" t="s">
        <v>24</v>
      </c>
      <c r="P1598" cm="1">
        <f t="array" ref="P1598">IF(Q1598&gt;0,INDEX(Q1598:Q13732,MATCH(TRUE,INDEX(Q1598:Q13732="",,),0)-1),"")</f>
        <v>6</v>
      </c>
      <c r="Q1598">
        <f t="shared" si="37"/>
        <v>1</v>
      </c>
      <c r="R1598">
        <f>IF(P1598="","",0)</f>
        <v>0</v>
      </c>
    </row>
    <row r="1599" spans="1:18" x14ac:dyDescent="0.3">
      <c r="A1599" t="s">
        <v>260</v>
      </c>
      <c r="B1599" s="1">
        <v>38687</v>
      </c>
      <c r="C1599" t="s">
        <v>16</v>
      </c>
      <c r="D1599" t="s">
        <v>283</v>
      </c>
      <c r="E1599" t="s">
        <v>284</v>
      </c>
      <c r="G1599" s="6" t="s">
        <v>88</v>
      </c>
      <c r="H1599" t="s">
        <v>265</v>
      </c>
      <c r="I1599" t="s">
        <v>45</v>
      </c>
      <c r="J1599" t="s">
        <v>93</v>
      </c>
      <c r="K1599">
        <v>38.1</v>
      </c>
      <c r="L1599">
        <v>39</v>
      </c>
      <c r="M1599" t="s">
        <v>269</v>
      </c>
      <c r="N1599">
        <v>39</v>
      </c>
      <c r="O1599" t="s">
        <v>24</v>
      </c>
      <c r="P1599" cm="1">
        <f t="array" ref="P1599">IF(Q1599&gt;0,INDEX(Q1599:Q13733,MATCH(TRUE,INDEX(Q1599:Q13733="",,),0)-1),"")</f>
        <v>6</v>
      </c>
      <c r="Q1599">
        <f t="shared" si="37"/>
        <v>1</v>
      </c>
      <c r="R1599">
        <f>IF(P1599="","",0)</f>
        <v>0</v>
      </c>
    </row>
    <row r="1600" spans="1:18" x14ac:dyDescent="0.3">
      <c r="A1600" t="s">
        <v>260</v>
      </c>
      <c r="B1600" s="1">
        <v>38687</v>
      </c>
      <c r="C1600" t="s">
        <v>16</v>
      </c>
      <c r="D1600" t="s">
        <v>283</v>
      </c>
      <c r="E1600" t="s">
        <v>284</v>
      </c>
      <c r="G1600" t="s">
        <v>19</v>
      </c>
      <c r="H1600" t="s">
        <v>85</v>
      </c>
      <c r="I1600" t="s">
        <v>45</v>
      </c>
      <c r="J1600" t="s">
        <v>93</v>
      </c>
      <c r="K1600">
        <v>19.100000000000001</v>
      </c>
      <c r="L1600">
        <v>89</v>
      </c>
      <c r="M1600" t="s">
        <v>285</v>
      </c>
      <c r="N1600">
        <v>125</v>
      </c>
      <c r="P1600" cm="1">
        <f t="array" ref="P1600">IF(Q1600&gt;0,INDEX(Q1600:Q13734,MATCH(TRUE,INDEX(Q1600:Q13734="",,),0)-1),"")</f>
        <v>6</v>
      </c>
      <c r="Q1600">
        <f t="shared" si="37"/>
        <v>2</v>
      </c>
      <c r="R1600">
        <f>IF(P1600="","",0)</f>
        <v>0</v>
      </c>
    </row>
    <row r="1601" spans="1:18" x14ac:dyDescent="0.3">
      <c r="A1601" t="s">
        <v>260</v>
      </c>
      <c r="B1601" s="1">
        <v>38687</v>
      </c>
      <c r="C1601" t="s">
        <v>16</v>
      </c>
      <c r="D1601" t="s">
        <v>283</v>
      </c>
      <c r="E1601" t="s">
        <v>284</v>
      </c>
      <c r="G1601" t="s">
        <v>19</v>
      </c>
      <c r="H1601" t="s">
        <v>96</v>
      </c>
      <c r="I1601" t="s">
        <v>45</v>
      </c>
      <c r="J1601" t="s">
        <v>93</v>
      </c>
      <c r="K1601">
        <v>51.1</v>
      </c>
      <c r="L1601">
        <v>69</v>
      </c>
      <c r="M1601" t="s">
        <v>285</v>
      </c>
      <c r="N1601">
        <v>125</v>
      </c>
      <c r="P1601" cm="1">
        <f t="array" ref="P1601">IF(Q1601&gt;0,INDEX(Q1601:Q13735,MATCH(TRUE,INDEX(Q1601:Q13735="",,),0)-1),"")</f>
        <v>6</v>
      </c>
      <c r="Q1601">
        <f t="shared" si="37"/>
        <v>2</v>
      </c>
      <c r="R1601">
        <f>IF(P1601="","",0)</f>
        <v>0</v>
      </c>
    </row>
    <row r="1602" spans="1:18" x14ac:dyDescent="0.3">
      <c r="A1602" t="s">
        <v>260</v>
      </c>
      <c r="B1602" s="1">
        <v>38687</v>
      </c>
      <c r="C1602" t="s">
        <v>16</v>
      </c>
      <c r="D1602" t="s">
        <v>283</v>
      </c>
      <c r="E1602" t="s">
        <v>284</v>
      </c>
      <c r="G1602" t="s">
        <v>19</v>
      </c>
      <c r="H1602" t="s">
        <v>96</v>
      </c>
      <c r="I1602" t="s">
        <v>21</v>
      </c>
      <c r="J1602" t="s">
        <v>73</v>
      </c>
      <c r="K1602">
        <v>755.7</v>
      </c>
      <c r="L1602">
        <v>4.25</v>
      </c>
      <c r="M1602" t="s">
        <v>285</v>
      </c>
      <c r="N1602">
        <v>21.5</v>
      </c>
      <c r="P1602" cm="1">
        <f t="array" ref="P1602">IF(Q1602&gt;0,INDEX(Q1602:Q13736,MATCH(TRUE,INDEX(Q1602:Q13736="",,),0)-1),"")</f>
        <v>6</v>
      </c>
      <c r="Q1602">
        <f t="shared" si="37"/>
        <v>2</v>
      </c>
      <c r="R1602">
        <f>IF(P1602="","",0)</f>
        <v>0</v>
      </c>
    </row>
    <row r="1603" spans="1:18" x14ac:dyDescent="0.3">
      <c r="A1603" t="s">
        <v>260</v>
      </c>
      <c r="B1603" s="1">
        <v>38687</v>
      </c>
      <c r="C1603" t="s">
        <v>16</v>
      </c>
      <c r="D1603" t="s">
        <v>283</v>
      </c>
      <c r="E1603" t="s">
        <v>284</v>
      </c>
      <c r="G1603" t="s">
        <v>19</v>
      </c>
      <c r="H1603" t="s">
        <v>128</v>
      </c>
      <c r="I1603" t="s">
        <v>21</v>
      </c>
      <c r="J1603" t="s">
        <v>73</v>
      </c>
      <c r="K1603">
        <v>370.2</v>
      </c>
      <c r="L1603">
        <v>12.3</v>
      </c>
      <c r="M1603" t="s">
        <v>285</v>
      </c>
      <c r="N1603">
        <v>21.5</v>
      </c>
      <c r="P1603" cm="1">
        <f t="array" ref="P1603">IF(Q1603&gt;0,INDEX(Q1603:Q13737,MATCH(TRUE,INDEX(Q1603:Q13737="",,),0)-1),"")</f>
        <v>6</v>
      </c>
      <c r="Q1603">
        <f t="shared" si="37"/>
        <v>2</v>
      </c>
      <c r="R1603">
        <f>IF(P1603="","",0)</f>
        <v>0</v>
      </c>
    </row>
    <row r="1604" spans="1:18" x14ac:dyDescent="0.3">
      <c r="A1604" t="s">
        <v>260</v>
      </c>
      <c r="B1604" s="1">
        <v>38687</v>
      </c>
      <c r="C1604" t="s">
        <v>16</v>
      </c>
      <c r="D1604" t="s">
        <v>283</v>
      </c>
      <c r="E1604" t="s">
        <v>284</v>
      </c>
      <c r="G1604" t="s">
        <v>19</v>
      </c>
      <c r="H1604" t="s">
        <v>116</v>
      </c>
      <c r="I1604" t="s">
        <v>21</v>
      </c>
      <c r="J1604" t="s">
        <v>73</v>
      </c>
      <c r="K1604">
        <v>297.10000000000002</v>
      </c>
      <c r="L1604">
        <v>12.25</v>
      </c>
      <c r="M1604" t="s">
        <v>285</v>
      </c>
      <c r="N1604">
        <v>17</v>
      </c>
      <c r="P1604" cm="1">
        <f t="array" ref="P1604">IF(Q1604&gt;0,INDEX(Q1604:Q13738,MATCH(TRUE,INDEX(Q1604:Q13738="",,),0)-1),"")</f>
        <v>6</v>
      </c>
      <c r="Q1604">
        <f t="shared" si="37"/>
        <v>2</v>
      </c>
      <c r="R1604">
        <f>IF(P1604="","",0)</f>
        <v>0</v>
      </c>
    </row>
    <row r="1605" spans="1:18" x14ac:dyDescent="0.3">
      <c r="A1605" t="s">
        <v>260</v>
      </c>
      <c r="B1605" s="1">
        <v>38687</v>
      </c>
      <c r="C1605" t="s">
        <v>16</v>
      </c>
      <c r="D1605" t="s">
        <v>283</v>
      </c>
      <c r="E1605" t="s">
        <v>284</v>
      </c>
      <c r="G1605" t="s">
        <v>19</v>
      </c>
      <c r="H1605" t="s">
        <v>265</v>
      </c>
      <c r="I1605" t="s">
        <v>21</v>
      </c>
      <c r="J1605" t="s">
        <v>73</v>
      </c>
      <c r="K1605">
        <v>187.9</v>
      </c>
      <c r="L1605">
        <v>12.4</v>
      </c>
      <c r="M1605" t="s">
        <v>285</v>
      </c>
      <c r="N1605">
        <v>25</v>
      </c>
      <c r="P1605" cm="1">
        <f t="array" ref="P1605">IF(Q1605&gt;0,INDEX(Q1605:Q13739,MATCH(TRUE,INDEX(Q1605:Q13739="",,),0)-1),"")</f>
        <v>6</v>
      </c>
      <c r="Q1605">
        <f t="shared" si="37"/>
        <v>2</v>
      </c>
      <c r="R1605">
        <f>IF(P1605="","",0)</f>
        <v>0</v>
      </c>
    </row>
    <row r="1606" spans="1:18" x14ac:dyDescent="0.3">
      <c r="A1606" t="s">
        <v>260</v>
      </c>
      <c r="B1606" s="1">
        <v>38687</v>
      </c>
      <c r="C1606" t="s">
        <v>16</v>
      </c>
      <c r="D1606" t="s">
        <v>283</v>
      </c>
      <c r="E1606" t="s">
        <v>284</v>
      </c>
      <c r="G1606" t="s">
        <v>19</v>
      </c>
      <c r="H1606" t="s">
        <v>72</v>
      </c>
      <c r="I1606" t="s">
        <v>21</v>
      </c>
      <c r="J1606" t="s">
        <v>73</v>
      </c>
      <c r="K1606">
        <v>884.5</v>
      </c>
      <c r="L1606">
        <v>9</v>
      </c>
      <c r="M1606" t="s">
        <v>285</v>
      </c>
      <c r="N1606">
        <v>21.5</v>
      </c>
      <c r="P1606" cm="1">
        <f t="array" ref="P1606">IF(Q1606&gt;0,INDEX(Q1606:Q13740,MATCH(TRUE,INDEX(Q1606:Q13740="",,),0)-1),"")</f>
        <v>6</v>
      </c>
      <c r="Q1606">
        <f t="shared" si="37"/>
        <v>2</v>
      </c>
      <c r="R1606">
        <f>IF(P1606="","",0)</f>
        <v>0</v>
      </c>
    </row>
    <row r="1607" spans="1:18" x14ac:dyDescent="0.3">
      <c r="A1607" t="s">
        <v>260</v>
      </c>
      <c r="B1607" s="1">
        <v>38687</v>
      </c>
      <c r="C1607" t="s">
        <v>16</v>
      </c>
      <c r="D1607" t="s">
        <v>283</v>
      </c>
      <c r="E1607" t="s">
        <v>284</v>
      </c>
      <c r="G1607" s="6" t="s">
        <v>88</v>
      </c>
      <c r="H1607" t="s">
        <v>102</v>
      </c>
      <c r="I1607" t="s">
        <v>45</v>
      </c>
      <c r="J1607" t="s">
        <v>93</v>
      </c>
      <c r="K1607">
        <v>2.2999999999999998</v>
      </c>
      <c r="L1607">
        <v>511</v>
      </c>
      <c r="M1607" t="s">
        <v>285</v>
      </c>
      <c r="N1607">
        <v>511</v>
      </c>
      <c r="P1607" cm="1">
        <f t="array" ref="P1607">IF(Q1607&gt;0,INDEX(Q1607:Q13741,MATCH(TRUE,INDEX(Q1607:Q13741="",,),0)-1),"")</f>
        <v>6</v>
      </c>
      <c r="Q1607">
        <f t="shared" si="37"/>
        <v>2</v>
      </c>
      <c r="R1607">
        <f>IF(P1607="","",0)</f>
        <v>0</v>
      </c>
    </row>
    <row r="1608" spans="1:18" x14ac:dyDescent="0.3">
      <c r="A1608" t="s">
        <v>260</v>
      </c>
      <c r="B1608" s="1">
        <v>38687</v>
      </c>
      <c r="C1608" t="s">
        <v>16</v>
      </c>
      <c r="D1608" t="s">
        <v>283</v>
      </c>
      <c r="E1608" t="s">
        <v>284</v>
      </c>
      <c r="G1608" s="6" t="s">
        <v>88</v>
      </c>
      <c r="H1608" t="s">
        <v>264</v>
      </c>
      <c r="I1608" t="s">
        <v>45</v>
      </c>
      <c r="J1608" t="s">
        <v>93</v>
      </c>
      <c r="K1608">
        <v>2.8</v>
      </c>
      <c r="L1608">
        <v>232</v>
      </c>
      <c r="M1608" t="s">
        <v>285</v>
      </c>
      <c r="N1608">
        <v>232</v>
      </c>
      <c r="P1608" cm="1">
        <f t="array" ref="P1608">IF(Q1608&gt;0,INDEX(Q1608:Q13742,MATCH(TRUE,INDEX(Q1608:Q13742="",,),0)-1),"")</f>
        <v>6</v>
      </c>
      <c r="Q1608">
        <f t="shared" si="37"/>
        <v>2</v>
      </c>
      <c r="R1608">
        <f>IF(P1608="","",0)</f>
        <v>0</v>
      </c>
    </row>
    <row r="1609" spans="1:18" x14ac:dyDescent="0.3">
      <c r="A1609" t="s">
        <v>260</v>
      </c>
      <c r="B1609" s="1">
        <v>38687</v>
      </c>
      <c r="C1609" t="s">
        <v>16</v>
      </c>
      <c r="D1609" t="s">
        <v>283</v>
      </c>
      <c r="E1609" t="s">
        <v>284</v>
      </c>
      <c r="G1609" s="6" t="s">
        <v>88</v>
      </c>
      <c r="H1609" t="s">
        <v>265</v>
      </c>
      <c r="I1609" t="s">
        <v>45</v>
      </c>
      <c r="J1609" t="s">
        <v>93</v>
      </c>
      <c r="K1609">
        <v>38.1</v>
      </c>
      <c r="L1609">
        <v>39</v>
      </c>
      <c r="M1609" t="s">
        <v>285</v>
      </c>
      <c r="N1609">
        <v>39</v>
      </c>
      <c r="P1609" cm="1">
        <f t="array" ref="P1609">IF(Q1609&gt;0,INDEX(Q1609:Q13743,MATCH(TRUE,INDEX(Q1609:Q13743="",,),0)-1),"")</f>
        <v>6</v>
      </c>
      <c r="Q1609">
        <f t="shared" si="37"/>
        <v>2</v>
      </c>
      <c r="R1609">
        <f>IF(P1609="","",0)</f>
        <v>0</v>
      </c>
    </row>
    <row r="1610" spans="1:18" x14ac:dyDescent="0.3">
      <c r="A1610" t="s">
        <v>260</v>
      </c>
      <c r="B1610" s="1">
        <v>38687</v>
      </c>
      <c r="C1610" t="s">
        <v>16</v>
      </c>
      <c r="D1610" t="s">
        <v>283</v>
      </c>
      <c r="E1610" t="s">
        <v>284</v>
      </c>
      <c r="G1610" t="s">
        <v>19</v>
      </c>
      <c r="H1610" t="s">
        <v>85</v>
      </c>
      <c r="I1610" t="s">
        <v>45</v>
      </c>
      <c r="J1610" t="s">
        <v>93</v>
      </c>
      <c r="K1610">
        <v>19.100000000000001</v>
      </c>
      <c r="L1610">
        <v>89</v>
      </c>
      <c r="M1610" t="s">
        <v>286</v>
      </c>
      <c r="N1610">
        <v>109</v>
      </c>
      <c r="P1610" cm="1">
        <f t="array" ref="P1610">IF(Q1610&gt;0,INDEX(Q1610:Q13744,MATCH(TRUE,INDEX(Q1610:Q13744="",,),0)-1),"")</f>
        <v>6</v>
      </c>
      <c r="Q1610">
        <f t="shared" si="37"/>
        <v>3</v>
      </c>
      <c r="R1610">
        <f>IF(P1610="","",0)</f>
        <v>0</v>
      </c>
    </row>
    <row r="1611" spans="1:18" x14ac:dyDescent="0.3">
      <c r="A1611" t="s">
        <v>260</v>
      </c>
      <c r="B1611" s="1">
        <v>38687</v>
      </c>
      <c r="C1611" t="s">
        <v>16</v>
      </c>
      <c r="D1611" t="s">
        <v>283</v>
      </c>
      <c r="E1611" t="s">
        <v>284</v>
      </c>
      <c r="G1611" t="s">
        <v>19</v>
      </c>
      <c r="H1611" t="s">
        <v>96</v>
      </c>
      <c r="I1611" t="s">
        <v>45</v>
      </c>
      <c r="J1611" t="s">
        <v>93</v>
      </c>
      <c r="K1611">
        <v>51.1</v>
      </c>
      <c r="L1611">
        <v>69</v>
      </c>
      <c r="M1611" t="s">
        <v>286</v>
      </c>
      <c r="N1611">
        <v>80</v>
      </c>
      <c r="P1611" cm="1">
        <f t="array" ref="P1611">IF(Q1611&gt;0,INDEX(Q1611:Q13745,MATCH(TRUE,INDEX(Q1611:Q13745="",,),0)-1),"")</f>
        <v>6</v>
      </c>
      <c r="Q1611">
        <f t="shared" si="37"/>
        <v>3</v>
      </c>
      <c r="R1611">
        <f>IF(P1611="","",0)</f>
        <v>0</v>
      </c>
    </row>
    <row r="1612" spans="1:18" x14ac:dyDescent="0.3">
      <c r="A1612" t="s">
        <v>260</v>
      </c>
      <c r="B1612" s="1">
        <v>38687</v>
      </c>
      <c r="C1612" t="s">
        <v>16</v>
      </c>
      <c r="D1612" t="s">
        <v>283</v>
      </c>
      <c r="E1612" t="s">
        <v>284</v>
      </c>
      <c r="G1612" t="s">
        <v>19</v>
      </c>
      <c r="H1612" t="s">
        <v>96</v>
      </c>
      <c r="I1612" t="s">
        <v>21</v>
      </c>
      <c r="J1612" t="s">
        <v>73</v>
      </c>
      <c r="K1612">
        <v>755.7</v>
      </c>
      <c r="L1612">
        <v>4.25</v>
      </c>
      <c r="M1612" t="s">
        <v>286</v>
      </c>
      <c r="N1612">
        <v>18.100000000000001</v>
      </c>
      <c r="P1612" cm="1">
        <f t="array" ref="P1612">IF(Q1612&gt;0,INDEX(Q1612:Q13746,MATCH(TRUE,INDEX(Q1612:Q13746="",,),0)-1),"")</f>
        <v>6</v>
      </c>
      <c r="Q1612">
        <f t="shared" si="37"/>
        <v>3</v>
      </c>
      <c r="R1612">
        <f>IF(P1612="","",0)</f>
        <v>0</v>
      </c>
    </row>
    <row r="1613" spans="1:18" x14ac:dyDescent="0.3">
      <c r="A1613" t="s">
        <v>260</v>
      </c>
      <c r="B1613" s="1">
        <v>38687</v>
      </c>
      <c r="C1613" t="s">
        <v>16</v>
      </c>
      <c r="D1613" t="s">
        <v>283</v>
      </c>
      <c r="E1613" t="s">
        <v>284</v>
      </c>
      <c r="G1613" t="s">
        <v>19</v>
      </c>
      <c r="H1613" t="s">
        <v>128</v>
      </c>
      <c r="I1613" t="s">
        <v>21</v>
      </c>
      <c r="J1613" t="s">
        <v>73</v>
      </c>
      <c r="K1613">
        <v>370.2</v>
      </c>
      <c r="L1613">
        <v>12.3</v>
      </c>
      <c r="M1613" t="s">
        <v>286</v>
      </c>
      <c r="N1613">
        <v>15.75</v>
      </c>
      <c r="P1613" cm="1">
        <f t="array" ref="P1613">IF(Q1613&gt;0,INDEX(Q1613:Q13747,MATCH(TRUE,INDEX(Q1613:Q13747="",,),0)-1),"")</f>
        <v>6</v>
      </c>
      <c r="Q1613">
        <f t="shared" si="37"/>
        <v>3</v>
      </c>
      <c r="R1613">
        <f>IF(P1613="","",0)</f>
        <v>0</v>
      </c>
    </row>
    <row r="1614" spans="1:18" x14ac:dyDescent="0.3">
      <c r="A1614" t="s">
        <v>260</v>
      </c>
      <c r="B1614" s="1">
        <v>38687</v>
      </c>
      <c r="C1614" t="s">
        <v>16</v>
      </c>
      <c r="D1614" t="s">
        <v>283</v>
      </c>
      <c r="E1614" t="s">
        <v>284</v>
      </c>
      <c r="G1614" t="s">
        <v>19</v>
      </c>
      <c r="H1614" t="s">
        <v>116</v>
      </c>
      <c r="I1614" t="s">
        <v>21</v>
      </c>
      <c r="J1614" t="s">
        <v>73</v>
      </c>
      <c r="K1614">
        <v>297.10000000000002</v>
      </c>
      <c r="L1614">
        <v>12.25</v>
      </c>
      <c r="M1614" t="s">
        <v>286</v>
      </c>
      <c r="N1614">
        <v>14.6</v>
      </c>
      <c r="P1614" cm="1">
        <f t="array" ref="P1614">IF(Q1614&gt;0,INDEX(Q1614:Q13748,MATCH(TRUE,INDEX(Q1614:Q13748="",,),0)-1),"")</f>
        <v>6</v>
      </c>
      <c r="Q1614">
        <f t="shared" si="37"/>
        <v>3</v>
      </c>
      <c r="R1614">
        <f>IF(P1614="","",0)</f>
        <v>0</v>
      </c>
    </row>
    <row r="1615" spans="1:18" x14ac:dyDescent="0.3">
      <c r="A1615" t="s">
        <v>260</v>
      </c>
      <c r="B1615" s="1">
        <v>38687</v>
      </c>
      <c r="C1615" t="s">
        <v>16</v>
      </c>
      <c r="D1615" t="s">
        <v>283</v>
      </c>
      <c r="E1615" t="s">
        <v>284</v>
      </c>
      <c r="G1615" t="s">
        <v>19</v>
      </c>
      <c r="H1615" t="s">
        <v>265</v>
      </c>
      <c r="I1615" t="s">
        <v>21</v>
      </c>
      <c r="J1615" t="s">
        <v>73</v>
      </c>
      <c r="K1615">
        <v>187.9</v>
      </c>
      <c r="L1615">
        <v>12.4</v>
      </c>
      <c r="M1615" t="s">
        <v>286</v>
      </c>
      <c r="N1615">
        <v>20</v>
      </c>
      <c r="P1615" cm="1">
        <f t="array" ref="P1615">IF(Q1615&gt;0,INDEX(Q1615:Q13749,MATCH(TRUE,INDEX(Q1615:Q13749="",,),0)-1),"")</f>
        <v>6</v>
      </c>
      <c r="Q1615">
        <f t="shared" si="37"/>
        <v>3</v>
      </c>
      <c r="R1615">
        <f>IF(P1615="","",0)</f>
        <v>0</v>
      </c>
    </row>
    <row r="1616" spans="1:18" x14ac:dyDescent="0.3">
      <c r="A1616" t="s">
        <v>260</v>
      </c>
      <c r="B1616" s="1">
        <v>38687</v>
      </c>
      <c r="C1616" t="s">
        <v>16</v>
      </c>
      <c r="D1616" t="s">
        <v>283</v>
      </c>
      <c r="E1616" t="s">
        <v>284</v>
      </c>
      <c r="G1616" t="s">
        <v>19</v>
      </c>
      <c r="H1616" t="s">
        <v>72</v>
      </c>
      <c r="I1616" t="s">
        <v>21</v>
      </c>
      <c r="J1616" t="s">
        <v>73</v>
      </c>
      <c r="K1616">
        <v>884.5</v>
      </c>
      <c r="L1616">
        <v>9</v>
      </c>
      <c r="M1616" t="s">
        <v>286</v>
      </c>
      <c r="N1616">
        <v>18.100000000000001</v>
      </c>
      <c r="P1616" cm="1">
        <f t="array" ref="P1616">IF(Q1616&gt;0,INDEX(Q1616:Q13750,MATCH(TRUE,INDEX(Q1616:Q13750="",,),0)-1),"")</f>
        <v>6</v>
      </c>
      <c r="Q1616">
        <f t="shared" si="37"/>
        <v>3</v>
      </c>
      <c r="R1616">
        <f>IF(P1616="","",0)</f>
        <v>0</v>
      </c>
    </row>
    <row r="1617" spans="1:18" x14ac:dyDescent="0.3">
      <c r="A1617" t="s">
        <v>260</v>
      </c>
      <c r="B1617" s="1">
        <v>38687</v>
      </c>
      <c r="C1617" t="s">
        <v>16</v>
      </c>
      <c r="D1617" t="s">
        <v>283</v>
      </c>
      <c r="E1617" t="s">
        <v>284</v>
      </c>
      <c r="G1617" s="6" t="s">
        <v>88</v>
      </c>
      <c r="H1617" t="s">
        <v>102</v>
      </c>
      <c r="I1617" t="s">
        <v>45</v>
      </c>
      <c r="J1617" t="s">
        <v>93</v>
      </c>
      <c r="K1617">
        <v>2.2999999999999998</v>
      </c>
      <c r="L1617">
        <v>511</v>
      </c>
      <c r="M1617" t="s">
        <v>286</v>
      </c>
      <c r="N1617">
        <v>511</v>
      </c>
      <c r="P1617" cm="1">
        <f t="array" ref="P1617">IF(Q1617&gt;0,INDEX(Q1617:Q13751,MATCH(TRUE,INDEX(Q1617:Q13751="",,),0)-1),"")</f>
        <v>6</v>
      </c>
      <c r="Q1617">
        <f t="shared" si="37"/>
        <v>3</v>
      </c>
      <c r="R1617">
        <f>IF(P1617="","",0)</f>
        <v>0</v>
      </c>
    </row>
    <row r="1618" spans="1:18" x14ac:dyDescent="0.3">
      <c r="A1618" t="s">
        <v>260</v>
      </c>
      <c r="B1618" s="1">
        <v>38687</v>
      </c>
      <c r="C1618" t="s">
        <v>16</v>
      </c>
      <c r="D1618" t="s">
        <v>283</v>
      </c>
      <c r="E1618" t="s">
        <v>284</v>
      </c>
      <c r="G1618" s="6" t="s">
        <v>88</v>
      </c>
      <c r="H1618" t="s">
        <v>264</v>
      </c>
      <c r="I1618" t="s">
        <v>45</v>
      </c>
      <c r="J1618" t="s">
        <v>93</v>
      </c>
      <c r="K1618">
        <v>2.8</v>
      </c>
      <c r="L1618">
        <v>232</v>
      </c>
      <c r="M1618" t="s">
        <v>286</v>
      </c>
      <c r="N1618">
        <v>232</v>
      </c>
      <c r="P1618" cm="1">
        <f t="array" ref="P1618">IF(Q1618&gt;0,INDEX(Q1618:Q13752,MATCH(TRUE,INDEX(Q1618:Q13752="",,),0)-1),"")</f>
        <v>6</v>
      </c>
      <c r="Q1618">
        <f t="shared" si="37"/>
        <v>3</v>
      </c>
      <c r="R1618">
        <f>IF(P1618="","",0)</f>
        <v>0</v>
      </c>
    </row>
    <row r="1619" spans="1:18" x14ac:dyDescent="0.3">
      <c r="A1619" t="s">
        <v>260</v>
      </c>
      <c r="B1619" s="1">
        <v>38687</v>
      </c>
      <c r="C1619" t="s">
        <v>16</v>
      </c>
      <c r="D1619" t="s">
        <v>283</v>
      </c>
      <c r="E1619" t="s">
        <v>284</v>
      </c>
      <c r="G1619" s="6" t="s">
        <v>88</v>
      </c>
      <c r="H1619" t="s">
        <v>265</v>
      </c>
      <c r="I1619" t="s">
        <v>45</v>
      </c>
      <c r="J1619" t="s">
        <v>93</v>
      </c>
      <c r="K1619">
        <v>38.1</v>
      </c>
      <c r="L1619">
        <v>39</v>
      </c>
      <c r="M1619" t="s">
        <v>286</v>
      </c>
      <c r="N1619">
        <v>39</v>
      </c>
      <c r="P1619" cm="1">
        <f t="array" ref="P1619">IF(Q1619&gt;0,INDEX(Q1619:Q13753,MATCH(TRUE,INDEX(Q1619:Q13753="",,),0)-1),"")</f>
        <v>6</v>
      </c>
      <c r="Q1619">
        <f t="shared" si="37"/>
        <v>3</v>
      </c>
      <c r="R1619">
        <f>IF(P1619="","",0)</f>
        <v>0</v>
      </c>
    </row>
    <row r="1620" spans="1:18" x14ac:dyDescent="0.3">
      <c r="A1620" t="s">
        <v>260</v>
      </c>
      <c r="B1620" s="1">
        <v>38687</v>
      </c>
      <c r="C1620" t="s">
        <v>16</v>
      </c>
      <c r="D1620" t="s">
        <v>283</v>
      </c>
      <c r="E1620" t="s">
        <v>284</v>
      </c>
      <c r="G1620" t="s">
        <v>19</v>
      </c>
      <c r="H1620" t="s">
        <v>85</v>
      </c>
      <c r="I1620" t="s">
        <v>45</v>
      </c>
      <c r="J1620" t="s">
        <v>93</v>
      </c>
      <c r="K1620">
        <v>19.100000000000001</v>
      </c>
      <c r="L1620">
        <v>89</v>
      </c>
      <c r="M1620" t="s">
        <v>287</v>
      </c>
      <c r="N1620">
        <v>150</v>
      </c>
      <c r="P1620" cm="1">
        <f t="array" ref="P1620">IF(Q1620&gt;0,INDEX(Q1620:Q13754,MATCH(TRUE,INDEX(Q1620:Q13754="",,),0)-1),"")</f>
        <v>6</v>
      </c>
      <c r="Q1620">
        <f t="shared" si="37"/>
        <v>4</v>
      </c>
      <c r="R1620">
        <f>IF(P1620="","",0)</f>
        <v>0</v>
      </c>
    </row>
    <row r="1621" spans="1:18" x14ac:dyDescent="0.3">
      <c r="A1621" t="s">
        <v>260</v>
      </c>
      <c r="B1621" s="1">
        <v>38687</v>
      </c>
      <c r="C1621" t="s">
        <v>16</v>
      </c>
      <c r="D1621" t="s">
        <v>283</v>
      </c>
      <c r="E1621" t="s">
        <v>284</v>
      </c>
      <c r="G1621" t="s">
        <v>19</v>
      </c>
      <c r="H1621" t="s">
        <v>96</v>
      </c>
      <c r="I1621" t="s">
        <v>45</v>
      </c>
      <c r="J1621" t="s">
        <v>93</v>
      </c>
      <c r="K1621">
        <v>51.1</v>
      </c>
      <c r="L1621">
        <v>69</v>
      </c>
      <c r="M1621" t="s">
        <v>287</v>
      </c>
      <c r="N1621">
        <v>150</v>
      </c>
      <c r="P1621" cm="1">
        <f t="array" ref="P1621">IF(Q1621&gt;0,INDEX(Q1621:Q13755,MATCH(TRUE,INDEX(Q1621:Q13755="",,),0)-1),"")</f>
        <v>6</v>
      </c>
      <c r="Q1621">
        <f t="shared" si="37"/>
        <v>4</v>
      </c>
      <c r="R1621">
        <f>IF(P1621="","",0)</f>
        <v>0</v>
      </c>
    </row>
    <row r="1622" spans="1:18" x14ac:dyDescent="0.3">
      <c r="A1622" t="s">
        <v>260</v>
      </c>
      <c r="B1622" s="1">
        <v>38687</v>
      </c>
      <c r="C1622" t="s">
        <v>16</v>
      </c>
      <c r="D1622" t="s">
        <v>283</v>
      </c>
      <c r="E1622" t="s">
        <v>284</v>
      </c>
      <c r="G1622" t="s">
        <v>19</v>
      </c>
      <c r="H1622" t="s">
        <v>96</v>
      </c>
      <c r="I1622" t="s">
        <v>21</v>
      </c>
      <c r="J1622" t="s">
        <v>73</v>
      </c>
      <c r="K1622">
        <v>755.7</v>
      </c>
      <c r="L1622">
        <v>4.25</v>
      </c>
      <c r="M1622" t="s">
        <v>287</v>
      </c>
      <c r="N1622">
        <v>10</v>
      </c>
      <c r="P1622" cm="1">
        <f t="array" ref="P1622">IF(Q1622&gt;0,INDEX(Q1622:Q13756,MATCH(TRUE,INDEX(Q1622:Q13756="",,),0)-1),"")</f>
        <v>6</v>
      </c>
      <c r="Q1622">
        <f t="shared" si="37"/>
        <v>4</v>
      </c>
      <c r="R1622">
        <f>IF(P1622="","",0)</f>
        <v>0</v>
      </c>
    </row>
    <row r="1623" spans="1:18" x14ac:dyDescent="0.3">
      <c r="A1623" t="s">
        <v>260</v>
      </c>
      <c r="B1623" s="1">
        <v>38687</v>
      </c>
      <c r="C1623" t="s">
        <v>16</v>
      </c>
      <c r="D1623" t="s">
        <v>283</v>
      </c>
      <c r="E1623" t="s">
        <v>284</v>
      </c>
      <c r="G1623" t="s">
        <v>19</v>
      </c>
      <c r="H1623" t="s">
        <v>128</v>
      </c>
      <c r="I1623" t="s">
        <v>21</v>
      </c>
      <c r="J1623" t="s">
        <v>73</v>
      </c>
      <c r="K1623">
        <v>370.2</v>
      </c>
      <c r="L1623">
        <v>12.3</v>
      </c>
      <c r="M1623" t="s">
        <v>287</v>
      </c>
      <c r="N1623">
        <v>16</v>
      </c>
      <c r="P1623" cm="1">
        <f t="array" ref="P1623">IF(Q1623&gt;0,INDEX(Q1623:Q13757,MATCH(TRUE,INDEX(Q1623:Q13757="",,),0)-1),"")</f>
        <v>6</v>
      </c>
      <c r="Q1623">
        <f t="shared" si="37"/>
        <v>4</v>
      </c>
      <c r="R1623">
        <f>IF(P1623="","",0)</f>
        <v>0</v>
      </c>
    </row>
    <row r="1624" spans="1:18" x14ac:dyDescent="0.3">
      <c r="A1624" t="s">
        <v>260</v>
      </c>
      <c r="B1624" s="1">
        <v>38687</v>
      </c>
      <c r="C1624" t="s">
        <v>16</v>
      </c>
      <c r="D1624" t="s">
        <v>283</v>
      </c>
      <c r="E1624" t="s">
        <v>284</v>
      </c>
      <c r="G1624" t="s">
        <v>19</v>
      </c>
      <c r="H1624" t="s">
        <v>116</v>
      </c>
      <c r="I1624" t="s">
        <v>21</v>
      </c>
      <c r="J1624" t="s">
        <v>73</v>
      </c>
      <c r="K1624">
        <v>297.10000000000002</v>
      </c>
      <c r="L1624">
        <v>12.25</v>
      </c>
      <c r="M1624" t="s">
        <v>287</v>
      </c>
      <c r="N1624">
        <v>12.25</v>
      </c>
      <c r="P1624" cm="1">
        <f t="array" ref="P1624">IF(Q1624&gt;0,INDEX(Q1624:Q13758,MATCH(TRUE,INDEX(Q1624:Q13758="",,),0)-1),"")</f>
        <v>6</v>
      </c>
      <c r="Q1624">
        <f t="shared" si="37"/>
        <v>4</v>
      </c>
      <c r="R1624">
        <f>IF(P1624="","",0)</f>
        <v>0</v>
      </c>
    </row>
    <row r="1625" spans="1:18" x14ac:dyDescent="0.3">
      <c r="A1625" t="s">
        <v>260</v>
      </c>
      <c r="B1625" s="1">
        <v>38687</v>
      </c>
      <c r="C1625" t="s">
        <v>16</v>
      </c>
      <c r="D1625" t="s">
        <v>283</v>
      </c>
      <c r="E1625" t="s">
        <v>284</v>
      </c>
      <c r="G1625" t="s">
        <v>19</v>
      </c>
      <c r="H1625" t="s">
        <v>265</v>
      </c>
      <c r="I1625" t="s">
        <v>21</v>
      </c>
      <c r="J1625" t="s">
        <v>73</v>
      </c>
      <c r="K1625">
        <v>187.9</v>
      </c>
      <c r="L1625">
        <v>12.4</v>
      </c>
      <c r="M1625" t="s">
        <v>287</v>
      </c>
      <c r="N1625">
        <v>20</v>
      </c>
      <c r="P1625" cm="1">
        <f t="array" ref="P1625">IF(Q1625&gt;0,INDEX(Q1625:Q13759,MATCH(TRUE,INDEX(Q1625:Q13759="",,),0)-1),"")</f>
        <v>6</v>
      </c>
      <c r="Q1625">
        <f t="shared" si="37"/>
        <v>4</v>
      </c>
      <c r="R1625">
        <f>IF(P1625="","",0)</f>
        <v>0</v>
      </c>
    </row>
    <row r="1626" spans="1:18" x14ac:dyDescent="0.3">
      <c r="A1626" t="s">
        <v>260</v>
      </c>
      <c r="B1626" s="1">
        <v>38687</v>
      </c>
      <c r="C1626" t="s">
        <v>16</v>
      </c>
      <c r="D1626" t="s">
        <v>283</v>
      </c>
      <c r="E1626" t="s">
        <v>284</v>
      </c>
      <c r="G1626" t="s">
        <v>19</v>
      </c>
      <c r="H1626" t="s">
        <v>72</v>
      </c>
      <c r="I1626" t="s">
        <v>21</v>
      </c>
      <c r="J1626" t="s">
        <v>73</v>
      </c>
      <c r="K1626">
        <v>884.5</v>
      </c>
      <c r="L1626">
        <v>9</v>
      </c>
      <c r="M1626" t="s">
        <v>287</v>
      </c>
      <c r="N1626">
        <v>12</v>
      </c>
      <c r="P1626" cm="1">
        <f t="array" ref="P1626">IF(Q1626&gt;0,INDEX(Q1626:Q13760,MATCH(TRUE,INDEX(Q1626:Q13760="",,),0)-1),"")</f>
        <v>6</v>
      </c>
      <c r="Q1626">
        <f t="shared" si="37"/>
        <v>4</v>
      </c>
      <c r="R1626">
        <f>IF(P1626="","",0)</f>
        <v>0</v>
      </c>
    </row>
    <row r="1627" spans="1:18" x14ac:dyDescent="0.3">
      <c r="A1627" t="s">
        <v>260</v>
      </c>
      <c r="B1627" s="1">
        <v>38687</v>
      </c>
      <c r="C1627" t="s">
        <v>16</v>
      </c>
      <c r="D1627" t="s">
        <v>283</v>
      </c>
      <c r="E1627" t="s">
        <v>284</v>
      </c>
      <c r="G1627" s="6" t="s">
        <v>88</v>
      </c>
      <c r="H1627" t="s">
        <v>102</v>
      </c>
      <c r="I1627" t="s">
        <v>45</v>
      </c>
      <c r="J1627" t="s">
        <v>93</v>
      </c>
      <c r="K1627">
        <v>2.2999999999999998</v>
      </c>
      <c r="L1627">
        <v>511</v>
      </c>
      <c r="M1627" t="s">
        <v>287</v>
      </c>
      <c r="N1627">
        <v>511</v>
      </c>
      <c r="P1627" cm="1">
        <f t="array" ref="P1627">IF(Q1627&gt;0,INDEX(Q1627:Q13761,MATCH(TRUE,INDEX(Q1627:Q13761="",,),0)-1),"")</f>
        <v>6</v>
      </c>
      <c r="Q1627">
        <f t="shared" si="37"/>
        <v>4</v>
      </c>
      <c r="R1627">
        <f>IF(P1627="","",0)</f>
        <v>0</v>
      </c>
    </row>
    <row r="1628" spans="1:18" x14ac:dyDescent="0.3">
      <c r="A1628" t="s">
        <v>260</v>
      </c>
      <c r="B1628" s="1">
        <v>38687</v>
      </c>
      <c r="C1628" t="s">
        <v>16</v>
      </c>
      <c r="D1628" t="s">
        <v>283</v>
      </c>
      <c r="E1628" t="s">
        <v>284</v>
      </c>
      <c r="G1628" s="6" t="s">
        <v>88</v>
      </c>
      <c r="H1628" t="s">
        <v>264</v>
      </c>
      <c r="I1628" t="s">
        <v>45</v>
      </c>
      <c r="J1628" t="s">
        <v>93</v>
      </c>
      <c r="K1628">
        <v>2.8</v>
      </c>
      <c r="L1628">
        <v>232</v>
      </c>
      <c r="M1628" t="s">
        <v>287</v>
      </c>
      <c r="N1628">
        <v>232</v>
      </c>
      <c r="P1628" cm="1">
        <f t="array" ref="P1628">IF(Q1628&gt;0,INDEX(Q1628:Q13762,MATCH(TRUE,INDEX(Q1628:Q13762="",,),0)-1),"")</f>
        <v>6</v>
      </c>
      <c r="Q1628">
        <f t="shared" si="37"/>
        <v>4</v>
      </c>
      <c r="R1628">
        <f>IF(P1628="","",0)</f>
        <v>0</v>
      </c>
    </row>
    <row r="1629" spans="1:18" x14ac:dyDescent="0.3">
      <c r="A1629" t="s">
        <v>260</v>
      </c>
      <c r="B1629" s="1">
        <v>38687</v>
      </c>
      <c r="C1629" t="s">
        <v>16</v>
      </c>
      <c r="D1629" t="s">
        <v>283</v>
      </c>
      <c r="E1629" t="s">
        <v>284</v>
      </c>
      <c r="G1629" s="6" t="s">
        <v>88</v>
      </c>
      <c r="H1629" t="s">
        <v>265</v>
      </c>
      <c r="I1629" t="s">
        <v>45</v>
      </c>
      <c r="J1629" t="s">
        <v>93</v>
      </c>
      <c r="K1629">
        <v>38.1</v>
      </c>
      <c r="L1629">
        <v>39</v>
      </c>
      <c r="M1629" t="s">
        <v>287</v>
      </c>
      <c r="N1629">
        <v>39</v>
      </c>
      <c r="P1629" cm="1">
        <f t="array" ref="P1629">IF(Q1629&gt;0,INDEX(Q1629:Q13763,MATCH(TRUE,INDEX(Q1629:Q13763="",,),0)-1),"")</f>
        <v>6</v>
      </c>
      <c r="Q1629">
        <f t="shared" si="37"/>
        <v>4</v>
      </c>
      <c r="R1629">
        <f>IF(P1629="","",0)</f>
        <v>0</v>
      </c>
    </row>
    <row r="1630" spans="1:18" x14ac:dyDescent="0.3">
      <c r="A1630" t="s">
        <v>260</v>
      </c>
      <c r="B1630" s="1">
        <v>38687</v>
      </c>
      <c r="C1630" t="s">
        <v>16</v>
      </c>
      <c r="D1630" t="s">
        <v>283</v>
      </c>
      <c r="E1630" t="s">
        <v>284</v>
      </c>
      <c r="G1630" t="s">
        <v>19</v>
      </c>
      <c r="H1630" t="s">
        <v>85</v>
      </c>
      <c r="I1630" t="s">
        <v>45</v>
      </c>
      <c r="J1630" t="s">
        <v>93</v>
      </c>
      <c r="K1630">
        <v>19.100000000000001</v>
      </c>
      <c r="L1630">
        <v>89</v>
      </c>
      <c r="M1630" t="s">
        <v>270</v>
      </c>
      <c r="N1630">
        <v>95</v>
      </c>
      <c r="P1630" cm="1">
        <f t="array" ref="P1630">IF(Q1630&gt;0,INDEX(Q1630:Q13764,MATCH(TRUE,INDEX(Q1630:Q13764="",,),0)-1),"")</f>
        <v>6</v>
      </c>
      <c r="Q1630">
        <f t="shared" si="37"/>
        <v>5</v>
      </c>
      <c r="R1630">
        <f>IF(P1630="","",0)</f>
        <v>0</v>
      </c>
    </row>
    <row r="1631" spans="1:18" x14ac:dyDescent="0.3">
      <c r="A1631" t="s">
        <v>260</v>
      </c>
      <c r="B1631" s="1">
        <v>38687</v>
      </c>
      <c r="C1631" t="s">
        <v>16</v>
      </c>
      <c r="D1631" t="s">
        <v>283</v>
      </c>
      <c r="E1631" t="s">
        <v>284</v>
      </c>
      <c r="G1631" t="s">
        <v>19</v>
      </c>
      <c r="H1631" t="s">
        <v>96</v>
      </c>
      <c r="I1631" t="s">
        <v>45</v>
      </c>
      <c r="J1631" t="s">
        <v>93</v>
      </c>
      <c r="K1631">
        <v>51.1</v>
      </c>
      <c r="L1631">
        <v>69</v>
      </c>
      <c r="M1631" t="s">
        <v>270</v>
      </c>
      <c r="N1631">
        <v>130</v>
      </c>
      <c r="P1631" cm="1">
        <f t="array" ref="P1631">IF(Q1631&gt;0,INDEX(Q1631:Q13765,MATCH(TRUE,INDEX(Q1631:Q13765="",,),0)-1),"")</f>
        <v>6</v>
      </c>
      <c r="Q1631">
        <f t="shared" si="37"/>
        <v>5</v>
      </c>
      <c r="R1631">
        <f>IF(P1631="","",0)</f>
        <v>0</v>
      </c>
    </row>
    <row r="1632" spans="1:18" x14ac:dyDescent="0.3">
      <c r="A1632" t="s">
        <v>260</v>
      </c>
      <c r="B1632" s="1">
        <v>38687</v>
      </c>
      <c r="C1632" t="s">
        <v>16</v>
      </c>
      <c r="D1632" t="s">
        <v>283</v>
      </c>
      <c r="E1632" t="s">
        <v>284</v>
      </c>
      <c r="G1632" t="s">
        <v>19</v>
      </c>
      <c r="H1632" t="s">
        <v>96</v>
      </c>
      <c r="I1632" t="s">
        <v>21</v>
      </c>
      <c r="J1632" t="s">
        <v>73</v>
      </c>
      <c r="K1632">
        <v>755.7</v>
      </c>
      <c r="L1632">
        <v>4.25</v>
      </c>
      <c r="M1632" t="s">
        <v>270</v>
      </c>
      <c r="N1632">
        <v>8</v>
      </c>
      <c r="P1632" cm="1">
        <f t="array" ref="P1632">IF(Q1632&gt;0,INDEX(Q1632:Q13766,MATCH(TRUE,INDEX(Q1632:Q13766="",,),0)-1),"")</f>
        <v>6</v>
      </c>
      <c r="Q1632">
        <f t="shared" si="37"/>
        <v>5</v>
      </c>
      <c r="R1632">
        <f>IF(P1632="","",0)</f>
        <v>0</v>
      </c>
    </row>
    <row r="1633" spans="1:18" x14ac:dyDescent="0.3">
      <c r="A1633" t="s">
        <v>260</v>
      </c>
      <c r="B1633" s="1">
        <v>38687</v>
      </c>
      <c r="C1633" t="s">
        <v>16</v>
      </c>
      <c r="D1633" t="s">
        <v>283</v>
      </c>
      <c r="E1633" t="s">
        <v>284</v>
      </c>
      <c r="G1633" t="s">
        <v>19</v>
      </c>
      <c r="H1633" t="s">
        <v>128</v>
      </c>
      <c r="I1633" t="s">
        <v>21</v>
      </c>
      <c r="J1633" t="s">
        <v>73</v>
      </c>
      <c r="K1633">
        <v>370.2</v>
      </c>
      <c r="L1633">
        <v>12.3</v>
      </c>
      <c r="M1633" t="s">
        <v>270</v>
      </c>
      <c r="N1633">
        <v>18</v>
      </c>
      <c r="P1633" cm="1">
        <f t="array" ref="P1633">IF(Q1633&gt;0,INDEX(Q1633:Q13767,MATCH(TRUE,INDEX(Q1633:Q13767="",,),0)-1),"")</f>
        <v>6</v>
      </c>
      <c r="Q1633">
        <f t="shared" si="37"/>
        <v>5</v>
      </c>
      <c r="R1633">
        <f>IF(P1633="","",0)</f>
        <v>0</v>
      </c>
    </row>
    <row r="1634" spans="1:18" x14ac:dyDescent="0.3">
      <c r="A1634" t="s">
        <v>260</v>
      </c>
      <c r="B1634" s="1">
        <v>38687</v>
      </c>
      <c r="C1634" t="s">
        <v>16</v>
      </c>
      <c r="D1634" t="s">
        <v>283</v>
      </c>
      <c r="E1634" t="s">
        <v>284</v>
      </c>
      <c r="G1634" t="s">
        <v>19</v>
      </c>
      <c r="H1634" t="s">
        <v>116</v>
      </c>
      <c r="I1634" t="s">
        <v>21</v>
      </c>
      <c r="J1634" t="s">
        <v>73</v>
      </c>
      <c r="K1634">
        <v>297.10000000000002</v>
      </c>
      <c r="L1634">
        <v>12.25</v>
      </c>
      <c r="M1634" t="s">
        <v>270</v>
      </c>
      <c r="N1634">
        <v>13</v>
      </c>
      <c r="P1634" cm="1">
        <f t="array" ref="P1634">IF(Q1634&gt;0,INDEX(Q1634:Q13768,MATCH(TRUE,INDEX(Q1634:Q13768="",,),0)-1),"")</f>
        <v>6</v>
      </c>
      <c r="Q1634">
        <f t="shared" si="37"/>
        <v>5</v>
      </c>
      <c r="R1634">
        <f>IF(P1634="","",0)</f>
        <v>0</v>
      </c>
    </row>
    <row r="1635" spans="1:18" x14ac:dyDescent="0.3">
      <c r="A1635" t="s">
        <v>260</v>
      </c>
      <c r="B1635" s="1">
        <v>38687</v>
      </c>
      <c r="C1635" t="s">
        <v>16</v>
      </c>
      <c r="D1635" t="s">
        <v>283</v>
      </c>
      <c r="E1635" t="s">
        <v>284</v>
      </c>
      <c r="G1635" t="s">
        <v>19</v>
      </c>
      <c r="H1635" t="s">
        <v>265</v>
      </c>
      <c r="I1635" t="s">
        <v>21</v>
      </c>
      <c r="J1635" t="s">
        <v>73</v>
      </c>
      <c r="K1635">
        <v>187.9</v>
      </c>
      <c r="L1635">
        <v>12.4</v>
      </c>
      <c r="M1635" t="s">
        <v>270</v>
      </c>
      <c r="N1635">
        <v>15</v>
      </c>
      <c r="P1635" cm="1">
        <f t="array" ref="P1635">IF(Q1635&gt;0,INDEX(Q1635:Q13769,MATCH(TRUE,INDEX(Q1635:Q13769="",,),0)-1),"")</f>
        <v>6</v>
      </c>
      <c r="Q1635">
        <f t="shared" si="37"/>
        <v>5</v>
      </c>
      <c r="R1635">
        <f>IF(P1635="","",0)</f>
        <v>0</v>
      </c>
    </row>
    <row r="1636" spans="1:18" x14ac:dyDescent="0.3">
      <c r="A1636" t="s">
        <v>260</v>
      </c>
      <c r="B1636" s="1">
        <v>38687</v>
      </c>
      <c r="C1636" t="s">
        <v>16</v>
      </c>
      <c r="D1636" t="s">
        <v>283</v>
      </c>
      <c r="E1636" t="s">
        <v>284</v>
      </c>
      <c r="G1636" t="s">
        <v>19</v>
      </c>
      <c r="H1636" t="s">
        <v>72</v>
      </c>
      <c r="I1636" t="s">
        <v>21</v>
      </c>
      <c r="J1636" t="s">
        <v>73</v>
      </c>
      <c r="K1636">
        <v>884.5</v>
      </c>
      <c r="L1636">
        <v>9</v>
      </c>
      <c r="M1636" t="s">
        <v>270</v>
      </c>
      <c r="N1636">
        <v>16</v>
      </c>
      <c r="P1636" cm="1">
        <f t="array" ref="P1636">IF(Q1636&gt;0,INDEX(Q1636:Q13770,MATCH(TRUE,INDEX(Q1636:Q13770="",,),0)-1),"")</f>
        <v>6</v>
      </c>
      <c r="Q1636">
        <f t="shared" si="37"/>
        <v>5</v>
      </c>
      <c r="R1636">
        <f>IF(P1636="","",0)</f>
        <v>0</v>
      </c>
    </row>
    <row r="1637" spans="1:18" x14ac:dyDescent="0.3">
      <c r="A1637" t="s">
        <v>260</v>
      </c>
      <c r="B1637" s="1">
        <v>38687</v>
      </c>
      <c r="C1637" t="s">
        <v>16</v>
      </c>
      <c r="D1637" t="s">
        <v>283</v>
      </c>
      <c r="E1637" t="s">
        <v>284</v>
      </c>
      <c r="G1637" s="6" t="s">
        <v>88</v>
      </c>
      <c r="H1637" t="s">
        <v>102</v>
      </c>
      <c r="I1637" t="s">
        <v>45</v>
      </c>
      <c r="J1637" t="s">
        <v>93</v>
      </c>
      <c r="K1637">
        <v>2.2999999999999998</v>
      </c>
      <c r="L1637">
        <v>511</v>
      </c>
      <c r="M1637" t="s">
        <v>270</v>
      </c>
      <c r="N1637">
        <v>511</v>
      </c>
      <c r="P1637" cm="1">
        <f t="array" ref="P1637">IF(Q1637&gt;0,INDEX(Q1637:Q13771,MATCH(TRUE,INDEX(Q1637:Q13771="",,),0)-1),"")</f>
        <v>6</v>
      </c>
      <c r="Q1637">
        <f t="shared" si="37"/>
        <v>5</v>
      </c>
      <c r="R1637">
        <f>IF(P1637="","",0)</f>
        <v>0</v>
      </c>
    </row>
    <row r="1638" spans="1:18" x14ac:dyDescent="0.3">
      <c r="A1638" t="s">
        <v>260</v>
      </c>
      <c r="B1638" s="1">
        <v>38687</v>
      </c>
      <c r="C1638" t="s">
        <v>16</v>
      </c>
      <c r="D1638" t="s">
        <v>283</v>
      </c>
      <c r="E1638" t="s">
        <v>284</v>
      </c>
      <c r="G1638" s="6" t="s">
        <v>88</v>
      </c>
      <c r="H1638" t="s">
        <v>264</v>
      </c>
      <c r="I1638" t="s">
        <v>45</v>
      </c>
      <c r="J1638" t="s">
        <v>93</v>
      </c>
      <c r="K1638">
        <v>2.8</v>
      </c>
      <c r="L1638">
        <v>232</v>
      </c>
      <c r="M1638" t="s">
        <v>270</v>
      </c>
      <c r="N1638">
        <v>232</v>
      </c>
      <c r="P1638" cm="1">
        <f t="array" ref="P1638">IF(Q1638&gt;0,INDEX(Q1638:Q13772,MATCH(TRUE,INDEX(Q1638:Q13772="",,),0)-1),"")</f>
        <v>6</v>
      </c>
      <c r="Q1638">
        <f t="shared" si="37"/>
        <v>5</v>
      </c>
      <c r="R1638">
        <f>IF(P1638="","",0)</f>
        <v>0</v>
      </c>
    </row>
    <row r="1639" spans="1:18" x14ac:dyDescent="0.3">
      <c r="A1639" t="s">
        <v>260</v>
      </c>
      <c r="B1639" s="1">
        <v>38687</v>
      </c>
      <c r="C1639" t="s">
        <v>16</v>
      </c>
      <c r="D1639" t="s">
        <v>283</v>
      </c>
      <c r="E1639" t="s">
        <v>284</v>
      </c>
      <c r="G1639" s="6" t="s">
        <v>88</v>
      </c>
      <c r="H1639" t="s">
        <v>265</v>
      </c>
      <c r="I1639" t="s">
        <v>45</v>
      </c>
      <c r="J1639" t="s">
        <v>93</v>
      </c>
      <c r="K1639">
        <v>38.1</v>
      </c>
      <c r="L1639">
        <v>39</v>
      </c>
      <c r="M1639" t="s">
        <v>270</v>
      </c>
      <c r="N1639">
        <v>39</v>
      </c>
      <c r="P1639" cm="1">
        <f t="array" ref="P1639">IF(Q1639&gt;0,INDEX(Q1639:Q13773,MATCH(TRUE,INDEX(Q1639:Q13773="",,),0)-1),"")</f>
        <v>6</v>
      </c>
      <c r="Q1639">
        <f t="shared" si="37"/>
        <v>5</v>
      </c>
      <c r="R1639">
        <f>IF(P1639="","",0)</f>
        <v>0</v>
      </c>
    </row>
    <row r="1640" spans="1:18" x14ac:dyDescent="0.3">
      <c r="A1640" t="s">
        <v>260</v>
      </c>
      <c r="B1640" s="1">
        <v>38687</v>
      </c>
      <c r="C1640" t="s">
        <v>16</v>
      </c>
      <c r="D1640" t="s">
        <v>283</v>
      </c>
      <c r="E1640" t="s">
        <v>284</v>
      </c>
      <c r="G1640" t="s">
        <v>19</v>
      </c>
      <c r="H1640" t="s">
        <v>85</v>
      </c>
      <c r="I1640" t="s">
        <v>45</v>
      </c>
      <c r="J1640" t="s">
        <v>93</v>
      </c>
      <c r="K1640">
        <v>19.100000000000001</v>
      </c>
      <c r="L1640">
        <v>89</v>
      </c>
      <c r="M1640" t="s">
        <v>288</v>
      </c>
      <c r="N1640">
        <v>90</v>
      </c>
      <c r="P1640" cm="1">
        <f t="array" ref="P1640">IF(Q1640&gt;0,INDEX(Q1640:Q13774,MATCH(TRUE,INDEX(Q1640:Q13774="",,),0)-1),"")</f>
        <v>6</v>
      </c>
      <c r="Q1640">
        <f t="shared" si="37"/>
        <v>6</v>
      </c>
      <c r="R1640">
        <f>IF(P1640="","",0)</f>
        <v>0</v>
      </c>
    </row>
    <row r="1641" spans="1:18" x14ac:dyDescent="0.3">
      <c r="A1641" t="s">
        <v>260</v>
      </c>
      <c r="B1641" s="1">
        <v>38687</v>
      </c>
      <c r="C1641" t="s">
        <v>16</v>
      </c>
      <c r="D1641" t="s">
        <v>283</v>
      </c>
      <c r="E1641" t="s">
        <v>284</v>
      </c>
      <c r="G1641" t="s">
        <v>19</v>
      </c>
      <c r="H1641" t="s">
        <v>96</v>
      </c>
      <c r="I1641" t="s">
        <v>45</v>
      </c>
      <c r="J1641" t="s">
        <v>93</v>
      </c>
      <c r="K1641">
        <v>51.1</v>
      </c>
      <c r="L1641">
        <v>69</v>
      </c>
      <c r="M1641" t="s">
        <v>288</v>
      </c>
      <c r="N1641">
        <v>70</v>
      </c>
      <c r="P1641" cm="1">
        <f t="array" ref="P1641">IF(Q1641&gt;0,INDEX(Q1641:Q13775,MATCH(TRUE,INDEX(Q1641:Q13775="",,),0)-1),"")</f>
        <v>6</v>
      </c>
      <c r="Q1641">
        <f t="shared" si="37"/>
        <v>6</v>
      </c>
      <c r="R1641">
        <f>IF(P1641="","",0)</f>
        <v>0</v>
      </c>
    </row>
    <row r="1642" spans="1:18" x14ac:dyDescent="0.3">
      <c r="A1642" t="s">
        <v>260</v>
      </c>
      <c r="B1642" s="1">
        <v>38687</v>
      </c>
      <c r="C1642" t="s">
        <v>16</v>
      </c>
      <c r="D1642" t="s">
        <v>283</v>
      </c>
      <c r="E1642" t="s">
        <v>284</v>
      </c>
      <c r="G1642" t="s">
        <v>19</v>
      </c>
      <c r="H1642" t="s">
        <v>96</v>
      </c>
      <c r="I1642" t="s">
        <v>21</v>
      </c>
      <c r="J1642" t="s">
        <v>73</v>
      </c>
      <c r="K1642">
        <v>755.7</v>
      </c>
      <c r="L1642">
        <v>4.25</v>
      </c>
      <c r="M1642" t="s">
        <v>288</v>
      </c>
      <c r="N1642">
        <v>6.8</v>
      </c>
      <c r="P1642" cm="1">
        <f t="array" ref="P1642">IF(Q1642&gt;0,INDEX(Q1642:Q13776,MATCH(TRUE,INDEX(Q1642:Q13776="",,),0)-1),"")</f>
        <v>6</v>
      </c>
      <c r="Q1642">
        <f t="shared" si="37"/>
        <v>6</v>
      </c>
      <c r="R1642">
        <f>IF(P1642="","",0)</f>
        <v>0</v>
      </c>
    </row>
    <row r="1643" spans="1:18" x14ac:dyDescent="0.3">
      <c r="A1643" t="s">
        <v>260</v>
      </c>
      <c r="B1643" s="1">
        <v>38687</v>
      </c>
      <c r="C1643" t="s">
        <v>16</v>
      </c>
      <c r="D1643" t="s">
        <v>283</v>
      </c>
      <c r="E1643" t="s">
        <v>284</v>
      </c>
      <c r="G1643" t="s">
        <v>19</v>
      </c>
      <c r="H1643" t="s">
        <v>128</v>
      </c>
      <c r="I1643" t="s">
        <v>21</v>
      </c>
      <c r="J1643" t="s">
        <v>73</v>
      </c>
      <c r="K1643">
        <v>370.2</v>
      </c>
      <c r="L1643">
        <v>12.3</v>
      </c>
      <c r="M1643" t="s">
        <v>288</v>
      </c>
      <c r="N1643">
        <v>13.5</v>
      </c>
      <c r="P1643" cm="1">
        <f t="array" ref="P1643">IF(Q1643&gt;0,INDEX(Q1643:Q13777,MATCH(TRUE,INDEX(Q1643:Q13777="",,),0)-1),"")</f>
        <v>6</v>
      </c>
      <c r="Q1643">
        <f t="shared" si="37"/>
        <v>6</v>
      </c>
      <c r="R1643">
        <f>IF(P1643="","",0)</f>
        <v>0</v>
      </c>
    </row>
    <row r="1644" spans="1:18" x14ac:dyDescent="0.3">
      <c r="A1644" t="s">
        <v>260</v>
      </c>
      <c r="B1644" s="1">
        <v>38687</v>
      </c>
      <c r="C1644" t="s">
        <v>16</v>
      </c>
      <c r="D1644" t="s">
        <v>283</v>
      </c>
      <c r="E1644" t="s">
        <v>284</v>
      </c>
      <c r="G1644" t="s">
        <v>19</v>
      </c>
      <c r="H1644" t="s">
        <v>116</v>
      </c>
      <c r="I1644" t="s">
        <v>21</v>
      </c>
      <c r="J1644" t="s">
        <v>73</v>
      </c>
      <c r="K1644">
        <v>297.10000000000002</v>
      </c>
      <c r="L1644">
        <v>12.25</v>
      </c>
      <c r="M1644" t="s">
        <v>288</v>
      </c>
      <c r="N1644">
        <v>13</v>
      </c>
      <c r="P1644" cm="1">
        <f t="array" ref="P1644">IF(Q1644&gt;0,INDEX(Q1644:Q13778,MATCH(TRUE,INDEX(Q1644:Q13778="",,),0)-1),"")</f>
        <v>6</v>
      </c>
      <c r="Q1644">
        <f t="shared" si="37"/>
        <v>6</v>
      </c>
      <c r="R1644">
        <f>IF(P1644="","",0)</f>
        <v>0</v>
      </c>
    </row>
    <row r="1645" spans="1:18" x14ac:dyDescent="0.3">
      <c r="A1645" t="s">
        <v>260</v>
      </c>
      <c r="B1645" s="1">
        <v>38687</v>
      </c>
      <c r="C1645" t="s">
        <v>16</v>
      </c>
      <c r="D1645" t="s">
        <v>283</v>
      </c>
      <c r="E1645" t="s">
        <v>284</v>
      </c>
      <c r="G1645" t="s">
        <v>19</v>
      </c>
      <c r="H1645" t="s">
        <v>265</v>
      </c>
      <c r="I1645" t="s">
        <v>21</v>
      </c>
      <c r="J1645" t="s">
        <v>73</v>
      </c>
      <c r="K1645">
        <v>187.9</v>
      </c>
      <c r="L1645">
        <v>12.4</v>
      </c>
      <c r="M1645" t="s">
        <v>288</v>
      </c>
      <c r="N1645">
        <v>15</v>
      </c>
      <c r="P1645" cm="1">
        <f t="array" ref="P1645">IF(Q1645&gt;0,INDEX(Q1645:Q13779,MATCH(TRUE,INDEX(Q1645:Q13779="",,),0)-1),"")</f>
        <v>6</v>
      </c>
      <c r="Q1645">
        <f t="shared" si="37"/>
        <v>6</v>
      </c>
      <c r="R1645">
        <f>IF(P1645="","",0)</f>
        <v>0</v>
      </c>
    </row>
    <row r="1646" spans="1:18" x14ac:dyDescent="0.3">
      <c r="A1646" t="s">
        <v>260</v>
      </c>
      <c r="B1646" s="1">
        <v>38687</v>
      </c>
      <c r="C1646" t="s">
        <v>16</v>
      </c>
      <c r="D1646" t="s">
        <v>283</v>
      </c>
      <c r="E1646" t="s">
        <v>284</v>
      </c>
      <c r="G1646" t="s">
        <v>19</v>
      </c>
      <c r="H1646" t="s">
        <v>72</v>
      </c>
      <c r="I1646" t="s">
        <v>21</v>
      </c>
      <c r="J1646" t="s">
        <v>73</v>
      </c>
      <c r="K1646">
        <v>884.5</v>
      </c>
      <c r="L1646">
        <v>9</v>
      </c>
      <c r="M1646" t="s">
        <v>288</v>
      </c>
      <c r="N1646">
        <v>13.5</v>
      </c>
      <c r="P1646" cm="1">
        <f t="array" ref="P1646">IF(Q1646&gt;0,INDEX(Q1646:Q13780,MATCH(TRUE,INDEX(Q1646:Q13780="",,),0)-1),"")</f>
        <v>6</v>
      </c>
      <c r="Q1646">
        <f t="shared" si="37"/>
        <v>6</v>
      </c>
      <c r="R1646">
        <f>IF(P1646="","",0)</f>
        <v>0</v>
      </c>
    </row>
    <row r="1647" spans="1:18" x14ac:dyDescent="0.3">
      <c r="A1647" t="s">
        <v>260</v>
      </c>
      <c r="B1647" s="1">
        <v>38687</v>
      </c>
      <c r="C1647" t="s">
        <v>16</v>
      </c>
      <c r="D1647" t="s">
        <v>283</v>
      </c>
      <c r="E1647" t="s">
        <v>284</v>
      </c>
      <c r="G1647" s="6" t="s">
        <v>88</v>
      </c>
      <c r="H1647" t="s">
        <v>102</v>
      </c>
      <c r="I1647" t="s">
        <v>45</v>
      </c>
      <c r="J1647" t="s">
        <v>93</v>
      </c>
      <c r="K1647">
        <v>2.2999999999999998</v>
      </c>
      <c r="L1647">
        <v>511</v>
      </c>
      <c r="M1647" t="s">
        <v>288</v>
      </c>
      <c r="N1647">
        <v>511</v>
      </c>
      <c r="P1647" cm="1">
        <f t="array" ref="P1647">IF(Q1647&gt;0,INDEX(Q1647:Q13781,MATCH(TRUE,INDEX(Q1647:Q13781="",,),0)-1),"")</f>
        <v>6</v>
      </c>
      <c r="Q1647">
        <f t="shared" si="37"/>
        <v>6</v>
      </c>
      <c r="R1647">
        <f>IF(P1647="","",0)</f>
        <v>0</v>
      </c>
    </row>
    <row r="1648" spans="1:18" x14ac:dyDescent="0.3">
      <c r="A1648" t="s">
        <v>260</v>
      </c>
      <c r="B1648" s="1">
        <v>38687</v>
      </c>
      <c r="C1648" t="s">
        <v>16</v>
      </c>
      <c r="D1648" t="s">
        <v>283</v>
      </c>
      <c r="E1648" t="s">
        <v>284</v>
      </c>
      <c r="G1648" s="6" t="s">
        <v>88</v>
      </c>
      <c r="H1648" t="s">
        <v>264</v>
      </c>
      <c r="I1648" t="s">
        <v>45</v>
      </c>
      <c r="J1648" t="s">
        <v>93</v>
      </c>
      <c r="K1648">
        <v>2.8</v>
      </c>
      <c r="L1648">
        <v>232</v>
      </c>
      <c r="M1648" t="s">
        <v>288</v>
      </c>
      <c r="N1648">
        <v>232</v>
      </c>
      <c r="P1648" cm="1">
        <f t="array" ref="P1648">IF(Q1648&gt;0,INDEX(Q1648:Q13782,MATCH(TRUE,INDEX(Q1648:Q13782="",,),0)-1),"")</f>
        <v>6</v>
      </c>
      <c r="Q1648">
        <f t="shared" si="37"/>
        <v>6</v>
      </c>
      <c r="R1648">
        <f>IF(P1648="","",0)</f>
        <v>0</v>
      </c>
    </row>
    <row r="1649" spans="1:18" x14ac:dyDescent="0.3">
      <c r="A1649" t="s">
        <v>260</v>
      </c>
      <c r="B1649" s="1">
        <v>38687</v>
      </c>
      <c r="C1649" t="s">
        <v>16</v>
      </c>
      <c r="D1649" t="s">
        <v>283</v>
      </c>
      <c r="E1649" t="s">
        <v>284</v>
      </c>
      <c r="G1649" s="6" t="s">
        <v>88</v>
      </c>
      <c r="H1649" t="s">
        <v>265</v>
      </c>
      <c r="I1649" t="s">
        <v>45</v>
      </c>
      <c r="J1649" t="s">
        <v>93</v>
      </c>
      <c r="K1649">
        <v>38.1</v>
      </c>
      <c r="L1649">
        <v>39</v>
      </c>
      <c r="M1649" t="s">
        <v>288</v>
      </c>
      <c r="N1649">
        <v>39</v>
      </c>
      <c r="P1649" cm="1">
        <f t="array" ref="P1649">IF(Q1649&gt;0,INDEX(Q1649:Q13783,MATCH(TRUE,INDEX(Q1649:Q13783="",,),0)-1),"")</f>
        <v>6</v>
      </c>
      <c r="Q1649">
        <f t="shared" si="37"/>
        <v>6</v>
      </c>
      <c r="R1649">
        <f>IF(P1649="","",0)</f>
        <v>0</v>
      </c>
    </row>
    <row r="1650" spans="1:18" x14ac:dyDescent="0.3">
      <c r="P1650" t="str" cm="1">
        <f t="array" ref="P1650">IF(Q1650&gt;0,INDEX(Q1650:Q13784,MATCH(TRUE,INDEX(Q1650:Q13784="",,),0)-1),"")</f>
        <v/>
      </c>
      <c r="R1650" t="str">
        <f>IF(P1650="","",0)</f>
        <v/>
      </c>
    </row>
    <row r="1651" spans="1:18" x14ac:dyDescent="0.3">
      <c r="A1651" t="s">
        <v>260</v>
      </c>
      <c r="B1651" s="1">
        <v>38687</v>
      </c>
      <c r="C1651" t="s">
        <v>16</v>
      </c>
      <c r="D1651" t="s">
        <v>289</v>
      </c>
      <c r="E1651" t="s">
        <v>290</v>
      </c>
      <c r="G1651" t="s">
        <v>19</v>
      </c>
      <c r="H1651" t="s">
        <v>102</v>
      </c>
      <c r="I1651" t="s">
        <v>45</v>
      </c>
      <c r="J1651" t="s">
        <v>93</v>
      </c>
      <c r="K1651">
        <v>42.4</v>
      </c>
      <c r="L1651">
        <v>820</v>
      </c>
      <c r="M1651" t="s">
        <v>267</v>
      </c>
      <c r="N1651">
        <v>1300</v>
      </c>
      <c r="O1651" t="s">
        <v>24</v>
      </c>
      <c r="P1651" cm="1">
        <f t="array" ref="P1651">IF(Q1651&gt;0,INDEX(Q1651:Q13785,MATCH(TRUE,INDEX(Q1651:Q13785="",,),0)-1),"")</f>
        <v>5</v>
      </c>
      <c r="Q1651">
        <f>INT((ROW()-1651)/8)+1</f>
        <v>1</v>
      </c>
      <c r="R1651">
        <f>IF(P1651="","",0)</f>
        <v>0</v>
      </c>
    </row>
    <row r="1652" spans="1:18" x14ac:dyDescent="0.3">
      <c r="A1652" t="s">
        <v>260</v>
      </c>
      <c r="B1652" s="1">
        <v>38687</v>
      </c>
      <c r="C1652" t="s">
        <v>16</v>
      </c>
      <c r="D1652" t="s">
        <v>289</v>
      </c>
      <c r="E1652" t="s">
        <v>290</v>
      </c>
      <c r="G1652" s="6" t="s">
        <v>88</v>
      </c>
      <c r="H1652" t="s">
        <v>85</v>
      </c>
      <c r="I1652" t="s">
        <v>45</v>
      </c>
      <c r="J1652" t="s">
        <v>93</v>
      </c>
      <c r="K1652">
        <v>0.5</v>
      </c>
      <c r="L1652">
        <v>143</v>
      </c>
      <c r="M1652" t="s">
        <v>267</v>
      </c>
      <c r="N1652">
        <v>143</v>
      </c>
      <c r="O1652" t="s">
        <v>24</v>
      </c>
      <c r="P1652" cm="1">
        <f t="array" ref="P1652">IF(Q1652&gt;0,INDEX(Q1652:Q13786,MATCH(TRUE,INDEX(Q1652:Q13786="",,),0)-1),"")</f>
        <v>5</v>
      </c>
      <c r="Q1652">
        <f t="shared" ref="Q1652:Q1690" si="38">INT((ROW()-1651)/8)+1</f>
        <v>1</v>
      </c>
      <c r="R1652">
        <f>IF(P1652="","",0)</f>
        <v>0</v>
      </c>
    </row>
    <row r="1653" spans="1:18" x14ac:dyDescent="0.3">
      <c r="A1653" t="s">
        <v>260</v>
      </c>
      <c r="B1653" s="1">
        <v>38687</v>
      </c>
      <c r="C1653" t="s">
        <v>16</v>
      </c>
      <c r="D1653" t="s">
        <v>289</v>
      </c>
      <c r="E1653" t="s">
        <v>290</v>
      </c>
      <c r="G1653" s="6" t="s">
        <v>88</v>
      </c>
      <c r="H1653" t="s">
        <v>264</v>
      </c>
      <c r="I1653" t="s">
        <v>45</v>
      </c>
      <c r="J1653" t="s">
        <v>93</v>
      </c>
      <c r="K1653">
        <v>2.9</v>
      </c>
      <c r="L1653">
        <v>372</v>
      </c>
      <c r="M1653" t="s">
        <v>267</v>
      </c>
      <c r="N1653">
        <v>372</v>
      </c>
      <c r="O1653" t="s">
        <v>24</v>
      </c>
      <c r="P1653" cm="1">
        <f t="array" ref="P1653">IF(Q1653&gt;0,INDEX(Q1653:Q13787,MATCH(TRUE,INDEX(Q1653:Q13787="",,),0)-1),"")</f>
        <v>5</v>
      </c>
      <c r="Q1653">
        <f t="shared" si="38"/>
        <v>1</v>
      </c>
      <c r="R1653">
        <f>IF(P1653="","",0)</f>
        <v>0</v>
      </c>
    </row>
    <row r="1654" spans="1:18" x14ac:dyDescent="0.3">
      <c r="A1654" t="s">
        <v>260</v>
      </c>
      <c r="B1654" s="1">
        <v>38687</v>
      </c>
      <c r="C1654" t="s">
        <v>16</v>
      </c>
      <c r="D1654" t="s">
        <v>289</v>
      </c>
      <c r="E1654" t="s">
        <v>290</v>
      </c>
      <c r="G1654" s="6" t="s">
        <v>88</v>
      </c>
      <c r="H1654" t="s">
        <v>100</v>
      </c>
      <c r="I1654" t="s">
        <v>45</v>
      </c>
      <c r="J1654" t="s">
        <v>93</v>
      </c>
      <c r="K1654">
        <v>13.4</v>
      </c>
      <c r="L1654">
        <v>112</v>
      </c>
      <c r="M1654" t="s">
        <v>267</v>
      </c>
      <c r="N1654">
        <v>112</v>
      </c>
      <c r="O1654" t="s">
        <v>24</v>
      </c>
      <c r="P1654" cm="1">
        <f t="array" ref="P1654">IF(Q1654&gt;0,INDEX(Q1654:Q13788,MATCH(TRUE,INDEX(Q1654:Q13788="",,),0)-1),"")</f>
        <v>5</v>
      </c>
      <c r="Q1654">
        <f t="shared" si="38"/>
        <v>1</v>
      </c>
      <c r="R1654">
        <f>IF(P1654="","",0)</f>
        <v>0</v>
      </c>
    </row>
    <row r="1655" spans="1:18" x14ac:dyDescent="0.3">
      <c r="A1655" t="s">
        <v>260</v>
      </c>
      <c r="B1655" s="1">
        <v>38687</v>
      </c>
      <c r="C1655" t="s">
        <v>16</v>
      </c>
      <c r="D1655" t="s">
        <v>289</v>
      </c>
      <c r="E1655" t="s">
        <v>290</v>
      </c>
      <c r="G1655" s="6" t="s">
        <v>88</v>
      </c>
      <c r="H1655" t="s">
        <v>265</v>
      </c>
      <c r="I1655" t="s">
        <v>45</v>
      </c>
      <c r="J1655" t="s">
        <v>93</v>
      </c>
      <c r="K1655">
        <v>1.8</v>
      </c>
      <c r="L1655">
        <v>62</v>
      </c>
      <c r="M1655" t="s">
        <v>267</v>
      </c>
      <c r="N1655">
        <v>62</v>
      </c>
      <c r="O1655" t="s">
        <v>24</v>
      </c>
      <c r="P1655" cm="1">
        <f t="array" ref="P1655">IF(Q1655&gt;0,INDEX(Q1655:Q13789,MATCH(TRUE,INDEX(Q1655:Q13789="",,),0)-1),"")</f>
        <v>5</v>
      </c>
      <c r="Q1655">
        <f t="shared" si="38"/>
        <v>1</v>
      </c>
      <c r="R1655">
        <f>IF(P1655="","",0)</f>
        <v>0</v>
      </c>
    </row>
    <row r="1656" spans="1:18" x14ac:dyDescent="0.3">
      <c r="A1656" t="s">
        <v>260</v>
      </c>
      <c r="B1656" s="1">
        <v>38687</v>
      </c>
      <c r="C1656" t="s">
        <v>16</v>
      </c>
      <c r="D1656" t="s">
        <v>289</v>
      </c>
      <c r="E1656" t="s">
        <v>290</v>
      </c>
      <c r="G1656" s="6" t="s">
        <v>88</v>
      </c>
      <c r="H1656" t="s">
        <v>291</v>
      </c>
      <c r="I1656" t="s">
        <v>45</v>
      </c>
      <c r="J1656" t="s">
        <v>93</v>
      </c>
      <c r="K1656">
        <v>0.5</v>
      </c>
      <c r="L1656">
        <v>38</v>
      </c>
      <c r="M1656" t="s">
        <v>267</v>
      </c>
      <c r="N1656">
        <v>38</v>
      </c>
      <c r="O1656" t="s">
        <v>24</v>
      </c>
      <c r="P1656" cm="1">
        <f t="array" ref="P1656">IF(Q1656&gt;0,INDEX(Q1656:Q13790,MATCH(TRUE,INDEX(Q1656:Q13790="",,),0)-1),"")</f>
        <v>5</v>
      </c>
      <c r="Q1656">
        <f t="shared" si="38"/>
        <v>1</v>
      </c>
      <c r="R1656">
        <f>IF(P1656="","",0)</f>
        <v>0</v>
      </c>
    </row>
    <row r="1657" spans="1:18" x14ac:dyDescent="0.3">
      <c r="A1657" t="s">
        <v>260</v>
      </c>
      <c r="B1657" s="1">
        <v>38687</v>
      </c>
      <c r="C1657" t="s">
        <v>16</v>
      </c>
      <c r="D1657" t="s">
        <v>289</v>
      </c>
      <c r="E1657" t="s">
        <v>290</v>
      </c>
      <c r="G1657" s="6" t="s">
        <v>88</v>
      </c>
      <c r="H1657" t="s">
        <v>101</v>
      </c>
      <c r="I1657" t="s">
        <v>21</v>
      </c>
      <c r="J1657" t="s">
        <v>73</v>
      </c>
      <c r="K1657">
        <v>38.6</v>
      </c>
      <c r="L1657">
        <v>13</v>
      </c>
      <c r="M1657" t="s">
        <v>267</v>
      </c>
      <c r="N1657">
        <v>13</v>
      </c>
      <c r="O1657" t="s">
        <v>24</v>
      </c>
      <c r="P1657" cm="1">
        <f t="array" ref="P1657">IF(Q1657&gt;0,INDEX(Q1657:Q13791,MATCH(TRUE,INDEX(Q1657:Q13791="",,),0)-1),"")</f>
        <v>5</v>
      </c>
      <c r="Q1657">
        <f t="shared" si="38"/>
        <v>1</v>
      </c>
      <c r="R1657">
        <f>IF(P1657="","",0)</f>
        <v>0</v>
      </c>
    </row>
    <row r="1658" spans="1:18" x14ac:dyDescent="0.3">
      <c r="A1658" t="s">
        <v>260</v>
      </c>
      <c r="B1658" s="1">
        <v>38687</v>
      </c>
      <c r="C1658" t="s">
        <v>16</v>
      </c>
      <c r="D1658" t="s">
        <v>289</v>
      </c>
      <c r="E1658" t="s">
        <v>290</v>
      </c>
      <c r="G1658" s="6" t="s">
        <v>88</v>
      </c>
      <c r="H1658" t="s">
        <v>72</v>
      </c>
      <c r="I1658" t="s">
        <v>21</v>
      </c>
      <c r="J1658" t="s">
        <v>73</v>
      </c>
      <c r="K1658">
        <v>125.6</v>
      </c>
      <c r="L1658">
        <v>12.45</v>
      </c>
      <c r="M1658" t="s">
        <v>267</v>
      </c>
      <c r="N1658">
        <v>12.45</v>
      </c>
      <c r="O1658" t="s">
        <v>24</v>
      </c>
      <c r="P1658" cm="1">
        <f t="array" ref="P1658">IF(Q1658&gt;0,INDEX(Q1658:Q13792,MATCH(TRUE,INDEX(Q1658:Q13792="",,),0)-1),"")</f>
        <v>5</v>
      </c>
      <c r="Q1658">
        <f t="shared" si="38"/>
        <v>1</v>
      </c>
      <c r="R1658">
        <f>IF(P1658="","",0)</f>
        <v>0</v>
      </c>
    </row>
    <row r="1659" spans="1:18" x14ac:dyDescent="0.3">
      <c r="A1659" t="s">
        <v>260</v>
      </c>
      <c r="B1659" s="1">
        <v>38687</v>
      </c>
      <c r="C1659" t="s">
        <v>16</v>
      </c>
      <c r="D1659" t="s">
        <v>289</v>
      </c>
      <c r="E1659" t="s">
        <v>290</v>
      </c>
      <c r="G1659" t="s">
        <v>19</v>
      </c>
      <c r="H1659" t="s">
        <v>102</v>
      </c>
      <c r="I1659" t="s">
        <v>45</v>
      </c>
      <c r="J1659" t="s">
        <v>93</v>
      </c>
      <c r="K1659">
        <v>42.4</v>
      </c>
      <c r="L1659">
        <v>820</v>
      </c>
      <c r="M1659" t="s">
        <v>282</v>
      </c>
      <c r="N1659">
        <v>1261</v>
      </c>
      <c r="P1659" cm="1">
        <f t="array" ref="P1659">IF(Q1659&gt;0,INDEX(Q1659:Q13793,MATCH(TRUE,INDEX(Q1659:Q13793="",,),0)-1),"")</f>
        <v>5</v>
      </c>
      <c r="Q1659">
        <f t="shared" si="38"/>
        <v>2</v>
      </c>
      <c r="R1659">
        <f>IF(P1659="","",0)</f>
        <v>0</v>
      </c>
    </row>
    <row r="1660" spans="1:18" x14ac:dyDescent="0.3">
      <c r="A1660" t="s">
        <v>260</v>
      </c>
      <c r="B1660" s="1">
        <v>38687</v>
      </c>
      <c r="C1660" t="s">
        <v>16</v>
      </c>
      <c r="D1660" t="s">
        <v>289</v>
      </c>
      <c r="E1660" t="s">
        <v>290</v>
      </c>
      <c r="G1660" s="6" t="s">
        <v>88</v>
      </c>
      <c r="H1660" t="s">
        <v>85</v>
      </c>
      <c r="I1660" t="s">
        <v>45</v>
      </c>
      <c r="J1660" t="s">
        <v>93</v>
      </c>
      <c r="K1660">
        <v>0.5</v>
      </c>
      <c r="L1660">
        <v>143</v>
      </c>
      <c r="M1660" t="s">
        <v>282</v>
      </c>
      <c r="N1660">
        <v>143</v>
      </c>
      <c r="P1660" cm="1">
        <f t="array" ref="P1660">IF(Q1660&gt;0,INDEX(Q1660:Q13794,MATCH(TRUE,INDEX(Q1660:Q13794="",,),0)-1),"")</f>
        <v>5</v>
      </c>
      <c r="Q1660">
        <f t="shared" si="38"/>
        <v>2</v>
      </c>
      <c r="R1660">
        <f>IF(P1660="","",0)</f>
        <v>0</v>
      </c>
    </row>
    <row r="1661" spans="1:18" x14ac:dyDescent="0.3">
      <c r="A1661" t="s">
        <v>260</v>
      </c>
      <c r="B1661" s="1">
        <v>38687</v>
      </c>
      <c r="C1661" t="s">
        <v>16</v>
      </c>
      <c r="D1661" t="s">
        <v>289</v>
      </c>
      <c r="E1661" t="s">
        <v>290</v>
      </c>
      <c r="G1661" s="6" t="s">
        <v>88</v>
      </c>
      <c r="H1661" t="s">
        <v>264</v>
      </c>
      <c r="I1661" t="s">
        <v>45</v>
      </c>
      <c r="J1661" t="s">
        <v>93</v>
      </c>
      <c r="K1661">
        <v>2.9</v>
      </c>
      <c r="L1661">
        <v>372</v>
      </c>
      <c r="M1661" t="s">
        <v>282</v>
      </c>
      <c r="N1661">
        <v>372</v>
      </c>
      <c r="P1661" cm="1">
        <f t="array" ref="P1661">IF(Q1661&gt;0,INDEX(Q1661:Q13795,MATCH(TRUE,INDEX(Q1661:Q13795="",,),0)-1),"")</f>
        <v>5</v>
      </c>
      <c r="Q1661">
        <f t="shared" si="38"/>
        <v>2</v>
      </c>
      <c r="R1661">
        <f>IF(P1661="","",0)</f>
        <v>0</v>
      </c>
    </row>
    <row r="1662" spans="1:18" x14ac:dyDescent="0.3">
      <c r="A1662" t="s">
        <v>260</v>
      </c>
      <c r="B1662" s="1">
        <v>38687</v>
      </c>
      <c r="C1662" t="s">
        <v>16</v>
      </c>
      <c r="D1662" t="s">
        <v>289</v>
      </c>
      <c r="E1662" t="s">
        <v>290</v>
      </c>
      <c r="G1662" s="6" t="s">
        <v>88</v>
      </c>
      <c r="H1662" t="s">
        <v>100</v>
      </c>
      <c r="I1662" t="s">
        <v>45</v>
      </c>
      <c r="J1662" t="s">
        <v>93</v>
      </c>
      <c r="K1662">
        <v>13.4</v>
      </c>
      <c r="L1662">
        <v>112</v>
      </c>
      <c r="M1662" t="s">
        <v>282</v>
      </c>
      <c r="N1662">
        <v>112</v>
      </c>
      <c r="P1662" cm="1">
        <f t="array" ref="P1662">IF(Q1662&gt;0,INDEX(Q1662:Q13796,MATCH(TRUE,INDEX(Q1662:Q13796="",,),0)-1),"")</f>
        <v>5</v>
      </c>
      <c r="Q1662">
        <f t="shared" si="38"/>
        <v>2</v>
      </c>
      <c r="R1662">
        <f>IF(P1662="","",0)</f>
        <v>0</v>
      </c>
    </row>
    <row r="1663" spans="1:18" x14ac:dyDescent="0.3">
      <c r="A1663" t="s">
        <v>260</v>
      </c>
      <c r="B1663" s="1">
        <v>38687</v>
      </c>
      <c r="C1663" t="s">
        <v>16</v>
      </c>
      <c r="D1663" t="s">
        <v>289</v>
      </c>
      <c r="E1663" t="s">
        <v>290</v>
      </c>
      <c r="G1663" s="6" t="s">
        <v>88</v>
      </c>
      <c r="H1663" t="s">
        <v>265</v>
      </c>
      <c r="I1663" t="s">
        <v>45</v>
      </c>
      <c r="J1663" t="s">
        <v>93</v>
      </c>
      <c r="K1663">
        <v>1.8</v>
      </c>
      <c r="L1663">
        <v>62</v>
      </c>
      <c r="M1663" t="s">
        <v>282</v>
      </c>
      <c r="N1663">
        <v>62</v>
      </c>
      <c r="P1663" cm="1">
        <f t="array" ref="P1663">IF(Q1663&gt;0,INDEX(Q1663:Q13797,MATCH(TRUE,INDEX(Q1663:Q13797="",,),0)-1),"")</f>
        <v>5</v>
      </c>
      <c r="Q1663">
        <f t="shared" si="38"/>
        <v>2</v>
      </c>
      <c r="R1663">
        <f>IF(P1663="","",0)</f>
        <v>0</v>
      </c>
    </row>
    <row r="1664" spans="1:18" x14ac:dyDescent="0.3">
      <c r="A1664" t="s">
        <v>260</v>
      </c>
      <c r="B1664" s="1">
        <v>38687</v>
      </c>
      <c r="C1664" t="s">
        <v>16</v>
      </c>
      <c r="D1664" t="s">
        <v>289</v>
      </c>
      <c r="E1664" t="s">
        <v>290</v>
      </c>
      <c r="G1664" s="6" t="s">
        <v>88</v>
      </c>
      <c r="H1664" t="s">
        <v>291</v>
      </c>
      <c r="I1664" t="s">
        <v>45</v>
      </c>
      <c r="J1664" t="s">
        <v>93</v>
      </c>
      <c r="K1664">
        <v>0.5</v>
      </c>
      <c r="L1664">
        <v>38</v>
      </c>
      <c r="M1664" t="s">
        <v>282</v>
      </c>
      <c r="N1664">
        <v>38</v>
      </c>
      <c r="P1664" cm="1">
        <f t="array" ref="P1664">IF(Q1664&gt;0,INDEX(Q1664:Q13798,MATCH(TRUE,INDEX(Q1664:Q13798="",,),0)-1),"")</f>
        <v>5</v>
      </c>
      <c r="Q1664">
        <f t="shared" si="38"/>
        <v>2</v>
      </c>
      <c r="R1664">
        <f>IF(P1664="","",0)</f>
        <v>0</v>
      </c>
    </row>
    <row r="1665" spans="1:18" x14ac:dyDescent="0.3">
      <c r="A1665" t="s">
        <v>260</v>
      </c>
      <c r="B1665" s="1">
        <v>38687</v>
      </c>
      <c r="C1665" t="s">
        <v>16</v>
      </c>
      <c r="D1665" t="s">
        <v>289</v>
      </c>
      <c r="E1665" t="s">
        <v>290</v>
      </c>
      <c r="G1665" s="6" t="s">
        <v>88</v>
      </c>
      <c r="H1665" t="s">
        <v>101</v>
      </c>
      <c r="I1665" t="s">
        <v>21</v>
      </c>
      <c r="J1665" t="s">
        <v>73</v>
      </c>
      <c r="K1665">
        <v>38.6</v>
      </c>
      <c r="L1665">
        <v>13</v>
      </c>
      <c r="M1665" t="s">
        <v>282</v>
      </c>
      <c r="N1665">
        <v>13</v>
      </c>
      <c r="P1665" cm="1">
        <f t="array" ref="P1665">IF(Q1665&gt;0,INDEX(Q1665:Q13799,MATCH(TRUE,INDEX(Q1665:Q13799="",,),0)-1),"")</f>
        <v>5</v>
      </c>
      <c r="Q1665">
        <f t="shared" si="38"/>
        <v>2</v>
      </c>
      <c r="R1665">
        <f>IF(P1665="","",0)</f>
        <v>0</v>
      </c>
    </row>
    <row r="1666" spans="1:18" x14ac:dyDescent="0.3">
      <c r="A1666" t="s">
        <v>260</v>
      </c>
      <c r="B1666" s="1">
        <v>38687</v>
      </c>
      <c r="C1666" t="s">
        <v>16</v>
      </c>
      <c r="D1666" t="s">
        <v>289</v>
      </c>
      <c r="E1666" t="s">
        <v>290</v>
      </c>
      <c r="G1666" s="6" t="s">
        <v>88</v>
      </c>
      <c r="H1666" t="s">
        <v>72</v>
      </c>
      <c r="I1666" t="s">
        <v>21</v>
      </c>
      <c r="J1666" t="s">
        <v>73</v>
      </c>
      <c r="K1666">
        <v>125.6</v>
      </c>
      <c r="L1666">
        <v>12.45</v>
      </c>
      <c r="M1666" t="s">
        <v>282</v>
      </c>
      <c r="N1666">
        <v>12.45</v>
      </c>
      <c r="P1666" cm="1">
        <f t="array" ref="P1666">IF(Q1666&gt;0,INDEX(Q1666:Q13800,MATCH(TRUE,INDEX(Q1666:Q13800="",,),0)-1),"")</f>
        <v>5</v>
      </c>
      <c r="Q1666">
        <f t="shared" si="38"/>
        <v>2</v>
      </c>
      <c r="R1666">
        <f>IF(P1666="","",0)</f>
        <v>0</v>
      </c>
    </row>
    <row r="1667" spans="1:18" x14ac:dyDescent="0.3">
      <c r="A1667" t="s">
        <v>260</v>
      </c>
      <c r="B1667" s="1">
        <v>38687</v>
      </c>
      <c r="C1667" t="s">
        <v>16</v>
      </c>
      <c r="D1667" t="s">
        <v>289</v>
      </c>
      <c r="E1667" t="s">
        <v>290</v>
      </c>
      <c r="G1667" t="s">
        <v>19</v>
      </c>
      <c r="H1667" t="s">
        <v>102</v>
      </c>
      <c r="I1667" t="s">
        <v>45</v>
      </c>
      <c r="J1667" t="s">
        <v>93</v>
      </c>
      <c r="K1667">
        <v>42.4</v>
      </c>
      <c r="L1667">
        <v>820</v>
      </c>
      <c r="M1667" t="s">
        <v>271</v>
      </c>
      <c r="N1667">
        <v>1150</v>
      </c>
      <c r="P1667" cm="1">
        <f t="array" ref="P1667">IF(Q1667&gt;0,INDEX(Q1667:Q13801,MATCH(TRUE,INDEX(Q1667:Q13801="",,),0)-1),"")</f>
        <v>5</v>
      </c>
      <c r="Q1667">
        <f t="shared" si="38"/>
        <v>3</v>
      </c>
      <c r="R1667">
        <f>IF(P1667="","",0)</f>
        <v>0</v>
      </c>
    </row>
    <row r="1668" spans="1:18" x14ac:dyDescent="0.3">
      <c r="A1668" t="s">
        <v>260</v>
      </c>
      <c r="B1668" s="1">
        <v>38687</v>
      </c>
      <c r="C1668" t="s">
        <v>16</v>
      </c>
      <c r="D1668" t="s">
        <v>289</v>
      </c>
      <c r="E1668" t="s">
        <v>290</v>
      </c>
      <c r="G1668" s="6" t="s">
        <v>88</v>
      </c>
      <c r="H1668" t="s">
        <v>85</v>
      </c>
      <c r="I1668" t="s">
        <v>45</v>
      </c>
      <c r="J1668" t="s">
        <v>93</v>
      </c>
      <c r="K1668">
        <v>0.5</v>
      </c>
      <c r="L1668">
        <v>143</v>
      </c>
      <c r="M1668" t="s">
        <v>271</v>
      </c>
      <c r="N1668">
        <v>143</v>
      </c>
      <c r="P1668" cm="1">
        <f t="array" ref="P1668">IF(Q1668&gt;0,INDEX(Q1668:Q13802,MATCH(TRUE,INDEX(Q1668:Q13802="",,),0)-1),"")</f>
        <v>5</v>
      </c>
      <c r="Q1668">
        <f t="shared" si="38"/>
        <v>3</v>
      </c>
      <c r="R1668">
        <f>IF(P1668="","",0)</f>
        <v>0</v>
      </c>
    </row>
    <row r="1669" spans="1:18" x14ac:dyDescent="0.3">
      <c r="A1669" t="s">
        <v>260</v>
      </c>
      <c r="B1669" s="1">
        <v>38687</v>
      </c>
      <c r="C1669" t="s">
        <v>16</v>
      </c>
      <c r="D1669" t="s">
        <v>289</v>
      </c>
      <c r="E1669" t="s">
        <v>290</v>
      </c>
      <c r="G1669" s="6" t="s">
        <v>88</v>
      </c>
      <c r="H1669" t="s">
        <v>264</v>
      </c>
      <c r="I1669" t="s">
        <v>45</v>
      </c>
      <c r="J1669" t="s">
        <v>93</v>
      </c>
      <c r="K1669">
        <v>2.9</v>
      </c>
      <c r="L1669">
        <v>372</v>
      </c>
      <c r="M1669" t="s">
        <v>271</v>
      </c>
      <c r="N1669">
        <v>372</v>
      </c>
      <c r="P1669" cm="1">
        <f t="array" ref="P1669">IF(Q1669&gt;0,INDEX(Q1669:Q13803,MATCH(TRUE,INDEX(Q1669:Q13803="",,),0)-1),"")</f>
        <v>5</v>
      </c>
      <c r="Q1669">
        <f t="shared" si="38"/>
        <v>3</v>
      </c>
      <c r="R1669">
        <f>IF(P1669="","",0)</f>
        <v>0</v>
      </c>
    </row>
    <row r="1670" spans="1:18" x14ac:dyDescent="0.3">
      <c r="A1670" t="s">
        <v>260</v>
      </c>
      <c r="B1670" s="1">
        <v>38687</v>
      </c>
      <c r="C1670" t="s">
        <v>16</v>
      </c>
      <c r="D1670" t="s">
        <v>289</v>
      </c>
      <c r="E1670" t="s">
        <v>290</v>
      </c>
      <c r="G1670" s="6" t="s">
        <v>88</v>
      </c>
      <c r="H1670" t="s">
        <v>100</v>
      </c>
      <c r="I1670" t="s">
        <v>45</v>
      </c>
      <c r="J1670" t="s">
        <v>93</v>
      </c>
      <c r="K1670">
        <v>13.4</v>
      </c>
      <c r="L1670">
        <v>112</v>
      </c>
      <c r="M1670" t="s">
        <v>271</v>
      </c>
      <c r="N1670">
        <v>112</v>
      </c>
      <c r="P1670" cm="1">
        <f t="array" ref="P1670">IF(Q1670&gt;0,INDEX(Q1670:Q13804,MATCH(TRUE,INDEX(Q1670:Q13804="",,),0)-1),"")</f>
        <v>5</v>
      </c>
      <c r="Q1670">
        <f t="shared" si="38"/>
        <v>3</v>
      </c>
      <c r="R1670">
        <f>IF(P1670="","",0)</f>
        <v>0</v>
      </c>
    </row>
    <row r="1671" spans="1:18" x14ac:dyDescent="0.3">
      <c r="A1671" t="s">
        <v>260</v>
      </c>
      <c r="B1671" s="1">
        <v>38687</v>
      </c>
      <c r="C1671" t="s">
        <v>16</v>
      </c>
      <c r="D1671" t="s">
        <v>289</v>
      </c>
      <c r="E1671" t="s">
        <v>290</v>
      </c>
      <c r="G1671" s="6" t="s">
        <v>88</v>
      </c>
      <c r="H1671" t="s">
        <v>265</v>
      </c>
      <c r="I1671" t="s">
        <v>45</v>
      </c>
      <c r="J1671" t="s">
        <v>93</v>
      </c>
      <c r="K1671">
        <v>1.8</v>
      </c>
      <c r="L1671">
        <v>62</v>
      </c>
      <c r="M1671" t="s">
        <v>271</v>
      </c>
      <c r="N1671">
        <v>62</v>
      </c>
      <c r="P1671" cm="1">
        <f t="array" ref="P1671">IF(Q1671&gt;0,INDEX(Q1671:Q13805,MATCH(TRUE,INDEX(Q1671:Q13805="",,),0)-1),"")</f>
        <v>5</v>
      </c>
      <c r="Q1671">
        <f t="shared" si="38"/>
        <v>3</v>
      </c>
      <c r="R1671">
        <f>IF(P1671="","",0)</f>
        <v>0</v>
      </c>
    </row>
    <row r="1672" spans="1:18" x14ac:dyDescent="0.3">
      <c r="A1672" t="s">
        <v>260</v>
      </c>
      <c r="B1672" s="1">
        <v>38687</v>
      </c>
      <c r="C1672" t="s">
        <v>16</v>
      </c>
      <c r="D1672" t="s">
        <v>289</v>
      </c>
      <c r="E1672" t="s">
        <v>290</v>
      </c>
      <c r="G1672" s="6" t="s">
        <v>88</v>
      </c>
      <c r="H1672" t="s">
        <v>291</v>
      </c>
      <c r="I1672" t="s">
        <v>45</v>
      </c>
      <c r="J1672" t="s">
        <v>93</v>
      </c>
      <c r="K1672">
        <v>0.5</v>
      </c>
      <c r="L1672">
        <v>38</v>
      </c>
      <c r="M1672" t="s">
        <v>271</v>
      </c>
      <c r="N1672">
        <v>38</v>
      </c>
      <c r="P1672" cm="1">
        <f t="array" ref="P1672">IF(Q1672&gt;0,INDEX(Q1672:Q13806,MATCH(TRUE,INDEX(Q1672:Q13806="",,),0)-1),"")</f>
        <v>5</v>
      </c>
      <c r="Q1672">
        <f t="shared" si="38"/>
        <v>3</v>
      </c>
      <c r="R1672">
        <f>IF(P1672="","",0)</f>
        <v>0</v>
      </c>
    </row>
    <row r="1673" spans="1:18" x14ac:dyDescent="0.3">
      <c r="A1673" t="s">
        <v>260</v>
      </c>
      <c r="B1673" s="1">
        <v>38687</v>
      </c>
      <c r="C1673" t="s">
        <v>16</v>
      </c>
      <c r="D1673" t="s">
        <v>289</v>
      </c>
      <c r="E1673" t="s">
        <v>290</v>
      </c>
      <c r="G1673" s="6" t="s">
        <v>88</v>
      </c>
      <c r="H1673" t="s">
        <v>101</v>
      </c>
      <c r="I1673" t="s">
        <v>21</v>
      </c>
      <c r="J1673" t="s">
        <v>73</v>
      </c>
      <c r="K1673">
        <v>38.6</v>
      </c>
      <c r="L1673">
        <v>13</v>
      </c>
      <c r="M1673" t="s">
        <v>271</v>
      </c>
      <c r="N1673">
        <v>13</v>
      </c>
      <c r="P1673" cm="1">
        <f t="array" ref="P1673">IF(Q1673&gt;0,INDEX(Q1673:Q13807,MATCH(TRUE,INDEX(Q1673:Q13807="",,),0)-1),"")</f>
        <v>5</v>
      </c>
      <c r="Q1673">
        <f t="shared" si="38"/>
        <v>3</v>
      </c>
      <c r="R1673">
        <f>IF(P1673="","",0)</f>
        <v>0</v>
      </c>
    </row>
    <row r="1674" spans="1:18" x14ac:dyDescent="0.3">
      <c r="A1674" t="s">
        <v>260</v>
      </c>
      <c r="B1674" s="1">
        <v>38687</v>
      </c>
      <c r="C1674" t="s">
        <v>16</v>
      </c>
      <c r="D1674" t="s">
        <v>289</v>
      </c>
      <c r="E1674" t="s">
        <v>290</v>
      </c>
      <c r="G1674" s="6" t="s">
        <v>88</v>
      </c>
      <c r="H1674" t="s">
        <v>72</v>
      </c>
      <c r="I1674" t="s">
        <v>21</v>
      </c>
      <c r="J1674" t="s">
        <v>73</v>
      </c>
      <c r="K1674">
        <v>125.6</v>
      </c>
      <c r="L1674">
        <v>12.45</v>
      </c>
      <c r="M1674" t="s">
        <v>271</v>
      </c>
      <c r="N1674">
        <v>12.45</v>
      </c>
      <c r="P1674" cm="1">
        <f t="array" ref="P1674">IF(Q1674&gt;0,INDEX(Q1674:Q13808,MATCH(TRUE,INDEX(Q1674:Q13808="",,),0)-1),"")</f>
        <v>5</v>
      </c>
      <c r="Q1674">
        <f t="shared" si="38"/>
        <v>3</v>
      </c>
      <c r="R1674">
        <f>IF(P1674="","",0)</f>
        <v>0</v>
      </c>
    </row>
    <row r="1675" spans="1:18" x14ac:dyDescent="0.3">
      <c r="A1675" t="s">
        <v>260</v>
      </c>
      <c r="B1675" s="1">
        <v>38687</v>
      </c>
      <c r="C1675" t="s">
        <v>16</v>
      </c>
      <c r="D1675" t="s">
        <v>289</v>
      </c>
      <c r="E1675" t="s">
        <v>290</v>
      </c>
      <c r="G1675" t="s">
        <v>19</v>
      </c>
      <c r="H1675" t="s">
        <v>102</v>
      </c>
      <c r="I1675" t="s">
        <v>45</v>
      </c>
      <c r="J1675" t="s">
        <v>93</v>
      </c>
      <c r="K1675">
        <v>42.4</v>
      </c>
      <c r="L1675">
        <v>820</v>
      </c>
      <c r="M1675" t="s">
        <v>269</v>
      </c>
      <c r="N1675">
        <v>1105</v>
      </c>
      <c r="P1675" cm="1">
        <f t="array" ref="P1675">IF(Q1675&gt;0,INDEX(Q1675:Q13809,MATCH(TRUE,INDEX(Q1675:Q13809="",,),0)-1),"")</f>
        <v>5</v>
      </c>
      <c r="Q1675">
        <f t="shared" si="38"/>
        <v>4</v>
      </c>
      <c r="R1675">
        <f>IF(P1675="","",0)</f>
        <v>0</v>
      </c>
    </row>
    <row r="1676" spans="1:18" x14ac:dyDescent="0.3">
      <c r="A1676" t="s">
        <v>260</v>
      </c>
      <c r="B1676" s="1">
        <v>38687</v>
      </c>
      <c r="C1676" t="s">
        <v>16</v>
      </c>
      <c r="D1676" t="s">
        <v>289</v>
      </c>
      <c r="E1676" t="s">
        <v>290</v>
      </c>
      <c r="G1676" s="6" t="s">
        <v>88</v>
      </c>
      <c r="H1676" t="s">
        <v>85</v>
      </c>
      <c r="I1676" t="s">
        <v>45</v>
      </c>
      <c r="J1676" t="s">
        <v>93</v>
      </c>
      <c r="K1676">
        <v>0.5</v>
      </c>
      <c r="L1676">
        <v>143</v>
      </c>
      <c r="M1676" t="s">
        <v>269</v>
      </c>
      <c r="N1676">
        <v>143</v>
      </c>
      <c r="P1676" cm="1">
        <f t="array" ref="P1676">IF(Q1676&gt;0,INDEX(Q1676:Q13810,MATCH(TRUE,INDEX(Q1676:Q13810="",,),0)-1),"")</f>
        <v>5</v>
      </c>
      <c r="Q1676">
        <f t="shared" si="38"/>
        <v>4</v>
      </c>
      <c r="R1676">
        <f>IF(P1676="","",0)</f>
        <v>0</v>
      </c>
    </row>
    <row r="1677" spans="1:18" x14ac:dyDescent="0.3">
      <c r="A1677" t="s">
        <v>260</v>
      </c>
      <c r="B1677" s="1">
        <v>38687</v>
      </c>
      <c r="C1677" t="s">
        <v>16</v>
      </c>
      <c r="D1677" t="s">
        <v>289</v>
      </c>
      <c r="E1677" t="s">
        <v>290</v>
      </c>
      <c r="G1677" s="6" t="s">
        <v>88</v>
      </c>
      <c r="H1677" t="s">
        <v>264</v>
      </c>
      <c r="I1677" t="s">
        <v>45</v>
      </c>
      <c r="J1677" t="s">
        <v>93</v>
      </c>
      <c r="K1677">
        <v>2.9</v>
      </c>
      <c r="L1677">
        <v>372</v>
      </c>
      <c r="M1677" t="s">
        <v>269</v>
      </c>
      <c r="N1677">
        <v>372</v>
      </c>
      <c r="P1677" cm="1">
        <f t="array" ref="P1677">IF(Q1677&gt;0,INDEX(Q1677:Q13811,MATCH(TRUE,INDEX(Q1677:Q13811="",,),0)-1),"")</f>
        <v>5</v>
      </c>
      <c r="Q1677">
        <f t="shared" si="38"/>
        <v>4</v>
      </c>
      <c r="R1677">
        <f>IF(P1677="","",0)</f>
        <v>0</v>
      </c>
    </row>
    <row r="1678" spans="1:18" x14ac:dyDescent="0.3">
      <c r="A1678" t="s">
        <v>260</v>
      </c>
      <c r="B1678" s="1">
        <v>38687</v>
      </c>
      <c r="C1678" t="s">
        <v>16</v>
      </c>
      <c r="D1678" t="s">
        <v>289</v>
      </c>
      <c r="E1678" t="s">
        <v>290</v>
      </c>
      <c r="G1678" s="6" t="s">
        <v>88</v>
      </c>
      <c r="H1678" t="s">
        <v>100</v>
      </c>
      <c r="I1678" t="s">
        <v>45</v>
      </c>
      <c r="J1678" t="s">
        <v>93</v>
      </c>
      <c r="K1678">
        <v>13.4</v>
      </c>
      <c r="L1678">
        <v>112</v>
      </c>
      <c r="M1678" t="s">
        <v>269</v>
      </c>
      <c r="N1678">
        <v>112</v>
      </c>
      <c r="P1678" cm="1">
        <f t="array" ref="P1678">IF(Q1678&gt;0,INDEX(Q1678:Q13812,MATCH(TRUE,INDEX(Q1678:Q13812="",,),0)-1),"")</f>
        <v>5</v>
      </c>
      <c r="Q1678">
        <f t="shared" si="38"/>
        <v>4</v>
      </c>
      <c r="R1678">
        <f>IF(P1678="","",0)</f>
        <v>0</v>
      </c>
    </row>
    <row r="1679" spans="1:18" x14ac:dyDescent="0.3">
      <c r="A1679" t="s">
        <v>260</v>
      </c>
      <c r="B1679" s="1">
        <v>38687</v>
      </c>
      <c r="C1679" t="s">
        <v>16</v>
      </c>
      <c r="D1679" t="s">
        <v>289</v>
      </c>
      <c r="E1679" t="s">
        <v>290</v>
      </c>
      <c r="G1679" s="6" t="s">
        <v>88</v>
      </c>
      <c r="H1679" t="s">
        <v>265</v>
      </c>
      <c r="I1679" t="s">
        <v>45</v>
      </c>
      <c r="J1679" t="s">
        <v>93</v>
      </c>
      <c r="K1679">
        <v>1.8</v>
      </c>
      <c r="L1679">
        <v>62</v>
      </c>
      <c r="M1679" t="s">
        <v>269</v>
      </c>
      <c r="N1679">
        <v>62</v>
      </c>
      <c r="P1679" cm="1">
        <f t="array" ref="P1679">IF(Q1679&gt;0,INDEX(Q1679:Q13813,MATCH(TRUE,INDEX(Q1679:Q13813="",,),0)-1),"")</f>
        <v>5</v>
      </c>
      <c r="Q1679">
        <f t="shared" si="38"/>
        <v>4</v>
      </c>
      <c r="R1679">
        <f>IF(P1679="","",0)</f>
        <v>0</v>
      </c>
    </row>
    <row r="1680" spans="1:18" x14ac:dyDescent="0.3">
      <c r="A1680" t="s">
        <v>260</v>
      </c>
      <c r="B1680" s="1">
        <v>38687</v>
      </c>
      <c r="C1680" t="s">
        <v>16</v>
      </c>
      <c r="D1680" t="s">
        <v>289</v>
      </c>
      <c r="E1680" t="s">
        <v>290</v>
      </c>
      <c r="G1680" s="6" t="s">
        <v>88</v>
      </c>
      <c r="H1680" t="s">
        <v>291</v>
      </c>
      <c r="I1680" t="s">
        <v>45</v>
      </c>
      <c r="J1680" t="s">
        <v>93</v>
      </c>
      <c r="K1680">
        <v>0.5</v>
      </c>
      <c r="L1680">
        <v>38</v>
      </c>
      <c r="M1680" t="s">
        <v>269</v>
      </c>
      <c r="N1680">
        <v>38</v>
      </c>
      <c r="P1680" cm="1">
        <f t="array" ref="P1680">IF(Q1680&gt;0,INDEX(Q1680:Q13814,MATCH(TRUE,INDEX(Q1680:Q13814="",,),0)-1),"")</f>
        <v>5</v>
      </c>
      <c r="Q1680">
        <f t="shared" si="38"/>
        <v>4</v>
      </c>
      <c r="R1680">
        <f>IF(P1680="","",0)</f>
        <v>0</v>
      </c>
    </row>
    <row r="1681" spans="1:18" x14ac:dyDescent="0.3">
      <c r="A1681" t="s">
        <v>260</v>
      </c>
      <c r="B1681" s="1">
        <v>38687</v>
      </c>
      <c r="C1681" t="s">
        <v>16</v>
      </c>
      <c r="D1681" t="s">
        <v>289</v>
      </c>
      <c r="E1681" t="s">
        <v>290</v>
      </c>
      <c r="G1681" s="6" t="s">
        <v>88</v>
      </c>
      <c r="H1681" t="s">
        <v>101</v>
      </c>
      <c r="I1681" t="s">
        <v>21</v>
      </c>
      <c r="J1681" t="s">
        <v>73</v>
      </c>
      <c r="K1681">
        <v>38.6</v>
      </c>
      <c r="L1681">
        <v>13</v>
      </c>
      <c r="M1681" t="s">
        <v>269</v>
      </c>
      <c r="N1681">
        <v>13</v>
      </c>
      <c r="P1681" cm="1">
        <f t="array" ref="P1681">IF(Q1681&gt;0,INDEX(Q1681:Q13815,MATCH(TRUE,INDEX(Q1681:Q13815="",,),0)-1),"")</f>
        <v>5</v>
      </c>
      <c r="Q1681">
        <f t="shared" si="38"/>
        <v>4</v>
      </c>
      <c r="R1681">
        <f>IF(P1681="","",0)</f>
        <v>0</v>
      </c>
    </row>
    <row r="1682" spans="1:18" x14ac:dyDescent="0.3">
      <c r="A1682" t="s">
        <v>260</v>
      </c>
      <c r="B1682" s="1">
        <v>38687</v>
      </c>
      <c r="C1682" t="s">
        <v>16</v>
      </c>
      <c r="D1682" t="s">
        <v>289</v>
      </c>
      <c r="E1682" t="s">
        <v>290</v>
      </c>
      <c r="G1682" s="6" t="s">
        <v>88</v>
      </c>
      <c r="H1682" t="s">
        <v>72</v>
      </c>
      <c r="I1682" t="s">
        <v>21</v>
      </c>
      <c r="J1682" t="s">
        <v>73</v>
      </c>
      <c r="K1682">
        <v>125.6</v>
      </c>
      <c r="L1682">
        <v>12.45</v>
      </c>
      <c r="M1682" t="s">
        <v>269</v>
      </c>
      <c r="N1682">
        <v>12.45</v>
      </c>
      <c r="P1682" cm="1">
        <f t="array" ref="P1682">IF(Q1682&gt;0,INDEX(Q1682:Q13816,MATCH(TRUE,INDEX(Q1682:Q13816="",,),0)-1),"")</f>
        <v>5</v>
      </c>
      <c r="Q1682">
        <f t="shared" si="38"/>
        <v>4</v>
      </c>
      <c r="R1682">
        <f>IF(P1682="","",0)</f>
        <v>0</v>
      </c>
    </row>
    <row r="1683" spans="1:18" x14ac:dyDescent="0.3">
      <c r="A1683" t="s">
        <v>260</v>
      </c>
      <c r="B1683" s="1">
        <v>38687</v>
      </c>
      <c r="C1683" t="s">
        <v>16</v>
      </c>
      <c r="D1683" t="s">
        <v>289</v>
      </c>
      <c r="E1683" t="s">
        <v>290</v>
      </c>
      <c r="G1683" t="s">
        <v>19</v>
      </c>
      <c r="H1683" t="s">
        <v>102</v>
      </c>
      <c r="I1683" t="s">
        <v>45</v>
      </c>
      <c r="J1683" t="s">
        <v>93</v>
      </c>
      <c r="K1683">
        <v>42.4</v>
      </c>
      <c r="L1683">
        <v>820</v>
      </c>
      <c r="M1683" t="s">
        <v>292</v>
      </c>
      <c r="N1683">
        <v>895</v>
      </c>
      <c r="P1683" cm="1">
        <f t="array" ref="P1683">IF(Q1683&gt;0,INDEX(Q1683:Q13817,MATCH(TRUE,INDEX(Q1683:Q13817="",,),0)-1),"")</f>
        <v>5</v>
      </c>
      <c r="Q1683">
        <f t="shared" si="38"/>
        <v>5</v>
      </c>
      <c r="R1683">
        <f>IF(P1683="","",0)</f>
        <v>0</v>
      </c>
    </row>
    <row r="1684" spans="1:18" x14ac:dyDescent="0.3">
      <c r="A1684" t="s">
        <v>260</v>
      </c>
      <c r="B1684" s="1">
        <v>38687</v>
      </c>
      <c r="C1684" t="s">
        <v>16</v>
      </c>
      <c r="D1684" t="s">
        <v>289</v>
      </c>
      <c r="E1684" t="s">
        <v>290</v>
      </c>
      <c r="G1684" s="6" t="s">
        <v>88</v>
      </c>
      <c r="H1684" t="s">
        <v>85</v>
      </c>
      <c r="I1684" t="s">
        <v>45</v>
      </c>
      <c r="J1684" t="s">
        <v>93</v>
      </c>
      <c r="K1684">
        <v>0.5</v>
      </c>
      <c r="L1684">
        <v>143</v>
      </c>
      <c r="M1684" t="s">
        <v>292</v>
      </c>
      <c r="N1684">
        <v>143</v>
      </c>
      <c r="P1684" cm="1">
        <f t="array" ref="P1684">IF(Q1684&gt;0,INDEX(Q1684:Q13818,MATCH(TRUE,INDEX(Q1684:Q13818="",,),0)-1),"")</f>
        <v>5</v>
      </c>
      <c r="Q1684">
        <f t="shared" si="38"/>
        <v>5</v>
      </c>
      <c r="R1684">
        <f>IF(P1684="","",0)</f>
        <v>0</v>
      </c>
    </row>
    <row r="1685" spans="1:18" x14ac:dyDescent="0.3">
      <c r="A1685" t="s">
        <v>260</v>
      </c>
      <c r="B1685" s="1">
        <v>38687</v>
      </c>
      <c r="C1685" t="s">
        <v>16</v>
      </c>
      <c r="D1685" t="s">
        <v>289</v>
      </c>
      <c r="E1685" t="s">
        <v>290</v>
      </c>
      <c r="G1685" s="6" t="s">
        <v>88</v>
      </c>
      <c r="H1685" t="s">
        <v>264</v>
      </c>
      <c r="I1685" t="s">
        <v>45</v>
      </c>
      <c r="J1685" t="s">
        <v>93</v>
      </c>
      <c r="K1685">
        <v>2.9</v>
      </c>
      <c r="L1685">
        <v>372</v>
      </c>
      <c r="M1685" t="s">
        <v>292</v>
      </c>
      <c r="N1685">
        <v>372</v>
      </c>
      <c r="P1685" cm="1">
        <f t="array" ref="P1685">IF(Q1685&gt;0,INDEX(Q1685:Q13819,MATCH(TRUE,INDEX(Q1685:Q13819="",,),0)-1),"")</f>
        <v>5</v>
      </c>
      <c r="Q1685">
        <f t="shared" si="38"/>
        <v>5</v>
      </c>
      <c r="R1685">
        <f>IF(P1685="","",0)</f>
        <v>0</v>
      </c>
    </row>
    <row r="1686" spans="1:18" x14ac:dyDescent="0.3">
      <c r="A1686" t="s">
        <v>260</v>
      </c>
      <c r="B1686" s="1">
        <v>38687</v>
      </c>
      <c r="C1686" t="s">
        <v>16</v>
      </c>
      <c r="D1686" t="s">
        <v>289</v>
      </c>
      <c r="E1686" t="s">
        <v>290</v>
      </c>
      <c r="G1686" s="6" t="s">
        <v>88</v>
      </c>
      <c r="H1686" t="s">
        <v>100</v>
      </c>
      <c r="I1686" t="s">
        <v>45</v>
      </c>
      <c r="J1686" t="s">
        <v>93</v>
      </c>
      <c r="K1686">
        <v>13.4</v>
      </c>
      <c r="L1686">
        <v>112</v>
      </c>
      <c r="M1686" t="s">
        <v>292</v>
      </c>
      <c r="N1686">
        <v>112</v>
      </c>
      <c r="P1686" cm="1">
        <f t="array" ref="P1686">IF(Q1686&gt;0,INDEX(Q1686:Q13820,MATCH(TRUE,INDEX(Q1686:Q13820="",,),0)-1),"")</f>
        <v>5</v>
      </c>
      <c r="Q1686">
        <f t="shared" si="38"/>
        <v>5</v>
      </c>
      <c r="R1686">
        <f>IF(P1686="","",0)</f>
        <v>0</v>
      </c>
    </row>
    <row r="1687" spans="1:18" x14ac:dyDescent="0.3">
      <c r="A1687" t="s">
        <v>260</v>
      </c>
      <c r="B1687" s="1">
        <v>38687</v>
      </c>
      <c r="C1687" t="s">
        <v>16</v>
      </c>
      <c r="D1687" t="s">
        <v>289</v>
      </c>
      <c r="E1687" t="s">
        <v>290</v>
      </c>
      <c r="G1687" s="6" t="s">
        <v>88</v>
      </c>
      <c r="H1687" t="s">
        <v>265</v>
      </c>
      <c r="I1687" t="s">
        <v>45</v>
      </c>
      <c r="J1687" t="s">
        <v>93</v>
      </c>
      <c r="K1687">
        <v>1.8</v>
      </c>
      <c r="L1687">
        <v>62</v>
      </c>
      <c r="M1687" t="s">
        <v>292</v>
      </c>
      <c r="N1687">
        <v>62</v>
      </c>
      <c r="P1687" cm="1">
        <f t="array" ref="P1687">IF(Q1687&gt;0,INDEX(Q1687:Q13821,MATCH(TRUE,INDEX(Q1687:Q13821="",,),0)-1),"")</f>
        <v>5</v>
      </c>
      <c r="Q1687">
        <f t="shared" si="38"/>
        <v>5</v>
      </c>
      <c r="R1687">
        <f>IF(P1687="","",0)</f>
        <v>0</v>
      </c>
    </row>
    <row r="1688" spans="1:18" x14ac:dyDescent="0.3">
      <c r="A1688" t="s">
        <v>260</v>
      </c>
      <c r="B1688" s="1">
        <v>38687</v>
      </c>
      <c r="C1688" t="s">
        <v>16</v>
      </c>
      <c r="D1688" t="s">
        <v>289</v>
      </c>
      <c r="E1688" t="s">
        <v>290</v>
      </c>
      <c r="G1688" s="6" t="s">
        <v>88</v>
      </c>
      <c r="H1688" t="s">
        <v>291</v>
      </c>
      <c r="I1688" t="s">
        <v>45</v>
      </c>
      <c r="J1688" t="s">
        <v>93</v>
      </c>
      <c r="K1688">
        <v>0.5</v>
      </c>
      <c r="L1688">
        <v>38</v>
      </c>
      <c r="M1688" t="s">
        <v>292</v>
      </c>
      <c r="N1688">
        <v>38</v>
      </c>
      <c r="P1688" cm="1">
        <f t="array" ref="P1688">IF(Q1688&gt;0,INDEX(Q1688:Q13822,MATCH(TRUE,INDEX(Q1688:Q13822="",,),0)-1),"")</f>
        <v>5</v>
      </c>
      <c r="Q1688">
        <f t="shared" si="38"/>
        <v>5</v>
      </c>
      <c r="R1688">
        <f>IF(P1688="","",0)</f>
        <v>0</v>
      </c>
    </row>
    <row r="1689" spans="1:18" x14ac:dyDescent="0.3">
      <c r="A1689" t="s">
        <v>260</v>
      </c>
      <c r="B1689" s="1">
        <v>38687</v>
      </c>
      <c r="C1689" t="s">
        <v>16</v>
      </c>
      <c r="D1689" t="s">
        <v>289</v>
      </c>
      <c r="E1689" t="s">
        <v>290</v>
      </c>
      <c r="G1689" s="6" t="s">
        <v>88</v>
      </c>
      <c r="H1689" t="s">
        <v>101</v>
      </c>
      <c r="I1689" t="s">
        <v>21</v>
      </c>
      <c r="J1689" t="s">
        <v>73</v>
      </c>
      <c r="K1689">
        <v>38.6</v>
      </c>
      <c r="L1689">
        <v>13</v>
      </c>
      <c r="M1689" t="s">
        <v>292</v>
      </c>
      <c r="N1689">
        <v>13</v>
      </c>
      <c r="P1689" cm="1">
        <f t="array" ref="P1689">IF(Q1689&gt;0,INDEX(Q1689:Q13823,MATCH(TRUE,INDEX(Q1689:Q13823="",,),0)-1),"")</f>
        <v>5</v>
      </c>
      <c r="Q1689">
        <f t="shared" si="38"/>
        <v>5</v>
      </c>
      <c r="R1689">
        <f>IF(P1689="","",0)</f>
        <v>0</v>
      </c>
    </row>
    <row r="1690" spans="1:18" x14ac:dyDescent="0.3">
      <c r="A1690" t="s">
        <v>260</v>
      </c>
      <c r="B1690" s="1">
        <v>38687</v>
      </c>
      <c r="C1690" t="s">
        <v>16</v>
      </c>
      <c r="D1690" t="s">
        <v>289</v>
      </c>
      <c r="E1690" t="s">
        <v>290</v>
      </c>
      <c r="G1690" s="6" t="s">
        <v>88</v>
      </c>
      <c r="H1690" t="s">
        <v>72</v>
      </c>
      <c r="I1690" t="s">
        <v>21</v>
      </c>
      <c r="J1690" t="s">
        <v>73</v>
      </c>
      <c r="K1690">
        <v>125.6</v>
      </c>
      <c r="L1690">
        <v>12.45</v>
      </c>
      <c r="M1690" t="s">
        <v>292</v>
      </c>
      <c r="N1690">
        <v>12.45</v>
      </c>
      <c r="P1690" cm="1">
        <f t="array" ref="P1690">IF(Q1690&gt;0,INDEX(Q1690:Q13824,MATCH(TRUE,INDEX(Q1690:Q13824="",,),0)-1),"")</f>
        <v>5</v>
      </c>
      <c r="Q1690">
        <f t="shared" si="38"/>
        <v>5</v>
      </c>
      <c r="R1690">
        <f>IF(P1690="","",0)</f>
        <v>0</v>
      </c>
    </row>
    <row r="1691" spans="1:18" x14ac:dyDescent="0.3">
      <c r="P1691" t="str" cm="1">
        <f t="array" ref="P1691">IF(Q1691&gt;0,INDEX(Q1691:Q13825,MATCH(TRUE,INDEX(Q1691:Q13825="",,),0)-1),"")</f>
        <v/>
      </c>
      <c r="R1691" t="str">
        <f>IF(P1691="","",0)</f>
        <v/>
      </c>
    </row>
    <row r="1692" spans="1:18" x14ac:dyDescent="0.3">
      <c r="A1692" t="s">
        <v>260</v>
      </c>
      <c r="B1692" s="1">
        <v>38764</v>
      </c>
      <c r="C1692" t="s">
        <v>16</v>
      </c>
      <c r="D1692" t="s">
        <v>293</v>
      </c>
      <c r="E1692" t="s">
        <v>294</v>
      </c>
      <c r="G1692" t="s">
        <v>19</v>
      </c>
      <c r="H1692" t="s">
        <v>102</v>
      </c>
      <c r="I1692" t="s">
        <v>45</v>
      </c>
      <c r="J1692" t="s">
        <v>93</v>
      </c>
      <c r="K1692">
        <v>26</v>
      </c>
      <c r="L1692">
        <v>468</v>
      </c>
      <c r="M1692" t="s">
        <v>286</v>
      </c>
      <c r="N1692">
        <v>600</v>
      </c>
      <c r="O1692" t="s">
        <v>24</v>
      </c>
      <c r="P1692" cm="1">
        <f t="array" ref="P1692">IF(Q1692&gt;0,INDEX(Q1692:Q13826,MATCH(TRUE,INDEX(Q1692:Q13826="",,),0)-1),"")</f>
        <v>6</v>
      </c>
      <c r="Q1692">
        <f>INT((ROW()-1692)/11)+1</f>
        <v>1</v>
      </c>
      <c r="R1692">
        <f>IF(P1692="","",0)</f>
        <v>0</v>
      </c>
    </row>
    <row r="1693" spans="1:18" x14ac:dyDescent="0.3">
      <c r="A1693" t="s">
        <v>260</v>
      </c>
      <c r="B1693" s="1">
        <v>38764</v>
      </c>
      <c r="C1693" t="s">
        <v>16</v>
      </c>
      <c r="D1693" t="s">
        <v>293</v>
      </c>
      <c r="E1693" t="s">
        <v>294</v>
      </c>
      <c r="G1693" t="s">
        <v>19</v>
      </c>
      <c r="H1693" t="s">
        <v>128</v>
      </c>
      <c r="I1693" t="s">
        <v>21</v>
      </c>
      <c r="J1693" t="s">
        <v>73</v>
      </c>
      <c r="K1693">
        <v>446.7</v>
      </c>
      <c r="L1693">
        <v>13.85</v>
      </c>
      <c r="M1693" t="s">
        <v>286</v>
      </c>
      <c r="N1693">
        <v>16.2</v>
      </c>
      <c r="O1693" t="s">
        <v>24</v>
      </c>
      <c r="P1693" cm="1">
        <f t="array" ref="P1693">IF(Q1693&gt;0,INDEX(Q1693:Q13827,MATCH(TRUE,INDEX(Q1693:Q13827="",,),0)-1),"")</f>
        <v>6</v>
      </c>
      <c r="Q1693">
        <f t="shared" ref="Q1693:Q1756" si="39">INT((ROW()-1692)/11)+1</f>
        <v>1</v>
      </c>
      <c r="R1693">
        <f>IF(P1693="","",0)</f>
        <v>0</v>
      </c>
    </row>
    <row r="1694" spans="1:18" x14ac:dyDescent="0.3">
      <c r="A1694" t="s">
        <v>260</v>
      </c>
      <c r="B1694" s="1">
        <v>38764</v>
      </c>
      <c r="C1694" t="s">
        <v>16</v>
      </c>
      <c r="D1694" t="s">
        <v>293</v>
      </c>
      <c r="E1694" t="s">
        <v>294</v>
      </c>
      <c r="G1694" t="s">
        <v>19</v>
      </c>
      <c r="H1694" t="s">
        <v>101</v>
      </c>
      <c r="I1694" t="s">
        <v>21</v>
      </c>
      <c r="J1694" t="s">
        <v>73</v>
      </c>
      <c r="K1694">
        <v>1088.5999999999999</v>
      </c>
      <c r="L1694">
        <v>10.6</v>
      </c>
      <c r="M1694" t="s">
        <v>286</v>
      </c>
      <c r="N1694">
        <v>25</v>
      </c>
      <c r="O1694" t="s">
        <v>24</v>
      </c>
      <c r="P1694" cm="1">
        <f t="array" ref="P1694">IF(Q1694&gt;0,INDEX(Q1694:Q13828,MATCH(TRUE,INDEX(Q1694:Q13828="",,),0)-1),"")</f>
        <v>6</v>
      </c>
      <c r="Q1694">
        <f t="shared" si="39"/>
        <v>1</v>
      </c>
      <c r="R1694">
        <f>IF(P1694="","",0)</f>
        <v>0</v>
      </c>
    </row>
    <row r="1695" spans="1:18" x14ac:dyDescent="0.3">
      <c r="A1695" t="s">
        <v>260</v>
      </c>
      <c r="B1695" s="1">
        <v>38764</v>
      </c>
      <c r="C1695" t="s">
        <v>16</v>
      </c>
      <c r="D1695" t="s">
        <v>293</v>
      </c>
      <c r="E1695" t="s">
        <v>294</v>
      </c>
      <c r="G1695" t="s">
        <v>19</v>
      </c>
      <c r="H1695" t="s">
        <v>72</v>
      </c>
      <c r="I1695" t="s">
        <v>21</v>
      </c>
      <c r="J1695" t="s">
        <v>73</v>
      </c>
      <c r="K1695">
        <v>2095.1999999999998</v>
      </c>
      <c r="L1695">
        <v>10.15</v>
      </c>
      <c r="M1695" t="s">
        <v>286</v>
      </c>
      <c r="N1695">
        <v>21.68</v>
      </c>
      <c r="O1695" t="s">
        <v>24</v>
      </c>
      <c r="P1695" cm="1">
        <f t="array" ref="P1695">IF(Q1695&gt;0,INDEX(Q1695:Q13829,MATCH(TRUE,INDEX(Q1695:Q13829="",,),0)-1),"")</f>
        <v>6</v>
      </c>
      <c r="Q1695">
        <f t="shared" si="39"/>
        <v>1</v>
      </c>
      <c r="R1695">
        <f>IF(P1695="","",0)</f>
        <v>0</v>
      </c>
    </row>
    <row r="1696" spans="1:18" x14ac:dyDescent="0.3">
      <c r="A1696" t="s">
        <v>260</v>
      </c>
      <c r="B1696" s="1">
        <v>38764</v>
      </c>
      <c r="C1696" t="s">
        <v>16</v>
      </c>
      <c r="D1696" t="s">
        <v>293</v>
      </c>
      <c r="E1696" t="s">
        <v>294</v>
      </c>
      <c r="G1696" s="6" t="s">
        <v>88</v>
      </c>
      <c r="H1696" t="s">
        <v>85</v>
      </c>
      <c r="I1696" t="s">
        <v>45</v>
      </c>
      <c r="J1696" t="s">
        <v>93</v>
      </c>
      <c r="K1696">
        <v>14.8</v>
      </c>
      <c r="L1696">
        <v>97</v>
      </c>
      <c r="M1696" t="s">
        <v>286</v>
      </c>
      <c r="N1696">
        <v>97</v>
      </c>
      <c r="O1696" t="s">
        <v>24</v>
      </c>
      <c r="P1696" cm="1">
        <f t="array" ref="P1696">IF(Q1696&gt;0,INDEX(Q1696:Q13830,MATCH(TRUE,INDEX(Q1696:Q13830="",,),0)-1),"")</f>
        <v>6</v>
      </c>
      <c r="Q1696">
        <f t="shared" si="39"/>
        <v>1</v>
      </c>
      <c r="R1696">
        <f>IF(P1696="","",0)</f>
        <v>0</v>
      </c>
    </row>
    <row r="1697" spans="1:18" x14ac:dyDescent="0.3">
      <c r="A1697" t="s">
        <v>260</v>
      </c>
      <c r="B1697" s="1">
        <v>38764</v>
      </c>
      <c r="C1697" t="s">
        <v>16</v>
      </c>
      <c r="D1697" t="s">
        <v>293</v>
      </c>
      <c r="E1697" t="s">
        <v>294</v>
      </c>
      <c r="G1697" s="6" t="s">
        <v>88</v>
      </c>
      <c r="H1697" t="s">
        <v>264</v>
      </c>
      <c r="I1697" t="s">
        <v>45</v>
      </c>
      <c r="J1697" t="s">
        <v>93</v>
      </c>
      <c r="K1697">
        <v>5.7</v>
      </c>
      <c r="L1697">
        <v>251</v>
      </c>
      <c r="M1697" t="s">
        <v>286</v>
      </c>
      <c r="N1697">
        <v>251</v>
      </c>
      <c r="O1697" t="s">
        <v>24</v>
      </c>
      <c r="P1697" cm="1">
        <f t="array" ref="P1697">IF(Q1697&gt;0,INDEX(Q1697:Q13831,MATCH(TRUE,INDEX(Q1697:Q13831="",,),0)-1),"")</f>
        <v>6</v>
      </c>
      <c r="Q1697">
        <f t="shared" si="39"/>
        <v>1</v>
      </c>
      <c r="R1697">
        <f>IF(P1697="","",0)</f>
        <v>0</v>
      </c>
    </row>
    <row r="1698" spans="1:18" x14ac:dyDescent="0.3">
      <c r="A1698" t="s">
        <v>260</v>
      </c>
      <c r="B1698" s="1">
        <v>38764</v>
      </c>
      <c r="C1698" t="s">
        <v>16</v>
      </c>
      <c r="D1698" t="s">
        <v>293</v>
      </c>
      <c r="E1698" t="s">
        <v>294</v>
      </c>
      <c r="G1698" s="6" t="s">
        <v>88</v>
      </c>
      <c r="H1698" t="s">
        <v>279</v>
      </c>
      <c r="I1698" t="s">
        <v>45</v>
      </c>
      <c r="J1698" t="s">
        <v>93</v>
      </c>
      <c r="K1698">
        <v>0.6</v>
      </c>
      <c r="L1698">
        <v>26</v>
      </c>
      <c r="M1698" t="s">
        <v>286</v>
      </c>
      <c r="N1698">
        <v>26</v>
      </c>
      <c r="O1698" t="s">
        <v>24</v>
      </c>
      <c r="P1698" cm="1">
        <f t="array" ref="P1698">IF(Q1698&gt;0,INDEX(Q1698:Q13832,MATCH(TRUE,INDEX(Q1698:Q13832="",,),0)-1),"")</f>
        <v>6</v>
      </c>
      <c r="Q1698">
        <f t="shared" si="39"/>
        <v>1</v>
      </c>
      <c r="R1698">
        <f>IF(P1698="","",0)</f>
        <v>0</v>
      </c>
    </row>
    <row r="1699" spans="1:18" x14ac:dyDescent="0.3">
      <c r="A1699" t="s">
        <v>260</v>
      </c>
      <c r="B1699" s="1">
        <v>38764</v>
      </c>
      <c r="C1699" t="s">
        <v>16</v>
      </c>
      <c r="D1699" t="s">
        <v>293</v>
      </c>
      <c r="E1699" t="s">
        <v>294</v>
      </c>
      <c r="G1699" s="6" t="s">
        <v>88</v>
      </c>
      <c r="H1699" t="s">
        <v>96</v>
      </c>
      <c r="I1699" t="s">
        <v>45</v>
      </c>
      <c r="J1699" t="s">
        <v>93</v>
      </c>
      <c r="K1699">
        <v>35.5</v>
      </c>
      <c r="L1699">
        <v>75</v>
      </c>
      <c r="M1699" t="s">
        <v>286</v>
      </c>
      <c r="N1699">
        <v>75</v>
      </c>
      <c r="O1699" t="s">
        <v>24</v>
      </c>
      <c r="P1699" cm="1">
        <f t="array" ref="P1699">IF(Q1699&gt;0,INDEX(Q1699:Q13833,MATCH(TRUE,INDEX(Q1699:Q13833="",,),0)-1),"")</f>
        <v>6</v>
      </c>
      <c r="Q1699">
        <f t="shared" si="39"/>
        <v>1</v>
      </c>
      <c r="R1699">
        <f>IF(P1699="","",0)</f>
        <v>0</v>
      </c>
    </row>
    <row r="1700" spans="1:18" x14ac:dyDescent="0.3">
      <c r="A1700" t="s">
        <v>260</v>
      </c>
      <c r="B1700" s="1">
        <v>38764</v>
      </c>
      <c r="C1700" t="s">
        <v>16</v>
      </c>
      <c r="D1700" t="s">
        <v>293</v>
      </c>
      <c r="E1700" t="s">
        <v>294</v>
      </c>
      <c r="G1700" s="6" t="s">
        <v>88</v>
      </c>
      <c r="H1700" t="s">
        <v>265</v>
      </c>
      <c r="I1700" t="s">
        <v>45</v>
      </c>
      <c r="J1700" t="s">
        <v>93</v>
      </c>
      <c r="K1700">
        <v>103.5</v>
      </c>
      <c r="L1700">
        <v>42</v>
      </c>
      <c r="M1700" t="s">
        <v>286</v>
      </c>
      <c r="N1700">
        <v>42</v>
      </c>
      <c r="O1700" t="s">
        <v>24</v>
      </c>
      <c r="P1700" cm="1">
        <f t="array" ref="P1700">IF(Q1700&gt;0,INDEX(Q1700:Q13834,MATCH(TRUE,INDEX(Q1700:Q13834="",,),0)-1),"")</f>
        <v>6</v>
      </c>
      <c r="Q1700">
        <f t="shared" si="39"/>
        <v>1</v>
      </c>
      <c r="R1700">
        <f>IF(P1700="","",0)</f>
        <v>0</v>
      </c>
    </row>
    <row r="1701" spans="1:18" x14ac:dyDescent="0.3">
      <c r="A1701" t="s">
        <v>260</v>
      </c>
      <c r="B1701" s="1">
        <v>38764</v>
      </c>
      <c r="C1701" t="s">
        <v>16</v>
      </c>
      <c r="D1701" t="s">
        <v>293</v>
      </c>
      <c r="E1701" t="s">
        <v>294</v>
      </c>
      <c r="G1701" s="6" t="s">
        <v>88</v>
      </c>
      <c r="H1701" t="s">
        <v>67</v>
      </c>
      <c r="I1701" t="s">
        <v>45</v>
      </c>
      <c r="J1701" t="s">
        <v>93</v>
      </c>
      <c r="K1701">
        <v>1.4</v>
      </c>
      <c r="L1701">
        <v>68</v>
      </c>
      <c r="M1701" t="s">
        <v>286</v>
      </c>
      <c r="N1701">
        <v>68</v>
      </c>
      <c r="O1701" t="s">
        <v>24</v>
      </c>
      <c r="P1701" cm="1">
        <f t="array" ref="P1701">IF(Q1701&gt;0,INDEX(Q1701:Q13835,MATCH(TRUE,INDEX(Q1701:Q13835="",,),0)-1),"")</f>
        <v>6</v>
      </c>
      <c r="Q1701">
        <f t="shared" si="39"/>
        <v>1</v>
      </c>
      <c r="R1701">
        <f>IF(P1701="","",0)</f>
        <v>0</v>
      </c>
    </row>
    <row r="1702" spans="1:18" x14ac:dyDescent="0.3">
      <c r="A1702" t="s">
        <v>260</v>
      </c>
      <c r="B1702" s="1">
        <v>38764</v>
      </c>
      <c r="C1702" t="s">
        <v>16</v>
      </c>
      <c r="D1702" t="s">
        <v>293</v>
      </c>
      <c r="E1702" t="s">
        <v>294</v>
      </c>
      <c r="G1702" s="6" t="s">
        <v>88</v>
      </c>
      <c r="H1702" t="s">
        <v>200</v>
      </c>
      <c r="I1702" t="s">
        <v>45</v>
      </c>
      <c r="J1702" t="s">
        <v>93</v>
      </c>
      <c r="K1702">
        <v>5.0999999999999996</v>
      </c>
      <c r="L1702">
        <v>325</v>
      </c>
      <c r="M1702" t="s">
        <v>286</v>
      </c>
      <c r="N1702">
        <v>325</v>
      </c>
      <c r="O1702" t="s">
        <v>24</v>
      </c>
      <c r="P1702" cm="1">
        <f t="array" ref="P1702">IF(Q1702&gt;0,INDEX(Q1702:Q13836,MATCH(TRUE,INDEX(Q1702:Q13836="",,),0)-1),"")</f>
        <v>6</v>
      </c>
      <c r="Q1702">
        <f t="shared" si="39"/>
        <v>1</v>
      </c>
      <c r="R1702">
        <f>IF(P1702="","",0)</f>
        <v>0</v>
      </c>
    </row>
    <row r="1703" spans="1:18" x14ac:dyDescent="0.3">
      <c r="A1703" t="s">
        <v>260</v>
      </c>
      <c r="B1703" s="1">
        <v>38764</v>
      </c>
      <c r="C1703" t="s">
        <v>16</v>
      </c>
      <c r="D1703" t="s">
        <v>293</v>
      </c>
      <c r="E1703" t="s">
        <v>294</v>
      </c>
      <c r="G1703" t="s">
        <v>19</v>
      </c>
      <c r="H1703" t="s">
        <v>102</v>
      </c>
      <c r="I1703" t="s">
        <v>45</v>
      </c>
      <c r="J1703" t="s">
        <v>93</v>
      </c>
      <c r="K1703">
        <v>26</v>
      </c>
      <c r="L1703">
        <v>468</v>
      </c>
      <c r="M1703" t="s">
        <v>288</v>
      </c>
      <c r="N1703">
        <v>525</v>
      </c>
      <c r="P1703" cm="1">
        <f t="array" ref="P1703">IF(Q1703&gt;0,INDEX(Q1703:Q13837,MATCH(TRUE,INDEX(Q1703:Q13837="",,),0)-1),"")</f>
        <v>6</v>
      </c>
      <c r="Q1703">
        <f t="shared" si="39"/>
        <v>2</v>
      </c>
      <c r="R1703">
        <f>IF(P1703="","",0)</f>
        <v>0</v>
      </c>
    </row>
    <row r="1704" spans="1:18" x14ac:dyDescent="0.3">
      <c r="A1704" t="s">
        <v>260</v>
      </c>
      <c r="B1704" s="1">
        <v>38764</v>
      </c>
      <c r="C1704" t="s">
        <v>16</v>
      </c>
      <c r="D1704" t="s">
        <v>293</v>
      </c>
      <c r="E1704" t="s">
        <v>294</v>
      </c>
      <c r="G1704" t="s">
        <v>19</v>
      </c>
      <c r="H1704" t="s">
        <v>128</v>
      </c>
      <c r="I1704" t="s">
        <v>21</v>
      </c>
      <c r="J1704" t="s">
        <v>73</v>
      </c>
      <c r="K1704">
        <v>446.7</v>
      </c>
      <c r="L1704">
        <v>13.85</v>
      </c>
      <c r="M1704" t="s">
        <v>288</v>
      </c>
      <c r="N1704">
        <v>19</v>
      </c>
      <c r="P1704" cm="1">
        <f t="array" ref="P1704">IF(Q1704&gt;0,INDEX(Q1704:Q13838,MATCH(TRUE,INDEX(Q1704:Q13838="",,),0)-1),"")</f>
        <v>6</v>
      </c>
      <c r="Q1704">
        <f t="shared" si="39"/>
        <v>2</v>
      </c>
      <c r="R1704">
        <f>IF(P1704="","",0)</f>
        <v>0</v>
      </c>
    </row>
    <row r="1705" spans="1:18" x14ac:dyDescent="0.3">
      <c r="A1705" t="s">
        <v>260</v>
      </c>
      <c r="B1705" s="1">
        <v>38764</v>
      </c>
      <c r="C1705" t="s">
        <v>16</v>
      </c>
      <c r="D1705" t="s">
        <v>293</v>
      </c>
      <c r="E1705" t="s">
        <v>294</v>
      </c>
      <c r="G1705" t="s">
        <v>19</v>
      </c>
      <c r="H1705" t="s">
        <v>101</v>
      </c>
      <c r="I1705" t="s">
        <v>21</v>
      </c>
      <c r="J1705" t="s">
        <v>73</v>
      </c>
      <c r="K1705">
        <v>1088.5999999999999</v>
      </c>
      <c r="L1705">
        <v>10.6</v>
      </c>
      <c r="M1705" t="s">
        <v>288</v>
      </c>
      <c r="N1705">
        <v>18</v>
      </c>
      <c r="P1705" cm="1">
        <f t="array" ref="P1705">IF(Q1705&gt;0,INDEX(Q1705:Q13839,MATCH(TRUE,INDEX(Q1705:Q13839="",,),0)-1),"")</f>
        <v>6</v>
      </c>
      <c r="Q1705">
        <f t="shared" si="39"/>
        <v>2</v>
      </c>
      <c r="R1705">
        <f>IF(P1705="","",0)</f>
        <v>0</v>
      </c>
    </row>
    <row r="1706" spans="1:18" x14ac:dyDescent="0.3">
      <c r="A1706" t="s">
        <v>260</v>
      </c>
      <c r="B1706" s="1">
        <v>38764</v>
      </c>
      <c r="C1706" t="s">
        <v>16</v>
      </c>
      <c r="D1706" t="s">
        <v>293</v>
      </c>
      <c r="E1706" t="s">
        <v>294</v>
      </c>
      <c r="G1706" t="s">
        <v>19</v>
      </c>
      <c r="H1706" t="s">
        <v>72</v>
      </c>
      <c r="I1706" t="s">
        <v>21</v>
      </c>
      <c r="J1706" t="s">
        <v>73</v>
      </c>
      <c r="K1706">
        <v>2095.1999999999998</v>
      </c>
      <c r="L1706">
        <v>10.15</v>
      </c>
      <c r="M1706" t="s">
        <v>288</v>
      </c>
      <c r="N1706">
        <v>20.5</v>
      </c>
      <c r="P1706" cm="1">
        <f t="array" ref="P1706">IF(Q1706&gt;0,INDEX(Q1706:Q13840,MATCH(TRUE,INDEX(Q1706:Q13840="",,),0)-1),"")</f>
        <v>6</v>
      </c>
      <c r="Q1706">
        <f t="shared" si="39"/>
        <v>2</v>
      </c>
      <c r="R1706">
        <f>IF(P1706="","",0)</f>
        <v>0</v>
      </c>
    </row>
    <row r="1707" spans="1:18" x14ac:dyDescent="0.3">
      <c r="A1707" t="s">
        <v>260</v>
      </c>
      <c r="B1707" s="1">
        <v>38764</v>
      </c>
      <c r="C1707" t="s">
        <v>16</v>
      </c>
      <c r="D1707" t="s">
        <v>293</v>
      </c>
      <c r="E1707" t="s">
        <v>294</v>
      </c>
      <c r="G1707" s="6" t="s">
        <v>88</v>
      </c>
      <c r="H1707" t="s">
        <v>85</v>
      </c>
      <c r="I1707" t="s">
        <v>45</v>
      </c>
      <c r="J1707" t="s">
        <v>93</v>
      </c>
      <c r="K1707">
        <v>14.8</v>
      </c>
      <c r="L1707">
        <v>97</v>
      </c>
      <c r="M1707" t="s">
        <v>288</v>
      </c>
      <c r="N1707">
        <v>97</v>
      </c>
      <c r="P1707" cm="1">
        <f t="array" ref="P1707">IF(Q1707&gt;0,INDEX(Q1707:Q13841,MATCH(TRUE,INDEX(Q1707:Q13841="",,),0)-1),"")</f>
        <v>6</v>
      </c>
      <c r="Q1707">
        <f t="shared" si="39"/>
        <v>2</v>
      </c>
      <c r="R1707">
        <f>IF(P1707="","",0)</f>
        <v>0</v>
      </c>
    </row>
    <row r="1708" spans="1:18" x14ac:dyDescent="0.3">
      <c r="A1708" t="s">
        <v>260</v>
      </c>
      <c r="B1708" s="1">
        <v>38764</v>
      </c>
      <c r="C1708" t="s">
        <v>16</v>
      </c>
      <c r="D1708" t="s">
        <v>293</v>
      </c>
      <c r="E1708" t="s">
        <v>294</v>
      </c>
      <c r="G1708" s="6" t="s">
        <v>88</v>
      </c>
      <c r="H1708" t="s">
        <v>264</v>
      </c>
      <c r="I1708" t="s">
        <v>45</v>
      </c>
      <c r="J1708" t="s">
        <v>93</v>
      </c>
      <c r="K1708">
        <v>5.7</v>
      </c>
      <c r="L1708">
        <v>251</v>
      </c>
      <c r="M1708" t="s">
        <v>288</v>
      </c>
      <c r="N1708">
        <v>251</v>
      </c>
      <c r="P1708" cm="1">
        <f t="array" ref="P1708">IF(Q1708&gt;0,INDEX(Q1708:Q13842,MATCH(TRUE,INDEX(Q1708:Q13842="",,),0)-1),"")</f>
        <v>6</v>
      </c>
      <c r="Q1708">
        <f t="shared" si="39"/>
        <v>2</v>
      </c>
      <c r="R1708">
        <f>IF(P1708="","",0)</f>
        <v>0</v>
      </c>
    </row>
    <row r="1709" spans="1:18" x14ac:dyDescent="0.3">
      <c r="A1709" t="s">
        <v>260</v>
      </c>
      <c r="B1709" s="1">
        <v>38764</v>
      </c>
      <c r="C1709" t="s">
        <v>16</v>
      </c>
      <c r="D1709" t="s">
        <v>293</v>
      </c>
      <c r="E1709" t="s">
        <v>294</v>
      </c>
      <c r="G1709" s="6" t="s">
        <v>88</v>
      </c>
      <c r="H1709" t="s">
        <v>279</v>
      </c>
      <c r="I1709" t="s">
        <v>45</v>
      </c>
      <c r="J1709" t="s">
        <v>93</v>
      </c>
      <c r="K1709">
        <v>0.6</v>
      </c>
      <c r="L1709">
        <v>26</v>
      </c>
      <c r="M1709" t="s">
        <v>288</v>
      </c>
      <c r="N1709">
        <v>26</v>
      </c>
      <c r="P1709" cm="1">
        <f t="array" ref="P1709">IF(Q1709&gt;0,INDEX(Q1709:Q13843,MATCH(TRUE,INDEX(Q1709:Q13843="",,),0)-1),"")</f>
        <v>6</v>
      </c>
      <c r="Q1709">
        <f t="shared" si="39"/>
        <v>2</v>
      </c>
      <c r="R1709">
        <f>IF(P1709="","",0)</f>
        <v>0</v>
      </c>
    </row>
    <row r="1710" spans="1:18" x14ac:dyDescent="0.3">
      <c r="A1710" t="s">
        <v>260</v>
      </c>
      <c r="B1710" s="1">
        <v>38764</v>
      </c>
      <c r="C1710" t="s">
        <v>16</v>
      </c>
      <c r="D1710" t="s">
        <v>293</v>
      </c>
      <c r="E1710" t="s">
        <v>294</v>
      </c>
      <c r="G1710" s="6" t="s">
        <v>88</v>
      </c>
      <c r="H1710" t="s">
        <v>96</v>
      </c>
      <c r="I1710" t="s">
        <v>45</v>
      </c>
      <c r="J1710" t="s">
        <v>93</v>
      </c>
      <c r="K1710">
        <v>35.5</v>
      </c>
      <c r="L1710">
        <v>75</v>
      </c>
      <c r="M1710" t="s">
        <v>288</v>
      </c>
      <c r="N1710">
        <v>75</v>
      </c>
      <c r="P1710" cm="1">
        <f t="array" ref="P1710">IF(Q1710&gt;0,INDEX(Q1710:Q13844,MATCH(TRUE,INDEX(Q1710:Q13844="",,),0)-1),"")</f>
        <v>6</v>
      </c>
      <c r="Q1710">
        <f t="shared" si="39"/>
        <v>2</v>
      </c>
      <c r="R1710">
        <f>IF(P1710="","",0)</f>
        <v>0</v>
      </c>
    </row>
    <row r="1711" spans="1:18" x14ac:dyDescent="0.3">
      <c r="A1711" t="s">
        <v>260</v>
      </c>
      <c r="B1711" s="1">
        <v>38764</v>
      </c>
      <c r="C1711" t="s">
        <v>16</v>
      </c>
      <c r="D1711" t="s">
        <v>293</v>
      </c>
      <c r="E1711" t="s">
        <v>294</v>
      </c>
      <c r="G1711" s="6" t="s">
        <v>88</v>
      </c>
      <c r="H1711" t="s">
        <v>265</v>
      </c>
      <c r="I1711" t="s">
        <v>45</v>
      </c>
      <c r="J1711" t="s">
        <v>93</v>
      </c>
      <c r="K1711">
        <v>103.5</v>
      </c>
      <c r="L1711">
        <v>42</v>
      </c>
      <c r="M1711" t="s">
        <v>288</v>
      </c>
      <c r="N1711">
        <v>42</v>
      </c>
      <c r="P1711" cm="1">
        <f t="array" ref="P1711">IF(Q1711&gt;0,INDEX(Q1711:Q13845,MATCH(TRUE,INDEX(Q1711:Q13845="",,),0)-1),"")</f>
        <v>6</v>
      </c>
      <c r="Q1711">
        <f t="shared" si="39"/>
        <v>2</v>
      </c>
      <c r="R1711">
        <f>IF(P1711="","",0)</f>
        <v>0</v>
      </c>
    </row>
    <row r="1712" spans="1:18" x14ac:dyDescent="0.3">
      <c r="A1712" t="s">
        <v>260</v>
      </c>
      <c r="B1712" s="1">
        <v>38764</v>
      </c>
      <c r="C1712" t="s">
        <v>16</v>
      </c>
      <c r="D1712" t="s">
        <v>293</v>
      </c>
      <c r="E1712" t="s">
        <v>294</v>
      </c>
      <c r="G1712" s="6" t="s">
        <v>88</v>
      </c>
      <c r="H1712" t="s">
        <v>67</v>
      </c>
      <c r="I1712" t="s">
        <v>45</v>
      </c>
      <c r="J1712" t="s">
        <v>93</v>
      </c>
      <c r="K1712">
        <v>1.4</v>
      </c>
      <c r="L1712">
        <v>68</v>
      </c>
      <c r="M1712" t="s">
        <v>288</v>
      </c>
      <c r="N1712">
        <v>68</v>
      </c>
      <c r="P1712" cm="1">
        <f t="array" ref="P1712">IF(Q1712&gt;0,INDEX(Q1712:Q13846,MATCH(TRUE,INDEX(Q1712:Q13846="",,),0)-1),"")</f>
        <v>6</v>
      </c>
      <c r="Q1712">
        <f t="shared" si="39"/>
        <v>2</v>
      </c>
      <c r="R1712">
        <f>IF(P1712="","",0)</f>
        <v>0</v>
      </c>
    </row>
    <row r="1713" spans="1:18" x14ac:dyDescent="0.3">
      <c r="A1713" t="s">
        <v>260</v>
      </c>
      <c r="B1713" s="1">
        <v>38764</v>
      </c>
      <c r="C1713" t="s">
        <v>16</v>
      </c>
      <c r="D1713" t="s">
        <v>293</v>
      </c>
      <c r="E1713" t="s">
        <v>294</v>
      </c>
      <c r="G1713" s="6" t="s">
        <v>88</v>
      </c>
      <c r="H1713" t="s">
        <v>200</v>
      </c>
      <c r="I1713" t="s">
        <v>45</v>
      </c>
      <c r="J1713" t="s">
        <v>93</v>
      </c>
      <c r="K1713">
        <v>5.0999999999999996</v>
      </c>
      <c r="L1713">
        <v>325</v>
      </c>
      <c r="M1713" t="s">
        <v>288</v>
      </c>
      <c r="N1713">
        <v>325</v>
      </c>
      <c r="P1713" cm="1">
        <f t="array" ref="P1713">IF(Q1713&gt;0,INDEX(Q1713:Q13847,MATCH(TRUE,INDEX(Q1713:Q13847="",,),0)-1),"")</f>
        <v>6</v>
      </c>
      <c r="Q1713">
        <f t="shared" si="39"/>
        <v>2</v>
      </c>
      <c r="R1713">
        <f>IF(P1713="","",0)</f>
        <v>0</v>
      </c>
    </row>
    <row r="1714" spans="1:18" x14ac:dyDescent="0.3">
      <c r="A1714" t="s">
        <v>260</v>
      </c>
      <c r="B1714" s="1">
        <v>38764</v>
      </c>
      <c r="C1714" t="s">
        <v>16</v>
      </c>
      <c r="D1714" t="s">
        <v>293</v>
      </c>
      <c r="E1714" t="s">
        <v>294</v>
      </c>
      <c r="G1714" t="s">
        <v>19</v>
      </c>
      <c r="H1714" t="s">
        <v>102</v>
      </c>
      <c r="I1714" t="s">
        <v>45</v>
      </c>
      <c r="J1714" t="s">
        <v>93</v>
      </c>
      <c r="K1714">
        <v>26</v>
      </c>
      <c r="L1714">
        <v>468</v>
      </c>
      <c r="M1714" t="s">
        <v>295</v>
      </c>
      <c r="N1714">
        <v>468</v>
      </c>
      <c r="P1714" cm="1">
        <f t="array" ref="P1714">IF(Q1714&gt;0,INDEX(Q1714:Q13848,MATCH(TRUE,INDEX(Q1714:Q13848="",,),0)-1),"")</f>
        <v>6</v>
      </c>
      <c r="Q1714">
        <f t="shared" si="39"/>
        <v>3</v>
      </c>
      <c r="R1714">
        <f>IF(P1714="","",0)</f>
        <v>0</v>
      </c>
    </row>
    <row r="1715" spans="1:18" x14ac:dyDescent="0.3">
      <c r="A1715" t="s">
        <v>260</v>
      </c>
      <c r="B1715" s="1">
        <v>38764</v>
      </c>
      <c r="C1715" t="s">
        <v>16</v>
      </c>
      <c r="D1715" t="s">
        <v>293</v>
      </c>
      <c r="E1715" t="s">
        <v>294</v>
      </c>
      <c r="G1715" t="s">
        <v>19</v>
      </c>
      <c r="H1715" t="s">
        <v>128</v>
      </c>
      <c r="I1715" t="s">
        <v>21</v>
      </c>
      <c r="J1715" t="s">
        <v>73</v>
      </c>
      <c r="K1715">
        <v>446.7</v>
      </c>
      <c r="L1715">
        <v>13.85</v>
      </c>
      <c r="M1715" t="s">
        <v>295</v>
      </c>
      <c r="N1715">
        <v>13.85</v>
      </c>
      <c r="P1715" cm="1">
        <f t="array" ref="P1715">IF(Q1715&gt;0,INDEX(Q1715:Q13849,MATCH(TRUE,INDEX(Q1715:Q13849="",,),0)-1),"")</f>
        <v>6</v>
      </c>
      <c r="Q1715">
        <f t="shared" si="39"/>
        <v>3</v>
      </c>
      <c r="R1715">
        <f>IF(P1715="","",0)</f>
        <v>0</v>
      </c>
    </row>
    <row r="1716" spans="1:18" x14ac:dyDescent="0.3">
      <c r="A1716" t="s">
        <v>260</v>
      </c>
      <c r="B1716" s="1">
        <v>38764</v>
      </c>
      <c r="C1716" t="s">
        <v>16</v>
      </c>
      <c r="D1716" t="s">
        <v>293</v>
      </c>
      <c r="E1716" t="s">
        <v>294</v>
      </c>
      <c r="G1716" t="s">
        <v>19</v>
      </c>
      <c r="H1716" t="s">
        <v>101</v>
      </c>
      <c r="I1716" t="s">
        <v>21</v>
      </c>
      <c r="J1716" t="s">
        <v>73</v>
      </c>
      <c r="K1716">
        <v>1088.5999999999999</v>
      </c>
      <c r="L1716">
        <v>10.6</v>
      </c>
      <c r="M1716" t="s">
        <v>295</v>
      </c>
      <c r="N1716">
        <v>10.6</v>
      </c>
      <c r="P1716" cm="1">
        <f t="array" ref="P1716">IF(Q1716&gt;0,INDEX(Q1716:Q13850,MATCH(TRUE,INDEX(Q1716:Q13850="",,),0)-1),"")</f>
        <v>6</v>
      </c>
      <c r="Q1716">
        <f t="shared" si="39"/>
        <v>3</v>
      </c>
      <c r="R1716">
        <f>IF(P1716="","",0)</f>
        <v>0</v>
      </c>
    </row>
    <row r="1717" spans="1:18" x14ac:dyDescent="0.3">
      <c r="A1717" t="s">
        <v>260</v>
      </c>
      <c r="B1717" s="1">
        <v>38764</v>
      </c>
      <c r="C1717" t="s">
        <v>16</v>
      </c>
      <c r="D1717" t="s">
        <v>293</v>
      </c>
      <c r="E1717" t="s">
        <v>294</v>
      </c>
      <c r="G1717" t="s">
        <v>19</v>
      </c>
      <c r="H1717" t="s">
        <v>72</v>
      </c>
      <c r="I1717" t="s">
        <v>21</v>
      </c>
      <c r="J1717" t="s">
        <v>73</v>
      </c>
      <c r="K1717">
        <v>2095.1999999999998</v>
      </c>
      <c r="L1717">
        <v>10.15</v>
      </c>
      <c r="M1717" t="s">
        <v>295</v>
      </c>
      <c r="N1717">
        <v>17.510000000000002</v>
      </c>
      <c r="P1717" cm="1">
        <f t="array" ref="P1717">IF(Q1717&gt;0,INDEX(Q1717:Q13851,MATCH(TRUE,INDEX(Q1717:Q13851="",,),0)-1),"")</f>
        <v>6</v>
      </c>
      <c r="Q1717">
        <f t="shared" si="39"/>
        <v>3</v>
      </c>
      <c r="R1717">
        <f>IF(P1717="","",0)</f>
        <v>0</v>
      </c>
    </row>
    <row r="1718" spans="1:18" x14ac:dyDescent="0.3">
      <c r="A1718" t="s">
        <v>260</v>
      </c>
      <c r="B1718" s="1">
        <v>38764</v>
      </c>
      <c r="C1718" t="s">
        <v>16</v>
      </c>
      <c r="D1718" t="s">
        <v>293</v>
      </c>
      <c r="E1718" t="s">
        <v>294</v>
      </c>
      <c r="G1718" s="6" t="s">
        <v>88</v>
      </c>
      <c r="H1718" t="s">
        <v>85</v>
      </c>
      <c r="I1718" t="s">
        <v>45</v>
      </c>
      <c r="J1718" t="s">
        <v>93</v>
      </c>
      <c r="K1718">
        <v>14.8</v>
      </c>
      <c r="L1718">
        <v>97</v>
      </c>
      <c r="M1718" t="s">
        <v>295</v>
      </c>
      <c r="N1718">
        <v>97</v>
      </c>
      <c r="P1718" cm="1">
        <f t="array" ref="P1718">IF(Q1718&gt;0,INDEX(Q1718:Q13852,MATCH(TRUE,INDEX(Q1718:Q13852="",,),0)-1),"")</f>
        <v>6</v>
      </c>
      <c r="Q1718">
        <f t="shared" si="39"/>
        <v>3</v>
      </c>
      <c r="R1718">
        <f>IF(P1718="","",0)</f>
        <v>0</v>
      </c>
    </row>
    <row r="1719" spans="1:18" x14ac:dyDescent="0.3">
      <c r="A1719" t="s">
        <v>260</v>
      </c>
      <c r="B1719" s="1">
        <v>38764</v>
      </c>
      <c r="C1719" t="s">
        <v>16</v>
      </c>
      <c r="D1719" t="s">
        <v>293</v>
      </c>
      <c r="E1719" t="s">
        <v>294</v>
      </c>
      <c r="G1719" s="6" t="s">
        <v>88</v>
      </c>
      <c r="H1719" t="s">
        <v>264</v>
      </c>
      <c r="I1719" t="s">
        <v>45</v>
      </c>
      <c r="J1719" t="s">
        <v>93</v>
      </c>
      <c r="K1719">
        <v>5.7</v>
      </c>
      <c r="L1719">
        <v>251</v>
      </c>
      <c r="M1719" t="s">
        <v>295</v>
      </c>
      <c r="N1719">
        <v>251</v>
      </c>
      <c r="P1719" cm="1">
        <f t="array" ref="P1719">IF(Q1719&gt;0,INDEX(Q1719:Q13853,MATCH(TRUE,INDEX(Q1719:Q13853="",,),0)-1),"")</f>
        <v>6</v>
      </c>
      <c r="Q1719">
        <f t="shared" si="39"/>
        <v>3</v>
      </c>
      <c r="R1719">
        <f>IF(P1719="","",0)</f>
        <v>0</v>
      </c>
    </row>
    <row r="1720" spans="1:18" x14ac:dyDescent="0.3">
      <c r="A1720" t="s">
        <v>260</v>
      </c>
      <c r="B1720" s="1">
        <v>38764</v>
      </c>
      <c r="C1720" t="s">
        <v>16</v>
      </c>
      <c r="D1720" t="s">
        <v>293</v>
      </c>
      <c r="E1720" t="s">
        <v>294</v>
      </c>
      <c r="G1720" s="6" t="s">
        <v>88</v>
      </c>
      <c r="H1720" t="s">
        <v>279</v>
      </c>
      <c r="I1720" t="s">
        <v>45</v>
      </c>
      <c r="J1720" t="s">
        <v>93</v>
      </c>
      <c r="K1720">
        <v>0.6</v>
      </c>
      <c r="L1720">
        <v>26</v>
      </c>
      <c r="M1720" t="s">
        <v>295</v>
      </c>
      <c r="N1720">
        <v>26</v>
      </c>
      <c r="P1720" cm="1">
        <f t="array" ref="P1720">IF(Q1720&gt;0,INDEX(Q1720:Q13854,MATCH(TRUE,INDEX(Q1720:Q13854="",,),0)-1),"")</f>
        <v>6</v>
      </c>
      <c r="Q1720">
        <f t="shared" si="39"/>
        <v>3</v>
      </c>
      <c r="R1720">
        <f>IF(P1720="","",0)</f>
        <v>0</v>
      </c>
    </row>
    <row r="1721" spans="1:18" x14ac:dyDescent="0.3">
      <c r="A1721" t="s">
        <v>260</v>
      </c>
      <c r="B1721" s="1">
        <v>38764</v>
      </c>
      <c r="C1721" t="s">
        <v>16</v>
      </c>
      <c r="D1721" t="s">
        <v>293</v>
      </c>
      <c r="E1721" t="s">
        <v>294</v>
      </c>
      <c r="G1721" s="6" t="s">
        <v>88</v>
      </c>
      <c r="H1721" t="s">
        <v>96</v>
      </c>
      <c r="I1721" t="s">
        <v>45</v>
      </c>
      <c r="J1721" t="s">
        <v>93</v>
      </c>
      <c r="K1721">
        <v>35.5</v>
      </c>
      <c r="L1721">
        <v>75</v>
      </c>
      <c r="M1721" t="s">
        <v>295</v>
      </c>
      <c r="N1721">
        <v>75</v>
      </c>
      <c r="P1721" cm="1">
        <f t="array" ref="P1721">IF(Q1721&gt;0,INDEX(Q1721:Q13855,MATCH(TRUE,INDEX(Q1721:Q13855="",,),0)-1),"")</f>
        <v>6</v>
      </c>
      <c r="Q1721">
        <f t="shared" si="39"/>
        <v>3</v>
      </c>
      <c r="R1721">
        <f>IF(P1721="","",0)</f>
        <v>0</v>
      </c>
    </row>
    <row r="1722" spans="1:18" x14ac:dyDescent="0.3">
      <c r="A1722" t="s">
        <v>260</v>
      </c>
      <c r="B1722" s="1">
        <v>38764</v>
      </c>
      <c r="C1722" t="s">
        <v>16</v>
      </c>
      <c r="D1722" t="s">
        <v>293</v>
      </c>
      <c r="E1722" t="s">
        <v>294</v>
      </c>
      <c r="G1722" s="6" t="s">
        <v>88</v>
      </c>
      <c r="H1722" t="s">
        <v>265</v>
      </c>
      <c r="I1722" t="s">
        <v>45</v>
      </c>
      <c r="J1722" t="s">
        <v>93</v>
      </c>
      <c r="K1722">
        <v>103.5</v>
      </c>
      <c r="L1722">
        <v>42</v>
      </c>
      <c r="M1722" t="s">
        <v>295</v>
      </c>
      <c r="N1722">
        <v>42</v>
      </c>
      <c r="P1722" cm="1">
        <f t="array" ref="P1722">IF(Q1722&gt;0,INDEX(Q1722:Q13856,MATCH(TRUE,INDEX(Q1722:Q13856="",,),0)-1),"")</f>
        <v>6</v>
      </c>
      <c r="Q1722">
        <f t="shared" si="39"/>
        <v>3</v>
      </c>
      <c r="R1722">
        <f>IF(P1722="","",0)</f>
        <v>0</v>
      </c>
    </row>
    <row r="1723" spans="1:18" x14ac:dyDescent="0.3">
      <c r="A1723" t="s">
        <v>260</v>
      </c>
      <c r="B1723" s="1">
        <v>38764</v>
      </c>
      <c r="C1723" t="s">
        <v>16</v>
      </c>
      <c r="D1723" t="s">
        <v>293</v>
      </c>
      <c r="E1723" t="s">
        <v>294</v>
      </c>
      <c r="G1723" s="6" t="s">
        <v>88</v>
      </c>
      <c r="H1723" t="s">
        <v>67</v>
      </c>
      <c r="I1723" t="s">
        <v>45</v>
      </c>
      <c r="J1723" t="s">
        <v>93</v>
      </c>
      <c r="K1723">
        <v>1.4</v>
      </c>
      <c r="L1723">
        <v>68</v>
      </c>
      <c r="M1723" t="s">
        <v>295</v>
      </c>
      <c r="N1723">
        <v>68</v>
      </c>
      <c r="P1723" cm="1">
        <f t="array" ref="P1723">IF(Q1723&gt;0,INDEX(Q1723:Q13857,MATCH(TRUE,INDEX(Q1723:Q13857="",,),0)-1),"")</f>
        <v>6</v>
      </c>
      <c r="Q1723">
        <f t="shared" si="39"/>
        <v>3</v>
      </c>
      <c r="R1723">
        <f>IF(P1723="","",0)</f>
        <v>0</v>
      </c>
    </row>
    <row r="1724" spans="1:18" x14ac:dyDescent="0.3">
      <c r="A1724" t="s">
        <v>260</v>
      </c>
      <c r="B1724" s="1">
        <v>38764</v>
      </c>
      <c r="C1724" t="s">
        <v>16</v>
      </c>
      <c r="D1724" t="s">
        <v>293</v>
      </c>
      <c r="E1724" t="s">
        <v>294</v>
      </c>
      <c r="G1724" s="6" t="s">
        <v>88</v>
      </c>
      <c r="H1724" t="s">
        <v>200</v>
      </c>
      <c r="I1724" t="s">
        <v>45</v>
      </c>
      <c r="J1724" t="s">
        <v>93</v>
      </c>
      <c r="K1724">
        <v>5.0999999999999996</v>
      </c>
      <c r="L1724">
        <v>325</v>
      </c>
      <c r="M1724" t="s">
        <v>295</v>
      </c>
      <c r="N1724">
        <v>325</v>
      </c>
      <c r="P1724" cm="1">
        <f t="array" ref="P1724">IF(Q1724&gt;0,INDEX(Q1724:Q13858,MATCH(TRUE,INDEX(Q1724:Q13858="",,),0)-1),"")</f>
        <v>6</v>
      </c>
      <c r="Q1724">
        <f t="shared" si="39"/>
        <v>3</v>
      </c>
      <c r="R1724">
        <f>IF(P1724="","",0)</f>
        <v>0</v>
      </c>
    </row>
    <row r="1725" spans="1:18" x14ac:dyDescent="0.3">
      <c r="A1725" t="s">
        <v>260</v>
      </c>
      <c r="B1725" s="1">
        <v>38764</v>
      </c>
      <c r="C1725" t="s">
        <v>16</v>
      </c>
      <c r="D1725" t="s">
        <v>293</v>
      </c>
      <c r="E1725" t="s">
        <v>294</v>
      </c>
      <c r="G1725" t="s">
        <v>19</v>
      </c>
      <c r="H1725" t="s">
        <v>102</v>
      </c>
      <c r="I1725" t="s">
        <v>45</v>
      </c>
      <c r="J1725" t="s">
        <v>93</v>
      </c>
      <c r="K1725">
        <v>26</v>
      </c>
      <c r="L1725">
        <v>468</v>
      </c>
      <c r="M1725" t="s">
        <v>296</v>
      </c>
      <c r="N1725">
        <v>550</v>
      </c>
      <c r="P1725" cm="1">
        <f t="array" ref="P1725">IF(Q1725&gt;0,INDEX(Q1725:Q13859,MATCH(TRUE,INDEX(Q1725:Q13859="",,),0)-1),"")</f>
        <v>6</v>
      </c>
      <c r="Q1725">
        <f t="shared" si="39"/>
        <v>4</v>
      </c>
      <c r="R1725">
        <f>IF(P1725="","",0)</f>
        <v>0</v>
      </c>
    </row>
    <row r="1726" spans="1:18" x14ac:dyDescent="0.3">
      <c r="A1726" t="s">
        <v>260</v>
      </c>
      <c r="B1726" s="1">
        <v>38764</v>
      </c>
      <c r="C1726" t="s">
        <v>16</v>
      </c>
      <c r="D1726" t="s">
        <v>293</v>
      </c>
      <c r="E1726" t="s">
        <v>294</v>
      </c>
      <c r="G1726" t="s">
        <v>19</v>
      </c>
      <c r="H1726" t="s">
        <v>128</v>
      </c>
      <c r="I1726" t="s">
        <v>21</v>
      </c>
      <c r="J1726" t="s">
        <v>73</v>
      </c>
      <c r="K1726">
        <v>446.7</v>
      </c>
      <c r="L1726">
        <v>13.85</v>
      </c>
      <c r="M1726" t="s">
        <v>296</v>
      </c>
      <c r="N1726">
        <v>14</v>
      </c>
      <c r="P1726" cm="1">
        <f t="array" ref="P1726">IF(Q1726&gt;0,INDEX(Q1726:Q13860,MATCH(TRUE,INDEX(Q1726:Q13860="",,),0)-1),"")</f>
        <v>6</v>
      </c>
      <c r="Q1726">
        <f t="shared" si="39"/>
        <v>4</v>
      </c>
      <c r="R1726">
        <f>IF(P1726="","",0)</f>
        <v>0</v>
      </c>
    </row>
    <row r="1727" spans="1:18" x14ac:dyDescent="0.3">
      <c r="A1727" t="s">
        <v>260</v>
      </c>
      <c r="B1727" s="1">
        <v>38764</v>
      </c>
      <c r="C1727" t="s">
        <v>16</v>
      </c>
      <c r="D1727" t="s">
        <v>293</v>
      </c>
      <c r="E1727" t="s">
        <v>294</v>
      </c>
      <c r="G1727" t="s">
        <v>19</v>
      </c>
      <c r="H1727" t="s">
        <v>101</v>
      </c>
      <c r="I1727" t="s">
        <v>21</v>
      </c>
      <c r="J1727" t="s">
        <v>73</v>
      </c>
      <c r="K1727">
        <v>1088.5999999999999</v>
      </c>
      <c r="L1727">
        <v>10.6</v>
      </c>
      <c r="M1727" t="s">
        <v>296</v>
      </c>
      <c r="N1727">
        <v>11</v>
      </c>
      <c r="P1727" cm="1">
        <f t="array" ref="P1727">IF(Q1727&gt;0,INDEX(Q1727:Q13861,MATCH(TRUE,INDEX(Q1727:Q13861="",,),0)-1),"")</f>
        <v>6</v>
      </c>
      <c r="Q1727">
        <f t="shared" si="39"/>
        <v>4</v>
      </c>
      <c r="R1727">
        <f>IF(P1727="","",0)</f>
        <v>0</v>
      </c>
    </row>
    <row r="1728" spans="1:18" x14ac:dyDescent="0.3">
      <c r="A1728" t="s">
        <v>260</v>
      </c>
      <c r="B1728" s="1">
        <v>38764</v>
      </c>
      <c r="C1728" t="s">
        <v>16</v>
      </c>
      <c r="D1728" t="s">
        <v>293</v>
      </c>
      <c r="E1728" t="s">
        <v>294</v>
      </c>
      <c r="G1728" t="s">
        <v>19</v>
      </c>
      <c r="H1728" t="s">
        <v>72</v>
      </c>
      <c r="I1728" t="s">
        <v>21</v>
      </c>
      <c r="J1728" t="s">
        <v>73</v>
      </c>
      <c r="K1728">
        <v>2095.1999999999998</v>
      </c>
      <c r="L1728">
        <v>10.15</v>
      </c>
      <c r="M1728" t="s">
        <v>296</v>
      </c>
      <c r="N1728">
        <v>14</v>
      </c>
      <c r="P1728" cm="1">
        <f t="array" ref="P1728">IF(Q1728&gt;0,INDEX(Q1728:Q13862,MATCH(TRUE,INDEX(Q1728:Q13862="",,),0)-1),"")</f>
        <v>6</v>
      </c>
      <c r="Q1728">
        <f t="shared" si="39"/>
        <v>4</v>
      </c>
      <c r="R1728">
        <f>IF(P1728="","",0)</f>
        <v>0</v>
      </c>
    </row>
    <row r="1729" spans="1:18" x14ac:dyDescent="0.3">
      <c r="A1729" t="s">
        <v>260</v>
      </c>
      <c r="B1729" s="1">
        <v>38764</v>
      </c>
      <c r="C1729" t="s">
        <v>16</v>
      </c>
      <c r="D1729" t="s">
        <v>293</v>
      </c>
      <c r="E1729" t="s">
        <v>294</v>
      </c>
      <c r="G1729" s="6" t="s">
        <v>88</v>
      </c>
      <c r="H1729" t="s">
        <v>85</v>
      </c>
      <c r="I1729" t="s">
        <v>45</v>
      </c>
      <c r="J1729" t="s">
        <v>93</v>
      </c>
      <c r="K1729">
        <v>14.8</v>
      </c>
      <c r="L1729">
        <v>97</v>
      </c>
      <c r="M1729" t="s">
        <v>296</v>
      </c>
      <c r="N1729">
        <v>97</v>
      </c>
      <c r="P1729" cm="1">
        <f t="array" ref="P1729">IF(Q1729&gt;0,INDEX(Q1729:Q13863,MATCH(TRUE,INDEX(Q1729:Q13863="",,),0)-1),"")</f>
        <v>6</v>
      </c>
      <c r="Q1729">
        <f t="shared" si="39"/>
        <v>4</v>
      </c>
      <c r="R1729">
        <f>IF(P1729="","",0)</f>
        <v>0</v>
      </c>
    </row>
    <row r="1730" spans="1:18" x14ac:dyDescent="0.3">
      <c r="A1730" t="s">
        <v>260</v>
      </c>
      <c r="B1730" s="1">
        <v>38764</v>
      </c>
      <c r="C1730" t="s">
        <v>16</v>
      </c>
      <c r="D1730" t="s">
        <v>293</v>
      </c>
      <c r="E1730" t="s">
        <v>294</v>
      </c>
      <c r="G1730" s="6" t="s">
        <v>88</v>
      </c>
      <c r="H1730" t="s">
        <v>264</v>
      </c>
      <c r="I1730" t="s">
        <v>45</v>
      </c>
      <c r="J1730" t="s">
        <v>93</v>
      </c>
      <c r="K1730">
        <v>5.7</v>
      </c>
      <c r="L1730">
        <v>251</v>
      </c>
      <c r="M1730" t="s">
        <v>296</v>
      </c>
      <c r="N1730">
        <v>251</v>
      </c>
      <c r="P1730" cm="1">
        <f t="array" ref="P1730">IF(Q1730&gt;0,INDEX(Q1730:Q13864,MATCH(TRUE,INDEX(Q1730:Q13864="",,),0)-1),"")</f>
        <v>6</v>
      </c>
      <c r="Q1730">
        <f t="shared" si="39"/>
        <v>4</v>
      </c>
      <c r="R1730">
        <f>IF(P1730="","",0)</f>
        <v>0</v>
      </c>
    </row>
    <row r="1731" spans="1:18" x14ac:dyDescent="0.3">
      <c r="A1731" t="s">
        <v>260</v>
      </c>
      <c r="B1731" s="1">
        <v>38764</v>
      </c>
      <c r="C1731" t="s">
        <v>16</v>
      </c>
      <c r="D1731" t="s">
        <v>293</v>
      </c>
      <c r="E1731" t="s">
        <v>294</v>
      </c>
      <c r="G1731" s="6" t="s">
        <v>88</v>
      </c>
      <c r="H1731" t="s">
        <v>279</v>
      </c>
      <c r="I1731" t="s">
        <v>45</v>
      </c>
      <c r="J1731" t="s">
        <v>93</v>
      </c>
      <c r="K1731">
        <v>0.6</v>
      </c>
      <c r="L1731">
        <v>26</v>
      </c>
      <c r="M1731" t="s">
        <v>296</v>
      </c>
      <c r="N1731">
        <v>26</v>
      </c>
      <c r="P1731" cm="1">
        <f t="array" ref="P1731">IF(Q1731&gt;0,INDEX(Q1731:Q13865,MATCH(TRUE,INDEX(Q1731:Q13865="",,),0)-1),"")</f>
        <v>6</v>
      </c>
      <c r="Q1731">
        <f t="shared" si="39"/>
        <v>4</v>
      </c>
      <c r="R1731">
        <f>IF(P1731="","",0)</f>
        <v>0</v>
      </c>
    </row>
    <row r="1732" spans="1:18" x14ac:dyDescent="0.3">
      <c r="A1732" t="s">
        <v>260</v>
      </c>
      <c r="B1732" s="1">
        <v>38764</v>
      </c>
      <c r="C1732" t="s">
        <v>16</v>
      </c>
      <c r="D1732" t="s">
        <v>293</v>
      </c>
      <c r="E1732" t="s">
        <v>294</v>
      </c>
      <c r="G1732" s="6" t="s">
        <v>88</v>
      </c>
      <c r="H1732" t="s">
        <v>96</v>
      </c>
      <c r="I1732" t="s">
        <v>45</v>
      </c>
      <c r="J1732" t="s">
        <v>93</v>
      </c>
      <c r="K1732">
        <v>35.5</v>
      </c>
      <c r="L1732">
        <v>75</v>
      </c>
      <c r="M1732" t="s">
        <v>296</v>
      </c>
      <c r="N1732">
        <v>75</v>
      </c>
      <c r="P1732" cm="1">
        <f t="array" ref="P1732">IF(Q1732&gt;0,INDEX(Q1732:Q13866,MATCH(TRUE,INDEX(Q1732:Q13866="",,),0)-1),"")</f>
        <v>6</v>
      </c>
      <c r="Q1732">
        <f t="shared" si="39"/>
        <v>4</v>
      </c>
      <c r="R1732">
        <f>IF(P1732="","",0)</f>
        <v>0</v>
      </c>
    </row>
    <row r="1733" spans="1:18" x14ac:dyDescent="0.3">
      <c r="A1733" t="s">
        <v>260</v>
      </c>
      <c r="B1733" s="1">
        <v>38764</v>
      </c>
      <c r="C1733" t="s">
        <v>16</v>
      </c>
      <c r="D1733" t="s">
        <v>293</v>
      </c>
      <c r="E1733" t="s">
        <v>294</v>
      </c>
      <c r="G1733" s="6" t="s">
        <v>88</v>
      </c>
      <c r="H1733" t="s">
        <v>265</v>
      </c>
      <c r="I1733" t="s">
        <v>45</v>
      </c>
      <c r="J1733" t="s">
        <v>93</v>
      </c>
      <c r="K1733">
        <v>103.5</v>
      </c>
      <c r="L1733">
        <v>42</v>
      </c>
      <c r="M1733" t="s">
        <v>296</v>
      </c>
      <c r="N1733">
        <v>42</v>
      </c>
      <c r="P1733" cm="1">
        <f t="array" ref="P1733">IF(Q1733&gt;0,INDEX(Q1733:Q13867,MATCH(TRUE,INDEX(Q1733:Q13867="",,),0)-1),"")</f>
        <v>6</v>
      </c>
      <c r="Q1733">
        <f t="shared" si="39"/>
        <v>4</v>
      </c>
      <c r="R1733">
        <f>IF(P1733="","",0)</f>
        <v>0</v>
      </c>
    </row>
    <row r="1734" spans="1:18" x14ac:dyDescent="0.3">
      <c r="A1734" t="s">
        <v>260</v>
      </c>
      <c r="B1734" s="1">
        <v>38764</v>
      </c>
      <c r="C1734" t="s">
        <v>16</v>
      </c>
      <c r="D1734" t="s">
        <v>293</v>
      </c>
      <c r="E1734" t="s">
        <v>294</v>
      </c>
      <c r="G1734" s="6" t="s">
        <v>88</v>
      </c>
      <c r="H1734" t="s">
        <v>67</v>
      </c>
      <c r="I1734" t="s">
        <v>45</v>
      </c>
      <c r="J1734" t="s">
        <v>93</v>
      </c>
      <c r="K1734">
        <v>1.4</v>
      </c>
      <c r="L1734">
        <v>68</v>
      </c>
      <c r="M1734" t="s">
        <v>296</v>
      </c>
      <c r="N1734">
        <v>68</v>
      </c>
      <c r="P1734" cm="1">
        <f t="array" ref="P1734">IF(Q1734&gt;0,INDEX(Q1734:Q13868,MATCH(TRUE,INDEX(Q1734:Q13868="",,),0)-1),"")</f>
        <v>6</v>
      </c>
      <c r="Q1734">
        <f t="shared" si="39"/>
        <v>4</v>
      </c>
      <c r="R1734">
        <f>IF(P1734="","",0)</f>
        <v>0</v>
      </c>
    </row>
    <row r="1735" spans="1:18" x14ac:dyDescent="0.3">
      <c r="A1735" t="s">
        <v>260</v>
      </c>
      <c r="B1735" s="1">
        <v>38764</v>
      </c>
      <c r="C1735" t="s">
        <v>16</v>
      </c>
      <c r="D1735" t="s">
        <v>293</v>
      </c>
      <c r="E1735" t="s">
        <v>294</v>
      </c>
      <c r="G1735" s="6" t="s">
        <v>88</v>
      </c>
      <c r="H1735" t="s">
        <v>200</v>
      </c>
      <c r="I1735" t="s">
        <v>45</v>
      </c>
      <c r="J1735" t="s">
        <v>93</v>
      </c>
      <c r="K1735">
        <v>5.0999999999999996</v>
      </c>
      <c r="L1735">
        <v>325</v>
      </c>
      <c r="M1735" t="s">
        <v>296</v>
      </c>
      <c r="N1735">
        <v>325</v>
      </c>
      <c r="P1735" cm="1">
        <f t="array" ref="P1735">IF(Q1735&gt;0,INDEX(Q1735:Q13869,MATCH(TRUE,INDEX(Q1735:Q13869="",,),0)-1),"")</f>
        <v>6</v>
      </c>
      <c r="Q1735">
        <f t="shared" si="39"/>
        <v>4</v>
      </c>
      <c r="R1735">
        <f>IF(P1735="","",0)</f>
        <v>0</v>
      </c>
    </row>
    <row r="1736" spans="1:18" x14ac:dyDescent="0.3">
      <c r="A1736" t="s">
        <v>260</v>
      </c>
      <c r="B1736" s="1">
        <v>38764</v>
      </c>
      <c r="C1736" t="s">
        <v>16</v>
      </c>
      <c r="D1736" t="s">
        <v>293</v>
      </c>
      <c r="E1736" t="s">
        <v>294</v>
      </c>
      <c r="G1736" t="s">
        <v>19</v>
      </c>
      <c r="H1736" t="s">
        <v>102</v>
      </c>
      <c r="I1736" t="s">
        <v>45</v>
      </c>
      <c r="J1736" t="s">
        <v>93</v>
      </c>
      <c r="K1736">
        <v>26</v>
      </c>
      <c r="L1736">
        <v>468</v>
      </c>
      <c r="M1736" t="s">
        <v>287</v>
      </c>
      <c r="N1736">
        <v>500</v>
      </c>
      <c r="P1736" cm="1">
        <f t="array" ref="P1736">IF(Q1736&gt;0,INDEX(Q1736:Q13870,MATCH(TRUE,INDEX(Q1736:Q13870="",,),0)-1),"")</f>
        <v>6</v>
      </c>
      <c r="Q1736">
        <f t="shared" si="39"/>
        <v>5</v>
      </c>
      <c r="R1736">
        <f>IF(P1736="","",0)</f>
        <v>0</v>
      </c>
    </row>
    <row r="1737" spans="1:18" x14ac:dyDescent="0.3">
      <c r="A1737" t="s">
        <v>260</v>
      </c>
      <c r="B1737" s="1">
        <v>38764</v>
      </c>
      <c r="C1737" t="s">
        <v>16</v>
      </c>
      <c r="D1737" t="s">
        <v>293</v>
      </c>
      <c r="E1737" t="s">
        <v>294</v>
      </c>
      <c r="G1737" t="s">
        <v>19</v>
      </c>
      <c r="H1737" t="s">
        <v>128</v>
      </c>
      <c r="I1737" t="s">
        <v>21</v>
      </c>
      <c r="J1737" t="s">
        <v>73</v>
      </c>
      <c r="K1737">
        <v>446.7</v>
      </c>
      <c r="L1737">
        <v>13.85</v>
      </c>
      <c r="M1737" t="s">
        <v>287</v>
      </c>
      <c r="N1737">
        <v>15</v>
      </c>
      <c r="P1737" cm="1">
        <f t="array" ref="P1737">IF(Q1737&gt;0,INDEX(Q1737:Q13871,MATCH(TRUE,INDEX(Q1737:Q13871="",,),0)-1),"")</f>
        <v>6</v>
      </c>
      <c r="Q1737">
        <f t="shared" si="39"/>
        <v>5</v>
      </c>
      <c r="R1737">
        <f>IF(P1737="","",0)</f>
        <v>0</v>
      </c>
    </row>
    <row r="1738" spans="1:18" x14ac:dyDescent="0.3">
      <c r="A1738" t="s">
        <v>260</v>
      </c>
      <c r="B1738" s="1">
        <v>38764</v>
      </c>
      <c r="C1738" t="s">
        <v>16</v>
      </c>
      <c r="D1738" t="s">
        <v>293</v>
      </c>
      <c r="E1738" t="s">
        <v>294</v>
      </c>
      <c r="G1738" t="s">
        <v>19</v>
      </c>
      <c r="H1738" t="s">
        <v>101</v>
      </c>
      <c r="I1738" t="s">
        <v>21</v>
      </c>
      <c r="J1738" t="s">
        <v>73</v>
      </c>
      <c r="K1738">
        <v>1088.5999999999999</v>
      </c>
      <c r="L1738">
        <v>10.6</v>
      </c>
      <c r="M1738" t="s">
        <v>287</v>
      </c>
      <c r="N1738">
        <v>11</v>
      </c>
      <c r="P1738" cm="1">
        <f t="array" ref="P1738">IF(Q1738&gt;0,INDEX(Q1738:Q13872,MATCH(TRUE,INDEX(Q1738:Q13872="",,),0)-1),"")</f>
        <v>6</v>
      </c>
      <c r="Q1738">
        <f t="shared" si="39"/>
        <v>5</v>
      </c>
      <c r="R1738">
        <f>IF(P1738="","",0)</f>
        <v>0</v>
      </c>
    </row>
    <row r="1739" spans="1:18" x14ac:dyDescent="0.3">
      <c r="A1739" t="s">
        <v>260</v>
      </c>
      <c r="B1739" s="1">
        <v>38764</v>
      </c>
      <c r="C1739" t="s">
        <v>16</v>
      </c>
      <c r="D1739" t="s">
        <v>293</v>
      </c>
      <c r="E1739" t="s">
        <v>294</v>
      </c>
      <c r="G1739" t="s">
        <v>19</v>
      </c>
      <c r="H1739" t="s">
        <v>72</v>
      </c>
      <c r="I1739" t="s">
        <v>21</v>
      </c>
      <c r="J1739" t="s">
        <v>73</v>
      </c>
      <c r="K1739">
        <v>2095.1999999999998</v>
      </c>
      <c r="L1739">
        <v>10.15</v>
      </c>
      <c r="M1739" t="s">
        <v>287</v>
      </c>
      <c r="N1739">
        <v>14</v>
      </c>
      <c r="P1739" cm="1">
        <f t="array" ref="P1739">IF(Q1739&gt;0,INDEX(Q1739:Q13873,MATCH(TRUE,INDEX(Q1739:Q13873="",,),0)-1),"")</f>
        <v>6</v>
      </c>
      <c r="Q1739">
        <f t="shared" si="39"/>
        <v>5</v>
      </c>
      <c r="R1739">
        <f>IF(P1739="","",0)</f>
        <v>0</v>
      </c>
    </row>
    <row r="1740" spans="1:18" x14ac:dyDescent="0.3">
      <c r="A1740" t="s">
        <v>260</v>
      </c>
      <c r="B1740" s="1">
        <v>38764</v>
      </c>
      <c r="C1740" t="s">
        <v>16</v>
      </c>
      <c r="D1740" t="s">
        <v>293</v>
      </c>
      <c r="E1740" t="s">
        <v>294</v>
      </c>
      <c r="G1740" s="6" t="s">
        <v>88</v>
      </c>
      <c r="H1740" t="s">
        <v>85</v>
      </c>
      <c r="I1740" t="s">
        <v>45</v>
      </c>
      <c r="J1740" t="s">
        <v>93</v>
      </c>
      <c r="K1740">
        <v>14.8</v>
      </c>
      <c r="L1740">
        <v>97</v>
      </c>
      <c r="M1740" t="s">
        <v>287</v>
      </c>
      <c r="N1740">
        <v>97</v>
      </c>
      <c r="P1740" cm="1">
        <f t="array" ref="P1740">IF(Q1740&gt;0,INDEX(Q1740:Q13874,MATCH(TRUE,INDEX(Q1740:Q13874="",,),0)-1),"")</f>
        <v>6</v>
      </c>
      <c r="Q1740">
        <f t="shared" si="39"/>
        <v>5</v>
      </c>
      <c r="R1740">
        <f>IF(P1740="","",0)</f>
        <v>0</v>
      </c>
    </row>
    <row r="1741" spans="1:18" x14ac:dyDescent="0.3">
      <c r="A1741" t="s">
        <v>260</v>
      </c>
      <c r="B1741" s="1">
        <v>38764</v>
      </c>
      <c r="C1741" t="s">
        <v>16</v>
      </c>
      <c r="D1741" t="s">
        <v>293</v>
      </c>
      <c r="E1741" t="s">
        <v>294</v>
      </c>
      <c r="G1741" s="6" t="s">
        <v>88</v>
      </c>
      <c r="H1741" t="s">
        <v>264</v>
      </c>
      <c r="I1741" t="s">
        <v>45</v>
      </c>
      <c r="J1741" t="s">
        <v>93</v>
      </c>
      <c r="K1741">
        <v>5.7</v>
      </c>
      <c r="L1741">
        <v>251</v>
      </c>
      <c r="M1741" t="s">
        <v>287</v>
      </c>
      <c r="N1741">
        <v>251</v>
      </c>
      <c r="P1741" cm="1">
        <f t="array" ref="P1741">IF(Q1741&gt;0,INDEX(Q1741:Q13875,MATCH(TRUE,INDEX(Q1741:Q13875="",,),0)-1),"")</f>
        <v>6</v>
      </c>
      <c r="Q1741">
        <f t="shared" si="39"/>
        <v>5</v>
      </c>
      <c r="R1741">
        <f>IF(P1741="","",0)</f>
        <v>0</v>
      </c>
    </row>
    <row r="1742" spans="1:18" x14ac:dyDescent="0.3">
      <c r="A1742" t="s">
        <v>260</v>
      </c>
      <c r="B1742" s="1">
        <v>38764</v>
      </c>
      <c r="C1742" t="s">
        <v>16</v>
      </c>
      <c r="D1742" t="s">
        <v>293</v>
      </c>
      <c r="E1742" t="s">
        <v>294</v>
      </c>
      <c r="G1742" s="6" t="s">
        <v>88</v>
      </c>
      <c r="H1742" t="s">
        <v>279</v>
      </c>
      <c r="I1742" t="s">
        <v>45</v>
      </c>
      <c r="J1742" t="s">
        <v>93</v>
      </c>
      <c r="K1742">
        <v>0.6</v>
      </c>
      <c r="L1742">
        <v>26</v>
      </c>
      <c r="M1742" t="s">
        <v>287</v>
      </c>
      <c r="N1742">
        <v>26</v>
      </c>
      <c r="P1742" cm="1">
        <f t="array" ref="P1742">IF(Q1742&gt;0,INDEX(Q1742:Q13876,MATCH(TRUE,INDEX(Q1742:Q13876="",,),0)-1),"")</f>
        <v>6</v>
      </c>
      <c r="Q1742">
        <f t="shared" si="39"/>
        <v>5</v>
      </c>
      <c r="R1742">
        <f>IF(P1742="","",0)</f>
        <v>0</v>
      </c>
    </row>
    <row r="1743" spans="1:18" x14ac:dyDescent="0.3">
      <c r="A1743" t="s">
        <v>260</v>
      </c>
      <c r="B1743" s="1">
        <v>38764</v>
      </c>
      <c r="C1743" t="s">
        <v>16</v>
      </c>
      <c r="D1743" t="s">
        <v>293</v>
      </c>
      <c r="E1743" t="s">
        <v>294</v>
      </c>
      <c r="G1743" s="6" t="s">
        <v>88</v>
      </c>
      <c r="H1743" t="s">
        <v>96</v>
      </c>
      <c r="I1743" t="s">
        <v>45</v>
      </c>
      <c r="J1743" t="s">
        <v>93</v>
      </c>
      <c r="K1743">
        <v>35.5</v>
      </c>
      <c r="L1743">
        <v>75</v>
      </c>
      <c r="M1743" t="s">
        <v>287</v>
      </c>
      <c r="N1743">
        <v>75</v>
      </c>
      <c r="P1743" cm="1">
        <f t="array" ref="P1743">IF(Q1743&gt;0,INDEX(Q1743:Q13877,MATCH(TRUE,INDEX(Q1743:Q13877="",,),0)-1),"")</f>
        <v>6</v>
      </c>
      <c r="Q1743">
        <f t="shared" si="39"/>
        <v>5</v>
      </c>
      <c r="R1743">
        <f>IF(P1743="","",0)</f>
        <v>0</v>
      </c>
    </row>
    <row r="1744" spans="1:18" x14ac:dyDescent="0.3">
      <c r="A1744" t="s">
        <v>260</v>
      </c>
      <c r="B1744" s="1">
        <v>38764</v>
      </c>
      <c r="C1744" t="s">
        <v>16</v>
      </c>
      <c r="D1744" t="s">
        <v>293</v>
      </c>
      <c r="E1744" t="s">
        <v>294</v>
      </c>
      <c r="G1744" s="6" t="s">
        <v>88</v>
      </c>
      <c r="H1744" t="s">
        <v>265</v>
      </c>
      <c r="I1744" t="s">
        <v>45</v>
      </c>
      <c r="J1744" t="s">
        <v>93</v>
      </c>
      <c r="K1744">
        <v>103.5</v>
      </c>
      <c r="L1744">
        <v>42</v>
      </c>
      <c r="M1744" t="s">
        <v>287</v>
      </c>
      <c r="N1744">
        <v>42</v>
      </c>
      <c r="P1744" cm="1">
        <f t="array" ref="P1744">IF(Q1744&gt;0,INDEX(Q1744:Q13878,MATCH(TRUE,INDEX(Q1744:Q13878="",,),0)-1),"")</f>
        <v>6</v>
      </c>
      <c r="Q1744">
        <f t="shared" si="39"/>
        <v>5</v>
      </c>
      <c r="R1744">
        <f>IF(P1744="","",0)</f>
        <v>0</v>
      </c>
    </row>
    <row r="1745" spans="1:18" x14ac:dyDescent="0.3">
      <c r="A1745" t="s">
        <v>260</v>
      </c>
      <c r="B1745" s="1">
        <v>38764</v>
      </c>
      <c r="C1745" t="s">
        <v>16</v>
      </c>
      <c r="D1745" t="s">
        <v>293</v>
      </c>
      <c r="E1745" t="s">
        <v>294</v>
      </c>
      <c r="G1745" s="6" t="s">
        <v>88</v>
      </c>
      <c r="H1745" t="s">
        <v>67</v>
      </c>
      <c r="I1745" t="s">
        <v>45</v>
      </c>
      <c r="J1745" t="s">
        <v>93</v>
      </c>
      <c r="K1745">
        <v>1.4</v>
      </c>
      <c r="L1745">
        <v>68</v>
      </c>
      <c r="M1745" t="s">
        <v>287</v>
      </c>
      <c r="N1745">
        <v>68</v>
      </c>
      <c r="P1745" cm="1">
        <f t="array" ref="P1745">IF(Q1745&gt;0,INDEX(Q1745:Q13879,MATCH(TRUE,INDEX(Q1745:Q13879="",,),0)-1),"")</f>
        <v>6</v>
      </c>
      <c r="Q1745">
        <f t="shared" si="39"/>
        <v>5</v>
      </c>
      <c r="R1745">
        <f>IF(P1745="","",0)</f>
        <v>0</v>
      </c>
    </row>
    <row r="1746" spans="1:18" x14ac:dyDescent="0.3">
      <c r="A1746" t="s">
        <v>260</v>
      </c>
      <c r="B1746" s="1">
        <v>38764</v>
      </c>
      <c r="C1746" t="s">
        <v>16</v>
      </c>
      <c r="D1746" t="s">
        <v>293</v>
      </c>
      <c r="E1746" t="s">
        <v>294</v>
      </c>
      <c r="G1746" s="6" t="s">
        <v>88</v>
      </c>
      <c r="H1746" t="s">
        <v>200</v>
      </c>
      <c r="I1746" t="s">
        <v>45</v>
      </c>
      <c r="J1746" t="s">
        <v>93</v>
      </c>
      <c r="K1746">
        <v>5.0999999999999996</v>
      </c>
      <c r="L1746">
        <v>325</v>
      </c>
      <c r="M1746" t="s">
        <v>287</v>
      </c>
      <c r="N1746">
        <v>325</v>
      </c>
      <c r="P1746" cm="1">
        <f t="array" ref="P1746">IF(Q1746&gt;0,INDEX(Q1746:Q13880,MATCH(TRUE,INDEX(Q1746:Q13880="",,),0)-1),"")</f>
        <v>6</v>
      </c>
      <c r="Q1746">
        <f t="shared" si="39"/>
        <v>5</v>
      </c>
      <c r="R1746">
        <f>IF(P1746="","",0)</f>
        <v>0</v>
      </c>
    </row>
    <row r="1747" spans="1:18" x14ac:dyDescent="0.3">
      <c r="A1747" t="s">
        <v>260</v>
      </c>
      <c r="B1747" s="1">
        <v>38764</v>
      </c>
      <c r="C1747" t="s">
        <v>16</v>
      </c>
      <c r="D1747" t="s">
        <v>293</v>
      </c>
      <c r="E1747" t="s">
        <v>294</v>
      </c>
      <c r="G1747" t="s">
        <v>19</v>
      </c>
      <c r="H1747" t="s">
        <v>102</v>
      </c>
      <c r="I1747" t="s">
        <v>45</v>
      </c>
      <c r="J1747" t="s">
        <v>93</v>
      </c>
      <c r="K1747">
        <v>26</v>
      </c>
      <c r="L1747">
        <v>468</v>
      </c>
      <c r="M1747" t="s">
        <v>297</v>
      </c>
      <c r="N1747">
        <v>519.95000000000005</v>
      </c>
      <c r="P1747" cm="1">
        <f t="array" ref="P1747">IF(Q1747&gt;0,INDEX(Q1747:Q13881,MATCH(TRUE,INDEX(Q1747:Q13881="",,),0)-1),"")</f>
        <v>6</v>
      </c>
      <c r="Q1747">
        <f t="shared" si="39"/>
        <v>6</v>
      </c>
      <c r="R1747">
        <f>IF(P1747="","",0)</f>
        <v>0</v>
      </c>
    </row>
    <row r="1748" spans="1:18" x14ac:dyDescent="0.3">
      <c r="A1748" t="s">
        <v>260</v>
      </c>
      <c r="B1748" s="1">
        <v>38764</v>
      </c>
      <c r="C1748" t="s">
        <v>16</v>
      </c>
      <c r="D1748" t="s">
        <v>293</v>
      </c>
      <c r="E1748" t="s">
        <v>294</v>
      </c>
      <c r="G1748" t="s">
        <v>19</v>
      </c>
      <c r="H1748" t="s">
        <v>128</v>
      </c>
      <c r="I1748" t="s">
        <v>21</v>
      </c>
      <c r="J1748" t="s">
        <v>73</v>
      </c>
      <c r="K1748">
        <v>446.7</v>
      </c>
      <c r="L1748">
        <v>13.85</v>
      </c>
      <c r="M1748" t="s">
        <v>297</v>
      </c>
      <c r="N1748">
        <v>15.39</v>
      </c>
      <c r="P1748" cm="1">
        <f t="array" ref="P1748">IF(Q1748&gt;0,INDEX(Q1748:Q13882,MATCH(TRUE,INDEX(Q1748:Q13882="",,),0)-1),"")</f>
        <v>6</v>
      </c>
      <c r="Q1748">
        <f t="shared" si="39"/>
        <v>6</v>
      </c>
      <c r="R1748">
        <f>IF(P1748="","",0)</f>
        <v>0</v>
      </c>
    </row>
    <row r="1749" spans="1:18" x14ac:dyDescent="0.3">
      <c r="A1749" t="s">
        <v>260</v>
      </c>
      <c r="B1749" s="1">
        <v>38764</v>
      </c>
      <c r="C1749" t="s">
        <v>16</v>
      </c>
      <c r="D1749" t="s">
        <v>293</v>
      </c>
      <c r="E1749" t="s">
        <v>294</v>
      </c>
      <c r="G1749" t="s">
        <v>19</v>
      </c>
      <c r="H1749" t="s">
        <v>101</v>
      </c>
      <c r="I1749" t="s">
        <v>21</v>
      </c>
      <c r="J1749" t="s">
        <v>73</v>
      </c>
      <c r="K1749">
        <v>1088.5999999999999</v>
      </c>
      <c r="L1749">
        <v>10.6</v>
      </c>
      <c r="M1749" t="s">
        <v>297</v>
      </c>
      <c r="N1749">
        <v>11.78</v>
      </c>
      <c r="P1749" cm="1">
        <f t="array" ref="P1749">IF(Q1749&gt;0,INDEX(Q1749:Q13883,MATCH(TRUE,INDEX(Q1749:Q13883="",,),0)-1),"")</f>
        <v>6</v>
      </c>
      <c r="Q1749">
        <f t="shared" si="39"/>
        <v>6</v>
      </c>
      <c r="R1749">
        <f>IF(P1749="","",0)</f>
        <v>0</v>
      </c>
    </row>
    <row r="1750" spans="1:18" x14ac:dyDescent="0.3">
      <c r="A1750" t="s">
        <v>260</v>
      </c>
      <c r="B1750" s="1">
        <v>38764</v>
      </c>
      <c r="C1750" t="s">
        <v>16</v>
      </c>
      <c r="D1750" t="s">
        <v>293</v>
      </c>
      <c r="E1750" t="s">
        <v>294</v>
      </c>
      <c r="G1750" t="s">
        <v>19</v>
      </c>
      <c r="H1750" t="s">
        <v>72</v>
      </c>
      <c r="I1750" t="s">
        <v>21</v>
      </c>
      <c r="J1750" t="s">
        <v>73</v>
      </c>
      <c r="K1750">
        <v>2095.1999999999998</v>
      </c>
      <c r="L1750">
        <v>10.15</v>
      </c>
      <c r="M1750" t="s">
        <v>297</v>
      </c>
      <c r="N1750">
        <v>11.28</v>
      </c>
      <c r="P1750" cm="1">
        <f t="array" ref="P1750">IF(Q1750&gt;0,INDEX(Q1750:Q13884,MATCH(TRUE,INDEX(Q1750:Q13884="",,),0)-1),"")</f>
        <v>6</v>
      </c>
      <c r="Q1750">
        <f t="shared" si="39"/>
        <v>6</v>
      </c>
      <c r="R1750">
        <f>IF(P1750="","",0)</f>
        <v>0</v>
      </c>
    </row>
    <row r="1751" spans="1:18" x14ac:dyDescent="0.3">
      <c r="A1751" t="s">
        <v>260</v>
      </c>
      <c r="B1751" s="1">
        <v>38764</v>
      </c>
      <c r="C1751" t="s">
        <v>16</v>
      </c>
      <c r="D1751" t="s">
        <v>293</v>
      </c>
      <c r="E1751" t="s">
        <v>294</v>
      </c>
      <c r="G1751" s="6" t="s">
        <v>88</v>
      </c>
      <c r="H1751" t="s">
        <v>85</v>
      </c>
      <c r="I1751" t="s">
        <v>45</v>
      </c>
      <c r="J1751" t="s">
        <v>93</v>
      </c>
      <c r="K1751">
        <v>14.8</v>
      </c>
      <c r="L1751">
        <v>97</v>
      </c>
      <c r="M1751" t="s">
        <v>297</v>
      </c>
      <c r="N1751">
        <v>97</v>
      </c>
      <c r="P1751" cm="1">
        <f t="array" ref="P1751">IF(Q1751&gt;0,INDEX(Q1751:Q13885,MATCH(TRUE,INDEX(Q1751:Q13885="",,),0)-1),"")</f>
        <v>6</v>
      </c>
      <c r="Q1751">
        <f t="shared" si="39"/>
        <v>6</v>
      </c>
      <c r="R1751">
        <f>IF(P1751="","",0)</f>
        <v>0</v>
      </c>
    </row>
    <row r="1752" spans="1:18" x14ac:dyDescent="0.3">
      <c r="A1752" t="s">
        <v>260</v>
      </c>
      <c r="B1752" s="1">
        <v>38764</v>
      </c>
      <c r="C1752" t="s">
        <v>16</v>
      </c>
      <c r="D1752" t="s">
        <v>293</v>
      </c>
      <c r="E1752" t="s">
        <v>294</v>
      </c>
      <c r="G1752" s="6" t="s">
        <v>88</v>
      </c>
      <c r="H1752" t="s">
        <v>264</v>
      </c>
      <c r="I1752" t="s">
        <v>45</v>
      </c>
      <c r="J1752" t="s">
        <v>93</v>
      </c>
      <c r="K1752">
        <v>5.7</v>
      </c>
      <c r="L1752">
        <v>251</v>
      </c>
      <c r="M1752" t="s">
        <v>297</v>
      </c>
      <c r="N1752">
        <v>251</v>
      </c>
      <c r="P1752" cm="1">
        <f t="array" ref="P1752">IF(Q1752&gt;0,INDEX(Q1752:Q13886,MATCH(TRUE,INDEX(Q1752:Q13886="",,),0)-1),"")</f>
        <v>6</v>
      </c>
      <c r="Q1752">
        <f t="shared" si="39"/>
        <v>6</v>
      </c>
      <c r="R1752">
        <f>IF(P1752="","",0)</f>
        <v>0</v>
      </c>
    </row>
    <row r="1753" spans="1:18" x14ac:dyDescent="0.3">
      <c r="A1753" t="s">
        <v>260</v>
      </c>
      <c r="B1753" s="1">
        <v>38764</v>
      </c>
      <c r="C1753" t="s">
        <v>16</v>
      </c>
      <c r="D1753" t="s">
        <v>293</v>
      </c>
      <c r="E1753" t="s">
        <v>294</v>
      </c>
      <c r="G1753" s="6" t="s">
        <v>88</v>
      </c>
      <c r="H1753" t="s">
        <v>279</v>
      </c>
      <c r="I1753" t="s">
        <v>45</v>
      </c>
      <c r="J1753" t="s">
        <v>93</v>
      </c>
      <c r="K1753">
        <v>0.6</v>
      </c>
      <c r="L1753">
        <v>26</v>
      </c>
      <c r="M1753" t="s">
        <v>297</v>
      </c>
      <c r="N1753">
        <v>26</v>
      </c>
      <c r="P1753" cm="1">
        <f t="array" ref="P1753">IF(Q1753&gt;0,INDEX(Q1753:Q13887,MATCH(TRUE,INDEX(Q1753:Q13887="",,),0)-1),"")</f>
        <v>6</v>
      </c>
      <c r="Q1753">
        <f t="shared" si="39"/>
        <v>6</v>
      </c>
      <c r="R1753">
        <f>IF(P1753="","",0)</f>
        <v>0</v>
      </c>
    </row>
    <row r="1754" spans="1:18" x14ac:dyDescent="0.3">
      <c r="A1754" t="s">
        <v>260</v>
      </c>
      <c r="B1754" s="1">
        <v>38764</v>
      </c>
      <c r="C1754" t="s">
        <v>16</v>
      </c>
      <c r="D1754" t="s">
        <v>293</v>
      </c>
      <c r="E1754" t="s">
        <v>294</v>
      </c>
      <c r="G1754" s="6" t="s">
        <v>88</v>
      </c>
      <c r="H1754" t="s">
        <v>96</v>
      </c>
      <c r="I1754" t="s">
        <v>45</v>
      </c>
      <c r="J1754" t="s">
        <v>93</v>
      </c>
      <c r="K1754">
        <v>35.5</v>
      </c>
      <c r="L1754">
        <v>75</v>
      </c>
      <c r="M1754" t="s">
        <v>297</v>
      </c>
      <c r="N1754">
        <v>75</v>
      </c>
      <c r="P1754" cm="1">
        <f t="array" ref="P1754">IF(Q1754&gt;0,INDEX(Q1754:Q13888,MATCH(TRUE,INDEX(Q1754:Q13888="",,),0)-1),"")</f>
        <v>6</v>
      </c>
      <c r="Q1754">
        <f t="shared" si="39"/>
        <v>6</v>
      </c>
      <c r="R1754">
        <f>IF(P1754="","",0)</f>
        <v>0</v>
      </c>
    </row>
    <row r="1755" spans="1:18" x14ac:dyDescent="0.3">
      <c r="A1755" t="s">
        <v>260</v>
      </c>
      <c r="B1755" s="1">
        <v>38764</v>
      </c>
      <c r="C1755" t="s">
        <v>16</v>
      </c>
      <c r="D1755" t="s">
        <v>293</v>
      </c>
      <c r="E1755" t="s">
        <v>294</v>
      </c>
      <c r="G1755" s="6" t="s">
        <v>88</v>
      </c>
      <c r="H1755" t="s">
        <v>265</v>
      </c>
      <c r="I1755" t="s">
        <v>45</v>
      </c>
      <c r="J1755" t="s">
        <v>93</v>
      </c>
      <c r="K1755">
        <v>103.5</v>
      </c>
      <c r="L1755">
        <v>42</v>
      </c>
      <c r="M1755" t="s">
        <v>297</v>
      </c>
      <c r="N1755">
        <v>42</v>
      </c>
      <c r="P1755" cm="1">
        <f t="array" ref="P1755">IF(Q1755&gt;0,INDEX(Q1755:Q13889,MATCH(TRUE,INDEX(Q1755:Q13889="",,),0)-1),"")</f>
        <v>6</v>
      </c>
      <c r="Q1755">
        <f t="shared" si="39"/>
        <v>6</v>
      </c>
      <c r="R1755">
        <f>IF(P1755="","",0)</f>
        <v>0</v>
      </c>
    </row>
    <row r="1756" spans="1:18" x14ac:dyDescent="0.3">
      <c r="A1756" t="s">
        <v>260</v>
      </c>
      <c r="B1756" s="1">
        <v>38764</v>
      </c>
      <c r="C1756" t="s">
        <v>16</v>
      </c>
      <c r="D1756" t="s">
        <v>293</v>
      </c>
      <c r="E1756" t="s">
        <v>294</v>
      </c>
      <c r="G1756" s="6" t="s">
        <v>88</v>
      </c>
      <c r="H1756" t="s">
        <v>67</v>
      </c>
      <c r="I1756" t="s">
        <v>45</v>
      </c>
      <c r="J1756" t="s">
        <v>93</v>
      </c>
      <c r="K1756">
        <v>1.4</v>
      </c>
      <c r="L1756">
        <v>68</v>
      </c>
      <c r="M1756" t="s">
        <v>297</v>
      </c>
      <c r="N1756">
        <v>68</v>
      </c>
      <c r="P1756" cm="1">
        <f t="array" ref="P1756">IF(Q1756&gt;0,INDEX(Q1756:Q13890,MATCH(TRUE,INDEX(Q1756:Q13890="",,),0)-1),"")</f>
        <v>6</v>
      </c>
      <c r="Q1756">
        <f t="shared" si="39"/>
        <v>6</v>
      </c>
      <c r="R1756">
        <f>IF(P1756="","",0)</f>
        <v>0</v>
      </c>
    </row>
    <row r="1757" spans="1:18" x14ac:dyDescent="0.3">
      <c r="A1757" t="s">
        <v>260</v>
      </c>
      <c r="B1757" s="1">
        <v>38764</v>
      </c>
      <c r="C1757" t="s">
        <v>16</v>
      </c>
      <c r="D1757" t="s">
        <v>293</v>
      </c>
      <c r="E1757" t="s">
        <v>294</v>
      </c>
      <c r="G1757" s="6" t="s">
        <v>88</v>
      </c>
      <c r="H1757" t="s">
        <v>200</v>
      </c>
      <c r="I1757" t="s">
        <v>45</v>
      </c>
      <c r="J1757" t="s">
        <v>93</v>
      </c>
      <c r="K1757">
        <v>5.0999999999999996</v>
      </c>
      <c r="L1757">
        <v>325</v>
      </c>
      <c r="M1757" t="s">
        <v>297</v>
      </c>
      <c r="N1757">
        <v>325</v>
      </c>
      <c r="P1757" cm="1">
        <f t="array" ref="P1757">IF(Q1757&gt;0,INDEX(Q1757:Q13891,MATCH(TRUE,INDEX(Q1757:Q13891="",,),0)-1),"")</f>
        <v>6</v>
      </c>
      <c r="Q1757">
        <f t="shared" ref="Q1757" si="40">INT((ROW()-1692)/11)+1</f>
        <v>6</v>
      </c>
      <c r="R1757">
        <f>IF(P1757="","",0)</f>
        <v>0</v>
      </c>
    </row>
    <row r="1758" spans="1:18" x14ac:dyDescent="0.3">
      <c r="P1758" t="str" cm="1">
        <f t="array" ref="P1758">IF(Q1758&gt;0,INDEX(Q1758:Q13892,MATCH(TRUE,INDEX(Q1758:Q13892="",,),0)-1),"")</f>
        <v/>
      </c>
      <c r="R1758" t="str">
        <f>IF(P1758="","",0)</f>
        <v/>
      </c>
    </row>
    <row r="1759" spans="1:18" x14ac:dyDescent="0.3">
      <c r="A1759" t="s">
        <v>260</v>
      </c>
      <c r="B1759" s="1">
        <v>38764</v>
      </c>
      <c r="C1759" t="s">
        <v>16</v>
      </c>
      <c r="D1759" t="s">
        <v>298</v>
      </c>
      <c r="E1759" t="s">
        <v>299</v>
      </c>
      <c r="G1759" t="s">
        <v>19</v>
      </c>
      <c r="H1759" t="s">
        <v>96</v>
      </c>
      <c r="I1759" t="s">
        <v>45</v>
      </c>
      <c r="J1759" t="s">
        <v>93</v>
      </c>
      <c r="K1759">
        <v>4.2</v>
      </c>
      <c r="L1759">
        <v>92</v>
      </c>
      <c r="M1759" t="s">
        <v>295</v>
      </c>
      <c r="N1759">
        <v>100</v>
      </c>
      <c r="O1759" t="s">
        <v>24</v>
      </c>
      <c r="P1759" cm="1">
        <f t="array" ref="P1759">IF(Q1759&gt;0,INDEX(Q1759:Q13893,MATCH(TRUE,INDEX(Q1759:Q13893="",,),0)-1),"")</f>
        <v>3</v>
      </c>
      <c r="Q1759">
        <f>INT((ROW()-1759)/9)+1</f>
        <v>1</v>
      </c>
      <c r="R1759">
        <f>IF(P1759="","",0)</f>
        <v>0</v>
      </c>
    </row>
    <row r="1760" spans="1:18" x14ac:dyDescent="0.3">
      <c r="A1760" t="s">
        <v>260</v>
      </c>
      <c r="B1760" s="1">
        <v>38764</v>
      </c>
      <c r="C1760" t="s">
        <v>16</v>
      </c>
      <c r="D1760" t="s">
        <v>298</v>
      </c>
      <c r="E1760" t="s">
        <v>299</v>
      </c>
      <c r="G1760" t="s">
        <v>19</v>
      </c>
      <c r="H1760" t="s">
        <v>128</v>
      </c>
      <c r="I1760" t="s">
        <v>21</v>
      </c>
      <c r="J1760" t="s">
        <v>73</v>
      </c>
      <c r="K1760">
        <v>33.1</v>
      </c>
      <c r="L1760">
        <v>13.85</v>
      </c>
      <c r="M1760" t="s">
        <v>295</v>
      </c>
      <c r="N1760">
        <v>14.01</v>
      </c>
      <c r="O1760" t="s">
        <v>24</v>
      </c>
      <c r="P1760" cm="1">
        <f t="array" ref="P1760">IF(Q1760&gt;0,INDEX(Q1760:Q13894,MATCH(TRUE,INDEX(Q1760:Q13894="",,),0)-1),"")</f>
        <v>3</v>
      </c>
      <c r="Q1760">
        <f t="shared" ref="Q1760:Q1785" si="41">INT((ROW()-1759)/9)+1</f>
        <v>1</v>
      </c>
      <c r="R1760">
        <f>IF(P1760="","",0)</f>
        <v>0</v>
      </c>
    </row>
    <row r="1761" spans="1:18" x14ac:dyDescent="0.3">
      <c r="A1761" t="s">
        <v>260</v>
      </c>
      <c r="B1761" s="1">
        <v>38764</v>
      </c>
      <c r="C1761" t="s">
        <v>16</v>
      </c>
      <c r="D1761" t="s">
        <v>298</v>
      </c>
      <c r="E1761" t="s">
        <v>299</v>
      </c>
      <c r="G1761" t="s">
        <v>19</v>
      </c>
      <c r="H1761" t="s">
        <v>101</v>
      </c>
      <c r="I1761" t="s">
        <v>21</v>
      </c>
      <c r="J1761" t="s">
        <v>73</v>
      </c>
      <c r="K1761">
        <v>52.9</v>
      </c>
      <c r="L1761">
        <v>10.6</v>
      </c>
      <c r="M1761" t="s">
        <v>295</v>
      </c>
      <c r="N1761">
        <v>11</v>
      </c>
      <c r="O1761" t="s">
        <v>24</v>
      </c>
      <c r="P1761" cm="1">
        <f t="array" ref="P1761">IF(Q1761&gt;0,INDEX(Q1761:Q13895,MATCH(TRUE,INDEX(Q1761:Q13895="",,),0)-1),"")</f>
        <v>3</v>
      </c>
      <c r="Q1761">
        <f t="shared" si="41"/>
        <v>1</v>
      </c>
      <c r="R1761">
        <f>IF(P1761="","",0)</f>
        <v>0</v>
      </c>
    </row>
    <row r="1762" spans="1:18" x14ac:dyDescent="0.3">
      <c r="A1762" t="s">
        <v>260</v>
      </c>
      <c r="B1762" s="1">
        <v>38764</v>
      </c>
      <c r="C1762" t="s">
        <v>16</v>
      </c>
      <c r="D1762" t="s">
        <v>298</v>
      </c>
      <c r="E1762" t="s">
        <v>299</v>
      </c>
      <c r="G1762" t="s">
        <v>19</v>
      </c>
      <c r="H1762" t="s">
        <v>72</v>
      </c>
      <c r="I1762" t="s">
        <v>21</v>
      </c>
      <c r="J1762" t="s">
        <v>73</v>
      </c>
      <c r="K1762">
        <v>160.30000000000001</v>
      </c>
      <c r="L1762">
        <v>10.15</v>
      </c>
      <c r="M1762" t="s">
        <v>295</v>
      </c>
      <c r="N1762">
        <v>17.010000000000002</v>
      </c>
      <c r="O1762" t="s">
        <v>24</v>
      </c>
      <c r="P1762" cm="1">
        <f t="array" ref="P1762">IF(Q1762&gt;0,INDEX(Q1762:Q13896,MATCH(TRUE,INDEX(Q1762:Q13896="",,),0)-1),"")</f>
        <v>3</v>
      </c>
      <c r="Q1762">
        <f t="shared" si="41"/>
        <v>1</v>
      </c>
      <c r="R1762">
        <f>IF(P1762="","",0)</f>
        <v>0</v>
      </c>
    </row>
    <row r="1763" spans="1:18" x14ac:dyDescent="0.3">
      <c r="A1763" t="s">
        <v>260</v>
      </c>
      <c r="B1763" s="1">
        <v>38764</v>
      </c>
      <c r="C1763" t="s">
        <v>16</v>
      </c>
      <c r="D1763" t="s">
        <v>298</v>
      </c>
      <c r="E1763" t="s">
        <v>299</v>
      </c>
      <c r="G1763" s="6" t="s">
        <v>88</v>
      </c>
      <c r="H1763" t="s">
        <v>102</v>
      </c>
      <c r="I1763" t="s">
        <v>45</v>
      </c>
      <c r="J1763" t="s">
        <v>93</v>
      </c>
      <c r="K1763">
        <v>0.4</v>
      </c>
      <c r="L1763">
        <v>682</v>
      </c>
      <c r="M1763" t="s">
        <v>295</v>
      </c>
      <c r="N1763">
        <v>682</v>
      </c>
      <c r="O1763" t="s">
        <v>24</v>
      </c>
      <c r="P1763" cm="1">
        <f t="array" ref="P1763">IF(Q1763&gt;0,INDEX(Q1763:Q13897,MATCH(TRUE,INDEX(Q1763:Q13897="",,),0)-1),"")</f>
        <v>3</v>
      </c>
      <c r="Q1763">
        <f t="shared" si="41"/>
        <v>1</v>
      </c>
      <c r="R1763">
        <f>IF(P1763="","",0)</f>
        <v>0</v>
      </c>
    </row>
    <row r="1764" spans="1:18" x14ac:dyDescent="0.3">
      <c r="A1764" t="s">
        <v>260</v>
      </c>
      <c r="B1764" s="1">
        <v>38764</v>
      </c>
      <c r="C1764" t="s">
        <v>16</v>
      </c>
      <c r="D1764" t="s">
        <v>298</v>
      </c>
      <c r="E1764" t="s">
        <v>299</v>
      </c>
      <c r="G1764" s="6" t="s">
        <v>88</v>
      </c>
      <c r="H1764" t="s">
        <v>85</v>
      </c>
      <c r="I1764" t="s">
        <v>45</v>
      </c>
      <c r="J1764" t="s">
        <v>93</v>
      </c>
      <c r="K1764">
        <v>1</v>
      </c>
      <c r="L1764">
        <v>119</v>
      </c>
      <c r="M1764" t="s">
        <v>295</v>
      </c>
      <c r="N1764">
        <v>119</v>
      </c>
      <c r="O1764" t="s">
        <v>24</v>
      </c>
      <c r="P1764" cm="1">
        <f t="array" ref="P1764">IF(Q1764&gt;0,INDEX(Q1764:Q13898,MATCH(TRUE,INDEX(Q1764:Q13898="",,),0)-1),"")</f>
        <v>3</v>
      </c>
      <c r="Q1764">
        <f t="shared" si="41"/>
        <v>1</v>
      </c>
      <c r="R1764">
        <f>IF(P1764="","",0)</f>
        <v>0</v>
      </c>
    </row>
    <row r="1765" spans="1:18" x14ac:dyDescent="0.3">
      <c r="A1765" t="s">
        <v>260</v>
      </c>
      <c r="B1765" s="1">
        <v>38764</v>
      </c>
      <c r="C1765" t="s">
        <v>16</v>
      </c>
      <c r="D1765" t="s">
        <v>298</v>
      </c>
      <c r="E1765" t="s">
        <v>299</v>
      </c>
      <c r="G1765" s="6" t="s">
        <v>88</v>
      </c>
      <c r="H1765" t="s">
        <v>264</v>
      </c>
      <c r="I1765" t="s">
        <v>45</v>
      </c>
      <c r="J1765" t="s">
        <v>93</v>
      </c>
      <c r="K1765">
        <v>0.3</v>
      </c>
      <c r="L1765">
        <v>309</v>
      </c>
      <c r="M1765" t="s">
        <v>295</v>
      </c>
      <c r="N1765">
        <v>309</v>
      </c>
      <c r="O1765" t="s">
        <v>24</v>
      </c>
      <c r="P1765" cm="1">
        <f t="array" ref="P1765">IF(Q1765&gt;0,INDEX(Q1765:Q13899,MATCH(TRUE,INDEX(Q1765:Q13899="",,),0)-1),"")</f>
        <v>3</v>
      </c>
      <c r="Q1765">
        <f t="shared" si="41"/>
        <v>1</v>
      </c>
      <c r="R1765">
        <f>IF(P1765="","",0)</f>
        <v>0</v>
      </c>
    </row>
    <row r="1766" spans="1:18" x14ac:dyDescent="0.3">
      <c r="A1766" t="s">
        <v>260</v>
      </c>
      <c r="B1766" s="1">
        <v>38764</v>
      </c>
      <c r="C1766" t="s">
        <v>16</v>
      </c>
      <c r="D1766" t="s">
        <v>298</v>
      </c>
      <c r="E1766" t="s">
        <v>299</v>
      </c>
      <c r="G1766" s="6" t="s">
        <v>88</v>
      </c>
      <c r="H1766" t="s">
        <v>265</v>
      </c>
      <c r="I1766" t="s">
        <v>45</v>
      </c>
      <c r="J1766" t="s">
        <v>93</v>
      </c>
      <c r="K1766">
        <v>0.6</v>
      </c>
      <c r="L1766">
        <v>52</v>
      </c>
      <c r="M1766" t="s">
        <v>295</v>
      </c>
      <c r="N1766">
        <v>52</v>
      </c>
      <c r="O1766" t="s">
        <v>24</v>
      </c>
      <c r="P1766" cm="1">
        <f t="array" ref="P1766">IF(Q1766&gt;0,INDEX(Q1766:Q13900,MATCH(TRUE,INDEX(Q1766:Q13900="",,),0)-1),"")</f>
        <v>3</v>
      </c>
      <c r="Q1766">
        <f t="shared" si="41"/>
        <v>1</v>
      </c>
      <c r="R1766">
        <f>IF(P1766="","",0)</f>
        <v>0</v>
      </c>
    </row>
    <row r="1767" spans="1:18" x14ac:dyDescent="0.3">
      <c r="A1767" t="s">
        <v>260</v>
      </c>
      <c r="B1767" s="1">
        <v>38764</v>
      </c>
      <c r="C1767" t="s">
        <v>16</v>
      </c>
      <c r="D1767" t="s">
        <v>298</v>
      </c>
      <c r="E1767" t="s">
        <v>299</v>
      </c>
      <c r="G1767" s="6" t="s">
        <v>88</v>
      </c>
      <c r="H1767" t="s">
        <v>200</v>
      </c>
      <c r="I1767" t="s">
        <v>45</v>
      </c>
      <c r="J1767" t="s">
        <v>93</v>
      </c>
      <c r="K1767">
        <v>0.4</v>
      </c>
      <c r="L1767">
        <v>400</v>
      </c>
      <c r="M1767" t="s">
        <v>295</v>
      </c>
      <c r="N1767">
        <v>400</v>
      </c>
      <c r="O1767" t="s">
        <v>24</v>
      </c>
      <c r="P1767" cm="1">
        <f t="array" ref="P1767">IF(Q1767&gt;0,INDEX(Q1767:Q13901,MATCH(TRUE,INDEX(Q1767:Q13901="",,),0)-1),"")</f>
        <v>3</v>
      </c>
      <c r="Q1767">
        <f t="shared" si="41"/>
        <v>1</v>
      </c>
      <c r="R1767">
        <f>IF(P1767="","",0)</f>
        <v>0</v>
      </c>
    </row>
    <row r="1768" spans="1:18" x14ac:dyDescent="0.3">
      <c r="A1768" t="s">
        <v>260</v>
      </c>
      <c r="B1768" s="1">
        <v>38764</v>
      </c>
      <c r="C1768" t="s">
        <v>16</v>
      </c>
      <c r="D1768" t="s">
        <v>298</v>
      </c>
      <c r="E1768" t="s">
        <v>299</v>
      </c>
      <c r="G1768" t="s">
        <v>19</v>
      </c>
      <c r="H1768" t="s">
        <v>96</v>
      </c>
      <c r="I1768" t="s">
        <v>45</v>
      </c>
      <c r="J1768" t="s">
        <v>93</v>
      </c>
      <c r="K1768">
        <v>4.2</v>
      </c>
      <c r="L1768">
        <v>92</v>
      </c>
      <c r="M1768" t="s">
        <v>286</v>
      </c>
      <c r="N1768">
        <v>101.1</v>
      </c>
      <c r="P1768" cm="1">
        <f t="array" ref="P1768">IF(Q1768&gt;0,INDEX(Q1768:Q13902,MATCH(TRUE,INDEX(Q1768:Q13902="",,),0)-1),"")</f>
        <v>3</v>
      </c>
      <c r="Q1768">
        <f t="shared" si="41"/>
        <v>2</v>
      </c>
      <c r="R1768">
        <f>IF(P1768="","",0)</f>
        <v>0</v>
      </c>
    </row>
    <row r="1769" spans="1:18" x14ac:dyDescent="0.3">
      <c r="A1769" t="s">
        <v>260</v>
      </c>
      <c r="B1769" s="1">
        <v>38764</v>
      </c>
      <c r="C1769" t="s">
        <v>16</v>
      </c>
      <c r="D1769" t="s">
        <v>298</v>
      </c>
      <c r="E1769" t="s">
        <v>299</v>
      </c>
      <c r="G1769" t="s">
        <v>19</v>
      </c>
      <c r="H1769" t="s">
        <v>128</v>
      </c>
      <c r="I1769" t="s">
        <v>21</v>
      </c>
      <c r="J1769" t="s">
        <v>73</v>
      </c>
      <c r="K1769">
        <v>33.1</v>
      </c>
      <c r="L1769">
        <v>13.85</v>
      </c>
      <c r="M1769" t="s">
        <v>286</v>
      </c>
      <c r="N1769">
        <v>14</v>
      </c>
      <c r="P1769" cm="1">
        <f t="array" ref="P1769">IF(Q1769&gt;0,INDEX(Q1769:Q13903,MATCH(TRUE,INDEX(Q1769:Q13903="",,),0)-1),"")</f>
        <v>3</v>
      </c>
      <c r="Q1769">
        <f t="shared" si="41"/>
        <v>2</v>
      </c>
      <c r="R1769">
        <f>IF(P1769="","",0)</f>
        <v>0</v>
      </c>
    </row>
    <row r="1770" spans="1:18" x14ac:dyDescent="0.3">
      <c r="A1770" t="s">
        <v>260</v>
      </c>
      <c r="B1770" s="1">
        <v>38764</v>
      </c>
      <c r="C1770" t="s">
        <v>16</v>
      </c>
      <c r="D1770" t="s">
        <v>298</v>
      </c>
      <c r="E1770" t="s">
        <v>299</v>
      </c>
      <c r="G1770" t="s">
        <v>19</v>
      </c>
      <c r="H1770" t="s">
        <v>101</v>
      </c>
      <c r="I1770" t="s">
        <v>21</v>
      </c>
      <c r="J1770" t="s">
        <v>73</v>
      </c>
      <c r="K1770">
        <v>52.9</v>
      </c>
      <c r="L1770">
        <v>10.6</v>
      </c>
      <c r="M1770" t="s">
        <v>286</v>
      </c>
      <c r="N1770">
        <v>12</v>
      </c>
      <c r="P1770" cm="1">
        <f t="array" ref="P1770">IF(Q1770&gt;0,INDEX(Q1770:Q13904,MATCH(TRUE,INDEX(Q1770:Q13904="",,),0)-1),"")</f>
        <v>3</v>
      </c>
      <c r="Q1770">
        <f t="shared" si="41"/>
        <v>2</v>
      </c>
      <c r="R1770">
        <f>IF(P1770="","",0)</f>
        <v>0</v>
      </c>
    </row>
    <row r="1771" spans="1:18" x14ac:dyDescent="0.3">
      <c r="A1771" t="s">
        <v>260</v>
      </c>
      <c r="B1771" s="1">
        <v>38764</v>
      </c>
      <c r="C1771" t="s">
        <v>16</v>
      </c>
      <c r="D1771" t="s">
        <v>298</v>
      </c>
      <c r="E1771" t="s">
        <v>299</v>
      </c>
      <c r="G1771" t="s">
        <v>19</v>
      </c>
      <c r="H1771" t="s">
        <v>72</v>
      </c>
      <c r="I1771" t="s">
        <v>21</v>
      </c>
      <c r="J1771" t="s">
        <v>73</v>
      </c>
      <c r="K1771">
        <v>160.30000000000001</v>
      </c>
      <c r="L1771">
        <v>10.15</v>
      </c>
      <c r="M1771" t="s">
        <v>286</v>
      </c>
      <c r="N1771">
        <v>15</v>
      </c>
      <c r="P1771" cm="1">
        <f t="array" ref="P1771">IF(Q1771&gt;0,INDEX(Q1771:Q13905,MATCH(TRUE,INDEX(Q1771:Q13905="",,),0)-1),"")</f>
        <v>3</v>
      </c>
      <c r="Q1771">
        <f t="shared" si="41"/>
        <v>2</v>
      </c>
      <c r="R1771">
        <f>IF(P1771="","",0)</f>
        <v>0</v>
      </c>
    </row>
    <row r="1772" spans="1:18" x14ac:dyDescent="0.3">
      <c r="A1772" t="s">
        <v>260</v>
      </c>
      <c r="B1772" s="1">
        <v>38764</v>
      </c>
      <c r="C1772" t="s">
        <v>16</v>
      </c>
      <c r="D1772" t="s">
        <v>298</v>
      </c>
      <c r="E1772" t="s">
        <v>299</v>
      </c>
      <c r="G1772" s="6" t="s">
        <v>88</v>
      </c>
      <c r="H1772" t="s">
        <v>102</v>
      </c>
      <c r="I1772" t="s">
        <v>45</v>
      </c>
      <c r="J1772" t="s">
        <v>93</v>
      </c>
      <c r="K1772">
        <v>0.4</v>
      </c>
      <c r="L1772">
        <v>682</v>
      </c>
      <c r="M1772" t="s">
        <v>286</v>
      </c>
      <c r="N1772">
        <v>682</v>
      </c>
      <c r="P1772" cm="1">
        <f t="array" ref="P1772">IF(Q1772&gt;0,INDEX(Q1772:Q13906,MATCH(TRUE,INDEX(Q1772:Q13906="",,),0)-1),"")</f>
        <v>3</v>
      </c>
      <c r="Q1772">
        <f t="shared" si="41"/>
        <v>2</v>
      </c>
      <c r="R1772">
        <f>IF(P1772="","",0)</f>
        <v>0</v>
      </c>
    </row>
    <row r="1773" spans="1:18" x14ac:dyDescent="0.3">
      <c r="A1773" t="s">
        <v>260</v>
      </c>
      <c r="B1773" s="1">
        <v>38764</v>
      </c>
      <c r="C1773" t="s">
        <v>16</v>
      </c>
      <c r="D1773" t="s">
        <v>298</v>
      </c>
      <c r="E1773" t="s">
        <v>299</v>
      </c>
      <c r="G1773" s="6" t="s">
        <v>88</v>
      </c>
      <c r="H1773" t="s">
        <v>85</v>
      </c>
      <c r="I1773" t="s">
        <v>45</v>
      </c>
      <c r="J1773" t="s">
        <v>93</v>
      </c>
      <c r="K1773">
        <v>1</v>
      </c>
      <c r="L1773">
        <v>119</v>
      </c>
      <c r="M1773" t="s">
        <v>286</v>
      </c>
      <c r="N1773">
        <v>119</v>
      </c>
      <c r="P1773" cm="1">
        <f t="array" ref="P1773">IF(Q1773&gt;0,INDEX(Q1773:Q13907,MATCH(TRUE,INDEX(Q1773:Q13907="",,),0)-1),"")</f>
        <v>3</v>
      </c>
      <c r="Q1773">
        <f t="shared" si="41"/>
        <v>2</v>
      </c>
      <c r="R1773">
        <f>IF(P1773="","",0)</f>
        <v>0</v>
      </c>
    </row>
    <row r="1774" spans="1:18" x14ac:dyDescent="0.3">
      <c r="A1774" t="s">
        <v>260</v>
      </c>
      <c r="B1774" s="1">
        <v>38764</v>
      </c>
      <c r="C1774" t="s">
        <v>16</v>
      </c>
      <c r="D1774" t="s">
        <v>298</v>
      </c>
      <c r="E1774" t="s">
        <v>299</v>
      </c>
      <c r="G1774" s="6" t="s">
        <v>88</v>
      </c>
      <c r="H1774" t="s">
        <v>264</v>
      </c>
      <c r="I1774" t="s">
        <v>45</v>
      </c>
      <c r="J1774" t="s">
        <v>93</v>
      </c>
      <c r="K1774">
        <v>0.3</v>
      </c>
      <c r="L1774">
        <v>309</v>
      </c>
      <c r="M1774" t="s">
        <v>286</v>
      </c>
      <c r="N1774">
        <v>309</v>
      </c>
      <c r="P1774" cm="1">
        <f t="array" ref="P1774">IF(Q1774&gt;0,INDEX(Q1774:Q13908,MATCH(TRUE,INDEX(Q1774:Q13908="",,),0)-1),"")</f>
        <v>3</v>
      </c>
      <c r="Q1774">
        <f t="shared" si="41"/>
        <v>2</v>
      </c>
      <c r="R1774">
        <f>IF(P1774="","",0)</f>
        <v>0</v>
      </c>
    </row>
    <row r="1775" spans="1:18" x14ac:dyDescent="0.3">
      <c r="A1775" t="s">
        <v>260</v>
      </c>
      <c r="B1775" s="1">
        <v>38764</v>
      </c>
      <c r="C1775" t="s">
        <v>16</v>
      </c>
      <c r="D1775" t="s">
        <v>298</v>
      </c>
      <c r="E1775" t="s">
        <v>299</v>
      </c>
      <c r="G1775" s="6" t="s">
        <v>88</v>
      </c>
      <c r="H1775" t="s">
        <v>265</v>
      </c>
      <c r="I1775" t="s">
        <v>45</v>
      </c>
      <c r="J1775" t="s">
        <v>93</v>
      </c>
      <c r="K1775">
        <v>0.6</v>
      </c>
      <c r="L1775">
        <v>52</v>
      </c>
      <c r="M1775" t="s">
        <v>286</v>
      </c>
      <c r="N1775">
        <v>52</v>
      </c>
      <c r="P1775" cm="1">
        <f t="array" ref="P1775">IF(Q1775&gt;0,INDEX(Q1775:Q13909,MATCH(TRUE,INDEX(Q1775:Q13909="",,),0)-1),"")</f>
        <v>3</v>
      </c>
      <c r="Q1775">
        <f t="shared" si="41"/>
        <v>2</v>
      </c>
      <c r="R1775">
        <f>IF(P1775="","",0)</f>
        <v>0</v>
      </c>
    </row>
    <row r="1776" spans="1:18" x14ac:dyDescent="0.3">
      <c r="A1776" t="s">
        <v>260</v>
      </c>
      <c r="B1776" s="1">
        <v>38764</v>
      </c>
      <c r="C1776" t="s">
        <v>16</v>
      </c>
      <c r="D1776" t="s">
        <v>298</v>
      </c>
      <c r="E1776" t="s">
        <v>299</v>
      </c>
      <c r="G1776" s="6" t="s">
        <v>88</v>
      </c>
      <c r="H1776" t="s">
        <v>200</v>
      </c>
      <c r="I1776" t="s">
        <v>45</v>
      </c>
      <c r="J1776" t="s">
        <v>93</v>
      </c>
      <c r="K1776">
        <v>0.4</v>
      </c>
      <c r="L1776">
        <v>400</v>
      </c>
      <c r="M1776" t="s">
        <v>286</v>
      </c>
      <c r="N1776">
        <v>400</v>
      </c>
      <c r="P1776" cm="1">
        <f t="array" ref="P1776">IF(Q1776&gt;0,INDEX(Q1776:Q13910,MATCH(TRUE,INDEX(Q1776:Q13910="",,),0)-1),"")</f>
        <v>3</v>
      </c>
      <c r="Q1776">
        <f t="shared" si="41"/>
        <v>2</v>
      </c>
      <c r="R1776">
        <f>IF(P1776="","",0)</f>
        <v>0</v>
      </c>
    </row>
    <row r="1777" spans="1:18" x14ac:dyDescent="0.3">
      <c r="A1777" t="s">
        <v>260</v>
      </c>
      <c r="B1777" s="1">
        <v>38764</v>
      </c>
      <c r="C1777" t="s">
        <v>16</v>
      </c>
      <c r="D1777" t="s">
        <v>298</v>
      </c>
      <c r="E1777" t="s">
        <v>299</v>
      </c>
      <c r="G1777" t="s">
        <v>19</v>
      </c>
      <c r="H1777" t="s">
        <v>96</v>
      </c>
      <c r="I1777" t="s">
        <v>45</v>
      </c>
      <c r="J1777" t="s">
        <v>93</v>
      </c>
      <c r="K1777">
        <v>4.2</v>
      </c>
      <c r="L1777">
        <v>92</v>
      </c>
      <c r="M1777" t="s">
        <v>296</v>
      </c>
      <c r="N1777">
        <v>100</v>
      </c>
      <c r="P1777" cm="1">
        <f t="array" ref="P1777">IF(Q1777&gt;0,INDEX(Q1777:Q13911,MATCH(TRUE,INDEX(Q1777:Q13911="",,),0)-1),"")</f>
        <v>3</v>
      </c>
      <c r="Q1777">
        <f t="shared" si="41"/>
        <v>3</v>
      </c>
      <c r="R1777">
        <f>IF(P1777="","",0)</f>
        <v>0</v>
      </c>
    </row>
    <row r="1778" spans="1:18" x14ac:dyDescent="0.3">
      <c r="A1778" t="s">
        <v>260</v>
      </c>
      <c r="B1778" s="1">
        <v>38764</v>
      </c>
      <c r="C1778" t="s">
        <v>16</v>
      </c>
      <c r="D1778" t="s">
        <v>298</v>
      </c>
      <c r="E1778" t="s">
        <v>299</v>
      </c>
      <c r="G1778" t="s">
        <v>19</v>
      </c>
      <c r="H1778" t="s">
        <v>128</v>
      </c>
      <c r="I1778" t="s">
        <v>21</v>
      </c>
      <c r="J1778" t="s">
        <v>73</v>
      </c>
      <c r="K1778">
        <v>33.1</v>
      </c>
      <c r="L1778">
        <v>13.85</v>
      </c>
      <c r="M1778" t="s">
        <v>296</v>
      </c>
      <c r="N1778">
        <v>15</v>
      </c>
      <c r="P1778" cm="1">
        <f t="array" ref="P1778">IF(Q1778&gt;0,INDEX(Q1778:Q13912,MATCH(TRUE,INDEX(Q1778:Q13912="",,),0)-1),"")</f>
        <v>3</v>
      </c>
      <c r="Q1778">
        <f t="shared" si="41"/>
        <v>3</v>
      </c>
      <c r="R1778">
        <f>IF(P1778="","",0)</f>
        <v>0</v>
      </c>
    </row>
    <row r="1779" spans="1:18" x14ac:dyDescent="0.3">
      <c r="A1779" t="s">
        <v>260</v>
      </c>
      <c r="B1779" s="1">
        <v>38764</v>
      </c>
      <c r="C1779" t="s">
        <v>16</v>
      </c>
      <c r="D1779" t="s">
        <v>298</v>
      </c>
      <c r="E1779" t="s">
        <v>299</v>
      </c>
      <c r="G1779" t="s">
        <v>19</v>
      </c>
      <c r="H1779" t="s">
        <v>101</v>
      </c>
      <c r="I1779" t="s">
        <v>21</v>
      </c>
      <c r="J1779" t="s">
        <v>73</v>
      </c>
      <c r="K1779">
        <v>52.9</v>
      </c>
      <c r="L1779">
        <v>10.6</v>
      </c>
      <c r="M1779" t="s">
        <v>296</v>
      </c>
      <c r="N1779">
        <v>11</v>
      </c>
      <c r="P1779" cm="1">
        <f t="array" ref="P1779">IF(Q1779&gt;0,INDEX(Q1779:Q13913,MATCH(TRUE,INDEX(Q1779:Q13913="",,),0)-1),"")</f>
        <v>3</v>
      </c>
      <c r="Q1779">
        <f t="shared" si="41"/>
        <v>3</v>
      </c>
      <c r="R1779">
        <f>IF(P1779="","",0)</f>
        <v>0</v>
      </c>
    </row>
    <row r="1780" spans="1:18" x14ac:dyDescent="0.3">
      <c r="A1780" t="s">
        <v>260</v>
      </c>
      <c r="B1780" s="1">
        <v>38764</v>
      </c>
      <c r="C1780" t="s">
        <v>16</v>
      </c>
      <c r="D1780" t="s">
        <v>298</v>
      </c>
      <c r="E1780" t="s">
        <v>299</v>
      </c>
      <c r="G1780" t="s">
        <v>19</v>
      </c>
      <c r="H1780" t="s">
        <v>72</v>
      </c>
      <c r="I1780" t="s">
        <v>21</v>
      </c>
      <c r="J1780" t="s">
        <v>73</v>
      </c>
      <c r="K1780">
        <v>160.30000000000001</v>
      </c>
      <c r="L1780">
        <v>10.15</v>
      </c>
      <c r="M1780" t="s">
        <v>296</v>
      </c>
      <c r="N1780">
        <v>12.5</v>
      </c>
      <c r="P1780" cm="1">
        <f t="array" ref="P1780">IF(Q1780&gt;0,INDEX(Q1780:Q13914,MATCH(TRUE,INDEX(Q1780:Q13914="",,),0)-1),"")</f>
        <v>3</v>
      </c>
      <c r="Q1780">
        <f t="shared" si="41"/>
        <v>3</v>
      </c>
      <c r="R1780">
        <f>IF(P1780="","",0)</f>
        <v>0</v>
      </c>
    </row>
    <row r="1781" spans="1:18" x14ac:dyDescent="0.3">
      <c r="A1781" t="s">
        <v>260</v>
      </c>
      <c r="B1781" s="1">
        <v>38764</v>
      </c>
      <c r="C1781" t="s">
        <v>16</v>
      </c>
      <c r="D1781" t="s">
        <v>298</v>
      </c>
      <c r="E1781" t="s">
        <v>299</v>
      </c>
      <c r="G1781" s="6" t="s">
        <v>88</v>
      </c>
      <c r="H1781" t="s">
        <v>102</v>
      </c>
      <c r="I1781" t="s">
        <v>45</v>
      </c>
      <c r="J1781" t="s">
        <v>93</v>
      </c>
      <c r="K1781">
        <v>0.4</v>
      </c>
      <c r="L1781">
        <v>682</v>
      </c>
      <c r="M1781" t="s">
        <v>296</v>
      </c>
      <c r="N1781">
        <v>682</v>
      </c>
      <c r="P1781" cm="1">
        <f t="array" ref="P1781">IF(Q1781&gt;0,INDEX(Q1781:Q13915,MATCH(TRUE,INDEX(Q1781:Q13915="",,),0)-1),"")</f>
        <v>3</v>
      </c>
      <c r="Q1781">
        <f t="shared" si="41"/>
        <v>3</v>
      </c>
      <c r="R1781">
        <f>IF(P1781="","",0)</f>
        <v>0</v>
      </c>
    </row>
    <row r="1782" spans="1:18" x14ac:dyDescent="0.3">
      <c r="A1782" t="s">
        <v>260</v>
      </c>
      <c r="B1782" s="1">
        <v>38764</v>
      </c>
      <c r="C1782" t="s">
        <v>16</v>
      </c>
      <c r="D1782" t="s">
        <v>298</v>
      </c>
      <c r="E1782" t="s">
        <v>299</v>
      </c>
      <c r="G1782" s="6" t="s">
        <v>88</v>
      </c>
      <c r="H1782" t="s">
        <v>85</v>
      </c>
      <c r="I1782" t="s">
        <v>45</v>
      </c>
      <c r="J1782" t="s">
        <v>93</v>
      </c>
      <c r="K1782">
        <v>1</v>
      </c>
      <c r="L1782">
        <v>119</v>
      </c>
      <c r="M1782" t="s">
        <v>296</v>
      </c>
      <c r="N1782">
        <v>119</v>
      </c>
      <c r="P1782" cm="1">
        <f t="array" ref="P1782">IF(Q1782&gt;0,INDEX(Q1782:Q13916,MATCH(TRUE,INDEX(Q1782:Q13916="",,),0)-1),"")</f>
        <v>3</v>
      </c>
      <c r="Q1782">
        <f t="shared" si="41"/>
        <v>3</v>
      </c>
      <c r="R1782">
        <f>IF(P1782="","",0)</f>
        <v>0</v>
      </c>
    </row>
    <row r="1783" spans="1:18" x14ac:dyDescent="0.3">
      <c r="A1783" t="s">
        <v>260</v>
      </c>
      <c r="B1783" s="1">
        <v>38764</v>
      </c>
      <c r="C1783" t="s">
        <v>16</v>
      </c>
      <c r="D1783" t="s">
        <v>298</v>
      </c>
      <c r="E1783" t="s">
        <v>299</v>
      </c>
      <c r="G1783" s="6" t="s">
        <v>88</v>
      </c>
      <c r="H1783" t="s">
        <v>264</v>
      </c>
      <c r="I1783" t="s">
        <v>45</v>
      </c>
      <c r="J1783" t="s">
        <v>93</v>
      </c>
      <c r="K1783">
        <v>0.3</v>
      </c>
      <c r="L1783">
        <v>309</v>
      </c>
      <c r="M1783" t="s">
        <v>296</v>
      </c>
      <c r="N1783">
        <v>309</v>
      </c>
      <c r="P1783" cm="1">
        <f t="array" ref="P1783">IF(Q1783&gt;0,INDEX(Q1783:Q13917,MATCH(TRUE,INDEX(Q1783:Q13917="",,),0)-1),"")</f>
        <v>3</v>
      </c>
      <c r="Q1783">
        <f t="shared" si="41"/>
        <v>3</v>
      </c>
      <c r="R1783">
        <f>IF(P1783="","",0)</f>
        <v>0</v>
      </c>
    </row>
    <row r="1784" spans="1:18" x14ac:dyDescent="0.3">
      <c r="A1784" t="s">
        <v>260</v>
      </c>
      <c r="B1784" s="1">
        <v>38764</v>
      </c>
      <c r="C1784" t="s">
        <v>16</v>
      </c>
      <c r="D1784" t="s">
        <v>298</v>
      </c>
      <c r="E1784" t="s">
        <v>299</v>
      </c>
      <c r="G1784" s="6" t="s">
        <v>88</v>
      </c>
      <c r="H1784" t="s">
        <v>265</v>
      </c>
      <c r="I1784" t="s">
        <v>45</v>
      </c>
      <c r="J1784" t="s">
        <v>93</v>
      </c>
      <c r="K1784">
        <v>0.6</v>
      </c>
      <c r="L1784">
        <v>52</v>
      </c>
      <c r="M1784" t="s">
        <v>296</v>
      </c>
      <c r="N1784">
        <v>52</v>
      </c>
      <c r="P1784" cm="1">
        <f t="array" ref="P1784">IF(Q1784&gt;0,INDEX(Q1784:Q13918,MATCH(TRUE,INDEX(Q1784:Q13918="",,),0)-1),"")</f>
        <v>3</v>
      </c>
      <c r="Q1784">
        <f t="shared" si="41"/>
        <v>3</v>
      </c>
      <c r="R1784">
        <f>IF(P1784="","",0)</f>
        <v>0</v>
      </c>
    </row>
    <row r="1785" spans="1:18" x14ac:dyDescent="0.3">
      <c r="A1785" t="s">
        <v>260</v>
      </c>
      <c r="B1785" s="1">
        <v>38764</v>
      </c>
      <c r="C1785" t="s">
        <v>16</v>
      </c>
      <c r="D1785" t="s">
        <v>298</v>
      </c>
      <c r="E1785" t="s">
        <v>299</v>
      </c>
      <c r="G1785" s="6" t="s">
        <v>88</v>
      </c>
      <c r="H1785" t="s">
        <v>200</v>
      </c>
      <c r="I1785" t="s">
        <v>45</v>
      </c>
      <c r="J1785" t="s">
        <v>93</v>
      </c>
      <c r="K1785">
        <v>0.4</v>
      </c>
      <c r="L1785">
        <v>400</v>
      </c>
      <c r="M1785" t="s">
        <v>296</v>
      </c>
      <c r="N1785">
        <v>400</v>
      </c>
      <c r="P1785" cm="1">
        <f t="array" ref="P1785">IF(Q1785&gt;0,INDEX(Q1785:Q13919,MATCH(TRUE,INDEX(Q1785:Q13919="",,),0)-1),"")</f>
        <v>3</v>
      </c>
      <c r="Q1785">
        <f t="shared" si="41"/>
        <v>3</v>
      </c>
      <c r="R1785">
        <f>IF(P1785="","",0)</f>
        <v>0</v>
      </c>
    </row>
    <row r="1786" spans="1:18" x14ac:dyDescent="0.3">
      <c r="P1786" t="str" cm="1">
        <f t="array" ref="P1786">IF(Q1786&gt;0,INDEX(Q1786:Q13920,MATCH(TRUE,INDEX(Q1786:Q13920="",,),0)-1),"")</f>
        <v/>
      </c>
      <c r="R1786" t="str">
        <f>IF(P1786="","",0)</f>
        <v/>
      </c>
    </row>
    <row r="1787" spans="1:18" x14ac:dyDescent="0.3">
      <c r="A1787" t="s">
        <v>260</v>
      </c>
      <c r="B1787" s="1">
        <v>38764</v>
      </c>
      <c r="C1787" t="s">
        <v>16</v>
      </c>
      <c r="D1787" t="s">
        <v>300</v>
      </c>
      <c r="E1787" t="s">
        <v>301</v>
      </c>
      <c r="G1787" t="s">
        <v>19</v>
      </c>
      <c r="H1787" t="s">
        <v>102</v>
      </c>
      <c r="I1787" t="s">
        <v>45</v>
      </c>
      <c r="J1787" t="s">
        <v>93</v>
      </c>
      <c r="K1787">
        <v>53.6</v>
      </c>
      <c r="L1787">
        <v>863</v>
      </c>
      <c r="M1787" t="s">
        <v>302</v>
      </c>
      <c r="N1787">
        <v>1334</v>
      </c>
      <c r="O1787" t="s">
        <v>24</v>
      </c>
      <c r="P1787" cm="1">
        <f t="array" ref="P1787">IF(Q1787&gt;0,INDEX(Q1787:Q13921,MATCH(TRUE,INDEX(Q1787:Q13921="",,),0)-1),"")</f>
        <v>8</v>
      </c>
      <c r="Q1787">
        <f>INT((ROW()-1787)/7)+1</f>
        <v>1</v>
      </c>
      <c r="R1787">
        <f>IF(P1787="","",0)</f>
        <v>0</v>
      </c>
    </row>
    <row r="1788" spans="1:18" x14ac:dyDescent="0.3">
      <c r="A1788" t="s">
        <v>260</v>
      </c>
      <c r="B1788" s="1">
        <v>38764</v>
      </c>
      <c r="C1788" t="s">
        <v>16</v>
      </c>
      <c r="D1788" t="s">
        <v>300</v>
      </c>
      <c r="E1788" t="s">
        <v>301</v>
      </c>
      <c r="G1788" t="s">
        <v>19</v>
      </c>
      <c r="H1788" t="s">
        <v>72</v>
      </c>
      <c r="I1788" t="s">
        <v>21</v>
      </c>
      <c r="J1788" t="s">
        <v>73</v>
      </c>
      <c r="K1788">
        <v>514.4</v>
      </c>
      <c r="L1788">
        <v>12.8</v>
      </c>
      <c r="M1788" t="s">
        <v>302</v>
      </c>
      <c r="N1788">
        <v>45.05</v>
      </c>
      <c r="O1788" t="s">
        <v>24</v>
      </c>
      <c r="P1788" cm="1">
        <f t="array" ref="P1788">IF(Q1788&gt;0,INDEX(Q1788:Q13922,MATCH(TRUE,INDEX(Q1788:Q13922="",,),0)-1),"")</f>
        <v>8</v>
      </c>
      <c r="Q1788">
        <f t="shared" ref="Q1788:Q1842" si="42">INT((ROW()-1787)/7)+1</f>
        <v>1</v>
      </c>
      <c r="R1788">
        <f>IF(P1788="","",0)</f>
        <v>0</v>
      </c>
    </row>
    <row r="1789" spans="1:18" x14ac:dyDescent="0.3">
      <c r="A1789" t="s">
        <v>260</v>
      </c>
      <c r="B1789" s="1">
        <v>38764</v>
      </c>
      <c r="C1789" t="s">
        <v>16</v>
      </c>
      <c r="D1789" t="s">
        <v>300</v>
      </c>
      <c r="E1789" t="s">
        <v>301</v>
      </c>
      <c r="G1789" s="6" t="s">
        <v>88</v>
      </c>
      <c r="H1789" t="s">
        <v>85</v>
      </c>
      <c r="I1789" t="s">
        <v>45</v>
      </c>
      <c r="J1789" t="s">
        <v>93</v>
      </c>
      <c r="K1789">
        <v>2.2999999999999998</v>
      </c>
      <c r="L1789">
        <v>150</v>
      </c>
      <c r="M1789" t="s">
        <v>302</v>
      </c>
      <c r="N1789">
        <v>150</v>
      </c>
      <c r="O1789" t="s">
        <v>24</v>
      </c>
      <c r="P1789" cm="1">
        <f t="array" ref="P1789">IF(Q1789&gt;0,INDEX(Q1789:Q13923,MATCH(TRUE,INDEX(Q1789:Q13923="",,),0)-1),"")</f>
        <v>8</v>
      </c>
      <c r="Q1789">
        <f t="shared" si="42"/>
        <v>1</v>
      </c>
      <c r="R1789">
        <f>IF(P1789="","",0)</f>
        <v>0</v>
      </c>
    </row>
    <row r="1790" spans="1:18" x14ac:dyDescent="0.3">
      <c r="A1790" t="s">
        <v>260</v>
      </c>
      <c r="B1790" s="1">
        <v>38764</v>
      </c>
      <c r="C1790" t="s">
        <v>16</v>
      </c>
      <c r="D1790" t="s">
        <v>300</v>
      </c>
      <c r="E1790" t="s">
        <v>301</v>
      </c>
      <c r="G1790" s="6" t="s">
        <v>88</v>
      </c>
      <c r="H1790" t="s">
        <v>264</v>
      </c>
      <c r="I1790" t="s">
        <v>45</v>
      </c>
      <c r="J1790" t="s">
        <v>93</v>
      </c>
      <c r="K1790">
        <v>0.6</v>
      </c>
      <c r="L1790">
        <v>391</v>
      </c>
      <c r="M1790" t="s">
        <v>302</v>
      </c>
      <c r="N1790">
        <v>391</v>
      </c>
      <c r="O1790" t="s">
        <v>24</v>
      </c>
      <c r="P1790" cm="1">
        <f t="array" ref="P1790">IF(Q1790&gt;0,INDEX(Q1790:Q13924,MATCH(TRUE,INDEX(Q1790:Q13924="",,),0)-1),"")</f>
        <v>8</v>
      </c>
      <c r="Q1790">
        <f t="shared" si="42"/>
        <v>1</v>
      </c>
      <c r="R1790">
        <f>IF(P1790="","",0)</f>
        <v>0</v>
      </c>
    </row>
    <row r="1791" spans="1:18" x14ac:dyDescent="0.3">
      <c r="A1791" t="s">
        <v>260</v>
      </c>
      <c r="B1791" s="1">
        <v>38764</v>
      </c>
      <c r="C1791" t="s">
        <v>16</v>
      </c>
      <c r="D1791" t="s">
        <v>300</v>
      </c>
      <c r="E1791" t="s">
        <v>301</v>
      </c>
      <c r="G1791" s="6" t="s">
        <v>88</v>
      </c>
      <c r="H1791" t="s">
        <v>96</v>
      </c>
      <c r="I1791" t="s">
        <v>45</v>
      </c>
      <c r="J1791" t="s">
        <v>93</v>
      </c>
      <c r="K1791">
        <v>0.1</v>
      </c>
      <c r="L1791">
        <v>116</v>
      </c>
      <c r="M1791" t="s">
        <v>302</v>
      </c>
      <c r="N1791">
        <v>116</v>
      </c>
      <c r="O1791" t="s">
        <v>24</v>
      </c>
      <c r="P1791" cm="1">
        <f t="array" ref="P1791">IF(Q1791&gt;0,INDEX(Q1791:Q13925,MATCH(TRUE,INDEX(Q1791:Q13925="",,),0)-1),"")</f>
        <v>8</v>
      </c>
      <c r="Q1791">
        <f t="shared" si="42"/>
        <v>1</v>
      </c>
      <c r="R1791">
        <f>IF(P1791="","",0)</f>
        <v>0</v>
      </c>
    </row>
    <row r="1792" spans="1:18" x14ac:dyDescent="0.3">
      <c r="A1792" t="s">
        <v>260</v>
      </c>
      <c r="B1792" s="1">
        <v>38764</v>
      </c>
      <c r="C1792" t="s">
        <v>16</v>
      </c>
      <c r="D1792" t="s">
        <v>300</v>
      </c>
      <c r="E1792" t="s">
        <v>301</v>
      </c>
      <c r="G1792" s="6" t="s">
        <v>88</v>
      </c>
      <c r="H1792" t="s">
        <v>200</v>
      </c>
      <c r="I1792" t="s">
        <v>45</v>
      </c>
      <c r="J1792" t="s">
        <v>93</v>
      </c>
      <c r="K1792">
        <v>2.8</v>
      </c>
      <c r="L1792">
        <v>506</v>
      </c>
      <c r="M1792" t="s">
        <v>302</v>
      </c>
      <c r="N1792">
        <v>506</v>
      </c>
      <c r="O1792" t="s">
        <v>24</v>
      </c>
      <c r="P1792" cm="1">
        <f t="array" ref="P1792">IF(Q1792&gt;0,INDEX(Q1792:Q13926,MATCH(TRUE,INDEX(Q1792:Q13926="",,),0)-1),"")</f>
        <v>8</v>
      </c>
      <c r="Q1792">
        <f t="shared" si="42"/>
        <v>1</v>
      </c>
      <c r="R1792">
        <f>IF(P1792="","",0)</f>
        <v>0</v>
      </c>
    </row>
    <row r="1793" spans="1:18" x14ac:dyDescent="0.3">
      <c r="A1793" t="s">
        <v>260</v>
      </c>
      <c r="B1793" s="1">
        <v>38764</v>
      </c>
      <c r="C1793" t="s">
        <v>16</v>
      </c>
      <c r="D1793" t="s">
        <v>300</v>
      </c>
      <c r="E1793" t="s">
        <v>301</v>
      </c>
      <c r="G1793" s="6" t="s">
        <v>88</v>
      </c>
      <c r="H1793" t="s">
        <v>101</v>
      </c>
      <c r="I1793" t="s">
        <v>21</v>
      </c>
      <c r="J1793" t="s">
        <v>73</v>
      </c>
      <c r="K1793">
        <v>43.9</v>
      </c>
      <c r="L1793">
        <v>13.4</v>
      </c>
      <c r="M1793" t="s">
        <v>302</v>
      </c>
      <c r="N1793">
        <v>13.4</v>
      </c>
      <c r="O1793" t="s">
        <v>24</v>
      </c>
      <c r="P1793" cm="1">
        <f t="array" ref="P1793">IF(Q1793&gt;0,INDEX(Q1793:Q13927,MATCH(TRUE,INDEX(Q1793:Q13927="",,),0)-1),"")</f>
        <v>8</v>
      </c>
      <c r="Q1793">
        <f t="shared" si="42"/>
        <v>1</v>
      </c>
      <c r="R1793">
        <f>IF(P1793="","",0)</f>
        <v>0</v>
      </c>
    </row>
    <row r="1794" spans="1:18" x14ac:dyDescent="0.3">
      <c r="A1794" t="s">
        <v>260</v>
      </c>
      <c r="B1794" s="1">
        <v>38764</v>
      </c>
      <c r="C1794" t="s">
        <v>16</v>
      </c>
      <c r="D1794" t="s">
        <v>300</v>
      </c>
      <c r="E1794" t="s">
        <v>301</v>
      </c>
      <c r="G1794" t="s">
        <v>19</v>
      </c>
      <c r="H1794" t="s">
        <v>102</v>
      </c>
      <c r="I1794" t="s">
        <v>45</v>
      </c>
      <c r="J1794" t="s">
        <v>93</v>
      </c>
      <c r="K1794">
        <v>53.6</v>
      </c>
      <c r="L1794">
        <v>863</v>
      </c>
      <c r="M1794" t="s">
        <v>270</v>
      </c>
      <c r="N1794">
        <v>1116</v>
      </c>
      <c r="P1794" cm="1">
        <f t="array" ref="P1794">IF(Q1794&gt;0,INDEX(Q1794:Q13928,MATCH(TRUE,INDEX(Q1794:Q13928="",,),0)-1),"")</f>
        <v>8</v>
      </c>
      <c r="Q1794">
        <f t="shared" si="42"/>
        <v>2</v>
      </c>
      <c r="R1794">
        <f>IF(P1794="","",0)</f>
        <v>0</v>
      </c>
    </row>
    <row r="1795" spans="1:18" x14ac:dyDescent="0.3">
      <c r="A1795" t="s">
        <v>260</v>
      </c>
      <c r="B1795" s="1">
        <v>38764</v>
      </c>
      <c r="C1795" t="s">
        <v>16</v>
      </c>
      <c r="D1795" t="s">
        <v>300</v>
      </c>
      <c r="E1795" t="s">
        <v>301</v>
      </c>
      <c r="G1795" t="s">
        <v>19</v>
      </c>
      <c r="H1795" t="s">
        <v>72</v>
      </c>
      <c r="I1795" t="s">
        <v>21</v>
      </c>
      <c r="J1795" t="s">
        <v>73</v>
      </c>
      <c r="K1795">
        <v>514.4</v>
      </c>
      <c r="L1795">
        <v>12.8</v>
      </c>
      <c r="M1795" t="s">
        <v>270</v>
      </c>
      <c r="N1795">
        <v>22</v>
      </c>
      <c r="P1795" cm="1">
        <f t="array" ref="P1795">IF(Q1795&gt;0,INDEX(Q1795:Q13929,MATCH(TRUE,INDEX(Q1795:Q13929="",,),0)-1),"")</f>
        <v>8</v>
      </c>
      <c r="Q1795">
        <f t="shared" si="42"/>
        <v>2</v>
      </c>
      <c r="R1795">
        <f>IF(P1795="","",0)</f>
        <v>0</v>
      </c>
    </row>
    <row r="1796" spans="1:18" x14ac:dyDescent="0.3">
      <c r="A1796" t="s">
        <v>260</v>
      </c>
      <c r="B1796" s="1">
        <v>38764</v>
      </c>
      <c r="C1796" t="s">
        <v>16</v>
      </c>
      <c r="D1796" t="s">
        <v>300</v>
      </c>
      <c r="E1796" t="s">
        <v>301</v>
      </c>
      <c r="G1796" s="6" t="s">
        <v>88</v>
      </c>
      <c r="H1796" t="s">
        <v>85</v>
      </c>
      <c r="I1796" t="s">
        <v>45</v>
      </c>
      <c r="J1796" t="s">
        <v>93</v>
      </c>
      <c r="K1796">
        <v>2.2999999999999998</v>
      </c>
      <c r="L1796">
        <v>150</v>
      </c>
      <c r="M1796" t="s">
        <v>270</v>
      </c>
      <c r="N1796">
        <v>150</v>
      </c>
      <c r="P1796" cm="1">
        <f t="array" ref="P1796">IF(Q1796&gt;0,INDEX(Q1796:Q13930,MATCH(TRUE,INDEX(Q1796:Q13930="",,),0)-1),"")</f>
        <v>8</v>
      </c>
      <c r="Q1796">
        <f t="shared" si="42"/>
        <v>2</v>
      </c>
      <c r="R1796">
        <f>IF(P1796="","",0)</f>
        <v>0</v>
      </c>
    </row>
    <row r="1797" spans="1:18" x14ac:dyDescent="0.3">
      <c r="A1797" t="s">
        <v>260</v>
      </c>
      <c r="B1797" s="1">
        <v>38764</v>
      </c>
      <c r="C1797" t="s">
        <v>16</v>
      </c>
      <c r="D1797" t="s">
        <v>300</v>
      </c>
      <c r="E1797" t="s">
        <v>301</v>
      </c>
      <c r="G1797" s="6" t="s">
        <v>88</v>
      </c>
      <c r="H1797" t="s">
        <v>264</v>
      </c>
      <c r="I1797" t="s">
        <v>45</v>
      </c>
      <c r="J1797" t="s">
        <v>93</v>
      </c>
      <c r="K1797">
        <v>0.6</v>
      </c>
      <c r="L1797">
        <v>391</v>
      </c>
      <c r="M1797" t="s">
        <v>270</v>
      </c>
      <c r="N1797">
        <v>391</v>
      </c>
      <c r="P1797" cm="1">
        <f t="array" ref="P1797">IF(Q1797&gt;0,INDEX(Q1797:Q13931,MATCH(TRUE,INDEX(Q1797:Q13931="",,),0)-1),"")</f>
        <v>8</v>
      </c>
      <c r="Q1797">
        <f t="shared" si="42"/>
        <v>2</v>
      </c>
      <c r="R1797">
        <f>IF(P1797="","",0)</f>
        <v>0</v>
      </c>
    </row>
    <row r="1798" spans="1:18" x14ac:dyDescent="0.3">
      <c r="A1798" t="s">
        <v>260</v>
      </c>
      <c r="B1798" s="1">
        <v>38764</v>
      </c>
      <c r="C1798" t="s">
        <v>16</v>
      </c>
      <c r="D1798" t="s">
        <v>300</v>
      </c>
      <c r="E1798" t="s">
        <v>301</v>
      </c>
      <c r="G1798" s="6" t="s">
        <v>88</v>
      </c>
      <c r="H1798" t="s">
        <v>96</v>
      </c>
      <c r="I1798" t="s">
        <v>45</v>
      </c>
      <c r="J1798" t="s">
        <v>93</v>
      </c>
      <c r="K1798">
        <v>0.1</v>
      </c>
      <c r="L1798">
        <v>116</v>
      </c>
      <c r="M1798" t="s">
        <v>270</v>
      </c>
      <c r="N1798">
        <v>116</v>
      </c>
      <c r="P1798" cm="1">
        <f t="array" ref="P1798">IF(Q1798&gt;0,INDEX(Q1798:Q13932,MATCH(TRUE,INDEX(Q1798:Q13932="",,),0)-1),"")</f>
        <v>8</v>
      </c>
      <c r="Q1798">
        <f t="shared" si="42"/>
        <v>2</v>
      </c>
      <c r="R1798">
        <f>IF(P1798="","",0)</f>
        <v>0</v>
      </c>
    </row>
    <row r="1799" spans="1:18" x14ac:dyDescent="0.3">
      <c r="A1799" t="s">
        <v>260</v>
      </c>
      <c r="B1799" s="1">
        <v>38764</v>
      </c>
      <c r="C1799" t="s">
        <v>16</v>
      </c>
      <c r="D1799" t="s">
        <v>300</v>
      </c>
      <c r="E1799" t="s">
        <v>301</v>
      </c>
      <c r="G1799" s="6" t="s">
        <v>88</v>
      </c>
      <c r="H1799" t="s">
        <v>200</v>
      </c>
      <c r="I1799" t="s">
        <v>45</v>
      </c>
      <c r="J1799" t="s">
        <v>93</v>
      </c>
      <c r="K1799">
        <v>2.8</v>
      </c>
      <c r="L1799">
        <v>506</v>
      </c>
      <c r="M1799" t="s">
        <v>270</v>
      </c>
      <c r="N1799">
        <v>506</v>
      </c>
      <c r="P1799" cm="1">
        <f t="array" ref="P1799">IF(Q1799&gt;0,INDEX(Q1799:Q13933,MATCH(TRUE,INDEX(Q1799:Q13933="",,),0)-1),"")</f>
        <v>8</v>
      </c>
      <c r="Q1799">
        <f t="shared" si="42"/>
        <v>2</v>
      </c>
      <c r="R1799">
        <f>IF(P1799="","",0)</f>
        <v>0</v>
      </c>
    </row>
    <row r="1800" spans="1:18" x14ac:dyDescent="0.3">
      <c r="A1800" t="s">
        <v>260</v>
      </c>
      <c r="B1800" s="1">
        <v>38764</v>
      </c>
      <c r="C1800" t="s">
        <v>16</v>
      </c>
      <c r="D1800" t="s">
        <v>300</v>
      </c>
      <c r="E1800" t="s">
        <v>301</v>
      </c>
      <c r="G1800" s="6" t="s">
        <v>88</v>
      </c>
      <c r="H1800" t="s">
        <v>101</v>
      </c>
      <c r="I1800" t="s">
        <v>21</v>
      </c>
      <c r="J1800" t="s">
        <v>73</v>
      </c>
      <c r="K1800">
        <v>43.9</v>
      </c>
      <c r="L1800">
        <v>13.4</v>
      </c>
      <c r="M1800" t="s">
        <v>270</v>
      </c>
      <c r="N1800">
        <v>13.4</v>
      </c>
      <c r="P1800" cm="1">
        <f t="array" ref="P1800">IF(Q1800&gt;0,INDEX(Q1800:Q13934,MATCH(TRUE,INDEX(Q1800:Q13934="",,),0)-1),"")</f>
        <v>8</v>
      </c>
      <c r="Q1800">
        <f t="shared" si="42"/>
        <v>2</v>
      </c>
      <c r="R1800">
        <f>IF(P1800="","",0)</f>
        <v>0</v>
      </c>
    </row>
    <row r="1801" spans="1:18" x14ac:dyDescent="0.3">
      <c r="A1801" t="s">
        <v>260</v>
      </c>
      <c r="B1801" s="1">
        <v>38764</v>
      </c>
      <c r="C1801" t="s">
        <v>16</v>
      </c>
      <c r="D1801" t="s">
        <v>300</v>
      </c>
      <c r="E1801" t="s">
        <v>301</v>
      </c>
      <c r="G1801" t="s">
        <v>19</v>
      </c>
      <c r="H1801" t="s">
        <v>102</v>
      </c>
      <c r="I1801" t="s">
        <v>45</v>
      </c>
      <c r="J1801" t="s">
        <v>93</v>
      </c>
      <c r="K1801">
        <v>53.6</v>
      </c>
      <c r="L1801">
        <v>863</v>
      </c>
      <c r="M1801" t="s">
        <v>287</v>
      </c>
      <c r="N1801">
        <v>900</v>
      </c>
      <c r="P1801" cm="1">
        <f t="array" ref="P1801">IF(Q1801&gt;0,INDEX(Q1801:Q13935,MATCH(TRUE,INDEX(Q1801:Q13935="",,),0)-1),"")</f>
        <v>8</v>
      </c>
      <c r="Q1801">
        <f t="shared" si="42"/>
        <v>3</v>
      </c>
      <c r="R1801">
        <f>IF(P1801="","",0)</f>
        <v>0</v>
      </c>
    </row>
    <row r="1802" spans="1:18" x14ac:dyDescent="0.3">
      <c r="A1802" t="s">
        <v>260</v>
      </c>
      <c r="B1802" s="1">
        <v>38764</v>
      </c>
      <c r="C1802" t="s">
        <v>16</v>
      </c>
      <c r="D1802" t="s">
        <v>300</v>
      </c>
      <c r="E1802" t="s">
        <v>301</v>
      </c>
      <c r="G1802" t="s">
        <v>19</v>
      </c>
      <c r="H1802" t="s">
        <v>72</v>
      </c>
      <c r="I1802" t="s">
        <v>21</v>
      </c>
      <c r="J1802" t="s">
        <v>73</v>
      </c>
      <c r="K1802">
        <v>514.4</v>
      </c>
      <c r="L1802">
        <v>12.8</v>
      </c>
      <c r="M1802" t="s">
        <v>287</v>
      </c>
      <c r="N1802">
        <v>35</v>
      </c>
      <c r="P1802" cm="1">
        <f t="array" ref="P1802">IF(Q1802&gt;0,INDEX(Q1802:Q13936,MATCH(TRUE,INDEX(Q1802:Q13936="",,),0)-1),"")</f>
        <v>8</v>
      </c>
      <c r="Q1802">
        <f t="shared" si="42"/>
        <v>3</v>
      </c>
      <c r="R1802">
        <f>IF(P1802="","",0)</f>
        <v>0</v>
      </c>
    </row>
    <row r="1803" spans="1:18" x14ac:dyDescent="0.3">
      <c r="A1803" t="s">
        <v>260</v>
      </c>
      <c r="B1803" s="1">
        <v>38764</v>
      </c>
      <c r="C1803" t="s">
        <v>16</v>
      </c>
      <c r="D1803" t="s">
        <v>300</v>
      </c>
      <c r="E1803" t="s">
        <v>301</v>
      </c>
      <c r="G1803" s="6" t="s">
        <v>88</v>
      </c>
      <c r="H1803" t="s">
        <v>85</v>
      </c>
      <c r="I1803" t="s">
        <v>45</v>
      </c>
      <c r="J1803" t="s">
        <v>93</v>
      </c>
      <c r="K1803">
        <v>2.2999999999999998</v>
      </c>
      <c r="L1803">
        <v>150</v>
      </c>
      <c r="M1803" t="s">
        <v>287</v>
      </c>
      <c r="N1803">
        <v>150</v>
      </c>
      <c r="P1803" cm="1">
        <f t="array" ref="P1803">IF(Q1803&gt;0,INDEX(Q1803:Q13937,MATCH(TRUE,INDEX(Q1803:Q13937="",,),0)-1),"")</f>
        <v>8</v>
      </c>
      <c r="Q1803">
        <f t="shared" si="42"/>
        <v>3</v>
      </c>
      <c r="R1803">
        <f>IF(P1803="","",0)</f>
        <v>0</v>
      </c>
    </row>
    <row r="1804" spans="1:18" x14ac:dyDescent="0.3">
      <c r="A1804" t="s">
        <v>260</v>
      </c>
      <c r="B1804" s="1">
        <v>38764</v>
      </c>
      <c r="C1804" t="s">
        <v>16</v>
      </c>
      <c r="D1804" t="s">
        <v>300</v>
      </c>
      <c r="E1804" t="s">
        <v>301</v>
      </c>
      <c r="G1804" s="6" t="s">
        <v>88</v>
      </c>
      <c r="H1804" t="s">
        <v>264</v>
      </c>
      <c r="I1804" t="s">
        <v>45</v>
      </c>
      <c r="J1804" t="s">
        <v>93</v>
      </c>
      <c r="K1804">
        <v>0.6</v>
      </c>
      <c r="L1804">
        <v>391</v>
      </c>
      <c r="M1804" t="s">
        <v>287</v>
      </c>
      <c r="N1804">
        <v>391</v>
      </c>
      <c r="P1804" cm="1">
        <f t="array" ref="P1804">IF(Q1804&gt;0,INDEX(Q1804:Q13938,MATCH(TRUE,INDEX(Q1804:Q13938="",,),0)-1),"")</f>
        <v>8</v>
      </c>
      <c r="Q1804">
        <f t="shared" si="42"/>
        <v>3</v>
      </c>
      <c r="R1804">
        <f>IF(P1804="","",0)</f>
        <v>0</v>
      </c>
    </row>
    <row r="1805" spans="1:18" x14ac:dyDescent="0.3">
      <c r="A1805" t="s">
        <v>260</v>
      </c>
      <c r="B1805" s="1">
        <v>38764</v>
      </c>
      <c r="C1805" t="s">
        <v>16</v>
      </c>
      <c r="D1805" t="s">
        <v>300</v>
      </c>
      <c r="E1805" t="s">
        <v>301</v>
      </c>
      <c r="G1805" s="6" t="s">
        <v>88</v>
      </c>
      <c r="H1805" t="s">
        <v>96</v>
      </c>
      <c r="I1805" t="s">
        <v>45</v>
      </c>
      <c r="J1805" t="s">
        <v>93</v>
      </c>
      <c r="K1805">
        <v>0.1</v>
      </c>
      <c r="L1805">
        <v>116</v>
      </c>
      <c r="M1805" t="s">
        <v>287</v>
      </c>
      <c r="N1805">
        <v>116</v>
      </c>
      <c r="P1805" cm="1">
        <f t="array" ref="P1805">IF(Q1805&gt;0,INDEX(Q1805:Q13939,MATCH(TRUE,INDEX(Q1805:Q13939="",,),0)-1),"")</f>
        <v>8</v>
      </c>
      <c r="Q1805">
        <f t="shared" si="42"/>
        <v>3</v>
      </c>
      <c r="R1805">
        <f>IF(P1805="","",0)</f>
        <v>0</v>
      </c>
    </row>
    <row r="1806" spans="1:18" x14ac:dyDescent="0.3">
      <c r="A1806" t="s">
        <v>260</v>
      </c>
      <c r="B1806" s="1">
        <v>38764</v>
      </c>
      <c r="C1806" t="s">
        <v>16</v>
      </c>
      <c r="D1806" t="s">
        <v>300</v>
      </c>
      <c r="E1806" t="s">
        <v>301</v>
      </c>
      <c r="G1806" s="6" t="s">
        <v>88</v>
      </c>
      <c r="H1806" t="s">
        <v>200</v>
      </c>
      <c r="I1806" t="s">
        <v>45</v>
      </c>
      <c r="J1806" t="s">
        <v>93</v>
      </c>
      <c r="K1806">
        <v>2.8</v>
      </c>
      <c r="L1806">
        <v>506</v>
      </c>
      <c r="M1806" t="s">
        <v>287</v>
      </c>
      <c r="N1806">
        <v>506</v>
      </c>
      <c r="P1806" cm="1">
        <f t="array" ref="P1806">IF(Q1806&gt;0,INDEX(Q1806:Q13940,MATCH(TRUE,INDEX(Q1806:Q13940="",,),0)-1),"")</f>
        <v>8</v>
      </c>
      <c r="Q1806">
        <f t="shared" si="42"/>
        <v>3</v>
      </c>
      <c r="R1806">
        <f>IF(P1806="","",0)</f>
        <v>0</v>
      </c>
    </row>
    <row r="1807" spans="1:18" x14ac:dyDescent="0.3">
      <c r="A1807" t="s">
        <v>260</v>
      </c>
      <c r="B1807" s="1">
        <v>38764</v>
      </c>
      <c r="C1807" t="s">
        <v>16</v>
      </c>
      <c r="D1807" t="s">
        <v>300</v>
      </c>
      <c r="E1807" t="s">
        <v>301</v>
      </c>
      <c r="G1807" s="6" t="s">
        <v>88</v>
      </c>
      <c r="H1807" t="s">
        <v>101</v>
      </c>
      <c r="I1807" t="s">
        <v>21</v>
      </c>
      <c r="J1807" t="s">
        <v>73</v>
      </c>
      <c r="K1807">
        <v>43.9</v>
      </c>
      <c r="L1807">
        <v>13.4</v>
      </c>
      <c r="M1807" t="s">
        <v>287</v>
      </c>
      <c r="N1807">
        <v>13.4</v>
      </c>
      <c r="P1807" cm="1">
        <f t="array" ref="P1807">IF(Q1807&gt;0,INDEX(Q1807:Q13941,MATCH(TRUE,INDEX(Q1807:Q13941="",,),0)-1),"")</f>
        <v>8</v>
      </c>
      <c r="Q1807">
        <f t="shared" si="42"/>
        <v>3</v>
      </c>
      <c r="R1807">
        <f>IF(P1807="","",0)</f>
        <v>0</v>
      </c>
    </row>
    <row r="1808" spans="1:18" x14ac:dyDescent="0.3">
      <c r="A1808" t="s">
        <v>260</v>
      </c>
      <c r="B1808" s="1">
        <v>38764</v>
      </c>
      <c r="C1808" t="s">
        <v>16</v>
      </c>
      <c r="D1808" t="s">
        <v>300</v>
      </c>
      <c r="E1808" t="s">
        <v>301</v>
      </c>
      <c r="G1808" t="s">
        <v>19</v>
      </c>
      <c r="H1808" t="s">
        <v>102</v>
      </c>
      <c r="I1808" t="s">
        <v>45</v>
      </c>
      <c r="J1808" t="s">
        <v>93</v>
      </c>
      <c r="K1808">
        <v>53.6</v>
      </c>
      <c r="L1808">
        <v>863</v>
      </c>
      <c r="M1808" t="s">
        <v>292</v>
      </c>
      <c r="N1808">
        <v>926</v>
      </c>
      <c r="P1808" cm="1">
        <f t="array" ref="P1808">IF(Q1808&gt;0,INDEX(Q1808:Q13942,MATCH(TRUE,INDEX(Q1808:Q13942="",,),0)-1),"")</f>
        <v>8</v>
      </c>
      <c r="Q1808">
        <f t="shared" si="42"/>
        <v>4</v>
      </c>
      <c r="R1808">
        <f>IF(P1808="","",0)</f>
        <v>0</v>
      </c>
    </row>
    <row r="1809" spans="1:18" x14ac:dyDescent="0.3">
      <c r="A1809" t="s">
        <v>260</v>
      </c>
      <c r="B1809" s="1">
        <v>38764</v>
      </c>
      <c r="C1809" t="s">
        <v>16</v>
      </c>
      <c r="D1809" t="s">
        <v>300</v>
      </c>
      <c r="E1809" t="s">
        <v>301</v>
      </c>
      <c r="G1809" t="s">
        <v>19</v>
      </c>
      <c r="H1809" t="s">
        <v>72</v>
      </c>
      <c r="I1809" t="s">
        <v>21</v>
      </c>
      <c r="J1809" t="s">
        <v>73</v>
      </c>
      <c r="K1809">
        <v>514.4</v>
      </c>
      <c r="L1809">
        <v>12.8</v>
      </c>
      <c r="M1809" t="s">
        <v>292</v>
      </c>
      <c r="N1809">
        <v>31.2</v>
      </c>
      <c r="P1809" cm="1">
        <f t="array" ref="P1809">IF(Q1809&gt;0,INDEX(Q1809:Q13943,MATCH(TRUE,INDEX(Q1809:Q13943="",,),0)-1),"")</f>
        <v>8</v>
      </c>
      <c r="Q1809">
        <f t="shared" si="42"/>
        <v>4</v>
      </c>
      <c r="R1809">
        <f>IF(P1809="","",0)</f>
        <v>0</v>
      </c>
    </row>
    <row r="1810" spans="1:18" x14ac:dyDescent="0.3">
      <c r="A1810" t="s">
        <v>260</v>
      </c>
      <c r="B1810" s="1">
        <v>38764</v>
      </c>
      <c r="C1810" t="s">
        <v>16</v>
      </c>
      <c r="D1810" t="s">
        <v>300</v>
      </c>
      <c r="E1810" t="s">
        <v>301</v>
      </c>
      <c r="G1810" s="6" t="s">
        <v>88</v>
      </c>
      <c r="H1810" t="s">
        <v>85</v>
      </c>
      <c r="I1810" t="s">
        <v>45</v>
      </c>
      <c r="J1810" t="s">
        <v>93</v>
      </c>
      <c r="K1810">
        <v>2.2999999999999998</v>
      </c>
      <c r="L1810">
        <v>150</v>
      </c>
      <c r="M1810" t="s">
        <v>292</v>
      </c>
      <c r="N1810">
        <v>150</v>
      </c>
      <c r="P1810" cm="1">
        <f t="array" ref="P1810">IF(Q1810&gt;0,INDEX(Q1810:Q13944,MATCH(TRUE,INDEX(Q1810:Q13944="",,),0)-1),"")</f>
        <v>8</v>
      </c>
      <c r="Q1810">
        <f t="shared" si="42"/>
        <v>4</v>
      </c>
      <c r="R1810">
        <f>IF(P1810="","",0)</f>
        <v>0</v>
      </c>
    </row>
    <row r="1811" spans="1:18" x14ac:dyDescent="0.3">
      <c r="A1811" t="s">
        <v>260</v>
      </c>
      <c r="B1811" s="1">
        <v>38764</v>
      </c>
      <c r="C1811" t="s">
        <v>16</v>
      </c>
      <c r="D1811" t="s">
        <v>300</v>
      </c>
      <c r="E1811" t="s">
        <v>301</v>
      </c>
      <c r="G1811" s="6" t="s">
        <v>88</v>
      </c>
      <c r="H1811" t="s">
        <v>264</v>
      </c>
      <c r="I1811" t="s">
        <v>45</v>
      </c>
      <c r="J1811" t="s">
        <v>93</v>
      </c>
      <c r="K1811">
        <v>0.6</v>
      </c>
      <c r="L1811">
        <v>391</v>
      </c>
      <c r="M1811" t="s">
        <v>292</v>
      </c>
      <c r="N1811">
        <v>391</v>
      </c>
      <c r="P1811" cm="1">
        <f t="array" ref="P1811">IF(Q1811&gt;0,INDEX(Q1811:Q13945,MATCH(TRUE,INDEX(Q1811:Q13945="",,),0)-1),"")</f>
        <v>8</v>
      </c>
      <c r="Q1811">
        <f t="shared" si="42"/>
        <v>4</v>
      </c>
      <c r="R1811">
        <f>IF(P1811="","",0)</f>
        <v>0</v>
      </c>
    </row>
    <row r="1812" spans="1:18" x14ac:dyDescent="0.3">
      <c r="A1812" t="s">
        <v>260</v>
      </c>
      <c r="B1812" s="1">
        <v>38764</v>
      </c>
      <c r="C1812" t="s">
        <v>16</v>
      </c>
      <c r="D1812" t="s">
        <v>300</v>
      </c>
      <c r="E1812" t="s">
        <v>301</v>
      </c>
      <c r="G1812" s="6" t="s">
        <v>88</v>
      </c>
      <c r="H1812" t="s">
        <v>96</v>
      </c>
      <c r="I1812" t="s">
        <v>45</v>
      </c>
      <c r="J1812" t="s">
        <v>93</v>
      </c>
      <c r="K1812">
        <v>0.1</v>
      </c>
      <c r="L1812">
        <v>116</v>
      </c>
      <c r="M1812" t="s">
        <v>292</v>
      </c>
      <c r="N1812">
        <v>116</v>
      </c>
      <c r="P1812" cm="1">
        <f t="array" ref="P1812">IF(Q1812&gt;0,INDEX(Q1812:Q13946,MATCH(TRUE,INDEX(Q1812:Q13946="",,),0)-1),"")</f>
        <v>8</v>
      </c>
      <c r="Q1812">
        <f t="shared" si="42"/>
        <v>4</v>
      </c>
      <c r="R1812">
        <f>IF(P1812="","",0)</f>
        <v>0</v>
      </c>
    </row>
    <row r="1813" spans="1:18" x14ac:dyDescent="0.3">
      <c r="A1813" t="s">
        <v>260</v>
      </c>
      <c r="B1813" s="1">
        <v>38764</v>
      </c>
      <c r="C1813" t="s">
        <v>16</v>
      </c>
      <c r="D1813" t="s">
        <v>300</v>
      </c>
      <c r="E1813" t="s">
        <v>301</v>
      </c>
      <c r="G1813" s="6" t="s">
        <v>88</v>
      </c>
      <c r="H1813" t="s">
        <v>200</v>
      </c>
      <c r="I1813" t="s">
        <v>45</v>
      </c>
      <c r="J1813" t="s">
        <v>93</v>
      </c>
      <c r="K1813">
        <v>2.8</v>
      </c>
      <c r="L1813">
        <v>506</v>
      </c>
      <c r="M1813" t="s">
        <v>292</v>
      </c>
      <c r="N1813">
        <v>506</v>
      </c>
      <c r="P1813" cm="1">
        <f t="array" ref="P1813">IF(Q1813&gt;0,INDEX(Q1813:Q13947,MATCH(TRUE,INDEX(Q1813:Q13947="",,),0)-1),"")</f>
        <v>8</v>
      </c>
      <c r="Q1813">
        <f t="shared" si="42"/>
        <v>4</v>
      </c>
      <c r="R1813">
        <f>IF(P1813="","",0)</f>
        <v>0</v>
      </c>
    </row>
    <row r="1814" spans="1:18" x14ac:dyDescent="0.3">
      <c r="A1814" t="s">
        <v>260</v>
      </c>
      <c r="B1814" s="1">
        <v>38764</v>
      </c>
      <c r="C1814" t="s">
        <v>16</v>
      </c>
      <c r="D1814" t="s">
        <v>300</v>
      </c>
      <c r="E1814" t="s">
        <v>301</v>
      </c>
      <c r="G1814" s="6" t="s">
        <v>88</v>
      </c>
      <c r="H1814" t="s">
        <v>101</v>
      </c>
      <c r="I1814" t="s">
        <v>21</v>
      </c>
      <c r="J1814" t="s">
        <v>73</v>
      </c>
      <c r="K1814">
        <v>43.9</v>
      </c>
      <c r="L1814">
        <v>13.4</v>
      </c>
      <c r="M1814" t="s">
        <v>292</v>
      </c>
      <c r="N1814">
        <v>13.4</v>
      </c>
      <c r="P1814" cm="1">
        <f t="array" ref="P1814">IF(Q1814&gt;0,INDEX(Q1814:Q13948,MATCH(TRUE,INDEX(Q1814:Q13948="",,),0)-1),"")</f>
        <v>8</v>
      </c>
      <c r="Q1814">
        <f t="shared" si="42"/>
        <v>4</v>
      </c>
      <c r="R1814">
        <f>IF(P1814="","",0)</f>
        <v>0</v>
      </c>
    </row>
    <row r="1815" spans="1:18" x14ac:dyDescent="0.3">
      <c r="A1815" t="s">
        <v>260</v>
      </c>
      <c r="B1815" s="1">
        <v>38764</v>
      </c>
      <c r="C1815" t="s">
        <v>16</v>
      </c>
      <c r="D1815" t="s">
        <v>300</v>
      </c>
      <c r="E1815" t="s">
        <v>301</v>
      </c>
      <c r="G1815" t="s">
        <v>19</v>
      </c>
      <c r="H1815" t="s">
        <v>102</v>
      </c>
      <c r="I1815" t="s">
        <v>45</v>
      </c>
      <c r="J1815" t="s">
        <v>93</v>
      </c>
      <c r="K1815">
        <v>53.6</v>
      </c>
      <c r="L1815">
        <v>863</v>
      </c>
      <c r="M1815" t="s">
        <v>296</v>
      </c>
      <c r="N1815">
        <v>900</v>
      </c>
      <c r="P1815" cm="1">
        <f t="array" ref="P1815">IF(Q1815&gt;0,INDEX(Q1815:Q13949,MATCH(TRUE,INDEX(Q1815:Q13949="",,),0)-1),"")</f>
        <v>8</v>
      </c>
      <c r="Q1815">
        <f t="shared" si="42"/>
        <v>5</v>
      </c>
      <c r="R1815">
        <f>IF(P1815="","",0)</f>
        <v>0</v>
      </c>
    </row>
    <row r="1816" spans="1:18" x14ac:dyDescent="0.3">
      <c r="A1816" t="s">
        <v>260</v>
      </c>
      <c r="B1816" s="1">
        <v>38764</v>
      </c>
      <c r="C1816" t="s">
        <v>16</v>
      </c>
      <c r="D1816" t="s">
        <v>300</v>
      </c>
      <c r="E1816" t="s">
        <v>301</v>
      </c>
      <c r="G1816" t="s">
        <v>19</v>
      </c>
      <c r="H1816" t="s">
        <v>72</v>
      </c>
      <c r="I1816" t="s">
        <v>21</v>
      </c>
      <c r="J1816" t="s">
        <v>73</v>
      </c>
      <c r="K1816">
        <v>514.4</v>
      </c>
      <c r="L1816">
        <v>12.8</v>
      </c>
      <c r="M1816" t="s">
        <v>296</v>
      </c>
      <c r="N1816">
        <v>16</v>
      </c>
      <c r="P1816" cm="1">
        <f t="array" ref="P1816">IF(Q1816&gt;0,INDEX(Q1816:Q13950,MATCH(TRUE,INDEX(Q1816:Q13950="",,),0)-1),"")</f>
        <v>8</v>
      </c>
      <c r="Q1816">
        <f t="shared" si="42"/>
        <v>5</v>
      </c>
      <c r="R1816">
        <f>IF(P1816="","",0)</f>
        <v>0</v>
      </c>
    </row>
    <row r="1817" spans="1:18" x14ac:dyDescent="0.3">
      <c r="A1817" t="s">
        <v>260</v>
      </c>
      <c r="B1817" s="1">
        <v>38764</v>
      </c>
      <c r="C1817" t="s">
        <v>16</v>
      </c>
      <c r="D1817" t="s">
        <v>300</v>
      </c>
      <c r="E1817" t="s">
        <v>301</v>
      </c>
      <c r="G1817" s="6" t="s">
        <v>88</v>
      </c>
      <c r="H1817" t="s">
        <v>85</v>
      </c>
      <c r="I1817" t="s">
        <v>45</v>
      </c>
      <c r="J1817" t="s">
        <v>93</v>
      </c>
      <c r="K1817">
        <v>2.2999999999999998</v>
      </c>
      <c r="L1817">
        <v>150</v>
      </c>
      <c r="M1817" t="s">
        <v>296</v>
      </c>
      <c r="N1817">
        <v>150</v>
      </c>
      <c r="P1817" cm="1">
        <f t="array" ref="P1817">IF(Q1817&gt;0,INDEX(Q1817:Q13951,MATCH(TRUE,INDEX(Q1817:Q13951="",,),0)-1),"")</f>
        <v>8</v>
      </c>
      <c r="Q1817">
        <f t="shared" si="42"/>
        <v>5</v>
      </c>
      <c r="R1817">
        <f>IF(P1817="","",0)</f>
        <v>0</v>
      </c>
    </row>
    <row r="1818" spans="1:18" x14ac:dyDescent="0.3">
      <c r="A1818" t="s">
        <v>260</v>
      </c>
      <c r="B1818" s="1">
        <v>38764</v>
      </c>
      <c r="C1818" t="s">
        <v>16</v>
      </c>
      <c r="D1818" t="s">
        <v>300</v>
      </c>
      <c r="E1818" t="s">
        <v>301</v>
      </c>
      <c r="G1818" s="6" t="s">
        <v>88</v>
      </c>
      <c r="H1818" t="s">
        <v>264</v>
      </c>
      <c r="I1818" t="s">
        <v>45</v>
      </c>
      <c r="J1818" t="s">
        <v>93</v>
      </c>
      <c r="K1818">
        <v>0.6</v>
      </c>
      <c r="L1818">
        <v>391</v>
      </c>
      <c r="M1818" t="s">
        <v>296</v>
      </c>
      <c r="N1818">
        <v>391</v>
      </c>
      <c r="P1818" cm="1">
        <f t="array" ref="P1818">IF(Q1818&gt;0,INDEX(Q1818:Q13952,MATCH(TRUE,INDEX(Q1818:Q13952="",,),0)-1),"")</f>
        <v>8</v>
      </c>
      <c r="Q1818">
        <f t="shared" si="42"/>
        <v>5</v>
      </c>
      <c r="R1818">
        <f>IF(P1818="","",0)</f>
        <v>0</v>
      </c>
    </row>
    <row r="1819" spans="1:18" x14ac:dyDescent="0.3">
      <c r="A1819" t="s">
        <v>260</v>
      </c>
      <c r="B1819" s="1">
        <v>38764</v>
      </c>
      <c r="C1819" t="s">
        <v>16</v>
      </c>
      <c r="D1819" t="s">
        <v>300</v>
      </c>
      <c r="E1819" t="s">
        <v>301</v>
      </c>
      <c r="G1819" s="6" t="s">
        <v>88</v>
      </c>
      <c r="H1819" t="s">
        <v>96</v>
      </c>
      <c r="I1819" t="s">
        <v>45</v>
      </c>
      <c r="J1819" t="s">
        <v>93</v>
      </c>
      <c r="K1819">
        <v>0.1</v>
      </c>
      <c r="L1819">
        <v>116</v>
      </c>
      <c r="M1819" t="s">
        <v>296</v>
      </c>
      <c r="N1819">
        <v>116</v>
      </c>
      <c r="P1819" cm="1">
        <f t="array" ref="P1819">IF(Q1819&gt;0,INDEX(Q1819:Q13953,MATCH(TRUE,INDEX(Q1819:Q13953="",,),0)-1),"")</f>
        <v>8</v>
      </c>
      <c r="Q1819">
        <f t="shared" si="42"/>
        <v>5</v>
      </c>
      <c r="R1819">
        <f>IF(P1819="","",0)</f>
        <v>0</v>
      </c>
    </row>
    <row r="1820" spans="1:18" x14ac:dyDescent="0.3">
      <c r="A1820" t="s">
        <v>260</v>
      </c>
      <c r="B1820" s="1">
        <v>38764</v>
      </c>
      <c r="C1820" t="s">
        <v>16</v>
      </c>
      <c r="D1820" t="s">
        <v>300</v>
      </c>
      <c r="E1820" t="s">
        <v>301</v>
      </c>
      <c r="G1820" s="6" t="s">
        <v>88</v>
      </c>
      <c r="H1820" t="s">
        <v>200</v>
      </c>
      <c r="I1820" t="s">
        <v>45</v>
      </c>
      <c r="J1820" t="s">
        <v>93</v>
      </c>
      <c r="K1820">
        <v>2.8</v>
      </c>
      <c r="L1820">
        <v>506</v>
      </c>
      <c r="M1820" t="s">
        <v>296</v>
      </c>
      <c r="N1820">
        <v>506</v>
      </c>
      <c r="P1820" cm="1">
        <f t="array" ref="P1820">IF(Q1820&gt;0,INDEX(Q1820:Q13954,MATCH(TRUE,INDEX(Q1820:Q13954="",,),0)-1),"")</f>
        <v>8</v>
      </c>
      <c r="Q1820">
        <f t="shared" si="42"/>
        <v>5</v>
      </c>
      <c r="R1820">
        <f>IF(P1820="","",0)</f>
        <v>0</v>
      </c>
    </row>
    <row r="1821" spans="1:18" x14ac:dyDescent="0.3">
      <c r="A1821" t="s">
        <v>260</v>
      </c>
      <c r="B1821" s="1">
        <v>38764</v>
      </c>
      <c r="C1821" t="s">
        <v>16</v>
      </c>
      <c r="D1821" t="s">
        <v>300</v>
      </c>
      <c r="E1821" t="s">
        <v>301</v>
      </c>
      <c r="G1821" s="6" t="s">
        <v>88</v>
      </c>
      <c r="H1821" t="s">
        <v>101</v>
      </c>
      <c r="I1821" t="s">
        <v>21</v>
      </c>
      <c r="J1821" t="s">
        <v>73</v>
      </c>
      <c r="K1821">
        <v>43.9</v>
      </c>
      <c r="L1821">
        <v>13.4</v>
      </c>
      <c r="M1821" t="s">
        <v>296</v>
      </c>
      <c r="N1821">
        <v>13.4</v>
      </c>
      <c r="P1821" cm="1">
        <f t="array" ref="P1821">IF(Q1821&gt;0,INDEX(Q1821:Q13955,MATCH(TRUE,INDEX(Q1821:Q13955="",,),0)-1),"")</f>
        <v>8</v>
      </c>
      <c r="Q1821">
        <f t="shared" si="42"/>
        <v>5</v>
      </c>
      <c r="R1821">
        <f>IF(P1821="","",0)</f>
        <v>0</v>
      </c>
    </row>
    <row r="1822" spans="1:18" x14ac:dyDescent="0.3">
      <c r="A1822" t="s">
        <v>260</v>
      </c>
      <c r="B1822" s="1">
        <v>38764</v>
      </c>
      <c r="C1822" t="s">
        <v>16</v>
      </c>
      <c r="D1822" t="s">
        <v>300</v>
      </c>
      <c r="E1822" t="s">
        <v>301</v>
      </c>
      <c r="G1822" t="s">
        <v>19</v>
      </c>
      <c r="H1822" t="s">
        <v>102</v>
      </c>
      <c r="I1822" t="s">
        <v>45</v>
      </c>
      <c r="J1822" t="s">
        <v>93</v>
      </c>
      <c r="K1822">
        <v>53.6</v>
      </c>
      <c r="L1822">
        <v>863</v>
      </c>
      <c r="M1822" t="s">
        <v>295</v>
      </c>
      <c r="N1822">
        <v>863</v>
      </c>
      <c r="P1822" cm="1">
        <f t="array" ref="P1822">IF(Q1822&gt;0,INDEX(Q1822:Q13956,MATCH(TRUE,INDEX(Q1822:Q13956="",,),0)-1),"")</f>
        <v>8</v>
      </c>
      <c r="Q1822">
        <f t="shared" si="42"/>
        <v>6</v>
      </c>
      <c r="R1822">
        <f>IF(P1822="","",0)</f>
        <v>0</v>
      </c>
    </row>
    <row r="1823" spans="1:18" x14ac:dyDescent="0.3">
      <c r="A1823" t="s">
        <v>260</v>
      </c>
      <c r="B1823" s="1">
        <v>38764</v>
      </c>
      <c r="C1823" t="s">
        <v>16</v>
      </c>
      <c r="D1823" t="s">
        <v>300</v>
      </c>
      <c r="E1823" t="s">
        <v>301</v>
      </c>
      <c r="G1823" t="s">
        <v>19</v>
      </c>
      <c r="H1823" t="s">
        <v>72</v>
      </c>
      <c r="I1823" t="s">
        <v>21</v>
      </c>
      <c r="J1823" t="s">
        <v>73</v>
      </c>
      <c r="K1823">
        <v>514.4</v>
      </c>
      <c r="L1823">
        <v>12.8</v>
      </c>
      <c r="M1823" t="s">
        <v>295</v>
      </c>
      <c r="N1823">
        <v>18</v>
      </c>
      <c r="P1823" cm="1">
        <f t="array" ref="P1823">IF(Q1823&gt;0,INDEX(Q1823:Q13957,MATCH(TRUE,INDEX(Q1823:Q13957="",,),0)-1),"")</f>
        <v>8</v>
      </c>
      <c r="Q1823">
        <f t="shared" si="42"/>
        <v>6</v>
      </c>
      <c r="R1823">
        <f>IF(P1823="","",0)</f>
        <v>0</v>
      </c>
    </row>
    <row r="1824" spans="1:18" x14ac:dyDescent="0.3">
      <c r="A1824" t="s">
        <v>260</v>
      </c>
      <c r="B1824" s="1">
        <v>38764</v>
      </c>
      <c r="C1824" t="s">
        <v>16</v>
      </c>
      <c r="D1824" t="s">
        <v>300</v>
      </c>
      <c r="E1824" t="s">
        <v>301</v>
      </c>
      <c r="G1824" s="6" t="s">
        <v>88</v>
      </c>
      <c r="H1824" t="s">
        <v>85</v>
      </c>
      <c r="I1824" t="s">
        <v>45</v>
      </c>
      <c r="J1824" t="s">
        <v>93</v>
      </c>
      <c r="K1824">
        <v>2.2999999999999998</v>
      </c>
      <c r="L1824">
        <v>150</v>
      </c>
      <c r="M1824" t="s">
        <v>295</v>
      </c>
      <c r="N1824">
        <v>150</v>
      </c>
      <c r="P1824" cm="1">
        <f t="array" ref="P1824">IF(Q1824&gt;0,INDEX(Q1824:Q13958,MATCH(TRUE,INDEX(Q1824:Q13958="",,),0)-1),"")</f>
        <v>8</v>
      </c>
      <c r="Q1824">
        <f t="shared" si="42"/>
        <v>6</v>
      </c>
      <c r="R1824">
        <f>IF(P1824="","",0)</f>
        <v>0</v>
      </c>
    </row>
    <row r="1825" spans="1:18" x14ac:dyDescent="0.3">
      <c r="A1825" t="s">
        <v>260</v>
      </c>
      <c r="B1825" s="1">
        <v>38764</v>
      </c>
      <c r="C1825" t="s">
        <v>16</v>
      </c>
      <c r="D1825" t="s">
        <v>300</v>
      </c>
      <c r="E1825" t="s">
        <v>301</v>
      </c>
      <c r="G1825" s="6" t="s">
        <v>88</v>
      </c>
      <c r="H1825" t="s">
        <v>264</v>
      </c>
      <c r="I1825" t="s">
        <v>45</v>
      </c>
      <c r="J1825" t="s">
        <v>93</v>
      </c>
      <c r="K1825">
        <v>0.6</v>
      </c>
      <c r="L1825">
        <v>391</v>
      </c>
      <c r="M1825" t="s">
        <v>295</v>
      </c>
      <c r="N1825">
        <v>391</v>
      </c>
      <c r="P1825" cm="1">
        <f t="array" ref="P1825">IF(Q1825&gt;0,INDEX(Q1825:Q13959,MATCH(TRUE,INDEX(Q1825:Q13959="",,),0)-1),"")</f>
        <v>8</v>
      </c>
      <c r="Q1825">
        <f t="shared" si="42"/>
        <v>6</v>
      </c>
      <c r="R1825">
        <f>IF(P1825="","",0)</f>
        <v>0</v>
      </c>
    </row>
    <row r="1826" spans="1:18" x14ac:dyDescent="0.3">
      <c r="A1826" t="s">
        <v>260</v>
      </c>
      <c r="B1826" s="1">
        <v>38764</v>
      </c>
      <c r="C1826" t="s">
        <v>16</v>
      </c>
      <c r="D1826" t="s">
        <v>300</v>
      </c>
      <c r="E1826" t="s">
        <v>301</v>
      </c>
      <c r="G1826" s="6" t="s">
        <v>88</v>
      </c>
      <c r="H1826" t="s">
        <v>96</v>
      </c>
      <c r="I1826" t="s">
        <v>45</v>
      </c>
      <c r="J1826" t="s">
        <v>93</v>
      </c>
      <c r="K1826">
        <v>0.1</v>
      </c>
      <c r="L1826">
        <v>116</v>
      </c>
      <c r="M1826" t="s">
        <v>295</v>
      </c>
      <c r="N1826">
        <v>116</v>
      </c>
      <c r="P1826" cm="1">
        <f t="array" ref="P1826">IF(Q1826&gt;0,INDEX(Q1826:Q13960,MATCH(TRUE,INDEX(Q1826:Q13960="",,),0)-1),"")</f>
        <v>8</v>
      </c>
      <c r="Q1826">
        <f t="shared" si="42"/>
        <v>6</v>
      </c>
      <c r="R1826">
        <f>IF(P1826="","",0)</f>
        <v>0</v>
      </c>
    </row>
    <row r="1827" spans="1:18" x14ac:dyDescent="0.3">
      <c r="A1827" t="s">
        <v>260</v>
      </c>
      <c r="B1827" s="1">
        <v>38764</v>
      </c>
      <c r="C1827" t="s">
        <v>16</v>
      </c>
      <c r="D1827" t="s">
        <v>300</v>
      </c>
      <c r="E1827" t="s">
        <v>301</v>
      </c>
      <c r="G1827" s="6" t="s">
        <v>88</v>
      </c>
      <c r="H1827" t="s">
        <v>200</v>
      </c>
      <c r="I1827" t="s">
        <v>45</v>
      </c>
      <c r="J1827" t="s">
        <v>93</v>
      </c>
      <c r="K1827">
        <v>2.8</v>
      </c>
      <c r="L1827">
        <v>506</v>
      </c>
      <c r="M1827" t="s">
        <v>295</v>
      </c>
      <c r="N1827">
        <v>506</v>
      </c>
      <c r="P1827" cm="1">
        <f t="array" ref="P1827">IF(Q1827&gt;0,INDEX(Q1827:Q13961,MATCH(TRUE,INDEX(Q1827:Q13961="",,),0)-1),"")</f>
        <v>8</v>
      </c>
      <c r="Q1827">
        <f t="shared" si="42"/>
        <v>6</v>
      </c>
      <c r="R1827">
        <f>IF(P1827="","",0)</f>
        <v>0</v>
      </c>
    </row>
    <row r="1828" spans="1:18" x14ac:dyDescent="0.3">
      <c r="A1828" t="s">
        <v>260</v>
      </c>
      <c r="B1828" s="1">
        <v>38764</v>
      </c>
      <c r="C1828" t="s">
        <v>16</v>
      </c>
      <c r="D1828" t="s">
        <v>300</v>
      </c>
      <c r="E1828" t="s">
        <v>301</v>
      </c>
      <c r="G1828" s="6" t="s">
        <v>88</v>
      </c>
      <c r="H1828" t="s">
        <v>101</v>
      </c>
      <c r="I1828" t="s">
        <v>21</v>
      </c>
      <c r="J1828" t="s">
        <v>73</v>
      </c>
      <c r="K1828">
        <v>43.9</v>
      </c>
      <c r="L1828">
        <v>13.4</v>
      </c>
      <c r="M1828" t="s">
        <v>295</v>
      </c>
      <c r="N1828">
        <v>13.4</v>
      </c>
      <c r="P1828" cm="1">
        <f t="array" ref="P1828">IF(Q1828&gt;0,INDEX(Q1828:Q13962,MATCH(TRUE,INDEX(Q1828:Q13962="",,),0)-1),"")</f>
        <v>8</v>
      </c>
      <c r="Q1828">
        <f t="shared" si="42"/>
        <v>6</v>
      </c>
      <c r="R1828">
        <f>IF(P1828="","",0)</f>
        <v>0</v>
      </c>
    </row>
    <row r="1829" spans="1:18" x14ac:dyDescent="0.3">
      <c r="A1829" t="s">
        <v>260</v>
      </c>
      <c r="B1829" s="1">
        <v>38764</v>
      </c>
      <c r="C1829" t="s">
        <v>16</v>
      </c>
      <c r="D1829" t="s">
        <v>300</v>
      </c>
      <c r="E1829" t="s">
        <v>301</v>
      </c>
      <c r="G1829" t="s">
        <v>19</v>
      </c>
      <c r="H1829" t="s">
        <v>102</v>
      </c>
      <c r="I1829" t="s">
        <v>45</v>
      </c>
      <c r="J1829" t="s">
        <v>93</v>
      </c>
      <c r="K1829">
        <v>53.6</v>
      </c>
      <c r="L1829">
        <v>863</v>
      </c>
      <c r="M1829" t="s">
        <v>286</v>
      </c>
      <c r="N1829">
        <v>875</v>
      </c>
      <c r="P1829" cm="1">
        <f t="array" ref="P1829">IF(Q1829&gt;0,INDEX(Q1829:Q13963,MATCH(TRUE,INDEX(Q1829:Q13963="",,),0)-1),"")</f>
        <v>8</v>
      </c>
      <c r="Q1829">
        <f t="shared" si="42"/>
        <v>7</v>
      </c>
      <c r="R1829">
        <f>IF(P1829="","",0)</f>
        <v>0</v>
      </c>
    </row>
    <row r="1830" spans="1:18" x14ac:dyDescent="0.3">
      <c r="A1830" t="s">
        <v>260</v>
      </c>
      <c r="B1830" s="1">
        <v>38764</v>
      </c>
      <c r="C1830" t="s">
        <v>16</v>
      </c>
      <c r="D1830" t="s">
        <v>300</v>
      </c>
      <c r="E1830" t="s">
        <v>301</v>
      </c>
      <c r="G1830" t="s">
        <v>19</v>
      </c>
      <c r="H1830" t="s">
        <v>72</v>
      </c>
      <c r="I1830" t="s">
        <v>21</v>
      </c>
      <c r="J1830" t="s">
        <v>73</v>
      </c>
      <c r="K1830">
        <v>514.4</v>
      </c>
      <c r="L1830">
        <v>12.8</v>
      </c>
      <c r="M1830" t="s">
        <v>286</v>
      </c>
      <c r="N1830">
        <v>15</v>
      </c>
      <c r="P1830" cm="1">
        <f t="array" ref="P1830">IF(Q1830&gt;0,INDEX(Q1830:Q13964,MATCH(TRUE,INDEX(Q1830:Q13964="",,),0)-1),"")</f>
        <v>8</v>
      </c>
      <c r="Q1830">
        <f t="shared" si="42"/>
        <v>7</v>
      </c>
      <c r="R1830">
        <f>IF(P1830="","",0)</f>
        <v>0</v>
      </c>
    </row>
    <row r="1831" spans="1:18" x14ac:dyDescent="0.3">
      <c r="A1831" t="s">
        <v>260</v>
      </c>
      <c r="B1831" s="1">
        <v>38764</v>
      </c>
      <c r="C1831" t="s">
        <v>16</v>
      </c>
      <c r="D1831" t="s">
        <v>300</v>
      </c>
      <c r="E1831" t="s">
        <v>301</v>
      </c>
      <c r="G1831" s="6" t="s">
        <v>88</v>
      </c>
      <c r="H1831" t="s">
        <v>85</v>
      </c>
      <c r="I1831" t="s">
        <v>45</v>
      </c>
      <c r="J1831" t="s">
        <v>93</v>
      </c>
      <c r="K1831">
        <v>2.2999999999999998</v>
      </c>
      <c r="L1831">
        <v>150</v>
      </c>
      <c r="M1831" t="s">
        <v>286</v>
      </c>
      <c r="N1831">
        <v>150</v>
      </c>
      <c r="P1831" cm="1">
        <f t="array" ref="P1831">IF(Q1831&gt;0,INDEX(Q1831:Q13965,MATCH(TRUE,INDEX(Q1831:Q13965="",,),0)-1),"")</f>
        <v>8</v>
      </c>
      <c r="Q1831">
        <f t="shared" si="42"/>
        <v>7</v>
      </c>
      <c r="R1831">
        <f>IF(P1831="","",0)</f>
        <v>0</v>
      </c>
    </row>
    <row r="1832" spans="1:18" x14ac:dyDescent="0.3">
      <c r="A1832" t="s">
        <v>260</v>
      </c>
      <c r="B1832" s="1">
        <v>38764</v>
      </c>
      <c r="C1832" t="s">
        <v>16</v>
      </c>
      <c r="D1832" t="s">
        <v>300</v>
      </c>
      <c r="E1832" t="s">
        <v>301</v>
      </c>
      <c r="G1832" s="6" t="s">
        <v>88</v>
      </c>
      <c r="H1832" t="s">
        <v>264</v>
      </c>
      <c r="I1832" t="s">
        <v>45</v>
      </c>
      <c r="J1832" t="s">
        <v>93</v>
      </c>
      <c r="K1832">
        <v>0.6</v>
      </c>
      <c r="L1832">
        <v>391</v>
      </c>
      <c r="M1832" t="s">
        <v>286</v>
      </c>
      <c r="N1832">
        <v>391</v>
      </c>
      <c r="P1832" cm="1">
        <f t="array" ref="P1832">IF(Q1832&gt;0,INDEX(Q1832:Q13966,MATCH(TRUE,INDEX(Q1832:Q13966="",,),0)-1),"")</f>
        <v>8</v>
      </c>
      <c r="Q1832">
        <f t="shared" si="42"/>
        <v>7</v>
      </c>
      <c r="R1832">
        <f>IF(P1832="","",0)</f>
        <v>0</v>
      </c>
    </row>
    <row r="1833" spans="1:18" x14ac:dyDescent="0.3">
      <c r="A1833" t="s">
        <v>260</v>
      </c>
      <c r="B1833" s="1">
        <v>38764</v>
      </c>
      <c r="C1833" t="s">
        <v>16</v>
      </c>
      <c r="D1833" t="s">
        <v>300</v>
      </c>
      <c r="E1833" t="s">
        <v>301</v>
      </c>
      <c r="G1833" s="6" t="s">
        <v>88</v>
      </c>
      <c r="H1833" t="s">
        <v>96</v>
      </c>
      <c r="I1833" t="s">
        <v>45</v>
      </c>
      <c r="J1833" t="s">
        <v>93</v>
      </c>
      <c r="K1833">
        <v>0.1</v>
      </c>
      <c r="L1833">
        <v>116</v>
      </c>
      <c r="M1833" t="s">
        <v>286</v>
      </c>
      <c r="N1833">
        <v>116</v>
      </c>
      <c r="P1833" cm="1">
        <f t="array" ref="P1833">IF(Q1833&gt;0,INDEX(Q1833:Q13967,MATCH(TRUE,INDEX(Q1833:Q13967="",,),0)-1),"")</f>
        <v>8</v>
      </c>
      <c r="Q1833">
        <f t="shared" si="42"/>
        <v>7</v>
      </c>
      <c r="R1833">
        <f>IF(P1833="","",0)</f>
        <v>0</v>
      </c>
    </row>
    <row r="1834" spans="1:18" x14ac:dyDescent="0.3">
      <c r="A1834" t="s">
        <v>260</v>
      </c>
      <c r="B1834" s="1">
        <v>38764</v>
      </c>
      <c r="C1834" t="s">
        <v>16</v>
      </c>
      <c r="D1834" t="s">
        <v>300</v>
      </c>
      <c r="E1834" t="s">
        <v>301</v>
      </c>
      <c r="G1834" s="6" t="s">
        <v>88</v>
      </c>
      <c r="H1834" t="s">
        <v>200</v>
      </c>
      <c r="I1834" t="s">
        <v>45</v>
      </c>
      <c r="J1834" t="s">
        <v>93</v>
      </c>
      <c r="K1834">
        <v>2.8</v>
      </c>
      <c r="L1834">
        <v>506</v>
      </c>
      <c r="M1834" t="s">
        <v>286</v>
      </c>
      <c r="N1834">
        <v>506</v>
      </c>
      <c r="P1834" cm="1">
        <f t="array" ref="P1834">IF(Q1834&gt;0,INDEX(Q1834:Q13968,MATCH(TRUE,INDEX(Q1834:Q13968="",,),0)-1),"")</f>
        <v>8</v>
      </c>
      <c r="Q1834">
        <f t="shared" si="42"/>
        <v>7</v>
      </c>
      <c r="R1834">
        <f>IF(P1834="","",0)</f>
        <v>0</v>
      </c>
    </row>
    <row r="1835" spans="1:18" x14ac:dyDescent="0.3">
      <c r="A1835" t="s">
        <v>260</v>
      </c>
      <c r="B1835" s="1">
        <v>38764</v>
      </c>
      <c r="C1835" t="s">
        <v>16</v>
      </c>
      <c r="D1835" t="s">
        <v>300</v>
      </c>
      <c r="E1835" t="s">
        <v>301</v>
      </c>
      <c r="G1835" s="6" t="s">
        <v>88</v>
      </c>
      <c r="H1835" t="s">
        <v>101</v>
      </c>
      <c r="I1835" t="s">
        <v>21</v>
      </c>
      <c r="J1835" t="s">
        <v>73</v>
      </c>
      <c r="K1835">
        <v>43.9</v>
      </c>
      <c r="L1835">
        <v>13.4</v>
      </c>
      <c r="M1835" t="s">
        <v>286</v>
      </c>
      <c r="N1835">
        <v>13.4</v>
      </c>
      <c r="P1835" cm="1">
        <f t="array" ref="P1835">IF(Q1835&gt;0,INDEX(Q1835:Q13969,MATCH(TRUE,INDEX(Q1835:Q13969="",,),0)-1),"")</f>
        <v>8</v>
      </c>
      <c r="Q1835">
        <f t="shared" si="42"/>
        <v>7</v>
      </c>
      <c r="R1835">
        <f>IF(P1835="","",0)</f>
        <v>0</v>
      </c>
    </row>
    <row r="1836" spans="1:18" x14ac:dyDescent="0.3">
      <c r="A1836" t="s">
        <v>260</v>
      </c>
      <c r="B1836" s="1">
        <v>38764</v>
      </c>
      <c r="C1836" t="s">
        <v>16</v>
      </c>
      <c r="D1836" t="s">
        <v>300</v>
      </c>
      <c r="E1836" t="s">
        <v>301</v>
      </c>
      <c r="G1836" t="s">
        <v>19</v>
      </c>
      <c r="H1836" t="s">
        <v>102</v>
      </c>
      <c r="I1836" t="s">
        <v>45</v>
      </c>
      <c r="J1836" t="s">
        <v>93</v>
      </c>
      <c r="K1836">
        <v>53.6</v>
      </c>
      <c r="L1836">
        <v>863</v>
      </c>
      <c r="M1836" t="s">
        <v>303</v>
      </c>
      <c r="N1836">
        <v>864.5</v>
      </c>
      <c r="P1836" cm="1">
        <f t="array" ref="P1836">IF(Q1836&gt;0,INDEX(Q1836:Q13970,MATCH(TRUE,INDEX(Q1836:Q13970="",,),0)-1),"")</f>
        <v>8</v>
      </c>
      <c r="Q1836">
        <f t="shared" si="42"/>
        <v>8</v>
      </c>
      <c r="R1836">
        <f>IF(P1836="","",0)</f>
        <v>0</v>
      </c>
    </row>
    <row r="1837" spans="1:18" x14ac:dyDescent="0.3">
      <c r="A1837" t="s">
        <v>260</v>
      </c>
      <c r="B1837" s="1">
        <v>38764</v>
      </c>
      <c r="C1837" t="s">
        <v>16</v>
      </c>
      <c r="D1837" t="s">
        <v>300</v>
      </c>
      <c r="E1837" t="s">
        <v>301</v>
      </c>
      <c r="G1837" t="s">
        <v>19</v>
      </c>
      <c r="H1837" t="s">
        <v>72</v>
      </c>
      <c r="I1837" t="s">
        <v>21</v>
      </c>
      <c r="J1837" t="s">
        <v>73</v>
      </c>
      <c r="K1837">
        <v>514.4</v>
      </c>
      <c r="L1837">
        <v>12.8</v>
      </c>
      <c r="M1837" t="s">
        <v>303</v>
      </c>
      <c r="N1837">
        <v>12.8</v>
      </c>
      <c r="P1837" cm="1">
        <f t="array" ref="P1837">IF(Q1837&gt;0,INDEX(Q1837:Q13971,MATCH(TRUE,INDEX(Q1837:Q13971="",,),0)-1),"")</f>
        <v>8</v>
      </c>
      <c r="Q1837">
        <f t="shared" si="42"/>
        <v>8</v>
      </c>
      <c r="R1837">
        <f>IF(P1837="","",0)</f>
        <v>0</v>
      </c>
    </row>
    <row r="1838" spans="1:18" x14ac:dyDescent="0.3">
      <c r="A1838" t="s">
        <v>260</v>
      </c>
      <c r="B1838" s="1">
        <v>38764</v>
      </c>
      <c r="C1838" t="s">
        <v>16</v>
      </c>
      <c r="D1838" t="s">
        <v>300</v>
      </c>
      <c r="E1838" t="s">
        <v>301</v>
      </c>
      <c r="G1838" s="6" t="s">
        <v>88</v>
      </c>
      <c r="H1838" t="s">
        <v>85</v>
      </c>
      <c r="I1838" t="s">
        <v>45</v>
      </c>
      <c r="J1838" t="s">
        <v>93</v>
      </c>
      <c r="K1838">
        <v>2.2999999999999998</v>
      </c>
      <c r="L1838">
        <v>150</v>
      </c>
      <c r="M1838" t="s">
        <v>303</v>
      </c>
      <c r="N1838">
        <v>150</v>
      </c>
      <c r="P1838" cm="1">
        <f t="array" ref="P1838">IF(Q1838&gt;0,INDEX(Q1838:Q13972,MATCH(TRUE,INDEX(Q1838:Q13972="",,),0)-1),"")</f>
        <v>8</v>
      </c>
      <c r="Q1838">
        <f t="shared" si="42"/>
        <v>8</v>
      </c>
      <c r="R1838">
        <f>IF(P1838="","",0)</f>
        <v>0</v>
      </c>
    </row>
    <row r="1839" spans="1:18" x14ac:dyDescent="0.3">
      <c r="A1839" t="s">
        <v>260</v>
      </c>
      <c r="B1839" s="1">
        <v>38764</v>
      </c>
      <c r="C1839" t="s">
        <v>16</v>
      </c>
      <c r="D1839" t="s">
        <v>300</v>
      </c>
      <c r="E1839" t="s">
        <v>301</v>
      </c>
      <c r="G1839" s="6" t="s">
        <v>88</v>
      </c>
      <c r="H1839" t="s">
        <v>264</v>
      </c>
      <c r="I1839" t="s">
        <v>45</v>
      </c>
      <c r="J1839" t="s">
        <v>93</v>
      </c>
      <c r="K1839">
        <v>0.6</v>
      </c>
      <c r="L1839">
        <v>391</v>
      </c>
      <c r="M1839" t="s">
        <v>303</v>
      </c>
      <c r="N1839">
        <v>391</v>
      </c>
      <c r="P1839" cm="1">
        <f t="array" ref="P1839">IF(Q1839&gt;0,INDEX(Q1839:Q13973,MATCH(TRUE,INDEX(Q1839:Q13973="",,),0)-1),"")</f>
        <v>8</v>
      </c>
      <c r="Q1839">
        <f t="shared" si="42"/>
        <v>8</v>
      </c>
      <c r="R1839">
        <f>IF(P1839="","",0)</f>
        <v>0</v>
      </c>
    </row>
    <row r="1840" spans="1:18" x14ac:dyDescent="0.3">
      <c r="A1840" t="s">
        <v>260</v>
      </c>
      <c r="B1840" s="1">
        <v>38764</v>
      </c>
      <c r="C1840" t="s">
        <v>16</v>
      </c>
      <c r="D1840" t="s">
        <v>300</v>
      </c>
      <c r="E1840" t="s">
        <v>301</v>
      </c>
      <c r="G1840" s="6" t="s">
        <v>88</v>
      </c>
      <c r="H1840" t="s">
        <v>96</v>
      </c>
      <c r="I1840" t="s">
        <v>45</v>
      </c>
      <c r="J1840" t="s">
        <v>93</v>
      </c>
      <c r="K1840">
        <v>0.1</v>
      </c>
      <c r="L1840">
        <v>116</v>
      </c>
      <c r="M1840" t="s">
        <v>303</v>
      </c>
      <c r="N1840">
        <v>116</v>
      </c>
      <c r="P1840" cm="1">
        <f t="array" ref="P1840">IF(Q1840&gt;0,INDEX(Q1840:Q13974,MATCH(TRUE,INDEX(Q1840:Q13974="",,),0)-1),"")</f>
        <v>8</v>
      </c>
      <c r="Q1840">
        <f t="shared" si="42"/>
        <v>8</v>
      </c>
      <c r="R1840">
        <f>IF(P1840="","",0)</f>
        <v>0</v>
      </c>
    </row>
    <row r="1841" spans="1:18" x14ac:dyDescent="0.3">
      <c r="A1841" t="s">
        <v>260</v>
      </c>
      <c r="B1841" s="1">
        <v>38764</v>
      </c>
      <c r="C1841" t="s">
        <v>16</v>
      </c>
      <c r="D1841" t="s">
        <v>300</v>
      </c>
      <c r="E1841" t="s">
        <v>301</v>
      </c>
      <c r="G1841" s="6" t="s">
        <v>88</v>
      </c>
      <c r="H1841" t="s">
        <v>200</v>
      </c>
      <c r="I1841" t="s">
        <v>45</v>
      </c>
      <c r="J1841" t="s">
        <v>93</v>
      </c>
      <c r="K1841">
        <v>2.8</v>
      </c>
      <c r="L1841">
        <v>506</v>
      </c>
      <c r="M1841" t="s">
        <v>303</v>
      </c>
      <c r="N1841">
        <v>506</v>
      </c>
      <c r="P1841" cm="1">
        <f t="array" ref="P1841">IF(Q1841&gt;0,INDEX(Q1841:Q13975,MATCH(TRUE,INDEX(Q1841:Q13975="",,),0)-1),"")</f>
        <v>8</v>
      </c>
      <c r="Q1841">
        <f t="shared" si="42"/>
        <v>8</v>
      </c>
      <c r="R1841">
        <f>IF(P1841="","",0)</f>
        <v>0</v>
      </c>
    </row>
    <row r="1842" spans="1:18" x14ac:dyDescent="0.3">
      <c r="A1842" t="s">
        <v>260</v>
      </c>
      <c r="B1842" s="1">
        <v>38764</v>
      </c>
      <c r="C1842" t="s">
        <v>16</v>
      </c>
      <c r="D1842" t="s">
        <v>300</v>
      </c>
      <c r="E1842" t="s">
        <v>301</v>
      </c>
      <c r="G1842" s="6" t="s">
        <v>88</v>
      </c>
      <c r="H1842" t="s">
        <v>101</v>
      </c>
      <c r="I1842" t="s">
        <v>21</v>
      </c>
      <c r="J1842" t="s">
        <v>73</v>
      </c>
      <c r="K1842">
        <v>43.9</v>
      </c>
      <c r="L1842">
        <v>13.4</v>
      </c>
      <c r="M1842" t="s">
        <v>303</v>
      </c>
      <c r="N1842">
        <v>13.4</v>
      </c>
      <c r="P1842" cm="1">
        <f t="array" ref="P1842">IF(Q1842&gt;0,INDEX(Q1842:Q13976,MATCH(TRUE,INDEX(Q1842:Q13976="",,),0)-1),"")</f>
        <v>8</v>
      </c>
      <c r="Q1842">
        <f t="shared" si="42"/>
        <v>8</v>
      </c>
      <c r="R1842">
        <f>IF(P1842="","",0)</f>
        <v>0</v>
      </c>
    </row>
    <row r="1843" spans="1:18" x14ac:dyDescent="0.3">
      <c r="P1843" t="str" cm="1">
        <f t="array" ref="P1843">IF(Q1843&gt;0,INDEX(Q1843:Q13977,MATCH(TRUE,INDEX(Q1843:Q13977="",,),0)-1),"")</f>
        <v/>
      </c>
      <c r="R1843" t="str">
        <f>IF(P1843="","",0)</f>
        <v/>
      </c>
    </row>
    <row r="1844" spans="1:18" x14ac:dyDescent="0.3">
      <c r="A1844" t="s">
        <v>260</v>
      </c>
      <c r="B1844" s="1">
        <v>38854</v>
      </c>
      <c r="C1844" t="s">
        <v>16</v>
      </c>
      <c r="D1844" t="s">
        <v>304</v>
      </c>
      <c r="E1844" t="s">
        <v>305</v>
      </c>
      <c r="G1844" t="s">
        <v>19</v>
      </c>
      <c r="H1844" t="s">
        <v>102</v>
      </c>
      <c r="I1844" t="s">
        <v>45</v>
      </c>
      <c r="J1844" t="s">
        <v>93</v>
      </c>
      <c r="K1844">
        <v>17.899999999999999</v>
      </c>
      <c r="L1844">
        <v>960</v>
      </c>
      <c r="M1844" t="s">
        <v>288</v>
      </c>
      <c r="N1844">
        <v>1016</v>
      </c>
      <c r="O1844" t="s">
        <v>24</v>
      </c>
      <c r="P1844" cm="1">
        <f t="array" ref="P1844">IF(Q1844&gt;0,INDEX(Q1844:Q13978,MATCH(TRUE,INDEX(Q1844:Q13978="",,),0)-1),"")</f>
        <v>3</v>
      </c>
      <c r="Q1844">
        <f>INT((ROW()-1844)/9)+1</f>
        <v>1</v>
      </c>
      <c r="R1844">
        <f>IF(P1844="","",0)</f>
        <v>0</v>
      </c>
    </row>
    <row r="1845" spans="1:18" x14ac:dyDescent="0.3">
      <c r="A1845" t="s">
        <v>260</v>
      </c>
      <c r="B1845" s="1">
        <v>38854</v>
      </c>
      <c r="C1845" t="s">
        <v>16</v>
      </c>
      <c r="D1845" t="s">
        <v>304</v>
      </c>
      <c r="E1845" t="s">
        <v>305</v>
      </c>
      <c r="G1845" t="s">
        <v>19</v>
      </c>
      <c r="H1845" t="s">
        <v>85</v>
      </c>
      <c r="I1845" t="s">
        <v>45</v>
      </c>
      <c r="J1845" t="s">
        <v>93</v>
      </c>
      <c r="K1845">
        <v>32.299999999999997</v>
      </c>
      <c r="L1845">
        <v>167</v>
      </c>
      <c r="M1845" t="s">
        <v>288</v>
      </c>
      <c r="N1845">
        <v>198</v>
      </c>
      <c r="O1845" t="s">
        <v>24</v>
      </c>
      <c r="P1845" cm="1">
        <f t="array" ref="P1845">IF(Q1845&gt;0,INDEX(Q1845:Q13979,MATCH(TRUE,INDEX(Q1845:Q13979="",,),0)-1),"")</f>
        <v>3</v>
      </c>
      <c r="Q1845">
        <f t="shared" ref="Q1845:Q1870" si="43">INT((ROW()-1844)/9)+1</f>
        <v>1</v>
      </c>
      <c r="R1845">
        <f>IF(P1845="","",0)</f>
        <v>0</v>
      </c>
    </row>
    <row r="1846" spans="1:18" x14ac:dyDescent="0.3">
      <c r="A1846" t="s">
        <v>260</v>
      </c>
      <c r="B1846" s="1">
        <v>38854</v>
      </c>
      <c r="C1846" t="s">
        <v>16</v>
      </c>
      <c r="D1846" t="s">
        <v>304</v>
      </c>
      <c r="E1846" t="s">
        <v>305</v>
      </c>
      <c r="G1846" t="s">
        <v>19</v>
      </c>
      <c r="H1846" t="s">
        <v>72</v>
      </c>
      <c r="I1846" t="s">
        <v>21</v>
      </c>
      <c r="J1846" t="s">
        <v>73</v>
      </c>
      <c r="K1846">
        <v>894.6</v>
      </c>
      <c r="L1846">
        <v>14.55</v>
      </c>
      <c r="M1846" t="s">
        <v>288</v>
      </c>
      <c r="N1846">
        <v>22.05</v>
      </c>
      <c r="O1846" t="s">
        <v>24</v>
      </c>
      <c r="P1846" cm="1">
        <f t="array" ref="P1846">IF(Q1846&gt;0,INDEX(Q1846:Q13980,MATCH(TRUE,INDEX(Q1846:Q13980="",,),0)-1),"")</f>
        <v>3</v>
      </c>
      <c r="Q1846">
        <f t="shared" si="43"/>
        <v>1</v>
      </c>
      <c r="R1846">
        <f>IF(P1846="","",0)</f>
        <v>0</v>
      </c>
    </row>
    <row r="1847" spans="1:18" x14ac:dyDescent="0.3">
      <c r="A1847" t="s">
        <v>260</v>
      </c>
      <c r="B1847" s="1">
        <v>38854</v>
      </c>
      <c r="C1847" t="s">
        <v>16</v>
      </c>
      <c r="D1847" t="s">
        <v>304</v>
      </c>
      <c r="E1847" t="s">
        <v>305</v>
      </c>
      <c r="G1847" s="6" t="s">
        <v>88</v>
      </c>
      <c r="H1847" t="s">
        <v>264</v>
      </c>
      <c r="I1847" t="s">
        <v>45</v>
      </c>
      <c r="J1847" t="s">
        <v>93</v>
      </c>
      <c r="K1847">
        <v>5.2</v>
      </c>
      <c r="L1847">
        <v>435</v>
      </c>
      <c r="M1847" t="s">
        <v>288</v>
      </c>
      <c r="N1847">
        <v>435</v>
      </c>
      <c r="O1847" t="s">
        <v>24</v>
      </c>
      <c r="P1847" cm="1">
        <f t="array" ref="P1847">IF(Q1847&gt;0,INDEX(Q1847:Q13981,MATCH(TRUE,INDEX(Q1847:Q13981="",,),0)-1),"")</f>
        <v>3</v>
      </c>
      <c r="Q1847">
        <f t="shared" si="43"/>
        <v>1</v>
      </c>
      <c r="R1847">
        <f>IF(P1847="","",0)</f>
        <v>0</v>
      </c>
    </row>
    <row r="1848" spans="1:18" x14ac:dyDescent="0.3">
      <c r="A1848" t="s">
        <v>260</v>
      </c>
      <c r="B1848" s="1">
        <v>38854</v>
      </c>
      <c r="C1848" t="s">
        <v>16</v>
      </c>
      <c r="D1848" t="s">
        <v>304</v>
      </c>
      <c r="E1848" t="s">
        <v>305</v>
      </c>
      <c r="G1848" s="6" t="s">
        <v>88</v>
      </c>
      <c r="H1848" t="s">
        <v>96</v>
      </c>
      <c r="I1848" t="s">
        <v>45</v>
      </c>
      <c r="J1848" t="s">
        <v>93</v>
      </c>
      <c r="K1848">
        <v>32.700000000000003</v>
      </c>
      <c r="L1848">
        <v>129</v>
      </c>
      <c r="M1848" t="s">
        <v>288</v>
      </c>
      <c r="N1848">
        <v>129</v>
      </c>
      <c r="O1848" t="s">
        <v>24</v>
      </c>
      <c r="P1848" cm="1">
        <f t="array" ref="P1848">IF(Q1848&gt;0,INDEX(Q1848:Q13982,MATCH(TRUE,INDEX(Q1848:Q13982="",,),0)-1),"")</f>
        <v>3</v>
      </c>
      <c r="Q1848">
        <f t="shared" si="43"/>
        <v>1</v>
      </c>
      <c r="R1848">
        <f>IF(P1848="","",0)</f>
        <v>0</v>
      </c>
    </row>
    <row r="1849" spans="1:18" x14ac:dyDescent="0.3">
      <c r="A1849" t="s">
        <v>260</v>
      </c>
      <c r="B1849" s="1">
        <v>38854</v>
      </c>
      <c r="C1849" t="s">
        <v>16</v>
      </c>
      <c r="D1849" t="s">
        <v>304</v>
      </c>
      <c r="E1849" t="s">
        <v>305</v>
      </c>
      <c r="G1849" s="6" t="s">
        <v>88</v>
      </c>
      <c r="H1849" t="s">
        <v>265</v>
      </c>
      <c r="I1849" t="s">
        <v>45</v>
      </c>
      <c r="J1849" t="s">
        <v>93</v>
      </c>
      <c r="K1849">
        <v>23</v>
      </c>
      <c r="L1849">
        <v>73</v>
      </c>
      <c r="M1849" t="s">
        <v>288</v>
      </c>
      <c r="N1849">
        <v>73</v>
      </c>
      <c r="O1849" t="s">
        <v>24</v>
      </c>
      <c r="P1849" cm="1">
        <f t="array" ref="P1849">IF(Q1849&gt;0,INDEX(Q1849:Q13983,MATCH(TRUE,INDEX(Q1849:Q13983="",,),0)-1),"")</f>
        <v>3</v>
      </c>
      <c r="Q1849">
        <f t="shared" si="43"/>
        <v>1</v>
      </c>
      <c r="R1849">
        <f>IF(P1849="","",0)</f>
        <v>0</v>
      </c>
    </row>
    <row r="1850" spans="1:18" x14ac:dyDescent="0.3">
      <c r="A1850" t="s">
        <v>260</v>
      </c>
      <c r="B1850" s="1">
        <v>38854</v>
      </c>
      <c r="C1850" t="s">
        <v>16</v>
      </c>
      <c r="D1850" t="s">
        <v>304</v>
      </c>
      <c r="E1850" t="s">
        <v>305</v>
      </c>
      <c r="G1850" s="6" t="s">
        <v>88</v>
      </c>
      <c r="H1850" t="s">
        <v>291</v>
      </c>
      <c r="I1850" t="s">
        <v>45</v>
      </c>
      <c r="J1850" t="s">
        <v>93</v>
      </c>
      <c r="K1850">
        <v>1.2</v>
      </c>
      <c r="L1850">
        <v>44</v>
      </c>
      <c r="M1850" t="s">
        <v>288</v>
      </c>
      <c r="N1850">
        <v>44</v>
      </c>
      <c r="O1850" t="s">
        <v>24</v>
      </c>
      <c r="P1850" cm="1">
        <f t="array" ref="P1850">IF(Q1850&gt;0,INDEX(Q1850:Q13984,MATCH(TRUE,INDEX(Q1850:Q13984="",,),0)-1),"")</f>
        <v>3</v>
      </c>
      <c r="Q1850">
        <f t="shared" si="43"/>
        <v>1</v>
      </c>
      <c r="R1850">
        <f>IF(P1850="","",0)</f>
        <v>0</v>
      </c>
    </row>
    <row r="1851" spans="1:18" x14ac:dyDescent="0.3">
      <c r="A1851" t="s">
        <v>260</v>
      </c>
      <c r="B1851" s="1">
        <v>38854</v>
      </c>
      <c r="C1851" t="s">
        <v>16</v>
      </c>
      <c r="D1851" t="s">
        <v>304</v>
      </c>
      <c r="E1851" t="s">
        <v>305</v>
      </c>
      <c r="G1851" s="6" t="s">
        <v>88</v>
      </c>
      <c r="H1851" t="s">
        <v>128</v>
      </c>
      <c r="I1851" t="s">
        <v>21</v>
      </c>
      <c r="J1851" t="s">
        <v>73</v>
      </c>
      <c r="K1851">
        <v>119.8</v>
      </c>
      <c r="L1851">
        <v>19.899999999999999</v>
      </c>
      <c r="M1851" t="s">
        <v>288</v>
      </c>
      <c r="N1851">
        <v>19.899999999999999</v>
      </c>
      <c r="O1851" t="s">
        <v>24</v>
      </c>
      <c r="P1851" cm="1">
        <f t="array" ref="P1851">IF(Q1851&gt;0,INDEX(Q1851:Q13985,MATCH(TRUE,INDEX(Q1851:Q13985="",,),0)-1),"")</f>
        <v>3</v>
      </c>
      <c r="Q1851">
        <f t="shared" si="43"/>
        <v>1</v>
      </c>
      <c r="R1851">
        <f>IF(P1851="","",0)</f>
        <v>0</v>
      </c>
    </row>
    <row r="1852" spans="1:18" x14ac:dyDescent="0.3">
      <c r="A1852" t="s">
        <v>260</v>
      </c>
      <c r="B1852" s="1">
        <v>38854</v>
      </c>
      <c r="C1852" t="s">
        <v>16</v>
      </c>
      <c r="D1852" t="s">
        <v>304</v>
      </c>
      <c r="E1852" t="s">
        <v>305</v>
      </c>
      <c r="G1852" s="6" t="s">
        <v>88</v>
      </c>
      <c r="H1852" t="s">
        <v>101</v>
      </c>
      <c r="I1852" t="s">
        <v>21</v>
      </c>
      <c r="J1852" t="s">
        <v>73</v>
      </c>
      <c r="K1852">
        <v>242.5</v>
      </c>
      <c r="L1852">
        <v>15.2</v>
      </c>
      <c r="M1852" t="s">
        <v>288</v>
      </c>
      <c r="N1852">
        <v>15.2</v>
      </c>
      <c r="O1852" t="s">
        <v>24</v>
      </c>
      <c r="P1852" cm="1">
        <f t="array" ref="P1852">IF(Q1852&gt;0,INDEX(Q1852:Q13986,MATCH(TRUE,INDEX(Q1852:Q13986="",,),0)-1),"")</f>
        <v>3</v>
      </c>
      <c r="Q1852">
        <f t="shared" si="43"/>
        <v>1</v>
      </c>
      <c r="R1852">
        <f>IF(P1852="","",0)</f>
        <v>0</v>
      </c>
    </row>
    <row r="1853" spans="1:18" x14ac:dyDescent="0.3">
      <c r="A1853" t="s">
        <v>260</v>
      </c>
      <c r="B1853" s="1">
        <v>38854</v>
      </c>
      <c r="C1853" t="s">
        <v>16</v>
      </c>
      <c r="D1853" t="s">
        <v>304</v>
      </c>
      <c r="E1853" t="s">
        <v>305</v>
      </c>
      <c r="G1853" t="s">
        <v>19</v>
      </c>
      <c r="H1853" t="s">
        <v>102</v>
      </c>
      <c r="I1853" t="s">
        <v>45</v>
      </c>
      <c r="J1853" t="s">
        <v>93</v>
      </c>
      <c r="K1853">
        <v>17.899999999999999</v>
      </c>
      <c r="L1853">
        <v>960</v>
      </c>
      <c r="M1853" t="s">
        <v>303</v>
      </c>
      <c r="N1853">
        <v>1000</v>
      </c>
      <c r="P1853" cm="1">
        <f t="array" ref="P1853">IF(Q1853&gt;0,INDEX(Q1853:Q13987,MATCH(TRUE,INDEX(Q1853:Q13987="",,),0)-1),"")</f>
        <v>3</v>
      </c>
      <c r="Q1853">
        <f t="shared" si="43"/>
        <v>2</v>
      </c>
      <c r="R1853">
        <f>IF(P1853="","",0)</f>
        <v>0</v>
      </c>
    </row>
    <row r="1854" spans="1:18" x14ac:dyDescent="0.3">
      <c r="A1854" t="s">
        <v>260</v>
      </c>
      <c r="B1854" s="1">
        <v>38854</v>
      </c>
      <c r="C1854" t="s">
        <v>16</v>
      </c>
      <c r="D1854" t="s">
        <v>304</v>
      </c>
      <c r="E1854" t="s">
        <v>305</v>
      </c>
      <c r="G1854" t="s">
        <v>19</v>
      </c>
      <c r="H1854" t="s">
        <v>85</v>
      </c>
      <c r="I1854" t="s">
        <v>45</v>
      </c>
      <c r="J1854" t="s">
        <v>93</v>
      </c>
      <c r="K1854">
        <v>32.299999999999997</v>
      </c>
      <c r="L1854">
        <v>167</v>
      </c>
      <c r="M1854" t="s">
        <v>303</v>
      </c>
      <c r="N1854">
        <v>170</v>
      </c>
      <c r="P1854" cm="1">
        <f t="array" ref="P1854">IF(Q1854&gt;0,INDEX(Q1854:Q13988,MATCH(TRUE,INDEX(Q1854:Q13988="",,),0)-1),"")</f>
        <v>3</v>
      </c>
      <c r="Q1854">
        <f t="shared" si="43"/>
        <v>2</v>
      </c>
      <c r="R1854">
        <f>IF(P1854="","",0)</f>
        <v>0</v>
      </c>
    </row>
    <row r="1855" spans="1:18" x14ac:dyDescent="0.3">
      <c r="A1855" t="s">
        <v>260</v>
      </c>
      <c r="B1855" s="1">
        <v>38854</v>
      </c>
      <c r="C1855" t="s">
        <v>16</v>
      </c>
      <c r="D1855" t="s">
        <v>304</v>
      </c>
      <c r="E1855" t="s">
        <v>305</v>
      </c>
      <c r="G1855" t="s">
        <v>19</v>
      </c>
      <c r="H1855" t="s">
        <v>72</v>
      </c>
      <c r="I1855" t="s">
        <v>21</v>
      </c>
      <c r="J1855" t="s">
        <v>73</v>
      </c>
      <c r="K1855">
        <v>894.6</v>
      </c>
      <c r="L1855">
        <v>14.55</v>
      </c>
      <c r="M1855" t="s">
        <v>303</v>
      </c>
      <c r="N1855">
        <v>15</v>
      </c>
      <c r="P1855" cm="1">
        <f t="array" ref="P1855">IF(Q1855&gt;0,INDEX(Q1855:Q13989,MATCH(TRUE,INDEX(Q1855:Q13989="",,),0)-1),"")</f>
        <v>3</v>
      </c>
      <c r="Q1855">
        <f t="shared" si="43"/>
        <v>2</v>
      </c>
      <c r="R1855">
        <f>IF(P1855="","",0)</f>
        <v>0</v>
      </c>
    </row>
    <row r="1856" spans="1:18" x14ac:dyDescent="0.3">
      <c r="A1856" t="s">
        <v>260</v>
      </c>
      <c r="B1856" s="1">
        <v>38854</v>
      </c>
      <c r="C1856" t="s">
        <v>16</v>
      </c>
      <c r="D1856" t="s">
        <v>304</v>
      </c>
      <c r="E1856" t="s">
        <v>305</v>
      </c>
      <c r="G1856" s="6" t="s">
        <v>88</v>
      </c>
      <c r="H1856" t="s">
        <v>264</v>
      </c>
      <c r="I1856" t="s">
        <v>45</v>
      </c>
      <c r="J1856" t="s">
        <v>93</v>
      </c>
      <c r="K1856">
        <v>5.2</v>
      </c>
      <c r="L1856">
        <v>435</v>
      </c>
      <c r="M1856" t="s">
        <v>303</v>
      </c>
      <c r="N1856">
        <v>435</v>
      </c>
      <c r="P1856" cm="1">
        <f t="array" ref="P1856">IF(Q1856&gt;0,INDEX(Q1856:Q13990,MATCH(TRUE,INDEX(Q1856:Q13990="",,),0)-1),"")</f>
        <v>3</v>
      </c>
      <c r="Q1856">
        <f t="shared" si="43"/>
        <v>2</v>
      </c>
      <c r="R1856">
        <f>IF(P1856="","",0)</f>
        <v>0</v>
      </c>
    </row>
    <row r="1857" spans="1:18" x14ac:dyDescent="0.3">
      <c r="A1857" t="s">
        <v>260</v>
      </c>
      <c r="B1857" s="1">
        <v>38854</v>
      </c>
      <c r="C1857" t="s">
        <v>16</v>
      </c>
      <c r="D1857" t="s">
        <v>304</v>
      </c>
      <c r="E1857" t="s">
        <v>305</v>
      </c>
      <c r="G1857" s="6" t="s">
        <v>88</v>
      </c>
      <c r="H1857" t="s">
        <v>96</v>
      </c>
      <c r="I1857" t="s">
        <v>45</v>
      </c>
      <c r="J1857" t="s">
        <v>93</v>
      </c>
      <c r="K1857">
        <v>32.700000000000003</v>
      </c>
      <c r="L1857">
        <v>129</v>
      </c>
      <c r="M1857" t="s">
        <v>303</v>
      </c>
      <c r="N1857">
        <v>129</v>
      </c>
      <c r="P1857" cm="1">
        <f t="array" ref="P1857">IF(Q1857&gt;0,INDEX(Q1857:Q13991,MATCH(TRUE,INDEX(Q1857:Q13991="",,),0)-1),"")</f>
        <v>3</v>
      </c>
      <c r="Q1857">
        <f t="shared" si="43"/>
        <v>2</v>
      </c>
      <c r="R1857">
        <f>IF(P1857="","",0)</f>
        <v>0</v>
      </c>
    </row>
    <row r="1858" spans="1:18" x14ac:dyDescent="0.3">
      <c r="A1858" t="s">
        <v>260</v>
      </c>
      <c r="B1858" s="1">
        <v>38854</v>
      </c>
      <c r="C1858" t="s">
        <v>16</v>
      </c>
      <c r="D1858" t="s">
        <v>304</v>
      </c>
      <c r="E1858" t="s">
        <v>305</v>
      </c>
      <c r="G1858" s="6" t="s">
        <v>88</v>
      </c>
      <c r="H1858" t="s">
        <v>265</v>
      </c>
      <c r="I1858" t="s">
        <v>45</v>
      </c>
      <c r="J1858" t="s">
        <v>93</v>
      </c>
      <c r="K1858">
        <v>23</v>
      </c>
      <c r="L1858">
        <v>73</v>
      </c>
      <c r="M1858" t="s">
        <v>303</v>
      </c>
      <c r="N1858">
        <v>73</v>
      </c>
      <c r="P1858" cm="1">
        <f t="array" ref="P1858">IF(Q1858&gt;0,INDEX(Q1858:Q13992,MATCH(TRUE,INDEX(Q1858:Q13992="",,),0)-1),"")</f>
        <v>3</v>
      </c>
      <c r="Q1858">
        <f t="shared" si="43"/>
        <v>2</v>
      </c>
      <c r="R1858">
        <f>IF(P1858="","",0)</f>
        <v>0</v>
      </c>
    </row>
    <row r="1859" spans="1:18" x14ac:dyDescent="0.3">
      <c r="A1859" t="s">
        <v>260</v>
      </c>
      <c r="B1859" s="1">
        <v>38854</v>
      </c>
      <c r="C1859" t="s">
        <v>16</v>
      </c>
      <c r="D1859" t="s">
        <v>304</v>
      </c>
      <c r="E1859" t="s">
        <v>305</v>
      </c>
      <c r="G1859" s="6" t="s">
        <v>88</v>
      </c>
      <c r="H1859" t="s">
        <v>291</v>
      </c>
      <c r="I1859" t="s">
        <v>45</v>
      </c>
      <c r="J1859" t="s">
        <v>93</v>
      </c>
      <c r="K1859">
        <v>1.2</v>
      </c>
      <c r="L1859">
        <v>44</v>
      </c>
      <c r="M1859" t="s">
        <v>303</v>
      </c>
      <c r="N1859">
        <v>44</v>
      </c>
      <c r="P1859" cm="1">
        <f t="array" ref="P1859">IF(Q1859&gt;0,INDEX(Q1859:Q13993,MATCH(TRUE,INDEX(Q1859:Q13993="",,),0)-1),"")</f>
        <v>3</v>
      </c>
      <c r="Q1859">
        <f t="shared" si="43"/>
        <v>2</v>
      </c>
      <c r="R1859">
        <f>IF(P1859="","",0)</f>
        <v>0</v>
      </c>
    </row>
    <row r="1860" spans="1:18" x14ac:dyDescent="0.3">
      <c r="A1860" t="s">
        <v>260</v>
      </c>
      <c r="B1860" s="1">
        <v>38854</v>
      </c>
      <c r="C1860" t="s">
        <v>16</v>
      </c>
      <c r="D1860" t="s">
        <v>304</v>
      </c>
      <c r="E1860" t="s">
        <v>305</v>
      </c>
      <c r="G1860" s="6" t="s">
        <v>88</v>
      </c>
      <c r="H1860" t="s">
        <v>128</v>
      </c>
      <c r="I1860" t="s">
        <v>21</v>
      </c>
      <c r="J1860" t="s">
        <v>73</v>
      </c>
      <c r="K1860">
        <v>119.8</v>
      </c>
      <c r="L1860">
        <v>19.899999999999999</v>
      </c>
      <c r="M1860" t="s">
        <v>303</v>
      </c>
      <c r="N1860">
        <v>19.899999999999999</v>
      </c>
      <c r="P1860" cm="1">
        <f t="array" ref="P1860">IF(Q1860&gt;0,INDEX(Q1860:Q13994,MATCH(TRUE,INDEX(Q1860:Q13994="",,),0)-1),"")</f>
        <v>3</v>
      </c>
      <c r="Q1860">
        <f t="shared" si="43"/>
        <v>2</v>
      </c>
      <c r="R1860">
        <f>IF(P1860="","",0)</f>
        <v>0</v>
      </c>
    </row>
    <row r="1861" spans="1:18" x14ac:dyDescent="0.3">
      <c r="A1861" t="s">
        <v>260</v>
      </c>
      <c r="B1861" s="1">
        <v>38854</v>
      </c>
      <c r="C1861" t="s">
        <v>16</v>
      </c>
      <c r="D1861" t="s">
        <v>304</v>
      </c>
      <c r="E1861" t="s">
        <v>305</v>
      </c>
      <c r="G1861" s="6" t="s">
        <v>88</v>
      </c>
      <c r="H1861" t="s">
        <v>101</v>
      </c>
      <c r="I1861" t="s">
        <v>21</v>
      </c>
      <c r="J1861" t="s">
        <v>73</v>
      </c>
      <c r="K1861">
        <v>242.5</v>
      </c>
      <c r="L1861">
        <v>15.2</v>
      </c>
      <c r="M1861" t="s">
        <v>303</v>
      </c>
      <c r="N1861">
        <v>15.2</v>
      </c>
      <c r="P1861" cm="1">
        <f t="array" ref="P1861">IF(Q1861&gt;0,INDEX(Q1861:Q13995,MATCH(TRUE,INDEX(Q1861:Q13995="",,),0)-1),"")</f>
        <v>3</v>
      </c>
      <c r="Q1861">
        <f t="shared" si="43"/>
        <v>2</v>
      </c>
      <c r="R1861">
        <f>IF(P1861="","",0)</f>
        <v>0</v>
      </c>
    </row>
    <row r="1862" spans="1:18" x14ac:dyDescent="0.3">
      <c r="A1862" t="s">
        <v>260</v>
      </c>
      <c r="B1862" s="1">
        <v>38854</v>
      </c>
      <c r="C1862" t="s">
        <v>16</v>
      </c>
      <c r="D1862" t="s">
        <v>304</v>
      </c>
      <c r="E1862" t="s">
        <v>305</v>
      </c>
      <c r="G1862" t="s">
        <v>19</v>
      </c>
      <c r="H1862" t="s">
        <v>102</v>
      </c>
      <c r="I1862" t="s">
        <v>45</v>
      </c>
      <c r="J1862" t="s">
        <v>93</v>
      </c>
      <c r="K1862">
        <v>17.899999999999999</v>
      </c>
      <c r="L1862">
        <v>960</v>
      </c>
      <c r="M1862" t="s">
        <v>295</v>
      </c>
      <c r="N1862">
        <v>960</v>
      </c>
      <c r="P1862" cm="1">
        <f t="array" ref="P1862">IF(Q1862&gt;0,INDEX(Q1862:Q13996,MATCH(TRUE,INDEX(Q1862:Q13996="",,),0)-1),"")</f>
        <v>3</v>
      </c>
      <c r="Q1862">
        <f t="shared" si="43"/>
        <v>3</v>
      </c>
      <c r="R1862">
        <f>IF(P1862="","",0)</f>
        <v>0</v>
      </c>
    </row>
    <row r="1863" spans="1:18" x14ac:dyDescent="0.3">
      <c r="A1863" t="s">
        <v>260</v>
      </c>
      <c r="B1863" s="1">
        <v>38854</v>
      </c>
      <c r="C1863" t="s">
        <v>16</v>
      </c>
      <c r="D1863" t="s">
        <v>304</v>
      </c>
      <c r="E1863" t="s">
        <v>305</v>
      </c>
      <c r="G1863" t="s">
        <v>19</v>
      </c>
      <c r="H1863" t="s">
        <v>85</v>
      </c>
      <c r="I1863" t="s">
        <v>45</v>
      </c>
      <c r="J1863" t="s">
        <v>93</v>
      </c>
      <c r="K1863">
        <v>32.299999999999997</v>
      </c>
      <c r="L1863">
        <v>167</v>
      </c>
      <c r="M1863" t="s">
        <v>295</v>
      </c>
      <c r="N1863">
        <v>167</v>
      </c>
      <c r="P1863" cm="1">
        <f t="array" ref="P1863">IF(Q1863&gt;0,INDEX(Q1863:Q13997,MATCH(TRUE,INDEX(Q1863:Q13997="",,),0)-1),"")</f>
        <v>3</v>
      </c>
      <c r="Q1863">
        <f t="shared" si="43"/>
        <v>3</v>
      </c>
      <c r="R1863">
        <f>IF(P1863="","",0)</f>
        <v>0</v>
      </c>
    </row>
    <row r="1864" spans="1:18" x14ac:dyDescent="0.3">
      <c r="A1864" t="s">
        <v>260</v>
      </c>
      <c r="B1864" s="1">
        <v>38854</v>
      </c>
      <c r="C1864" t="s">
        <v>16</v>
      </c>
      <c r="D1864" t="s">
        <v>304</v>
      </c>
      <c r="E1864" t="s">
        <v>305</v>
      </c>
      <c r="G1864" t="s">
        <v>19</v>
      </c>
      <c r="H1864" t="s">
        <v>72</v>
      </c>
      <c r="I1864" t="s">
        <v>21</v>
      </c>
      <c r="J1864" t="s">
        <v>73</v>
      </c>
      <c r="K1864">
        <v>894.6</v>
      </c>
      <c r="L1864">
        <v>14.55</v>
      </c>
      <c r="M1864" t="s">
        <v>295</v>
      </c>
      <c r="N1864">
        <v>14.55</v>
      </c>
      <c r="P1864" cm="1">
        <f t="array" ref="P1864">IF(Q1864&gt;0,INDEX(Q1864:Q13998,MATCH(TRUE,INDEX(Q1864:Q13998="",,),0)-1),"")</f>
        <v>3</v>
      </c>
      <c r="Q1864">
        <f t="shared" si="43"/>
        <v>3</v>
      </c>
      <c r="R1864">
        <f>IF(P1864="","",0)</f>
        <v>0</v>
      </c>
    </row>
    <row r="1865" spans="1:18" x14ac:dyDescent="0.3">
      <c r="A1865" t="s">
        <v>260</v>
      </c>
      <c r="B1865" s="1">
        <v>38854</v>
      </c>
      <c r="C1865" t="s">
        <v>16</v>
      </c>
      <c r="D1865" t="s">
        <v>304</v>
      </c>
      <c r="E1865" t="s">
        <v>305</v>
      </c>
      <c r="G1865" s="6" t="s">
        <v>88</v>
      </c>
      <c r="H1865" t="s">
        <v>264</v>
      </c>
      <c r="I1865" t="s">
        <v>45</v>
      </c>
      <c r="J1865" t="s">
        <v>93</v>
      </c>
      <c r="K1865">
        <v>5.2</v>
      </c>
      <c r="L1865">
        <v>435</v>
      </c>
      <c r="M1865" t="s">
        <v>295</v>
      </c>
      <c r="N1865">
        <v>435</v>
      </c>
      <c r="P1865" cm="1">
        <f t="array" ref="P1865">IF(Q1865&gt;0,INDEX(Q1865:Q13999,MATCH(TRUE,INDEX(Q1865:Q13999="",,),0)-1),"")</f>
        <v>3</v>
      </c>
      <c r="Q1865">
        <f t="shared" si="43"/>
        <v>3</v>
      </c>
      <c r="R1865">
        <f>IF(P1865="","",0)</f>
        <v>0</v>
      </c>
    </row>
    <row r="1866" spans="1:18" x14ac:dyDescent="0.3">
      <c r="A1866" t="s">
        <v>260</v>
      </c>
      <c r="B1866" s="1">
        <v>38854</v>
      </c>
      <c r="C1866" t="s">
        <v>16</v>
      </c>
      <c r="D1866" t="s">
        <v>304</v>
      </c>
      <c r="E1866" t="s">
        <v>305</v>
      </c>
      <c r="G1866" s="6" t="s">
        <v>88</v>
      </c>
      <c r="H1866" t="s">
        <v>96</v>
      </c>
      <c r="I1866" t="s">
        <v>45</v>
      </c>
      <c r="J1866" t="s">
        <v>93</v>
      </c>
      <c r="K1866">
        <v>32.700000000000003</v>
      </c>
      <c r="L1866">
        <v>129</v>
      </c>
      <c r="M1866" t="s">
        <v>295</v>
      </c>
      <c r="N1866">
        <v>129</v>
      </c>
      <c r="P1866" cm="1">
        <f t="array" ref="P1866">IF(Q1866&gt;0,INDEX(Q1866:Q14000,MATCH(TRUE,INDEX(Q1866:Q14000="",,),0)-1),"")</f>
        <v>3</v>
      </c>
      <c r="Q1866">
        <f t="shared" si="43"/>
        <v>3</v>
      </c>
      <c r="R1866">
        <f>IF(P1866="","",0)</f>
        <v>0</v>
      </c>
    </row>
    <row r="1867" spans="1:18" x14ac:dyDescent="0.3">
      <c r="A1867" t="s">
        <v>260</v>
      </c>
      <c r="B1867" s="1">
        <v>38854</v>
      </c>
      <c r="C1867" t="s">
        <v>16</v>
      </c>
      <c r="D1867" t="s">
        <v>304</v>
      </c>
      <c r="E1867" t="s">
        <v>305</v>
      </c>
      <c r="G1867" s="6" t="s">
        <v>88</v>
      </c>
      <c r="H1867" t="s">
        <v>265</v>
      </c>
      <c r="I1867" t="s">
        <v>45</v>
      </c>
      <c r="J1867" t="s">
        <v>93</v>
      </c>
      <c r="K1867">
        <v>23</v>
      </c>
      <c r="L1867">
        <v>73</v>
      </c>
      <c r="M1867" t="s">
        <v>295</v>
      </c>
      <c r="N1867">
        <v>73</v>
      </c>
      <c r="P1867" cm="1">
        <f t="array" ref="P1867">IF(Q1867&gt;0,INDEX(Q1867:Q14001,MATCH(TRUE,INDEX(Q1867:Q14001="",,),0)-1),"")</f>
        <v>3</v>
      </c>
      <c r="Q1867">
        <f t="shared" si="43"/>
        <v>3</v>
      </c>
      <c r="R1867">
        <f>IF(P1867="","",0)</f>
        <v>0</v>
      </c>
    </row>
    <row r="1868" spans="1:18" x14ac:dyDescent="0.3">
      <c r="A1868" t="s">
        <v>260</v>
      </c>
      <c r="B1868" s="1">
        <v>38854</v>
      </c>
      <c r="C1868" t="s">
        <v>16</v>
      </c>
      <c r="D1868" t="s">
        <v>304</v>
      </c>
      <c r="E1868" t="s">
        <v>305</v>
      </c>
      <c r="G1868" s="6" t="s">
        <v>88</v>
      </c>
      <c r="H1868" t="s">
        <v>291</v>
      </c>
      <c r="I1868" t="s">
        <v>45</v>
      </c>
      <c r="J1868" t="s">
        <v>93</v>
      </c>
      <c r="K1868">
        <v>1.2</v>
      </c>
      <c r="L1868">
        <v>44</v>
      </c>
      <c r="M1868" t="s">
        <v>295</v>
      </c>
      <c r="N1868">
        <v>44</v>
      </c>
      <c r="P1868" cm="1">
        <f t="array" ref="P1868">IF(Q1868&gt;0,INDEX(Q1868:Q14002,MATCH(TRUE,INDEX(Q1868:Q14002="",,),0)-1),"")</f>
        <v>3</v>
      </c>
      <c r="Q1868">
        <f t="shared" si="43"/>
        <v>3</v>
      </c>
      <c r="R1868">
        <f>IF(P1868="","",0)</f>
        <v>0</v>
      </c>
    </row>
    <row r="1869" spans="1:18" x14ac:dyDescent="0.3">
      <c r="A1869" t="s">
        <v>260</v>
      </c>
      <c r="B1869" s="1">
        <v>38854</v>
      </c>
      <c r="C1869" t="s">
        <v>16</v>
      </c>
      <c r="D1869" t="s">
        <v>304</v>
      </c>
      <c r="E1869" t="s">
        <v>305</v>
      </c>
      <c r="G1869" s="6" t="s">
        <v>88</v>
      </c>
      <c r="H1869" t="s">
        <v>128</v>
      </c>
      <c r="I1869" t="s">
        <v>21</v>
      </c>
      <c r="J1869" t="s">
        <v>73</v>
      </c>
      <c r="K1869">
        <v>119.8</v>
      </c>
      <c r="L1869">
        <v>19.899999999999999</v>
      </c>
      <c r="M1869" t="s">
        <v>295</v>
      </c>
      <c r="N1869">
        <v>19.899999999999999</v>
      </c>
      <c r="P1869" cm="1">
        <f t="array" ref="P1869">IF(Q1869&gt;0,INDEX(Q1869:Q14003,MATCH(TRUE,INDEX(Q1869:Q14003="",,),0)-1),"")</f>
        <v>3</v>
      </c>
      <c r="Q1869">
        <f t="shared" si="43"/>
        <v>3</v>
      </c>
      <c r="R1869">
        <f>IF(P1869="","",0)</f>
        <v>0</v>
      </c>
    </row>
    <row r="1870" spans="1:18" x14ac:dyDescent="0.3">
      <c r="A1870" t="s">
        <v>260</v>
      </c>
      <c r="B1870" s="1">
        <v>38854</v>
      </c>
      <c r="C1870" t="s">
        <v>16</v>
      </c>
      <c r="D1870" t="s">
        <v>304</v>
      </c>
      <c r="E1870" t="s">
        <v>305</v>
      </c>
      <c r="G1870" s="6" t="s">
        <v>88</v>
      </c>
      <c r="H1870" t="s">
        <v>101</v>
      </c>
      <c r="I1870" t="s">
        <v>21</v>
      </c>
      <c r="J1870" t="s">
        <v>73</v>
      </c>
      <c r="K1870">
        <v>242.5</v>
      </c>
      <c r="L1870">
        <v>15.2</v>
      </c>
      <c r="M1870" t="s">
        <v>295</v>
      </c>
      <c r="N1870">
        <v>15.2</v>
      </c>
      <c r="P1870" cm="1">
        <f t="array" ref="P1870">IF(Q1870&gt;0,INDEX(Q1870:Q14004,MATCH(TRUE,INDEX(Q1870:Q14004="",,),0)-1),"")</f>
        <v>3</v>
      </c>
      <c r="Q1870">
        <f t="shared" si="43"/>
        <v>3</v>
      </c>
      <c r="R1870">
        <f>IF(P1870="","",0)</f>
        <v>0</v>
      </c>
    </row>
    <row r="1871" spans="1:18" x14ac:dyDescent="0.3">
      <c r="P1871" t="str" cm="1">
        <f t="array" ref="P1871">IF(Q1871&gt;0,INDEX(Q1871:Q14005,MATCH(TRUE,INDEX(Q1871:Q14005="",,),0)-1),"")</f>
        <v/>
      </c>
      <c r="R1871" t="str">
        <f>IF(P1871="","",0)</f>
        <v/>
      </c>
    </row>
    <row r="1872" spans="1:18" x14ac:dyDescent="0.3">
      <c r="A1872" t="s">
        <v>260</v>
      </c>
      <c r="B1872" s="1">
        <v>38854</v>
      </c>
      <c r="C1872" t="s">
        <v>16</v>
      </c>
      <c r="D1872" t="s">
        <v>306</v>
      </c>
      <c r="E1872" t="s">
        <v>307</v>
      </c>
      <c r="G1872" t="s">
        <v>19</v>
      </c>
      <c r="H1872" t="s">
        <v>128</v>
      </c>
      <c r="I1872" t="s">
        <v>21</v>
      </c>
      <c r="J1872" t="s">
        <v>73</v>
      </c>
      <c r="K1872">
        <v>228.4</v>
      </c>
      <c r="L1872">
        <v>22</v>
      </c>
      <c r="M1872" t="s">
        <v>308</v>
      </c>
      <c r="N1872">
        <v>24.02</v>
      </c>
      <c r="O1872" t="s">
        <v>24</v>
      </c>
      <c r="P1872" cm="1">
        <f t="array" ref="P1872">IF(Q1872&gt;0,INDEX(Q1872:Q14006,MATCH(TRUE,INDEX(Q1872:Q14006="",,),0)-1),"")</f>
        <v>2</v>
      </c>
      <c r="Q1872">
        <v>1</v>
      </c>
      <c r="R1872">
        <f>IF(P1872="","",0)</f>
        <v>0</v>
      </c>
    </row>
    <row r="1873" spans="1:18" x14ac:dyDescent="0.3">
      <c r="A1873" t="s">
        <v>260</v>
      </c>
      <c r="B1873" s="1">
        <v>38854</v>
      </c>
      <c r="C1873" t="s">
        <v>16</v>
      </c>
      <c r="D1873" t="s">
        <v>306</v>
      </c>
      <c r="E1873" t="s">
        <v>307</v>
      </c>
      <c r="G1873" t="s">
        <v>19</v>
      </c>
      <c r="H1873" t="s">
        <v>72</v>
      </c>
      <c r="I1873" t="s">
        <v>21</v>
      </c>
      <c r="J1873" t="s">
        <v>73</v>
      </c>
      <c r="K1873">
        <v>75.5</v>
      </c>
      <c r="L1873">
        <v>18.149999999999999</v>
      </c>
      <c r="M1873" t="s">
        <v>308</v>
      </c>
      <c r="N1873">
        <v>25.01</v>
      </c>
      <c r="O1873" t="s">
        <v>24</v>
      </c>
      <c r="P1873" cm="1">
        <f t="array" ref="P1873">IF(Q1873&gt;0,INDEX(Q1873:Q14007,MATCH(TRUE,INDEX(Q1873:Q14007="",,),0)-1),"")</f>
        <v>2</v>
      </c>
      <c r="Q1873">
        <v>1</v>
      </c>
      <c r="R1873">
        <f>IF(P1873="","",0)</f>
        <v>0</v>
      </c>
    </row>
    <row r="1874" spans="1:18" x14ac:dyDescent="0.3">
      <c r="A1874" t="s">
        <v>260</v>
      </c>
      <c r="B1874" s="1">
        <v>38854</v>
      </c>
      <c r="C1874" t="s">
        <v>16</v>
      </c>
      <c r="D1874" t="s">
        <v>306</v>
      </c>
      <c r="E1874" t="s">
        <v>307</v>
      </c>
      <c r="G1874" t="s">
        <v>19</v>
      </c>
      <c r="H1874" t="s">
        <v>128</v>
      </c>
      <c r="I1874" t="s">
        <v>21</v>
      </c>
      <c r="J1874" t="s">
        <v>73</v>
      </c>
      <c r="K1874">
        <v>228.4</v>
      </c>
      <c r="L1874">
        <v>22</v>
      </c>
      <c r="M1874" t="s">
        <v>309</v>
      </c>
      <c r="N1874">
        <v>24.5</v>
      </c>
      <c r="P1874" cm="1">
        <f t="array" ref="P1874">IF(Q1874&gt;0,INDEX(Q1874:Q14008,MATCH(TRUE,INDEX(Q1874:Q14008="",,),0)-1),"")</f>
        <v>2</v>
      </c>
      <c r="Q1874">
        <v>2</v>
      </c>
      <c r="R1874">
        <f>IF(P1874="","",0)</f>
        <v>0</v>
      </c>
    </row>
    <row r="1875" spans="1:18" x14ac:dyDescent="0.3">
      <c r="A1875" t="s">
        <v>260</v>
      </c>
      <c r="B1875" s="1">
        <v>38854</v>
      </c>
      <c r="C1875" t="s">
        <v>16</v>
      </c>
      <c r="D1875" t="s">
        <v>306</v>
      </c>
      <c r="E1875" t="s">
        <v>307</v>
      </c>
      <c r="G1875" t="s">
        <v>19</v>
      </c>
      <c r="H1875" t="s">
        <v>72</v>
      </c>
      <c r="I1875" t="s">
        <v>21</v>
      </c>
      <c r="J1875" t="s">
        <v>73</v>
      </c>
      <c r="K1875">
        <v>75.5</v>
      </c>
      <c r="L1875">
        <v>18.149999999999999</v>
      </c>
      <c r="M1875" t="s">
        <v>309</v>
      </c>
      <c r="N1875">
        <v>20</v>
      </c>
      <c r="P1875" cm="1">
        <f t="array" ref="P1875">IF(Q1875&gt;0,INDEX(Q1875:Q14009,MATCH(TRUE,INDEX(Q1875:Q14009="",,),0)-1),"")</f>
        <v>2</v>
      </c>
      <c r="Q1875">
        <v>2</v>
      </c>
      <c r="R1875">
        <f>IF(P1875="","",0)</f>
        <v>0</v>
      </c>
    </row>
    <row r="1876" spans="1:18" x14ac:dyDescent="0.3">
      <c r="P1876" t="str" cm="1">
        <f t="array" ref="P1876">IF(Q1876&gt;0,INDEX(Q1876:Q14010,MATCH(TRUE,INDEX(Q1876:Q14010="",,),0)-1),"")</f>
        <v/>
      </c>
      <c r="R1876" t="str">
        <f>IF(P1876="","",0)</f>
        <v/>
      </c>
    </row>
    <row r="1877" spans="1:18" x14ac:dyDescent="0.3">
      <c r="A1877" s="3" t="s">
        <v>260</v>
      </c>
      <c r="B1877" s="4">
        <v>38917</v>
      </c>
      <c r="C1877" s="3" t="s">
        <v>16</v>
      </c>
      <c r="D1877" s="3" t="s">
        <v>310</v>
      </c>
      <c r="E1877" s="3" t="s">
        <v>311</v>
      </c>
      <c r="F1877" s="3" t="s">
        <v>91</v>
      </c>
      <c r="G1877" s="3" t="s">
        <v>19</v>
      </c>
      <c r="H1877" s="3" t="s">
        <v>183</v>
      </c>
      <c r="I1877" s="3" t="s">
        <v>21</v>
      </c>
      <c r="J1877" s="3" t="s">
        <v>73</v>
      </c>
      <c r="K1877" s="3">
        <v>1501.4</v>
      </c>
      <c r="L1877" s="3">
        <v>46.5</v>
      </c>
      <c r="M1877" s="3" t="s">
        <v>94</v>
      </c>
      <c r="N1877" s="3"/>
      <c r="O1877" s="3"/>
      <c r="P1877" s="3" t="str" cm="1">
        <f t="array" ref="P1877">IF(Q1877&gt;0,INDEX(Q1877:Q14011,MATCH(TRUE,INDEX(Q1877:Q14011="",,),0)-1),"")</f>
        <v/>
      </c>
      <c r="Q1877" s="3"/>
      <c r="R1877">
        <v>0</v>
      </c>
    </row>
    <row r="1878" spans="1:18" x14ac:dyDescent="0.3">
      <c r="A1878" t="s">
        <v>260</v>
      </c>
      <c r="B1878" s="1">
        <v>38917</v>
      </c>
      <c r="C1878" t="s">
        <v>16</v>
      </c>
      <c r="D1878" t="s">
        <v>310</v>
      </c>
      <c r="E1878" t="s">
        <v>311</v>
      </c>
      <c r="F1878" t="s">
        <v>91</v>
      </c>
      <c r="G1878" t="s">
        <v>19</v>
      </c>
      <c r="H1878" t="s">
        <v>312</v>
      </c>
      <c r="I1878" t="s">
        <v>21</v>
      </c>
      <c r="J1878" t="s">
        <v>73</v>
      </c>
      <c r="K1878">
        <v>434.4</v>
      </c>
      <c r="L1878">
        <v>10</v>
      </c>
      <c r="M1878" t="s">
        <v>94</v>
      </c>
      <c r="P1878" t="str" cm="1">
        <f t="array" ref="P1878">IF(Q1878&gt;0,INDEX(Q1878:Q14012,MATCH(TRUE,INDEX(Q1878:Q14012="",,),0)-1),"")</f>
        <v/>
      </c>
      <c r="R1878">
        <v>0</v>
      </c>
    </row>
    <row r="1879" spans="1:18" x14ac:dyDescent="0.3">
      <c r="A1879" t="s">
        <v>260</v>
      </c>
      <c r="B1879" s="1">
        <v>38917</v>
      </c>
      <c r="C1879" t="s">
        <v>16</v>
      </c>
      <c r="D1879" t="s">
        <v>310</v>
      </c>
      <c r="E1879" t="s">
        <v>311</v>
      </c>
      <c r="F1879" t="s">
        <v>91</v>
      </c>
      <c r="G1879" s="6" t="s">
        <v>88</v>
      </c>
      <c r="H1879" t="s">
        <v>96</v>
      </c>
      <c r="I1879" t="s">
        <v>21</v>
      </c>
      <c r="J1879" t="s">
        <v>73</v>
      </c>
      <c r="K1879">
        <v>10.6</v>
      </c>
      <c r="L1879">
        <v>9.25</v>
      </c>
      <c r="M1879" t="s">
        <v>94</v>
      </c>
      <c r="P1879" t="str" cm="1">
        <f t="array" ref="P1879">IF(Q1879&gt;0,INDEX(Q1879:Q14013,MATCH(TRUE,INDEX(Q1879:Q14013="",,),0)-1),"")</f>
        <v/>
      </c>
      <c r="R1879">
        <v>0</v>
      </c>
    </row>
    <row r="1880" spans="1:18" x14ac:dyDescent="0.3">
      <c r="P1880" t="str" cm="1">
        <f t="array" ref="P1880">IF(Q1880&gt;0,INDEX(Q1880:Q14014,MATCH(TRUE,INDEX(Q1880:Q14014="",,),0)-1),"")</f>
        <v/>
      </c>
      <c r="R1880" t="str">
        <f>IF(P1880="","",0)</f>
        <v/>
      </c>
    </row>
    <row r="1881" spans="1:18" x14ac:dyDescent="0.3">
      <c r="A1881" t="s">
        <v>260</v>
      </c>
      <c r="B1881" s="1">
        <v>38917</v>
      </c>
      <c r="C1881" t="s">
        <v>16</v>
      </c>
      <c r="D1881" t="s">
        <v>313</v>
      </c>
      <c r="E1881" t="s">
        <v>314</v>
      </c>
      <c r="G1881" t="s">
        <v>19</v>
      </c>
      <c r="H1881" t="s">
        <v>96</v>
      </c>
      <c r="I1881" t="s">
        <v>45</v>
      </c>
      <c r="J1881" t="s">
        <v>93</v>
      </c>
      <c r="K1881">
        <v>13.2</v>
      </c>
      <c r="L1881">
        <v>251</v>
      </c>
      <c r="M1881" t="s">
        <v>288</v>
      </c>
      <c r="N1881">
        <v>252</v>
      </c>
      <c r="O1881" t="s">
        <v>24</v>
      </c>
      <c r="P1881" cm="1">
        <f t="array" ref="P1881">IF(Q1881&gt;0,INDEX(Q1881:Q14015,MATCH(TRUE,INDEX(Q1881:Q14015="",,),0)-1),"")</f>
        <v>1</v>
      </c>
      <c r="Q1881">
        <v>1</v>
      </c>
      <c r="R1881">
        <f>IF(P1881="","",0)</f>
        <v>0</v>
      </c>
    </row>
    <row r="1882" spans="1:18" x14ac:dyDescent="0.3">
      <c r="A1882" t="s">
        <v>260</v>
      </c>
      <c r="B1882" s="1">
        <v>38917</v>
      </c>
      <c r="C1882" t="s">
        <v>16</v>
      </c>
      <c r="D1882" t="s">
        <v>313</v>
      </c>
      <c r="E1882" t="s">
        <v>314</v>
      </c>
      <c r="G1882" t="s">
        <v>19</v>
      </c>
      <c r="H1882" t="s">
        <v>96</v>
      </c>
      <c r="I1882" t="s">
        <v>21</v>
      </c>
      <c r="J1882" t="s">
        <v>73</v>
      </c>
      <c r="K1882">
        <v>312</v>
      </c>
      <c r="L1882">
        <v>9</v>
      </c>
      <c r="M1882" t="s">
        <v>288</v>
      </c>
      <c r="N1882">
        <v>11</v>
      </c>
      <c r="O1882" t="s">
        <v>24</v>
      </c>
      <c r="P1882" cm="1">
        <f t="array" ref="P1882">IF(Q1882&gt;0,INDEX(Q1882:Q14016,MATCH(TRUE,INDEX(Q1882:Q14016="",,),0)-1),"")</f>
        <v>1</v>
      </c>
      <c r="Q1882">
        <v>1</v>
      </c>
      <c r="R1882">
        <f>IF(P1882="","",0)</f>
        <v>0</v>
      </c>
    </row>
    <row r="1883" spans="1:18" x14ac:dyDescent="0.3">
      <c r="A1883" t="s">
        <v>260</v>
      </c>
      <c r="B1883" s="1">
        <v>38917</v>
      </c>
      <c r="C1883" t="s">
        <v>16</v>
      </c>
      <c r="D1883" t="s">
        <v>313</v>
      </c>
      <c r="E1883" t="s">
        <v>314</v>
      </c>
      <c r="G1883" t="s">
        <v>19</v>
      </c>
      <c r="H1883" t="s">
        <v>128</v>
      </c>
      <c r="I1883" t="s">
        <v>21</v>
      </c>
      <c r="J1883" t="s">
        <v>73</v>
      </c>
      <c r="K1883">
        <v>255</v>
      </c>
      <c r="L1883">
        <v>20.75</v>
      </c>
      <c r="M1883" t="s">
        <v>288</v>
      </c>
      <c r="N1883">
        <v>21</v>
      </c>
      <c r="O1883" t="s">
        <v>24</v>
      </c>
      <c r="P1883" cm="1">
        <f t="array" ref="P1883">IF(Q1883&gt;0,INDEX(Q1883:Q14017,MATCH(TRUE,INDEX(Q1883:Q14017="",,),0)-1),"")</f>
        <v>1</v>
      </c>
      <c r="Q1883">
        <v>1</v>
      </c>
      <c r="R1883">
        <f>IF(P1883="","",0)</f>
        <v>0</v>
      </c>
    </row>
    <row r="1884" spans="1:18" x14ac:dyDescent="0.3">
      <c r="A1884" t="s">
        <v>260</v>
      </c>
      <c r="B1884" s="1">
        <v>38917</v>
      </c>
      <c r="C1884" t="s">
        <v>16</v>
      </c>
      <c r="D1884" t="s">
        <v>313</v>
      </c>
      <c r="E1884" t="s">
        <v>314</v>
      </c>
      <c r="G1884" t="s">
        <v>19</v>
      </c>
      <c r="H1884" t="s">
        <v>101</v>
      </c>
      <c r="I1884" t="s">
        <v>21</v>
      </c>
      <c r="J1884" t="s">
        <v>73</v>
      </c>
      <c r="K1884">
        <v>279</v>
      </c>
      <c r="L1884">
        <v>23</v>
      </c>
      <c r="M1884" t="s">
        <v>288</v>
      </c>
      <c r="N1884">
        <v>23</v>
      </c>
      <c r="O1884" t="s">
        <v>24</v>
      </c>
      <c r="P1884" cm="1">
        <f t="array" ref="P1884">IF(Q1884&gt;0,INDEX(Q1884:Q14018,MATCH(TRUE,INDEX(Q1884:Q14018="",,),0)-1),"")</f>
        <v>1</v>
      </c>
      <c r="Q1884">
        <v>1</v>
      </c>
      <c r="R1884">
        <f>IF(P1884="","",0)</f>
        <v>0</v>
      </c>
    </row>
    <row r="1885" spans="1:18" x14ac:dyDescent="0.3">
      <c r="A1885" t="s">
        <v>260</v>
      </c>
      <c r="B1885" s="1">
        <v>38917</v>
      </c>
      <c r="C1885" t="s">
        <v>16</v>
      </c>
      <c r="D1885" t="s">
        <v>313</v>
      </c>
      <c r="E1885" t="s">
        <v>314</v>
      </c>
      <c r="G1885" t="s">
        <v>19</v>
      </c>
      <c r="H1885" t="s">
        <v>72</v>
      </c>
      <c r="I1885" t="s">
        <v>21</v>
      </c>
      <c r="J1885" t="s">
        <v>73</v>
      </c>
      <c r="K1885">
        <v>285</v>
      </c>
      <c r="L1885">
        <v>22.95</v>
      </c>
      <c r="M1885" t="s">
        <v>288</v>
      </c>
      <c r="N1885">
        <v>23.5</v>
      </c>
      <c r="O1885" t="s">
        <v>24</v>
      </c>
      <c r="P1885" cm="1">
        <f t="array" ref="P1885">IF(Q1885&gt;0,INDEX(Q1885:Q14019,MATCH(TRUE,INDEX(Q1885:Q14019="",,),0)-1),"")</f>
        <v>1</v>
      </c>
      <c r="Q1885">
        <v>1</v>
      </c>
      <c r="R1885">
        <f>IF(P1885="","",0)</f>
        <v>0</v>
      </c>
    </row>
    <row r="1886" spans="1:18" x14ac:dyDescent="0.3">
      <c r="A1886" t="s">
        <v>260</v>
      </c>
      <c r="B1886" s="1">
        <v>38917</v>
      </c>
      <c r="C1886" t="s">
        <v>16</v>
      </c>
      <c r="D1886" t="s">
        <v>313</v>
      </c>
      <c r="E1886" t="s">
        <v>314</v>
      </c>
      <c r="G1886" s="6" t="s">
        <v>88</v>
      </c>
      <c r="H1886" t="s">
        <v>102</v>
      </c>
      <c r="I1886" t="s">
        <v>45</v>
      </c>
      <c r="J1886" t="s">
        <v>93</v>
      </c>
      <c r="K1886">
        <v>0.5</v>
      </c>
      <c r="L1886">
        <v>845</v>
      </c>
      <c r="M1886" t="s">
        <v>288</v>
      </c>
      <c r="N1886">
        <v>845</v>
      </c>
      <c r="O1886" t="s">
        <v>24</v>
      </c>
      <c r="P1886" cm="1">
        <f t="array" ref="P1886">IF(Q1886&gt;0,INDEX(Q1886:Q14020,MATCH(TRUE,INDEX(Q1886:Q14020="",,),0)-1),"")</f>
        <v>1</v>
      </c>
      <c r="Q1886">
        <v>1</v>
      </c>
      <c r="R1886">
        <f>IF(P1886="","",0)</f>
        <v>0</v>
      </c>
    </row>
    <row r="1887" spans="1:18" x14ac:dyDescent="0.3">
      <c r="A1887" t="s">
        <v>260</v>
      </c>
      <c r="B1887" s="1">
        <v>38917</v>
      </c>
      <c r="C1887" t="s">
        <v>16</v>
      </c>
      <c r="D1887" t="s">
        <v>313</v>
      </c>
      <c r="E1887" t="s">
        <v>314</v>
      </c>
      <c r="G1887" s="6" t="s">
        <v>88</v>
      </c>
      <c r="H1887" t="s">
        <v>85</v>
      </c>
      <c r="I1887" t="s">
        <v>45</v>
      </c>
      <c r="J1887" t="s">
        <v>93</v>
      </c>
      <c r="K1887">
        <v>0.5</v>
      </c>
      <c r="L1887">
        <v>171</v>
      </c>
      <c r="M1887" t="s">
        <v>288</v>
      </c>
      <c r="N1887">
        <v>171</v>
      </c>
      <c r="O1887" t="s">
        <v>24</v>
      </c>
      <c r="P1887" cm="1">
        <f t="array" ref="P1887">IF(Q1887&gt;0,INDEX(Q1887:Q14021,MATCH(TRUE,INDEX(Q1887:Q14021="",,),0)-1),"")</f>
        <v>1</v>
      </c>
      <c r="Q1887">
        <v>1</v>
      </c>
      <c r="R1887">
        <f>IF(P1887="","",0)</f>
        <v>0</v>
      </c>
    </row>
    <row r="1888" spans="1:18" x14ac:dyDescent="0.3">
      <c r="A1888" t="s">
        <v>260</v>
      </c>
      <c r="B1888" s="1">
        <v>38917</v>
      </c>
      <c r="C1888" t="s">
        <v>16</v>
      </c>
      <c r="D1888" t="s">
        <v>313</v>
      </c>
      <c r="E1888" t="s">
        <v>314</v>
      </c>
      <c r="G1888" s="6" t="s">
        <v>88</v>
      </c>
      <c r="H1888" t="s">
        <v>264</v>
      </c>
      <c r="I1888" t="s">
        <v>45</v>
      </c>
      <c r="J1888" t="s">
        <v>93</v>
      </c>
      <c r="K1888">
        <v>0.2</v>
      </c>
      <c r="L1888">
        <v>367</v>
      </c>
      <c r="M1888" t="s">
        <v>288</v>
      </c>
      <c r="N1888">
        <v>367</v>
      </c>
      <c r="O1888" t="s">
        <v>24</v>
      </c>
      <c r="P1888" cm="1">
        <f t="array" ref="P1888">IF(Q1888&gt;0,INDEX(Q1888:Q14022,MATCH(TRUE,INDEX(Q1888:Q14022="",,),0)-1),"")</f>
        <v>1</v>
      </c>
      <c r="Q1888">
        <v>1</v>
      </c>
      <c r="R1888">
        <f>IF(P1888="","",0)</f>
        <v>0</v>
      </c>
    </row>
    <row r="1889" spans="1:18" x14ac:dyDescent="0.3">
      <c r="A1889" t="s">
        <v>260</v>
      </c>
      <c r="B1889" s="1">
        <v>38917</v>
      </c>
      <c r="C1889" t="s">
        <v>16</v>
      </c>
      <c r="D1889" t="s">
        <v>313</v>
      </c>
      <c r="E1889" t="s">
        <v>314</v>
      </c>
      <c r="G1889" s="6" t="s">
        <v>88</v>
      </c>
      <c r="H1889" t="s">
        <v>92</v>
      </c>
      <c r="I1889" t="s">
        <v>45</v>
      </c>
      <c r="J1889" t="s">
        <v>93</v>
      </c>
      <c r="K1889">
        <v>0.3</v>
      </c>
      <c r="L1889">
        <v>408</v>
      </c>
      <c r="M1889" t="s">
        <v>288</v>
      </c>
      <c r="N1889">
        <v>408</v>
      </c>
      <c r="O1889" t="s">
        <v>24</v>
      </c>
      <c r="P1889" cm="1">
        <f t="array" ref="P1889">IF(Q1889&gt;0,INDEX(Q1889:Q14023,MATCH(TRUE,INDEX(Q1889:Q14023="",,),0)-1),"")</f>
        <v>1</v>
      </c>
      <c r="Q1889">
        <v>1</v>
      </c>
      <c r="R1889">
        <f>IF(P1889="","",0)</f>
        <v>0</v>
      </c>
    </row>
    <row r="1890" spans="1:18" x14ac:dyDescent="0.3">
      <c r="A1890" t="s">
        <v>260</v>
      </c>
      <c r="B1890" s="1">
        <v>38917</v>
      </c>
      <c r="C1890" t="s">
        <v>16</v>
      </c>
      <c r="D1890" t="s">
        <v>313</v>
      </c>
      <c r="E1890" t="s">
        <v>314</v>
      </c>
      <c r="G1890" s="6" t="s">
        <v>88</v>
      </c>
      <c r="H1890" t="s">
        <v>265</v>
      </c>
      <c r="I1890" t="s">
        <v>45</v>
      </c>
      <c r="J1890" t="s">
        <v>93</v>
      </c>
      <c r="K1890">
        <v>0.5</v>
      </c>
      <c r="L1890">
        <v>55</v>
      </c>
      <c r="M1890" t="s">
        <v>288</v>
      </c>
      <c r="N1890">
        <v>55</v>
      </c>
      <c r="O1890" t="s">
        <v>24</v>
      </c>
      <c r="P1890" cm="1">
        <f t="array" ref="P1890">IF(Q1890&gt;0,INDEX(Q1890:Q14024,MATCH(TRUE,INDEX(Q1890:Q14024="",,),0)-1),"")</f>
        <v>1</v>
      </c>
      <c r="Q1890">
        <v>1</v>
      </c>
      <c r="R1890">
        <f>IF(P1890="","",0)</f>
        <v>0</v>
      </c>
    </row>
    <row r="1891" spans="1:18" x14ac:dyDescent="0.3">
      <c r="P1891" t="str" cm="1">
        <f t="array" ref="P1891">IF(Q1891&gt;0,INDEX(Q1891:Q14025,MATCH(TRUE,INDEX(Q1891:Q14025="",,),0)-1),"")</f>
        <v/>
      </c>
      <c r="R1891" t="str">
        <f>IF(P1891="","",0)</f>
        <v/>
      </c>
    </row>
    <row r="1892" spans="1:18" x14ac:dyDescent="0.3">
      <c r="A1892" s="3" t="s">
        <v>260</v>
      </c>
      <c r="B1892" s="4">
        <v>38917</v>
      </c>
      <c r="C1892" s="3" t="s">
        <v>16</v>
      </c>
      <c r="D1892" s="3" t="s">
        <v>315</v>
      </c>
      <c r="E1892" s="3" t="s">
        <v>316</v>
      </c>
      <c r="F1892" s="3" t="s">
        <v>91</v>
      </c>
      <c r="G1892" s="3" t="s">
        <v>19</v>
      </c>
      <c r="H1892" s="3" t="s">
        <v>101</v>
      </c>
      <c r="I1892" s="3" t="s">
        <v>21</v>
      </c>
      <c r="J1892" s="3" t="s">
        <v>73</v>
      </c>
      <c r="K1892" s="3">
        <v>52</v>
      </c>
      <c r="L1892" s="3">
        <v>25.05</v>
      </c>
      <c r="M1892" s="3" t="s">
        <v>94</v>
      </c>
      <c r="N1892" s="3"/>
      <c r="O1892" s="3"/>
      <c r="P1892" s="3" t="str" cm="1">
        <f t="array" ref="P1892">IF(Q1892&gt;0,INDEX(Q1892:Q14026,MATCH(TRUE,INDEX(Q1892:Q14026="",,),0)-1),"")</f>
        <v/>
      </c>
      <c r="Q1892" s="3"/>
      <c r="R1892">
        <v>0</v>
      </c>
    </row>
    <row r="1893" spans="1:18" x14ac:dyDescent="0.3">
      <c r="A1893" t="s">
        <v>260</v>
      </c>
      <c r="B1893" s="1">
        <v>38917</v>
      </c>
      <c r="C1893" t="s">
        <v>16</v>
      </c>
      <c r="D1893" t="s">
        <v>315</v>
      </c>
      <c r="E1893" t="s">
        <v>316</v>
      </c>
      <c r="F1893" t="s">
        <v>91</v>
      </c>
      <c r="G1893" t="s">
        <v>19</v>
      </c>
      <c r="H1893" t="s">
        <v>72</v>
      </c>
      <c r="I1893" t="s">
        <v>21</v>
      </c>
      <c r="J1893" t="s">
        <v>73</v>
      </c>
      <c r="K1893">
        <v>45</v>
      </c>
      <c r="L1893">
        <v>34.65</v>
      </c>
      <c r="M1893" t="s">
        <v>94</v>
      </c>
      <c r="P1893" t="str" cm="1">
        <f t="array" ref="P1893">IF(Q1893&gt;0,INDEX(Q1893:Q14027,MATCH(TRUE,INDEX(Q1893:Q14027="",,),0)-1),"")</f>
        <v/>
      </c>
      <c r="R1893">
        <v>0</v>
      </c>
    </row>
    <row r="1894" spans="1:18" x14ac:dyDescent="0.3">
      <c r="A1894" t="s">
        <v>260</v>
      </c>
      <c r="B1894" s="1">
        <v>38917</v>
      </c>
      <c r="C1894" t="s">
        <v>16</v>
      </c>
      <c r="D1894" t="s">
        <v>315</v>
      </c>
      <c r="E1894" t="s">
        <v>316</v>
      </c>
      <c r="F1894" t="s">
        <v>91</v>
      </c>
      <c r="G1894" s="6" t="s">
        <v>88</v>
      </c>
      <c r="H1894" t="s">
        <v>85</v>
      </c>
      <c r="I1894" t="s">
        <v>45</v>
      </c>
      <c r="J1894" t="s">
        <v>93</v>
      </c>
      <c r="K1894">
        <v>1.7</v>
      </c>
      <c r="L1894">
        <v>235.1</v>
      </c>
      <c r="M1894" t="s">
        <v>94</v>
      </c>
      <c r="P1894" t="str" cm="1">
        <f t="array" ref="P1894">IF(Q1894&gt;0,INDEX(Q1894:Q14028,MATCH(TRUE,INDEX(Q1894:Q14028="",,),0)-1),"")</f>
        <v/>
      </c>
      <c r="R1894">
        <v>0</v>
      </c>
    </row>
    <row r="1895" spans="1:18" x14ac:dyDescent="0.3">
      <c r="A1895" t="s">
        <v>260</v>
      </c>
      <c r="B1895" s="1">
        <v>38917</v>
      </c>
      <c r="C1895" t="s">
        <v>16</v>
      </c>
      <c r="D1895" t="s">
        <v>315</v>
      </c>
      <c r="E1895" t="s">
        <v>316</v>
      </c>
      <c r="F1895" t="s">
        <v>91</v>
      </c>
      <c r="G1895" s="6" t="s">
        <v>88</v>
      </c>
      <c r="H1895" t="s">
        <v>264</v>
      </c>
      <c r="I1895" t="s">
        <v>45</v>
      </c>
      <c r="J1895" t="s">
        <v>93</v>
      </c>
      <c r="K1895">
        <v>0.3</v>
      </c>
      <c r="L1895">
        <v>541.29999999999995</v>
      </c>
      <c r="M1895" t="s">
        <v>94</v>
      </c>
      <c r="P1895" t="str" cm="1">
        <f t="array" ref="P1895">IF(Q1895&gt;0,INDEX(Q1895:Q14029,MATCH(TRUE,INDEX(Q1895:Q14029="",,),0)-1),"")</f>
        <v/>
      </c>
      <c r="R1895">
        <v>0</v>
      </c>
    </row>
    <row r="1896" spans="1:18" x14ac:dyDescent="0.3">
      <c r="A1896" t="s">
        <v>260</v>
      </c>
      <c r="B1896" s="1">
        <v>38917</v>
      </c>
      <c r="C1896" t="s">
        <v>16</v>
      </c>
      <c r="D1896" t="s">
        <v>315</v>
      </c>
      <c r="E1896" t="s">
        <v>316</v>
      </c>
      <c r="F1896" t="s">
        <v>91</v>
      </c>
      <c r="G1896" s="6" t="s">
        <v>88</v>
      </c>
      <c r="H1896" t="s">
        <v>265</v>
      </c>
      <c r="I1896" t="s">
        <v>45</v>
      </c>
      <c r="J1896" t="s">
        <v>93</v>
      </c>
      <c r="K1896">
        <v>4.8</v>
      </c>
      <c r="L1896">
        <v>70.2</v>
      </c>
      <c r="M1896" t="s">
        <v>94</v>
      </c>
      <c r="P1896" t="str" cm="1">
        <f t="array" ref="P1896">IF(Q1896&gt;0,INDEX(Q1896:Q14030,MATCH(TRUE,INDEX(Q1896:Q14030="",,),0)-1),"")</f>
        <v/>
      </c>
      <c r="R1896">
        <v>0</v>
      </c>
    </row>
    <row r="1897" spans="1:18" x14ac:dyDescent="0.3">
      <c r="A1897" t="s">
        <v>260</v>
      </c>
      <c r="B1897" s="1">
        <v>38917</v>
      </c>
      <c r="C1897" t="s">
        <v>16</v>
      </c>
      <c r="D1897" t="s">
        <v>315</v>
      </c>
      <c r="E1897" t="s">
        <v>316</v>
      </c>
      <c r="F1897" t="s">
        <v>91</v>
      </c>
      <c r="G1897" s="6" t="s">
        <v>88</v>
      </c>
      <c r="H1897" t="s">
        <v>128</v>
      </c>
      <c r="I1897" t="s">
        <v>21</v>
      </c>
      <c r="J1897" t="s">
        <v>73</v>
      </c>
      <c r="K1897">
        <v>13</v>
      </c>
      <c r="L1897">
        <v>31.85</v>
      </c>
      <c r="M1897" t="s">
        <v>94</v>
      </c>
      <c r="P1897" t="str" cm="1">
        <f t="array" ref="P1897">IF(Q1897&gt;0,INDEX(Q1897:Q14031,MATCH(TRUE,INDEX(Q1897:Q14031="",,),0)-1),"")</f>
        <v/>
      </c>
      <c r="R1897">
        <v>0</v>
      </c>
    </row>
    <row r="1898" spans="1:18" x14ac:dyDescent="0.3">
      <c r="P1898" t="str" cm="1">
        <f t="array" ref="P1898">IF(Q1898&gt;0,INDEX(Q1898:Q14032,MATCH(TRUE,INDEX(Q1898:Q14032="",,),0)-1),"")</f>
        <v/>
      </c>
      <c r="R1898" t="str">
        <f>IF(P1898="","",0)</f>
        <v/>
      </c>
    </row>
    <row r="1899" spans="1:18" x14ac:dyDescent="0.3">
      <c r="A1899" s="3" t="s">
        <v>260</v>
      </c>
      <c r="B1899" s="4">
        <v>38980</v>
      </c>
      <c r="C1899" s="3" t="s">
        <v>16</v>
      </c>
      <c r="D1899" s="3" t="s">
        <v>317</v>
      </c>
      <c r="E1899" s="3" t="s">
        <v>318</v>
      </c>
      <c r="F1899" s="3" t="s">
        <v>91</v>
      </c>
      <c r="G1899" s="3" t="s">
        <v>19</v>
      </c>
      <c r="H1899" s="3" t="s">
        <v>102</v>
      </c>
      <c r="I1899" s="3" t="s">
        <v>45</v>
      </c>
      <c r="J1899" s="3" t="s">
        <v>93</v>
      </c>
      <c r="K1899" s="3">
        <v>28.6</v>
      </c>
      <c r="L1899" s="3">
        <v>882</v>
      </c>
      <c r="M1899" s="3" t="s">
        <v>94</v>
      </c>
      <c r="N1899" s="3"/>
      <c r="O1899" s="3"/>
      <c r="P1899" s="3" t="str" cm="1">
        <f t="array" ref="P1899">IF(Q1899&gt;0,INDEX(Q1899:Q14033,MATCH(TRUE,INDEX(Q1899:Q14033="",,),0)-1),"")</f>
        <v/>
      </c>
      <c r="Q1899" s="3"/>
      <c r="R1899">
        <v>0</v>
      </c>
    </row>
    <row r="1900" spans="1:18" x14ac:dyDescent="0.3">
      <c r="A1900" t="s">
        <v>260</v>
      </c>
      <c r="B1900" s="1">
        <v>38980</v>
      </c>
      <c r="C1900" t="s">
        <v>16</v>
      </c>
      <c r="D1900" t="s">
        <v>317</v>
      </c>
      <c r="E1900" t="s">
        <v>318</v>
      </c>
      <c r="F1900" t="s">
        <v>91</v>
      </c>
      <c r="G1900" t="s">
        <v>19</v>
      </c>
      <c r="H1900" t="s">
        <v>72</v>
      </c>
      <c r="I1900" t="s">
        <v>21</v>
      </c>
      <c r="J1900" t="s">
        <v>73</v>
      </c>
      <c r="K1900">
        <v>924</v>
      </c>
      <c r="L1900">
        <v>23.1</v>
      </c>
      <c r="M1900" t="s">
        <v>94</v>
      </c>
      <c r="P1900" t="str" cm="1">
        <f t="array" ref="P1900">IF(Q1900&gt;0,INDEX(Q1900:Q14034,MATCH(TRUE,INDEX(Q1900:Q14034="",,),0)-1),"")</f>
        <v/>
      </c>
      <c r="R1900">
        <v>0</v>
      </c>
    </row>
    <row r="1901" spans="1:18" x14ac:dyDescent="0.3">
      <c r="A1901" t="s">
        <v>260</v>
      </c>
      <c r="B1901" s="1">
        <v>38980</v>
      </c>
      <c r="C1901" t="s">
        <v>16</v>
      </c>
      <c r="D1901" t="s">
        <v>317</v>
      </c>
      <c r="E1901" t="s">
        <v>318</v>
      </c>
      <c r="F1901" t="s">
        <v>91</v>
      </c>
      <c r="G1901" s="6" t="s">
        <v>88</v>
      </c>
      <c r="H1901" t="s">
        <v>85</v>
      </c>
      <c r="I1901" t="s">
        <v>45</v>
      </c>
      <c r="J1901" t="s">
        <v>93</v>
      </c>
      <c r="K1901">
        <v>9</v>
      </c>
      <c r="L1901">
        <v>186</v>
      </c>
      <c r="M1901" t="s">
        <v>94</v>
      </c>
      <c r="P1901" t="str" cm="1">
        <f t="array" ref="P1901">IF(Q1901&gt;0,INDEX(Q1901:Q14035,MATCH(TRUE,INDEX(Q1901:Q14035="",,),0)-1),"")</f>
        <v/>
      </c>
      <c r="R1901">
        <v>0</v>
      </c>
    </row>
    <row r="1902" spans="1:18" x14ac:dyDescent="0.3">
      <c r="A1902" t="s">
        <v>260</v>
      </c>
      <c r="B1902" s="1">
        <v>38980</v>
      </c>
      <c r="C1902" t="s">
        <v>16</v>
      </c>
      <c r="D1902" t="s">
        <v>317</v>
      </c>
      <c r="E1902" t="s">
        <v>318</v>
      </c>
      <c r="F1902" t="s">
        <v>91</v>
      </c>
      <c r="G1902" s="6" t="s">
        <v>88</v>
      </c>
      <c r="H1902" t="s">
        <v>264</v>
      </c>
      <c r="I1902" t="s">
        <v>45</v>
      </c>
      <c r="J1902" t="s">
        <v>93</v>
      </c>
      <c r="K1902">
        <v>9.1</v>
      </c>
      <c r="L1902">
        <v>429</v>
      </c>
      <c r="M1902" t="s">
        <v>94</v>
      </c>
      <c r="P1902" t="str" cm="1">
        <f t="array" ref="P1902">IF(Q1902&gt;0,INDEX(Q1902:Q14036,MATCH(TRUE,INDEX(Q1902:Q14036="",,),0)-1),"")</f>
        <v/>
      </c>
      <c r="R1902">
        <v>0</v>
      </c>
    </row>
    <row r="1903" spans="1:18" x14ac:dyDescent="0.3">
      <c r="A1903" t="s">
        <v>260</v>
      </c>
      <c r="B1903" s="1">
        <v>38980</v>
      </c>
      <c r="C1903" t="s">
        <v>16</v>
      </c>
      <c r="D1903" t="s">
        <v>317</v>
      </c>
      <c r="E1903" t="s">
        <v>318</v>
      </c>
      <c r="F1903" t="s">
        <v>91</v>
      </c>
      <c r="G1903" s="6" t="s">
        <v>88</v>
      </c>
      <c r="H1903" t="s">
        <v>96</v>
      </c>
      <c r="I1903" t="s">
        <v>45</v>
      </c>
      <c r="J1903" t="s">
        <v>93</v>
      </c>
      <c r="K1903">
        <v>1.3</v>
      </c>
      <c r="L1903">
        <v>183</v>
      </c>
      <c r="M1903" t="s">
        <v>94</v>
      </c>
      <c r="P1903" t="str" cm="1">
        <f t="array" ref="P1903">IF(Q1903&gt;0,INDEX(Q1903:Q14037,MATCH(TRUE,INDEX(Q1903:Q14037="",,),0)-1),"")</f>
        <v/>
      </c>
      <c r="R1903">
        <v>0</v>
      </c>
    </row>
    <row r="1904" spans="1:18" x14ac:dyDescent="0.3">
      <c r="A1904" t="s">
        <v>260</v>
      </c>
      <c r="B1904" s="1">
        <v>38980</v>
      </c>
      <c r="C1904" t="s">
        <v>16</v>
      </c>
      <c r="D1904" t="s">
        <v>317</v>
      </c>
      <c r="E1904" t="s">
        <v>318</v>
      </c>
      <c r="F1904" t="s">
        <v>91</v>
      </c>
      <c r="G1904" s="6" t="s">
        <v>88</v>
      </c>
      <c r="H1904" t="s">
        <v>265</v>
      </c>
      <c r="I1904" t="s">
        <v>45</v>
      </c>
      <c r="J1904" t="s">
        <v>93</v>
      </c>
      <c r="K1904">
        <v>10</v>
      </c>
      <c r="L1904">
        <v>56</v>
      </c>
      <c r="M1904" t="s">
        <v>94</v>
      </c>
      <c r="P1904" t="str" cm="1">
        <f t="array" ref="P1904">IF(Q1904&gt;0,INDEX(Q1904:Q14038,MATCH(TRUE,INDEX(Q1904:Q14038="",,),0)-1),"")</f>
        <v/>
      </c>
      <c r="R1904">
        <v>0</v>
      </c>
    </row>
    <row r="1905" spans="1:18" x14ac:dyDescent="0.3">
      <c r="A1905" t="s">
        <v>260</v>
      </c>
      <c r="B1905" s="1">
        <v>38980</v>
      </c>
      <c r="C1905" t="s">
        <v>16</v>
      </c>
      <c r="D1905" t="s">
        <v>317</v>
      </c>
      <c r="E1905" t="s">
        <v>318</v>
      </c>
      <c r="F1905" t="s">
        <v>91</v>
      </c>
      <c r="G1905" s="6" t="s">
        <v>88</v>
      </c>
      <c r="H1905" t="s">
        <v>200</v>
      </c>
      <c r="I1905" t="s">
        <v>45</v>
      </c>
      <c r="J1905" t="s">
        <v>93</v>
      </c>
      <c r="K1905">
        <v>7.2</v>
      </c>
      <c r="L1905">
        <v>406</v>
      </c>
      <c r="M1905" t="s">
        <v>94</v>
      </c>
      <c r="P1905" t="str" cm="1">
        <f t="array" ref="P1905">IF(Q1905&gt;0,INDEX(Q1905:Q14039,MATCH(TRUE,INDEX(Q1905:Q14039="",,),0)-1),"")</f>
        <v/>
      </c>
      <c r="R1905">
        <v>0</v>
      </c>
    </row>
    <row r="1906" spans="1:18" x14ac:dyDescent="0.3">
      <c r="A1906" t="s">
        <v>260</v>
      </c>
      <c r="B1906" s="1">
        <v>38980</v>
      </c>
      <c r="C1906" t="s">
        <v>16</v>
      </c>
      <c r="D1906" t="s">
        <v>317</v>
      </c>
      <c r="E1906" t="s">
        <v>318</v>
      </c>
      <c r="F1906" t="s">
        <v>91</v>
      </c>
      <c r="G1906" s="6" t="s">
        <v>88</v>
      </c>
      <c r="H1906" t="s">
        <v>101</v>
      </c>
      <c r="I1906" t="s">
        <v>21</v>
      </c>
      <c r="J1906" t="s">
        <v>73</v>
      </c>
      <c r="K1906">
        <v>46</v>
      </c>
      <c r="L1906">
        <v>16.7</v>
      </c>
      <c r="M1906" t="s">
        <v>94</v>
      </c>
      <c r="P1906" t="str" cm="1">
        <f t="array" ref="P1906">IF(Q1906&gt;0,INDEX(Q1906:Q14040,MATCH(TRUE,INDEX(Q1906:Q14040="",,),0)-1),"")</f>
        <v/>
      </c>
      <c r="R1906">
        <v>0</v>
      </c>
    </row>
    <row r="1907" spans="1:18" x14ac:dyDescent="0.3">
      <c r="P1907" t="str" cm="1">
        <f t="array" ref="P1907">IF(Q1907&gt;0,INDEX(Q1907:Q14041,MATCH(TRUE,INDEX(Q1907:Q14041="",,),0)-1),"")</f>
        <v/>
      </c>
      <c r="R1907" t="str">
        <f>IF(P1907="","",0)</f>
        <v/>
      </c>
    </row>
    <row r="1908" spans="1:18" x14ac:dyDescent="0.3">
      <c r="A1908" t="s">
        <v>260</v>
      </c>
      <c r="B1908" s="1">
        <v>38980</v>
      </c>
      <c r="C1908" t="s">
        <v>16</v>
      </c>
      <c r="D1908" t="s">
        <v>319</v>
      </c>
      <c r="E1908" t="s">
        <v>320</v>
      </c>
      <c r="G1908" t="s">
        <v>19</v>
      </c>
      <c r="H1908" t="s">
        <v>102</v>
      </c>
      <c r="I1908" t="s">
        <v>45</v>
      </c>
      <c r="J1908" t="s">
        <v>93</v>
      </c>
      <c r="K1908">
        <v>276.89999999999998</v>
      </c>
      <c r="L1908">
        <v>1018</v>
      </c>
      <c r="M1908" t="s">
        <v>267</v>
      </c>
      <c r="N1908">
        <v>1036</v>
      </c>
      <c r="O1908" t="s">
        <v>24</v>
      </c>
      <c r="P1908" cm="1">
        <f t="array" ref="P1908">IF(Q1908&gt;0,INDEX(Q1908:Q14042,MATCH(TRUE,INDEX(Q1908:Q14042="",,),0)-1),"")</f>
        <v>3</v>
      </c>
      <c r="Q1908">
        <f>INT((ROW()-1908)/11)+1</f>
        <v>1</v>
      </c>
      <c r="R1908">
        <f>IF(P1908="","",0)</f>
        <v>0</v>
      </c>
    </row>
    <row r="1909" spans="1:18" x14ac:dyDescent="0.3">
      <c r="A1909" t="s">
        <v>260</v>
      </c>
      <c r="B1909" s="1">
        <v>38980</v>
      </c>
      <c r="C1909" t="s">
        <v>16</v>
      </c>
      <c r="D1909" t="s">
        <v>319</v>
      </c>
      <c r="E1909" t="s">
        <v>320</v>
      </c>
      <c r="G1909" t="s">
        <v>19</v>
      </c>
      <c r="H1909" t="s">
        <v>72</v>
      </c>
      <c r="I1909" t="s">
        <v>21</v>
      </c>
      <c r="J1909" t="s">
        <v>73</v>
      </c>
      <c r="K1909">
        <v>1071</v>
      </c>
      <c r="L1909">
        <v>26.95</v>
      </c>
      <c r="M1909" t="s">
        <v>267</v>
      </c>
      <c r="N1909">
        <v>30</v>
      </c>
      <c r="O1909" t="s">
        <v>24</v>
      </c>
      <c r="P1909" cm="1">
        <f t="array" ref="P1909">IF(Q1909&gt;0,INDEX(Q1909:Q14043,MATCH(TRUE,INDEX(Q1909:Q14043="",,),0)-1),"")</f>
        <v>3</v>
      </c>
      <c r="Q1909">
        <f t="shared" ref="Q1909:Q1940" si="44">INT((ROW()-1908)/11)+1</f>
        <v>1</v>
      </c>
      <c r="R1909">
        <f>IF(P1909="","",0)</f>
        <v>0</v>
      </c>
    </row>
    <row r="1910" spans="1:18" x14ac:dyDescent="0.3">
      <c r="A1910" t="s">
        <v>260</v>
      </c>
      <c r="B1910" s="1">
        <v>38980</v>
      </c>
      <c r="C1910" t="s">
        <v>16</v>
      </c>
      <c r="D1910" t="s">
        <v>319</v>
      </c>
      <c r="E1910" t="s">
        <v>320</v>
      </c>
      <c r="G1910" s="6" t="s">
        <v>88</v>
      </c>
      <c r="H1910" t="s">
        <v>85</v>
      </c>
      <c r="I1910" t="s">
        <v>45</v>
      </c>
      <c r="J1910" t="s">
        <v>93</v>
      </c>
      <c r="K1910">
        <v>38.299999999999997</v>
      </c>
      <c r="L1910">
        <v>215</v>
      </c>
      <c r="M1910" t="s">
        <v>267</v>
      </c>
      <c r="N1910">
        <v>215</v>
      </c>
      <c r="O1910" t="s">
        <v>24</v>
      </c>
      <c r="P1910" cm="1">
        <f t="array" ref="P1910">IF(Q1910&gt;0,INDEX(Q1910:Q14044,MATCH(TRUE,INDEX(Q1910:Q14044="",,),0)-1),"")</f>
        <v>3</v>
      </c>
      <c r="Q1910">
        <f t="shared" si="44"/>
        <v>1</v>
      </c>
      <c r="R1910">
        <f>IF(P1910="","",0)</f>
        <v>0</v>
      </c>
    </row>
    <row r="1911" spans="1:18" x14ac:dyDescent="0.3">
      <c r="A1911" t="s">
        <v>260</v>
      </c>
      <c r="B1911" s="1">
        <v>38980</v>
      </c>
      <c r="C1911" t="s">
        <v>16</v>
      </c>
      <c r="D1911" t="s">
        <v>319</v>
      </c>
      <c r="E1911" t="s">
        <v>320</v>
      </c>
      <c r="G1911" s="6" t="s">
        <v>88</v>
      </c>
      <c r="H1911" t="s">
        <v>264</v>
      </c>
      <c r="I1911" t="s">
        <v>45</v>
      </c>
      <c r="J1911" t="s">
        <v>93</v>
      </c>
      <c r="K1911">
        <v>4.7</v>
      </c>
      <c r="L1911">
        <v>495</v>
      </c>
      <c r="M1911" t="s">
        <v>267</v>
      </c>
      <c r="N1911">
        <v>495</v>
      </c>
      <c r="O1911" t="s">
        <v>24</v>
      </c>
      <c r="P1911" cm="1">
        <f t="array" ref="P1911">IF(Q1911&gt;0,INDEX(Q1911:Q14045,MATCH(TRUE,INDEX(Q1911:Q14045="",,),0)-1),"")</f>
        <v>3</v>
      </c>
      <c r="Q1911">
        <f t="shared" si="44"/>
        <v>1</v>
      </c>
      <c r="R1911">
        <f>IF(P1911="","",0)</f>
        <v>0</v>
      </c>
    </row>
    <row r="1912" spans="1:18" x14ac:dyDescent="0.3">
      <c r="A1912" t="s">
        <v>260</v>
      </c>
      <c r="B1912" s="1">
        <v>38980</v>
      </c>
      <c r="C1912" t="s">
        <v>16</v>
      </c>
      <c r="D1912" t="s">
        <v>319</v>
      </c>
      <c r="E1912" t="s">
        <v>320</v>
      </c>
      <c r="G1912" s="6" t="s">
        <v>88</v>
      </c>
      <c r="H1912" t="s">
        <v>100</v>
      </c>
      <c r="I1912" t="s">
        <v>45</v>
      </c>
      <c r="J1912" t="s">
        <v>93</v>
      </c>
      <c r="K1912">
        <v>16.899999999999999</v>
      </c>
      <c r="L1912">
        <v>104</v>
      </c>
      <c r="M1912" t="s">
        <v>267</v>
      </c>
      <c r="N1912">
        <v>104</v>
      </c>
      <c r="O1912" t="s">
        <v>24</v>
      </c>
      <c r="P1912" cm="1">
        <f t="array" ref="P1912">IF(Q1912&gt;0,INDEX(Q1912:Q14046,MATCH(TRUE,INDEX(Q1912:Q14046="",,),0)-1),"")</f>
        <v>3</v>
      </c>
      <c r="Q1912">
        <f t="shared" si="44"/>
        <v>1</v>
      </c>
      <c r="R1912">
        <f>IF(P1912="","",0)</f>
        <v>0</v>
      </c>
    </row>
    <row r="1913" spans="1:18" x14ac:dyDescent="0.3">
      <c r="A1913" t="s">
        <v>260</v>
      </c>
      <c r="B1913" s="1">
        <v>38980</v>
      </c>
      <c r="C1913" t="s">
        <v>16</v>
      </c>
      <c r="D1913" t="s">
        <v>319</v>
      </c>
      <c r="E1913" t="s">
        <v>320</v>
      </c>
      <c r="G1913" s="6" t="s">
        <v>88</v>
      </c>
      <c r="H1913" t="s">
        <v>92</v>
      </c>
      <c r="I1913" t="s">
        <v>45</v>
      </c>
      <c r="J1913" t="s">
        <v>93</v>
      </c>
      <c r="K1913">
        <v>0.2</v>
      </c>
      <c r="L1913">
        <v>450</v>
      </c>
      <c r="M1913" t="s">
        <v>267</v>
      </c>
      <c r="N1913">
        <v>450</v>
      </c>
      <c r="O1913" t="s">
        <v>24</v>
      </c>
      <c r="P1913" cm="1">
        <f t="array" ref="P1913">IF(Q1913&gt;0,INDEX(Q1913:Q14047,MATCH(TRUE,INDEX(Q1913:Q14047="",,),0)-1),"")</f>
        <v>3</v>
      </c>
      <c r="Q1913">
        <f t="shared" si="44"/>
        <v>1</v>
      </c>
      <c r="R1913">
        <f>IF(P1913="","",0)</f>
        <v>0</v>
      </c>
    </row>
    <row r="1914" spans="1:18" x14ac:dyDescent="0.3">
      <c r="A1914" t="s">
        <v>260</v>
      </c>
      <c r="B1914" s="1">
        <v>38980</v>
      </c>
      <c r="C1914" t="s">
        <v>16</v>
      </c>
      <c r="D1914" t="s">
        <v>319</v>
      </c>
      <c r="E1914" t="s">
        <v>320</v>
      </c>
      <c r="G1914" s="6" t="s">
        <v>88</v>
      </c>
      <c r="H1914" t="s">
        <v>265</v>
      </c>
      <c r="I1914" t="s">
        <v>45</v>
      </c>
      <c r="J1914" t="s">
        <v>93</v>
      </c>
      <c r="K1914">
        <v>2.5</v>
      </c>
      <c r="L1914">
        <v>64</v>
      </c>
      <c r="M1914" t="s">
        <v>267</v>
      </c>
      <c r="N1914">
        <v>64</v>
      </c>
      <c r="O1914" t="s">
        <v>24</v>
      </c>
      <c r="P1914" cm="1">
        <f t="array" ref="P1914">IF(Q1914&gt;0,INDEX(Q1914:Q14048,MATCH(TRUE,INDEX(Q1914:Q14048="",,),0)-1),"")</f>
        <v>3</v>
      </c>
      <c r="Q1914">
        <f t="shared" si="44"/>
        <v>1</v>
      </c>
      <c r="R1914">
        <f>IF(P1914="","",0)</f>
        <v>0</v>
      </c>
    </row>
    <row r="1915" spans="1:18" x14ac:dyDescent="0.3">
      <c r="A1915" t="s">
        <v>260</v>
      </c>
      <c r="B1915" s="1">
        <v>38980</v>
      </c>
      <c r="C1915" t="s">
        <v>16</v>
      </c>
      <c r="D1915" t="s">
        <v>319</v>
      </c>
      <c r="E1915" t="s">
        <v>320</v>
      </c>
      <c r="G1915" s="6" t="s">
        <v>88</v>
      </c>
      <c r="H1915" t="s">
        <v>291</v>
      </c>
      <c r="I1915" t="s">
        <v>45</v>
      </c>
      <c r="J1915" t="s">
        <v>93</v>
      </c>
      <c r="K1915">
        <v>0.5</v>
      </c>
      <c r="L1915">
        <v>77</v>
      </c>
      <c r="M1915" t="s">
        <v>267</v>
      </c>
      <c r="N1915">
        <v>77</v>
      </c>
      <c r="O1915" t="s">
        <v>24</v>
      </c>
      <c r="P1915" cm="1">
        <f t="array" ref="P1915">IF(Q1915&gt;0,INDEX(Q1915:Q14049,MATCH(TRUE,INDEX(Q1915:Q14049="",,),0)-1),"")</f>
        <v>3</v>
      </c>
      <c r="Q1915">
        <f t="shared" si="44"/>
        <v>1</v>
      </c>
      <c r="R1915">
        <f>IF(P1915="","",0)</f>
        <v>0</v>
      </c>
    </row>
    <row r="1916" spans="1:18" x14ac:dyDescent="0.3">
      <c r="A1916" t="s">
        <v>260</v>
      </c>
      <c r="B1916" s="1">
        <v>38980</v>
      </c>
      <c r="C1916" t="s">
        <v>16</v>
      </c>
      <c r="D1916" t="s">
        <v>319</v>
      </c>
      <c r="E1916" t="s">
        <v>320</v>
      </c>
      <c r="G1916" s="6" t="s">
        <v>88</v>
      </c>
      <c r="H1916" t="s">
        <v>200</v>
      </c>
      <c r="I1916" t="s">
        <v>45</v>
      </c>
      <c r="J1916" t="s">
        <v>93</v>
      </c>
      <c r="K1916">
        <v>17.3</v>
      </c>
      <c r="L1916">
        <v>469</v>
      </c>
      <c r="M1916" t="s">
        <v>267</v>
      </c>
      <c r="N1916">
        <v>469</v>
      </c>
      <c r="O1916" t="s">
        <v>24</v>
      </c>
      <c r="P1916" cm="1">
        <f t="array" ref="P1916">IF(Q1916&gt;0,INDEX(Q1916:Q14050,MATCH(TRUE,INDEX(Q1916:Q14050="",,),0)-1),"")</f>
        <v>3</v>
      </c>
      <c r="Q1916">
        <f t="shared" si="44"/>
        <v>1</v>
      </c>
      <c r="R1916">
        <f>IF(P1916="","",0)</f>
        <v>0</v>
      </c>
    </row>
    <row r="1917" spans="1:18" x14ac:dyDescent="0.3">
      <c r="A1917" t="s">
        <v>260</v>
      </c>
      <c r="B1917" s="1">
        <v>38980</v>
      </c>
      <c r="C1917" t="s">
        <v>16</v>
      </c>
      <c r="D1917" t="s">
        <v>319</v>
      </c>
      <c r="E1917" t="s">
        <v>320</v>
      </c>
      <c r="G1917" s="6" t="s">
        <v>88</v>
      </c>
      <c r="H1917" t="s">
        <v>128</v>
      </c>
      <c r="I1917" t="s">
        <v>21</v>
      </c>
      <c r="J1917" t="s">
        <v>73</v>
      </c>
      <c r="K1917">
        <v>2</v>
      </c>
      <c r="L1917">
        <v>24.75</v>
      </c>
      <c r="M1917" t="s">
        <v>267</v>
      </c>
      <c r="N1917">
        <v>24.75</v>
      </c>
      <c r="O1917" t="s">
        <v>24</v>
      </c>
      <c r="P1917" cm="1">
        <f t="array" ref="P1917">IF(Q1917&gt;0,INDEX(Q1917:Q14051,MATCH(TRUE,INDEX(Q1917:Q14051="",,),0)-1),"")</f>
        <v>3</v>
      </c>
      <c r="Q1917">
        <f t="shared" si="44"/>
        <v>1</v>
      </c>
      <c r="R1917">
        <f>IF(P1917="","",0)</f>
        <v>0</v>
      </c>
    </row>
    <row r="1918" spans="1:18" x14ac:dyDescent="0.3">
      <c r="A1918" t="s">
        <v>260</v>
      </c>
      <c r="B1918" s="1">
        <v>38980</v>
      </c>
      <c r="C1918" t="s">
        <v>16</v>
      </c>
      <c r="D1918" t="s">
        <v>319</v>
      </c>
      <c r="E1918" t="s">
        <v>320</v>
      </c>
      <c r="G1918" s="6" t="s">
        <v>88</v>
      </c>
      <c r="H1918" t="s">
        <v>101</v>
      </c>
      <c r="I1918" t="s">
        <v>21</v>
      </c>
      <c r="J1918" t="s">
        <v>73</v>
      </c>
      <c r="K1918">
        <v>34</v>
      </c>
      <c r="L1918">
        <v>19.5</v>
      </c>
      <c r="M1918" t="s">
        <v>267</v>
      </c>
      <c r="N1918">
        <v>19.5</v>
      </c>
      <c r="O1918" t="s">
        <v>24</v>
      </c>
      <c r="P1918" cm="1">
        <f t="array" ref="P1918">IF(Q1918&gt;0,INDEX(Q1918:Q14052,MATCH(TRUE,INDEX(Q1918:Q14052="",,),0)-1),"")</f>
        <v>3</v>
      </c>
      <c r="Q1918">
        <f t="shared" si="44"/>
        <v>1</v>
      </c>
      <c r="R1918">
        <f>IF(P1918="","",0)</f>
        <v>0</v>
      </c>
    </row>
    <row r="1919" spans="1:18" x14ac:dyDescent="0.3">
      <c r="A1919" t="s">
        <v>260</v>
      </c>
      <c r="B1919" s="1">
        <v>38980</v>
      </c>
      <c r="C1919" t="s">
        <v>16</v>
      </c>
      <c r="D1919" t="s">
        <v>319</v>
      </c>
      <c r="E1919" t="s">
        <v>320</v>
      </c>
      <c r="G1919" t="s">
        <v>19</v>
      </c>
      <c r="H1919" t="s">
        <v>102</v>
      </c>
      <c r="I1919" t="s">
        <v>45</v>
      </c>
      <c r="J1919" t="s">
        <v>93</v>
      </c>
      <c r="K1919">
        <v>276.89999999999998</v>
      </c>
      <c r="L1919">
        <v>1018</v>
      </c>
      <c r="M1919" t="s">
        <v>302</v>
      </c>
      <c r="N1919">
        <v>1025.44</v>
      </c>
      <c r="P1919" cm="1">
        <f t="array" ref="P1919">IF(Q1919&gt;0,INDEX(Q1919:Q14053,MATCH(TRUE,INDEX(Q1919:Q14053="",,),0)-1),"")</f>
        <v>3</v>
      </c>
      <c r="Q1919">
        <f t="shared" si="44"/>
        <v>2</v>
      </c>
      <c r="R1919">
        <f>IF(P1919="","",0)</f>
        <v>0</v>
      </c>
    </row>
    <row r="1920" spans="1:18" x14ac:dyDescent="0.3">
      <c r="A1920" t="s">
        <v>260</v>
      </c>
      <c r="B1920" s="1">
        <v>38980</v>
      </c>
      <c r="C1920" t="s">
        <v>16</v>
      </c>
      <c r="D1920" t="s">
        <v>319</v>
      </c>
      <c r="E1920" t="s">
        <v>320</v>
      </c>
      <c r="G1920" t="s">
        <v>19</v>
      </c>
      <c r="H1920" t="s">
        <v>72</v>
      </c>
      <c r="I1920" t="s">
        <v>21</v>
      </c>
      <c r="J1920" t="s">
        <v>73</v>
      </c>
      <c r="K1920">
        <v>1071</v>
      </c>
      <c r="L1920">
        <v>26.95</v>
      </c>
      <c r="M1920" t="s">
        <v>302</v>
      </c>
      <c r="N1920">
        <v>27</v>
      </c>
      <c r="P1920" cm="1">
        <f t="array" ref="P1920">IF(Q1920&gt;0,INDEX(Q1920:Q14054,MATCH(TRUE,INDEX(Q1920:Q14054="",,),0)-1),"")</f>
        <v>3</v>
      </c>
      <c r="Q1920">
        <f t="shared" si="44"/>
        <v>2</v>
      </c>
      <c r="R1920">
        <f>IF(P1920="","",0)</f>
        <v>0</v>
      </c>
    </row>
    <row r="1921" spans="1:18" x14ac:dyDescent="0.3">
      <c r="A1921" t="s">
        <v>260</v>
      </c>
      <c r="B1921" s="1">
        <v>38980</v>
      </c>
      <c r="C1921" t="s">
        <v>16</v>
      </c>
      <c r="D1921" t="s">
        <v>319</v>
      </c>
      <c r="E1921" t="s">
        <v>320</v>
      </c>
      <c r="G1921" s="6" t="s">
        <v>88</v>
      </c>
      <c r="H1921" t="s">
        <v>85</v>
      </c>
      <c r="I1921" t="s">
        <v>45</v>
      </c>
      <c r="J1921" t="s">
        <v>93</v>
      </c>
      <c r="K1921">
        <v>38.299999999999997</v>
      </c>
      <c r="L1921">
        <v>215</v>
      </c>
      <c r="M1921" t="s">
        <v>302</v>
      </c>
      <c r="N1921">
        <v>215</v>
      </c>
      <c r="P1921" cm="1">
        <f t="array" ref="P1921">IF(Q1921&gt;0,INDEX(Q1921:Q14055,MATCH(TRUE,INDEX(Q1921:Q14055="",,),0)-1),"")</f>
        <v>3</v>
      </c>
      <c r="Q1921">
        <f t="shared" si="44"/>
        <v>2</v>
      </c>
      <c r="R1921">
        <f>IF(P1921="","",0)</f>
        <v>0</v>
      </c>
    </row>
    <row r="1922" spans="1:18" x14ac:dyDescent="0.3">
      <c r="A1922" t="s">
        <v>260</v>
      </c>
      <c r="B1922" s="1">
        <v>38980</v>
      </c>
      <c r="C1922" t="s">
        <v>16</v>
      </c>
      <c r="D1922" t="s">
        <v>319</v>
      </c>
      <c r="E1922" t="s">
        <v>320</v>
      </c>
      <c r="G1922" s="6" t="s">
        <v>88</v>
      </c>
      <c r="H1922" t="s">
        <v>264</v>
      </c>
      <c r="I1922" t="s">
        <v>45</v>
      </c>
      <c r="J1922" t="s">
        <v>93</v>
      </c>
      <c r="K1922">
        <v>4.7</v>
      </c>
      <c r="L1922">
        <v>495</v>
      </c>
      <c r="M1922" t="s">
        <v>302</v>
      </c>
      <c r="N1922">
        <v>495</v>
      </c>
      <c r="P1922" cm="1">
        <f t="array" ref="P1922">IF(Q1922&gt;0,INDEX(Q1922:Q14056,MATCH(TRUE,INDEX(Q1922:Q14056="",,),0)-1),"")</f>
        <v>3</v>
      </c>
      <c r="Q1922">
        <f t="shared" si="44"/>
        <v>2</v>
      </c>
      <c r="R1922">
        <f>IF(P1922="","",0)</f>
        <v>0</v>
      </c>
    </row>
    <row r="1923" spans="1:18" x14ac:dyDescent="0.3">
      <c r="A1923" t="s">
        <v>260</v>
      </c>
      <c r="B1923" s="1">
        <v>38980</v>
      </c>
      <c r="C1923" t="s">
        <v>16</v>
      </c>
      <c r="D1923" t="s">
        <v>319</v>
      </c>
      <c r="E1923" t="s">
        <v>320</v>
      </c>
      <c r="G1923" s="6" t="s">
        <v>88</v>
      </c>
      <c r="H1923" t="s">
        <v>100</v>
      </c>
      <c r="I1923" t="s">
        <v>45</v>
      </c>
      <c r="J1923" t="s">
        <v>93</v>
      </c>
      <c r="K1923">
        <v>16.899999999999999</v>
      </c>
      <c r="L1923">
        <v>104</v>
      </c>
      <c r="M1923" t="s">
        <v>302</v>
      </c>
      <c r="N1923">
        <v>104</v>
      </c>
      <c r="P1923" cm="1">
        <f t="array" ref="P1923">IF(Q1923&gt;0,INDEX(Q1923:Q14057,MATCH(TRUE,INDEX(Q1923:Q14057="",,),0)-1),"")</f>
        <v>3</v>
      </c>
      <c r="Q1923">
        <f t="shared" si="44"/>
        <v>2</v>
      </c>
      <c r="R1923">
        <f>IF(P1923="","",0)</f>
        <v>0</v>
      </c>
    </row>
    <row r="1924" spans="1:18" x14ac:dyDescent="0.3">
      <c r="A1924" t="s">
        <v>260</v>
      </c>
      <c r="B1924" s="1">
        <v>38980</v>
      </c>
      <c r="C1924" t="s">
        <v>16</v>
      </c>
      <c r="D1924" t="s">
        <v>319</v>
      </c>
      <c r="E1924" t="s">
        <v>320</v>
      </c>
      <c r="G1924" s="6" t="s">
        <v>88</v>
      </c>
      <c r="H1924" t="s">
        <v>92</v>
      </c>
      <c r="I1924" t="s">
        <v>45</v>
      </c>
      <c r="J1924" t="s">
        <v>93</v>
      </c>
      <c r="K1924">
        <v>0.2</v>
      </c>
      <c r="L1924">
        <v>450</v>
      </c>
      <c r="M1924" t="s">
        <v>302</v>
      </c>
      <c r="N1924">
        <v>450</v>
      </c>
      <c r="P1924" cm="1">
        <f t="array" ref="P1924">IF(Q1924&gt;0,INDEX(Q1924:Q14058,MATCH(TRUE,INDEX(Q1924:Q14058="",,),0)-1),"")</f>
        <v>3</v>
      </c>
      <c r="Q1924">
        <f t="shared" si="44"/>
        <v>2</v>
      </c>
      <c r="R1924">
        <f>IF(P1924="","",0)</f>
        <v>0</v>
      </c>
    </row>
    <row r="1925" spans="1:18" x14ac:dyDescent="0.3">
      <c r="A1925" t="s">
        <v>260</v>
      </c>
      <c r="B1925" s="1">
        <v>38980</v>
      </c>
      <c r="C1925" t="s">
        <v>16</v>
      </c>
      <c r="D1925" t="s">
        <v>319</v>
      </c>
      <c r="E1925" t="s">
        <v>320</v>
      </c>
      <c r="G1925" s="6" t="s">
        <v>88</v>
      </c>
      <c r="H1925" t="s">
        <v>265</v>
      </c>
      <c r="I1925" t="s">
        <v>45</v>
      </c>
      <c r="J1925" t="s">
        <v>93</v>
      </c>
      <c r="K1925">
        <v>2.5</v>
      </c>
      <c r="L1925">
        <v>64</v>
      </c>
      <c r="M1925" t="s">
        <v>302</v>
      </c>
      <c r="N1925">
        <v>64</v>
      </c>
      <c r="P1925" cm="1">
        <f t="array" ref="P1925">IF(Q1925&gt;0,INDEX(Q1925:Q14059,MATCH(TRUE,INDEX(Q1925:Q14059="",,),0)-1),"")</f>
        <v>3</v>
      </c>
      <c r="Q1925">
        <f t="shared" si="44"/>
        <v>2</v>
      </c>
      <c r="R1925">
        <f>IF(P1925="","",0)</f>
        <v>0</v>
      </c>
    </row>
    <row r="1926" spans="1:18" x14ac:dyDescent="0.3">
      <c r="A1926" t="s">
        <v>260</v>
      </c>
      <c r="B1926" s="1">
        <v>38980</v>
      </c>
      <c r="C1926" t="s">
        <v>16</v>
      </c>
      <c r="D1926" t="s">
        <v>319</v>
      </c>
      <c r="E1926" t="s">
        <v>320</v>
      </c>
      <c r="G1926" s="6" t="s">
        <v>88</v>
      </c>
      <c r="H1926" t="s">
        <v>291</v>
      </c>
      <c r="I1926" t="s">
        <v>45</v>
      </c>
      <c r="J1926" t="s">
        <v>93</v>
      </c>
      <c r="K1926">
        <v>0.5</v>
      </c>
      <c r="L1926">
        <v>77</v>
      </c>
      <c r="M1926" t="s">
        <v>302</v>
      </c>
      <c r="N1926">
        <v>77</v>
      </c>
      <c r="P1926" cm="1">
        <f t="array" ref="P1926">IF(Q1926&gt;0,INDEX(Q1926:Q14060,MATCH(TRUE,INDEX(Q1926:Q14060="",,),0)-1),"")</f>
        <v>3</v>
      </c>
      <c r="Q1926">
        <f t="shared" si="44"/>
        <v>2</v>
      </c>
      <c r="R1926">
        <f>IF(P1926="","",0)</f>
        <v>0</v>
      </c>
    </row>
    <row r="1927" spans="1:18" x14ac:dyDescent="0.3">
      <c r="A1927" t="s">
        <v>260</v>
      </c>
      <c r="B1927" s="1">
        <v>38980</v>
      </c>
      <c r="C1927" t="s">
        <v>16</v>
      </c>
      <c r="D1927" t="s">
        <v>319</v>
      </c>
      <c r="E1927" t="s">
        <v>320</v>
      </c>
      <c r="G1927" s="6" t="s">
        <v>88</v>
      </c>
      <c r="H1927" t="s">
        <v>200</v>
      </c>
      <c r="I1927" t="s">
        <v>45</v>
      </c>
      <c r="J1927" t="s">
        <v>93</v>
      </c>
      <c r="K1927">
        <v>17.3</v>
      </c>
      <c r="L1927">
        <v>469</v>
      </c>
      <c r="M1927" t="s">
        <v>302</v>
      </c>
      <c r="N1927">
        <v>469</v>
      </c>
      <c r="P1927" cm="1">
        <f t="array" ref="P1927">IF(Q1927&gt;0,INDEX(Q1927:Q14061,MATCH(TRUE,INDEX(Q1927:Q14061="",,),0)-1),"")</f>
        <v>3</v>
      </c>
      <c r="Q1927">
        <f t="shared" si="44"/>
        <v>2</v>
      </c>
      <c r="R1927">
        <f>IF(P1927="","",0)</f>
        <v>0</v>
      </c>
    </row>
    <row r="1928" spans="1:18" x14ac:dyDescent="0.3">
      <c r="A1928" t="s">
        <v>260</v>
      </c>
      <c r="B1928" s="1">
        <v>38980</v>
      </c>
      <c r="C1928" t="s">
        <v>16</v>
      </c>
      <c r="D1928" t="s">
        <v>319</v>
      </c>
      <c r="E1928" t="s">
        <v>320</v>
      </c>
      <c r="G1928" s="6" t="s">
        <v>88</v>
      </c>
      <c r="H1928" t="s">
        <v>128</v>
      </c>
      <c r="I1928" t="s">
        <v>21</v>
      </c>
      <c r="J1928" t="s">
        <v>73</v>
      </c>
      <c r="K1928">
        <v>2</v>
      </c>
      <c r="L1928">
        <v>24.75</v>
      </c>
      <c r="M1928" t="s">
        <v>302</v>
      </c>
      <c r="N1928">
        <v>24.75</v>
      </c>
      <c r="P1928" cm="1">
        <f t="array" ref="P1928">IF(Q1928&gt;0,INDEX(Q1928:Q14062,MATCH(TRUE,INDEX(Q1928:Q14062="",,),0)-1),"")</f>
        <v>3</v>
      </c>
      <c r="Q1928">
        <f t="shared" si="44"/>
        <v>2</v>
      </c>
      <c r="R1928">
        <f>IF(P1928="","",0)</f>
        <v>0</v>
      </c>
    </row>
    <row r="1929" spans="1:18" x14ac:dyDescent="0.3">
      <c r="A1929" t="s">
        <v>260</v>
      </c>
      <c r="B1929" s="1">
        <v>38980</v>
      </c>
      <c r="C1929" t="s">
        <v>16</v>
      </c>
      <c r="D1929" t="s">
        <v>319</v>
      </c>
      <c r="E1929" t="s">
        <v>320</v>
      </c>
      <c r="G1929" s="6" t="s">
        <v>88</v>
      </c>
      <c r="H1929" t="s">
        <v>101</v>
      </c>
      <c r="I1929" t="s">
        <v>21</v>
      </c>
      <c r="J1929" t="s">
        <v>73</v>
      </c>
      <c r="K1929">
        <v>34</v>
      </c>
      <c r="L1929">
        <v>19.5</v>
      </c>
      <c r="M1929" t="s">
        <v>302</v>
      </c>
      <c r="N1929">
        <v>19.5</v>
      </c>
      <c r="P1929" cm="1">
        <f t="array" ref="P1929">IF(Q1929&gt;0,INDEX(Q1929:Q14063,MATCH(TRUE,INDEX(Q1929:Q14063="",,),0)-1),"")</f>
        <v>3</v>
      </c>
      <c r="Q1929">
        <f t="shared" si="44"/>
        <v>2</v>
      </c>
      <c r="R1929">
        <f>IF(P1929="","",0)</f>
        <v>0</v>
      </c>
    </row>
    <row r="1930" spans="1:18" x14ac:dyDescent="0.3">
      <c r="A1930" t="s">
        <v>260</v>
      </c>
      <c r="B1930" s="1">
        <v>38980</v>
      </c>
      <c r="C1930" t="s">
        <v>16</v>
      </c>
      <c r="D1930" t="s">
        <v>319</v>
      </c>
      <c r="E1930" t="s">
        <v>320</v>
      </c>
      <c r="G1930" t="s">
        <v>19</v>
      </c>
      <c r="H1930" t="s">
        <v>102</v>
      </c>
      <c r="I1930" t="s">
        <v>45</v>
      </c>
      <c r="J1930" t="s">
        <v>93</v>
      </c>
      <c r="K1930">
        <v>276.89999999999998</v>
      </c>
      <c r="L1930">
        <v>1018</v>
      </c>
      <c r="M1930" t="s">
        <v>268</v>
      </c>
      <c r="N1930">
        <v>1018.87</v>
      </c>
      <c r="P1930" cm="1">
        <f t="array" ref="P1930">IF(Q1930&gt;0,INDEX(Q1930:Q14064,MATCH(TRUE,INDEX(Q1930:Q14064="",,),0)-1),"")</f>
        <v>3</v>
      </c>
      <c r="Q1930">
        <f t="shared" si="44"/>
        <v>3</v>
      </c>
      <c r="R1930">
        <f>IF(P1930="","",0)</f>
        <v>0</v>
      </c>
    </row>
    <row r="1931" spans="1:18" x14ac:dyDescent="0.3">
      <c r="A1931" t="s">
        <v>260</v>
      </c>
      <c r="B1931" s="1">
        <v>38980</v>
      </c>
      <c r="C1931" t="s">
        <v>16</v>
      </c>
      <c r="D1931" t="s">
        <v>319</v>
      </c>
      <c r="E1931" t="s">
        <v>320</v>
      </c>
      <c r="G1931" t="s">
        <v>19</v>
      </c>
      <c r="H1931" t="s">
        <v>72</v>
      </c>
      <c r="I1931" t="s">
        <v>21</v>
      </c>
      <c r="J1931" t="s">
        <v>73</v>
      </c>
      <c r="K1931">
        <v>1071</v>
      </c>
      <c r="L1931">
        <v>26.95</v>
      </c>
      <c r="M1931" t="s">
        <v>268</v>
      </c>
      <c r="N1931">
        <v>27</v>
      </c>
      <c r="P1931" cm="1">
        <f t="array" ref="P1931">IF(Q1931&gt;0,INDEX(Q1931:Q14065,MATCH(TRUE,INDEX(Q1931:Q14065="",,),0)-1),"")</f>
        <v>3</v>
      </c>
      <c r="Q1931">
        <f t="shared" si="44"/>
        <v>3</v>
      </c>
      <c r="R1931">
        <f>IF(P1931="","",0)</f>
        <v>0</v>
      </c>
    </row>
    <row r="1932" spans="1:18" x14ac:dyDescent="0.3">
      <c r="A1932" t="s">
        <v>260</v>
      </c>
      <c r="B1932" s="1">
        <v>38980</v>
      </c>
      <c r="C1932" t="s">
        <v>16</v>
      </c>
      <c r="D1932" t="s">
        <v>319</v>
      </c>
      <c r="E1932" t="s">
        <v>320</v>
      </c>
      <c r="G1932" s="6" t="s">
        <v>88</v>
      </c>
      <c r="H1932" t="s">
        <v>85</v>
      </c>
      <c r="I1932" t="s">
        <v>45</v>
      </c>
      <c r="J1932" t="s">
        <v>93</v>
      </c>
      <c r="K1932">
        <v>38.299999999999997</v>
      </c>
      <c r="L1932">
        <v>215</v>
      </c>
      <c r="M1932" t="s">
        <v>268</v>
      </c>
      <c r="N1932">
        <v>215</v>
      </c>
      <c r="P1932" cm="1">
        <f t="array" ref="P1932">IF(Q1932&gt;0,INDEX(Q1932:Q14066,MATCH(TRUE,INDEX(Q1932:Q14066="",,),0)-1),"")</f>
        <v>3</v>
      </c>
      <c r="Q1932">
        <f t="shared" si="44"/>
        <v>3</v>
      </c>
      <c r="R1932">
        <f>IF(P1932="","",0)</f>
        <v>0</v>
      </c>
    </row>
    <row r="1933" spans="1:18" x14ac:dyDescent="0.3">
      <c r="A1933" t="s">
        <v>260</v>
      </c>
      <c r="B1933" s="1">
        <v>38980</v>
      </c>
      <c r="C1933" t="s">
        <v>16</v>
      </c>
      <c r="D1933" t="s">
        <v>319</v>
      </c>
      <c r="E1933" t="s">
        <v>320</v>
      </c>
      <c r="G1933" s="6" t="s">
        <v>88</v>
      </c>
      <c r="H1933" t="s">
        <v>264</v>
      </c>
      <c r="I1933" t="s">
        <v>45</v>
      </c>
      <c r="J1933" t="s">
        <v>93</v>
      </c>
      <c r="K1933">
        <v>4.7</v>
      </c>
      <c r="L1933">
        <v>495</v>
      </c>
      <c r="M1933" t="s">
        <v>268</v>
      </c>
      <c r="N1933">
        <v>495</v>
      </c>
      <c r="P1933" cm="1">
        <f t="array" ref="P1933">IF(Q1933&gt;0,INDEX(Q1933:Q14067,MATCH(TRUE,INDEX(Q1933:Q14067="",,),0)-1),"")</f>
        <v>3</v>
      </c>
      <c r="Q1933">
        <f t="shared" si="44"/>
        <v>3</v>
      </c>
      <c r="R1933">
        <f>IF(P1933="","",0)</f>
        <v>0</v>
      </c>
    </row>
    <row r="1934" spans="1:18" x14ac:dyDescent="0.3">
      <c r="A1934" t="s">
        <v>260</v>
      </c>
      <c r="B1934" s="1">
        <v>38980</v>
      </c>
      <c r="C1934" t="s">
        <v>16</v>
      </c>
      <c r="D1934" t="s">
        <v>319</v>
      </c>
      <c r="E1934" t="s">
        <v>320</v>
      </c>
      <c r="G1934" s="6" t="s">
        <v>88</v>
      </c>
      <c r="H1934" t="s">
        <v>100</v>
      </c>
      <c r="I1934" t="s">
        <v>45</v>
      </c>
      <c r="J1934" t="s">
        <v>93</v>
      </c>
      <c r="K1934">
        <v>16.899999999999999</v>
      </c>
      <c r="L1934">
        <v>104</v>
      </c>
      <c r="M1934" t="s">
        <v>268</v>
      </c>
      <c r="N1934">
        <v>104</v>
      </c>
      <c r="P1934" cm="1">
        <f t="array" ref="P1934">IF(Q1934&gt;0,INDEX(Q1934:Q14068,MATCH(TRUE,INDEX(Q1934:Q14068="",,),0)-1),"")</f>
        <v>3</v>
      </c>
      <c r="Q1934">
        <f t="shared" si="44"/>
        <v>3</v>
      </c>
      <c r="R1934">
        <f>IF(P1934="","",0)</f>
        <v>0</v>
      </c>
    </row>
    <row r="1935" spans="1:18" x14ac:dyDescent="0.3">
      <c r="A1935" t="s">
        <v>260</v>
      </c>
      <c r="B1935" s="1">
        <v>38980</v>
      </c>
      <c r="C1935" t="s">
        <v>16</v>
      </c>
      <c r="D1935" t="s">
        <v>319</v>
      </c>
      <c r="E1935" t="s">
        <v>320</v>
      </c>
      <c r="G1935" s="6" t="s">
        <v>88</v>
      </c>
      <c r="H1935" t="s">
        <v>92</v>
      </c>
      <c r="I1935" t="s">
        <v>45</v>
      </c>
      <c r="J1935" t="s">
        <v>93</v>
      </c>
      <c r="K1935">
        <v>0.2</v>
      </c>
      <c r="L1935">
        <v>450</v>
      </c>
      <c r="M1935" t="s">
        <v>268</v>
      </c>
      <c r="N1935">
        <v>450</v>
      </c>
      <c r="P1935" cm="1">
        <f t="array" ref="P1935">IF(Q1935&gt;0,INDEX(Q1935:Q14069,MATCH(TRUE,INDEX(Q1935:Q14069="",,),0)-1),"")</f>
        <v>3</v>
      </c>
      <c r="Q1935">
        <f t="shared" si="44"/>
        <v>3</v>
      </c>
      <c r="R1935">
        <f>IF(P1935="","",0)</f>
        <v>0</v>
      </c>
    </row>
    <row r="1936" spans="1:18" x14ac:dyDescent="0.3">
      <c r="A1936" t="s">
        <v>260</v>
      </c>
      <c r="B1936" s="1">
        <v>38980</v>
      </c>
      <c r="C1936" t="s">
        <v>16</v>
      </c>
      <c r="D1936" t="s">
        <v>319</v>
      </c>
      <c r="E1936" t="s">
        <v>320</v>
      </c>
      <c r="G1936" s="6" t="s">
        <v>88</v>
      </c>
      <c r="H1936" t="s">
        <v>265</v>
      </c>
      <c r="I1936" t="s">
        <v>45</v>
      </c>
      <c r="J1936" t="s">
        <v>93</v>
      </c>
      <c r="K1936">
        <v>2.5</v>
      </c>
      <c r="L1936">
        <v>64</v>
      </c>
      <c r="M1936" t="s">
        <v>268</v>
      </c>
      <c r="N1936">
        <v>64</v>
      </c>
      <c r="P1936" cm="1">
        <f t="array" ref="P1936">IF(Q1936&gt;0,INDEX(Q1936:Q14070,MATCH(TRUE,INDEX(Q1936:Q14070="",,),0)-1),"")</f>
        <v>3</v>
      </c>
      <c r="Q1936">
        <f t="shared" si="44"/>
        <v>3</v>
      </c>
      <c r="R1936">
        <f>IF(P1936="","",0)</f>
        <v>0</v>
      </c>
    </row>
    <row r="1937" spans="1:18" x14ac:dyDescent="0.3">
      <c r="A1937" t="s">
        <v>260</v>
      </c>
      <c r="B1937" s="1">
        <v>38980</v>
      </c>
      <c r="C1937" t="s">
        <v>16</v>
      </c>
      <c r="D1937" t="s">
        <v>319</v>
      </c>
      <c r="E1937" t="s">
        <v>320</v>
      </c>
      <c r="G1937" s="6" t="s">
        <v>88</v>
      </c>
      <c r="H1937" t="s">
        <v>291</v>
      </c>
      <c r="I1937" t="s">
        <v>45</v>
      </c>
      <c r="J1937" t="s">
        <v>93</v>
      </c>
      <c r="K1937">
        <v>0.5</v>
      </c>
      <c r="L1937">
        <v>77</v>
      </c>
      <c r="M1937" t="s">
        <v>268</v>
      </c>
      <c r="N1937">
        <v>77</v>
      </c>
      <c r="P1937" cm="1">
        <f t="array" ref="P1937">IF(Q1937&gt;0,INDEX(Q1937:Q14071,MATCH(TRUE,INDEX(Q1937:Q14071="",,),0)-1),"")</f>
        <v>3</v>
      </c>
      <c r="Q1937">
        <f t="shared" si="44"/>
        <v>3</v>
      </c>
      <c r="R1937">
        <f>IF(P1937="","",0)</f>
        <v>0</v>
      </c>
    </row>
    <row r="1938" spans="1:18" x14ac:dyDescent="0.3">
      <c r="A1938" t="s">
        <v>260</v>
      </c>
      <c r="B1938" s="1">
        <v>38980</v>
      </c>
      <c r="C1938" t="s">
        <v>16</v>
      </c>
      <c r="D1938" t="s">
        <v>319</v>
      </c>
      <c r="E1938" t="s">
        <v>320</v>
      </c>
      <c r="G1938" s="6" t="s">
        <v>88</v>
      </c>
      <c r="H1938" t="s">
        <v>200</v>
      </c>
      <c r="I1938" t="s">
        <v>45</v>
      </c>
      <c r="J1938" t="s">
        <v>93</v>
      </c>
      <c r="K1938">
        <v>17.3</v>
      </c>
      <c r="L1938">
        <v>469</v>
      </c>
      <c r="M1938" t="s">
        <v>268</v>
      </c>
      <c r="N1938">
        <v>469</v>
      </c>
      <c r="P1938" cm="1">
        <f t="array" ref="P1938">IF(Q1938&gt;0,INDEX(Q1938:Q14072,MATCH(TRUE,INDEX(Q1938:Q14072="",,),0)-1),"")</f>
        <v>3</v>
      </c>
      <c r="Q1938">
        <f t="shared" si="44"/>
        <v>3</v>
      </c>
      <c r="R1938">
        <f>IF(P1938="","",0)</f>
        <v>0</v>
      </c>
    </row>
    <row r="1939" spans="1:18" x14ac:dyDescent="0.3">
      <c r="A1939" t="s">
        <v>260</v>
      </c>
      <c r="B1939" s="1">
        <v>38980</v>
      </c>
      <c r="C1939" t="s">
        <v>16</v>
      </c>
      <c r="D1939" t="s">
        <v>319</v>
      </c>
      <c r="E1939" t="s">
        <v>320</v>
      </c>
      <c r="G1939" s="6" t="s">
        <v>88</v>
      </c>
      <c r="H1939" t="s">
        <v>128</v>
      </c>
      <c r="I1939" t="s">
        <v>21</v>
      </c>
      <c r="J1939" t="s">
        <v>73</v>
      </c>
      <c r="K1939">
        <v>2</v>
      </c>
      <c r="L1939">
        <v>24.75</v>
      </c>
      <c r="M1939" t="s">
        <v>268</v>
      </c>
      <c r="N1939">
        <v>24.75</v>
      </c>
      <c r="P1939" cm="1">
        <f t="array" ref="P1939">IF(Q1939&gt;0,INDEX(Q1939:Q14073,MATCH(TRUE,INDEX(Q1939:Q14073="",,),0)-1),"")</f>
        <v>3</v>
      </c>
      <c r="Q1939">
        <f t="shared" si="44"/>
        <v>3</v>
      </c>
      <c r="R1939">
        <f>IF(P1939="","",0)</f>
        <v>0</v>
      </c>
    </row>
    <row r="1940" spans="1:18" x14ac:dyDescent="0.3">
      <c r="A1940" t="s">
        <v>260</v>
      </c>
      <c r="B1940" s="1">
        <v>38980</v>
      </c>
      <c r="C1940" t="s">
        <v>16</v>
      </c>
      <c r="D1940" t="s">
        <v>319</v>
      </c>
      <c r="E1940" t="s">
        <v>320</v>
      </c>
      <c r="G1940" s="6" t="s">
        <v>88</v>
      </c>
      <c r="H1940" t="s">
        <v>101</v>
      </c>
      <c r="I1940" t="s">
        <v>21</v>
      </c>
      <c r="J1940" t="s">
        <v>73</v>
      </c>
      <c r="K1940">
        <v>34</v>
      </c>
      <c r="L1940">
        <v>19.5</v>
      </c>
      <c r="M1940" t="s">
        <v>268</v>
      </c>
      <c r="N1940">
        <v>19.5</v>
      </c>
      <c r="P1940" cm="1">
        <f t="array" ref="P1940">IF(Q1940&gt;0,INDEX(Q1940:Q14074,MATCH(TRUE,INDEX(Q1940:Q14074="",,),0)-1),"")</f>
        <v>3</v>
      </c>
      <c r="Q1940">
        <f t="shared" si="44"/>
        <v>3</v>
      </c>
      <c r="R1940">
        <f>IF(P1940="","",0)</f>
        <v>0</v>
      </c>
    </row>
    <row r="1941" spans="1:18" x14ac:dyDescent="0.3">
      <c r="P1941" t="str" cm="1">
        <f t="array" ref="P1941">IF(Q1941&gt;0,INDEX(Q1941:Q14075,MATCH(TRUE,INDEX(Q1941:Q14075="",,),0)-1),"")</f>
        <v/>
      </c>
      <c r="R1941" t="str">
        <f>IF(P1941="","",0)</f>
        <v/>
      </c>
    </row>
    <row r="1942" spans="1:18" x14ac:dyDescent="0.3">
      <c r="A1942" s="3" t="s">
        <v>260</v>
      </c>
      <c r="B1942" s="4">
        <v>38980</v>
      </c>
      <c r="C1942" s="3" t="s">
        <v>16</v>
      </c>
      <c r="D1942" s="3" t="s">
        <v>321</v>
      </c>
      <c r="E1942" s="3" t="s">
        <v>322</v>
      </c>
      <c r="F1942" s="3" t="s">
        <v>91</v>
      </c>
      <c r="G1942" s="3" t="s">
        <v>19</v>
      </c>
      <c r="H1942" s="3" t="s">
        <v>102</v>
      </c>
      <c r="I1942" s="3" t="s">
        <v>45</v>
      </c>
      <c r="J1942" s="3" t="s">
        <v>93</v>
      </c>
      <c r="K1942" s="3">
        <v>6.3</v>
      </c>
      <c r="L1942" s="3">
        <v>746</v>
      </c>
      <c r="M1942" s="3" t="s">
        <v>94</v>
      </c>
      <c r="N1942" s="3"/>
      <c r="O1942" s="3"/>
      <c r="P1942" s="3" t="str" cm="1">
        <f t="array" ref="P1942">IF(Q1942&gt;0,INDEX(Q1942:Q14076,MATCH(TRUE,INDEX(Q1942:Q14076="",,),0)-1),"")</f>
        <v/>
      </c>
      <c r="Q1942" s="3"/>
      <c r="R1942">
        <v>0</v>
      </c>
    </row>
    <row r="1943" spans="1:18" x14ac:dyDescent="0.3">
      <c r="A1943" t="s">
        <v>260</v>
      </c>
      <c r="B1943" s="1">
        <v>38980</v>
      </c>
      <c r="C1943" t="s">
        <v>16</v>
      </c>
      <c r="D1943" t="s">
        <v>321</v>
      </c>
      <c r="E1943" t="s">
        <v>322</v>
      </c>
      <c r="F1943" t="s">
        <v>91</v>
      </c>
      <c r="G1943" t="s">
        <v>19</v>
      </c>
      <c r="H1943" t="s">
        <v>96</v>
      </c>
      <c r="I1943" t="s">
        <v>21</v>
      </c>
      <c r="J1943" t="s">
        <v>73</v>
      </c>
      <c r="K1943">
        <v>309</v>
      </c>
      <c r="L1943">
        <v>8.9499999999999993</v>
      </c>
      <c r="M1943" t="s">
        <v>94</v>
      </c>
      <c r="P1943" t="str" cm="1">
        <f t="array" ref="P1943">IF(Q1943&gt;0,INDEX(Q1943:Q14077,MATCH(TRUE,INDEX(Q1943:Q14077="",,),0)-1),"")</f>
        <v/>
      </c>
      <c r="R1943">
        <v>0</v>
      </c>
    </row>
    <row r="1944" spans="1:18" x14ac:dyDescent="0.3">
      <c r="A1944" t="s">
        <v>260</v>
      </c>
      <c r="B1944" s="1">
        <v>38980</v>
      </c>
      <c r="C1944" t="s">
        <v>16</v>
      </c>
      <c r="D1944" t="s">
        <v>321</v>
      </c>
      <c r="E1944" t="s">
        <v>322</v>
      </c>
      <c r="F1944" t="s">
        <v>91</v>
      </c>
      <c r="G1944" t="s">
        <v>19</v>
      </c>
      <c r="H1944" t="s">
        <v>128</v>
      </c>
      <c r="I1944" t="s">
        <v>21</v>
      </c>
      <c r="J1944" t="s">
        <v>73</v>
      </c>
      <c r="K1944">
        <v>157</v>
      </c>
      <c r="L1944">
        <v>23</v>
      </c>
      <c r="M1944" t="s">
        <v>94</v>
      </c>
      <c r="P1944" t="str" cm="1">
        <f t="array" ref="P1944">IF(Q1944&gt;0,INDEX(Q1944:Q14078,MATCH(TRUE,INDEX(Q1944:Q14078="",,),0)-1),"")</f>
        <v/>
      </c>
      <c r="R1944">
        <v>0</v>
      </c>
    </row>
    <row r="1945" spans="1:18" x14ac:dyDescent="0.3">
      <c r="A1945" t="s">
        <v>260</v>
      </c>
      <c r="B1945" s="1">
        <v>38980</v>
      </c>
      <c r="C1945" t="s">
        <v>16</v>
      </c>
      <c r="D1945" t="s">
        <v>321</v>
      </c>
      <c r="E1945" t="s">
        <v>322</v>
      </c>
      <c r="F1945" t="s">
        <v>91</v>
      </c>
      <c r="G1945" t="s">
        <v>19</v>
      </c>
      <c r="H1945" t="s">
        <v>101</v>
      </c>
      <c r="I1945" t="s">
        <v>21</v>
      </c>
      <c r="J1945" t="s">
        <v>73</v>
      </c>
      <c r="K1945">
        <v>166</v>
      </c>
      <c r="L1945">
        <v>18.100000000000001</v>
      </c>
      <c r="M1945" t="s">
        <v>94</v>
      </c>
      <c r="P1945" t="str" cm="1">
        <f t="array" ref="P1945">IF(Q1945&gt;0,INDEX(Q1945:Q14079,MATCH(TRUE,INDEX(Q1945:Q14079="",,),0)-1),"")</f>
        <v/>
      </c>
      <c r="R1945">
        <v>0</v>
      </c>
    </row>
    <row r="1946" spans="1:18" x14ac:dyDescent="0.3">
      <c r="A1946" t="s">
        <v>260</v>
      </c>
      <c r="B1946" s="1">
        <v>38980</v>
      </c>
      <c r="C1946" t="s">
        <v>16</v>
      </c>
      <c r="D1946" t="s">
        <v>321</v>
      </c>
      <c r="E1946" t="s">
        <v>322</v>
      </c>
      <c r="F1946" t="s">
        <v>91</v>
      </c>
      <c r="G1946" t="s">
        <v>19</v>
      </c>
      <c r="H1946" t="s">
        <v>72</v>
      </c>
      <c r="I1946" t="s">
        <v>21</v>
      </c>
      <c r="J1946" t="s">
        <v>73</v>
      </c>
      <c r="K1946">
        <v>108</v>
      </c>
      <c r="L1946">
        <v>25.05</v>
      </c>
      <c r="M1946" t="s">
        <v>94</v>
      </c>
      <c r="P1946" t="str" cm="1">
        <f t="array" ref="P1946">IF(Q1946&gt;0,INDEX(Q1946:Q14080,MATCH(TRUE,INDEX(Q1946:Q14080="",,),0)-1),"")</f>
        <v/>
      </c>
      <c r="R1946">
        <v>0</v>
      </c>
    </row>
    <row r="1947" spans="1:18" x14ac:dyDescent="0.3">
      <c r="A1947" t="s">
        <v>260</v>
      </c>
      <c r="B1947" s="1">
        <v>38980</v>
      </c>
      <c r="C1947" t="s">
        <v>16</v>
      </c>
      <c r="D1947" t="s">
        <v>321</v>
      </c>
      <c r="E1947" t="s">
        <v>322</v>
      </c>
      <c r="F1947" t="s">
        <v>91</v>
      </c>
      <c r="G1947" s="6" t="s">
        <v>88</v>
      </c>
      <c r="H1947" t="s">
        <v>96</v>
      </c>
      <c r="I1947" t="s">
        <v>45</v>
      </c>
      <c r="J1947" t="s">
        <v>93</v>
      </c>
      <c r="K1947">
        <v>8.3000000000000007</v>
      </c>
      <c r="L1947">
        <v>155</v>
      </c>
      <c r="M1947" t="s">
        <v>94</v>
      </c>
      <c r="P1947" t="str" cm="1">
        <f t="array" ref="P1947">IF(Q1947&gt;0,INDEX(Q1947:Q14081,MATCH(TRUE,INDEX(Q1947:Q14081="",,),0)-1),"")</f>
        <v/>
      </c>
      <c r="R1947">
        <v>0</v>
      </c>
    </row>
    <row r="1948" spans="1:18" x14ac:dyDescent="0.3">
      <c r="A1948" t="s">
        <v>260</v>
      </c>
      <c r="B1948" s="1">
        <v>38980</v>
      </c>
      <c r="C1948" t="s">
        <v>16</v>
      </c>
      <c r="D1948" t="s">
        <v>321</v>
      </c>
      <c r="E1948" t="s">
        <v>322</v>
      </c>
      <c r="F1948" t="s">
        <v>91</v>
      </c>
      <c r="G1948" s="6" t="s">
        <v>88</v>
      </c>
      <c r="H1948" t="s">
        <v>265</v>
      </c>
      <c r="I1948" t="s">
        <v>45</v>
      </c>
      <c r="J1948" t="s">
        <v>93</v>
      </c>
      <c r="K1948">
        <v>17.600000000000001</v>
      </c>
      <c r="L1948">
        <v>47</v>
      </c>
      <c r="M1948" t="s">
        <v>94</v>
      </c>
      <c r="P1948" t="str" cm="1">
        <f t="array" ref="P1948">IF(Q1948&gt;0,INDEX(Q1948:Q14082,MATCH(TRUE,INDEX(Q1948:Q14082="",,),0)-1),"")</f>
        <v/>
      </c>
      <c r="R1948">
        <v>0</v>
      </c>
    </row>
    <row r="1949" spans="1:18" x14ac:dyDescent="0.3">
      <c r="P1949" t="str" cm="1">
        <f t="array" ref="P1949">IF(Q1949&gt;0,INDEX(Q1949:Q14083,MATCH(TRUE,INDEX(Q1949:Q14083="",,),0)-1),"")</f>
        <v/>
      </c>
      <c r="R1949" t="str">
        <f>IF(P1949="","",0)</f>
        <v/>
      </c>
    </row>
    <row r="1950" spans="1:18" x14ac:dyDescent="0.3">
      <c r="A1950" t="s">
        <v>260</v>
      </c>
      <c r="B1950" s="1">
        <v>38651</v>
      </c>
      <c r="C1950" t="s">
        <v>16</v>
      </c>
      <c r="D1950" t="s">
        <v>323</v>
      </c>
      <c r="E1950" t="s">
        <v>324</v>
      </c>
      <c r="G1950" t="s">
        <v>19</v>
      </c>
      <c r="H1950" t="s">
        <v>102</v>
      </c>
      <c r="I1950" t="s">
        <v>45</v>
      </c>
      <c r="J1950" t="s">
        <v>93</v>
      </c>
      <c r="K1950">
        <v>182.7</v>
      </c>
      <c r="L1950">
        <v>831</v>
      </c>
      <c r="M1950" t="s">
        <v>204</v>
      </c>
      <c r="N1950">
        <v>1663.22</v>
      </c>
      <c r="O1950" t="s">
        <v>24</v>
      </c>
      <c r="P1950" cm="1">
        <f t="array" ref="P1950">IF(Q1950&gt;0,INDEX(Q1950:Q14084,MATCH(TRUE,INDEX(Q1950:Q14084="",,),0)-1),"")</f>
        <v>13</v>
      </c>
      <c r="Q1950">
        <f>INT((ROW()-1950)/11)+1</f>
        <v>1</v>
      </c>
      <c r="R1950">
        <f>IF(P1950="","",0)</f>
        <v>0</v>
      </c>
    </row>
    <row r="1951" spans="1:18" x14ac:dyDescent="0.3">
      <c r="A1951" t="s">
        <v>260</v>
      </c>
      <c r="B1951" s="1">
        <v>38651</v>
      </c>
      <c r="C1951" t="s">
        <v>16</v>
      </c>
      <c r="D1951" t="s">
        <v>323</v>
      </c>
      <c r="E1951" t="s">
        <v>324</v>
      </c>
      <c r="G1951" t="s">
        <v>19</v>
      </c>
      <c r="H1951" t="s">
        <v>264</v>
      </c>
      <c r="I1951" t="s">
        <v>45</v>
      </c>
      <c r="J1951" t="s">
        <v>93</v>
      </c>
      <c r="K1951">
        <v>24.9</v>
      </c>
      <c r="L1951">
        <v>377</v>
      </c>
      <c r="M1951" t="s">
        <v>204</v>
      </c>
      <c r="N1951">
        <v>750</v>
      </c>
      <c r="O1951" t="s">
        <v>24</v>
      </c>
      <c r="P1951" cm="1">
        <f t="array" ref="P1951">IF(Q1951&gt;0,INDEX(Q1951:Q14085,MATCH(TRUE,INDEX(Q1951:Q14085="",,),0)-1),"")</f>
        <v>13</v>
      </c>
      <c r="Q1951">
        <f t="shared" ref="Q1951:Q2014" si="45">INT((ROW()-1950)/11)+1</f>
        <v>1</v>
      </c>
      <c r="R1951">
        <f>IF(P1951="","",0)</f>
        <v>0</v>
      </c>
    </row>
    <row r="1952" spans="1:18" x14ac:dyDescent="0.3">
      <c r="A1952" t="s">
        <v>260</v>
      </c>
      <c r="B1952" s="1">
        <v>38651</v>
      </c>
      <c r="C1952" t="s">
        <v>16</v>
      </c>
      <c r="D1952" t="s">
        <v>323</v>
      </c>
      <c r="E1952" t="s">
        <v>324</v>
      </c>
      <c r="G1952" t="s">
        <v>19</v>
      </c>
      <c r="H1952" t="s">
        <v>72</v>
      </c>
      <c r="I1952" t="s">
        <v>21</v>
      </c>
      <c r="J1952" t="s">
        <v>73</v>
      </c>
      <c r="K1952">
        <v>835.2</v>
      </c>
      <c r="L1952">
        <v>13.2</v>
      </c>
      <c r="M1952" t="s">
        <v>204</v>
      </c>
      <c r="N1952">
        <v>50</v>
      </c>
      <c r="O1952" t="s">
        <v>24</v>
      </c>
      <c r="P1952" cm="1">
        <f t="array" ref="P1952">IF(Q1952&gt;0,INDEX(Q1952:Q14086,MATCH(TRUE,INDEX(Q1952:Q14086="",,),0)-1),"")</f>
        <v>13</v>
      </c>
      <c r="Q1952">
        <f t="shared" si="45"/>
        <v>1</v>
      </c>
      <c r="R1952">
        <f>IF(P1952="","",0)</f>
        <v>0</v>
      </c>
    </row>
    <row r="1953" spans="1:18" x14ac:dyDescent="0.3">
      <c r="A1953" t="s">
        <v>260</v>
      </c>
      <c r="B1953" s="1">
        <v>38651</v>
      </c>
      <c r="C1953" t="s">
        <v>16</v>
      </c>
      <c r="D1953" t="s">
        <v>323</v>
      </c>
      <c r="E1953" t="s">
        <v>324</v>
      </c>
      <c r="G1953" s="6" t="s">
        <v>88</v>
      </c>
      <c r="H1953" t="s">
        <v>85</v>
      </c>
      <c r="I1953" t="s">
        <v>45</v>
      </c>
      <c r="J1953" t="s">
        <v>93</v>
      </c>
      <c r="K1953">
        <v>33.200000000000003</v>
      </c>
      <c r="L1953">
        <v>145</v>
      </c>
      <c r="M1953" t="s">
        <v>204</v>
      </c>
      <c r="N1953">
        <v>145</v>
      </c>
      <c r="O1953" t="s">
        <v>24</v>
      </c>
      <c r="P1953" cm="1">
        <f t="array" ref="P1953">IF(Q1953&gt;0,INDEX(Q1953:Q14087,MATCH(TRUE,INDEX(Q1953:Q14087="",,),0)-1),"")</f>
        <v>13</v>
      </c>
      <c r="Q1953">
        <f t="shared" si="45"/>
        <v>1</v>
      </c>
      <c r="R1953">
        <f>IF(P1953="","",0)</f>
        <v>0</v>
      </c>
    </row>
    <row r="1954" spans="1:18" x14ac:dyDescent="0.3">
      <c r="A1954" t="s">
        <v>260</v>
      </c>
      <c r="B1954" s="1">
        <v>38651</v>
      </c>
      <c r="C1954" t="s">
        <v>16</v>
      </c>
      <c r="D1954" t="s">
        <v>323</v>
      </c>
      <c r="E1954" t="s">
        <v>324</v>
      </c>
      <c r="G1954" s="6" t="s">
        <v>88</v>
      </c>
      <c r="H1954" t="s">
        <v>100</v>
      </c>
      <c r="I1954" t="s">
        <v>45</v>
      </c>
      <c r="J1954" t="s">
        <v>93</v>
      </c>
      <c r="K1954">
        <v>16.100000000000001</v>
      </c>
      <c r="L1954">
        <v>113</v>
      </c>
      <c r="M1954" t="s">
        <v>204</v>
      </c>
      <c r="N1954">
        <v>113</v>
      </c>
      <c r="O1954" t="s">
        <v>24</v>
      </c>
      <c r="P1954" cm="1">
        <f t="array" ref="P1954">IF(Q1954&gt;0,INDEX(Q1954:Q14088,MATCH(TRUE,INDEX(Q1954:Q14088="",,),0)-1),"")</f>
        <v>13</v>
      </c>
      <c r="Q1954">
        <f t="shared" si="45"/>
        <v>1</v>
      </c>
      <c r="R1954">
        <f>IF(P1954="","",0)</f>
        <v>0</v>
      </c>
    </row>
    <row r="1955" spans="1:18" x14ac:dyDescent="0.3">
      <c r="A1955" t="s">
        <v>260</v>
      </c>
      <c r="B1955" s="1">
        <v>38651</v>
      </c>
      <c r="C1955" t="s">
        <v>16</v>
      </c>
      <c r="D1955" t="s">
        <v>323</v>
      </c>
      <c r="E1955" t="s">
        <v>324</v>
      </c>
      <c r="G1955" s="6" t="s">
        <v>88</v>
      </c>
      <c r="H1955" t="s">
        <v>279</v>
      </c>
      <c r="I1955" t="s">
        <v>45</v>
      </c>
      <c r="J1955" t="s">
        <v>93</v>
      </c>
      <c r="K1955">
        <v>7.7</v>
      </c>
      <c r="L1955">
        <v>38</v>
      </c>
      <c r="M1955" t="s">
        <v>204</v>
      </c>
      <c r="N1955">
        <v>38</v>
      </c>
      <c r="O1955" t="s">
        <v>24</v>
      </c>
      <c r="P1955" cm="1">
        <f t="array" ref="P1955">IF(Q1955&gt;0,INDEX(Q1955:Q14089,MATCH(TRUE,INDEX(Q1955:Q14089="",,),0)-1),"")</f>
        <v>13</v>
      </c>
      <c r="Q1955">
        <f t="shared" si="45"/>
        <v>1</v>
      </c>
      <c r="R1955">
        <f>IF(P1955="","",0)</f>
        <v>0</v>
      </c>
    </row>
    <row r="1956" spans="1:18" x14ac:dyDescent="0.3">
      <c r="A1956" t="s">
        <v>260</v>
      </c>
      <c r="B1956" s="1">
        <v>38651</v>
      </c>
      <c r="C1956" t="s">
        <v>16</v>
      </c>
      <c r="D1956" t="s">
        <v>323</v>
      </c>
      <c r="E1956" t="s">
        <v>324</v>
      </c>
      <c r="G1956" s="6" t="s">
        <v>88</v>
      </c>
      <c r="H1956" t="s">
        <v>265</v>
      </c>
      <c r="I1956" t="s">
        <v>45</v>
      </c>
      <c r="J1956" t="s">
        <v>93</v>
      </c>
      <c r="K1956">
        <v>3.4</v>
      </c>
      <c r="L1956">
        <v>42</v>
      </c>
      <c r="M1956" t="s">
        <v>204</v>
      </c>
      <c r="N1956">
        <v>42</v>
      </c>
      <c r="O1956" t="s">
        <v>24</v>
      </c>
      <c r="P1956" cm="1">
        <f t="array" ref="P1956">IF(Q1956&gt;0,INDEX(Q1956:Q14090,MATCH(TRUE,INDEX(Q1956:Q14090="",,),0)-1),"")</f>
        <v>13</v>
      </c>
      <c r="Q1956">
        <f t="shared" si="45"/>
        <v>1</v>
      </c>
      <c r="R1956">
        <f>IF(P1956="","",0)</f>
        <v>0</v>
      </c>
    </row>
    <row r="1957" spans="1:18" x14ac:dyDescent="0.3">
      <c r="A1957" t="s">
        <v>260</v>
      </c>
      <c r="B1957" s="1">
        <v>38651</v>
      </c>
      <c r="C1957" t="s">
        <v>16</v>
      </c>
      <c r="D1957" t="s">
        <v>323</v>
      </c>
      <c r="E1957" t="s">
        <v>324</v>
      </c>
      <c r="G1957" s="6" t="s">
        <v>88</v>
      </c>
      <c r="H1957" t="s">
        <v>291</v>
      </c>
      <c r="I1957" t="s">
        <v>45</v>
      </c>
      <c r="J1957" t="s">
        <v>93</v>
      </c>
      <c r="K1957">
        <v>1.4</v>
      </c>
      <c r="L1957">
        <v>38</v>
      </c>
      <c r="M1957" t="s">
        <v>204</v>
      </c>
      <c r="N1957">
        <v>38</v>
      </c>
      <c r="O1957" t="s">
        <v>24</v>
      </c>
      <c r="P1957" cm="1">
        <f t="array" ref="P1957">IF(Q1957&gt;0,INDEX(Q1957:Q14091,MATCH(TRUE,INDEX(Q1957:Q14091="",,),0)-1),"")</f>
        <v>13</v>
      </c>
      <c r="Q1957">
        <f t="shared" si="45"/>
        <v>1</v>
      </c>
      <c r="R1957">
        <f>IF(P1957="","",0)</f>
        <v>0</v>
      </c>
    </row>
    <row r="1958" spans="1:18" x14ac:dyDescent="0.3">
      <c r="A1958" t="s">
        <v>260</v>
      </c>
      <c r="B1958" s="1">
        <v>38651</v>
      </c>
      <c r="C1958" t="s">
        <v>16</v>
      </c>
      <c r="D1958" t="s">
        <v>323</v>
      </c>
      <c r="E1958" t="s">
        <v>324</v>
      </c>
      <c r="G1958" s="6" t="s">
        <v>88</v>
      </c>
      <c r="H1958" t="s">
        <v>200</v>
      </c>
      <c r="I1958" t="s">
        <v>45</v>
      </c>
      <c r="J1958" t="s">
        <v>93</v>
      </c>
      <c r="K1958">
        <v>0.1</v>
      </c>
      <c r="L1958">
        <v>487</v>
      </c>
      <c r="M1958" t="s">
        <v>204</v>
      </c>
      <c r="N1958">
        <v>487</v>
      </c>
      <c r="O1958" t="s">
        <v>24</v>
      </c>
      <c r="P1958" cm="1">
        <f t="array" ref="P1958">IF(Q1958&gt;0,INDEX(Q1958:Q14092,MATCH(TRUE,INDEX(Q1958:Q14092="",,),0)-1),"")</f>
        <v>13</v>
      </c>
      <c r="Q1958">
        <f t="shared" si="45"/>
        <v>1</v>
      </c>
      <c r="R1958">
        <f>IF(P1958="","",0)</f>
        <v>0</v>
      </c>
    </row>
    <row r="1959" spans="1:18" x14ac:dyDescent="0.3">
      <c r="A1959" t="s">
        <v>260</v>
      </c>
      <c r="B1959" s="1">
        <v>38651</v>
      </c>
      <c r="C1959" t="s">
        <v>16</v>
      </c>
      <c r="D1959" t="s">
        <v>323</v>
      </c>
      <c r="E1959" t="s">
        <v>324</v>
      </c>
      <c r="G1959" s="6" t="s">
        <v>88</v>
      </c>
      <c r="H1959" t="s">
        <v>128</v>
      </c>
      <c r="I1959" t="s">
        <v>21</v>
      </c>
      <c r="J1959" t="s">
        <v>73</v>
      </c>
      <c r="K1959">
        <v>301.39999999999998</v>
      </c>
      <c r="L1959">
        <v>18.05</v>
      </c>
      <c r="M1959" t="s">
        <v>204</v>
      </c>
      <c r="N1959">
        <v>18.05</v>
      </c>
      <c r="O1959" t="s">
        <v>24</v>
      </c>
      <c r="P1959" cm="1">
        <f t="array" ref="P1959">IF(Q1959&gt;0,INDEX(Q1959:Q14093,MATCH(TRUE,INDEX(Q1959:Q14093="",,),0)-1),"")</f>
        <v>13</v>
      </c>
      <c r="Q1959">
        <f t="shared" si="45"/>
        <v>1</v>
      </c>
      <c r="R1959">
        <f>IF(P1959="","",0)</f>
        <v>0</v>
      </c>
    </row>
    <row r="1960" spans="1:18" x14ac:dyDescent="0.3">
      <c r="A1960" t="s">
        <v>260</v>
      </c>
      <c r="B1960" s="1">
        <v>38651</v>
      </c>
      <c r="C1960" t="s">
        <v>16</v>
      </c>
      <c r="D1960" t="s">
        <v>323</v>
      </c>
      <c r="E1960" t="s">
        <v>324</v>
      </c>
      <c r="G1960" s="6" t="s">
        <v>88</v>
      </c>
      <c r="H1960" t="s">
        <v>101</v>
      </c>
      <c r="I1960" t="s">
        <v>21</v>
      </c>
      <c r="J1960" t="s">
        <v>73</v>
      </c>
      <c r="K1960">
        <v>11.1</v>
      </c>
      <c r="L1960">
        <v>13.8</v>
      </c>
      <c r="M1960" t="s">
        <v>204</v>
      </c>
      <c r="N1960">
        <v>13.8</v>
      </c>
      <c r="O1960" t="s">
        <v>24</v>
      </c>
      <c r="P1960" cm="1">
        <f t="array" ref="P1960">IF(Q1960&gt;0,INDEX(Q1960:Q14094,MATCH(TRUE,INDEX(Q1960:Q14094="",,),0)-1),"")</f>
        <v>13</v>
      </c>
      <c r="Q1960">
        <f t="shared" si="45"/>
        <v>1</v>
      </c>
      <c r="R1960">
        <f>IF(P1960="","",0)</f>
        <v>0</v>
      </c>
    </row>
    <row r="1961" spans="1:18" x14ac:dyDescent="0.3">
      <c r="A1961" t="s">
        <v>260</v>
      </c>
      <c r="B1961" s="1">
        <v>38651</v>
      </c>
      <c r="C1961" t="s">
        <v>16</v>
      </c>
      <c r="D1961" t="s">
        <v>323</v>
      </c>
      <c r="E1961" t="s">
        <v>324</v>
      </c>
      <c r="G1961" t="s">
        <v>19</v>
      </c>
      <c r="H1961" t="s">
        <v>102</v>
      </c>
      <c r="I1961" t="s">
        <v>45</v>
      </c>
      <c r="J1961" t="s">
        <v>93</v>
      </c>
      <c r="K1961">
        <v>182.7</v>
      </c>
      <c r="L1961">
        <v>831</v>
      </c>
      <c r="M1961" t="s">
        <v>325</v>
      </c>
      <c r="N1961">
        <v>1200</v>
      </c>
      <c r="P1961" cm="1">
        <f t="array" ref="P1961">IF(Q1961&gt;0,INDEX(Q1961:Q14095,MATCH(TRUE,INDEX(Q1961:Q14095="",,),0)-1),"")</f>
        <v>13</v>
      </c>
      <c r="Q1961">
        <f t="shared" si="45"/>
        <v>2</v>
      </c>
      <c r="R1961">
        <f>IF(P1961="","",0)</f>
        <v>0</v>
      </c>
    </row>
    <row r="1962" spans="1:18" x14ac:dyDescent="0.3">
      <c r="A1962" t="s">
        <v>260</v>
      </c>
      <c r="B1962" s="1">
        <v>38651</v>
      </c>
      <c r="C1962" t="s">
        <v>16</v>
      </c>
      <c r="D1962" t="s">
        <v>323</v>
      </c>
      <c r="E1962" t="s">
        <v>324</v>
      </c>
      <c r="G1962" t="s">
        <v>19</v>
      </c>
      <c r="H1962" t="s">
        <v>264</v>
      </c>
      <c r="I1962" t="s">
        <v>45</v>
      </c>
      <c r="J1962" t="s">
        <v>93</v>
      </c>
      <c r="K1962">
        <v>24.9</v>
      </c>
      <c r="L1962">
        <v>377</v>
      </c>
      <c r="M1962" t="s">
        <v>325</v>
      </c>
      <c r="N1962">
        <v>500</v>
      </c>
      <c r="P1962" cm="1">
        <f t="array" ref="P1962">IF(Q1962&gt;0,INDEX(Q1962:Q14096,MATCH(TRUE,INDEX(Q1962:Q14096="",,),0)-1),"")</f>
        <v>13</v>
      </c>
      <c r="Q1962">
        <f t="shared" si="45"/>
        <v>2</v>
      </c>
      <c r="R1962">
        <f>IF(P1962="","",0)</f>
        <v>0</v>
      </c>
    </row>
    <row r="1963" spans="1:18" x14ac:dyDescent="0.3">
      <c r="A1963" t="s">
        <v>260</v>
      </c>
      <c r="B1963" s="1">
        <v>38651</v>
      </c>
      <c r="C1963" t="s">
        <v>16</v>
      </c>
      <c r="D1963" t="s">
        <v>323</v>
      </c>
      <c r="E1963" t="s">
        <v>324</v>
      </c>
      <c r="G1963" t="s">
        <v>19</v>
      </c>
      <c r="H1963" t="s">
        <v>72</v>
      </c>
      <c r="I1963" t="s">
        <v>21</v>
      </c>
      <c r="J1963" t="s">
        <v>73</v>
      </c>
      <c r="K1963">
        <v>835.2</v>
      </c>
      <c r="L1963">
        <v>13.2</v>
      </c>
      <c r="M1963" t="s">
        <v>325</v>
      </c>
      <c r="N1963">
        <v>31.5</v>
      </c>
      <c r="P1963" cm="1">
        <f t="array" ref="P1963">IF(Q1963&gt;0,INDEX(Q1963:Q14097,MATCH(TRUE,INDEX(Q1963:Q14097="",,),0)-1),"")</f>
        <v>13</v>
      </c>
      <c r="Q1963">
        <f t="shared" si="45"/>
        <v>2</v>
      </c>
      <c r="R1963">
        <f>IF(P1963="","",0)</f>
        <v>0</v>
      </c>
    </row>
    <row r="1964" spans="1:18" x14ac:dyDescent="0.3">
      <c r="A1964" t="s">
        <v>260</v>
      </c>
      <c r="B1964" s="1">
        <v>38651</v>
      </c>
      <c r="C1964" t="s">
        <v>16</v>
      </c>
      <c r="D1964" t="s">
        <v>323</v>
      </c>
      <c r="E1964" t="s">
        <v>324</v>
      </c>
      <c r="G1964" s="6" t="s">
        <v>88</v>
      </c>
      <c r="H1964" t="s">
        <v>85</v>
      </c>
      <c r="I1964" t="s">
        <v>45</v>
      </c>
      <c r="J1964" t="s">
        <v>93</v>
      </c>
      <c r="K1964">
        <v>33.200000000000003</v>
      </c>
      <c r="L1964">
        <v>145</v>
      </c>
      <c r="M1964" t="s">
        <v>325</v>
      </c>
      <c r="N1964">
        <v>145</v>
      </c>
      <c r="P1964" cm="1">
        <f t="array" ref="P1964">IF(Q1964&gt;0,INDEX(Q1964:Q14098,MATCH(TRUE,INDEX(Q1964:Q14098="",,),0)-1),"")</f>
        <v>13</v>
      </c>
      <c r="Q1964">
        <f t="shared" si="45"/>
        <v>2</v>
      </c>
      <c r="R1964">
        <f>IF(P1964="","",0)</f>
        <v>0</v>
      </c>
    </row>
    <row r="1965" spans="1:18" x14ac:dyDescent="0.3">
      <c r="A1965" t="s">
        <v>260</v>
      </c>
      <c r="B1965" s="1">
        <v>38651</v>
      </c>
      <c r="C1965" t="s">
        <v>16</v>
      </c>
      <c r="D1965" t="s">
        <v>323</v>
      </c>
      <c r="E1965" t="s">
        <v>324</v>
      </c>
      <c r="G1965" s="6" t="s">
        <v>88</v>
      </c>
      <c r="H1965" t="s">
        <v>100</v>
      </c>
      <c r="I1965" t="s">
        <v>45</v>
      </c>
      <c r="J1965" t="s">
        <v>93</v>
      </c>
      <c r="K1965">
        <v>16.100000000000001</v>
      </c>
      <c r="L1965">
        <v>113</v>
      </c>
      <c r="M1965" t="s">
        <v>325</v>
      </c>
      <c r="N1965">
        <v>113</v>
      </c>
      <c r="P1965" cm="1">
        <f t="array" ref="P1965">IF(Q1965&gt;0,INDEX(Q1965:Q14099,MATCH(TRUE,INDEX(Q1965:Q14099="",,),0)-1),"")</f>
        <v>13</v>
      </c>
      <c r="Q1965">
        <f t="shared" si="45"/>
        <v>2</v>
      </c>
      <c r="R1965">
        <f>IF(P1965="","",0)</f>
        <v>0</v>
      </c>
    </row>
    <row r="1966" spans="1:18" x14ac:dyDescent="0.3">
      <c r="A1966" t="s">
        <v>260</v>
      </c>
      <c r="B1966" s="1">
        <v>38651</v>
      </c>
      <c r="C1966" t="s">
        <v>16</v>
      </c>
      <c r="D1966" t="s">
        <v>323</v>
      </c>
      <c r="E1966" t="s">
        <v>324</v>
      </c>
      <c r="G1966" s="6" t="s">
        <v>88</v>
      </c>
      <c r="H1966" t="s">
        <v>279</v>
      </c>
      <c r="I1966" t="s">
        <v>45</v>
      </c>
      <c r="J1966" t="s">
        <v>93</v>
      </c>
      <c r="K1966">
        <v>7.7</v>
      </c>
      <c r="L1966">
        <v>38</v>
      </c>
      <c r="M1966" t="s">
        <v>325</v>
      </c>
      <c r="N1966">
        <v>38</v>
      </c>
      <c r="P1966" cm="1">
        <f t="array" ref="P1966">IF(Q1966&gt;0,INDEX(Q1966:Q14100,MATCH(TRUE,INDEX(Q1966:Q14100="",,),0)-1),"")</f>
        <v>13</v>
      </c>
      <c r="Q1966">
        <f t="shared" si="45"/>
        <v>2</v>
      </c>
      <c r="R1966">
        <f>IF(P1966="","",0)</f>
        <v>0</v>
      </c>
    </row>
    <row r="1967" spans="1:18" x14ac:dyDescent="0.3">
      <c r="A1967" t="s">
        <v>260</v>
      </c>
      <c r="B1967" s="1">
        <v>38651</v>
      </c>
      <c r="C1967" t="s">
        <v>16</v>
      </c>
      <c r="D1967" t="s">
        <v>323</v>
      </c>
      <c r="E1967" t="s">
        <v>324</v>
      </c>
      <c r="G1967" s="6" t="s">
        <v>88</v>
      </c>
      <c r="H1967" t="s">
        <v>265</v>
      </c>
      <c r="I1967" t="s">
        <v>45</v>
      </c>
      <c r="J1967" t="s">
        <v>93</v>
      </c>
      <c r="K1967">
        <v>3.4</v>
      </c>
      <c r="L1967">
        <v>42</v>
      </c>
      <c r="M1967" t="s">
        <v>325</v>
      </c>
      <c r="N1967">
        <v>42</v>
      </c>
      <c r="P1967" cm="1">
        <f t="array" ref="P1967">IF(Q1967&gt;0,INDEX(Q1967:Q14101,MATCH(TRUE,INDEX(Q1967:Q14101="",,),0)-1),"")</f>
        <v>13</v>
      </c>
      <c r="Q1967">
        <f t="shared" si="45"/>
        <v>2</v>
      </c>
      <c r="R1967">
        <f>IF(P1967="","",0)</f>
        <v>0</v>
      </c>
    </row>
    <row r="1968" spans="1:18" x14ac:dyDescent="0.3">
      <c r="A1968" t="s">
        <v>260</v>
      </c>
      <c r="B1968" s="1">
        <v>38651</v>
      </c>
      <c r="C1968" t="s">
        <v>16</v>
      </c>
      <c r="D1968" t="s">
        <v>323</v>
      </c>
      <c r="E1968" t="s">
        <v>324</v>
      </c>
      <c r="G1968" s="6" t="s">
        <v>88</v>
      </c>
      <c r="H1968" t="s">
        <v>291</v>
      </c>
      <c r="I1968" t="s">
        <v>45</v>
      </c>
      <c r="J1968" t="s">
        <v>93</v>
      </c>
      <c r="K1968">
        <v>1.4</v>
      </c>
      <c r="L1968">
        <v>38</v>
      </c>
      <c r="M1968" t="s">
        <v>325</v>
      </c>
      <c r="N1968">
        <v>38</v>
      </c>
      <c r="P1968" cm="1">
        <f t="array" ref="P1968">IF(Q1968&gt;0,INDEX(Q1968:Q14102,MATCH(TRUE,INDEX(Q1968:Q14102="",,),0)-1),"")</f>
        <v>13</v>
      </c>
      <c r="Q1968">
        <f t="shared" si="45"/>
        <v>2</v>
      </c>
      <c r="R1968">
        <f>IF(P1968="","",0)</f>
        <v>0</v>
      </c>
    </row>
    <row r="1969" spans="1:18" x14ac:dyDescent="0.3">
      <c r="A1969" t="s">
        <v>260</v>
      </c>
      <c r="B1969" s="1">
        <v>38651</v>
      </c>
      <c r="C1969" t="s">
        <v>16</v>
      </c>
      <c r="D1969" t="s">
        <v>323</v>
      </c>
      <c r="E1969" t="s">
        <v>324</v>
      </c>
      <c r="G1969" s="6" t="s">
        <v>88</v>
      </c>
      <c r="H1969" t="s">
        <v>200</v>
      </c>
      <c r="I1969" t="s">
        <v>45</v>
      </c>
      <c r="J1969" t="s">
        <v>93</v>
      </c>
      <c r="K1969">
        <v>0.1</v>
      </c>
      <c r="L1969">
        <v>487</v>
      </c>
      <c r="M1969" t="s">
        <v>325</v>
      </c>
      <c r="N1969">
        <v>487</v>
      </c>
      <c r="P1969" cm="1">
        <f t="array" ref="P1969">IF(Q1969&gt;0,INDEX(Q1969:Q14103,MATCH(TRUE,INDEX(Q1969:Q14103="",,),0)-1),"")</f>
        <v>13</v>
      </c>
      <c r="Q1969">
        <f t="shared" si="45"/>
        <v>2</v>
      </c>
      <c r="R1969">
        <f>IF(P1969="","",0)</f>
        <v>0</v>
      </c>
    </row>
    <row r="1970" spans="1:18" x14ac:dyDescent="0.3">
      <c r="A1970" t="s">
        <v>260</v>
      </c>
      <c r="B1970" s="1">
        <v>38651</v>
      </c>
      <c r="C1970" t="s">
        <v>16</v>
      </c>
      <c r="D1970" t="s">
        <v>323</v>
      </c>
      <c r="E1970" t="s">
        <v>324</v>
      </c>
      <c r="G1970" s="6" t="s">
        <v>88</v>
      </c>
      <c r="H1970" t="s">
        <v>128</v>
      </c>
      <c r="I1970" t="s">
        <v>21</v>
      </c>
      <c r="J1970" t="s">
        <v>73</v>
      </c>
      <c r="K1970">
        <v>301.39999999999998</v>
      </c>
      <c r="L1970">
        <v>18.05</v>
      </c>
      <c r="M1970" t="s">
        <v>325</v>
      </c>
      <c r="N1970">
        <v>18.05</v>
      </c>
      <c r="P1970" cm="1">
        <f t="array" ref="P1970">IF(Q1970&gt;0,INDEX(Q1970:Q14104,MATCH(TRUE,INDEX(Q1970:Q14104="",,),0)-1),"")</f>
        <v>13</v>
      </c>
      <c r="Q1970">
        <f t="shared" si="45"/>
        <v>2</v>
      </c>
      <c r="R1970">
        <f>IF(P1970="","",0)</f>
        <v>0</v>
      </c>
    </row>
    <row r="1971" spans="1:18" x14ac:dyDescent="0.3">
      <c r="A1971" t="s">
        <v>260</v>
      </c>
      <c r="B1971" s="1">
        <v>38651</v>
      </c>
      <c r="C1971" t="s">
        <v>16</v>
      </c>
      <c r="D1971" t="s">
        <v>323</v>
      </c>
      <c r="E1971" t="s">
        <v>324</v>
      </c>
      <c r="G1971" s="6" t="s">
        <v>88</v>
      </c>
      <c r="H1971" t="s">
        <v>101</v>
      </c>
      <c r="I1971" t="s">
        <v>21</v>
      </c>
      <c r="J1971" t="s">
        <v>73</v>
      </c>
      <c r="K1971">
        <v>11.1</v>
      </c>
      <c r="L1971">
        <v>13.8</v>
      </c>
      <c r="M1971" t="s">
        <v>325</v>
      </c>
      <c r="N1971">
        <v>13.8</v>
      </c>
      <c r="P1971" cm="1">
        <f t="array" ref="P1971">IF(Q1971&gt;0,INDEX(Q1971:Q14105,MATCH(TRUE,INDEX(Q1971:Q14105="",,),0)-1),"")</f>
        <v>13</v>
      </c>
      <c r="Q1971">
        <f t="shared" si="45"/>
        <v>2</v>
      </c>
      <c r="R1971">
        <f>IF(P1971="","",0)</f>
        <v>0</v>
      </c>
    </row>
    <row r="1972" spans="1:18" x14ac:dyDescent="0.3">
      <c r="A1972" t="s">
        <v>260</v>
      </c>
      <c r="B1972" s="1">
        <v>38651</v>
      </c>
      <c r="C1972" t="s">
        <v>16</v>
      </c>
      <c r="D1972" t="s">
        <v>323</v>
      </c>
      <c r="E1972" t="s">
        <v>324</v>
      </c>
      <c r="G1972" t="s">
        <v>19</v>
      </c>
      <c r="H1972" t="s">
        <v>102</v>
      </c>
      <c r="I1972" t="s">
        <v>45</v>
      </c>
      <c r="J1972" t="s">
        <v>93</v>
      </c>
      <c r="K1972">
        <v>182.7</v>
      </c>
      <c r="L1972">
        <v>831</v>
      </c>
      <c r="M1972" t="s">
        <v>326</v>
      </c>
      <c r="N1972">
        <v>1125</v>
      </c>
      <c r="P1972" cm="1">
        <f t="array" ref="P1972">IF(Q1972&gt;0,INDEX(Q1972:Q14106,MATCH(TRUE,INDEX(Q1972:Q14106="",,),0)-1),"")</f>
        <v>13</v>
      </c>
      <c r="Q1972">
        <f t="shared" si="45"/>
        <v>3</v>
      </c>
      <c r="R1972">
        <f>IF(P1972="","",0)</f>
        <v>0</v>
      </c>
    </row>
    <row r="1973" spans="1:18" x14ac:dyDescent="0.3">
      <c r="A1973" t="s">
        <v>260</v>
      </c>
      <c r="B1973" s="1">
        <v>38651</v>
      </c>
      <c r="C1973" t="s">
        <v>16</v>
      </c>
      <c r="D1973" t="s">
        <v>323</v>
      </c>
      <c r="E1973" t="s">
        <v>324</v>
      </c>
      <c r="G1973" t="s">
        <v>19</v>
      </c>
      <c r="H1973" t="s">
        <v>264</v>
      </c>
      <c r="I1973" t="s">
        <v>45</v>
      </c>
      <c r="J1973" t="s">
        <v>93</v>
      </c>
      <c r="K1973">
        <v>24.9</v>
      </c>
      <c r="L1973">
        <v>377</v>
      </c>
      <c r="M1973" t="s">
        <v>326</v>
      </c>
      <c r="N1973">
        <v>525</v>
      </c>
      <c r="P1973" cm="1">
        <f t="array" ref="P1973">IF(Q1973&gt;0,INDEX(Q1973:Q14107,MATCH(TRUE,INDEX(Q1973:Q14107="",,),0)-1),"")</f>
        <v>13</v>
      </c>
      <c r="Q1973">
        <f t="shared" si="45"/>
        <v>3</v>
      </c>
      <c r="R1973">
        <f>IF(P1973="","",0)</f>
        <v>0</v>
      </c>
    </row>
    <row r="1974" spans="1:18" x14ac:dyDescent="0.3">
      <c r="A1974" t="s">
        <v>260</v>
      </c>
      <c r="B1974" s="1">
        <v>38651</v>
      </c>
      <c r="C1974" t="s">
        <v>16</v>
      </c>
      <c r="D1974" t="s">
        <v>323</v>
      </c>
      <c r="E1974" t="s">
        <v>324</v>
      </c>
      <c r="G1974" t="s">
        <v>19</v>
      </c>
      <c r="H1974" t="s">
        <v>72</v>
      </c>
      <c r="I1974" t="s">
        <v>21</v>
      </c>
      <c r="J1974" t="s">
        <v>73</v>
      </c>
      <c r="K1974">
        <v>835.2</v>
      </c>
      <c r="L1974">
        <v>13.2</v>
      </c>
      <c r="M1974" t="s">
        <v>326</v>
      </c>
      <c r="N1974">
        <v>45.5</v>
      </c>
      <c r="P1974" cm="1">
        <f t="array" ref="P1974">IF(Q1974&gt;0,INDEX(Q1974:Q14108,MATCH(TRUE,INDEX(Q1974:Q14108="",,),0)-1),"")</f>
        <v>13</v>
      </c>
      <c r="Q1974">
        <f t="shared" si="45"/>
        <v>3</v>
      </c>
      <c r="R1974">
        <f>IF(P1974="","",0)</f>
        <v>0</v>
      </c>
    </row>
    <row r="1975" spans="1:18" x14ac:dyDescent="0.3">
      <c r="A1975" t="s">
        <v>260</v>
      </c>
      <c r="B1975" s="1">
        <v>38651</v>
      </c>
      <c r="C1975" t="s">
        <v>16</v>
      </c>
      <c r="D1975" t="s">
        <v>323</v>
      </c>
      <c r="E1975" t="s">
        <v>324</v>
      </c>
      <c r="G1975" s="6" t="s">
        <v>88</v>
      </c>
      <c r="H1975" t="s">
        <v>85</v>
      </c>
      <c r="I1975" t="s">
        <v>45</v>
      </c>
      <c r="J1975" t="s">
        <v>93</v>
      </c>
      <c r="K1975">
        <v>33.200000000000003</v>
      </c>
      <c r="L1975">
        <v>145</v>
      </c>
      <c r="M1975" t="s">
        <v>326</v>
      </c>
      <c r="N1975">
        <v>145</v>
      </c>
      <c r="P1975" cm="1">
        <f t="array" ref="P1975">IF(Q1975&gt;0,INDEX(Q1975:Q14109,MATCH(TRUE,INDEX(Q1975:Q14109="",,),0)-1),"")</f>
        <v>13</v>
      </c>
      <c r="Q1975">
        <f t="shared" si="45"/>
        <v>3</v>
      </c>
      <c r="R1975">
        <f>IF(P1975="","",0)</f>
        <v>0</v>
      </c>
    </row>
    <row r="1976" spans="1:18" x14ac:dyDescent="0.3">
      <c r="A1976" t="s">
        <v>260</v>
      </c>
      <c r="B1976" s="1">
        <v>38651</v>
      </c>
      <c r="C1976" t="s">
        <v>16</v>
      </c>
      <c r="D1976" t="s">
        <v>323</v>
      </c>
      <c r="E1976" t="s">
        <v>324</v>
      </c>
      <c r="G1976" s="6" t="s">
        <v>88</v>
      </c>
      <c r="H1976" t="s">
        <v>100</v>
      </c>
      <c r="I1976" t="s">
        <v>45</v>
      </c>
      <c r="J1976" t="s">
        <v>93</v>
      </c>
      <c r="K1976">
        <v>16.100000000000001</v>
      </c>
      <c r="L1976">
        <v>113</v>
      </c>
      <c r="M1976" t="s">
        <v>326</v>
      </c>
      <c r="N1976">
        <v>113</v>
      </c>
      <c r="P1976" cm="1">
        <f t="array" ref="P1976">IF(Q1976&gt;0,INDEX(Q1976:Q14110,MATCH(TRUE,INDEX(Q1976:Q14110="",,),0)-1),"")</f>
        <v>13</v>
      </c>
      <c r="Q1976">
        <f t="shared" si="45"/>
        <v>3</v>
      </c>
      <c r="R1976">
        <f>IF(P1976="","",0)</f>
        <v>0</v>
      </c>
    </row>
    <row r="1977" spans="1:18" x14ac:dyDescent="0.3">
      <c r="A1977" t="s">
        <v>260</v>
      </c>
      <c r="B1977" s="1">
        <v>38651</v>
      </c>
      <c r="C1977" t="s">
        <v>16</v>
      </c>
      <c r="D1977" t="s">
        <v>323</v>
      </c>
      <c r="E1977" t="s">
        <v>324</v>
      </c>
      <c r="G1977" s="6" t="s">
        <v>88</v>
      </c>
      <c r="H1977" t="s">
        <v>279</v>
      </c>
      <c r="I1977" t="s">
        <v>45</v>
      </c>
      <c r="J1977" t="s">
        <v>93</v>
      </c>
      <c r="K1977">
        <v>7.7</v>
      </c>
      <c r="L1977">
        <v>38</v>
      </c>
      <c r="M1977" t="s">
        <v>326</v>
      </c>
      <c r="N1977">
        <v>38</v>
      </c>
      <c r="P1977" cm="1">
        <f t="array" ref="P1977">IF(Q1977&gt;0,INDEX(Q1977:Q14111,MATCH(TRUE,INDEX(Q1977:Q14111="",,),0)-1),"")</f>
        <v>13</v>
      </c>
      <c r="Q1977">
        <f t="shared" si="45"/>
        <v>3</v>
      </c>
      <c r="R1977">
        <f>IF(P1977="","",0)</f>
        <v>0</v>
      </c>
    </row>
    <row r="1978" spans="1:18" x14ac:dyDescent="0.3">
      <c r="A1978" t="s">
        <v>260</v>
      </c>
      <c r="B1978" s="1">
        <v>38651</v>
      </c>
      <c r="C1978" t="s">
        <v>16</v>
      </c>
      <c r="D1978" t="s">
        <v>323</v>
      </c>
      <c r="E1978" t="s">
        <v>324</v>
      </c>
      <c r="G1978" s="6" t="s">
        <v>88</v>
      </c>
      <c r="H1978" t="s">
        <v>265</v>
      </c>
      <c r="I1978" t="s">
        <v>45</v>
      </c>
      <c r="J1978" t="s">
        <v>93</v>
      </c>
      <c r="K1978">
        <v>3.4</v>
      </c>
      <c r="L1978">
        <v>42</v>
      </c>
      <c r="M1978" t="s">
        <v>326</v>
      </c>
      <c r="N1978">
        <v>42</v>
      </c>
      <c r="P1978" cm="1">
        <f t="array" ref="P1978">IF(Q1978&gt;0,INDEX(Q1978:Q14112,MATCH(TRUE,INDEX(Q1978:Q14112="",,),0)-1),"")</f>
        <v>13</v>
      </c>
      <c r="Q1978">
        <f t="shared" si="45"/>
        <v>3</v>
      </c>
      <c r="R1978">
        <f>IF(P1978="","",0)</f>
        <v>0</v>
      </c>
    </row>
    <row r="1979" spans="1:18" x14ac:dyDescent="0.3">
      <c r="A1979" t="s">
        <v>260</v>
      </c>
      <c r="B1979" s="1">
        <v>38651</v>
      </c>
      <c r="C1979" t="s">
        <v>16</v>
      </c>
      <c r="D1979" t="s">
        <v>323</v>
      </c>
      <c r="E1979" t="s">
        <v>324</v>
      </c>
      <c r="G1979" s="6" t="s">
        <v>88</v>
      </c>
      <c r="H1979" t="s">
        <v>291</v>
      </c>
      <c r="I1979" t="s">
        <v>45</v>
      </c>
      <c r="J1979" t="s">
        <v>93</v>
      </c>
      <c r="K1979">
        <v>1.4</v>
      </c>
      <c r="L1979">
        <v>38</v>
      </c>
      <c r="M1979" t="s">
        <v>326</v>
      </c>
      <c r="N1979">
        <v>38</v>
      </c>
      <c r="P1979" cm="1">
        <f t="array" ref="P1979">IF(Q1979&gt;0,INDEX(Q1979:Q14113,MATCH(TRUE,INDEX(Q1979:Q14113="",,),0)-1),"")</f>
        <v>13</v>
      </c>
      <c r="Q1979">
        <f t="shared" si="45"/>
        <v>3</v>
      </c>
      <c r="R1979">
        <f>IF(P1979="","",0)</f>
        <v>0</v>
      </c>
    </row>
    <row r="1980" spans="1:18" x14ac:dyDescent="0.3">
      <c r="A1980" t="s">
        <v>260</v>
      </c>
      <c r="B1980" s="1">
        <v>38651</v>
      </c>
      <c r="C1980" t="s">
        <v>16</v>
      </c>
      <c r="D1980" t="s">
        <v>323</v>
      </c>
      <c r="E1980" t="s">
        <v>324</v>
      </c>
      <c r="G1980" s="6" t="s">
        <v>88</v>
      </c>
      <c r="H1980" t="s">
        <v>200</v>
      </c>
      <c r="I1980" t="s">
        <v>45</v>
      </c>
      <c r="J1980" t="s">
        <v>93</v>
      </c>
      <c r="K1980">
        <v>0.1</v>
      </c>
      <c r="L1980">
        <v>487</v>
      </c>
      <c r="M1980" t="s">
        <v>326</v>
      </c>
      <c r="N1980">
        <v>487</v>
      </c>
      <c r="P1980" cm="1">
        <f t="array" ref="P1980">IF(Q1980&gt;0,INDEX(Q1980:Q14114,MATCH(TRUE,INDEX(Q1980:Q14114="",,),0)-1),"")</f>
        <v>13</v>
      </c>
      <c r="Q1980">
        <f t="shared" si="45"/>
        <v>3</v>
      </c>
      <c r="R1980">
        <f>IF(P1980="","",0)</f>
        <v>0</v>
      </c>
    </row>
    <row r="1981" spans="1:18" x14ac:dyDescent="0.3">
      <c r="A1981" t="s">
        <v>260</v>
      </c>
      <c r="B1981" s="1">
        <v>38651</v>
      </c>
      <c r="C1981" t="s">
        <v>16</v>
      </c>
      <c r="D1981" t="s">
        <v>323</v>
      </c>
      <c r="E1981" t="s">
        <v>324</v>
      </c>
      <c r="G1981" s="6" t="s">
        <v>88</v>
      </c>
      <c r="H1981" t="s">
        <v>128</v>
      </c>
      <c r="I1981" t="s">
        <v>21</v>
      </c>
      <c r="J1981" t="s">
        <v>73</v>
      </c>
      <c r="K1981">
        <v>301.39999999999998</v>
      </c>
      <c r="L1981">
        <v>18.05</v>
      </c>
      <c r="M1981" t="s">
        <v>326</v>
      </c>
      <c r="N1981">
        <v>18.05</v>
      </c>
      <c r="P1981" cm="1">
        <f t="array" ref="P1981">IF(Q1981&gt;0,INDEX(Q1981:Q14115,MATCH(TRUE,INDEX(Q1981:Q14115="",,),0)-1),"")</f>
        <v>13</v>
      </c>
      <c r="Q1981">
        <f t="shared" si="45"/>
        <v>3</v>
      </c>
      <c r="R1981">
        <f>IF(P1981="","",0)</f>
        <v>0</v>
      </c>
    </row>
    <row r="1982" spans="1:18" x14ac:dyDescent="0.3">
      <c r="A1982" t="s">
        <v>260</v>
      </c>
      <c r="B1982" s="1">
        <v>38651</v>
      </c>
      <c r="C1982" t="s">
        <v>16</v>
      </c>
      <c r="D1982" t="s">
        <v>323</v>
      </c>
      <c r="E1982" t="s">
        <v>324</v>
      </c>
      <c r="G1982" s="6" t="s">
        <v>88</v>
      </c>
      <c r="H1982" t="s">
        <v>101</v>
      </c>
      <c r="I1982" t="s">
        <v>21</v>
      </c>
      <c r="J1982" t="s">
        <v>73</v>
      </c>
      <c r="K1982">
        <v>11.1</v>
      </c>
      <c r="L1982">
        <v>13.8</v>
      </c>
      <c r="M1982" t="s">
        <v>326</v>
      </c>
      <c r="N1982">
        <v>13.8</v>
      </c>
      <c r="P1982" cm="1">
        <f t="array" ref="P1982">IF(Q1982&gt;0,INDEX(Q1982:Q14116,MATCH(TRUE,INDEX(Q1982:Q14116="",,),0)-1),"")</f>
        <v>13</v>
      </c>
      <c r="Q1982">
        <f t="shared" si="45"/>
        <v>3</v>
      </c>
      <c r="R1982">
        <f>IF(P1982="","",0)</f>
        <v>0</v>
      </c>
    </row>
    <row r="1983" spans="1:18" x14ac:dyDescent="0.3">
      <c r="A1983" t="s">
        <v>260</v>
      </c>
      <c r="B1983" s="1">
        <v>38651</v>
      </c>
      <c r="C1983" t="s">
        <v>16</v>
      </c>
      <c r="D1983" t="s">
        <v>323</v>
      </c>
      <c r="E1983" t="s">
        <v>324</v>
      </c>
      <c r="G1983" t="s">
        <v>19</v>
      </c>
      <c r="H1983" t="s">
        <v>102</v>
      </c>
      <c r="I1983" t="s">
        <v>45</v>
      </c>
      <c r="J1983" t="s">
        <v>93</v>
      </c>
      <c r="K1983">
        <v>182.7</v>
      </c>
      <c r="L1983">
        <v>831</v>
      </c>
      <c r="M1983" t="s">
        <v>263</v>
      </c>
      <c r="N1983">
        <v>1112.3599999999999</v>
      </c>
      <c r="P1983" cm="1">
        <f t="array" ref="P1983">IF(Q1983&gt;0,INDEX(Q1983:Q14117,MATCH(TRUE,INDEX(Q1983:Q14117="",,),0)-1),"")</f>
        <v>13</v>
      </c>
      <c r="Q1983">
        <f t="shared" si="45"/>
        <v>4</v>
      </c>
      <c r="R1983">
        <f>IF(P1983="","",0)</f>
        <v>0</v>
      </c>
    </row>
    <row r="1984" spans="1:18" x14ac:dyDescent="0.3">
      <c r="A1984" t="s">
        <v>260</v>
      </c>
      <c r="B1984" s="1">
        <v>38651</v>
      </c>
      <c r="C1984" t="s">
        <v>16</v>
      </c>
      <c r="D1984" t="s">
        <v>323</v>
      </c>
      <c r="E1984" t="s">
        <v>324</v>
      </c>
      <c r="G1984" t="s">
        <v>19</v>
      </c>
      <c r="H1984" t="s">
        <v>264</v>
      </c>
      <c r="I1984" t="s">
        <v>45</v>
      </c>
      <c r="J1984" t="s">
        <v>93</v>
      </c>
      <c r="K1984">
        <v>24.9</v>
      </c>
      <c r="L1984">
        <v>377</v>
      </c>
      <c r="M1984" t="s">
        <v>263</v>
      </c>
      <c r="N1984">
        <v>595.16</v>
      </c>
      <c r="P1984" cm="1">
        <f t="array" ref="P1984">IF(Q1984&gt;0,INDEX(Q1984:Q14118,MATCH(TRUE,INDEX(Q1984:Q14118="",,),0)-1),"")</f>
        <v>13</v>
      </c>
      <c r="Q1984">
        <f t="shared" si="45"/>
        <v>4</v>
      </c>
      <c r="R1984">
        <f>IF(P1984="","",0)</f>
        <v>0</v>
      </c>
    </row>
    <row r="1985" spans="1:18" x14ac:dyDescent="0.3">
      <c r="A1985" t="s">
        <v>260</v>
      </c>
      <c r="B1985" s="1">
        <v>38651</v>
      </c>
      <c r="C1985" t="s">
        <v>16</v>
      </c>
      <c r="D1985" t="s">
        <v>323</v>
      </c>
      <c r="E1985" t="s">
        <v>324</v>
      </c>
      <c r="G1985" t="s">
        <v>19</v>
      </c>
      <c r="H1985" t="s">
        <v>72</v>
      </c>
      <c r="I1985" t="s">
        <v>21</v>
      </c>
      <c r="J1985" t="s">
        <v>73</v>
      </c>
      <c r="K1985">
        <v>835.2</v>
      </c>
      <c r="L1985">
        <v>13.2</v>
      </c>
      <c r="M1985" t="s">
        <v>263</v>
      </c>
      <c r="N1985">
        <v>38</v>
      </c>
      <c r="P1985" cm="1">
        <f t="array" ref="P1985">IF(Q1985&gt;0,INDEX(Q1985:Q14119,MATCH(TRUE,INDEX(Q1985:Q14119="",,),0)-1),"")</f>
        <v>13</v>
      </c>
      <c r="Q1985">
        <f t="shared" si="45"/>
        <v>4</v>
      </c>
      <c r="R1985">
        <f>IF(P1985="","",0)</f>
        <v>0</v>
      </c>
    </row>
    <row r="1986" spans="1:18" x14ac:dyDescent="0.3">
      <c r="A1986" t="s">
        <v>260</v>
      </c>
      <c r="B1986" s="1">
        <v>38651</v>
      </c>
      <c r="C1986" t="s">
        <v>16</v>
      </c>
      <c r="D1986" t="s">
        <v>323</v>
      </c>
      <c r="E1986" t="s">
        <v>324</v>
      </c>
      <c r="G1986" s="6" t="s">
        <v>88</v>
      </c>
      <c r="H1986" t="s">
        <v>85</v>
      </c>
      <c r="I1986" t="s">
        <v>45</v>
      </c>
      <c r="J1986" t="s">
        <v>93</v>
      </c>
      <c r="K1986">
        <v>33.200000000000003</v>
      </c>
      <c r="L1986">
        <v>145</v>
      </c>
      <c r="M1986" t="s">
        <v>263</v>
      </c>
      <c r="N1986">
        <v>145</v>
      </c>
      <c r="P1986" cm="1">
        <f t="array" ref="P1986">IF(Q1986&gt;0,INDEX(Q1986:Q14120,MATCH(TRUE,INDEX(Q1986:Q14120="",,),0)-1),"")</f>
        <v>13</v>
      </c>
      <c r="Q1986">
        <f t="shared" si="45"/>
        <v>4</v>
      </c>
      <c r="R1986">
        <f>IF(P1986="","",0)</f>
        <v>0</v>
      </c>
    </row>
    <row r="1987" spans="1:18" x14ac:dyDescent="0.3">
      <c r="A1987" t="s">
        <v>260</v>
      </c>
      <c r="B1987" s="1">
        <v>38651</v>
      </c>
      <c r="C1987" t="s">
        <v>16</v>
      </c>
      <c r="D1987" t="s">
        <v>323</v>
      </c>
      <c r="E1987" t="s">
        <v>324</v>
      </c>
      <c r="G1987" s="6" t="s">
        <v>88</v>
      </c>
      <c r="H1987" t="s">
        <v>100</v>
      </c>
      <c r="I1987" t="s">
        <v>45</v>
      </c>
      <c r="J1987" t="s">
        <v>93</v>
      </c>
      <c r="K1987">
        <v>16.100000000000001</v>
      </c>
      <c r="L1987">
        <v>113</v>
      </c>
      <c r="M1987" t="s">
        <v>263</v>
      </c>
      <c r="N1987">
        <v>113</v>
      </c>
      <c r="P1987" cm="1">
        <f t="array" ref="P1987">IF(Q1987&gt;0,INDEX(Q1987:Q14121,MATCH(TRUE,INDEX(Q1987:Q14121="",,),0)-1),"")</f>
        <v>13</v>
      </c>
      <c r="Q1987">
        <f t="shared" si="45"/>
        <v>4</v>
      </c>
      <c r="R1987">
        <f>IF(P1987="","",0)</f>
        <v>0</v>
      </c>
    </row>
    <row r="1988" spans="1:18" x14ac:dyDescent="0.3">
      <c r="A1988" t="s">
        <v>260</v>
      </c>
      <c r="B1988" s="1">
        <v>38651</v>
      </c>
      <c r="C1988" t="s">
        <v>16</v>
      </c>
      <c r="D1988" t="s">
        <v>323</v>
      </c>
      <c r="E1988" t="s">
        <v>324</v>
      </c>
      <c r="G1988" s="6" t="s">
        <v>88</v>
      </c>
      <c r="H1988" t="s">
        <v>279</v>
      </c>
      <c r="I1988" t="s">
        <v>45</v>
      </c>
      <c r="J1988" t="s">
        <v>93</v>
      </c>
      <c r="K1988">
        <v>7.7</v>
      </c>
      <c r="L1988">
        <v>38</v>
      </c>
      <c r="M1988" t="s">
        <v>263</v>
      </c>
      <c r="N1988">
        <v>38</v>
      </c>
      <c r="P1988" cm="1">
        <f t="array" ref="P1988">IF(Q1988&gt;0,INDEX(Q1988:Q14122,MATCH(TRUE,INDEX(Q1988:Q14122="",,),0)-1),"")</f>
        <v>13</v>
      </c>
      <c r="Q1988">
        <f t="shared" si="45"/>
        <v>4</v>
      </c>
      <c r="R1988">
        <f>IF(P1988="","",0)</f>
        <v>0</v>
      </c>
    </row>
    <row r="1989" spans="1:18" x14ac:dyDescent="0.3">
      <c r="A1989" t="s">
        <v>260</v>
      </c>
      <c r="B1989" s="1">
        <v>38651</v>
      </c>
      <c r="C1989" t="s">
        <v>16</v>
      </c>
      <c r="D1989" t="s">
        <v>323</v>
      </c>
      <c r="E1989" t="s">
        <v>324</v>
      </c>
      <c r="G1989" s="6" t="s">
        <v>88</v>
      </c>
      <c r="H1989" t="s">
        <v>265</v>
      </c>
      <c r="I1989" t="s">
        <v>45</v>
      </c>
      <c r="J1989" t="s">
        <v>93</v>
      </c>
      <c r="K1989">
        <v>3.4</v>
      </c>
      <c r="L1989">
        <v>42</v>
      </c>
      <c r="M1989" t="s">
        <v>263</v>
      </c>
      <c r="N1989">
        <v>42</v>
      </c>
      <c r="P1989" cm="1">
        <f t="array" ref="P1989">IF(Q1989&gt;0,INDEX(Q1989:Q14123,MATCH(TRUE,INDEX(Q1989:Q14123="",,),0)-1),"")</f>
        <v>13</v>
      </c>
      <c r="Q1989">
        <f t="shared" si="45"/>
        <v>4</v>
      </c>
      <c r="R1989">
        <f>IF(P1989="","",0)</f>
        <v>0</v>
      </c>
    </row>
    <row r="1990" spans="1:18" x14ac:dyDescent="0.3">
      <c r="A1990" t="s">
        <v>260</v>
      </c>
      <c r="B1990" s="1">
        <v>38651</v>
      </c>
      <c r="C1990" t="s">
        <v>16</v>
      </c>
      <c r="D1990" t="s">
        <v>323</v>
      </c>
      <c r="E1990" t="s">
        <v>324</v>
      </c>
      <c r="G1990" s="6" t="s">
        <v>88</v>
      </c>
      <c r="H1990" t="s">
        <v>291</v>
      </c>
      <c r="I1990" t="s">
        <v>45</v>
      </c>
      <c r="J1990" t="s">
        <v>93</v>
      </c>
      <c r="K1990">
        <v>1.4</v>
      </c>
      <c r="L1990">
        <v>38</v>
      </c>
      <c r="M1990" t="s">
        <v>263</v>
      </c>
      <c r="N1990">
        <v>38</v>
      </c>
      <c r="P1990" cm="1">
        <f t="array" ref="P1990">IF(Q1990&gt;0,INDEX(Q1990:Q14124,MATCH(TRUE,INDEX(Q1990:Q14124="",,),0)-1),"")</f>
        <v>13</v>
      </c>
      <c r="Q1990">
        <f t="shared" si="45"/>
        <v>4</v>
      </c>
      <c r="R1990">
        <f>IF(P1990="","",0)</f>
        <v>0</v>
      </c>
    </row>
    <row r="1991" spans="1:18" x14ac:dyDescent="0.3">
      <c r="A1991" t="s">
        <v>260</v>
      </c>
      <c r="B1991" s="1">
        <v>38651</v>
      </c>
      <c r="C1991" t="s">
        <v>16</v>
      </c>
      <c r="D1991" t="s">
        <v>323</v>
      </c>
      <c r="E1991" t="s">
        <v>324</v>
      </c>
      <c r="G1991" s="6" t="s">
        <v>88</v>
      </c>
      <c r="H1991" t="s">
        <v>200</v>
      </c>
      <c r="I1991" t="s">
        <v>45</v>
      </c>
      <c r="J1991" t="s">
        <v>93</v>
      </c>
      <c r="K1991">
        <v>0.1</v>
      </c>
      <c r="L1991">
        <v>487</v>
      </c>
      <c r="M1991" t="s">
        <v>263</v>
      </c>
      <c r="N1991">
        <v>487</v>
      </c>
      <c r="P1991" cm="1">
        <f t="array" ref="P1991">IF(Q1991&gt;0,INDEX(Q1991:Q14125,MATCH(TRUE,INDEX(Q1991:Q14125="",,),0)-1),"")</f>
        <v>13</v>
      </c>
      <c r="Q1991">
        <f t="shared" si="45"/>
        <v>4</v>
      </c>
      <c r="R1991">
        <f>IF(P1991="","",0)</f>
        <v>0</v>
      </c>
    </row>
    <row r="1992" spans="1:18" x14ac:dyDescent="0.3">
      <c r="A1992" t="s">
        <v>260</v>
      </c>
      <c r="B1992" s="1">
        <v>38651</v>
      </c>
      <c r="C1992" t="s">
        <v>16</v>
      </c>
      <c r="D1992" t="s">
        <v>323</v>
      </c>
      <c r="E1992" t="s">
        <v>324</v>
      </c>
      <c r="G1992" s="6" t="s">
        <v>88</v>
      </c>
      <c r="H1992" t="s">
        <v>128</v>
      </c>
      <c r="I1992" t="s">
        <v>21</v>
      </c>
      <c r="J1992" t="s">
        <v>73</v>
      </c>
      <c r="K1992">
        <v>301.39999999999998</v>
      </c>
      <c r="L1992">
        <v>18.05</v>
      </c>
      <c r="M1992" t="s">
        <v>263</v>
      </c>
      <c r="N1992">
        <v>18.05</v>
      </c>
      <c r="P1992" cm="1">
        <f t="array" ref="P1992">IF(Q1992&gt;0,INDEX(Q1992:Q14126,MATCH(TRUE,INDEX(Q1992:Q14126="",,),0)-1),"")</f>
        <v>13</v>
      </c>
      <c r="Q1992">
        <f t="shared" si="45"/>
        <v>4</v>
      </c>
      <c r="R1992">
        <f>IF(P1992="","",0)</f>
        <v>0</v>
      </c>
    </row>
    <row r="1993" spans="1:18" x14ac:dyDescent="0.3">
      <c r="A1993" t="s">
        <v>260</v>
      </c>
      <c r="B1993" s="1">
        <v>38651</v>
      </c>
      <c r="C1993" t="s">
        <v>16</v>
      </c>
      <c r="D1993" t="s">
        <v>323</v>
      </c>
      <c r="E1993" t="s">
        <v>324</v>
      </c>
      <c r="G1993" s="6" t="s">
        <v>88</v>
      </c>
      <c r="H1993" t="s">
        <v>101</v>
      </c>
      <c r="I1993" t="s">
        <v>21</v>
      </c>
      <c r="J1993" t="s">
        <v>73</v>
      </c>
      <c r="K1993">
        <v>11.1</v>
      </c>
      <c r="L1993">
        <v>13.8</v>
      </c>
      <c r="M1993" t="s">
        <v>263</v>
      </c>
      <c r="N1993">
        <v>13.8</v>
      </c>
      <c r="P1993" cm="1">
        <f t="array" ref="P1993">IF(Q1993&gt;0,INDEX(Q1993:Q14127,MATCH(TRUE,INDEX(Q1993:Q14127="",,),0)-1),"")</f>
        <v>13</v>
      </c>
      <c r="Q1993">
        <f t="shared" si="45"/>
        <v>4</v>
      </c>
      <c r="R1993">
        <f>IF(P1993="","",0)</f>
        <v>0</v>
      </c>
    </row>
    <row r="1994" spans="1:18" x14ac:dyDescent="0.3">
      <c r="A1994" t="s">
        <v>260</v>
      </c>
      <c r="B1994" s="1">
        <v>38651</v>
      </c>
      <c r="C1994" t="s">
        <v>16</v>
      </c>
      <c r="D1994" t="s">
        <v>323</v>
      </c>
      <c r="E1994" t="s">
        <v>324</v>
      </c>
      <c r="G1994" t="s">
        <v>19</v>
      </c>
      <c r="H1994" t="s">
        <v>102</v>
      </c>
      <c r="I1994" t="s">
        <v>45</v>
      </c>
      <c r="J1994" t="s">
        <v>93</v>
      </c>
      <c r="K1994">
        <v>182.7</v>
      </c>
      <c r="L1994">
        <v>831</v>
      </c>
      <c r="M1994" t="s">
        <v>267</v>
      </c>
      <c r="N1994">
        <v>1088</v>
      </c>
      <c r="P1994" cm="1">
        <f t="array" ref="P1994">IF(Q1994&gt;0,INDEX(Q1994:Q14128,MATCH(TRUE,INDEX(Q1994:Q14128="",,),0)-1),"")</f>
        <v>13</v>
      </c>
      <c r="Q1994">
        <f t="shared" si="45"/>
        <v>5</v>
      </c>
      <c r="R1994">
        <f>IF(P1994="","",0)</f>
        <v>0</v>
      </c>
    </row>
    <row r="1995" spans="1:18" x14ac:dyDescent="0.3">
      <c r="A1995" t="s">
        <v>260</v>
      </c>
      <c r="B1995" s="1">
        <v>38651</v>
      </c>
      <c r="C1995" t="s">
        <v>16</v>
      </c>
      <c r="D1995" t="s">
        <v>323</v>
      </c>
      <c r="E1995" t="s">
        <v>324</v>
      </c>
      <c r="G1995" t="s">
        <v>19</v>
      </c>
      <c r="H1995" t="s">
        <v>264</v>
      </c>
      <c r="I1995" t="s">
        <v>45</v>
      </c>
      <c r="J1995" t="s">
        <v>93</v>
      </c>
      <c r="K1995">
        <v>24.9</v>
      </c>
      <c r="L1995">
        <v>377</v>
      </c>
      <c r="M1995" t="s">
        <v>267</v>
      </c>
      <c r="N1995">
        <v>450</v>
      </c>
      <c r="P1995" cm="1">
        <f t="array" ref="P1995">IF(Q1995&gt;0,INDEX(Q1995:Q14129,MATCH(TRUE,INDEX(Q1995:Q14129="",,),0)-1),"")</f>
        <v>13</v>
      </c>
      <c r="Q1995">
        <f t="shared" si="45"/>
        <v>5</v>
      </c>
      <c r="R1995">
        <f>IF(P1995="","",0)</f>
        <v>0</v>
      </c>
    </row>
    <row r="1996" spans="1:18" x14ac:dyDescent="0.3">
      <c r="A1996" t="s">
        <v>260</v>
      </c>
      <c r="B1996" s="1">
        <v>38651</v>
      </c>
      <c r="C1996" t="s">
        <v>16</v>
      </c>
      <c r="D1996" t="s">
        <v>323</v>
      </c>
      <c r="E1996" t="s">
        <v>324</v>
      </c>
      <c r="G1996" t="s">
        <v>19</v>
      </c>
      <c r="H1996" t="s">
        <v>72</v>
      </c>
      <c r="I1996" t="s">
        <v>21</v>
      </c>
      <c r="J1996" t="s">
        <v>73</v>
      </c>
      <c r="K1996">
        <v>835.2</v>
      </c>
      <c r="L1996">
        <v>13.2</v>
      </c>
      <c r="M1996" t="s">
        <v>267</v>
      </c>
      <c r="N1996">
        <v>32</v>
      </c>
      <c r="P1996" cm="1">
        <f t="array" ref="P1996">IF(Q1996&gt;0,INDEX(Q1996:Q14130,MATCH(TRUE,INDEX(Q1996:Q14130="",,),0)-1),"")</f>
        <v>13</v>
      </c>
      <c r="Q1996">
        <f t="shared" si="45"/>
        <v>5</v>
      </c>
      <c r="R1996">
        <f>IF(P1996="","",0)</f>
        <v>0</v>
      </c>
    </row>
    <row r="1997" spans="1:18" x14ac:dyDescent="0.3">
      <c r="A1997" t="s">
        <v>260</v>
      </c>
      <c r="B1997" s="1">
        <v>38651</v>
      </c>
      <c r="C1997" t="s">
        <v>16</v>
      </c>
      <c r="D1997" t="s">
        <v>323</v>
      </c>
      <c r="E1997" t="s">
        <v>324</v>
      </c>
      <c r="G1997" s="6" t="s">
        <v>88</v>
      </c>
      <c r="H1997" t="s">
        <v>85</v>
      </c>
      <c r="I1997" t="s">
        <v>45</v>
      </c>
      <c r="J1997" t="s">
        <v>93</v>
      </c>
      <c r="K1997">
        <v>33.200000000000003</v>
      </c>
      <c r="L1997">
        <v>145</v>
      </c>
      <c r="M1997" t="s">
        <v>267</v>
      </c>
      <c r="N1997">
        <v>145</v>
      </c>
      <c r="P1997" cm="1">
        <f t="array" ref="P1997">IF(Q1997&gt;0,INDEX(Q1997:Q14131,MATCH(TRUE,INDEX(Q1997:Q14131="",,),0)-1),"")</f>
        <v>13</v>
      </c>
      <c r="Q1997">
        <f t="shared" si="45"/>
        <v>5</v>
      </c>
      <c r="R1997">
        <f>IF(P1997="","",0)</f>
        <v>0</v>
      </c>
    </row>
    <row r="1998" spans="1:18" x14ac:dyDescent="0.3">
      <c r="A1998" t="s">
        <v>260</v>
      </c>
      <c r="B1998" s="1">
        <v>38651</v>
      </c>
      <c r="C1998" t="s">
        <v>16</v>
      </c>
      <c r="D1998" t="s">
        <v>323</v>
      </c>
      <c r="E1998" t="s">
        <v>324</v>
      </c>
      <c r="G1998" s="6" t="s">
        <v>88</v>
      </c>
      <c r="H1998" t="s">
        <v>100</v>
      </c>
      <c r="I1998" t="s">
        <v>45</v>
      </c>
      <c r="J1998" t="s">
        <v>93</v>
      </c>
      <c r="K1998">
        <v>16.100000000000001</v>
      </c>
      <c r="L1998">
        <v>113</v>
      </c>
      <c r="M1998" t="s">
        <v>267</v>
      </c>
      <c r="N1998">
        <v>113</v>
      </c>
      <c r="P1998" cm="1">
        <f t="array" ref="P1998">IF(Q1998&gt;0,INDEX(Q1998:Q14132,MATCH(TRUE,INDEX(Q1998:Q14132="",,),0)-1),"")</f>
        <v>13</v>
      </c>
      <c r="Q1998">
        <f t="shared" si="45"/>
        <v>5</v>
      </c>
      <c r="R1998">
        <f>IF(P1998="","",0)</f>
        <v>0</v>
      </c>
    </row>
    <row r="1999" spans="1:18" x14ac:dyDescent="0.3">
      <c r="A1999" t="s">
        <v>260</v>
      </c>
      <c r="B1999" s="1">
        <v>38651</v>
      </c>
      <c r="C1999" t="s">
        <v>16</v>
      </c>
      <c r="D1999" t="s">
        <v>323</v>
      </c>
      <c r="E1999" t="s">
        <v>324</v>
      </c>
      <c r="G1999" s="6" t="s">
        <v>88</v>
      </c>
      <c r="H1999" t="s">
        <v>279</v>
      </c>
      <c r="I1999" t="s">
        <v>45</v>
      </c>
      <c r="J1999" t="s">
        <v>93</v>
      </c>
      <c r="K1999">
        <v>7.7</v>
      </c>
      <c r="L1999">
        <v>38</v>
      </c>
      <c r="M1999" t="s">
        <v>267</v>
      </c>
      <c r="N1999">
        <v>38</v>
      </c>
      <c r="P1999" cm="1">
        <f t="array" ref="P1999">IF(Q1999&gt;0,INDEX(Q1999:Q14133,MATCH(TRUE,INDEX(Q1999:Q14133="",,),0)-1),"")</f>
        <v>13</v>
      </c>
      <c r="Q1999">
        <f t="shared" si="45"/>
        <v>5</v>
      </c>
      <c r="R1999">
        <f>IF(P1999="","",0)</f>
        <v>0</v>
      </c>
    </row>
    <row r="2000" spans="1:18" x14ac:dyDescent="0.3">
      <c r="A2000" t="s">
        <v>260</v>
      </c>
      <c r="B2000" s="1">
        <v>38651</v>
      </c>
      <c r="C2000" t="s">
        <v>16</v>
      </c>
      <c r="D2000" t="s">
        <v>323</v>
      </c>
      <c r="E2000" t="s">
        <v>324</v>
      </c>
      <c r="G2000" s="6" t="s">
        <v>88</v>
      </c>
      <c r="H2000" t="s">
        <v>265</v>
      </c>
      <c r="I2000" t="s">
        <v>45</v>
      </c>
      <c r="J2000" t="s">
        <v>93</v>
      </c>
      <c r="K2000">
        <v>3.4</v>
      </c>
      <c r="L2000">
        <v>42</v>
      </c>
      <c r="M2000" t="s">
        <v>267</v>
      </c>
      <c r="N2000">
        <v>42</v>
      </c>
      <c r="P2000" cm="1">
        <f t="array" ref="P2000">IF(Q2000&gt;0,INDEX(Q2000:Q14134,MATCH(TRUE,INDEX(Q2000:Q14134="",,),0)-1),"")</f>
        <v>13</v>
      </c>
      <c r="Q2000">
        <f t="shared" si="45"/>
        <v>5</v>
      </c>
      <c r="R2000">
        <f>IF(P2000="","",0)</f>
        <v>0</v>
      </c>
    </row>
    <row r="2001" spans="1:18" x14ac:dyDescent="0.3">
      <c r="A2001" t="s">
        <v>260</v>
      </c>
      <c r="B2001" s="1">
        <v>38651</v>
      </c>
      <c r="C2001" t="s">
        <v>16</v>
      </c>
      <c r="D2001" t="s">
        <v>323</v>
      </c>
      <c r="E2001" t="s">
        <v>324</v>
      </c>
      <c r="G2001" s="6" t="s">
        <v>88</v>
      </c>
      <c r="H2001" t="s">
        <v>291</v>
      </c>
      <c r="I2001" t="s">
        <v>45</v>
      </c>
      <c r="J2001" t="s">
        <v>93</v>
      </c>
      <c r="K2001">
        <v>1.4</v>
      </c>
      <c r="L2001">
        <v>38</v>
      </c>
      <c r="M2001" t="s">
        <v>267</v>
      </c>
      <c r="N2001">
        <v>38</v>
      </c>
      <c r="P2001" cm="1">
        <f t="array" ref="P2001">IF(Q2001&gt;0,INDEX(Q2001:Q14135,MATCH(TRUE,INDEX(Q2001:Q14135="",,),0)-1),"")</f>
        <v>13</v>
      </c>
      <c r="Q2001">
        <f t="shared" si="45"/>
        <v>5</v>
      </c>
      <c r="R2001">
        <f>IF(P2001="","",0)</f>
        <v>0</v>
      </c>
    </row>
    <row r="2002" spans="1:18" x14ac:dyDescent="0.3">
      <c r="A2002" t="s">
        <v>260</v>
      </c>
      <c r="B2002" s="1">
        <v>38651</v>
      </c>
      <c r="C2002" t="s">
        <v>16</v>
      </c>
      <c r="D2002" t="s">
        <v>323</v>
      </c>
      <c r="E2002" t="s">
        <v>324</v>
      </c>
      <c r="G2002" s="6" t="s">
        <v>88</v>
      </c>
      <c r="H2002" t="s">
        <v>200</v>
      </c>
      <c r="I2002" t="s">
        <v>45</v>
      </c>
      <c r="J2002" t="s">
        <v>93</v>
      </c>
      <c r="K2002">
        <v>0.1</v>
      </c>
      <c r="L2002">
        <v>487</v>
      </c>
      <c r="M2002" t="s">
        <v>267</v>
      </c>
      <c r="N2002">
        <v>487</v>
      </c>
      <c r="P2002" cm="1">
        <f t="array" ref="P2002">IF(Q2002&gt;0,INDEX(Q2002:Q14136,MATCH(TRUE,INDEX(Q2002:Q14136="",,),0)-1),"")</f>
        <v>13</v>
      </c>
      <c r="Q2002">
        <f t="shared" si="45"/>
        <v>5</v>
      </c>
      <c r="R2002">
        <f>IF(P2002="","",0)</f>
        <v>0</v>
      </c>
    </row>
    <row r="2003" spans="1:18" x14ac:dyDescent="0.3">
      <c r="A2003" t="s">
        <v>260</v>
      </c>
      <c r="B2003" s="1">
        <v>38651</v>
      </c>
      <c r="C2003" t="s">
        <v>16</v>
      </c>
      <c r="D2003" t="s">
        <v>323</v>
      </c>
      <c r="E2003" t="s">
        <v>324</v>
      </c>
      <c r="G2003" s="6" t="s">
        <v>88</v>
      </c>
      <c r="H2003" t="s">
        <v>128</v>
      </c>
      <c r="I2003" t="s">
        <v>21</v>
      </c>
      <c r="J2003" t="s">
        <v>73</v>
      </c>
      <c r="K2003">
        <v>301.39999999999998</v>
      </c>
      <c r="L2003">
        <v>18.05</v>
      </c>
      <c r="M2003" t="s">
        <v>267</v>
      </c>
      <c r="N2003">
        <v>18.05</v>
      </c>
      <c r="P2003" cm="1">
        <f t="array" ref="P2003">IF(Q2003&gt;0,INDEX(Q2003:Q14137,MATCH(TRUE,INDEX(Q2003:Q14137="",,),0)-1),"")</f>
        <v>13</v>
      </c>
      <c r="Q2003">
        <f t="shared" si="45"/>
        <v>5</v>
      </c>
      <c r="R2003">
        <f>IF(P2003="","",0)</f>
        <v>0</v>
      </c>
    </row>
    <row r="2004" spans="1:18" x14ac:dyDescent="0.3">
      <c r="A2004" t="s">
        <v>260</v>
      </c>
      <c r="B2004" s="1">
        <v>38651</v>
      </c>
      <c r="C2004" t="s">
        <v>16</v>
      </c>
      <c r="D2004" t="s">
        <v>323</v>
      </c>
      <c r="E2004" t="s">
        <v>324</v>
      </c>
      <c r="G2004" s="6" t="s">
        <v>88</v>
      </c>
      <c r="H2004" t="s">
        <v>101</v>
      </c>
      <c r="I2004" t="s">
        <v>21</v>
      </c>
      <c r="J2004" t="s">
        <v>73</v>
      </c>
      <c r="K2004">
        <v>11.1</v>
      </c>
      <c r="L2004">
        <v>13.8</v>
      </c>
      <c r="M2004" t="s">
        <v>267</v>
      </c>
      <c r="N2004">
        <v>13.8</v>
      </c>
      <c r="P2004" cm="1">
        <f t="array" ref="P2004">IF(Q2004&gt;0,INDEX(Q2004:Q14138,MATCH(TRUE,INDEX(Q2004:Q14138="",,),0)-1),"")</f>
        <v>13</v>
      </c>
      <c r="Q2004">
        <f t="shared" si="45"/>
        <v>5</v>
      </c>
      <c r="R2004">
        <f>IF(P2004="","",0)</f>
        <v>0</v>
      </c>
    </row>
    <row r="2005" spans="1:18" x14ac:dyDescent="0.3">
      <c r="A2005" t="s">
        <v>260</v>
      </c>
      <c r="B2005" s="1">
        <v>38651</v>
      </c>
      <c r="C2005" t="s">
        <v>16</v>
      </c>
      <c r="D2005" t="s">
        <v>323</v>
      </c>
      <c r="E2005" t="s">
        <v>324</v>
      </c>
      <c r="G2005" t="s">
        <v>19</v>
      </c>
      <c r="H2005" t="s">
        <v>102</v>
      </c>
      <c r="I2005" t="s">
        <v>45</v>
      </c>
      <c r="J2005" t="s">
        <v>93</v>
      </c>
      <c r="K2005">
        <v>182.7</v>
      </c>
      <c r="L2005">
        <v>831</v>
      </c>
      <c r="M2005" t="s">
        <v>268</v>
      </c>
      <c r="N2005">
        <v>1030.79</v>
      </c>
      <c r="P2005" cm="1">
        <f t="array" ref="P2005">IF(Q2005&gt;0,INDEX(Q2005:Q14139,MATCH(TRUE,INDEX(Q2005:Q14139="",,),0)-1),"")</f>
        <v>13</v>
      </c>
      <c r="Q2005">
        <f t="shared" si="45"/>
        <v>6</v>
      </c>
      <c r="R2005">
        <f>IF(P2005="","",0)</f>
        <v>0</v>
      </c>
    </row>
    <row r="2006" spans="1:18" x14ac:dyDescent="0.3">
      <c r="A2006" t="s">
        <v>260</v>
      </c>
      <c r="B2006" s="1">
        <v>38651</v>
      </c>
      <c r="C2006" t="s">
        <v>16</v>
      </c>
      <c r="D2006" t="s">
        <v>323</v>
      </c>
      <c r="E2006" t="s">
        <v>324</v>
      </c>
      <c r="G2006" t="s">
        <v>19</v>
      </c>
      <c r="H2006" t="s">
        <v>264</v>
      </c>
      <c r="I2006" t="s">
        <v>45</v>
      </c>
      <c r="J2006" t="s">
        <v>93</v>
      </c>
      <c r="K2006">
        <v>24.9</v>
      </c>
      <c r="L2006">
        <v>377</v>
      </c>
      <c r="M2006" t="s">
        <v>268</v>
      </c>
      <c r="N2006">
        <v>610.88</v>
      </c>
      <c r="P2006" cm="1">
        <f t="array" ref="P2006">IF(Q2006&gt;0,INDEX(Q2006:Q14140,MATCH(TRUE,INDEX(Q2006:Q14140="",,),0)-1),"")</f>
        <v>13</v>
      </c>
      <c r="Q2006">
        <f t="shared" si="45"/>
        <v>6</v>
      </c>
      <c r="R2006">
        <f>IF(P2006="","",0)</f>
        <v>0</v>
      </c>
    </row>
    <row r="2007" spans="1:18" x14ac:dyDescent="0.3">
      <c r="A2007" t="s">
        <v>260</v>
      </c>
      <c r="B2007" s="1">
        <v>38651</v>
      </c>
      <c r="C2007" t="s">
        <v>16</v>
      </c>
      <c r="D2007" t="s">
        <v>323</v>
      </c>
      <c r="E2007" t="s">
        <v>324</v>
      </c>
      <c r="G2007" t="s">
        <v>19</v>
      </c>
      <c r="H2007" t="s">
        <v>72</v>
      </c>
      <c r="I2007" t="s">
        <v>21</v>
      </c>
      <c r="J2007" t="s">
        <v>73</v>
      </c>
      <c r="K2007">
        <v>835.2</v>
      </c>
      <c r="L2007">
        <v>13.2</v>
      </c>
      <c r="M2007" t="s">
        <v>268</v>
      </c>
      <c r="N2007">
        <v>30</v>
      </c>
      <c r="P2007" cm="1">
        <f t="array" ref="P2007">IF(Q2007&gt;0,INDEX(Q2007:Q14141,MATCH(TRUE,INDEX(Q2007:Q14141="",,),0)-1),"")</f>
        <v>13</v>
      </c>
      <c r="Q2007">
        <f t="shared" si="45"/>
        <v>6</v>
      </c>
      <c r="R2007">
        <f>IF(P2007="","",0)</f>
        <v>0</v>
      </c>
    </row>
    <row r="2008" spans="1:18" x14ac:dyDescent="0.3">
      <c r="A2008" t="s">
        <v>260</v>
      </c>
      <c r="B2008" s="1">
        <v>38651</v>
      </c>
      <c r="C2008" t="s">
        <v>16</v>
      </c>
      <c r="D2008" t="s">
        <v>323</v>
      </c>
      <c r="E2008" t="s">
        <v>324</v>
      </c>
      <c r="G2008" s="6" t="s">
        <v>88</v>
      </c>
      <c r="H2008" t="s">
        <v>85</v>
      </c>
      <c r="I2008" t="s">
        <v>45</v>
      </c>
      <c r="J2008" t="s">
        <v>93</v>
      </c>
      <c r="K2008">
        <v>33.200000000000003</v>
      </c>
      <c r="L2008">
        <v>145</v>
      </c>
      <c r="M2008" t="s">
        <v>268</v>
      </c>
      <c r="N2008">
        <v>145</v>
      </c>
      <c r="P2008" cm="1">
        <f t="array" ref="P2008">IF(Q2008&gt;0,INDEX(Q2008:Q14142,MATCH(TRUE,INDEX(Q2008:Q14142="",,),0)-1),"")</f>
        <v>13</v>
      </c>
      <c r="Q2008">
        <f t="shared" si="45"/>
        <v>6</v>
      </c>
      <c r="R2008">
        <f>IF(P2008="","",0)</f>
        <v>0</v>
      </c>
    </row>
    <row r="2009" spans="1:18" x14ac:dyDescent="0.3">
      <c r="A2009" t="s">
        <v>260</v>
      </c>
      <c r="B2009" s="1">
        <v>38651</v>
      </c>
      <c r="C2009" t="s">
        <v>16</v>
      </c>
      <c r="D2009" t="s">
        <v>323</v>
      </c>
      <c r="E2009" t="s">
        <v>324</v>
      </c>
      <c r="G2009" s="6" t="s">
        <v>88</v>
      </c>
      <c r="H2009" t="s">
        <v>100</v>
      </c>
      <c r="I2009" t="s">
        <v>45</v>
      </c>
      <c r="J2009" t="s">
        <v>93</v>
      </c>
      <c r="K2009">
        <v>16.100000000000001</v>
      </c>
      <c r="L2009">
        <v>113</v>
      </c>
      <c r="M2009" t="s">
        <v>268</v>
      </c>
      <c r="N2009">
        <v>113</v>
      </c>
      <c r="P2009" cm="1">
        <f t="array" ref="P2009">IF(Q2009&gt;0,INDEX(Q2009:Q14143,MATCH(TRUE,INDEX(Q2009:Q14143="",,),0)-1),"")</f>
        <v>13</v>
      </c>
      <c r="Q2009">
        <f t="shared" si="45"/>
        <v>6</v>
      </c>
      <c r="R2009">
        <f>IF(P2009="","",0)</f>
        <v>0</v>
      </c>
    </row>
    <row r="2010" spans="1:18" x14ac:dyDescent="0.3">
      <c r="A2010" t="s">
        <v>260</v>
      </c>
      <c r="B2010" s="1">
        <v>38651</v>
      </c>
      <c r="C2010" t="s">
        <v>16</v>
      </c>
      <c r="D2010" t="s">
        <v>323</v>
      </c>
      <c r="E2010" t="s">
        <v>324</v>
      </c>
      <c r="G2010" s="6" t="s">
        <v>88</v>
      </c>
      <c r="H2010" t="s">
        <v>279</v>
      </c>
      <c r="I2010" t="s">
        <v>45</v>
      </c>
      <c r="J2010" t="s">
        <v>93</v>
      </c>
      <c r="K2010">
        <v>7.7</v>
      </c>
      <c r="L2010">
        <v>38</v>
      </c>
      <c r="M2010" t="s">
        <v>268</v>
      </c>
      <c r="N2010">
        <v>38</v>
      </c>
      <c r="P2010" cm="1">
        <f t="array" ref="P2010">IF(Q2010&gt;0,INDEX(Q2010:Q14144,MATCH(TRUE,INDEX(Q2010:Q14144="",,),0)-1),"")</f>
        <v>13</v>
      </c>
      <c r="Q2010">
        <f t="shared" si="45"/>
        <v>6</v>
      </c>
      <c r="R2010">
        <f>IF(P2010="","",0)</f>
        <v>0</v>
      </c>
    </row>
    <row r="2011" spans="1:18" x14ac:dyDescent="0.3">
      <c r="A2011" t="s">
        <v>260</v>
      </c>
      <c r="B2011" s="1">
        <v>38651</v>
      </c>
      <c r="C2011" t="s">
        <v>16</v>
      </c>
      <c r="D2011" t="s">
        <v>323</v>
      </c>
      <c r="E2011" t="s">
        <v>324</v>
      </c>
      <c r="G2011" s="6" t="s">
        <v>88</v>
      </c>
      <c r="H2011" t="s">
        <v>265</v>
      </c>
      <c r="I2011" t="s">
        <v>45</v>
      </c>
      <c r="J2011" t="s">
        <v>93</v>
      </c>
      <c r="K2011">
        <v>3.4</v>
      </c>
      <c r="L2011">
        <v>42</v>
      </c>
      <c r="M2011" t="s">
        <v>268</v>
      </c>
      <c r="N2011">
        <v>42</v>
      </c>
      <c r="P2011" cm="1">
        <f t="array" ref="P2011">IF(Q2011&gt;0,INDEX(Q2011:Q14145,MATCH(TRUE,INDEX(Q2011:Q14145="",,),0)-1),"")</f>
        <v>13</v>
      </c>
      <c r="Q2011">
        <f t="shared" si="45"/>
        <v>6</v>
      </c>
      <c r="R2011">
        <f>IF(P2011="","",0)</f>
        <v>0</v>
      </c>
    </row>
    <row r="2012" spans="1:18" x14ac:dyDescent="0.3">
      <c r="A2012" t="s">
        <v>260</v>
      </c>
      <c r="B2012" s="1">
        <v>38651</v>
      </c>
      <c r="C2012" t="s">
        <v>16</v>
      </c>
      <c r="D2012" t="s">
        <v>323</v>
      </c>
      <c r="E2012" t="s">
        <v>324</v>
      </c>
      <c r="G2012" s="6" t="s">
        <v>88</v>
      </c>
      <c r="H2012" t="s">
        <v>291</v>
      </c>
      <c r="I2012" t="s">
        <v>45</v>
      </c>
      <c r="J2012" t="s">
        <v>93</v>
      </c>
      <c r="K2012">
        <v>1.4</v>
      </c>
      <c r="L2012">
        <v>38</v>
      </c>
      <c r="M2012" t="s">
        <v>268</v>
      </c>
      <c r="N2012">
        <v>38</v>
      </c>
      <c r="P2012" cm="1">
        <f t="array" ref="P2012">IF(Q2012&gt;0,INDEX(Q2012:Q14146,MATCH(TRUE,INDEX(Q2012:Q14146="",,),0)-1),"")</f>
        <v>13</v>
      </c>
      <c r="Q2012">
        <f t="shared" si="45"/>
        <v>6</v>
      </c>
      <c r="R2012">
        <f>IF(P2012="","",0)</f>
        <v>0</v>
      </c>
    </row>
    <row r="2013" spans="1:18" x14ac:dyDescent="0.3">
      <c r="A2013" t="s">
        <v>260</v>
      </c>
      <c r="B2013" s="1">
        <v>38651</v>
      </c>
      <c r="C2013" t="s">
        <v>16</v>
      </c>
      <c r="D2013" t="s">
        <v>323</v>
      </c>
      <c r="E2013" t="s">
        <v>324</v>
      </c>
      <c r="G2013" s="6" t="s">
        <v>88</v>
      </c>
      <c r="H2013" t="s">
        <v>200</v>
      </c>
      <c r="I2013" t="s">
        <v>45</v>
      </c>
      <c r="J2013" t="s">
        <v>93</v>
      </c>
      <c r="K2013">
        <v>0.1</v>
      </c>
      <c r="L2013">
        <v>487</v>
      </c>
      <c r="M2013" t="s">
        <v>268</v>
      </c>
      <c r="N2013">
        <v>487</v>
      </c>
      <c r="P2013" cm="1">
        <f t="array" ref="P2013">IF(Q2013&gt;0,INDEX(Q2013:Q14147,MATCH(TRUE,INDEX(Q2013:Q14147="",,),0)-1),"")</f>
        <v>13</v>
      </c>
      <c r="Q2013">
        <f t="shared" si="45"/>
        <v>6</v>
      </c>
      <c r="R2013">
        <f>IF(P2013="","",0)</f>
        <v>0</v>
      </c>
    </row>
    <row r="2014" spans="1:18" x14ac:dyDescent="0.3">
      <c r="A2014" t="s">
        <v>260</v>
      </c>
      <c r="B2014" s="1">
        <v>38651</v>
      </c>
      <c r="C2014" t="s">
        <v>16</v>
      </c>
      <c r="D2014" t="s">
        <v>323</v>
      </c>
      <c r="E2014" t="s">
        <v>324</v>
      </c>
      <c r="G2014" s="6" t="s">
        <v>88</v>
      </c>
      <c r="H2014" t="s">
        <v>128</v>
      </c>
      <c r="I2014" t="s">
        <v>21</v>
      </c>
      <c r="J2014" t="s">
        <v>73</v>
      </c>
      <c r="K2014">
        <v>301.39999999999998</v>
      </c>
      <c r="L2014">
        <v>18.05</v>
      </c>
      <c r="M2014" t="s">
        <v>268</v>
      </c>
      <c r="N2014">
        <v>18.05</v>
      </c>
      <c r="P2014" cm="1">
        <f t="array" ref="P2014">IF(Q2014&gt;0,INDEX(Q2014:Q14148,MATCH(TRUE,INDEX(Q2014:Q14148="",,),0)-1),"")</f>
        <v>13</v>
      </c>
      <c r="Q2014">
        <f t="shared" si="45"/>
        <v>6</v>
      </c>
      <c r="R2014">
        <f>IF(P2014="","",0)</f>
        <v>0</v>
      </c>
    </row>
    <row r="2015" spans="1:18" x14ac:dyDescent="0.3">
      <c r="A2015" t="s">
        <v>260</v>
      </c>
      <c r="B2015" s="1">
        <v>38651</v>
      </c>
      <c r="C2015" t="s">
        <v>16</v>
      </c>
      <c r="D2015" t="s">
        <v>323</v>
      </c>
      <c r="E2015" t="s">
        <v>324</v>
      </c>
      <c r="G2015" s="6" t="s">
        <v>88</v>
      </c>
      <c r="H2015" t="s">
        <v>101</v>
      </c>
      <c r="I2015" t="s">
        <v>21</v>
      </c>
      <c r="J2015" t="s">
        <v>73</v>
      </c>
      <c r="K2015">
        <v>11.1</v>
      </c>
      <c r="L2015">
        <v>13.8</v>
      </c>
      <c r="M2015" t="s">
        <v>268</v>
      </c>
      <c r="N2015">
        <v>13.8</v>
      </c>
      <c r="P2015" cm="1">
        <f t="array" ref="P2015">IF(Q2015&gt;0,INDEX(Q2015:Q14149,MATCH(TRUE,INDEX(Q2015:Q14149="",,),0)-1),"")</f>
        <v>13</v>
      </c>
      <c r="Q2015">
        <f t="shared" ref="Q2015:Q2078" si="46">INT((ROW()-1950)/11)+1</f>
        <v>6</v>
      </c>
      <c r="R2015">
        <f>IF(P2015="","",0)</f>
        <v>0</v>
      </c>
    </row>
    <row r="2016" spans="1:18" x14ac:dyDescent="0.3">
      <c r="A2016" t="s">
        <v>260</v>
      </c>
      <c r="B2016" s="1">
        <v>38651</v>
      </c>
      <c r="C2016" t="s">
        <v>16</v>
      </c>
      <c r="D2016" t="s">
        <v>323</v>
      </c>
      <c r="E2016" t="s">
        <v>324</v>
      </c>
      <c r="G2016" t="s">
        <v>19</v>
      </c>
      <c r="H2016" t="s">
        <v>102</v>
      </c>
      <c r="I2016" t="s">
        <v>45</v>
      </c>
      <c r="J2016" t="s">
        <v>93</v>
      </c>
      <c r="K2016">
        <v>182.7</v>
      </c>
      <c r="L2016">
        <v>831</v>
      </c>
      <c r="M2016" t="s">
        <v>282</v>
      </c>
      <c r="N2016">
        <v>975</v>
      </c>
      <c r="P2016" cm="1">
        <f t="array" ref="P2016">IF(Q2016&gt;0,INDEX(Q2016:Q14150,MATCH(TRUE,INDEX(Q2016:Q14150="",,),0)-1),"")</f>
        <v>13</v>
      </c>
      <c r="Q2016">
        <f t="shared" si="46"/>
        <v>7</v>
      </c>
      <c r="R2016">
        <f>IF(P2016="","",0)</f>
        <v>0</v>
      </c>
    </row>
    <row r="2017" spans="1:18" x14ac:dyDescent="0.3">
      <c r="A2017" t="s">
        <v>260</v>
      </c>
      <c r="B2017" s="1">
        <v>38651</v>
      </c>
      <c r="C2017" t="s">
        <v>16</v>
      </c>
      <c r="D2017" t="s">
        <v>323</v>
      </c>
      <c r="E2017" t="s">
        <v>324</v>
      </c>
      <c r="G2017" t="s">
        <v>19</v>
      </c>
      <c r="H2017" t="s">
        <v>264</v>
      </c>
      <c r="I2017" t="s">
        <v>45</v>
      </c>
      <c r="J2017" t="s">
        <v>93</v>
      </c>
      <c r="K2017">
        <v>24.9</v>
      </c>
      <c r="L2017">
        <v>377</v>
      </c>
      <c r="M2017" t="s">
        <v>282</v>
      </c>
      <c r="N2017">
        <v>740</v>
      </c>
      <c r="P2017" cm="1">
        <f t="array" ref="P2017">IF(Q2017&gt;0,INDEX(Q2017:Q14151,MATCH(TRUE,INDEX(Q2017:Q14151="",,),0)-1),"")</f>
        <v>13</v>
      </c>
      <c r="Q2017">
        <f t="shared" si="46"/>
        <v>7</v>
      </c>
      <c r="R2017">
        <f>IF(P2017="","",0)</f>
        <v>0</v>
      </c>
    </row>
    <row r="2018" spans="1:18" x14ac:dyDescent="0.3">
      <c r="A2018" t="s">
        <v>260</v>
      </c>
      <c r="B2018" s="1">
        <v>38651</v>
      </c>
      <c r="C2018" t="s">
        <v>16</v>
      </c>
      <c r="D2018" t="s">
        <v>323</v>
      </c>
      <c r="E2018" t="s">
        <v>324</v>
      </c>
      <c r="G2018" t="s">
        <v>19</v>
      </c>
      <c r="H2018" t="s">
        <v>72</v>
      </c>
      <c r="I2018" t="s">
        <v>21</v>
      </c>
      <c r="J2018" t="s">
        <v>73</v>
      </c>
      <c r="K2018">
        <v>835.2</v>
      </c>
      <c r="L2018">
        <v>13.2</v>
      </c>
      <c r="M2018" t="s">
        <v>282</v>
      </c>
      <c r="N2018">
        <v>29</v>
      </c>
      <c r="P2018" cm="1">
        <f t="array" ref="P2018">IF(Q2018&gt;0,INDEX(Q2018:Q14152,MATCH(TRUE,INDEX(Q2018:Q14152="",,),0)-1),"")</f>
        <v>13</v>
      </c>
      <c r="Q2018">
        <f t="shared" si="46"/>
        <v>7</v>
      </c>
      <c r="R2018">
        <f>IF(P2018="","",0)</f>
        <v>0</v>
      </c>
    </row>
    <row r="2019" spans="1:18" x14ac:dyDescent="0.3">
      <c r="A2019" t="s">
        <v>260</v>
      </c>
      <c r="B2019" s="1">
        <v>38651</v>
      </c>
      <c r="C2019" t="s">
        <v>16</v>
      </c>
      <c r="D2019" t="s">
        <v>323</v>
      </c>
      <c r="E2019" t="s">
        <v>324</v>
      </c>
      <c r="G2019" s="6" t="s">
        <v>88</v>
      </c>
      <c r="H2019" t="s">
        <v>85</v>
      </c>
      <c r="I2019" t="s">
        <v>45</v>
      </c>
      <c r="J2019" t="s">
        <v>93</v>
      </c>
      <c r="K2019">
        <v>33.200000000000003</v>
      </c>
      <c r="L2019">
        <v>145</v>
      </c>
      <c r="M2019" t="s">
        <v>282</v>
      </c>
      <c r="N2019">
        <v>145</v>
      </c>
      <c r="P2019" cm="1">
        <f t="array" ref="P2019">IF(Q2019&gt;0,INDEX(Q2019:Q14153,MATCH(TRUE,INDEX(Q2019:Q14153="",,),0)-1),"")</f>
        <v>13</v>
      </c>
      <c r="Q2019">
        <f t="shared" si="46"/>
        <v>7</v>
      </c>
      <c r="R2019">
        <f>IF(P2019="","",0)</f>
        <v>0</v>
      </c>
    </row>
    <row r="2020" spans="1:18" x14ac:dyDescent="0.3">
      <c r="A2020" t="s">
        <v>260</v>
      </c>
      <c r="B2020" s="1">
        <v>38651</v>
      </c>
      <c r="C2020" t="s">
        <v>16</v>
      </c>
      <c r="D2020" t="s">
        <v>323</v>
      </c>
      <c r="E2020" t="s">
        <v>324</v>
      </c>
      <c r="G2020" s="6" t="s">
        <v>88</v>
      </c>
      <c r="H2020" t="s">
        <v>100</v>
      </c>
      <c r="I2020" t="s">
        <v>45</v>
      </c>
      <c r="J2020" t="s">
        <v>93</v>
      </c>
      <c r="K2020">
        <v>16.100000000000001</v>
      </c>
      <c r="L2020">
        <v>113</v>
      </c>
      <c r="M2020" t="s">
        <v>282</v>
      </c>
      <c r="N2020">
        <v>113</v>
      </c>
      <c r="P2020" cm="1">
        <f t="array" ref="P2020">IF(Q2020&gt;0,INDEX(Q2020:Q14154,MATCH(TRUE,INDEX(Q2020:Q14154="",,),0)-1),"")</f>
        <v>13</v>
      </c>
      <c r="Q2020">
        <f t="shared" si="46"/>
        <v>7</v>
      </c>
      <c r="R2020">
        <f>IF(P2020="","",0)</f>
        <v>0</v>
      </c>
    </row>
    <row r="2021" spans="1:18" x14ac:dyDescent="0.3">
      <c r="A2021" t="s">
        <v>260</v>
      </c>
      <c r="B2021" s="1">
        <v>38651</v>
      </c>
      <c r="C2021" t="s">
        <v>16</v>
      </c>
      <c r="D2021" t="s">
        <v>323</v>
      </c>
      <c r="E2021" t="s">
        <v>324</v>
      </c>
      <c r="G2021" s="6" t="s">
        <v>88</v>
      </c>
      <c r="H2021" t="s">
        <v>279</v>
      </c>
      <c r="I2021" t="s">
        <v>45</v>
      </c>
      <c r="J2021" t="s">
        <v>93</v>
      </c>
      <c r="K2021">
        <v>7.7</v>
      </c>
      <c r="L2021">
        <v>38</v>
      </c>
      <c r="M2021" t="s">
        <v>282</v>
      </c>
      <c r="N2021">
        <v>38</v>
      </c>
      <c r="P2021" cm="1">
        <f t="array" ref="P2021">IF(Q2021&gt;0,INDEX(Q2021:Q14155,MATCH(TRUE,INDEX(Q2021:Q14155="",,),0)-1),"")</f>
        <v>13</v>
      </c>
      <c r="Q2021">
        <f t="shared" si="46"/>
        <v>7</v>
      </c>
      <c r="R2021">
        <f>IF(P2021="","",0)</f>
        <v>0</v>
      </c>
    </row>
    <row r="2022" spans="1:18" x14ac:dyDescent="0.3">
      <c r="A2022" t="s">
        <v>260</v>
      </c>
      <c r="B2022" s="1">
        <v>38651</v>
      </c>
      <c r="C2022" t="s">
        <v>16</v>
      </c>
      <c r="D2022" t="s">
        <v>323</v>
      </c>
      <c r="E2022" t="s">
        <v>324</v>
      </c>
      <c r="G2022" s="6" t="s">
        <v>88</v>
      </c>
      <c r="H2022" t="s">
        <v>265</v>
      </c>
      <c r="I2022" t="s">
        <v>45</v>
      </c>
      <c r="J2022" t="s">
        <v>93</v>
      </c>
      <c r="K2022">
        <v>3.4</v>
      </c>
      <c r="L2022">
        <v>42</v>
      </c>
      <c r="M2022" t="s">
        <v>282</v>
      </c>
      <c r="N2022">
        <v>42</v>
      </c>
      <c r="P2022" cm="1">
        <f t="array" ref="P2022">IF(Q2022&gt;0,INDEX(Q2022:Q14156,MATCH(TRUE,INDEX(Q2022:Q14156="",,),0)-1),"")</f>
        <v>13</v>
      </c>
      <c r="Q2022">
        <f t="shared" si="46"/>
        <v>7</v>
      </c>
      <c r="R2022">
        <f>IF(P2022="","",0)</f>
        <v>0</v>
      </c>
    </row>
    <row r="2023" spans="1:18" x14ac:dyDescent="0.3">
      <c r="A2023" t="s">
        <v>260</v>
      </c>
      <c r="B2023" s="1">
        <v>38651</v>
      </c>
      <c r="C2023" t="s">
        <v>16</v>
      </c>
      <c r="D2023" t="s">
        <v>323</v>
      </c>
      <c r="E2023" t="s">
        <v>324</v>
      </c>
      <c r="G2023" s="6" t="s">
        <v>88</v>
      </c>
      <c r="H2023" t="s">
        <v>291</v>
      </c>
      <c r="I2023" t="s">
        <v>45</v>
      </c>
      <c r="J2023" t="s">
        <v>93</v>
      </c>
      <c r="K2023">
        <v>1.4</v>
      </c>
      <c r="L2023">
        <v>38</v>
      </c>
      <c r="M2023" t="s">
        <v>282</v>
      </c>
      <c r="N2023">
        <v>38</v>
      </c>
      <c r="P2023" cm="1">
        <f t="array" ref="P2023">IF(Q2023&gt;0,INDEX(Q2023:Q14157,MATCH(TRUE,INDEX(Q2023:Q14157="",,),0)-1),"")</f>
        <v>13</v>
      </c>
      <c r="Q2023">
        <f t="shared" si="46"/>
        <v>7</v>
      </c>
      <c r="R2023">
        <f>IF(P2023="","",0)</f>
        <v>0</v>
      </c>
    </row>
    <row r="2024" spans="1:18" x14ac:dyDescent="0.3">
      <c r="A2024" t="s">
        <v>260</v>
      </c>
      <c r="B2024" s="1">
        <v>38651</v>
      </c>
      <c r="C2024" t="s">
        <v>16</v>
      </c>
      <c r="D2024" t="s">
        <v>323</v>
      </c>
      <c r="E2024" t="s">
        <v>324</v>
      </c>
      <c r="G2024" s="6" t="s">
        <v>88</v>
      </c>
      <c r="H2024" t="s">
        <v>200</v>
      </c>
      <c r="I2024" t="s">
        <v>45</v>
      </c>
      <c r="J2024" t="s">
        <v>93</v>
      </c>
      <c r="K2024">
        <v>0.1</v>
      </c>
      <c r="L2024">
        <v>487</v>
      </c>
      <c r="M2024" t="s">
        <v>282</v>
      </c>
      <c r="N2024">
        <v>487</v>
      </c>
      <c r="P2024" cm="1">
        <f t="array" ref="P2024">IF(Q2024&gt;0,INDEX(Q2024:Q14158,MATCH(TRUE,INDEX(Q2024:Q14158="",,),0)-1),"")</f>
        <v>13</v>
      </c>
      <c r="Q2024">
        <f t="shared" si="46"/>
        <v>7</v>
      </c>
      <c r="R2024">
        <f>IF(P2024="","",0)</f>
        <v>0</v>
      </c>
    </row>
    <row r="2025" spans="1:18" x14ac:dyDescent="0.3">
      <c r="A2025" t="s">
        <v>260</v>
      </c>
      <c r="B2025" s="1">
        <v>38651</v>
      </c>
      <c r="C2025" t="s">
        <v>16</v>
      </c>
      <c r="D2025" t="s">
        <v>323</v>
      </c>
      <c r="E2025" t="s">
        <v>324</v>
      </c>
      <c r="G2025" s="6" t="s">
        <v>88</v>
      </c>
      <c r="H2025" t="s">
        <v>128</v>
      </c>
      <c r="I2025" t="s">
        <v>21</v>
      </c>
      <c r="J2025" t="s">
        <v>73</v>
      </c>
      <c r="K2025">
        <v>301.39999999999998</v>
      </c>
      <c r="L2025">
        <v>18.05</v>
      </c>
      <c r="M2025" t="s">
        <v>282</v>
      </c>
      <c r="N2025">
        <v>18.05</v>
      </c>
      <c r="P2025" cm="1">
        <f t="array" ref="P2025">IF(Q2025&gt;0,INDEX(Q2025:Q14159,MATCH(TRUE,INDEX(Q2025:Q14159="",,),0)-1),"")</f>
        <v>13</v>
      </c>
      <c r="Q2025">
        <f t="shared" si="46"/>
        <v>7</v>
      </c>
      <c r="R2025">
        <f>IF(P2025="","",0)</f>
        <v>0</v>
      </c>
    </row>
    <row r="2026" spans="1:18" x14ac:dyDescent="0.3">
      <c r="A2026" t="s">
        <v>260</v>
      </c>
      <c r="B2026" s="1">
        <v>38651</v>
      </c>
      <c r="C2026" t="s">
        <v>16</v>
      </c>
      <c r="D2026" t="s">
        <v>323</v>
      </c>
      <c r="E2026" t="s">
        <v>324</v>
      </c>
      <c r="G2026" s="6" t="s">
        <v>88</v>
      </c>
      <c r="H2026" t="s">
        <v>101</v>
      </c>
      <c r="I2026" t="s">
        <v>21</v>
      </c>
      <c r="J2026" t="s">
        <v>73</v>
      </c>
      <c r="K2026">
        <v>11.1</v>
      </c>
      <c r="L2026">
        <v>13.8</v>
      </c>
      <c r="M2026" t="s">
        <v>282</v>
      </c>
      <c r="N2026">
        <v>13.8</v>
      </c>
      <c r="P2026" cm="1">
        <f t="array" ref="P2026">IF(Q2026&gt;0,INDEX(Q2026:Q14160,MATCH(TRUE,INDEX(Q2026:Q14160="",,),0)-1),"")</f>
        <v>13</v>
      </c>
      <c r="Q2026">
        <f t="shared" si="46"/>
        <v>7</v>
      </c>
      <c r="R2026">
        <f>IF(P2026="","",0)</f>
        <v>0</v>
      </c>
    </row>
    <row r="2027" spans="1:18" x14ac:dyDescent="0.3">
      <c r="A2027" t="s">
        <v>260</v>
      </c>
      <c r="B2027" s="1">
        <v>38651</v>
      </c>
      <c r="C2027" t="s">
        <v>16</v>
      </c>
      <c r="D2027" t="s">
        <v>323</v>
      </c>
      <c r="E2027" t="s">
        <v>324</v>
      </c>
      <c r="G2027" t="s">
        <v>19</v>
      </c>
      <c r="H2027" t="s">
        <v>102</v>
      </c>
      <c r="I2027" t="s">
        <v>45</v>
      </c>
      <c r="J2027" t="s">
        <v>93</v>
      </c>
      <c r="K2027">
        <v>182.7</v>
      </c>
      <c r="L2027">
        <v>831</v>
      </c>
      <c r="M2027" t="s">
        <v>303</v>
      </c>
      <c r="N2027">
        <v>1015</v>
      </c>
      <c r="P2027" cm="1">
        <f t="array" ref="P2027">IF(Q2027&gt;0,INDEX(Q2027:Q14161,MATCH(TRUE,INDEX(Q2027:Q14161="",,),0)-1),"")</f>
        <v>13</v>
      </c>
      <c r="Q2027">
        <f t="shared" si="46"/>
        <v>8</v>
      </c>
      <c r="R2027">
        <f>IF(P2027="","",0)</f>
        <v>0</v>
      </c>
    </row>
    <row r="2028" spans="1:18" x14ac:dyDescent="0.3">
      <c r="A2028" t="s">
        <v>260</v>
      </c>
      <c r="B2028" s="1">
        <v>38651</v>
      </c>
      <c r="C2028" t="s">
        <v>16</v>
      </c>
      <c r="D2028" t="s">
        <v>323</v>
      </c>
      <c r="E2028" t="s">
        <v>324</v>
      </c>
      <c r="G2028" t="s">
        <v>19</v>
      </c>
      <c r="H2028" t="s">
        <v>264</v>
      </c>
      <c r="I2028" t="s">
        <v>45</v>
      </c>
      <c r="J2028" t="s">
        <v>93</v>
      </c>
      <c r="K2028">
        <v>24.9</v>
      </c>
      <c r="L2028">
        <v>377</v>
      </c>
      <c r="M2028" t="s">
        <v>303</v>
      </c>
      <c r="N2028">
        <v>377</v>
      </c>
      <c r="P2028" cm="1">
        <f t="array" ref="P2028">IF(Q2028&gt;0,INDEX(Q2028:Q14162,MATCH(TRUE,INDEX(Q2028:Q14162="",,),0)-1),"")</f>
        <v>13</v>
      </c>
      <c r="Q2028">
        <f t="shared" si="46"/>
        <v>8</v>
      </c>
      <c r="R2028">
        <f>IF(P2028="","",0)</f>
        <v>0</v>
      </c>
    </row>
    <row r="2029" spans="1:18" x14ac:dyDescent="0.3">
      <c r="A2029" t="s">
        <v>260</v>
      </c>
      <c r="B2029" s="1">
        <v>38651</v>
      </c>
      <c r="C2029" t="s">
        <v>16</v>
      </c>
      <c r="D2029" t="s">
        <v>323</v>
      </c>
      <c r="E2029" t="s">
        <v>324</v>
      </c>
      <c r="G2029" t="s">
        <v>19</v>
      </c>
      <c r="H2029" t="s">
        <v>72</v>
      </c>
      <c r="I2029" t="s">
        <v>21</v>
      </c>
      <c r="J2029" t="s">
        <v>73</v>
      </c>
      <c r="K2029">
        <v>835.2</v>
      </c>
      <c r="L2029">
        <v>13.2</v>
      </c>
      <c r="M2029" t="s">
        <v>303</v>
      </c>
      <c r="N2029">
        <v>18.2</v>
      </c>
      <c r="P2029" cm="1">
        <f t="array" ref="P2029">IF(Q2029&gt;0,INDEX(Q2029:Q14163,MATCH(TRUE,INDEX(Q2029:Q14163="",,),0)-1),"")</f>
        <v>13</v>
      </c>
      <c r="Q2029">
        <f t="shared" si="46"/>
        <v>8</v>
      </c>
      <c r="R2029">
        <f>IF(P2029="","",0)</f>
        <v>0</v>
      </c>
    </row>
    <row r="2030" spans="1:18" x14ac:dyDescent="0.3">
      <c r="A2030" t="s">
        <v>260</v>
      </c>
      <c r="B2030" s="1">
        <v>38651</v>
      </c>
      <c r="C2030" t="s">
        <v>16</v>
      </c>
      <c r="D2030" t="s">
        <v>323</v>
      </c>
      <c r="E2030" t="s">
        <v>324</v>
      </c>
      <c r="G2030" s="6" t="s">
        <v>88</v>
      </c>
      <c r="H2030" t="s">
        <v>85</v>
      </c>
      <c r="I2030" t="s">
        <v>45</v>
      </c>
      <c r="J2030" t="s">
        <v>93</v>
      </c>
      <c r="K2030">
        <v>33.200000000000003</v>
      </c>
      <c r="L2030">
        <v>145</v>
      </c>
      <c r="M2030" t="s">
        <v>303</v>
      </c>
      <c r="N2030">
        <v>145</v>
      </c>
      <c r="P2030" cm="1">
        <f t="array" ref="P2030">IF(Q2030&gt;0,INDEX(Q2030:Q14164,MATCH(TRUE,INDEX(Q2030:Q14164="",,),0)-1),"")</f>
        <v>13</v>
      </c>
      <c r="Q2030">
        <f t="shared" si="46"/>
        <v>8</v>
      </c>
      <c r="R2030">
        <f>IF(P2030="","",0)</f>
        <v>0</v>
      </c>
    </row>
    <row r="2031" spans="1:18" x14ac:dyDescent="0.3">
      <c r="A2031" t="s">
        <v>260</v>
      </c>
      <c r="B2031" s="1">
        <v>38651</v>
      </c>
      <c r="C2031" t="s">
        <v>16</v>
      </c>
      <c r="D2031" t="s">
        <v>323</v>
      </c>
      <c r="E2031" t="s">
        <v>324</v>
      </c>
      <c r="G2031" s="6" t="s">
        <v>88</v>
      </c>
      <c r="H2031" t="s">
        <v>100</v>
      </c>
      <c r="I2031" t="s">
        <v>45</v>
      </c>
      <c r="J2031" t="s">
        <v>93</v>
      </c>
      <c r="K2031">
        <v>16.100000000000001</v>
      </c>
      <c r="L2031">
        <v>113</v>
      </c>
      <c r="M2031" t="s">
        <v>303</v>
      </c>
      <c r="N2031">
        <v>113</v>
      </c>
      <c r="P2031" cm="1">
        <f t="array" ref="P2031">IF(Q2031&gt;0,INDEX(Q2031:Q14165,MATCH(TRUE,INDEX(Q2031:Q14165="",,),0)-1),"")</f>
        <v>13</v>
      </c>
      <c r="Q2031">
        <f t="shared" si="46"/>
        <v>8</v>
      </c>
      <c r="R2031">
        <f>IF(P2031="","",0)</f>
        <v>0</v>
      </c>
    </row>
    <row r="2032" spans="1:18" x14ac:dyDescent="0.3">
      <c r="A2032" t="s">
        <v>260</v>
      </c>
      <c r="B2032" s="1">
        <v>38651</v>
      </c>
      <c r="C2032" t="s">
        <v>16</v>
      </c>
      <c r="D2032" t="s">
        <v>323</v>
      </c>
      <c r="E2032" t="s">
        <v>324</v>
      </c>
      <c r="G2032" s="6" t="s">
        <v>88</v>
      </c>
      <c r="H2032" t="s">
        <v>279</v>
      </c>
      <c r="I2032" t="s">
        <v>45</v>
      </c>
      <c r="J2032" t="s">
        <v>93</v>
      </c>
      <c r="K2032">
        <v>7.7</v>
      </c>
      <c r="L2032">
        <v>38</v>
      </c>
      <c r="M2032" t="s">
        <v>303</v>
      </c>
      <c r="N2032">
        <v>38</v>
      </c>
      <c r="P2032" cm="1">
        <f t="array" ref="P2032">IF(Q2032&gt;0,INDEX(Q2032:Q14166,MATCH(TRUE,INDEX(Q2032:Q14166="",,),0)-1),"")</f>
        <v>13</v>
      </c>
      <c r="Q2032">
        <f t="shared" si="46"/>
        <v>8</v>
      </c>
      <c r="R2032">
        <f>IF(P2032="","",0)</f>
        <v>0</v>
      </c>
    </row>
    <row r="2033" spans="1:18" x14ac:dyDescent="0.3">
      <c r="A2033" t="s">
        <v>260</v>
      </c>
      <c r="B2033" s="1">
        <v>38651</v>
      </c>
      <c r="C2033" t="s">
        <v>16</v>
      </c>
      <c r="D2033" t="s">
        <v>323</v>
      </c>
      <c r="E2033" t="s">
        <v>324</v>
      </c>
      <c r="G2033" s="6" t="s">
        <v>88</v>
      </c>
      <c r="H2033" t="s">
        <v>265</v>
      </c>
      <c r="I2033" t="s">
        <v>45</v>
      </c>
      <c r="J2033" t="s">
        <v>93</v>
      </c>
      <c r="K2033">
        <v>3.4</v>
      </c>
      <c r="L2033">
        <v>42</v>
      </c>
      <c r="M2033" t="s">
        <v>303</v>
      </c>
      <c r="N2033">
        <v>42</v>
      </c>
      <c r="P2033" cm="1">
        <f t="array" ref="P2033">IF(Q2033&gt;0,INDEX(Q2033:Q14167,MATCH(TRUE,INDEX(Q2033:Q14167="",,),0)-1),"")</f>
        <v>13</v>
      </c>
      <c r="Q2033">
        <f t="shared" si="46"/>
        <v>8</v>
      </c>
      <c r="R2033">
        <f>IF(P2033="","",0)</f>
        <v>0</v>
      </c>
    </row>
    <row r="2034" spans="1:18" x14ac:dyDescent="0.3">
      <c r="A2034" t="s">
        <v>260</v>
      </c>
      <c r="B2034" s="1">
        <v>38651</v>
      </c>
      <c r="C2034" t="s">
        <v>16</v>
      </c>
      <c r="D2034" t="s">
        <v>323</v>
      </c>
      <c r="E2034" t="s">
        <v>324</v>
      </c>
      <c r="G2034" s="6" t="s">
        <v>88</v>
      </c>
      <c r="H2034" t="s">
        <v>291</v>
      </c>
      <c r="I2034" t="s">
        <v>45</v>
      </c>
      <c r="J2034" t="s">
        <v>93</v>
      </c>
      <c r="K2034">
        <v>1.4</v>
      </c>
      <c r="L2034">
        <v>38</v>
      </c>
      <c r="M2034" t="s">
        <v>303</v>
      </c>
      <c r="N2034">
        <v>38</v>
      </c>
      <c r="P2034" cm="1">
        <f t="array" ref="P2034">IF(Q2034&gt;0,INDEX(Q2034:Q14168,MATCH(TRUE,INDEX(Q2034:Q14168="",,),0)-1),"")</f>
        <v>13</v>
      </c>
      <c r="Q2034">
        <f t="shared" si="46"/>
        <v>8</v>
      </c>
      <c r="R2034">
        <f>IF(P2034="","",0)</f>
        <v>0</v>
      </c>
    </row>
    <row r="2035" spans="1:18" x14ac:dyDescent="0.3">
      <c r="A2035" t="s">
        <v>260</v>
      </c>
      <c r="B2035" s="1">
        <v>38651</v>
      </c>
      <c r="C2035" t="s">
        <v>16</v>
      </c>
      <c r="D2035" t="s">
        <v>323</v>
      </c>
      <c r="E2035" t="s">
        <v>324</v>
      </c>
      <c r="G2035" s="6" t="s">
        <v>88</v>
      </c>
      <c r="H2035" t="s">
        <v>200</v>
      </c>
      <c r="I2035" t="s">
        <v>45</v>
      </c>
      <c r="J2035" t="s">
        <v>93</v>
      </c>
      <c r="K2035">
        <v>0.1</v>
      </c>
      <c r="L2035">
        <v>487</v>
      </c>
      <c r="M2035" t="s">
        <v>303</v>
      </c>
      <c r="N2035">
        <v>487</v>
      </c>
      <c r="P2035" cm="1">
        <f t="array" ref="P2035">IF(Q2035&gt;0,INDEX(Q2035:Q14169,MATCH(TRUE,INDEX(Q2035:Q14169="",,),0)-1),"")</f>
        <v>13</v>
      </c>
      <c r="Q2035">
        <f t="shared" si="46"/>
        <v>8</v>
      </c>
      <c r="R2035">
        <f>IF(P2035="","",0)</f>
        <v>0</v>
      </c>
    </row>
    <row r="2036" spans="1:18" x14ac:dyDescent="0.3">
      <c r="A2036" t="s">
        <v>260</v>
      </c>
      <c r="B2036" s="1">
        <v>38651</v>
      </c>
      <c r="C2036" t="s">
        <v>16</v>
      </c>
      <c r="D2036" t="s">
        <v>323</v>
      </c>
      <c r="E2036" t="s">
        <v>324</v>
      </c>
      <c r="G2036" s="6" t="s">
        <v>88</v>
      </c>
      <c r="H2036" t="s">
        <v>128</v>
      </c>
      <c r="I2036" t="s">
        <v>21</v>
      </c>
      <c r="J2036" t="s">
        <v>73</v>
      </c>
      <c r="K2036">
        <v>301.39999999999998</v>
      </c>
      <c r="L2036">
        <v>18.05</v>
      </c>
      <c r="M2036" t="s">
        <v>303</v>
      </c>
      <c r="N2036">
        <v>18.05</v>
      </c>
      <c r="P2036" cm="1">
        <f t="array" ref="P2036">IF(Q2036&gt;0,INDEX(Q2036:Q14170,MATCH(TRUE,INDEX(Q2036:Q14170="",,),0)-1),"")</f>
        <v>13</v>
      </c>
      <c r="Q2036">
        <f t="shared" si="46"/>
        <v>8</v>
      </c>
      <c r="R2036">
        <f>IF(P2036="","",0)</f>
        <v>0</v>
      </c>
    </row>
    <row r="2037" spans="1:18" x14ac:dyDescent="0.3">
      <c r="A2037" t="s">
        <v>260</v>
      </c>
      <c r="B2037" s="1">
        <v>38651</v>
      </c>
      <c r="C2037" t="s">
        <v>16</v>
      </c>
      <c r="D2037" t="s">
        <v>323</v>
      </c>
      <c r="E2037" t="s">
        <v>324</v>
      </c>
      <c r="G2037" s="6" t="s">
        <v>88</v>
      </c>
      <c r="H2037" t="s">
        <v>101</v>
      </c>
      <c r="I2037" t="s">
        <v>21</v>
      </c>
      <c r="J2037" t="s">
        <v>73</v>
      </c>
      <c r="K2037">
        <v>11.1</v>
      </c>
      <c r="L2037">
        <v>13.8</v>
      </c>
      <c r="M2037" t="s">
        <v>303</v>
      </c>
      <c r="N2037">
        <v>13.8</v>
      </c>
      <c r="P2037" cm="1">
        <f t="array" ref="P2037">IF(Q2037&gt;0,INDEX(Q2037:Q14171,MATCH(TRUE,INDEX(Q2037:Q14171="",,),0)-1),"")</f>
        <v>13</v>
      </c>
      <c r="Q2037">
        <f t="shared" si="46"/>
        <v>8</v>
      </c>
      <c r="R2037">
        <f>IF(P2037="","",0)</f>
        <v>0</v>
      </c>
    </row>
    <row r="2038" spans="1:18" x14ac:dyDescent="0.3">
      <c r="A2038" t="s">
        <v>260</v>
      </c>
      <c r="B2038" s="1">
        <v>38651</v>
      </c>
      <c r="C2038" t="s">
        <v>16</v>
      </c>
      <c r="D2038" t="s">
        <v>323</v>
      </c>
      <c r="E2038" t="s">
        <v>324</v>
      </c>
      <c r="G2038" t="s">
        <v>19</v>
      </c>
      <c r="H2038" t="s">
        <v>102</v>
      </c>
      <c r="I2038" t="s">
        <v>45</v>
      </c>
      <c r="J2038" t="s">
        <v>93</v>
      </c>
      <c r="K2038">
        <v>182.7</v>
      </c>
      <c r="L2038">
        <v>831</v>
      </c>
      <c r="M2038" t="s">
        <v>309</v>
      </c>
      <c r="N2038">
        <v>914</v>
      </c>
      <c r="P2038" cm="1">
        <f t="array" ref="P2038">IF(Q2038&gt;0,INDEX(Q2038:Q14172,MATCH(TRUE,INDEX(Q2038:Q14172="",,),0)-1),"")</f>
        <v>13</v>
      </c>
      <c r="Q2038">
        <f t="shared" si="46"/>
        <v>9</v>
      </c>
      <c r="R2038">
        <f>IF(P2038="","",0)</f>
        <v>0</v>
      </c>
    </row>
    <row r="2039" spans="1:18" x14ac:dyDescent="0.3">
      <c r="A2039" t="s">
        <v>260</v>
      </c>
      <c r="B2039" s="1">
        <v>38651</v>
      </c>
      <c r="C2039" t="s">
        <v>16</v>
      </c>
      <c r="D2039" t="s">
        <v>323</v>
      </c>
      <c r="E2039" t="s">
        <v>324</v>
      </c>
      <c r="G2039" t="s">
        <v>19</v>
      </c>
      <c r="H2039" t="s">
        <v>264</v>
      </c>
      <c r="I2039" t="s">
        <v>45</v>
      </c>
      <c r="J2039" t="s">
        <v>93</v>
      </c>
      <c r="K2039">
        <v>24.9</v>
      </c>
      <c r="L2039">
        <v>377</v>
      </c>
      <c r="M2039" t="s">
        <v>309</v>
      </c>
      <c r="N2039">
        <v>415</v>
      </c>
      <c r="P2039" cm="1">
        <f t="array" ref="P2039">IF(Q2039&gt;0,INDEX(Q2039:Q14173,MATCH(TRUE,INDEX(Q2039:Q14173="",,),0)-1),"")</f>
        <v>13</v>
      </c>
      <c r="Q2039">
        <f t="shared" si="46"/>
        <v>9</v>
      </c>
      <c r="R2039">
        <f>IF(P2039="","",0)</f>
        <v>0</v>
      </c>
    </row>
    <row r="2040" spans="1:18" x14ac:dyDescent="0.3">
      <c r="A2040" t="s">
        <v>260</v>
      </c>
      <c r="B2040" s="1">
        <v>38651</v>
      </c>
      <c r="C2040" t="s">
        <v>16</v>
      </c>
      <c r="D2040" t="s">
        <v>323</v>
      </c>
      <c r="E2040" t="s">
        <v>324</v>
      </c>
      <c r="G2040" t="s">
        <v>19</v>
      </c>
      <c r="H2040" t="s">
        <v>72</v>
      </c>
      <c r="I2040" t="s">
        <v>21</v>
      </c>
      <c r="J2040" t="s">
        <v>73</v>
      </c>
      <c r="K2040">
        <v>835.2</v>
      </c>
      <c r="L2040">
        <v>13.2</v>
      </c>
      <c r="M2040" t="s">
        <v>309</v>
      </c>
      <c r="N2040">
        <v>20</v>
      </c>
      <c r="P2040" cm="1">
        <f t="array" ref="P2040">IF(Q2040&gt;0,INDEX(Q2040:Q14174,MATCH(TRUE,INDEX(Q2040:Q14174="",,),0)-1),"")</f>
        <v>13</v>
      </c>
      <c r="Q2040">
        <f t="shared" si="46"/>
        <v>9</v>
      </c>
      <c r="R2040">
        <f>IF(P2040="","",0)</f>
        <v>0</v>
      </c>
    </row>
    <row r="2041" spans="1:18" x14ac:dyDescent="0.3">
      <c r="A2041" t="s">
        <v>260</v>
      </c>
      <c r="B2041" s="1">
        <v>38651</v>
      </c>
      <c r="C2041" t="s">
        <v>16</v>
      </c>
      <c r="D2041" t="s">
        <v>323</v>
      </c>
      <c r="E2041" t="s">
        <v>324</v>
      </c>
      <c r="G2041" s="6" t="s">
        <v>88</v>
      </c>
      <c r="H2041" t="s">
        <v>85</v>
      </c>
      <c r="I2041" t="s">
        <v>45</v>
      </c>
      <c r="J2041" t="s">
        <v>93</v>
      </c>
      <c r="K2041">
        <v>33.200000000000003</v>
      </c>
      <c r="L2041">
        <v>145</v>
      </c>
      <c r="M2041" t="s">
        <v>309</v>
      </c>
      <c r="N2041">
        <v>145</v>
      </c>
      <c r="P2041" cm="1">
        <f t="array" ref="P2041">IF(Q2041&gt;0,INDEX(Q2041:Q14175,MATCH(TRUE,INDEX(Q2041:Q14175="",,),0)-1),"")</f>
        <v>13</v>
      </c>
      <c r="Q2041">
        <f t="shared" si="46"/>
        <v>9</v>
      </c>
      <c r="R2041">
        <f>IF(P2041="","",0)</f>
        <v>0</v>
      </c>
    </row>
    <row r="2042" spans="1:18" x14ac:dyDescent="0.3">
      <c r="A2042" t="s">
        <v>260</v>
      </c>
      <c r="B2042" s="1">
        <v>38651</v>
      </c>
      <c r="C2042" t="s">
        <v>16</v>
      </c>
      <c r="D2042" t="s">
        <v>323</v>
      </c>
      <c r="E2042" t="s">
        <v>324</v>
      </c>
      <c r="G2042" s="6" t="s">
        <v>88</v>
      </c>
      <c r="H2042" t="s">
        <v>100</v>
      </c>
      <c r="I2042" t="s">
        <v>45</v>
      </c>
      <c r="J2042" t="s">
        <v>93</v>
      </c>
      <c r="K2042">
        <v>16.100000000000001</v>
      </c>
      <c r="L2042">
        <v>113</v>
      </c>
      <c r="M2042" t="s">
        <v>309</v>
      </c>
      <c r="N2042">
        <v>113</v>
      </c>
      <c r="P2042" cm="1">
        <f t="array" ref="P2042">IF(Q2042&gt;0,INDEX(Q2042:Q14176,MATCH(TRUE,INDEX(Q2042:Q14176="",,),0)-1),"")</f>
        <v>13</v>
      </c>
      <c r="Q2042">
        <f t="shared" si="46"/>
        <v>9</v>
      </c>
      <c r="R2042">
        <f>IF(P2042="","",0)</f>
        <v>0</v>
      </c>
    </row>
    <row r="2043" spans="1:18" x14ac:dyDescent="0.3">
      <c r="A2043" t="s">
        <v>260</v>
      </c>
      <c r="B2043" s="1">
        <v>38651</v>
      </c>
      <c r="C2043" t="s">
        <v>16</v>
      </c>
      <c r="D2043" t="s">
        <v>323</v>
      </c>
      <c r="E2043" t="s">
        <v>324</v>
      </c>
      <c r="G2043" s="6" t="s">
        <v>88</v>
      </c>
      <c r="H2043" t="s">
        <v>279</v>
      </c>
      <c r="I2043" t="s">
        <v>45</v>
      </c>
      <c r="J2043" t="s">
        <v>93</v>
      </c>
      <c r="K2043">
        <v>7.7</v>
      </c>
      <c r="L2043">
        <v>38</v>
      </c>
      <c r="M2043" t="s">
        <v>309</v>
      </c>
      <c r="N2043">
        <v>38</v>
      </c>
      <c r="P2043" cm="1">
        <f t="array" ref="P2043">IF(Q2043&gt;0,INDEX(Q2043:Q14177,MATCH(TRUE,INDEX(Q2043:Q14177="",,),0)-1),"")</f>
        <v>13</v>
      </c>
      <c r="Q2043">
        <f t="shared" si="46"/>
        <v>9</v>
      </c>
      <c r="R2043">
        <f>IF(P2043="","",0)</f>
        <v>0</v>
      </c>
    </row>
    <row r="2044" spans="1:18" x14ac:dyDescent="0.3">
      <c r="A2044" t="s">
        <v>260</v>
      </c>
      <c r="B2044" s="1">
        <v>38651</v>
      </c>
      <c r="C2044" t="s">
        <v>16</v>
      </c>
      <c r="D2044" t="s">
        <v>323</v>
      </c>
      <c r="E2044" t="s">
        <v>324</v>
      </c>
      <c r="G2044" s="6" t="s">
        <v>88</v>
      </c>
      <c r="H2044" t="s">
        <v>265</v>
      </c>
      <c r="I2044" t="s">
        <v>45</v>
      </c>
      <c r="J2044" t="s">
        <v>93</v>
      </c>
      <c r="K2044">
        <v>3.4</v>
      </c>
      <c r="L2044">
        <v>42</v>
      </c>
      <c r="M2044" t="s">
        <v>309</v>
      </c>
      <c r="N2044">
        <v>42</v>
      </c>
      <c r="P2044" cm="1">
        <f t="array" ref="P2044">IF(Q2044&gt;0,INDEX(Q2044:Q14178,MATCH(TRUE,INDEX(Q2044:Q14178="",,),0)-1),"")</f>
        <v>13</v>
      </c>
      <c r="Q2044">
        <f t="shared" si="46"/>
        <v>9</v>
      </c>
      <c r="R2044">
        <f>IF(P2044="","",0)</f>
        <v>0</v>
      </c>
    </row>
    <row r="2045" spans="1:18" x14ac:dyDescent="0.3">
      <c r="A2045" t="s">
        <v>260</v>
      </c>
      <c r="B2045" s="1">
        <v>38651</v>
      </c>
      <c r="C2045" t="s">
        <v>16</v>
      </c>
      <c r="D2045" t="s">
        <v>323</v>
      </c>
      <c r="E2045" t="s">
        <v>324</v>
      </c>
      <c r="G2045" s="6" t="s">
        <v>88</v>
      </c>
      <c r="H2045" t="s">
        <v>291</v>
      </c>
      <c r="I2045" t="s">
        <v>45</v>
      </c>
      <c r="J2045" t="s">
        <v>93</v>
      </c>
      <c r="K2045">
        <v>1.4</v>
      </c>
      <c r="L2045">
        <v>38</v>
      </c>
      <c r="M2045" t="s">
        <v>309</v>
      </c>
      <c r="N2045">
        <v>38</v>
      </c>
      <c r="P2045" cm="1">
        <f t="array" ref="P2045">IF(Q2045&gt;0,INDEX(Q2045:Q14179,MATCH(TRUE,INDEX(Q2045:Q14179="",,),0)-1),"")</f>
        <v>13</v>
      </c>
      <c r="Q2045">
        <f t="shared" si="46"/>
        <v>9</v>
      </c>
      <c r="R2045">
        <f>IF(P2045="","",0)</f>
        <v>0</v>
      </c>
    </row>
    <row r="2046" spans="1:18" x14ac:dyDescent="0.3">
      <c r="A2046" t="s">
        <v>260</v>
      </c>
      <c r="B2046" s="1">
        <v>38651</v>
      </c>
      <c r="C2046" t="s">
        <v>16</v>
      </c>
      <c r="D2046" t="s">
        <v>323</v>
      </c>
      <c r="E2046" t="s">
        <v>324</v>
      </c>
      <c r="G2046" s="6" t="s">
        <v>88</v>
      </c>
      <c r="H2046" t="s">
        <v>200</v>
      </c>
      <c r="I2046" t="s">
        <v>45</v>
      </c>
      <c r="J2046" t="s">
        <v>93</v>
      </c>
      <c r="K2046">
        <v>0.1</v>
      </c>
      <c r="L2046">
        <v>487</v>
      </c>
      <c r="M2046" t="s">
        <v>309</v>
      </c>
      <c r="N2046">
        <v>487</v>
      </c>
      <c r="P2046" cm="1">
        <f t="array" ref="P2046">IF(Q2046&gt;0,INDEX(Q2046:Q14180,MATCH(TRUE,INDEX(Q2046:Q14180="",,),0)-1),"")</f>
        <v>13</v>
      </c>
      <c r="Q2046">
        <f t="shared" si="46"/>
        <v>9</v>
      </c>
      <c r="R2046">
        <f>IF(P2046="","",0)</f>
        <v>0</v>
      </c>
    </row>
    <row r="2047" spans="1:18" x14ac:dyDescent="0.3">
      <c r="A2047" t="s">
        <v>260</v>
      </c>
      <c r="B2047" s="1">
        <v>38651</v>
      </c>
      <c r="C2047" t="s">
        <v>16</v>
      </c>
      <c r="D2047" t="s">
        <v>323</v>
      </c>
      <c r="E2047" t="s">
        <v>324</v>
      </c>
      <c r="G2047" s="6" t="s">
        <v>88</v>
      </c>
      <c r="H2047" t="s">
        <v>128</v>
      </c>
      <c r="I2047" t="s">
        <v>21</v>
      </c>
      <c r="J2047" t="s">
        <v>73</v>
      </c>
      <c r="K2047">
        <v>301.39999999999998</v>
      </c>
      <c r="L2047">
        <v>18.05</v>
      </c>
      <c r="M2047" t="s">
        <v>309</v>
      </c>
      <c r="N2047">
        <v>18.05</v>
      </c>
      <c r="P2047" cm="1">
        <f t="array" ref="P2047">IF(Q2047&gt;0,INDEX(Q2047:Q14181,MATCH(TRUE,INDEX(Q2047:Q14181="",,),0)-1),"")</f>
        <v>13</v>
      </c>
      <c r="Q2047">
        <f t="shared" si="46"/>
        <v>9</v>
      </c>
      <c r="R2047">
        <f>IF(P2047="","",0)</f>
        <v>0</v>
      </c>
    </row>
    <row r="2048" spans="1:18" x14ac:dyDescent="0.3">
      <c r="A2048" t="s">
        <v>260</v>
      </c>
      <c r="B2048" s="1">
        <v>38651</v>
      </c>
      <c r="C2048" t="s">
        <v>16</v>
      </c>
      <c r="D2048" t="s">
        <v>323</v>
      </c>
      <c r="E2048" t="s">
        <v>324</v>
      </c>
      <c r="G2048" s="6" t="s">
        <v>88</v>
      </c>
      <c r="H2048" t="s">
        <v>101</v>
      </c>
      <c r="I2048" t="s">
        <v>21</v>
      </c>
      <c r="J2048" t="s">
        <v>73</v>
      </c>
      <c r="K2048">
        <v>11.1</v>
      </c>
      <c r="L2048">
        <v>13.8</v>
      </c>
      <c r="M2048" t="s">
        <v>309</v>
      </c>
      <c r="N2048">
        <v>13.8</v>
      </c>
      <c r="P2048" cm="1">
        <f t="array" ref="P2048">IF(Q2048&gt;0,INDEX(Q2048:Q14182,MATCH(TRUE,INDEX(Q2048:Q14182="",,),0)-1),"")</f>
        <v>13</v>
      </c>
      <c r="Q2048">
        <f t="shared" si="46"/>
        <v>9</v>
      </c>
      <c r="R2048">
        <f>IF(P2048="","",0)</f>
        <v>0</v>
      </c>
    </row>
    <row r="2049" spans="1:18" x14ac:dyDescent="0.3">
      <c r="A2049" t="s">
        <v>260</v>
      </c>
      <c r="B2049" s="1">
        <v>38651</v>
      </c>
      <c r="C2049" t="s">
        <v>16</v>
      </c>
      <c r="D2049" t="s">
        <v>323</v>
      </c>
      <c r="E2049" t="s">
        <v>324</v>
      </c>
      <c r="G2049" t="s">
        <v>19</v>
      </c>
      <c r="H2049" t="s">
        <v>102</v>
      </c>
      <c r="I2049" t="s">
        <v>45</v>
      </c>
      <c r="J2049" t="s">
        <v>93</v>
      </c>
      <c r="K2049">
        <v>182.7</v>
      </c>
      <c r="L2049">
        <v>831</v>
      </c>
      <c r="M2049" t="s">
        <v>269</v>
      </c>
      <c r="N2049">
        <v>835</v>
      </c>
      <c r="P2049" cm="1">
        <f t="array" ref="P2049">IF(Q2049&gt;0,INDEX(Q2049:Q14183,MATCH(TRUE,INDEX(Q2049:Q14183="",,),0)-1),"")</f>
        <v>13</v>
      </c>
      <c r="Q2049">
        <f t="shared" si="46"/>
        <v>10</v>
      </c>
      <c r="R2049">
        <f>IF(P2049="","",0)</f>
        <v>0</v>
      </c>
    </row>
    <row r="2050" spans="1:18" x14ac:dyDescent="0.3">
      <c r="A2050" t="s">
        <v>260</v>
      </c>
      <c r="B2050" s="1">
        <v>38651</v>
      </c>
      <c r="C2050" t="s">
        <v>16</v>
      </c>
      <c r="D2050" t="s">
        <v>323</v>
      </c>
      <c r="E2050" t="s">
        <v>324</v>
      </c>
      <c r="G2050" t="s">
        <v>19</v>
      </c>
      <c r="H2050" t="s">
        <v>264</v>
      </c>
      <c r="I2050" t="s">
        <v>45</v>
      </c>
      <c r="J2050" t="s">
        <v>93</v>
      </c>
      <c r="K2050">
        <v>24.9</v>
      </c>
      <c r="L2050">
        <v>377</v>
      </c>
      <c r="M2050" t="s">
        <v>269</v>
      </c>
      <c r="N2050">
        <v>400</v>
      </c>
      <c r="P2050" cm="1">
        <f t="array" ref="P2050">IF(Q2050&gt;0,INDEX(Q2050:Q14184,MATCH(TRUE,INDEX(Q2050:Q14184="",,),0)-1),"")</f>
        <v>13</v>
      </c>
      <c r="Q2050">
        <f t="shared" si="46"/>
        <v>10</v>
      </c>
      <c r="R2050">
        <f>IF(P2050="","",0)</f>
        <v>0</v>
      </c>
    </row>
    <row r="2051" spans="1:18" x14ac:dyDescent="0.3">
      <c r="A2051" t="s">
        <v>260</v>
      </c>
      <c r="B2051" s="1">
        <v>38651</v>
      </c>
      <c r="C2051" t="s">
        <v>16</v>
      </c>
      <c r="D2051" t="s">
        <v>323</v>
      </c>
      <c r="E2051" t="s">
        <v>324</v>
      </c>
      <c r="G2051" t="s">
        <v>19</v>
      </c>
      <c r="H2051" t="s">
        <v>72</v>
      </c>
      <c r="I2051" t="s">
        <v>21</v>
      </c>
      <c r="J2051" t="s">
        <v>73</v>
      </c>
      <c r="K2051">
        <v>835.2</v>
      </c>
      <c r="L2051">
        <v>13.2</v>
      </c>
      <c r="M2051" t="s">
        <v>269</v>
      </c>
      <c r="N2051">
        <v>18</v>
      </c>
      <c r="P2051" cm="1">
        <f t="array" ref="P2051">IF(Q2051&gt;0,INDEX(Q2051:Q14185,MATCH(TRUE,INDEX(Q2051:Q14185="",,),0)-1),"")</f>
        <v>13</v>
      </c>
      <c r="Q2051">
        <f t="shared" si="46"/>
        <v>10</v>
      </c>
      <c r="R2051">
        <f>IF(P2051="","",0)</f>
        <v>0</v>
      </c>
    </row>
    <row r="2052" spans="1:18" x14ac:dyDescent="0.3">
      <c r="A2052" t="s">
        <v>260</v>
      </c>
      <c r="B2052" s="1">
        <v>38651</v>
      </c>
      <c r="C2052" t="s">
        <v>16</v>
      </c>
      <c r="D2052" t="s">
        <v>323</v>
      </c>
      <c r="E2052" t="s">
        <v>324</v>
      </c>
      <c r="G2052" s="6" t="s">
        <v>88</v>
      </c>
      <c r="H2052" t="s">
        <v>85</v>
      </c>
      <c r="I2052" t="s">
        <v>45</v>
      </c>
      <c r="J2052" t="s">
        <v>93</v>
      </c>
      <c r="K2052">
        <v>33.200000000000003</v>
      </c>
      <c r="L2052">
        <v>145</v>
      </c>
      <c r="M2052" t="s">
        <v>269</v>
      </c>
      <c r="N2052">
        <v>145</v>
      </c>
      <c r="P2052" cm="1">
        <f t="array" ref="P2052">IF(Q2052&gt;0,INDEX(Q2052:Q14186,MATCH(TRUE,INDEX(Q2052:Q14186="",,),0)-1),"")</f>
        <v>13</v>
      </c>
      <c r="Q2052">
        <f t="shared" si="46"/>
        <v>10</v>
      </c>
      <c r="R2052">
        <f>IF(P2052="","",0)</f>
        <v>0</v>
      </c>
    </row>
    <row r="2053" spans="1:18" x14ac:dyDescent="0.3">
      <c r="A2053" t="s">
        <v>260</v>
      </c>
      <c r="B2053" s="1">
        <v>38651</v>
      </c>
      <c r="C2053" t="s">
        <v>16</v>
      </c>
      <c r="D2053" t="s">
        <v>323</v>
      </c>
      <c r="E2053" t="s">
        <v>324</v>
      </c>
      <c r="G2053" s="6" t="s">
        <v>88</v>
      </c>
      <c r="H2053" t="s">
        <v>100</v>
      </c>
      <c r="I2053" t="s">
        <v>45</v>
      </c>
      <c r="J2053" t="s">
        <v>93</v>
      </c>
      <c r="K2053">
        <v>16.100000000000001</v>
      </c>
      <c r="L2053">
        <v>113</v>
      </c>
      <c r="M2053" t="s">
        <v>269</v>
      </c>
      <c r="N2053">
        <v>113</v>
      </c>
      <c r="P2053" cm="1">
        <f t="array" ref="P2053">IF(Q2053&gt;0,INDEX(Q2053:Q14187,MATCH(TRUE,INDEX(Q2053:Q14187="",,),0)-1),"")</f>
        <v>13</v>
      </c>
      <c r="Q2053">
        <f t="shared" si="46"/>
        <v>10</v>
      </c>
      <c r="R2053">
        <f>IF(P2053="","",0)</f>
        <v>0</v>
      </c>
    </row>
    <row r="2054" spans="1:18" x14ac:dyDescent="0.3">
      <c r="A2054" t="s">
        <v>260</v>
      </c>
      <c r="B2054" s="1">
        <v>38651</v>
      </c>
      <c r="C2054" t="s">
        <v>16</v>
      </c>
      <c r="D2054" t="s">
        <v>323</v>
      </c>
      <c r="E2054" t="s">
        <v>324</v>
      </c>
      <c r="G2054" s="6" t="s">
        <v>88</v>
      </c>
      <c r="H2054" t="s">
        <v>279</v>
      </c>
      <c r="I2054" t="s">
        <v>45</v>
      </c>
      <c r="J2054" t="s">
        <v>93</v>
      </c>
      <c r="K2054">
        <v>7.7</v>
      </c>
      <c r="L2054">
        <v>38</v>
      </c>
      <c r="M2054" t="s">
        <v>269</v>
      </c>
      <c r="N2054">
        <v>38</v>
      </c>
      <c r="P2054" cm="1">
        <f t="array" ref="P2054">IF(Q2054&gt;0,INDEX(Q2054:Q14188,MATCH(TRUE,INDEX(Q2054:Q14188="",,),0)-1),"")</f>
        <v>13</v>
      </c>
      <c r="Q2054">
        <f t="shared" si="46"/>
        <v>10</v>
      </c>
      <c r="R2054">
        <f>IF(P2054="","",0)</f>
        <v>0</v>
      </c>
    </row>
    <row r="2055" spans="1:18" x14ac:dyDescent="0.3">
      <c r="A2055" t="s">
        <v>260</v>
      </c>
      <c r="B2055" s="1">
        <v>38651</v>
      </c>
      <c r="C2055" t="s">
        <v>16</v>
      </c>
      <c r="D2055" t="s">
        <v>323</v>
      </c>
      <c r="E2055" t="s">
        <v>324</v>
      </c>
      <c r="G2055" s="6" t="s">
        <v>88</v>
      </c>
      <c r="H2055" t="s">
        <v>265</v>
      </c>
      <c r="I2055" t="s">
        <v>45</v>
      </c>
      <c r="J2055" t="s">
        <v>93</v>
      </c>
      <c r="K2055">
        <v>3.4</v>
      </c>
      <c r="L2055">
        <v>42</v>
      </c>
      <c r="M2055" t="s">
        <v>269</v>
      </c>
      <c r="N2055">
        <v>42</v>
      </c>
      <c r="P2055" cm="1">
        <f t="array" ref="P2055">IF(Q2055&gt;0,INDEX(Q2055:Q14189,MATCH(TRUE,INDEX(Q2055:Q14189="",,),0)-1),"")</f>
        <v>13</v>
      </c>
      <c r="Q2055">
        <f t="shared" si="46"/>
        <v>10</v>
      </c>
      <c r="R2055">
        <f>IF(P2055="","",0)</f>
        <v>0</v>
      </c>
    </row>
    <row r="2056" spans="1:18" x14ac:dyDescent="0.3">
      <c r="A2056" t="s">
        <v>260</v>
      </c>
      <c r="B2056" s="1">
        <v>38651</v>
      </c>
      <c r="C2056" t="s">
        <v>16</v>
      </c>
      <c r="D2056" t="s">
        <v>323</v>
      </c>
      <c r="E2056" t="s">
        <v>324</v>
      </c>
      <c r="G2056" s="6" t="s">
        <v>88</v>
      </c>
      <c r="H2056" t="s">
        <v>291</v>
      </c>
      <c r="I2056" t="s">
        <v>45</v>
      </c>
      <c r="J2056" t="s">
        <v>93</v>
      </c>
      <c r="K2056">
        <v>1.4</v>
      </c>
      <c r="L2056">
        <v>38</v>
      </c>
      <c r="M2056" t="s">
        <v>269</v>
      </c>
      <c r="N2056">
        <v>38</v>
      </c>
      <c r="P2056" cm="1">
        <f t="array" ref="P2056">IF(Q2056&gt;0,INDEX(Q2056:Q14190,MATCH(TRUE,INDEX(Q2056:Q14190="",,),0)-1),"")</f>
        <v>13</v>
      </c>
      <c r="Q2056">
        <f t="shared" si="46"/>
        <v>10</v>
      </c>
      <c r="R2056">
        <f>IF(P2056="","",0)</f>
        <v>0</v>
      </c>
    </row>
    <row r="2057" spans="1:18" x14ac:dyDescent="0.3">
      <c r="A2057" t="s">
        <v>260</v>
      </c>
      <c r="B2057" s="1">
        <v>38651</v>
      </c>
      <c r="C2057" t="s">
        <v>16</v>
      </c>
      <c r="D2057" t="s">
        <v>323</v>
      </c>
      <c r="E2057" t="s">
        <v>324</v>
      </c>
      <c r="G2057" s="6" t="s">
        <v>88</v>
      </c>
      <c r="H2057" t="s">
        <v>200</v>
      </c>
      <c r="I2057" t="s">
        <v>45</v>
      </c>
      <c r="J2057" t="s">
        <v>93</v>
      </c>
      <c r="K2057">
        <v>0.1</v>
      </c>
      <c r="L2057">
        <v>487</v>
      </c>
      <c r="M2057" t="s">
        <v>269</v>
      </c>
      <c r="N2057">
        <v>487</v>
      </c>
      <c r="P2057" cm="1">
        <f t="array" ref="P2057">IF(Q2057&gt;0,INDEX(Q2057:Q14191,MATCH(TRUE,INDEX(Q2057:Q14191="",,),0)-1),"")</f>
        <v>13</v>
      </c>
      <c r="Q2057">
        <f t="shared" si="46"/>
        <v>10</v>
      </c>
      <c r="R2057">
        <f>IF(P2057="","",0)</f>
        <v>0</v>
      </c>
    </row>
    <row r="2058" spans="1:18" x14ac:dyDescent="0.3">
      <c r="A2058" t="s">
        <v>260</v>
      </c>
      <c r="B2058" s="1">
        <v>38651</v>
      </c>
      <c r="C2058" t="s">
        <v>16</v>
      </c>
      <c r="D2058" t="s">
        <v>323</v>
      </c>
      <c r="E2058" t="s">
        <v>324</v>
      </c>
      <c r="G2058" s="6" t="s">
        <v>88</v>
      </c>
      <c r="H2058" t="s">
        <v>128</v>
      </c>
      <c r="I2058" t="s">
        <v>21</v>
      </c>
      <c r="J2058" t="s">
        <v>73</v>
      </c>
      <c r="K2058">
        <v>301.39999999999998</v>
      </c>
      <c r="L2058">
        <v>18.05</v>
      </c>
      <c r="M2058" t="s">
        <v>269</v>
      </c>
      <c r="N2058">
        <v>18.05</v>
      </c>
      <c r="P2058" cm="1">
        <f t="array" ref="P2058">IF(Q2058&gt;0,INDEX(Q2058:Q14192,MATCH(TRUE,INDEX(Q2058:Q14192="",,),0)-1),"")</f>
        <v>13</v>
      </c>
      <c r="Q2058">
        <f t="shared" si="46"/>
        <v>10</v>
      </c>
      <c r="R2058">
        <f>IF(P2058="","",0)</f>
        <v>0</v>
      </c>
    </row>
    <row r="2059" spans="1:18" x14ac:dyDescent="0.3">
      <c r="A2059" t="s">
        <v>260</v>
      </c>
      <c r="B2059" s="1">
        <v>38651</v>
      </c>
      <c r="C2059" t="s">
        <v>16</v>
      </c>
      <c r="D2059" t="s">
        <v>323</v>
      </c>
      <c r="E2059" t="s">
        <v>324</v>
      </c>
      <c r="G2059" s="6" t="s">
        <v>88</v>
      </c>
      <c r="H2059" t="s">
        <v>101</v>
      </c>
      <c r="I2059" t="s">
        <v>21</v>
      </c>
      <c r="J2059" t="s">
        <v>73</v>
      </c>
      <c r="K2059">
        <v>11.1</v>
      </c>
      <c r="L2059">
        <v>13.8</v>
      </c>
      <c r="M2059" t="s">
        <v>269</v>
      </c>
      <c r="N2059">
        <v>13.8</v>
      </c>
      <c r="P2059" cm="1">
        <f t="array" ref="P2059">IF(Q2059&gt;0,INDEX(Q2059:Q14193,MATCH(TRUE,INDEX(Q2059:Q14193="",,),0)-1),"")</f>
        <v>13</v>
      </c>
      <c r="Q2059">
        <f t="shared" si="46"/>
        <v>10</v>
      </c>
      <c r="R2059">
        <f>IF(P2059="","",0)</f>
        <v>0</v>
      </c>
    </row>
    <row r="2060" spans="1:18" x14ac:dyDescent="0.3">
      <c r="A2060" t="s">
        <v>260</v>
      </c>
      <c r="B2060" s="1">
        <v>38651</v>
      </c>
      <c r="C2060" t="s">
        <v>16</v>
      </c>
      <c r="D2060" t="s">
        <v>323</v>
      </c>
      <c r="E2060" t="s">
        <v>324</v>
      </c>
      <c r="G2060" t="s">
        <v>19</v>
      </c>
      <c r="H2060" t="s">
        <v>102</v>
      </c>
      <c r="I2060" t="s">
        <v>45</v>
      </c>
      <c r="J2060" t="s">
        <v>93</v>
      </c>
      <c r="K2060">
        <v>182.7</v>
      </c>
      <c r="L2060">
        <v>831</v>
      </c>
      <c r="M2060" t="s">
        <v>292</v>
      </c>
      <c r="N2060">
        <v>841.11</v>
      </c>
      <c r="P2060" cm="1">
        <f t="array" ref="P2060">IF(Q2060&gt;0,INDEX(Q2060:Q14194,MATCH(TRUE,INDEX(Q2060:Q14194="",,),0)-1),"")</f>
        <v>13</v>
      </c>
      <c r="Q2060">
        <f t="shared" si="46"/>
        <v>11</v>
      </c>
      <c r="R2060">
        <f>IF(P2060="","",0)</f>
        <v>0</v>
      </c>
    </row>
    <row r="2061" spans="1:18" x14ac:dyDescent="0.3">
      <c r="A2061" t="s">
        <v>260</v>
      </c>
      <c r="B2061" s="1">
        <v>38651</v>
      </c>
      <c r="C2061" t="s">
        <v>16</v>
      </c>
      <c r="D2061" t="s">
        <v>323</v>
      </c>
      <c r="E2061" t="s">
        <v>324</v>
      </c>
      <c r="G2061" t="s">
        <v>19</v>
      </c>
      <c r="H2061" t="s">
        <v>264</v>
      </c>
      <c r="I2061" t="s">
        <v>45</v>
      </c>
      <c r="J2061" t="s">
        <v>93</v>
      </c>
      <c r="K2061">
        <v>24.9</v>
      </c>
      <c r="L2061">
        <v>377</v>
      </c>
      <c r="M2061" t="s">
        <v>292</v>
      </c>
      <c r="N2061">
        <v>378.1</v>
      </c>
      <c r="P2061" cm="1">
        <f t="array" ref="P2061">IF(Q2061&gt;0,INDEX(Q2061:Q14195,MATCH(TRUE,INDEX(Q2061:Q14195="",,),0)-1),"")</f>
        <v>13</v>
      </c>
      <c r="Q2061">
        <f t="shared" si="46"/>
        <v>11</v>
      </c>
      <c r="R2061">
        <f>IF(P2061="","",0)</f>
        <v>0</v>
      </c>
    </row>
    <row r="2062" spans="1:18" x14ac:dyDescent="0.3">
      <c r="A2062" t="s">
        <v>260</v>
      </c>
      <c r="B2062" s="1">
        <v>38651</v>
      </c>
      <c r="C2062" t="s">
        <v>16</v>
      </c>
      <c r="D2062" t="s">
        <v>323</v>
      </c>
      <c r="E2062" t="s">
        <v>324</v>
      </c>
      <c r="G2062" t="s">
        <v>19</v>
      </c>
      <c r="H2062" t="s">
        <v>72</v>
      </c>
      <c r="I2062" t="s">
        <v>21</v>
      </c>
      <c r="J2062" t="s">
        <v>73</v>
      </c>
      <c r="K2062">
        <v>835.2</v>
      </c>
      <c r="L2062">
        <v>13.2</v>
      </c>
      <c r="M2062" t="s">
        <v>292</v>
      </c>
      <c r="N2062">
        <v>16</v>
      </c>
      <c r="P2062" cm="1">
        <f t="array" ref="P2062">IF(Q2062&gt;0,INDEX(Q2062:Q14196,MATCH(TRUE,INDEX(Q2062:Q14196="",,),0)-1),"")</f>
        <v>13</v>
      </c>
      <c r="Q2062">
        <f t="shared" si="46"/>
        <v>11</v>
      </c>
      <c r="R2062">
        <f>IF(P2062="","",0)</f>
        <v>0</v>
      </c>
    </row>
    <row r="2063" spans="1:18" x14ac:dyDescent="0.3">
      <c r="A2063" t="s">
        <v>260</v>
      </c>
      <c r="B2063" s="1">
        <v>38651</v>
      </c>
      <c r="C2063" t="s">
        <v>16</v>
      </c>
      <c r="D2063" t="s">
        <v>323</v>
      </c>
      <c r="E2063" t="s">
        <v>324</v>
      </c>
      <c r="G2063" s="6" t="s">
        <v>88</v>
      </c>
      <c r="H2063" t="s">
        <v>85</v>
      </c>
      <c r="I2063" t="s">
        <v>45</v>
      </c>
      <c r="J2063" t="s">
        <v>93</v>
      </c>
      <c r="K2063">
        <v>33.200000000000003</v>
      </c>
      <c r="L2063">
        <v>145</v>
      </c>
      <c r="M2063" t="s">
        <v>292</v>
      </c>
      <c r="N2063">
        <v>145</v>
      </c>
      <c r="P2063" cm="1">
        <f t="array" ref="P2063">IF(Q2063&gt;0,INDEX(Q2063:Q14197,MATCH(TRUE,INDEX(Q2063:Q14197="",,),0)-1),"")</f>
        <v>13</v>
      </c>
      <c r="Q2063">
        <f t="shared" si="46"/>
        <v>11</v>
      </c>
      <c r="R2063">
        <f>IF(P2063="","",0)</f>
        <v>0</v>
      </c>
    </row>
    <row r="2064" spans="1:18" x14ac:dyDescent="0.3">
      <c r="A2064" t="s">
        <v>260</v>
      </c>
      <c r="B2064" s="1">
        <v>38651</v>
      </c>
      <c r="C2064" t="s">
        <v>16</v>
      </c>
      <c r="D2064" t="s">
        <v>323</v>
      </c>
      <c r="E2064" t="s">
        <v>324</v>
      </c>
      <c r="G2064" s="6" t="s">
        <v>88</v>
      </c>
      <c r="H2064" t="s">
        <v>100</v>
      </c>
      <c r="I2064" t="s">
        <v>45</v>
      </c>
      <c r="J2064" t="s">
        <v>93</v>
      </c>
      <c r="K2064">
        <v>16.100000000000001</v>
      </c>
      <c r="L2064">
        <v>113</v>
      </c>
      <c r="M2064" t="s">
        <v>292</v>
      </c>
      <c r="N2064">
        <v>113</v>
      </c>
      <c r="P2064" cm="1">
        <f t="array" ref="P2064">IF(Q2064&gt;0,INDEX(Q2064:Q14198,MATCH(TRUE,INDEX(Q2064:Q14198="",,),0)-1),"")</f>
        <v>13</v>
      </c>
      <c r="Q2064">
        <f t="shared" si="46"/>
        <v>11</v>
      </c>
      <c r="R2064">
        <f>IF(P2064="","",0)</f>
        <v>0</v>
      </c>
    </row>
    <row r="2065" spans="1:18" x14ac:dyDescent="0.3">
      <c r="A2065" t="s">
        <v>260</v>
      </c>
      <c r="B2065" s="1">
        <v>38651</v>
      </c>
      <c r="C2065" t="s">
        <v>16</v>
      </c>
      <c r="D2065" t="s">
        <v>323</v>
      </c>
      <c r="E2065" t="s">
        <v>324</v>
      </c>
      <c r="G2065" s="6" t="s">
        <v>88</v>
      </c>
      <c r="H2065" t="s">
        <v>279</v>
      </c>
      <c r="I2065" t="s">
        <v>45</v>
      </c>
      <c r="J2065" t="s">
        <v>93</v>
      </c>
      <c r="K2065">
        <v>7.7</v>
      </c>
      <c r="L2065">
        <v>38</v>
      </c>
      <c r="M2065" t="s">
        <v>292</v>
      </c>
      <c r="N2065">
        <v>38</v>
      </c>
      <c r="P2065" cm="1">
        <f t="array" ref="P2065">IF(Q2065&gt;0,INDEX(Q2065:Q14199,MATCH(TRUE,INDEX(Q2065:Q14199="",,),0)-1),"")</f>
        <v>13</v>
      </c>
      <c r="Q2065">
        <f t="shared" si="46"/>
        <v>11</v>
      </c>
      <c r="R2065">
        <f>IF(P2065="","",0)</f>
        <v>0</v>
      </c>
    </row>
    <row r="2066" spans="1:18" x14ac:dyDescent="0.3">
      <c r="A2066" t="s">
        <v>260</v>
      </c>
      <c r="B2066" s="1">
        <v>38651</v>
      </c>
      <c r="C2066" t="s">
        <v>16</v>
      </c>
      <c r="D2066" t="s">
        <v>323</v>
      </c>
      <c r="E2066" t="s">
        <v>324</v>
      </c>
      <c r="G2066" s="6" t="s">
        <v>88</v>
      </c>
      <c r="H2066" t="s">
        <v>265</v>
      </c>
      <c r="I2066" t="s">
        <v>45</v>
      </c>
      <c r="J2066" t="s">
        <v>93</v>
      </c>
      <c r="K2066">
        <v>3.4</v>
      </c>
      <c r="L2066">
        <v>42</v>
      </c>
      <c r="M2066" t="s">
        <v>292</v>
      </c>
      <c r="N2066">
        <v>42</v>
      </c>
      <c r="P2066" cm="1">
        <f t="array" ref="P2066">IF(Q2066&gt;0,INDEX(Q2066:Q14200,MATCH(TRUE,INDEX(Q2066:Q14200="",,),0)-1),"")</f>
        <v>13</v>
      </c>
      <c r="Q2066">
        <f t="shared" si="46"/>
        <v>11</v>
      </c>
      <c r="R2066">
        <f>IF(P2066="","",0)</f>
        <v>0</v>
      </c>
    </row>
    <row r="2067" spans="1:18" x14ac:dyDescent="0.3">
      <c r="A2067" t="s">
        <v>260</v>
      </c>
      <c r="B2067" s="1">
        <v>38651</v>
      </c>
      <c r="C2067" t="s">
        <v>16</v>
      </c>
      <c r="D2067" t="s">
        <v>323</v>
      </c>
      <c r="E2067" t="s">
        <v>324</v>
      </c>
      <c r="G2067" s="6" t="s">
        <v>88</v>
      </c>
      <c r="H2067" t="s">
        <v>291</v>
      </c>
      <c r="I2067" t="s">
        <v>45</v>
      </c>
      <c r="J2067" t="s">
        <v>93</v>
      </c>
      <c r="K2067">
        <v>1.4</v>
      </c>
      <c r="L2067">
        <v>38</v>
      </c>
      <c r="M2067" t="s">
        <v>292</v>
      </c>
      <c r="N2067">
        <v>38</v>
      </c>
      <c r="P2067" cm="1">
        <f t="array" ref="P2067">IF(Q2067&gt;0,INDEX(Q2067:Q14201,MATCH(TRUE,INDEX(Q2067:Q14201="",,),0)-1),"")</f>
        <v>13</v>
      </c>
      <c r="Q2067">
        <f t="shared" si="46"/>
        <v>11</v>
      </c>
      <c r="R2067">
        <f>IF(P2067="","",0)</f>
        <v>0</v>
      </c>
    </row>
    <row r="2068" spans="1:18" x14ac:dyDescent="0.3">
      <c r="A2068" t="s">
        <v>260</v>
      </c>
      <c r="B2068" s="1">
        <v>38651</v>
      </c>
      <c r="C2068" t="s">
        <v>16</v>
      </c>
      <c r="D2068" t="s">
        <v>323</v>
      </c>
      <c r="E2068" t="s">
        <v>324</v>
      </c>
      <c r="G2068" s="6" t="s">
        <v>88</v>
      </c>
      <c r="H2068" t="s">
        <v>200</v>
      </c>
      <c r="I2068" t="s">
        <v>45</v>
      </c>
      <c r="J2068" t="s">
        <v>93</v>
      </c>
      <c r="K2068">
        <v>0.1</v>
      </c>
      <c r="L2068">
        <v>487</v>
      </c>
      <c r="M2068" t="s">
        <v>292</v>
      </c>
      <c r="N2068">
        <v>487</v>
      </c>
      <c r="P2068" cm="1">
        <f t="array" ref="P2068">IF(Q2068&gt;0,INDEX(Q2068:Q14202,MATCH(TRUE,INDEX(Q2068:Q14202="",,),0)-1),"")</f>
        <v>13</v>
      </c>
      <c r="Q2068">
        <f t="shared" si="46"/>
        <v>11</v>
      </c>
      <c r="R2068">
        <f>IF(P2068="","",0)</f>
        <v>0</v>
      </c>
    </row>
    <row r="2069" spans="1:18" x14ac:dyDescent="0.3">
      <c r="A2069" t="s">
        <v>260</v>
      </c>
      <c r="B2069" s="1">
        <v>38651</v>
      </c>
      <c r="C2069" t="s">
        <v>16</v>
      </c>
      <c r="D2069" t="s">
        <v>323</v>
      </c>
      <c r="E2069" t="s">
        <v>324</v>
      </c>
      <c r="G2069" s="6" t="s">
        <v>88</v>
      </c>
      <c r="H2069" t="s">
        <v>128</v>
      </c>
      <c r="I2069" t="s">
        <v>21</v>
      </c>
      <c r="J2069" t="s">
        <v>73</v>
      </c>
      <c r="K2069">
        <v>301.39999999999998</v>
      </c>
      <c r="L2069">
        <v>18.05</v>
      </c>
      <c r="M2069" t="s">
        <v>292</v>
      </c>
      <c r="N2069">
        <v>18.05</v>
      </c>
      <c r="P2069" cm="1">
        <f t="array" ref="P2069">IF(Q2069&gt;0,INDEX(Q2069:Q14203,MATCH(TRUE,INDEX(Q2069:Q14203="",,),0)-1),"")</f>
        <v>13</v>
      </c>
      <c r="Q2069">
        <f t="shared" si="46"/>
        <v>11</v>
      </c>
      <c r="R2069">
        <f>IF(P2069="","",0)</f>
        <v>0</v>
      </c>
    </row>
    <row r="2070" spans="1:18" x14ac:dyDescent="0.3">
      <c r="A2070" t="s">
        <v>260</v>
      </c>
      <c r="B2070" s="1">
        <v>38651</v>
      </c>
      <c r="C2070" t="s">
        <v>16</v>
      </c>
      <c r="D2070" t="s">
        <v>323</v>
      </c>
      <c r="E2070" t="s">
        <v>324</v>
      </c>
      <c r="G2070" s="6" t="s">
        <v>88</v>
      </c>
      <c r="H2070" t="s">
        <v>101</v>
      </c>
      <c r="I2070" t="s">
        <v>21</v>
      </c>
      <c r="J2070" t="s">
        <v>73</v>
      </c>
      <c r="K2070">
        <v>11.1</v>
      </c>
      <c r="L2070">
        <v>13.8</v>
      </c>
      <c r="M2070" t="s">
        <v>292</v>
      </c>
      <c r="N2070">
        <v>13.8</v>
      </c>
      <c r="P2070" cm="1">
        <f t="array" ref="P2070">IF(Q2070&gt;0,INDEX(Q2070:Q14204,MATCH(TRUE,INDEX(Q2070:Q14204="",,),0)-1),"")</f>
        <v>13</v>
      </c>
      <c r="Q2070">
        <f t="shared" si="46"/>
        <v>11</v>
      </c>
      <c r="R2070">
        <f>IF(P2070="","",0)</f>
        <v>0</v>
      </c>
    </row>
    <row r="2071" spans="1:18" x14ac:dyDescent="0.3">
      <c r="A2071" t="s">
        <v>260</v>
      </c>
      <c r="B2071" s="1">
        <v>38651</v>
      </c>
      <c r="C2071" t="s">
        <v>16</v>
      </c>
      <c r="D2071" t="s">
        <v>323</v>
      </c>
      <c r="E2071" t="s">
        <v>324</v>
      </c>
      <c r="G2071" t="s">
        <v>19</v>
      </c>
      <c r="H2071" t="s">
        <v>102</v>
      </c>
      <c r="I2071" t="s">
        <v>45</v>
      </c>
      <c r="J2071" t="s">
        <v>93</v>
      </c>
      <c r="K2071">
        <v>182.7</v>
      </c>
      <c r="L2071">
        <v>831</v>
      </c>
      <c r="M2071" t="s">
        <v>272</v>
      </c>
      <c r="N2071">
        <v>831</v>
      </c>
      <c r="P2071" cm="1">
        <f t="array" ref="P2071">IF(Q2071&gt;0,INDEX(Q2071:Q14205,MATCH(TRUE,INDEX(Q2071:Q14205="",,),0)-1),"")</f>
        <v>13</v>
      </c>
      <c r="Q2071">
        <f t="shared" si="46"/>
        <v>12</v>
      </c>
      <c r="R2071">
        <f>IF(P2071="","",0)</f>
        <v>0</v>
      </c>
    </row>
    <row r="2072" spans="1:18" x14ac:dyDescent="0.3">
      <c r="A2072" t="s">
        <v>260</v>
      </c>
      <c r="B2072" s="1">
        <v>38651</v>
      </c>
      <c r="C2072" t="s">
        <v>16</v>
      </c>
      <c r="D2072" t="s">
        <v>323</v>
      </c>
      <c r="E2072" t="s">
        <v>324</v>
      </c>
      <c r="G2072" t="s">
        <v>19</v>
      </c>
      <c r="H2072" t="s">
        <v>264</v>
      </c>
      <c r="I2072" t="s">
        <v>45</v>
      </c>
      <c r="J2072" t="s">
        <v>93</v>
      </c>
      <c r="K2072">
        <v>24.9</v>
      </c>
      <c r="L2072">
        <v>377</v>
      </c>
      <c r="M2072" t="s">
        <v>272</v>
      </c>
      <c r="N2072">
        <v>377</v>
      </c>
      <c r="P2072" cm="1">
        <f t="array" ref="P2072">IF(Q2072&gt;0,INDEX(Q2072:Q14206,MATCH(TRUE,INDEX(Q2072:Q14206="",,),0)-1),"")</f>
        <v>13</v>
      </c>
      <c r="Q2072">
        <f t="shared" si="46"/>
        <v>12</v>
      </c>
      <c r="R2072">
        <f>IF(P2072="","",0)</f>
        <v>0</v>
      </c>
    </row>
    <row r="2073" spans="1:18" x14ac:dyDescent="0.3">
      <c r="A2073" t="s">
        <v>260</v>
      </c>
      <c r="B2073" s="1">
        <v>38651</v>
      </c>
      <c r="C2073" t="s">
        <v>16</v>
      </c>
      <c r="D2073" t="s">
        <v>323</v>
      </c>
      <c r="E2073" t="s">
        <v>324</v>
      </c>
      <c r="G2073" t="s">
        <v>19</v>
      </c>
      <c r="H2073" t="s">
        <v>72</v>
      </c>
      <c r="I2073" t="s">
        <v>21</v>
      </c>
      <c r="J2073" t="s">
        <v>73</v>
      </c>
      <c r="K2073">
        <v>835.2</v>
      </c>
      <c r="L2073">
        <v>13.2</v>
      </c>
      <c r="M2073" t="s">
        <v>272</v>
      </c>
      <c r="N2073">
        <v>14</v>
      </c>
      <c r="P2073" cm="1">
        <f t="array" ref="P2073">IF(Q2073&gt;0,INDEX(Q2073:Q14207,MATCH(TRUE,INDEX(Q2073:Q14207="",,),0)-1),"")</f>
        <v>13</v>
      </c>
      <c r="Q2073">
        <f t="shared" si="46"/>
        <v>12</v>
      </c>
      <c r="R2073">
        <f>IF(P2073="","",0)</f>
        <v>0</v>
      </c>
    </row>
    <row r="2074" spans="1:18" x14ac:dyDescent="0.3">
      <c r="A2074" t="s">
        <v>260</v>
      </c>
      <c r="B2074" s="1">
        <v>38651</v>
      </c>
      <c r="C2074" t="s">
        <v>16</v>
      </c>
      <c r="D2074" t="s">
        <v>323</v>
      </c>
      <c r="E2074" t="s">
        <v>324</v>
      </c>
      <c r="G2074" s="6" t="s">
        <v>88</v>
      </c>
      <c r="H2074" t="s">
        <v>85</v>
      </c>
      <c r="I2074" t="s">
        <v>45</v>
      </c>
      <c r="J2074" t="s">
        <v>93</v>
      </c>
      <c r="K2074">
        <v>33.200000000000003</v>
      </c>
      <c r="L2074">
        <v>145</v>
      </c>
      <c r="M2074" t="s">
        <v>272</v>
      </c>
      <c r="N2074">
        <v>145</v>
      </c>
      <c r="P2074" cm="1">
        <f t="array" ref="P2074">IF(Q2074&gt;0,INDEX(Q2074:Q14208,MATCH(TRUE,INDEX(Q2074:Q14208="",,),0)-1),"")</f>
        <v>13</v>
      </c>
      <c r="Q2074">
        <f t="shared" si="46"/>
        <v>12</v>
      </c>
      <c r="R2074">
        <f>IF(P2074="","",0)</f>
        <v>0</v>
      </c>
    </row>
    <row r="2075" spans="1:18" x14ac:dyDescent="0.3">
      <c r="A2075" t="s">
        <v>260</v>
      </c>
      <c r="B2075" s="1">
        <v>38651</v>
      </c>
      <c r="C2075" t="s">
        <v>16</v>
      </c>
      <c r="D2075" t="s">
        <v>323</v>
      </c>
      <c r="E2075" t="s">
        <v>324</v>
      </c>
      <c r="G2075" s="6" t="s">
        <v>88</v>
      </c>
      <c r="H2075" t="s">
        <v>100</v>
      </c>
      <c r="I2075" t="s">
        <v>45</v>
      </c>
      <c r="J2075" t="s">
        <v>93</v>
      </c>
      <c r="K2075">
        <v>16.100000000000001</v>
      </c>
      <c r="L2075">
        <v>113</v>
      </c>
      <c r="M2075" t="s">
        <v>272</v>
      </c>
      <c r="N2075">
        <v>113</v>
      </c>
      <c r="P2075" cm="1">
        <f t="array" ref="P2075">IF(Q2075&gt;0,INDEX(Q2075:Q14209,MATCH(TRUE,INDEX(Q2075:Q14209="",,),0)-1),"")</f>
        <v>13</v>
      </c>
      <c r="Q2075">
        <f t="shared" si="46"/>
        <v>12</v>
      </c>
      <c r="R2075">
        <f>IF(P2075="","",0)</f>
        <v>0</v>
      </c>
    </row>
    <row r="2076" spans="1:18" x14ac:dyDescent="0.3">
      <c r="A2076" t="s">
        <v>260</v>
      </c>
      <c r="B2076" s="1">
        <v>38651</v>
      </c>
      <c r="C2076" t="s">
        <v>16</v>
      </c>
      <c r="D2076" t="s">
        <v>323</v>
      </c>
      <c r="E2076" t="s">
        <v>324</v>
      </c>
      <c r="G2076" s="6" t="s">
        <v>88</v>
      </c>
      <c r="H2076" t="s">
        <v>279</v>
      </c>
      <c r="I2076" t="s">
        <v>45</v>
      </c>
      <c r="J2076" t="s">
        <v>93</v>
      </c>
      <c r="K2076">
        <v>7.7</v>
      </c>
      <c r="L2076">
        <v>38</v>
      </c>
      <c r="M2076" t="s">
        <v>272</v>
      </c>
      <c r="N2076">
        <v>38</v>
      </c>
      <c r="P2076" cm="1">
        <f t="array" ref="P2076">IF(Q2076&gt;0,INDEX(Q2076:Q14210,MATCH(TRUE,INDEX(Q2076:Q14210="",,),0)-1),"")</f>
        <v>13</v>
      </c>
      <c r="Q2076">
        <f t="shared" si="46"/>
        <v>12</v>
      </c>
      <c r="R2076">
        <f>IF(P2076="","",0)</f>
        <v>0</v>
      </c>
    </row>
    <row r="2077" spans="1:18" x14ac:dyDescent="0.3">
      <c r="A2077" t="s">
        <v>260</v>
      </c>
      <c r="B2077" s="1">
        <v>38651</v>
      </c>
      <c r="C2077" t="s">
        <v>16</v>
      </c>
      <c r="D2077" t="s">
        <v>323</v>
      </c>
      <c r="E2077" t="s">
        <v>324</v>
      </c>
      <c r="G2077" s="6" t="s">
        <v>88</v>
      </c>
      <c r="H2077" t="s">
        <v>265</v>
      </c>
      <c r="I2077" t="s">
        <v>45</v>
      </c>
      <c r="J2077" t="s">
        <v>93</v>
      </c>
      <c r="K2077">
        <v>3.4</v>
      </c>
      <c r="L2077">
        <v>42</v>
      </c>
      <c r="M2077" t="s">
        <v>272</v>
      </c>
      <c r="N2077">
        <v>42</v>
      </c>
      <c r="P2077" cm="1">
        <f t="array" ref="P2077">IF(Q2077&gt;0,INDEX(Q2077:Q14211,MATCH(TRUE,INDEX(Q2077:Q14211="",,),0)-1),"")</f>
        <v>13</v>
      </c>
      <c r="Q2077">
        <f t="shared" si="46"/>
        <v>12</v>
      </c>
      <c r="R2077">
        <f>IF(P2077="","",0)</f>
        <v>0</v>
      </c>
    </row>
    <row r="2078" spans="1:18" x14ac:dyDescent="0.3">
      <c r="A2078" t="s">
        <v>260</v>
      </c>
      <c r="B2078" s="1">
        <v>38651</v>
      </c>
      <c r="C2078" t="s">
        <v>16</v>
      </c>
      <c r="D2078" t="s">
        <v>323</v>
      </c>
      <c r="E2078" t="s">
        <v>324</v>
      </c>
      <c r="G2078" s="6" t="s">
        <v>88</v>
      </c>
      <c r="H2078" t="s">
        <v>291</v>
      </c>
      <c r="I2078" t="s">
        <v>45</v>
      </c>
      <c r="J2078" t="s">
        <v>93</v>
      </c>
      <c r="K2078">
        <v>1.4</v>
      </c>
      <c r="L2078">
        <v>38</v>
      </c>
      <c r="M2078" t="s">
        <v>272</v>
      </c>
      <c r="N2078">
        <v>38</v>
      </c>
      <c r="P2078" cm="1">
        <f t="array" ref="P2078">IF(Q2078&gt;0,INDEX(Q2078:Q14212,MATCH(TRUE,INDEX(Q2078:Q14212="",,),0)-1),"")</f>
        <v>13</v>
      </c>
      <c r="Q2078">
        <f t="shared" si="46"/>
        <v>12</v>
      </c>
      <c r="R2078">
        <f>IF(P2078="","",0)</f>
        <v>0</v>
      </c>
    </row>
    <row r="2079" spans="1:18" x14ac:dyDescent="0.3">
      <c r="A2079" t="s">
        <v>260</v>
      </c>
      <c r="B2079" s="1">
        <v>38651</v>
      </c>
      <c r="C2079" t="s">
        <v>16</v>
      </c>
      <c r="D2079" t="s">
        <v>323</v>
      </c>
      <c r="E2079" t="s">
        <v>324</v>
      </c>
      <c r="G2079" s="6" t="s">
        <v>88</v>
      </c>
      <c r="H2079" t="s">
        <v>200</v>
      </c>
      <c r="I2079" t="s">
        <v>45</v>
      </c>
      <c r="J2079" t="s">
        <v>93</v>
      </c>
      <c r="K2079">
        <v>0.1</v>
      </c>
      <c r="L2079">
        <v>487</v>
      </c>
      <c r="M2079" t="s">
        <v>272</v>
      </c>
      <c r="N2079">
        <v>487</v>
      </c>
      <c r="P2079" cm="1">
        <f t="array" ref="P2079">IF(Q2079&gt;0,INDEX(Q2079:Q14213,MATCH(TRUE,INDEX(Q2079:Q14213="",,),0)-1),"")</f>
        <v>13</v>
      </c>
      <c r="Q2079">
        <f t="shared" ref="Q2079:Q2092" si="47">INT((ROW()-1950)/11)+1</f>
        <v>12</v>
      </c>
      <c r="R2079">
        <f>IF(P2079="","",0)</f>
        <v>0</v>
      </c>
    </row>
    <row r="2080" spans="1:18" x14ac:dyDescent="0.3">
      <c r="A2080" t="s">
        <v>260</v>
      </c>
      <c r="B2080" s="1">
        <v>38651</v>
      </c>
      <c r="C2080" t="s">
        <v>16</v>
      </c>
      <c r="D2080" t="s">
        <v>323</v>
      </c>
      <c r="E2080" t="s">
        <v>324</v>
      </c>
      <c r="G2080" s="6" t="s">
        <v>88</v>
      </c>
      <c r="H2080" t="s">
        <v>128</v>
      </c>
      <c r="I2080" t="s">
        <v>21</v>
      </c>
      <c r="J2080" t="s">
        <v>73</v>
      </c>
      <c r="K2080">
        <v>301.39999999999998</v>
      </c>
      <c r="L2080">
        <v>18.05</v>
      </c>
      <c r="M2080" t="s">
        <v>272</v>
      </c>
      <c r="N2080">
        <v>18.05</v>
      </c>
      <c r="P2080" cm="1">
        <f t="array" ref="P2080">IF(Q2080&gt;0,INDEX(Q2080:Q14214,MATCH(TRUE,INDEX(Q2080:Q14214="",,),0)-1),"")</f>
        <v>13</v>
      </c>
      <c r="Q2080">
        <f t="shared" si="47"/>
        <v>12</v>
      </c>
      <c r="R2080">
        <f>IF(P2080="","",0)</f>
        <v>0</v>
      </c>
    </row>
    <row r="2081" spans="1:18" x14ac:dyDescent="0.3">
      <c r="A2081" t="s">
        <v>260</v>
      </c>
      <c r="B2081" s="1">
        <v>38651</v>
      </c>
      <c r="C2081" t="s">
        <v>16</v>
      </c>
      <c r="D2081" t="s">
        <v>323</v>
      </c>
      <c r="E2081" t="s">
        <v>324</v>
      </c>
      <c r="G2081" s="6" t="s">
        <v>88</v>
      </c>
      <c r="H2081" t="s">
        <v>101</v>
      </c>
      <c r="I2081" t="s">
        <v>21</v>
      </c>
      <c r="J2081" t="s">
        <v>73</v>
      </c>
      <c r="K2081">
        <v>11.1</v>
      </c>
      <c r="L2081">
        <v>13.8</v>
      </c>
      <c r="M2081" t="s">
        <v>272</v>
      </c>
      <c r="N2081">
        <v>13.8</v>
      </c>
      <c r="P2081" cm="1">
        <f t="array" ref="P2081">IF(Q2081&gt;0,INDEX(Q2081:Q14215,MATCH(TRUE,INDEX(Q2081:Q14215="",,),0)-1),"")</f>
        <v>13</v>
      </c>
      <c r="Q2081">
        <f t="shared" si="47"/>
        <v>12</v>
      </c>
      <c r="R2081">
        <f>IF(P2081="","",0)</f>
        <v>0</v>
      </c>
    </row>
    <row r="2082" spans="1:18" x14ac:dyDescent="0.3">
      <c r="A2082" t="s">
        <v>260</v>
      </c>
      <c r="B2082" s="1">
        <v>38651</v>
      </c>
      <c r="C2082" t="s">
        <v>16</v>
      </c>
      <c r="D2082" t="s">
        <v>323</v>
      </c>
      <c r="E2082" t="s">
        <v>324</v>
      </c>
      <c r="G2082" t="s">
        <v>19</v>
      </c>
      <c r="H2082" t="s">
        <v>102</v>
      </c>
      <c r="I2082" t="s">
        <v>45</v>
      </c>
      <c r="J2082" t="s">
        <v>93</v>
      </c>
      <c r="K2082">
        <v>182.7</v>
      </c>
      <c r="L2082">
        <v>831</v>
      </c>
      <c r="M2082" t="s">
        <v>270</v>
      </c>
      <c r="N2082">
        <v>832</v>
      </c>
      <c r="P2082" cm="1">
        <f t="array" ref="P2082">IF(Q2082&gt;0,INDEX(Q2082:Q14216,MATCH(TRUE,INDEX(Q2082:Q14216="",,),0)-1),"")</f>
        <v>13</v>
      </c>
      <c r="Q2082">
        <f t="shared" si="47"/>
        <v>13</v>
      </c>
      <c r="R2082">
        <f>IF(P2082="","",0)</f>
        <v>0</v>
      </c>
    </row>
    <row r="2083" spans="1:18" x14ac:dyDescent="0.3">
      <c r="A2083" t="s">
        <v>260</v>
      </c>
      <c r="B2083" s="1">
        <v>38651</v>
      </c>
      <c r="C2083" t="s">
        <v>16</v>
      </c>
      <c r="D2083" t="s">
        <v>323</v>
      </c>
      <c r="E2083" t="s">
        <v>324</v>
      </c>
      <c r="G2083" t="s">
        <v>19</v>
      </c>
      <c r="H2083" t="s">
        <v>264</v>
      </c>
      <c r="I2083" t="s">
        <v>45</v>
      </c>
      <c r="J2083" t="s">
        <v>93</v>
      </c>
      <c r="K2083">
        <v>24.9</v>
      </c>
      <c r="L2083">
        <v>377</v>
      </c>
      <c r="M2083" t="s">
        <v>270</v>
      </c>
      <c r="N2083">
        <v>378</v>
      </c>
      <c r="P2083" cm="1">
        <f t="array" ref="P2083">IF(Q2083&gt;0,INDEX(Q2083:Q14217,MATCH(TRUE,INDEX(Q2083:Q14217="",,),0)-1),"")</f>
        <v>13</v>
      </c>
      <c r="Q2083">
        <f t="shared" si="47"/>
        <v>13</v>
      </c>
      <c r="R2083">
        <f>IF(P2083="","",0)</f>
        <v>0</v>
      </c>
    </row>
    <row r="2084" spans="1:18" x14ac:dyDescent="0.3">
      <c r="A2084" t="s">
        <v>260</v>
      </c>
      <c r="B2084" s="1">
        <v>38651</v>
      </c>
      <c r="C2084" t="s">
        <v>16</v>
      </c>
      <c r="D2084" t="s">
        <v>323</v>
      </c>
      <c r="E2084" t="s">
        <v>324</v>
      </c>
      <c r="G2084" t="s">
        <v>19</v>
      </c>
      <c r="H2084" t="s">
        <v>72</v>
      </c>
      <c r="I2084" t="s">
        <v>21</v>
      </c>
      <c r="J2084" t="s">
        <v>73</v>
      </c>
      <c r="K2084">
        <v>835.2</v>
      </c>
      <c r="L2084">
        <v>13.2</v>
      </c>
      <c r="M2084" t="s">
        <v>270</v>
      </c>
      <c r="N2084">
        <v>13.5</v>
      </c>
      <c r="P2084" cm="1">
        <f t="array" ref="P2084">IF(Q2084&gt;0,INDEX(Q2084:Q14218,MATCH(TRUE,INDEX(Q2084:Q14218="",,),0)-1),"")</f>
        <v>13</v>
      </c>
      <c r="Q2084">
        <f t="shared" si="47"/>
        <v>13</v>
      </c>
      <c r="R2084">
        <f>IF(P2084="","",0)</f>
        <v>0</v>
      </c>
    </row>
    <row r="2085" spans="1:18" x14ac:dyDescent="0.3">
      <c r="A2085" t="s">
        <v>260</v>
      </c>
      <c r="B2085" s="1">
        <v>38651</v>
      </c>
      <c r="C2085" t="s">
        <v>16</v>
      </c>
      <c r="D2085" t="s">
        <v>323</v>
      </c>
      <c r="E2085" t="s">
        <v>324</v>
      </c>
      <c r="G2085" s="6" t="s">
        <v>88</v>
      </c>
      <c r="H2085" t="s">
        <v>85</v>
      </c>
      <c r="I2085" t="s">
        <v>45</v>
      </c>
      <c r="J2085" t="s">
        <v>93</v>
      </c>
      <c r="K2085">
        <v>33.200000000000003</v>
      </c>
      <c r="L2085">
        <v>145</v>
      </c>
      <c r="M2085" t="s">
        <v>270</v>
      </c>
      <c r="N2085">
        <v>145</v>
      </c>
      <c r="P2085" cm="1">
        <f t="array" ref="P2085">IF(Q2085&gt;0,INDEX(Q2085:Q14219,MATCH(TRUE,INDEX(Q2085:Q14219="",,),0)-1),"")</f>
        <v>13</v>
      </c>
      <c r="Q2085">
        <f t="shared" si="47"/>
        <v>13</v>
      </c>
      <c r="R2085">
        <f>IF(P2085="","",0)</f>
        <v>0</v>
      </c>
    </row>
    <row r="2086" spans="1:18" x14ac:dyDescent="0.3">
      <c r="A2086" t="s">
        <v>260</v>
      </c>
      <c r="B2086" s="1">
        <v>38651</v>
      </c>
      <c r="C2086" t="s">
        <v>16</v>
      </c>
      <c r="D2086" t="s">
        <v>323</v>
      </c>
      <c r="E2086" t="s">
        <v>324</v>
      </c>
      <c r="G2086" s="6" t="s">
        <v>88</v>
      </c>
      <c r="H2086" t="s">
        <v>100</v>
      </c>
      <c r="I2086" t="s">
        <v>45</v>
      </c>
      <c r="J2086" t="s">
        <v>93</v>
      </c>
      <c r="K2086">
        <v>16.100000000000001</v>
      </c>
      <c r="L2086">
        <v>113</v>
      </c>
      <c r="M2086" t="s">
        <v>270</v>
      </c>
      <c r="N2086">
        <v>113</v>
      </c>
      <c r="P2086" cm="1">
        <f t="array" ref="P2086">IF(Q2086&gt;0,INDEX(Q2086:Q14220,MATCH(TRUE,INDEX(Q2086:Q14220="",,),0)-1),"")</f>
        <v>13</v>
      </c>
      <c r="Q2086">
        <f t="shared" si="47"/>
        <v>13</v>
      </c>
      <c r="R2086">
        <f>IF(P2086="","",0)</f>
        <v>0</v>
      </c>
    </row>
    <row r="2087" spans="1:18" x14ac:dyDescent="0.3">
      <c r="A2087" t="s">
        <v>260</v>
      </c>
      <c r="B2087" s="1">
        <v>38651</v>
      </c>
      <c r="C2087" t="s">
        <v>16</v>
      </c>
      <c r="D2087" t="s">
        <v>323</v>
      </c>
      <c r="E2087" t="s">
        <v>324</v>
      </c>
      <c r="G2087" s="6" t="s">
        <v>88</v>
      </c>
      <c r="H2087" t="s">
        <v>279</v>
      </c>
      <c r="I2087" t="s">
        <v>45</v>
      </c>
      <c r="J2087" t="s">
        <v>93</v>
      </c>
      <c r="K2087">
        <v>7.7</v>
      </c>
      <c r="L2087">
        <v>38</v>
      </c>
      <c r="M2087" t="s">
        <v>270</v>
      </c>
      <c r="N2087">
        <v>38</v>
      </c>
      <c r="P2087" cm="1">
        <f t="array" ref="P2087">IF(Q2087&gt;0,INDEX(Q2087:Q14221,MATCH(TRUE,INDEX(Q2087:Q14221="",,),0)-1),"")</f>
        <v>13</v>
      </c>
      <c r="Q2087">
        <f t="shared" si="47"/>
        <v>13</v>
      </c>
      <c r="R2087">
        <f>IF(P2087="","",0)</f>
        <v>0</v>
      </c>
    </row>
    <row r="2088" spans="1:18" x14ac:dyDescent="0.3">
      <c r="A2088" t="s">
        <v>260</v>
      </c>
      <c r="B2088" s="1">
        <v>38651</v>
      </c>
      <c r="C2088" t="s">
        <v>16</v>
      </c>
      <c r="D2088" t="s">
        <v>323</v>
      </c>
      <c r="E2088" t="s">
        <v>324</v>
      </c>
      <c r="G2088" s="6" t="s">
        <v>88</v>
      </c>
      <c r="H2088" t="s">
        <v>265</v>
      </c>
      <c r="I2088" t="s">
        <v>45</v>
      </c>
      <c r="J2088" t="s">
        <v>93</v>
      </c>
      <c r="K2088">
        <v>3.4</v>
      </c>
      <c r="L2088">
        <v>42</v>
      </c>
      <c r="M2088" t="s">
        <v>270</v>
      </c>
      <c r="N2088">
        <v>42</v>
      </c>
      <c r="P2088" cm="1">
        <f t="array" ref="P2088">IF(Q2088&gt;0,INDEX(Q2088:Q14222,MATCH(TRUE,INDEX(Q2088:Q14222="",,),0)-1),"")</f>
        <v>13</v>
      </c>
      <c r="Q2088">
        <f t="shared" si="47"/>
        <v>13</v>
      </c>
      <c r="R2088">
        <f>IF(P2088="","",0)</f>
        <v>0</v>
      </c>
    </row>
    <row r="2089" spans="1:18" x14ac:dyDescent="0.3">
      <c r="A2089" t="s">
        <v>260</v>
      </c>
      <c r="B2089" s="1">
        <v>38651</v>
      </c>
      <c r="C2089" t="s">
        <v>16</v>
      </c>
      <c r="D2089" t="s">
        <v>323</v>
      </c>
      <c r="E2089" t="s">
        <v>324</v>
      </c>
      <c r="G2089" s="6" t="s">
        <v>88</v>
      </c>
      <c r="H2089" t="s">
        <v>291</v>
      </c>
      <c r="I2089" t="s">
        <v>45</v>
      </c>
      <c r="J2089" t="s">
        <v>93</v>
      </c>
      <c r="K2089">
        <v>1.4</v>
      </c>
      <c r="L2089">
        <v>38</v>
      </c>
      <c r="M2089" t="s">
        <v>270</v>
      </c>
      <c r="N2089">
        <v>38</v>
      </c>
      <c r="P2089" cm="1">
        <f t="array" ref="P2089">IF(Q2089&gt;0,INDEX(Q2089:Q14223,MATCH(TRUE,INDEX(Q2089:Q14223="",,),0)-1),"")</f>
        <v>13</v>
      </c>
      <c r="Q2089">
        <f t="shared" si="47"/>
        <v>13</v>
      </c>
      <c r="R2089">
        <f>IF(P2089="","",0)</f>
        <v>0</v>
      </c>
    </row>
    <row r="2090" spans="1:18" x14ac:dyDescent="0.3">
      <c r="A2090" t="s">
        <v>260</v>
      </c>
      <c r="B2090" s="1">
        <v>38651</v>
      </c>
      <c r="C2090" t="s">
        <v>16</v>
      </c>
      <c r="D2090" t="s">
        <v>323</v>
      </c>
      <c r="E2090" t="s">
        <v>324</v>
      </c>
      <c r="G2090" s="6" t="s">
        <v>88</v>
      </c>
      <c r="H2090" t="s">
        <v>200</v>
      </c>
      <c r="I2090" t="s">
        <v>45</v>
      </c>
      <c r="J2090" t="s">
        <v>93</v>
      </c>
      <c r="K2090">
        <v>0.1</v>
      </c>
      <c r="L2090">
        <v>487</v>
      </c>
      <c r="M2090" t="s">
        <v>270</v>
      </c>
      <c r="N2090">
        <v>487</v>
      </c>
      <c r="P2090" cm="1">
        <f t="array" ref="P2090">IF(Q2090&gt;0,INDEX(Q2090:Q14224,MATCH(TRUE,INDEX(Q2090:Q14224="",,),0)-1),"")</f>
        <v>13</v>
      </c>
      <c r="Q2090">
        <f t="shared" si="47"/>
        <v>13</v>
      </c>
      <c r="R2090">
        <f>IF(P2090="","",0)</f>
        <v>0</v>
      </c>
    </row>
    <row r="2091" spans="1:18" x14ac:dyDescent="0.3">
      <c r="A2091" t="s">
        <v>260</v>
      </c>
      <c r="B2091" s="1">
        <v>38651</v>
      </c>
      <c r="C2091" t="s">
        <v>16</v>
      </c>
      <c r="D2091" t="s">
        <v>323</v>
      </c>
      <c r="E2091" t="s">
        <v>324</v>
      </c>
      <c r="G2091" s="6" t="s">
        <v>88</v>
      </c>
      <c r="H2091" t="s">
        <v>128</v>
      </c>
      <c r="I2091" t="s">
        <v>21</v>
      </c>
      <c r="J2091" t="s">
        <v>73</v>
      </c>
      <c r="K2091">
        <v>301.39999999999998</v>
      </c>
      <c r="L2091">
        <v>18.05</v>
      </c>
      <c r="M2091" t="s">
        <v>270</v>
      </c>
      <c r="N2091">
        <v>18.05</v>
      </c>
      <c r="P2091" cm="1">
        <f t="array" ref="P2091">IF(Q2091&gt;0,INDEX(Q2091:Q14225,MATCH(TRUE,INDEX(Q2091:Q14225="",,),0)-1),"")</f>
        <v>13</v>
      </c>
      <c r="Q2091">
        <f t="shared" si="47"/>
        <v>13</v>
      </c>
      <c r="R2091">
        <f>IF(P2091="","",0)</f>
        <v>0</v>
      </c>
    </row>
    <row r="2092" spans="1:18" x14ac:dyDescent="0.3">
      <c r="A2092" t="s">
        <v>260</v>
      </c>
      <c r="B2092" s="1">
        <v>38651</v>
      </c>
      <c r="C2092" t="s">
        <v>16</v>
      </c>
      <c r="D2092" t="s">
        <v>323</v>
      </c>
      <c r="E2092" t="s">
        <v>324</v>
      </c>
      <c r="G2092" s="6" t="s">
        <v>88</v>
      </c>
      <c r="H2092" t="s">
        <v>101</v>
      </c>
      <c r="I2092" t="s">
        <v>21</v>
      </c>
      <c r="J2092" t="s">
        <v>73</v>
      </c>
      <c r="K2092">
        <v>11.1</v>
      </c>
      <c r="L2092">
        <v>13.8</v>
      </c>
      <c r="M2092" t="s">
        <v>270</v>
      </c>
      <c r="N2092">
        <v>13.8</v>
      </c>
      <c r="P2092" cm="1">
        <f t="array" ref="P2092">IF(Q2092&gt;0,INDEX(Q2092:Q14226,MATCH(TRUE,INDEX(Q2092:Q14226="",,),0)-1),"")</f>
        <v>13</v>
      </c>
      <c r="Q2092">
        <f t="shared" si="47"/>
        <v>13</v>
      </c>
      <c r="R2092">
        <f>IF(P2092="","",0)</f>
        <v>0</v>
      </c>
    </row>
    <row r="2093" spans="1:18" x14ac:dyDescent="0.3">
      <c r="P2093" t="str" cm="1">
        <f t="array" ref="P2093">IF(Q2093&gt;0,INDEX(Q2093:Q14227,MATCH(TRUE,INDEX(Q2093:Q14227="",,),0)-1),"")</f>
        <v/>
      </c>
      <c r="R2093" t="str">
        <f>IF(P2093="","",0)</f>
        <v/>
      </c>
    </row>
    <row r="2094" spans="1:18" x14ac:dyDescent="0.3">
      <c r="A2094" t="s">
        <v>260</v>
      </c>
      <c r="B2094" s="1">
        <v>38651</v>
      </c>
      <c r="C2094" t="s">
        <v>16</v>
      </c>
      <c r="D2094" t="s">
        <v>327</v>
      </c>
      <c r="E2094" t="s">
        <v>328</v>
      </c>
      <c r="G2094" t="s">
        <v>19</v>
      </c>
      <c r="H2094" t="s">
        <v>102</v>
      </c>
      <c r="I2094" t="s">
        <v>45</v>
      </c>
      <c r="J2094" t="s">
        <v>93</v>
      </c>
      <c r="K2094">
        <v>21.3</v>
      </c>
      <c r="L2094">
        <v>767</v>
      </c>
      <c r="M2094" t="s">
        <v>263</v>
      </c>
      <c r="N2094">
        <v>1352.36</v>
      </c>
      <c r="O2094" t="s">
        <v>24</v>
      </c>
      <c r="P2094" cm="1">
        <f t="array" ref="P2094">IF(Q2094&gt;0,INDEX(Q2094:Q14228,MATCH(TRUE,INDEX(Q2094:Q14228="",,),0)-1),"")</f>
        <v>10</v>
      </c>
      <c r="Q2094">
        <f>INT((ROW()-2094)/9)+1</f>
        <v>1</v>
      </c>
      <c r="R2094">
        <f>IF(P2094="","",0)</f>
        <v>0</v>
      </c>
    </row>
    <row r="2095" spans="1:18" x14ac:dyDescent="0.3">
      <c r="A2095" t="s">
        <v>260</v>
      </c>
      <c r="B2095" s="1">
        <v>38651</v>
      </c>
      <c r="C2095" t="s">
        <v>16</v>
      </c>
      <c r="D2095" t="s">
        <v>327</v>
      </c>
      <c r="E2095" t="s">
        <v>328</v>
      </c>
      <c r="G2095" t="s">
        <v>19</v>
      </c>
      <c r="H2095" t="s">
        <v>101</v>
      </c>
      <c r="I2095" t="s">
        <v>21</v>
      </c>
      <c r="J2095" t="s">
        <v>73</v>
      </c>
      <c r="K2095">
        <v>157.19999999999999</v>
      </c>
      <c r="L2095">
        <v>14.6</v>
      </c>
      <c r="M2095" t="s">
        <v>263</v>
      </c>
      <c r="N2095">
        <v>40</v>
      </c>
      <c r="O2095" t="s">
        <v>24</v>
      </c>
      <c r="P2095" cm="1">
        <f t="array" ref="P2095">IF(Q2095&gt;0,INDEX(Q2095:Q14229,MATCH(TRUE,INDEX(Q2095:Q14229="",,),0)-1),"")</f>
        <v>10</v>
      </c>
      <c r="Q2095">
        <f t="shared" ref="Q2095:Q2158" si="48">INT((ROW()-2094)/9)+1</f>
        <v>1</v>
      </c>
      <c r="R2095">
        <f>IF(P2095="","",0)</f>
        <v>0</v>
      </c>
    </row>
    <row r="2096" spans="1:18" x14ac:dyDescent="0.3">
      <c r="A2096" t="s">
        <v>260</v>
      </c>
      <c r="B2096" s="1">
        <v>38651</v>
      </c>
      <c r="C2096" t="s">
        <v>16</v>
      </c>
      <c r="D2096" t="s">
        <v>327</v>
      </c>
      <c r="E2096" t="s">
        <v>328</v>
      </c>
      <c r="G2096" t="s">
        <v>19</v>
      </c>
      <c r="H2096" t="s">
        <v>72</v>
      </c>
      <c r="I2096" t="s">
        <v>21</v>
      </c>
      <c r="J2096" t="s">
        <v>73</v>
      </c>
      <c r="K2096">
        <v>507.8</v>
      </c>
      <c r="L2096">
        <v>14</v>
      </c>
      <c r="M2096" t="s">
        <v>263</v>
      </c>
      <c r="N2096">
        <v>40</v>
      </c>
      <c r="O2096" t="s">
        <v>24</v>
      </c>
      <c r="P2096" cm="1">
        <f t="array" ref="P2096">IF(Q2096&gt;0,INDEX(Q2096:Q14230,MATCH(TRUE,INDEX(Q2096:Q14230="",,),0)-1),"")</f>
        <v>10</v>
      </c>
      <c r="Q2096">
        <f t="shared" si="48"/>
        <v>1</v>
      </c>
      <c r="R2096">
        <f>IF(P2096="","",0)</f>
        <v>0</v>
      </c>
    </row>
    <row r="2097" spans="1:18" x14ac:dyDescent="0.3">
      <c r="A2097" t="s">
        <v>260</v>
      </c>
      <c r="B2097" s="1">
        <v>38651</v>
      </c>
      <c r="C2097" t="s">
        <v>16</v>
      </c>
      <c r="D2097" t="s">
        <v>327</v>
      </c>
      <c r="E2097" t="s">
        <v>328</v>
      </c>
      <c r="G2097" s="6" t="s">
        <v>88</v>
      </c>
      <c r="H2097" t="s">
        <v>85</v>
      </c>
      <c r="I2097" t="s">
        <v>45</v>
      </c>
      <c r="J2097" t="s">
        <v>93</v>
      </c>
      <c r="K2097">
        <v>8.3000000000000007</v>
      </c>
      <c r="L2097">
        <v>134</v>
      </c>
      <c r="M2097" t="s">
        <v>263</v>
      </c>
      <c r="N2097">
        <v>134</v>
      </c>
      <c r="O2097" t="s">
        <v>24</v>
      </c>
      <c r="P2097" cm="1">
        <f t="array" ref="P2097">IF(Q2097&gt;0,INDEX(Q2097:Q14231,MATCH(TRUE,INDEX(Q2097:Q14231="",,),0)-1),"")</f>
        <v>10</v>
      </c>
      <c r="Q2097">
        <f t="shared" si="48"/>
        <v>1</v>
      </c>
      <c r="R2097">
        <f>IF(P2097="","",0)</f>
        <v>0</v>
      </c>
    </row>
    <row r="2098" spans="1:18" x14ac:dyDescent="0.3">
      <c r="A2098" t="s">
        <v>260</v>
      </c>
      <c r="B2098" s="1">
        <v>38651</v>
      </c>
      <c r="C2098" t="s">
        <v>16</v>
      </c>
      <c r="D2098" t="s">
        <v>327</v>
      </c>
      <c r="E2098" t="s">
        <v>328</v>
      </c>
      <c r="G2098" s="6" t="s">
        <v>88</v>
      </c>
      <c r="H2098" t="s">
        <v>264</v>
      </c>
      <c r="I2098" t="s">
        <v>45</v>
      </c>
      <c r="J2098" t="s">
        <v>93</v>
      </c>
      <c r="K2098">
        <v>0.4</v>
      </c>
      <c r="L2098">
        <v>348</v>
      </c>
      <c r="M2098" t="s">
        <v>263</v>
      </c>
      <c r="N2098">
        <v>348</v>
      </c>
      <c r="O2098" t="s">
        <v>24</v>
      </c>
      <c r="P2098" cm="1">
        <f t="array" ref="P2098">IF(Q2098&gt;0,INDEX(Q2098:Q14232,MATCH(TRUE,INDEX(Q2098:Q14232="",,),0)-1),"")</f>
        <v>10</v>
      </c>
      <c r="Q2098">
        <f t="shared" si="48"/>
        <v>1</v>
      </c>
      <c r="R2098">
        <f>IF(P2098="","",0)</f>
        <v>0</v>
      </c>
    </row>
    <row r="2099" spans="1:18" x14ac:dyDescent="0.3">
      <c r="A2099" t="s">
        <v>260</v>
      </c>
      <c r="B2099" s="1">
        <v>38651</v>
      </c>
      <c r="C2099" t="s">
        <v>16</v>
      </c>
      <c r="D2099" t="s">
        <v>327</v>
      </c>
      <c r="E2099" t="s">
        <v>328</v>
      </c>
      <c r="G2099" s="6" t="s">
        <v>88</v>
      </c>
      <c r="H2099" t="s">
        <v>96</v>
      </c>
      <c r="I2099" t="s">
        <v>45</v>
      </c>
      <c r="J2099" t="s">
        <v>93</v>
      </c>
      <c r="K2099">
        <v>0.1</v>
      </c>
      <c r="L2099">
        <v>103</v>
      </c>
      <c r="M2099" t="s">
        <v>263</v>
      </c>
      <c r="N2099">
        <v>103</v>
      </c>
      <c r="O2099" t="s">
        <v>24</v>
      </c>
      <c r="P2099" cm="1">
        <f t="array" ref="P2099">IF(Q2099&gt;0,INDEX(Q2099:Q14233,MATCH(TRUE,INDEX(Q2099:Q14233="",,),0)-1),"")</f>
        <v>10</v>
      </c>
      <c r="Q2099">
        <f t="shared" si="48"/>
        <v>1</v>
      </c>
      <c r="R2099">
        <f>IF(P2099="","",0)</f>
        <v>0</v>
      </c>
    </row>
    <row r="2100" spans="1:18" x14ac:dyDescent="0.3">
      <c r="A2100" t="s">
        <v>260</v>
      </c>
      <c r="B2100" s="1">
        <v>38651</v>
      </c>
      <c r="C2100" t="s">
        <v>16</v>
      </c>
      <c r="D2100" t="s">
        <v>327</v>
      </c>
      <c r="E2100" t="s">
        <v>328</v>
      </c>
      <c r="G2100" s="6" t="s">
        <v>88</v>
      </c>
      <c r="H2100" t="s">
        <v>265</v>
      </c>
      <c r="I2100" t="s">
        <v>45</v>
      </c>
      <c r="J2100" t="s">
        <v>93</v>
      </c>
      <c r="K2100">
        <v>0.4</v>
      </c>
      <c r="L2100">
        <v>38</v>
      </c>
      <c r="M2100" t="s">
        <v>263</v>
      </c>
      <c r="N2100">
        <v>38</v>
      </c>
      <c r="O2100" t="s">
        <v>24</v>
      </c>
      <c r="P2100" cm="1">
        <f t="array" ref="P2100">IF(Q2100&gt;0,INDEX(Q2100:Q14234,MATCH(TRUE,INDEX(Q2100:Q14234="",,),0)-1),"")</f>
        <v>10</v>
      </c>
      <c r="Q2100">
        <f t="shared" si="48"/>
        <v>1</v>
      </c>
      <c r="R2100">
        <f>IF(P2100="","",0)</f>
        <v>0</v>
      </c>
    </row>
    <row r="2101" spans="1:18" x14ac:dyDescent="0.3">
      <c r="A2101" t="s">
        <v>260</v>
      </c>
      <c r="B2101" s="1">
        <v>38651</v>
      </c>
      <c r="C2101" t="s">
        <v>16</v>
      </c>
      <c r="D2101" t="s">
        <v>327</v>
      </c>
      <c r="E2101" t="s">
        <v>328</v>
      </c>
      <c r="G2101" s="6" t="s">
        <v>88</v>
      </c>
      <c r="H2101" t="s">
        <v>200</v>
      </c>
      <c r="I2101" t="s">
        <v>45</v>
      </c>
      <c r="J2101" t="s">
        <v>93</v>
      </c>
      <c r="K2101">
        <v>1.1000000000000001</v>
      </c>
      <c r="L2101">
        <v>450</v>
      </c>
      <c r="M2101" t="s">
        <v>263</v>
      </c>
      <c r="N2101">
        <v>450</v>
      </c>
      <c r="O2101" t="s">
        <v>24</v>
      </c>
      <c r="P2101" cm="1">
        <f t="array" ref="P2101">IF(Q2101&gt;0,INDEX(Q2101:Q14235,MATCH(TRUE,INDEX(Q2101:Q14235="",,),0)-1),"")</f>
        <v>10</v>
      </c>
      <c r="Q2101">
        <f t="shared" si="48"/>
        <v>1</v>
      </c>
      <c r="R2101">
        <f>IF(P2101="","",0)</f>
        <v>0</v>
      </c>
    </row>
    <row r="2102" spans="1:18" x14ac:dyDescent="0.3">
      <c r="A2102" t="s">
        <v>260</v>
      </c>
      <c r="B2102" s="1">
        <v>38651</v>
      </c>
      <c r="C2102" t="s">
        <v>16</v>
      </c>
      <c r="D2102" t="s">
        <v>327</v>
      </c>
      <c r="E2102" t="s">
        <v>328</v>
      </c>
      <c r="G2102" s="6" t="s">
        <v>88</v>
      </c>
      <c r="H2102" t="s">
        <v>128</v>
      </c>
      <c r="I2102" t="s">
        <v>21</v>
      </c>
      <c r="J2102" t="s">
        <v>73</v>
      </c>
      <c r="K2102">
        <v>80</v>
      </c>
      <c r="L2102">
        <v>19.100000000000001</v>
      </c>
      <c r="M2102" t="s">
        <v>263</v>
      </c>
      <c r="N2102">
        <v>19.100000000000001</v>
      </c>
      <c r="O2102" t="s">
        <v>24</v>
      </c>
      <c r="P2102" cm="1">
        <f t="array" ref="P2102">IF(Q2102&gt;0,INDEX(Q2102:Q14236,MATCH(TRUE,INDEX(Q2102:Q14236="",,),0)-1),"")</f>
        <v>10</v>
      </c>
      <c r="Q2102">
        <f t="shared" si="48"/>
        <v>1</v>
      </c>
      <c r="R2102">
        <f>IF(P2102="","",0)</f>
        <v>0</v>
      </c>
    </row>
    <row r="2103" spans="1:18" x14ac:dyDescent="0.3">
      <c r="A2103" t="s">
        <v>260</v>
      </c>
      <c r="B2103" s="1">
        <v>38651</v>
      </c>
      <c r="C2103" t="s">
        <v>16</v>
      </c>
      <c r="D2103" t="s">
        <v>327</v>
      </c>
      <c r="E2103" t="s">
        <v>328</v>
      </c>
      <c r="G2103" t="s">
        <v>19</v>
      </c>
      <c r="H2103" t="s">
        <v>102</v>
      </c>
      <c r="I2103" t="s">
        <v>45</v>
      </c>
      <c r="J2103" t="s">
        <v>93</v>
      </c>
      <c r="K2103">
        <v>21.3</v>
      </c>
      <c r="L2103">
        <v>767</v>
      </c>
      <c r="M2103" t="s">
        <v>329</v>
      </c>
      <c r="N2103">
        <v>800</v>
      </c>
      <c r="P2103" cm="1">
        <f t="array" ref="P2103">IF(Q2103&gt;0,INDEX(Q2103:Q14237,MATCH(TRUE,INDEX(Q2103:Q14237="",,),0)-1),"")</f>
        <v>10</v>
      </c>
      <c r="Q2103">
        <f t="shared" si="48"/>
        <v>2</v>
      </c>
      <c r="R2103">
        <f>IF(P2103="","",0)</f>
        <v>0</v>
      </c>
    </row>
    <row r="2104" spans="1:18" x14ac:dyDescent="0.3">
      <c r="A2104" t="s">
        <v>260</v>
      </c>
      <c r="B2104" s="1">
        <v>38651</v>
      </c>
      <c r="C2104" t="s">
        <v>16</v>
      </c>
      <c r="D2104" t="s">
        <v>327</v>
      </c>
      <c r="E2104" t="s">
        <v>328</v>
      </c>
      <c r="G2104" t="s">
        <v>19</v>
      </c>
      <c r="H2104" t="s">
        <v>101</v>
      </c>
      <c r="I2104" t="s">
        <v>21</v>
      </c>
      <c r="J2104" t="s">
        <v>73</v>
      </c>
      <c r="K2104">
        <v>157.19999999999999</v>
      </c>
      <c r="L2104">
        <v>14.6</v>
      </c>
      <c r="M2104" t="s">
        <v>329</v>
      </c>
      <c r="N2104">
        <v>30</v>
      </c>
      <c r="P2104" cm="1">
        <f t="array" ref="P2104">IF(Q2104&gt;0,INDEX(Q2104:Q14238,MATCH(TRUE,INDEX(Q2104:Q14238="",,),0)-1),"")</f>
        <v>10</v>
      </c>
      <c r="Q2104">
        <f t="shared" si="48"/>
        <v>2</v>
      </c>
      <c r="R2104">
        <f>IF(P2104="","",0)</f>
        <v>0</v>
      </c>
    </row>
    <row r="2105" spans="1:18" x14ac:dyDescent="0.3">
      <c r="A2105" t="s">
        <v>260</v>
      </c>
      <c r="B2105" s="1">
        <v>38651</v>
      </c>
      <c r="C2105" t="s">
        <v>16</v>
      </c>
      <c r="D2105" t="s">
        <v>327</v>
      </c>
      <c r="E2105" t="s">
        <v>328</v>
      </c>
      <c r="G2105" t="s">
        <v>19</v>
      </c>
      <c r="H2105" t="s">
        <v>72</v>
      </c>
      <c r="I2105" t="s">
        <v>21</v>
      </c>
      <c r="J2105" t="s">
        <v>73</v>
      </c>
      <c r="K2105">
        <v>507.8</v>
      </c>
      <c r="L2105">
        <v>14</v>
      </c>
      <c r="M2105" t="s">
        <v>329</v>
      </c>
      <c r="N2105">
        <v>39.9</v>
      </c>
      <c r="P2105" cm="1">
        <f t="array" ref="P2105">IF(Q2105&gt;0,INDEX(Q2105:Q14239,MATCH(TRUE,INDEX(Q2105:Q14239="",,),0)-1),"")</f>
        <v>10</v>
      </c>
      <c r="Q2105">
        <f t="shared" si="48"/>
        <v>2</v>
      </c>
      <c r="R2105">
        <f>IF(P2105="","",0)</f>
        <v>0</v>
      </c>
    </row>
    <row r="2106" spans="1:18" x14ac:dyDescent="0.3">
      <c r="A2106" t="s">
        <v>260</v>
      </c>
      <c r="B2106" s="1">
        <v>38651</v>
      </c>
      <c r="C2106" t="s">
        <v>16</v>
      </c>
      <c r="D2106" t="s">
        <v>327</v>
      </c>
      <c r="E2106" t="s">
        <v>328</v>
      </c>
      <c r="G2106" s="6" t="s">
        <v>88</v>
      </c>
      <c r="H2106" t="s">
        <v>85</v>
      </c>
      <c r="I2106" t="s">
        <v>45</v>
      </c>
      <c r="J2106" t="s">
        <v>93</v>
      </c>
      <c r="K2106">
        <v>8.3000000000000007</v>
      </c>
      <c r="L2106">
        <v>134</v>
      </c>
      <c r="M2106" t="s">
        <v>329</v>
      </c>
      <c r="N2106">
        <v>134</v>
      </c>
      <c r="P2106" cm="1">
        <f t="array" ref="P2106">IF(Q2106&gt;0,INDEX(Q2106:Q14240,MATCH(TRUE,INDEX(Q2106:Q14240="",,),0)-1),"")</f>
        <v>10</v>
      </c>
      <c r="Q2106">
        <f t="shared" si="48"/>
        <v>2</v>
      </c>
      <c r="R2106">
        <f>IF(P2106="","",0)</f>
        <v>0</v>
      </c>
    </row>
    <row r="2107" spans="1:18" x14ac:dyDescent="0.3">
      <c r="A2107" t="s">
        <v>260</v>
      </c>
      <c r="B2107" s="1">
        <v>38651</v>
      </c>
      <c r="C2107" t="s">
        <v>16</v>
      </c>
      <c r="D2107" t="s">
        <v>327</v>
      </c>
      <c r="E2107" t="s">
        <v>328</v>
      </c>
      <c r="G2107" s="6" t="s">
        <v>88</v>
      </c>
      <c r="H2107" t="s">
        <v>264</v>
      </c>
      <c r="I2107" t="s">
        <v>45</v>
      </c>
      <c r="J2107" t="s">
        <v>93</v>
      </c>
      <c r="K2107">
        <v>0.4</v>
      </c>
      <c r="L2107">
        <v>348</v>
      </c>
      <c r="M2107" t="s">
        <v>329</v>
      </c>
      <c r="N2107">
        <v>348</v>
      </c>
      <c r="P2107" cm="1">
        <f t="array" ref="P2107">IF(Q2107&gt;0,INDEX(Q2107:Q14241,MATCH(TRUE,INDEX(Q2107:Q14241="",,),0)-1),"")</f>
        <v>10</v>
      </c>
      <c r="Q2107">
        <f t="shared" si="48"/>
        <v>2</v>
      </c>
      <c r="R2107">
        <f>IF(P2107="","",0)</f>
        <v>0</v>
      </c>
    </row>
    <row r="2108" spans="1:18" x14ac:dyDescent="0.3">
      <c r="A2108" t="s">
        <v>260</v>
      </c>
      <c r="B2108" s="1">
        <v>38651</v>
      </c>
      <c r="C2108" t="s">
        <v>16</v>
      </c>
      <c r="D2108" t="s">
        <v>327</v>
      </c>
      <c r="E2108" t="s">
        <v>328</v>
      </c>
      <c r="G2108" s="6" t="s">
        <v>88</v>
      </c>
      <c r="H2108" t="s">
        <v>96</v>
      </c>
      <c r="I2108" t="s">
        <v>45</v>
      </c>
      <c r="J2108" t="s">
        <v>93</v>
      </c>
      <c r="K2108">
        <v>0.1</v>
      </c>
      <c r="L2108">
        <v>103</v>
      </c>
      <c r="M2108" t="s">
        <v>329</v>
      </c>
      <c r="N2108">
        <v>103</v>
      </c>
      <c r="P2108" cm="1">
        <f t="array" ref="P2108">IF(Q2108&gt;0,INDEX(Q2108:Q14242,MATCH(TRUE,INDEX(Q2108:Q14242="",,),0)-1),"")</f>
        <v>10</v>
      </c>
      <c r="Q2108">
        <f t="shared" si="48"/>
        <v>2</v>
      </c>
      <c r="R2108">
        <f>IF(P2108="","",0)</f>
        <v>0</v>
      </c>
    </row>
    <row r="2109" spans="1:18" x14ac:dyDescent="0.3">
      <c r="A2109" t="s">
        <v>260</v>
      </c>
      <c r="B2109" s="1">
        <v>38651</v>
      </c>
      <c r="C2109" t="s">
        <v>16</v>
      </c>
      <c r="D2109" t="s">
        <v>327</v>
      </c>
      <c r="E2109" t="s">
        <v>328</v>
      </c>
      <c r="G2109" s="6" t="s">
        <v>88</v>
      </c>
      <c r="H2109" t="s">
        <v>265</v>
      </c>
      <c r="I2109" t="s">
        <v>45</v>
      </c>
      <c r="J2109" t="s">
        <v>93</v>
      </c>
      <c r="K2109">
        <v>0.4</v>
      </c>
      <c r="L2109">
        <v>38</v>
      </c>
      <c r="M2109" t="s">
        <v>329</v>
      </c>
      <c r="N2109">
        <v>38</v>
      </c>
      <c r="P2109" cm="1">
        <f t="array" ref="P2109">IF(Q2109&gt;0,INDEX(Q2109:Q14243,MATCH(TRUE,INDEX(Q2109:Q14243="",,),0)-1),"")</f>
        <v>10</v>
      </c>
      <c r="Q2109">
        <f t="shared" si="48"/>
        <v>2</v>
      </c>
      <c r="R2109">
        <f>IF(P2109="","",0)</f>
        <v>0</v>
      </c>
    </row>
    <row r="2110" spans="1:18" x14ac:dyDescent="0.3">
      <c r="A2110" t="s">
        <v>260</v>
      </c>
      <c r="B2110" s="1">
        <v>38651</v>
      </c>
      <c r="C2110" t="s">
        <v>16</v>
      </c>
      <c r="D2110" t="s">
        <v>327</v>
      </c>
      <c r="E2110" t="s">
        <v>328</v>
      </c>
      <c r="G2110" s="6" t="s">
        <v>88</v>
      </c>
      <c r="H2110" t="s">
        <v>200</v>
      </c>
      <c r="I2110" t="s">
        <v>45</v>
      </c>
      <c r="J2110" t="s">
        <v>93</v>
      </c>
      <c r="K2110">
        <v>1.1000000000000001</v>
      </c>
      <c r="L2110">
        <v>450</v>
      </c>
      <c r="M2110" t="s">
        <v>329</v>
      </c>
      <c r="N2110">
        <v>450</v>
      </c>
      <c r="P2110" cm="1">
        <f t="array" ref="P2110">IF(Q2110&gt;0,INDEX(Q2110:Q14244,MATCH(TRUE,INDEX(Q2110:Q14244="",,),0)-1),"")</f>
        <v>10</v>
      </c>
      <c r="Q2110">
        <f t="shared" si="48"/>
        <v>2</v>
      </c>
      <c r="R2110">
        <f>IF(P2110="","",0)</f>
        <v>0</v>
      </c>
    </row>
    <row r="2111" spans="1:18" x14ac:dyDescent="0.3">
      <c r="A2111" t="s">
        <v>260</v>
      </c>
      <c r="B2111" s="1">
        <v>38651</v>
      </c>
      <c r="C2111" t="s">
        <v>16</v>
      </c>
      <c r="D2111" t="s">
        <v>327</v>
      </c>
      <c r="E2111" t="s">
        <v>328</v>
      </c>
      <c r="G2111" s="6" t="s">
        <v>88</v>
      </c>
      <c r="H2111" t="s">
        <v>128</v>
      </c>
      <c r="I2111" t="s">
        <v>21</v>
      </c>
      <c r="J2111" t="s">
        <v>73</v>
      </c>
      <c r="K2111">
        <v>80</v>
      </c>
      <c r="L2111">
        <v>19.100000000000001</v>
      </c>
      <c r="M2111" t="s">
        <v>329</v>
      </c>
      <c r="N2111">
        <v>19.100000000000001</v>
      </c>
      <c r="P2111" cm="1">
        <f t="array" ref="P2111">IF(Q2111&gt;0,INDEX(Q2111:Q14245,MATCH(TRUE,INDEX(Q2111:Q14245="",,),0)-1),"")</f>
        <v>10</v>
      </c>
      <c r="Q2111">
        <f t="shared" si="48"/>
        <v>2</v>
      </c>
      <c r="R2111">
        <f>IF(P2111="","",0)</f>
        <v>0</v>
      </c>
    </row>
    <row r="2112" spans="1:18" x14ac:dyDescent="0.3">
      <c r="A2112" t="s">
        <v>260</v>
      </c>
      <c r="B2112" s="1">
        <v>38651</v>
      </c>
      <c r="C2112" t="s">
        <v>16</v>
      </c>
      <c r="D2112" t="s">
        <v>327</v>
      </c>
      <c r="E2112" t="s">
        <v>328</v>
      </c>
      <c r="G2112" t="s">
        <v>19</v>
      </c>
      <c r="H2112" t="s">
        <v>102</v>
      </c>
      <c r="I2112" t="s">
        <v>45</v>
      </c>
      <c r="J2112" t="s">
        <v>93</v>
      </c>
      <c r="K2112">
        <v>21.3</v>
      </c>
      <c r="L2112">
        <v>767</v>
      </c>
      <c r="M2112" t="s">
        <v>275</v>
      </c>
      <c r="N2112">
        <v>1150</v>
      </c>
      <c r="P2112" cm="1">
        <f t="array" ref="P2112">IF(Q2112&gt;0,INDEX(Q2112:Q14246,MATCH(TRUE,INDEX(Q2112:Q14246="",,),0)-1),"")</f>
        <v>10</v>
      </c>
      <c r="Q2112">
        <f t="shared" si="48"/>
        <v>3</v>
      </c>
      <c r="R2112">
        <f>IF(P2112="","",0)</f>
        <v>0</v>
      </c>
    </row>
    <row r="2113" spans="1:18" x14ac:dyDescent="0.3">
      <c r="A2113" t="s">
        <v>260</v>
      </c>
      <c r="B2113" s="1">
        <v>38651</v>
      </c>
      <c r="C2113" t="s">
        <v>16</v>
      </c>
      <c r="D2113" t="s">
        <v>327</v>
      </c>
      <c r="E2113" t="s">
        <v>328</v>
      </c>
      <c r="G2113" t="s">
        <v>19</v>
      </c>
      <c r="H2113" t="s">
        <v>101</v>
      </c>
      <c r="I2113" t="s">
        <v>21</v>
      </c>
      <c r="J2113" t="s">
        <v>73</v>
      </c>
      <c r="K2113">
        <v>157.19999999999999</v>
      </c>
      <c r="L2113">
        <v>14.6</v>
      </c>
      <c r="M2113" t="s">
        <v>275</v>
      </c>
      <c r="N2113">
        <v>20.22</v>
      </c>
      <c r="P2113" cm="1">
        <f t="array" ref="P2113">IF(Q2113&gt;0,INDEX(Q2113:Q14247,MATCH(TRUE,INDEX(Q2113:Q14247="",,),0)-1),"")</f>
        <v>10</v>
      </c>
      <c r="Q2113">
        <f t="shared" si="48"/>
        <v>3</v>
      </c>
      <c r="R2113">
        <f>IF(P2113="","",0)</f>
        <v>0</v>
      </c>
    </row>
    <row r="2114" spans="1:18" x14ac:dyDescent="0.3">
      <c r="A2114" t="s">
        <v>260</v>
      </c>
      <c r="B2114" s="1">
        <v>38651</v>
      </c>
      <c r="C2114" t="s">
        <v>16</v>
      </c>
      <c r="D2114" t="s">
        <v>327</v>
      </c>
      <c r="E2114" t="s">
        <v>328</v>
      </c>
      <c r="G2114" t="s">
        <v>19</v>
      </c>
      <c r="H2114" t="s">
        <v>72</v>
      </c>
      <c r="I2114" t="s">
        <v>21</v>
      </c>
      <c r="J2114" t="s">
        <v>73</v>
      </c>
      <c r="K2114">
        <v>507.8</v>
      </c>
      <c r="L2114">
        <v>14</v>
      </c>
      <c r="M2114" t="s">
        <v>275</v>
      </c>
      <c r="N2114">
        <v>25</v>
      </c>
      <c r="P2114" cm="1">
        <f t="array" ref="P2114">IF(Q2114&gt;0,INDEX(Q2114:Q14248,MATCH(TRUE,INDEX(Q2114:Q14248="",,),0)-1),"")</f>
        <v>10</v>
      </c>
      <c r="Q2114">
        <f t="shared" si="48"/>
        <v>3</v>
      </c>
      <c r="R2114">
        <f>IF(P2114="","",0)</f>
        <v>0</v>
      </c>
    </row>
    <row r="2115" spans="1:18" x14ac:dyDescent="0.3">
      <c r="A2115" t="s">
        <v>260</v>
      </c>
      <c r="B2115" s="1">
        <v>38651</v>
      </c>
      <c r="C2115" t="s">
        <v>16</v>
      </c>
      <c r="D2115" t="s">
        <v>327</v>
      </c>
      <c r="E2115" t="s">
        <v>328</v>
      </c>
      <c r="G2115" s="6" t="s">
        <v>88</v>
      </c>
      <c r="H2115" t="s">
        <v>85</v>
      </c>
      <c r="I2115" t="s">
        <v>45</v>
      </c>
      <c r="J2115" t="s">
        <v>93</v>
      </c>
      <c r="K2115">
        <v>8.3000000000000007</v>
      </c>
      <c r="L2115">
        <v>134</v>
      </c>
      <c r="M2115" t="s">
        <v>275</v>
      </c>
      <c r="N2115">
        <v>134</v>
      </c>
      <c r="P2115" cm="1">
        <f t="array" ref="P2115">IF(Q2115&gt;0,INDEX(Q2115:Q14249,MATCH(TRUE,INDEX(Q2115:Q14249="",,),0)-1),"")</f>
        <v>10</v>
      </c>
      <c r="Q2115">
        <f t="shared" si="48"/>
        <v>3</v>
      </c>
      <c r="R2115">
        <f>IF(P2115="","",0)</f>
        <v>0</v>
      </c>
    </row>
    <row r="2116" spans="1:18" x14ac:dyDescent="0.3">
      <c r="A2116" t="s">
        <v>260</v>
      </c>
      <c r="B2116" s="1">
        <v>38651</v>
      </c>
      <c r="C2116" t="s">
        <v>16</v>
      </c>
      <c r="D2116" t="s">
        <v>327</v>
      </c>
      <c r="E2116" t="s">
        <v>328</v>
      </c>
      <c r="G2116" s="6" t="s">
        <v>88</v>
      </c>
      <c r="H2116" t="s">
        <v>264</v>
      </c>
      <c r="I2116" t="s">
        <v>45</v>
      </c>
      <c r="J2116" t="s">
        <v>93</v>
      </c>
      <c r="K2116">
        <v>0.4</v>
      </c>
      <c r="L2116">
        <v>348</v>
      </c>
      <c r="M2116" t="s">
        <v>275</v>
      </c>
      <c r="N2116">
        <v>348</v>
      </c>
      <c r="P2116" cm="1">
        <f t="array" ref="P2116">IF(Q2116&gt;0,INDEX(Q2116:Q14250,MATCH(TRUE,INDEX(Q2116:Q14250="",,),0)-1),"")</f>
        <v>10</v>
      </c>
      <c r="Q2116">
        <f t="shared" si="48"/>
        <v>3</v>
      </c>
      <c r="R2116">
        <f>IF(P2116="","",0)</f>
        <v>0</v>
      </c>
    </row>
    <row r="2117" spans="1:18" x14ac:dyDescent="0.3">
      <c r="A2117" t="s">
        <v>260</v>
      </c>
      <c r="B2117" s="1">
        <v>38651</v>
      </c>
      <c r="C2117" t="s">
        <v>16</v>
      </c>
      <c r="D2117" t="s">
        <v>327</v>
      </c>
      <c r="E2117" t="s">
        <v>328</v>
      </c>
      <c r="G2117" s="6" t="s">
        <v>88</v>
      </c>
      <c r="H2117" t="s">
        <v>96</v>
      </c>
      <c r="I2117" t="s">
        <v>45</v>
      </c>
      <c r="J2117" t="s">
        <v>93</v>
      </c>
      <c r="K2117">
        <v>0.1</v>
      </c>
      <c r="L2117">
        <v>103</v>
      </c>
      <c r="M2117" t="s">
        <v>275</v>
      </c>
      <c r="N2117">
        <v>103</v>
      </c>
      <c r="P2117" cm="1">
        <f t="array" ref="P2117">IF(Q2117&gt;0,INDEX(Q2117:Q14251,MATCH(TRUE,INDEX(Q2117:Q14251="",,),0)-1),"")</f>
        <v>10</v>
      </c>
      <c r="Q2117">
        <f t="shared" si="48"/>
        <v>3</v>
      </c>
      <c r="R2117">
        <f>IF(P2117="","",0)</f>
        <v>0</v>
      </c>
    </row>
    <row r="2118" spans="1:18" x14ac:dyDescent="0.3">
      <c r="A2118" t="s">
        <v>260</v>
      </c>
      <c r="B2118" s="1">
        <v>38651</v>
      </c>
      <c r="C2118" t="s">
        <v>16</v>
      </c>
      <c r="D2118" t="s">
        <v>327</v>
      </c>
      <c r="E2118" t="s">
        <v>328</v>
      </c>
      <c r="G2118" s="6" t="s">
        <v>88</v>
      </c>
      <c r="H2118" t="s">
        <v>265</v>
      </c>
      <c r="I2118" t="s">
        <v>45</v>
      </c>
      <c r="J2118" t="s">
        <v>93</v>
      </c>
      <c r="K2118">
        <v>0.4</v>
      </c>
      <c r="L2118">
        <v>38</v>
      </c>
      <c r="M2118" t="s">
        <v>275</v>
      </c>
      <c r="N2118">
        <v>38</v>
      </c>
      <c r="P2118" cm="1">
        <f t="array" ref="P2118">IF(Q2118&gt;0,INDEX(Q2118:Q14252,MATCH(TRUE,INDEX(Q2118:Q14252="",,),0)-1),"")</f>
        <v>10</v>
      </c>
      <c r="Q2118">
        <f t="shared" si="48"/>
        <v>3</v>
      </c>
      <c r="R2118">
        <f>IF(P2118="","",0)</f>
        <v>0</v>
      </c>
    </row>
    <row r="2119" spans="1:18" x14ac:dyDescent="0.3">
      <c r="A2119" t="s">
        <v>260</v>
      </c>
      <c r="B2119" s="1">
        <v>38651</v>
      </c>
      <c r="C2119" t="s">
        <v>16</v>
      </c>
      <c r="D2119" t="s">
        <v>327</v>
      </c>
      <c r="E2119" t="s">
        <v>328</v>
      </c>
      <c r="G2119" s="6" t="s">
        <v>88</v>
      </c>
      <c r="H2119" t="s">
        <v>200</v>
      </c>
      <c r="I2119" t="s">
        <v>45</v>
      </c>
      <c r="J2119" t="s">
        <v>93</v>
      </c>
      <c r="K2119">
        <v>1.1000000000000001</v>
      </c>
      <c r="L2119">
        <v>450</v>
      </c>
      <c r="M2119" t="s">
        <v>275</v>
      </c>
      <c r="N2119">
        <v>450</v>
      </c>
      <c r="P2119" cm="1">
        <f t="array" ref="P2119">IF(Q2119&gt;0,INDEX(Q2119:Q14253,MATCH(TRUE,INDEX(Q2119:Q14253="",,),0)-1),"")</f>
        <v>10</v>
      </c>
      <c r="Q2119">
        <f t="shared" si="48"/>
        <v>3</v>
      </c>
      <c r="R2119">
        <f>IF(P2119="","",0)</f>
        <v>0</v>
      </c>
    </row>
    <row r="2120" spans="1:18" x14ac:dyDescent="0.3">
      <c r="A2120" t="s">
        <v>260</v>
      </c>
      <c r="B2120" s="1">
        <v>38651</v>
      </c>
      <c r="C2120" t="s">
        <v>16</v>
      </c>
      <c r="D2120" t="s">
        <v>327</v>
      </c>
      <c r="E2120" t="s">
        <v>328</v>
      </c>
      <c r="G2120" s="6" t="s">
        <v>88</v>
      </c>
      <c r="H2120" t="s">
        <v>128</v>
      </c>
      <c r="I2120" t="s">
        <v>21</v>
      </c>
      <c r="J2120" t="s">
        <v>73</v>
      </c>
      <c r="K2120">
        <v>80</v>
      </c>
      <c r="L2120">
        <v>19.100000000000001</v>
      </c>
      <c r="M2120" t="s">
        <v>275</v>
      </c>
      <c r="N2120">
        <v>19.100000000000001</v>
      </c>
      <c r="P2120" cm="1">
        <f t="array" ref="P2120">IF(Q2120&gt;0,INDEX(Q2120:Q14254,MATCH(TRUE,INDEX(Q2120:Q14254="",,),0)-1),"")</f>
        <v>10</v>
      </c>
      <c r="Q2120">
        <f t="shared" si="48"/>
        <v>3</v>
      </c>
      <c r="R2120">
        <f>IF(P2120="","",0)</f>
        <v>0</v>
      </c>
    </row>
    <row r="2121" spans="1:18" x14ac:dyDescent="0.3">
      <c r="A2121" t="s">
        <v>260</v>
      </c>
      <c r="B2121" s="1">
        <v>38651</v>
      </c>
      <c r="C2121" t="s">
        <v>16</v>
      </c>
      <c r="D2121" t="s">
        <v>327</v>
      </c>
      <c r="E2121" t="s">
        <v>328</v>
      </c>
      <c r="G2121" t="s">
        <v>19</v>
      </c>
      <c r="H2121" t="s">
        <v>102</v>
      </c>
      <c r="I2121" t="s">
        <v>45</v>
      </c>
      <c r="J2121" t="s">
        <v>93</v>
      </c>
      <c r="K2121">
        <v>21.3</v>
      </c>
      <c r="L2121">
        <v>767</v>
      </c>
      <c r="M2121" t="s">
        <v>330</v>
      </c>
      <c r="N2121">
        <v>1100</v>
      </c>
      <c r="P2121" cm="1">
        <f t="array" ref="P2121">IF(Q2121&gt;0,INDEX(Q2121:Q14255,MATCH(TRUE,INDEX(Q2121:Q14255="",,),0)-1),"")</f>
        <v>10</v>
      </c>
      <c r="Q2121">
        <f t="shared" si="48"/>
        <v>4</v>
      </c>
      <c r="R2121">
        <f>IF(P2121="","",0)</f>
        <v>0</v>
      </c>
    </row>
    <row r="2122" spans="1:18" x14ac:dyDescent="0.3">
      <c r="A2122" t="s">
        <v>260</v>
      </c>
      <c r="B2122" s="1">
        <v>38651</v>
      </c>
      <c r="C2122" t="s">
        <v>16</v>
      </c>
      <c r="D2122" t="s">
        <v>327</v>
      </c>
      <c r="E2122" t="s">
        <v>328</v>
      </c>
      <c r="G2122" t="s">
        <v>19</v>
      </c>
      <c r="H2122" t="s">
        <v>101</v>
      </c>
      <c r="I2122" t="s">
        <v>21</v>
      </c>
      <c r="J2122" t="s">
        <v>73</v>
      </c>
      <c r="K2122">
        <v>157.19999999999999</v>
      </c>
      <c r="L2122">
        <v>14.6</v>
      </c>
      <c r="M2122" t="s">
        <v>330</v>
      </c>
      <c r="N2122">
        <v>24.5</v>
      </c>
      <c r="P2122" cm="1">
        <f t="array" ref="P2122">IF(Q2122&gt;0,INDEX(Q2122:Q14256,MATCH(TRUE,INDEX(Q2122:Q14256="",,),0)-1),"")</f>
        <v>10</v>
      </c>
      <c r="Q2122">
        <f t="shared" si="48"/>
        <v>4</v>
      </c>
      <c r="R2122">
        <f>IF(P2122="","",0)</f>
        <v>0</v>
      </c>
    </row>
    <row r="2123" spans="1:18" x14ac:dyDescent="0.3">
      <c r="A2123" t="s">
        <v>260</v>
      </c>
      <c r="B2123" s="1">
        <v>38651</v>
      </c>
      <c r="C2123" t="s">
        <v>16</v>
      </c>
      <c r="D2123" t="s">
        <v>327</v>
      </c>
      <c r="E2123" t="s">
        <v>328</v>
      </c>
      <c r="G2123" t="s">
        <v>19</v>
      </c>
      <c r="H2123" t="s">
        <v>72</v>
      </c>
      <c r="I2123" t="s">
        <v>21</v>
      </c>
      <c r="J2123" t="s">
        <v>73</v>
      </c>
      <c r="K2123">
        <v>507.8</v>
      </c>
      <c r="L2123">
        <v>14</v>
      </c>
      <c r="M2123" t="s">
        <v>330</v>
      </c>
      <c r="N2123">
        <v>22.75</v>
      </c>
      <c r="P2123" cm="1">
        <f t="array" ref="P2123">IF(Q2123&gt;0,INDEX(Q2123:Q14257,MATCH(TRUE,INDEX(Q2123:Q14257="",,),0)-1),"")</f>
        <v>10</v>
      </c>
      <c r="Q2123">
        <f t="shared" si="48"/>
        <v>4</v>
      </c>
      <c r="R2123">
        <f>IF(P2123="","",0)</f>
        <v>0</v>
      </c>
    </row>
    <row r="2124" spans="1:18" x14ac:dyDescent="0.3">
      <c r="A2124" t="s">
        <v>260</v>
      </c>
      <c r="B2124" s="1">
        <v>38651</v>
      </c>
      <c r="C2124" t="s">
        <v>16</v>
      </c>
      <c r="D2124" t="s">
        <v>327</v>
      </c>
      <c r="E2124" t="s">
        <v>328</v>
      </c>
      <c r="G2124" s="6" t="s">
        <v>88</v>
      </c>
      <c r="H2124" t="s">
        <v>85</v>
      </c>
      <c r="I2124" t="s">
        <v>45</v>
      </c>
      <c r="J2124" t="s">
        <v>93</v>
      </c>
      <c r="K2124">
        <v>8.3000000000000007</v>
      </c>
      <c r="L2124">
        <v>134</v>
      </c>
      <c r="M2124" t="s">
        <v>330</v>
      </c>
      <c r="N2124">
        <v>134</v>
      </c>
      <c r="P2124" cm="1">
        <f t="array" ref="P2124">IF(Q2124&gt;0,INDEX(Q2124:Q14258,MATCH(TRUE,INDEX(Q2124:Q14258="",,),0)-1),"")</f>
        <v>10</v>
      </c>
      <c r="Q2124">
        <f t="shared" si="48"/>
        <v>4</v>
      </c>
      <c r="R2124">
        <f>IF(P2124="","",0)</f>
        <v>0</v>
      </c>
    </row>
    <row r="2125" spans="1:18" x14ac:dyDescent="0.3">
      <c r="A2125" t="s">
        <v>260</v>
      </c>
      <c r="B2125" s="1">
        <v>38651</v>
      </c>
      <c r="C2125" t="s">
        <v>16</v>
      </c>
      <c r="D2125" t="s">
        <v>327</v>
      </c>
      <c r="E2125" t="s">
        <v>328</v>
      </c>
      <c r="G2125" s="6" t="s">
        <v>88</v>
      </c>
      <c r="H2125" t="s">
        <v>264</v>
      </c>
      <c r="I2125" t="s">
        <v>45</v>
      </c>
      <c r="J2125" t="s">
        <v>93</v>
      </c>
      <c r="K2125">
        <v>0.4</v>
      </c>
      <c r="L2125">
        <v>348</v>
      </c>
      <c r="M2125" t="s">
        <v>330</v>
      </c>
      <c r="N2125">
        <v>348</v>
      </c>
      <c r="P2125" cm="1">
        <f t="array" ref="P2125">IF(Q2125&gt;0,INDEX(Q2125:Q14259,MATCH(TRUE,INDEX(Q2125:Q14259="",,),0)-1),"")</f>
        <v>10</v>
      </c>
      <c r="Q2125">
        <f t="shared" si="48"/>
        <v>4</v>
      </c>
      <c r="R2125">
        <f>IF(P2125="","",0)</f>
        <v>0</v>
      </c>
    </row>
    <row r="2126" spans="1:18" x14ac:dyDescent="0.3">
      <c r="A2126" t="s">
        <v>260</v>
      </c>
      <c r="B2126" s="1">
        <v>38651</v>
      </c>
      <c r="C2126" t="s">
        <v>16</v>
      </c>
      <c r="D2126" t="s">
        <v>327</v>
      </c>
      <c r="E2126" t="s">
        <v>328</v>
      </c>
      <c r="G2126" s="6" t="s">
        <v>88</v>
      </c>
      <c r="H2126" t="s">
        <v>96</v>
      </c>
      <c r="I2126" t="s">
        <v>45</v>
      </c>
      <c r="J2126" t="s">
        <v>93</v>
      </c>
      <c r="K2126">
        <v>0.1</v>
      </c>
      <c r="L2126">
        <v>103</v>
      </c>
      <c r="M2126" t="s">
        <v>330</v>
      </c>
      <c r="N2126">
        <v>103</v>
      </c>
      <c r="P2126" cm="1">
        <f t="array" ref="P2126">IF(Q2126&gt;0,INDEX(Q2126:Q14260,MATCH(TRUE,INDEX(Q2126:Q14260="",,),0)-1),"")</f>
        <v>10</v>
      </c>
      <c r="Q2126">
        <f t="shared" si="48"/>
        <v>4</v>
      </c>
      <c r="R2126">
        <f>IF(P2126="","",0)</f>
        <v>0</v>
      </c>
    </row>
    <row r="2127" spans="1:18" x14ac:dyDescent="0.3">
      <c r="A2127" t="s">
        <v>260</v>
      </c>
      <c r="B2127" s="1">
        <v>38651</v>
      </c>
      <c r="C2127" t="s">
        <v>16</v>
      </c>
      <c r="D2127" t="s">
        <v>327</v>
      </c>
      <c r="E2127" t="s">
        <v>328</v>
      </c>
      <c r="G2127" s="6" t="s">
        <v>88</v>
      </c>
      <c r="H2127" t="s">
        <v>265</v>
      </c>
      <c r="I2127" t="s">
        <v>45</v>
      </c>
      <c r="J2127" t="s">
        <v>93</v>
      </c>
      <c r="K2127">
        <v>0.4</v>
      </c>
      <c r="L2127">
        <v>38</v>
      </c>
      <c r="M2127" t="s">
        <v>330</v>
      </c>
      <c r="N2127">
        <v>38</v>
      </c>
      <c r="P2127" cm="1">
        <f t="array" ref="P2127">IF(Q2127&gt;0,INDEX(Q2127:Q14261,MATCH(TRUE,INDEX(Q2127:Q14261="",,),0)-1),"")</f>
        <v>10</v>
      </c>
      <c r="Q2127">
        <f t="shared" si="48"/>
        <v>4</v>
      </c>
      <c r="R2127">
        <f>IF(P2127="","",0)</f>
        <v>0</v>
      </c>
    </row>
    <row r="2128" spans="1:18" x14ac:dyDescent="0.3">
      <c r="A2128" t="s">
        <v>260</v>
      </c>
      <c r="B2128" s="1">
        <v>38651</v>
      </c>
      <c r="C2128" t="s">
        <v>16</v>
      </c>
      <c r="D2128" t="s">
        <v>327</v>
      </c>
      <c r="E2128" t="s">
        <v>328</v>
      </c>
      <c r="G2128" s="6" t="s">
        <v>88</v>
      </c>
      <c r="H2128" t="s">
        <v>200</v>
      </c>
      <c r="I2128" t="s">
        <v>45</v>
      </c>
      <c r="J2128" t="s">
        <v>93</v>
      </c>
      <c r="K2128">
        <v>1.1000000000000001</v>
      </c>
      <c r="L2128">
        <v>450</v>
      </c>
      <c r="M2128" t="s">
        <v>330</v>
      </c>
      <c r="N2128">
        <v>450</v>
      </c>
      <c r="P2128" cm="1">
        <f t="array" ref="P2128">IF(Q2128&gt;0,INDEX(Q2128:Q14262,MATCH(TRUE,INDEX(Q2128:Q14262="",,),0)-1),"")</f>
        <v>10</v>
      </c>
      <c r="Q2128">
        <f t="shared" si="48"/>
        <v>4</v>
      </c>
      <c r="R2128">
        <f>IF(P2128="","",0)</f>
        <v>0</v>
      </c>
    </row>
    <row r="2129" spans="1:18" x14ac:dyDescent="0.3">
      <c r="A2129" t="s">
        <v>260</v>
      </c>
      <c r="B2129" s="1">
        <v>38651</v>
      </c>
      <c r="C2129" t="s">
        <v>16</v>
      </c>
      <c r="D2129" t="s">
        <v>327</v>
      </c>
      <c r="E2129" t="s">
        <v>328</v>
      </c>
      <c r="G2129" s="6" t="s">
        <v>88</v>
      </c>
      <c r="H2129" t="s">
        <v>128</v>
      </c>
      <c r="I2129" t="s">
        <v>21</v>
      </c>
      <c r="J2129" t="s">
        <v>73</v>
      </c>
      <c r="K2129">
        <v>80</v>
      </c>
      <c r="L2129">
        <v>19.100000000000001</v>
      </c>
      <c r="M2129" t="s">
        <v>330</v>
      </c>
      <c r="N2129">
        <v>19.100000000000001</v>
      </c>
      <c r="P2129" cm="1">
        <f t="array" ref="P2129">IF(Q2129&gt;0,INDEX(Q2129:Q14263,MATCH(TRUE,INDEX(Q2129:Q14263="",,),0)-1),"")</f>
        <v>10</v>
      </c>
      <c r="Q2129">
        <f t="shared" si="48"/>
        <v>4</v>
      </c>
      <c r="R2129">
        <f>IF(P2129="","",0)</f>
        <v>0</v>
      </c>
    </row>
    <row r="2130" spans="1:18" x14ac:dyDescent="0.3">
      <c r="A2130" t="s">
        <v>260</v>
      </c>
      <c r="B2130" s="1">
        <v>38651</v>
      </c>
      <c r="C2130" t="s">
        <v>16</v>
      </c>
      <c r="D2130" t="s">
        <v>327</v>
      </c>
      <c r="E2130" t="s">
        <v>328</v>
      </c>
      <c r="G2130" t="s">
        <v>19</v>
      </c>
      <c r="H2130" t="s">
        <v>102</v>
      </c>
      <c r="I2130" t="s">
        <v>45</v>
      </c>
      <c r="J2130" t="s">
        <v>93</v>
      </c>
      <c r="K2130">
        <v>21.3</v>
      </c>
      <c r="L2130">
        <v>767</v>
      </c>
      <c r="M2130" t="s">
        <v>276</v>
      </c>
      <c r="N2130">
        <v>882.86</v>
      </c>
      <c r="P2130" cm="1">
        <f t="array" ref="P2130">IF(Q2130&gt;0,INDEX(Q2130:Q14264,MATCH(TRUE,INDEX(Q2130:Q14264="",,),0)-1),"")</f>
        <v>10</v>
      </c>
      <c r="Q2130">
        <f t="shared" si="48"/>
        <v>5</v>
      </c>
      <c r="R2130">
        <f>IF(P2130="","",0)</f>
        <v>0</v>
      </c>
    </row>
    <row r="2131" spans="1:18" x14ac:dyDescent="0.3">
      <c r="A2131" t="s">
        <v>260</v>
      </c>
      <c r="B2131" s="1">
        <v>38651</v>
      </c>
      <c r="C2131" t="s">
        <v>16</v>
      </c>
      <c r="D2131" t="s">
        <v>327</v>
      </c>
      <c r="E2131" t="s">
        <v>328</v>
      </c>
      <c r="G2131" t="s">
        <v>19</v>
      </c>
      <c r="H2131" t="s">
        <v>101</v>
      </c>
      <c r="I2131" t="s">
        <v>21</v>
      </c>
      <c r="J2131" t="s">
        <v>73</v>
      </c>
      <c r="K2131">
        <v>157.19999999999999</v>
      </c>
      <c r="L2131">
        <v>14.6</v>
      </c>
      <c r="M2131" t="s">
        <v>276</v>
      </c>
      <c r="N2131">
        <v>22.09</v>
      </c>
      <c r="P2131" cm="1">
        <f t="array" ref="P2131">IF(Q2131&gt;0,INDEX(Q2131:Q14265,MATCH(TRUE,INDEX(Q2131:Q14265="",,),0)-1),"")</f>
        <v>10</v>
      </c>
      <c r="Q2131">
        <f t="shared" si="48"/>
        <v>5</v>
      </c>
      <c r="R2131">
        <f>IF(P2131="","",0)</f>
        <v>0</v>
      </c>
    </row>
    <row r="2132" spans="1:18" x14ac:dyDescent="0.3">
      <c r="A2132" t="s">
        <v>260</v>
      </c>
      <c r="B2132" s="1">
        <v>38651</v>
      </c>
      <c r="C2132" t="s">
        <v>16</v>
      </c>
      <c r="D2132" t="s">
        <v>327</v>
      </c>
      <c r="E2132" t="s">
        <v>328</v>
      </c>
      <c r="G2132" t="s">
        <v>19</v>
      </c>
      <c r="H2132" t="s">
        <v>72</v>
      </c>
      <c r="I2132" t="s">
        <v>21</v>
      </c>
      <c r="J2132" t="s">
        <v>73</v>
      </c>
      <c r="K2132">
        <v>507.8</v>
      </c>
      <c r="L2132">
        <v>14</v>
      </c>
      <c r="M2132" t="s">
        <v>276</v>
      </c>
      <c r="N2132">
        <v>30.21</v>
      </c>
      <c r="P2132" cm="1">
        <f t="array" ref="P2132">IF(Q2132&gt;0,INDEX(Q2132:Q14266,MATCH(TRUE,INDEX(Q2132:Q14266="",,),0)-1),"")</f>
        <v>10</v>
      </c>
      <c r="Q2132">
        <f t="shared" si="48"/>
        <v>5</v>
      </c>
      <c r="R2132">
        <f>IF(P2132="","",0)</f>
        <v>0</v>
      </c>
    </row>
    <row r="2133" spans="1:18" x14ac:dyDescent="0.3">
      <c r="A2133" t="s">
        <v>260</v>
      </c>
      <c r="B2133" s="1">
        <v>38651</v>
      </c>
      <c r="C2133" t="s">
        <v>16</v>
      </c>
      <c r="D2133" t="s">
        <v>327</v>
      </c>
      <c r="E2133" t="s">
        <v>328</v>
      </c>
      <c r="G2133" s="6" t="s">
        <v>88</v>
      </c>
      <c r="H2133" t="s">
        <v>85</v>
      </c>
      <c r="I2133" t="s">
        <v>45</v>
      </c>
      <c r="J2133" t="s">
        <v>93</v>
      </c>
      <c r="K2133">
        <v>8.3000000000000007</v>
      </c>
      <c r="L2133">
        <v>134</v>
      </c>
      <c r="M2133" t="s">
        <v>276</v>
      </c>
      <c r="N2133">
        <v>134</v>
      </c>
      <c r="P2133" cm="1">
        <f t="array" ref="P2133">IF(Q2133&gt;0,INDEX(Q2133:Q14267,MATCH(TRUE,INDEX(Q2133:Q14267="",,),0)-1),"")</f>
        <v>10</v>
      </c>
      <c r="Q2133">
        <f t="shared" si="48"/>
        <v>5</v>
      </c>
      <c r="R2133">
        <f>IF(P2133="","",0)</f>
        <v>0</v>
      </c>
    </row>
    <row r="2134" spans="1:18" x14ac:dyDescent="0.3">
      <c r="A2134" t="s">
        <v>260</v>
      </c>
      <c r="B2134" s="1">
        <v>38651</v>
      </c>
      <c r="C2134" t="s">
        <v>16</v>
      </c>
      <c r="D2134" t="s">
        <v>327</v>
      </c>
      <c r="E2134" t="s">
        <v>328</v>
      </c>
      <c r="G2134" s="6" t="s">
        <v>88</v>
      </c>
      <c r="H2134" t="s">
        <v>264</v>
      </c>
      <c r="I2134" t="s">
        <v>45</v>
      </c>
      <c r="J2134" t="s">
        <v>93</v>
      </c>
      <c r="K2134">
        <v>0.4</v>
      </c>
      <c r="L2134">
        <v>348</v>
      </c>
      <c r="M2134" t="s">
        <v>276</v>
      </c>
      <c r="N2134">
        <v>348</v>
      </c>
      <c r="P2134" cm="1">
        <f t="array" ref="P2134">IF(Q2134&gt;0,INDEX(Q2134:Q14268,MATCH(TRUE,INDEX(Q2134:Q14268="",,),0)-1),"")</f>
        <v>10</v>
      </c>
      <c r="Q2134">
        <f t="shared" si="48"/>
        <v>5</v>
      </c>
      <c r="R2134">
        <f>IF(P2134="","",0)</f>
        <v>0</v>
      </c>
    </row>
    <row r="2135" spans="1:18" x14ac:dyDescent="0.3">
      <c r="A2135" t="s">
        <v>260</v>
      </c>
      <c r="B2135" s="1">
        <v>38651</v>
      </c>
      <c r="C2135" t="s">
        <v>16</v>
      </c>
      <c r="D2135" t="s">
        <v>327</v>
      </c>
      <c r="E2135" t="s">
        <v>328</v>
      </c>
      <c r="G2135" s="6" t="s">
        <v>88</v>
      </c>
      <c r="H2135" t="s">
        <v>96</v>
      </c>
      <c r="I2135" t="s">
        <v>45</v>
      </c>
      <c r="J2135" t="s">
        <v>93</v>
      </c>
      <c r="K2135">
        <v>0.1</v>
      </c>
      <c r="L2135">
        <v>103</v>
      </c>
      <c r="M2135" t="s">
        <v>276</v>
      </c>
      <c r="N2135">
        <v>103</v>
      </c>
      <c r="P2135" cm="1">
        <f t="array" ref="P2135">IF(Q2135&gt;0,INDEX(Q2135:Q14269,MATCH(TRUE,INDEX(Q2135:Q14269="",,),0)-1),"")</f>
        <v>10</v>
      </c>
      <c r="Q2135">
        <f t="shared" si="48"/>
        <v>5</v>
      </c>
      <c r="R2135">
        <f>IF(P2135="","",0)</f>
        <v>0</v>
      </c>
    </row>
    <row r="2136" spans="1:18" x14ac:dyDescent="0.3">
      <c r="A2136" t="s">
        <v>260</v>
      </c>
      <c r="B2136" s="1">
        <v>38651</v>
      </c>
      <c r="C2136" t="s">
        <v>16</v>
      </c>
      <c r="D2136" t="s">
        <v>327</v>
      </c>
      <c r="E2136" t="s">
        <v>328</v>
      </c>
      <c r="G2136" s="6" t="s">
        <v>88</v>
      </c>
      <c r="H2136" t="s">
        <v>265</v>
      </c>
      <c r="I2136" t="s">
        <v>45</v>
      </c>
      <c r="J2136" t="s">
        <v>93</v>
      </c>
      <c r="K2136">
        <v>0.4</v>
      </c>
      <c r="L2136">
        <v>38</v>
      </c>
      <c r="M2136" t="s">
        <v>276</v>
      </c>
      <c r="N2136">
        <v>38</v>
      </c>
      <c r="P2136" cm="1">
        <f t="array" ref="P2136">IF(Q2136&gt;0,INDEX(Q2136:Q14270,MATCH(TRUE,INDEX(Q2136:Q14270="",,),0)-1),"")</f>
        <v>10</v>
      </c>
      <c r="Q2136">
        <f t="shared" si="48"/>
        <v>5</v>
      </c>
      <c r="R2136">
        <f>IF(P2136="","",0)</f>
        <v>0</v>
      </c>
    </row>
    <row r="2137" spans="1:18" x14ac:dyDescent="0.3">
      <c r="A2137" t="s">
        <v>260</v>
      </c>
      <c r="B2137" s="1">
        <v>38651</v>
      </c>
      <c r="C2137" t="s">
        <v>16</v>
      </c>
      <c r="D2137" t="s">
        <v>327</v>
      </c>
      <c r="E2137" t="s">
        <v>328</v>
      </c>
      <c r="G2137" s="6" t="s">
        <v>88</v>
      </c>
      <c r="H2137" t="s">
        <v>200</v>
      </c>
      <c r="I2137" t="s">
        <v>45</v>
      </c>
      <c r="J2137" t="s">
        <v>93</v>
      </c>
      <c r="K2137">
        <v>1.1000000000000001</v>
      </c>
      <c r="L2137">
        <v>450</v>
      </c>
      <c r="M2137" t="s">
        <v>276</v>
      </c>
      <c r="N2137">
        <v>450</v>
      </c>
      <c r="P2137" cm="1">
        <f t="array" ref="P2137">IF(Q2137&gt;0,INDEX(Q2137:Q14271,MATCH(TRUE,INDEX(Q2137:Q14271="",,),0)-1),"")</f>
        <v>10</v>
      </c>
      <c r="Q2137">
        <f t="shared" si="48"/>
        <v>5</v>
      </c>
      <c r="R2137">
        <f>IF(P2137="","",0)</f>
        <v>0</v>
      </c>
    </row>
    <row r="2138" spans="1:18" x14ac:dyDescent="0.3">
      <c r="A2138" t="s">
        <v>260</v>
      </c>
      <c r="B2138" s="1">
        <v>38651</v>
      </c>
      <c r="C2138" t="s">
        <v>16</v>
      </c>
      <c r="D2138" t="s">
        <v>327</v>
      </c>
      <c r="E2138" t="s">
        <v>328</v>
      </c>
      <c r="G2138" s="6" t="s">
        <v>88</v>
      </c>
      <c r="H2138" t="s">
        <v>128</v>
      </c>
      <c r="I2138" t="s">
        <v>21</v>
      </c>
      <c r="J2138" t="s">
        <v>73</v>
      </c>
      <c r="K2138">
        <v>80</v>
      </c>
      <c r="L2138">
        <v>19.100000000000001</v>
      </c>
      <c r="M2138" t="s">
        <v>276</v>
      </c>
      <c r="N2138">
        <v>19.100000000000001</v>
      </c>
      <c r="P2138" cm="1">
        <f t="array" ref="P2138">IF(Q2138&gt;0,INDEX(Q2138:Q14272,MATCH(TRUE,INDEX(Q2138:Q14272="",,),0)-1),"")</f>
        <v>10</v>
      </c>
      <c r="Q2138">
        <f t="shared" si="48"/>
        <v>5</v>
      </c>
      <c r="R2138">
        <f>IF(P2138="","",0)</f>
        <v>0</v>
      </c>
    </row>
    <row r="2139" spans="1:18" x14ac:dyDescent="0.3">
      <c r="A2139" t="s">
        <v>260</v>
      </c>
      <c r="B2139" s="1">
        <v>38651</v>
      </c>
      <c r="C2139" t="s">
        <v>16</v>
      </c>
      <c r="D2139" t="s">
        <v>327</v>
      </c>
      <c r="E2139" t="s">
        <v>328</v>
      </c>
      <c r="G2139" t="s">
        <v>19</v>
      </c>
      <c r="H2139" t="s">
        <v>102</v>
      </c>
      <c r="I2139" t="s">
        <v>45</v>
      </c>
      <c r="J2139" t="s">
        <v>93</v>
      </c>
      <c r="K2139">
        <v>21.3</v>
      </c>
      <c r="L2139">
        <v>767</v>
      </c>
      <c r="M2139" t="s">
        <v>303</v>
      </c>
      <c r="N2139">
        <v>963</v>
      </c>
      <c r="P2139" cm="1">
        <f t="array" ref="P2139">IF(Q2139&gt;0,INDEX(Q2139:Q14273,MATCH(TRUE,INDEX(Q2139:Q14273="",,),0)-1),"")</f>
        <v>10</v>
      </c>
      <c r="Q2139">
        <f t="shared" si="48"/>
        <v>6</v>
      </c>
      <c r="R2139">
        <f>IF(P2139="","",0)</f>
        <v>0</v>
      </c>
    </row>
    <row r="2140" spans="1:18" x14ac:dyDescent="0.3">
      <c r="A2140" t="s">
        <v>260</v>
      </c>
      <c r="B2140" s="1">
        <v>38651</v>
      </c>
      <c r="C2140" t="s">
        <v>16</v>
      </c>
      <c r="D2140" t="s">
        <v>327</v>
      </c>
      <c r="E2140" t="s">
        <v>328</v>
      </c>
      <c r="G2140" t="s">
        <v>19</v>
      </c>
      <c r="H2140" t="s">
        <v>101</v>
      </c>
      <c r="I2140" t="s">
        <v>21</v>
      </c>
      <c r="J2140" t="s">
        <v>73</v>
      </c>
      <c r="K2140">
        <v>157.19999999999999</v>
      </c>
      <c r="L2140">
        <v>14.6</v>
      </c>
      <c r="M2140" t="s">
        <v>303</v>
      </c>
      <c r="N2140">
        <v>18</v>
      </c>
      <c r="P2140" cm="1">
        <f t="array" ref="P2140">IF(Q2140&gt;0,INDEX(Q2140:Q14274,MATCH(TRUE,INDEX(Q2140:Q14274="",,),0)-1),"")</f>
        <v>10</v>
      </c>
      <c r="Q2140">
        <f t="shared" si="48"/>
        <v>6</v>
      </c>
      <c r="R2140">
        <f>IF(P2140="","",0)</f>
        <v>0</v>
      </c>
    </row>
    <row r="2141" spans="1:18" x14ac:dyDescent="0.3">
      <c r="A2141" t="s">
        <v>260</v>
      </c>
      <c r="B2141" s="1">
        <v>38651</v>
      </c>
      <c r="C2141" t="s">
        <v>16</v>
      </c>
      <c r="D2141" t="s">
        <v>327</v>
      </c>
      <c r="E2141" t="s">
        <v>328</v>
      </c>
      <c r="G2141" t="s">
        <v>19</v>
      </c>
      <c r="H2141" t="s">
        <v>72</v>
      </c>
      <c r="I2141" t="s">
        <v>21</v>
      </c>
      <c r="J2141" t="s">
        <v>73</v>
      </c>
      <c r="K2141">
        <v>507.8</v>
      </c>
      <c r="L2141">
        <v>14</v>
      </c>
      <c r="M2141" t="s">
        <v>303</v>
      </c>
      <c r="N2141">
        <v>18</v>
      </c>
      <c r="P2141" cm="1">
        <f t="array" ref="P2141">IF(Q2141&gt;0,INDEX(Q2141:Q14275,MATCH(TRUE,INDEX(Q2141:Q14275="",,),0)-1),"")</f>
        <v>10</v>
      </c>
      <c r="Q2141">
        <f t="shared" si="48"/>
        <v>6</v>
      </c>
      <c r="R2141">
        <f>IF(P2141="","",0)</f>
        <v>0</v>
      </c>
    </row>
    <row r="2142" spans="1:18" x14ac:dyDescent="0.3">
      <c r="A2142" t="s">
        <v>260</v>
      </c>
      <c r="B2142" s="1">
        <v>38651</v>
      </c>
      <c r="C2142" t="s">
        <v>16</v>
      </c>
      <c r="D2142" t="s">
        <v>327</v>
      </c>
      <c r="E2142" t="s">
        <v>328</v>
      </c>
      <c r="G2142" s="6" t="s">
        <v>88</v>
      </c>
      <c r="H2142" t="s">
        <v>85</v>
      </c>
      <c r="I2142" t="s">
        <v>45</v>
      </c>
      <c r="J2142" t="s">
        <v>93</v>
      </c>
      <c r="K2142">
        <v>8.3000000000000007</v>
      </c>
      <c r="L2142">
        <v>134</v>
      </c>
      <c r="M2142" t="s">
        <v>303</v>
      </c>
      <c r="N2142">
        <v>134</v>
      </c>
      <c r="P2142" cm="1">
        <f t="array" ref="P2142">IF(Q2142&gt;0,INDEX(Q2142:Q14276,MATCH(TRUE,INDEX(Q2142:Q14276="",,),0)-1),"")</f>
        <v>10</v>
      </c>
      <c r="Q2142">
        <f t="shared" si="48"/>
        <v>6</v>
      </c>
      <c r="R2142">
        <f>IF(P2142="","",0)</f>
        <v>0</v>
      </c>
    </row>
    <row r="2143" spans="1:18" x14ac:dyDescent="0.3">
      <c r="A2143" t="s">
        <v>260</v>
      </c>
      <c r="B2143" s="1">
        <v>38651</v>
      </c>
      <c r="C2143" t="s">
        <v>16</v>
      </c>
      <c r="D2143" t="s">
        <v>327</v>
      </c>
      <c r="E2143" t="s">
        <v>328</v>
      </c>
      <c r="G2143" s="6" t="s">
        <v>88</v>
      </c>
      <c r="H2143" t="s">
        <v>264</v>
      </c>
      <c r="I2143" t="s">
        <v>45</v>
      </c>
      <c r="J2143" t="s">
        <v>93</v>
      </c>
      <c r="K2143">
        <v>0.4</v>
      </c>
      <c r="L2143">
        <v>348</v>
      </c>
      <c r="M2143" t="s">
        <v>303</v>
      </c>
      <c r="N2143">
        <v>348</v>
      </c>
      <c r="P2143" cm="1">
        <f t="array" ref="P2143">IF(Q2143&gt;0,INDEX(Q2143:Q14277,MATCH(TRUE,INDEX(Q2143:Q14277="",,),0)-1),"")</f>
        <v>10</v>
      </c>
      <c r="Q2143">
        <f t="shared" si="48"/>
        <v>6</v>
      </c>
      <c r="R2143">
        <f>IF(P2143="","",0)</f>
        <v>0</v>
      </c>
    </row>
    <row r="2144" spans="1:18" x14ac:dyDescent="0.3">
      <c r="A2144" t="s">
        <v>260</v>
      </c>
      <c r="B2144" s="1">
        <v>38651</v>
      </c>
      <c r="C2144" t="s">
        <v>16</v>
      </c>
      <c r="D2144" t="s">
        <v>327</v>
      </c>
      <c r="E2144" t="s">
        <v>328</v>
      </c>
      <c r="G2144" s="6" t="s">
        <v>88</v>
      </c>
      <c r="H2144" t="s">
        <v>96</v>
      </c>
      <c r="I2144" t="s">
        <v>45</v>
      </c>
      <c r="J2144" t="s">
        <v>93</v>
      </c>
      <c r="K2144">
        <v>0.1</v>
      </c>
      <c r="L2144">
        <v>103</v>
      </c>
      <c r="M2144" t="s">
        <v>303</v>
      </c>
      <c r="N2144">
        <v>103</v>
      </c>
      <c r="P2144" cm="1">
        <f t="array" ref="P2144">IF(Q2144&gt;0,INDEX(Q2144:Q14278,MATCH(TRUE,INDEX(Q2144:Q14278="",,),0)-1),"")</f>
        <v>10</v>
      </c>
      <c r="Q2144">
        <f t="shared" si="48"/>
        <v>6</v>
      </c>
      <c r="R2144">
        <f>IF(P2144="","",0)</f>
        <v>0</v>
      </c>
    </row>
    <row r="2145" spans="1:18" x14ac:dyDescent="0.3">
      <c r="A2145" t="s">
        <v>260</v>
      </c>
      <c r="B2145" s="1">
        <v>38651</v>
      </c>
      <c r="C2145" t="s">
        <v>16</v>
      </c>
      <c r="D2145" t="s">
        <v>327</v>
      </c>
      <c r="E2145" t="s">
        <v>328</v>
      </c>
      <c r="G2145" s="6" t="s">
        <v>88</v>
      </c>
      <c r="H2145" t="s">
        <v>265</v>
      </c>
      <c r="I2145" t="s">
        <v>45</v>
      </c>
      <c r="J2145" t="s">
        <v>93</v>
      </c>
      <c r="K2145">
        <v>0.4</v>
      </c>
      <c r="L2145">
        <v>38</v>
      </c>
      <c r="M2145" t="s">
        <v>303</v>
      </c>
      <c r="N2145">
        <v>38</v>
      </c>
      <c r="P2145" cm="1">
        <f t="array" ref="P2145">IF(Q2145&gt;0,INDEX(Q2145:Q14279,MATCH(TRUE,INDEX(Q2145:Q14279="",,),0)-1),"")</f>
        <v>10</v>
      </c>
      <c r="Q2145">
        <f t="shared" si="48"/>
        <v>6</v>
      </c>
      <c r="R2145">
        <f>IF(P2145="","",0)</f>
        <v>0</v>
      </c>
    </row>
    <row r="2146" spans="1:18" x14ac:dyDescent="0.3">
      <c r="A2146" t="s">
        <v>260</v>
      </c>
      <c r="B2146" s="1">
        <v>38651</v>
      </c>
      <c r="C2146" t="s">
        <v>16</v>
      </c>
      <c r="D2146" t="s">
        <v>327</v>
      </c>
      <c r="E2146" t="s">
        <v>328</v>
      </c>
      <c r="G2146" s="6" t="s">
        <v>88</v>
      </c>
      <c r="H2146" t="s">
        <v>200</v>
      </c>
      <c r="I2146" t="s">
        <v>45</v>
      </c>
      <c r="J2146" t="s">
        <v>93</v>
      </c>
      <c r="K2146">
        <v>1.1000000000000001</v>
      </c>
      <c r="L2146">
        <v>450</v>
      </c>
      <c r="M2146" t="s">
        <v>303</v>
      </c>
      <c r="N2146">
        <v>450</v>
      </c>
      <c r="P2146" cm="1">
        <f t="array" ref="P2146">IF(Q2146&gt;0,INDEX(Q2146:Q14280,MATCH(TRUE,INDEX(Q2146:Q14280="",,),0)-1),"")</f>
        <v>10</v>
      </c>
      <c r="Q2146">
        <f t="shared" si="48"/>
        <v>6</v>
      </c>
      <c r="R2146">
        <f>IF(P2146="","",0)</f>
        <v>0</v>
      </c>
    </row>
    <row r="2147" spans="1:18" x14ac:dyDescent="0.3">
      <c r="A2147" t="s">
        <v>260</v>
      </c>
      <c r="B2147" s="1">
        <v>38651</v>
      </c>
      <c r="C2147" t="s">
        <v>16</v>
      </c>
      <c r="D2147" t="s">
        <v>327</v>
      </c>
      <c r="E2147" t="s">
        <v>328</v>
      </c>
      <c r="G2147" s="6" t="s">
        <v>88</v>
      </c>
      <c r="H2147" t="s">
        <v>128</v>
      </c>
      <c r="I2147" t="s">
        <v>21</v>
      </c>
      <c r="J2147" t="s">
        <v>73</v>
      </c>
      <c r="K2147">
        <v>80</v>
      </c>
      <c r="L2147">
        <v>19.100000000000001</v>
      </c>
      <c r="M2147" t="s">
        <v>303</v>
      </c>
      <c r="N2147">
        <v>19.100000000000001</v>
      </c>
      <c r="P2147" cm="1">
        <f t="array" ref="P2147">IF(Q2147&gt;0,INDEX(Q2147:Q14281,MATCH(TRUE,INDEX(Q2147:Q14281="",,),0)-1),"")</f>
        <v>10</v>
      </c>
      <c r="Q2147">
        <f t="shared" si="48"/>
        <v>6</v>
      </c>
      <c r="R2147">
        <f>IF(P2147="","",0)</f>
        <v>0</v>
      </c>
    </row>
    <row r="2148" spans="1:18" x14ac:dyDescent="0.3">
      <c r="A2148" t="s">
        <v>260</v>
      </c>
      <c r="B2148" s="1">
        <v>38651</v>
      </c>
      <c r="C2148" t="s">
        <v>16</v>
      </c>
      <c r="D2148" t="s">
        <v>327</v>
      </c>
      <c r="E2148" t="s">
        <v>328</v>
      </c>
      <c r="G2148" t="s">
        <v>19</v>
      </c>
      <c r="H2148" t="s">
        <v>102</v>
      </c>
      <c r="I2148" t="s">
        <v>45</v>
      </c>
      <c r="J2148" t="s">
        <v>93</v>
      </c>
      <c r="K2148">
        <v>21.3</v>
      </c>
      <c r="L2148">
        <v>767</v>
      </c>
      <c r="M2148" t="s">
        <v>272</v>
      </c>
      <c r="N2148">
        <v>800</v>
      </c>
      <c r="P2148" cm="1">
        <f t="array" ref="P2148">IF(Q2148&gt;0,INDEX(Q2148:Q14282,MATCH(TRUE,INDEX(Q2148:Q14282="",,),0)-1),"")</f>
        <v>10</v>
      </c>
      <c r="Q2148">
        <f t="shared" si="48"/>
        <v>7</v>
      </c>
      <c r="R2148">
        <f>IF(P2148="","",0)</f>
        <v>0</v>
      </c>
    </row>
    <row r="2149" spans="1:18" x14ac:dyDescent="0.3">
      <c r="A2149" t="s">
        <v>260</v>
      </c>
      <c r="B2149" s="1">
        <v>38651</v>
      </c>
      <c r="C2149" t="s">
        <v>16</v>
      </c>
      <c r="D2149" t="s">
        <v>327</v>
      </c>
      <c r="E2149" t="s">
        <v>328</v>
      </c>
      <c r="G2149" t="s">
        <v>19</v>
      </c>
      <c r="H2149" t="s">
        <v>101</v>
      </c>
      <c r="I2149" t="s">
        <v>21</v>
      </c>
      <c r="J2149" t="s">
        <v>73</v>
      </c>
      <c r="K2149">
        <v>157.19999999999999</v>
      </c>
      <c r="L2149">
        <v>14.6</v>
      </c>
      <c r="M2149" t="s">
        <v>272</v>
      </c>
      <c r="N2149">
        <v>20</v>
      </c>
      <c r="P2149" cm="1">
        <f t="array" ref="P2149">IF(Q2149&gt;0,INDEX(Q2149:Q14283,MATCH(TRUE,INDEX(Q2149:Q14283="",,),0)-1),"")</f>
        <v>10</v>
      </c>
      <c r="Q2149">
        <f t="shared" si="48"/>
        <v>7</v>
      </c>
      <c r="R2149">
        <f>IF(P2149="","",0)</f>
        <v>0</v>
      </c>
    </row>
    <row r="2150" spans="1:18" x14ac:dyDescent="0.3">
      <c r="A2150" t="s">
        <v>260</v>
      </c>
      <c r="B2150" s="1">
        <v>38651</v>
      </c>
      <c r="C2150" t="s">
        <v>16</v>
      </c>
      <c r="D2150" t="s">
        <v>327</v>
      </c>
      <c r="E2150" t="s">
        <v>328</v>
      </c>
      <c r="G2150" t="s">
        <v>19</v>
      </c>
      <c r="H2150" t="s">
        <v>72</v>
      </c>
      <c r="I2150" t="s">
        <v>21</v>
      </c>
      <c r="J2150" t="s">
        <v>73</v>
      </c>
      <c r="K2150">
        <v>507.8</v>
      </c>
      <c r="L2150">
        <v>14</v>
      </c>
      <c r="M2150" t="s">
        <v>272</v>
      </c>
      <c r="N2150">
        <v>23</v>
      </c>
      <c r="P2150" cm="1">
        <f t="array" ref="P2150">IF(Q2150&gt;0,INDEX(Q2150:Q14284,MATCH(TRUE,INDEX(Q2150:Q14284="",,),0)-1),"")</f>
        <v>10</v>
      </c>
      <c r="Q2150">
        <f t="shared" si="48"/>
        <v>7</v>
      </c>
      <c r="R2150">
        <f>IF(P2150="","",0)</f>
        <v>0</v>
      </c>
    </row>
    <row r="2151" spans="1:18" x14ac:dyDescent="0.3">
      <c r="A2151" t="s">
        <v>260</v>
      </c>
      <c r="B2151" s="1">
        <v>38651</v>
      </c>
      <c r="C2151" t="s">
        <v>16</v>
      </c>
      <c r="D2151" t="s">
        <v>327</v>
      </c>
      <c r="E2151" t="s">
        <v>328</v>
      </c>
      <c r="G2151" s="6" t="s">
        <v>88</v>
      </c>
      <c r="H2151" t="s">
        <v>85</v>
      </c>
      <c r="I2151" t="s">
        <v>45</v>
      </c>
      <c r="J2151" t="s">
        <v>93</v>
      </c>
      <c r="K2151">
        <v>8.3000000000000007</v>
      </c>
      <c r="L2151">
        <v>134</v>
      </c>
      <c r="M2151" t="s">
        <v>272</v>
      </c>
      <c r="N2151">
        <v>134</v>
      </c>
      <c r="P2151" cm="1">
        <f t="array" ref="P2151">IF(Q2151&gt;0,INDEX(Q2151:Q14285,MATCH(TRUE,INDEX(Q2151:Q14285="",,),0)-1),"")</f>
        <v>10</v>
      </c>
      <c r="Q2151">
        <f t="shared" si="48"/>
        <v>7</v>
      </c>
      <c r="R2151">
        <f>IF(P2151="","",0)</f>
        <v>0</v>
      </c>
    </row>
    <row r="2152" spans="1:18" x14ac:dyDescent="0.3">
      <c r="A2152" t="s">
        <v>260</v>
      </c>
      <c r="B2152" s="1">
        <v>38651</v>
      </c>
      <c r="C2152" t="s">
        <v>16</v>
      </c>
      <c r="D2152" t="s">
        <v>327</v>
      </c>
      <c r="E2152" t="s">
        <v>328</v>
      </c>
      <c r="G2152" s="6" t="s">
        <v>88</v>
      </c>
      <c r="H2152" t="s">
        <v>264</v>
      </c>
      <c r="I2152" t="s">
        <v>45</v>
      </c>
      <c r="J2152" t="s">
        <v>93</v>
      </c>
      <c r="K2152">
        <v>0.4</v>
      </c>
      <c r="L2152">
        <v>348</v>
      </c>
      <c r="M2152" t="s">
        <v>272</v>
      </c>
      <c r="N2152">
        <v>348</v>
      </c>
      <c r="P2152" cm="1">
        <f t="array" ref="P2152">IF(Q2152&gt;0,INDEX(Q2152:Q14286,MATCH(TRUE,INDEX(Q2152:Q14286="",,),0)-1),"")</f>
        <v>10</v>
      </c>
      <c r="Q2152">
        <f t="shared" si="48"/>
        <v>7</v>
      </c>
      <c r="R2152">
        <f>IF(P2152="","",0)</f>
        <v>0</v>
      </c>
    </row>
    <row r="2153" spans="1:18" x14ac:dyDescent="0.3">
      <c r="A2153" t="s">
        <v>260</v>
      </c>
      <c r="B2153" s="1">
        <v>38651</v>
      </c>
      <c r="C2153" t="s">
        <v>16</v>
      </c>
      <c r="D2153" t="s">
        <v>327</v>
      </c>
      <c r="E2153" t="s">
        <v>328</v>
      </c>
      <c r="G2153" s="6" t="s">
        <v>88</v>
      </c>
      <c r="H2153" t="s">
        <v>96</v>
      </c>
      <c r="I2153" t="s">
        <v>45</v>
      </c>
      <c r="J2153" t="s">
        <v>93</v>
      </c>
      <c r="K2153">
        <v>0.1</v>
      </c>
      <c r="L2153">
        <v>103</v>
      </c>
      <c r="M2153" t="s">
        <v>272</v>
      </c>
      <c r="N2153">
        <v>103</v>
      </c>
      <c r="P2153" cm="1">
        <f t="array" ref="P2153">IF(Q2153&gt;0,INDEX(Q2153:Q14287,MATCH(TRUE,INDEX(Q2153:Q14287="",,),0)-1),"")</f>
        <v>10</v>
      </c>
      <c r="Q2153">
        <f t="shared" si="48"/>
        <v>7</v>
      </c>
      <c r="R2153">
        <f>IF(P2153="","",0)</f>
        <v>0</v>
      </c>
    </row>
    <row r="2154" spans="1:18" x14ac:dyDescent="0.3">
      <c r="A2154" t="s">
        <v>260</v>
      </c>
      <c r="B2154" s="1">
        <v>38651</v>
      </c>
      <c r="C2154" t="s">
        <v>16</v>
      </c>
      <c r="D2154" t="s">
        <v>327</v>
      </c>
      <c r="E2154" t="s">
        <v>328</v>
      </c>
      <c r="G2154" s="6" t="s">
        <v>88</v>
      </c>
      <c r="H2154" t="s">
        <v>265</v>
      </c>
      <c r="I2154" t="s">
        <v>45</v>
      </c>
      <c r="J2154" t="s">
        <v>93</v>
      </c>
      <c r="K2154">
        <v>0.4</v>
      </c>
      <c r="L2154">
        <v>38</v>
      </c>
      <c r="M2154" t="s">
        <v>272</v>
      </c>
      <c r="N2154">
        <v>38</v>
      </c>
      <c r="P2154" cm="1">
        <f t="array" ref="P2154">IF(Q2154&gt;0,INDEX(Q2154:Q14288,MATCH(TRUE,INDEX(Q2154:Q14288="",,),0)-1),"")</f>
        <v>10</v>
      </c>
      <c r="Q2154">
        <f t="shared" si="48"/>
        <v>7</v>
      </c>
      <c r="R2154">
        <f>IF(P2154="","",0)</f>
        <v>0</v>
      </c>
    </row>
    <row r="2155" spans="1:18" x14ac:dyDescent="0.3">
      <c r="A2155" t="s">
        <v>260</v>
      </c>
      <c r="B2155" s="1">
        <v>38651</v>
      </c>
      <c r="C2155" t="s">
        <v>16</v>
      </c>
      <c r="D2155" t="s">
        <v>327</v>
      </c>
      <c r="E2155" t="s">
        <v>328</v>
      </c>
      <c r="G2155" s="6" t="s">
        <v>88</v>
      </c>
      <c r="H2155" t="s">
        <v>200</v>
      </c>
      <c r="I2155" t="s">
        <v>45</v>
      </c>
      <c r="J2155" t="s">
        <v>93</v>
      </c>
      <c r="K2155">
        <v>1.1000000000000001</v>
      </c>
      <c r="L2155">
        <v>450</v>
      </c>
      <c r="M2155" t="s">
        <v>272</v>
      </c>
      <c r="N2155">
        <v>450</v>
      </c>
      <c r="P2155" cm="1">
        <f t="array" ref="P2155">IF(Q2155&gt;0,INDEX(Q2155:Q14289,MATCH(TRUE,INDEX(Q2155:Q14289="",,),0)-1),"")</f>
        <v>10</v>
      </c>
      <c r="Q2155">
        <f t="shared" si="48"/>
        <v>7</v>
      </c>
      <c r="R2155">
        <f>IF(P2155="","",0)</f>
        <v>0</v>
      </c>
    </row>
    <row r="2156" spans="1:18" x14ac:dyDescent="0.3">
      <c r="A2156" t="s">
        <v>260</v>
      </c>
      <c r="B2156" s="1">
        <v>38651</v>
      </c>
      <c r="C2156" t="s">
        <v>16</v>
      </c>
      <c r="D2156" t="s">
        <v>327</v>
      </c>
      <c r="E2156" t="s">
        <v>328</v>
      </c>
      <c r="G2156" s="6" t="s">
        <v>88</v>
      </c>
      <c r="H2156" t="s">
        <v>128</v>
      </c>
      <c r="I2156" t="s">
        <v>21</v>
      </c>
      <c r="J2156" t="s">
        <v>73</v>
      </c>
      <c r="K2156">
        <v>80</v>
      </c>
      <c r="L2156">
        <v>19.100000000000001</v>
      </c>
      <c r="M2156" t="s">
        <v>272</v>
      </c>
      <c r="N2156">
        <v>19.100000000000001</v>
      </c>
      <c r="P2156" cm="1">
        <f t="array" ref="P2156">IF(Q2156&gt;0,INDEX(Q2156:Q14290,MATCH(TRUE,INDEX(Q2156:Q14290="",,),0)-1),"")</f>
        <v>10</v>
      </c>
      <c r="Q2156">
        <f t="shared" si="48"/>
        <v>7</v>
      </c>
      <c r="R2156">
        <f>IF(P2156="","",0)</f>
        <v>0</v>
      </c>
    </row>
    <row r="2157" spans="1:18" x14ac:dyDescent="0.3">
      <c r="A2157" t="s">
        <v>260</v>
      </c>
      <c r="B2157" s="1">
        <v>38651</v>
      </c>
      <c r="C2157" t="s">
        <v>16</v>
      </c>
      <c r="D2157" t="s">
        <v>327</v>
      </c>
      <c r="E2157" t="s">
        <v>328</v>
      </c>
      <c r="G2157" t="s">
        <v>19</v>
      </c>
      <c r="H2157" t="s">
        <v>102</v>
      </c>
      <c r="I2157" t="s">
        <v>45</v>
      </c>
      <c r="J2157" t="s">
        <v>93</v>
      </c>
      <c r="K2157">
        <v>21.3</v>
      </c>
      <c r="L2157">
        <v>767</v>
      </c>
      <c r="M2157" t="s">
        <v>309</v>
      </c>
      <c r="N2157">
        <v>843</v>
      </c>
      <c r="P2157" cm="1">
        <f t="array" ref="P2157">IF(Q2157&gt;0,INDEX(Q2157:Q14291,MATCH(TRUE,INDEX(Q2157:Q14291="",,),0)-1),"")</f>
        <v>10</v>
      </c>
      <c r="Q2157">
        <f t="shared" si="48"/>
        <v>8</v>
      </c>
      <c r="R2157">
        <f>IF(P2157="","",0)</f>
        <v>0</v>
      </c>
    </row>
    <row r="2158" spans="1:18" x14ac:dyDescent="0.3">
      <c r="A2158" t="s">
        <v>260</v>
      </c>
      <c r="B2158" s="1">
        <v>38651</v>
      </c>
      <c r="C2158" t="s">
        <v>16</v>
      </c>
      <c r="D2158" t="s">
        <v>327</v>
      </c>
      <c r="E2158" t="s">
        <v>328</v>
      </c>
      <c r="G2158" t="s">
        <v>19</v>
      </c>
      <c r="H2158" t="s">
        <v>101</v>
      </c>
      <c r="I2158" t="s">
        <v>21</v>
      </c>
      <c r="J2158" t="s">
        <v>73</v>
      </c>
      <c r="K2158">
        <v>157.19999999999999</v>
      </c>
      <c r="L2158">
        <v>14.6</v>
      </c>
      <c r="M2158" t="s">
        <v>309</v>
      </c>
      <c r="N2158">
        <v>14.6</v>
      </c>
      <c r="P2158" cm="1">
        <f t="array" ref="P2158">IF(Q2158&gt;0,INDEX(Q2158:Q14292,MATCH(TRUE,INDEX(Q2158:Q14292="",,),0)-1),"")</f>
        <v>10</v>
      </c>
      <c r="Q2158">
        <f t="shared" si="48"/>
        <v>8</v>
      </c>
      <c r="R2158">
        <f>IF(P2158="","",0)</f>
        <v>0</v>
      </c>
    </row>
    <row r="2159" spans="1:18" x14ac:dyDescent="0.3">
      <c r="A2159" t="s">
        <v>260</v>
      </c>
      <c r="B2159" s="1">
        <v>38651</v>
      </c>
      <c r="C2159" t="s">
        <v>16</v>
      </c>
      <c r="D2159" t="s">
        <v>327</v>
      </c>
      <c r="E2159" t="s">
        <v>328</v>
      </c>
      <c r="G2159" t="s">
        <v>19</v>
      </c>
      <c r="H2159" t="s">
        <v>72</v>
      </c>
      <c r="I2159" t="s">
        <v>21</v>
      </c>
      <c r="J2159" t="s">
        <v>73</v>
      </c>
      <c r="K2159">
        <v>507.8</v>
      </c>
      <c r="L2159">
        <v>14</v>
      </c>
      <c r="M2159" t="s">
        <v>309</v>
      </c>
      <c r="N2159">
        <v>20</v>
      </c>
      <c r="P2159" cm="1">
        <f t="array" ref="P2159">IF(Q2159&gt;0,INDEX(Q2159:Q14293,MATCH(TRUE,INDEX(Q2159:Q14293="",,),0)-1),"")</f>
        <v>10</v>
      </c>
      <c r="Q2159">
        <f t="shared" ref="Q2159:Q2183" si="49">INT((ROW()-2094)/9)+1</f>
        <v>8</v>
      </c>
      <c r="R2159">
        <f>IF(P2159="","",0)</f>
        <v>0</v>
      </c>
    </row>
    <row r="2160" spans="1:18" x14ac:dyDescent="0.3">
      <c r="A2160" t="s">
        <v>260</v>
      </c>
      <c r="B2160" s="1">
        <v>38651</v>
      </c>
      <c r="C2160" t="s">
        <v>16</v>
      </c>
      <c r="D2160" t="s">
        <v>327</v>
      </c>
      <c r="E2160" t="s">
        <v>328</v>
      </c>
      <c r="G2160" s="6" t="s">
        <v>88</v>
      </c>
      <c r="H2160" t="s">
        <v>85</v>
      </c>
      <c r="I2160" t="s">
        <v>45</v>
      </c>
      <c r="J2160" t="s">
        <v>93</v>
      </c>
      <c r="K2160">
        <v>8.3000000000000007</v>
      </c>
      <c r="L2160">
        <v>134</v>
      </c>
      <c r="M2160" t="s">
        <v>309</v>
      </c>
      <c r="N2160">
        <v>134</v>
      </c>
      <c r="P2160" cm="1">
        <f t="array" ref="P2160">IF(Q2160&gt;0,INDEX(Q2160:Q14294,MATCH(TRUE,INDEX(Q2160:Q14294="",,),0)-1),"")</f>
        <v>10</v>
      </c>
      <c r="Q2160">
        <f t="shared" si="49"/>
        <v>8</v>
      </c>
      <c r="R2160">
        <f>IF(P2160="","",0)</f>
        <v>0</v>
      </c>
    </row>
    <row r="2161" spans="1:18" x14ac:dyDescent="0.3">
      <c r="A2161" t="s">
        <v>260</v>
      </c>
      <c r="B2161" s="1">
        <v>38651</v>
      </c>
      <c r="C2161" t="s">
        <v>16</v>
      </c>
      <c r="D2161" t="s">
        <v>327</v>
      </c>
      <c r="E2161" t="s">
        <v>328</v>
      </c>
      <c r="G2161" s="6" t="s">
        <v>88</v>
      </c>
      <c r="H2161" t="s">
        <v>264</v>
      </c>
      <c r="I2161" t="s">
        <v>45</v>
      </c>
      <c r="J2161" t="s">
        <v>93</v>
      </c>
      <c r="K2161">
        <v>0.4</v>
      </c>
      <c r="L2161">
        <v>348</v>
      </c>
      <c r="M2161" t="s">
        <v>309</v>
      </c>
      <c r="N2161">
        <v>348</v>
      </c>
      <c r="P2161" cm="1">
        <f t="array" ref="P2161">IF(Q2161&gt;0,INDEX(Q2161:Q14295,MATCH(TRUE,INDEX(Q2161:Q14295="",,),0)-1),"")</f>
        <v>10</v>
      </c>
      <c r="Q2161">
        <f t="shared" si="49"/>
        <v>8</v>
      </c>
      <c r="R2161">
        <f>IF(P2161="","",0)</f>
        <v>0</v>
      </c>
    </row>
    <row r="2162" spans="1:18" x14ac:dyDescent="0.3">
      <c r="A2162" t="s">
        <v>260</v>
      </c>
      <c r="B2162" s="1">
        <v>38651</v>
      </c>
      <c r="C2162" t="s">
        <v>16</v>
      </c>
      <c r="D2162" t="s">
        <v>327</v>
      </c>
      <c r="E2162" t="s">
        <v>328</v>
      </c>
      <c r="G2162" s="6" t="s">
        <v>88</v>
      </c>
      <c r="H2162" t="s">
        <v>96</v>
      </c>
      <c r="I2162" t="s">
        <v>45</v>
      </c>
      <c r="J2162" t="s">
        <v>93</v>
      </c>
      <c r="K2162">
        <v>0.1</v>
      </c>
      <c r="L2162">
        <v>103</v>
      </c>
      <c r="M2162" t="s">
        <v>309</v>
      </c>
      <c r="N2162">
        <v>103</v>
      </c>
      <c r="P2162" cm="1">
        <f t="array" ref="P2162">IF(Q2162&gt;0,INDEX(Q2162:Q14296,MATCH(TRUE,INDEX(Q2162:Q14296="",,),0)-1),"")</f>
        <v>10</v>
      </c>
      <c r="Q2162">
        <f t="shared" si="49"/>
        <v>8</v>
      </c>
      <c r="R2162">
        <f>IF(P2162="","",0)</f>
        <v>0</v>
      </c>
    </row>
    <row r="2163" spans="1:18" x14ac:dyDescent="0.3">
      <c r="A2163" t="s">
        <v>260</v>
      </c>
      <c r="B2163" s="1">
        <v>38651</v>
      </c>
      <c r="C2163" t="s">
        <v>16</v>
      </c>
      <c r="D2163" t="s">
        <v>327</v>
      </c>
      <c r="E2163" t="s">
        <v>328</v>
      </c>
      <c r="G2163" s="6" t="s">
        <v>88</v>
      </c>
      <c r="H2163" t="s">
        <v>265</v>
      </c>
      <c r="I2163" t="s">
        <v>45</v>
      </c>
      <c r="J2163" t="s">
        <v>93</v>
      </c>
      <c r="K2163">
        <v>0.4</v>
      </c>
      <c r="L2163">
        <v>38</v>
      </c>
      <c r="M2163" t="s">
        <v>309</v>
      </c>
      <c r="N2163">
        <v>38</v>
      </c>
      <c r="P2163" cm="1">
        <f t="array" ref="P2163">IF(Q2163&gt;0,INDEX(Q2163:Q14297,MATCH(TRUE,INDEX(Q2163:Q14297="",,),0)-1),"")</f>
        <v>10</v>
      </c>
      <c r="Q2163">
        <f t="shared" si="49"/>
        <v>8</v>
      </c>
      <c r="R2163">
        <f>IF(P2163="","",0)</f>
        <v>0</v>
      </c>
    </row>
    <row r="2164" spans="1:18" x14ac:dyDescent="0.3">
      <c r="A2164" t="s">
        <v>260</v>
      </c>
      <c r="B2164" s="1">
        <v>38651</v>
      </c>
      <c r="C2164" t="s">
        <v>16</v>
      </c>
      <c r="D2164" t="s">
        <v>327</v>
      </c>
      <c r="E2164" t="s">
        <v>328</v>
      </c>
      <c r="G2164" s="6" t="s">
        <v>88</v>
      </c>
      <c r="H2164" t="s">
        <v>200</v>
      </c>
      <c r="I2164" t="s">
        <v>45</v>
      </c>
      <c r="J2164" t="s">
        <v>93</v>
      </c>
      <c r="K2164">
        <v>1.1000000000000001</v>
      </c>
      <c r="L2164">
        <v>450</v>
      </c>
      <c r="M2164" t="s">
        <v>309</v>
      </c>
      <c r="N2164">
        <v>450</v>
      </c>
      <c r="P2164" cm="1">
        <f t="array" ref="P2164">IF(Q2164&gt;0,INDEX(Q2164:Q14298,MATCH(TRUE,INDEX(Q2164:Q14298="",,),0)-1),"")</f>
        <v>10</v>
      </c>
      <c r="Q2164">
        <f t="shared" si="49"/>
        <v>8</v>
      </c>
      <c r="R2164">
        <f>IF(P2164="","",0)</f>
        <v>0</v>
      </c>
    </row>
    <row r="2165" spans="1:18" x14ac:dyDescent="0.3">
      <c r="A2165" t="s">
        <v>260</v>
      </c>
      <c r="B2165" s="1">
        <v>38651</v>
      </c>
      <c r="C2165" t="s">
        <v>16</v>
      </c>
      <c r="D2165" t="s">
        <v>327</v>
      </c>
      <c r="E2165" t="s">
        <v>328</v>
      </c>
      <c r="G2165" s="6" t="s">
        <v>88</v>
      </c>
      <c r="H2165" t="s">
        <v>128</v>
      </c>
      <c r="I2165" t="s">
        <v>21</v>
      </c>
      <c r="J2165" t="s">
        <v>73</v>
      </c>
      <c r="K2165">
        <v>80</v>
      </c>
      <c r="L2165">
        <v>19.100000000000001</v>
      </c>
      <c r="M2165" t="s">
        <v>309</v>
      </c>
      <c r="N2165">
        <v>19.100000000000001</v>
      </c>
      <c r="P2165" cm="1">
        <f t="array" ref="P2165">IF(Q2165&gt;0,INDEX(Q2165:Q14299,MATCH(TRUE,INDEX(Q2165:Q14299="",,),0)-1),"")</f>
        <v>10</v>
      </c>
      <c r="Q2165">
        <f t="shared" si="49"/>
        <v>8</v>
      </c>
      <c r="R2165">
        <f>IF(P2165="","",0)</f>
        <v>0</v>
      </c>
    </row>
    <row r="2166" spans="1:18" x14ac:dyDescent="0.3">
      <c r="A2166" t="s">
        <v>260</v>
      </c>
      <c r="B2166" s="1">
        <v>38651</v>
      </c>
      <c r="C2166" t="s">
        <v>16</v>
      </c>
      <c r="D2166" t="s">
        <v>327</v>
      </c>
      <c r="E2166" t="s">
        <v>328</v>
      </c>
      <c r="G2166" t="s">
        <v>19</v>
      </c>
      <c r="H2166" t="s">
        <v>102</v>
      </c>
      <c r="I2166" t="s">
        <v>45</v>
      </c>
      <c r="J2166" t="s">
        <v>93</v>
      </c>
      <c r="K2166">
        <v>21.3</v>
      </c>
      <c r="L2166">
        <v>767</v>
      </c>
      <c r="M2166" t="s">
        <v>269</v>
      </c>
      <c r="N2166">
        <v>770</v>
      </c>
      <c r="P2166" cm="1">
        <f t="array" ref="P2166">IF(Q2166&gt;0,INDEX(Q2166:Q14300,MATCH(TRUE,INDEX(Q2166:Q14300="",,),0)-1),"")</f>
        <v>10</v>
      </c>
      <c r="Q2166">
        <f t="shared" si="49"/>
        <v>9</v>
      </c>
      <c r="R2166">
        <f>IF(P2166="","",0)</f>
        <v>0</v>
      </c>
    </row>
    <row r="2167" spans="1:18" x14ac:dyDescent="0.3">
      <c r="A2167" t="s">
        <v>260</v>
      </c>
      <c r="B2167" s="1">
        <v>38651</v>
      </c>
      <c r="C2167" t="s">
        <v>16</v>
      </c>
      <c r="D2167" t="s">
        <v>327</v>
      </c>
      <c r="E2167" t="s">
        <v>328</v>
      </c>
      <c r="G2167" t="s">
        <v>19</v>
      </c>
      <c r="H2167" t="s">
        <v>101</v>
      </c>
      <c r="I2167" t="s">
        <v>21</v>
      </c>
      <c r="J2167" t="s">
        <v>73</v>
      </c>
      <c r="K2167">
        <v>157.19999999999999</v>
      </c>
      <c r="L2167">
        <v>14.6</v>
      </c>
      <c r="M2167" t="s">
        <v>269</v>
      </c>
      <c r="N2167">
        <v>15</v>
      </c>
      <c r="P2167" cm="1">
        <f t="array" ref="P2167">IF(Q2167&gt;0,INDEX(Q2167:Q14301,MATCH(TRUE,INDEX(Q2167:Q14301="",,),0)-1),"")</f>
        <v>10</v>
      </c>
      <c r="Q2167">
        <f t="shared" si="49"/>
        <v>9</v>
      </c>
      <c r="R2167">
        <f>IF(P2167="","",0)</f>
        <v>0</v>
      </c>
    </row>
    <row r="2168" spans="1:18" x14ac:dyDescent="0.3">
      <c r="A2168" t="s">
        <v>260</v>
      </c>
      <c r="B2168" s="1">
        <v>38651</v>
      </c>
      <c r="C2168" t="s">
        <v>16</v>
      </c>
      <c r="D2168" t="s">
        <v>327</v>
      </c>
      <c r="E2168" t="s">
        <v>328</v>
      </c>
      <c r="G2168" t="s">
        <v>19</v>
      </c>
      <c r="H2168" t="s">
        <v>72</v>
      </c>
      <c r="I2168" t="s">
        <v>21</v>
      </c>
      <c r="J2168" t="s">
        <v>73</v>
      </c>
      <c r="K2168">
        <v>507.8</v>
      </c>
      <c r="L2168">
        <v>14</v>
      </c>
      <c r="M2168" t="s">
        <v>269</v>
      </c>
      <c r="N2168">
        <v>18</v>
      </c>
      <c r="P2168" cm="1">
        <f t="array" ref="P2168">IF(Q2168&gt;0,INDEX(Q2168:Q14302,MATCH(TRUE,INDEX(Q2168:Q14302="",,),0)-1),"")</f>
        <v>10</v>
      </c>
      <c r="Q2168">
        <f t="shared" si="49"/>
        <v>9</v>
      </c>
      <c r="R2168">
        <f>IF(P2168="","",0)</f>
        <v>0</v>
      </c>
    </row>
    <row r="2169" spans="1:18" x14ac:dyDescent="0.3">
      <c r="A2169" t="s">
        <v>260</v>
      </c>
      <c r="B2169" s="1">
        <v>38651</v>
      </c>
      <c r="C2169" t="s">
        <v>16</v>
      </c>
      <c r="D2169" t="s">
        <v>327</v>
      </c>
      <c r="E2169" t="s">
        <v>328</v>
      </c>
      <c r="G2169" s="6" t="s">
        <v>88</v>
      </c>
      <c r="H2169" t="s">
        <v>85</v>
      </c>
      <c r="I2169" t="s">
        <v>45</v>
      </c>
      <c r="J2169" t="s">
        <v>93</v>
      </c>
      <c r="K2169">
        <v>8.3000000000000007</v>
      </c>
      <c r="L2169">
        <v>134</v>
      </c>
      <c r="M2169" t="s">
        <v>269</v>
      </c>
      <c r="N2169">
        <v>134</v>
      </c>
      <c r="P2169" cm="1">
        <f t="array" ref="P2169">IF(Q2169&gt;0,INDEX(Q2169:Q14303,MATCH(TRUE,INDEX(Q2169:Q14303="",,),0)-1),"")</f>
        <v>10</v>
      </c>
      <c r="Q2169">
        <f t="shared" si="49"/>
        <v>9</v>
      </c>
      <c r="R2169">
        <f>IF(P2169="","",0)</f>
        <v>0</v>
      </c>
    </row>
    <row r="2170" spans="1:18" x14ac:dyDescent="0.3">
      <c r="A2170" t="s">
        <v>260</v>
      </c>
      <c r="B2170" s="1">
        <v>38651</v>
      </c>
      <c r="C2170" t="s">
        <v>16</v>
      </c>
      <c r="D2170" t="s">
        <v>327</v>
      </c>
      <c r="E2170" t="s">
        <v>328</v>
      </c>
      <c r="G2170" s="6" t="s">
        <v>88</v>
      </c>
      <c r="H2170" t="s">
        <v>264</v>
      </c>
      <c r="I2170" t="s">
        <v>45</v>
      </c>
      <c r="J2170" t="s">
        <v>93</v>
      </c>
      <c r="K2170">
        <v>0.4</v>
      </c>
      <c r="L2170">
        <v>348</v>
      </c>
      <c r="M2170" t="s">
        <v>269</v>
      </c>
      <c r="N2170">
        <v>348</v>
      </c>
      <c r="P2170" cm="1">
        <f t="array" ref="P2170">IF(Q2170&gt;0,INDEX(Q2170:Q14304,MATCH(TRUE,INDEX(Q2170:Q14304="",,),0)-1),"")</f>
        <v>10</v>
      </c>
      <c r="Q2170">
        <f t="shared" si="49"/>
        <v>9</v>
      </c>
      <c r="R2170">
        <f>IF(P2170="","",0)</f>
        <v>0</v>
      </c>
    </row>
    <row r="2171" spans="1:18" x14ac:dyDescent="0.3">
      <c r="A2171" t="s">
        <v>260</v>
      </c>
      <c r="B2171" s="1">
        <v>38651</v>
      </c>
      <c r="C2171" t="s">
        <v>16</v>
      </c>
      <c r="D2171" t="s">
        <v>327</v>
      </c>
      <c r="E2171" t="s">
        <v>328</v>
      </c>
      <c r="G2171" s="6" t="s">
        <v>88</v>
      </c>
      <c r="H2171" t="s">
        <v>96</v>
      </c>
      <c r="I2171" t="s">
        <v>45</v>
      </c>
      <c r="J2171" t="s">
        <v>93</v>
      </c>
      <c r="K2171">
        <v>0.1</v>
      </c>
      <c r="L2171">
        <v>103</v>
      </c>
      <c r="M2171" t="s">
        <v>269</v>
      </c>
      <c r="N2171">
        <v>103</v>
      </c>
      <c r="P2171" cm="1">
        <f t="array" ref="P2171">IF(Q2171&gt;0,INDEX(Q2171:Q14305,MATCH(TRUE,INDEX(Q2171:Q14305="",,),0)-1),"")</f>
        <v>10</v>
      </c>
      <c r="Q2171">
        <f t="shared" si="49"/>
        <v>9</v>
      </c>
      <c r="R2171">
        <f>IF(P2171="","",0)</f>
        <v>0</v>
      </c>
    </row>
    <row r="2172" spans="1:18" x14ac:dyDescent="0.3">
      <c r="A2172" t="s">
        <v>260</v>
      </c>
      <c r="B2172" s="1">
        <v>38651</v>
      </c>
      <c r="C2172" t="s">
        <v>16</v>
      </c>
      <c r="D2172" t="s">
        <v>327</v>
      </c>
      <c r="E2172" t="s">
        <v>328</v>
      </c>
      <c r="G2172" s="6" t="s">
        <v>88</v>
      </c>
      <c r="H2172" t="s">
        <v>265</v>
      </c>
      <c r="I2172" t="s">
        <v>45</v>
      </c>
      <c r="J2172" t="s">
        <v>93</v>
      </c>
      <c r="K2172">
        <v>0.4</v>
      </c>
      <c r="L2172">
        <v>38</v>
      </c>
      <c r="M2172" t="s">
        <v>269</v>
      </c>
      <c r="N2172">
        <v>38</v>
      </c>
      <c r="P2172" cm="1">
        <f t="array" ref="P2172">IF(Q2172&gt;0,INDEX(Q2172:Q14306,MATCH(TRUE,INDEX(Q2172:Q14306="",,),0)-1),"")</f>
        <v>10</v>
      </c>
      <c r="Q2172">
        <f t="shared" si="49"/>
        <v>9</v>
      </c>
      <c r="R2172">
        <f>IF(P2172="","",0)</f>
        <v>0</v>
      </c>
    </row>
    <row r="2173" spans="1:18" x14ac:dyDescent="0.3">
      <c r="A2173" t="s">
        <v>260</v>
      </c>
      <c r="B2173" s="1">
        <v>38651</v>
      </c>
      <c r="C2173" t="s">
        <v>16</v>
      </c>
      <c r="D2173" t="s">
        <v>327</v>
      </c>
      <c r="E2173" t="s">
        <v>328</v>
      </c>
      <c r="G2173" s="6" t="s">
        <v>88</v>
      </c>
      <c r="H2173" t="s">
        <v>200</v>
      </c>
      <c r="I2173" t="s">
        <v>45</v>
      </c>
      <c r="J2173" t="s">
        <v>93</v>
      </c>
      <c r="K2173">
        <v>1.1000000000000001</v>
      </c>
      <c r="L2173">
        <v>450</v>
      </c>
      <c r="M2173" t="s">
        <v>269</v>
      </c>
      <c r="N2173">
        <v>450</v>
      </c>
      <c r="P2173" cm="1">
        <f t="array" ref="P2173">IF(Q2173&gt;0,INDEX(Q2173:Q14307,MATCH(TRUE,INDEX(Q2173:Q14307="",,),0)-1),"")</f>
        <v>10</v>
      </c>
      <c r="Q2173">
        <f t="shared" si="49"/>
        <v>9</v>
      </c>
      <c r="R2173">
        <f>IF(P2173="","",0)</f>
        <v>0</v>
      </c>
    </row>
    <row r="2174" spans="1:18" x14ac:dyDescent="0.3">
      <c r="A2174" t="s">
        <v>260</v>
      </c>
      <c r="B2174" s="1">
        <v>38651</v>
      </c>
      <c r="C2174" t="s">
        <v>16</v>
      </c>
      <c r="D2174" t="s">
        <v>327</v>
      </c>
      <c r="E2174" t="s">
        <v>328</v>
      </c>
      <c r="G2174" s="6" t="s">
        <v>88</v>
      </c>
      <c r="H2174" t="s">
        <v>128</v>
      </c>
      <c r="I2174" t="s">
        <v>21</v>
      </c>
      <c r="J2174" t="s">
        <v>73</v>
      </c>
      <c r="K2174">
        <v>80</v>
      </c>
      <c r="L2174">
        <v>19.100000000000001</v>
      </c>
      <c r="M2174" t="s">
        <v>269</v>
      </c>
      <c r="N2174">
        <v>19.100000000000001</v>
      </c>
      <c r="P2174" cm="1">
        <f t="array" ref="P2174">IF(Q2174&gt;0,INDEX(Q2174:Q14308,MATCH(TRUE,INDEX(Q2174:Q14308="",,),0)-1),"")</f>
        <v>10</v>
      </c>
      <c r="Q2174">
        <f t="shared" si="49"/>
        <v>9</v>
      </c>
      <c r="R2174">
        <f>IF(P2174="","",0)</f>
        <v>0</v>
      </c>
    </row>
    <row r="2175" spans="1:18" x14ac:dyDescent="0.3">
      <c r="A2175" t="s">
        <v>260</v>
      </c>
      <c r="B2175" s="1">
        <v>38651</v>
      </c>
      <c r="C2175" t="s">
        <v>16</v>
      </c>
      <c r="D2175" t="s">
        <v>327</v>
      </c>
      <c r="E2175" t="s">
        <v>328</v>
      </c>
      <c r="G2175" t="s">
        <v>19</v>
      </c>
      <c r="H2175" t="s">
        <v>102</v>
      </c>
      <c r="I2175" t="s">
        <v>45</v>
      </c>
      <c r="J2175" t="s">
        <v>93</v>
      </c>
      <c r="K2175">
        <v>21.3</v>
      </c>
      <c r="L2175">
        <v>767</v>
      </c>
      <c r="M2175" t="s">
        <v>288</v>
      </c>
      <c r="N2175">
        <v>767</v>
      </c>
      <c r="P2175" cm="1">
        <f t="array" ref="P2175">IF(Q2175&gt;0,INDEX(Q2175:Q14309,MATCH(TRUE,INDEX(Q2175:Q14309="",,),0)-1),"")</f>
        <v>10</v>
      </c>
      <c r="Q2175">
        <f t="shared" si="49"/>
        <v>10</v>
      </c>
      <c r="R2175">
        <f>IF(P2175="","",0)</f>
        <v>0</v>
      </c>
    </row>
    <row r="2176" spans="1:18" x14ac:dyDescent="0.3">
      <c r="A2176" t="s">
        <v>260</v>
      </c>
      <c r="B2176" s="1">
        <v>38651</v>
      </c>
      <c r="C2176" t="s">
        <v>16</v>
      </c>
      <c r="D2176" t="s">
        <v>327</v>
      </c>
      <c r="E2176" t="s">
        <v>328</v>
      </c>
      <c r="G2176" t="s">
        <v>19</v>
      </c>
      <c r="H2176" t="s">
        <v>101</v>
      </c>
      <c r="I2176" t="s">
        <v>21</v>
      </c>
      <c r="J2176" t="s">
        <v>73</v>
      </c>
      <c r="K2176">
        <v>157.19999999999999</v>
      </c>
      <c r="L2176">
        <v>14.6</v>
      </c>
      <c r="M2176" t="s">
        <v>288</v>
      </c>
      <c r="N2176">
        <v>15</v>
      </c>
      <c r="P2176" cm="1">
        <f t="array" ref="P2176">IF(Q2176&gt;0,INDEX(Q2176:Q14310,MATCH(TRUE,INDEX(Q2176:Q14310="",,),0)-1),"")</f>
        <v>10</v>
      </c>
      <c r="Q2176">
        <f t="shared" si="49"/>
        <v>10</v>
      </c>
      <c r="R2176">
        <f>IF(P2176="","",0)</f>
        <v>0</v>
      </c>
    </row>
    <row r="2177" spans="1:18" x14ac:dyDescent="0.3">
      <c r="A2177" t="s">
        <v>260</v>
      </c>
      <c r="B2177" s="1">
        <v>38651</v>
      </c>
      <c r="C2177" t="s">
        <v>16</v>
      </c>
      <c r="D2177" t="s">
        <v>327</v>
      </c>
      <c r="E2177" t="s">
        <v>328</v>
      </c>
      <c r="G2177" t="s">
        <v>19</v>
      </c>
      <c r="H2177" t="s">
        <v>72</v>
      </c>
      <c r="I2177" t="s">
        <v>21</v>
      </c>
      <c r="J2177" t="s">
        <v>73</v>
      </c>
      <c r="K2177">
        <v>507.8</v>
      </c>
      <c r="L2177">
        <v>14</v>
      </c>
      <c r="M2177" t="s">
        <v>288</v>
      </c>
      <c r="N2177">
        <v>14.5</v>
      </c>
      <c r="P2177" cm="1">
        <f t="array" ref="P2177">IF(Q2177&gt;0,INDEX(Q2177:Q14311,MATCH(TRUE,INDEX(Q2177:Q14311="",,),0)-1),"")</f>
        <v>10</v>
      </c>
      <c r="Q2177">
        <f t="shared" si="49"/>
        <v>10</v>
      </c>
      <c r="R2177">
        <f>IF(P2177="","",0)</f>
        <v>0</v>
      </c>
    </row>
    <row r="2178" spans="1:18" x14ac:dyDescent="0.3">
      <c r="A2178" t="s">
        <v>260</v>
      </c>
      <c r="B2178" s="1">
        <v>38651</v>
      </c>
      <c r="C2178" t="s">
        <v>16</v>
      </c>
      <c r="D2178" t="s">
        <v>327</v>
      </c>
      <c r="E2178" t="s">
        <v>328</v>
      </c>
      <c r="G2178" s="6" t="s">
        <v>88</v>
      </c>
      <c r="H2178" t="s">
        <v>85</v>
      </c>
      <c r="I2178" t="s">
        <v>45</v>
      </c>
      <c r="J2178" t="s">
        <v>93</v>
      </c>
      <c r="K2178">
        <v>8.3000000000000007</v>
      </c>
      <c r="L2178">
        <v>134</v>
      </c>
      <c r="M2178" t="s">
        <v>288</v>
      </c>
      <c r="N2178">
        <v>134</v>
      </c>
      <c r="P2178" cm="1">
        <f t="array" ref="P2178">IF(Q2178&gt;0,INDEX(Q2178:Q14312,MATCH(TRUE,INDEX(Q2178:Q14312="",,),0)-1),"")</f>
        <v>10</v>
      </c>
      <c r="Q2178">
        <f t="shared" si="49"/>
        <v>10</v>
      </c>
      <c r="R2178">
        <f>IF(P2178="","",0)</f>
        <v>0</v>
      </c>
    </row>
    <row r="2179" spans="1:18" x14ac:dyDescent="0.3">
      <c r="A2179" t="s">
        <v>260</v>
      </c>
      <c r="B2179" s="1">
        <v>38651</v>
      </c>
      <c r="C2179" t="s">
        <v>16</v>
      </c>
      <c r="D2179" t="s">
        <v>327</v>
      </c>
      <c r="E2179" t="s">
        <v>328</v>
      </c>
      <c r="G2179" s="6" t="s">
        <v>88</v>
      </c>
      <c r="H2179" t="s">
        <v>264</v>
      </c>
      <c r="I2179" t="s">
        <v>45</v>
      </c>
      <c r="J2179" t="s">
        <v>93</v>
      </c>
      <c r="K2179">
        <v>0.4</v>
      </c>
      <c r="L2179">
        <v>348</v>
      </c>
      <c r="M2179" t="s">
        <v>288</v>
      </c>
      <c r="N2179">
        <v>348</v>
      </c>
      <c r="P2179" cm="1">
        <f t="array" ref="P2179">IF(Q2179&gt;0,INDEX(Q2179:Q14313,MATCH(TRUE,INDEX(Q2179:Q14313="",,),0)-1),"")</f>
        <v>10</v>
      </c>
      <c r="Q2179">
        <f t="shared" si="49"/>
        <v>10</v>
      </c>
      <c r="R2179">
        <f>IF(P2179="","",0)</f>
        <v>0</v>
      </c>
    </row>
    <row r="2180" spans="1:18" x14ac:dyDescent="0.3">
      <c r="A2180" t="s">
        <v>260</v>
      </c>
      <c r="B2180" s="1">
        <v>38651</v>
      </c>
      <c r="C2180" t="s">
        <v>16</v>
      </c>
      <c r="D2180" t="s">
        <v>327</v>
      </c>
      <c r="E2180" t="s">
        <v>328</v>
      </c>
      <c r="G2180" s="6" t="s">
        <v>88</v>
      </c>
      <c r="H2180" t="s">
        <v>96</v>
      </c>
      <c r="I2180" t="s">
        <v>45</v>
      </c>
      <c r="J2180" t="s">
        <v>93</v>
      </c>
      <c r="K2180">
        <v>0.1</v>
      </c>
      <c r="L2180">
        <v>103</v>
      </c>
      <c r="M2180" t="s">
        <v>288</v>
      </c>
      <c r="N2180">
        <v>103</v>
      </c>
      <c r="P2180" cm="1">
        <f t="array" ref="P2180">IF(Q2180&gt;0,INDEX(Q2180:Q14314,MATCH(TRUE,INDEX(Q2180:Q14314="",,),0)-1),"")</f>
        <v>10</v>
      </c>
      <c r="Q2180">
        <f t="shared" si="49"/>
        <v>10</v>
      </c>
      <c r="R2180">
        <f>IF(P2180="","",0)</f>
        <v>0</v>
      </c>
    </row>
    <row r="2181" spans="1:18" x14ac:dyDescent="0.3">
      <c r="A2181" t="s">
        <v>260</v>
      </c>
      <c r="B2181" s="1">
        <v>38651</v>
      </c>
      <c r="C2181" t="s">
        <v>16</v>
      </c>
      <c r="D2181" t="s">
        <v>327</v>
      </c>
      <c r="E2181" t="s">
        <v>328</v>
      </c>
      <c r="G2181" s="6" t="s">
        <v>88</v>
      </c>
      <c r="H2181" t="s">
        <v>265</v>
      </c>
      <c r="I2181" t="s">
        <v>45</v>
      </c>
      <c r="J2181" t="s">
        <v>93</v>
      </c>
      <c r="K2181">
        <v>0.4</v>
      </c>
      <c r="L2181">
        <v>38</v>
      </c>
      <c r="M2181" t="s">
        <v>288</v>
      </c>
      <c r="N2181">
        <v>38</v>
      </c>
      <c r="P2181" cm="1">
        <f t="array" ref="P2181">IF(Q2181&gt;0,INDEX(Q2181:Q14315,MATCH(TRUE,INDEX(Q2181:Q14315="",,),0)-1),"")</f>
        <v>10</v>
      </c>
      <c r="Q2181">
        <f t="shared" si="49"/>
        <v>10</v>
      </c>
      <c r="R2181">
        <f>IF(P2181="","",0)</f>
        <v>0</v>
      </c>
    </row>
    <row r="2182" spans="1:18" x14ac:dyDescent="0.3">
      <c r="A2182" t="s">
        <v>260</v>
      </c>
      <c r="B2182" s="1">
        <v>38651</v>
      </c>
      <c r="C2182" t="s">
        <v>16</v>
      </c>
      <c r="D2182" t="s">
        <v>327</v>
      </c>
      <c r="E2182" t="s">
        <v>328</v>
      </c>
      <c r="G2182" s="6" t="s">
        <v>88</v>
      </c>
      <c r="H2182" t="s">
        <v>200</v>
      </c>
      <c r="I2182" t="s">
        <v>45</v>
      </c>
      <c r="J2182" t="s">
        <v>93</v>
      </c>
      <c r="K2182">
        <v>1.1000000000000001</v>
      </c>
      <c r="L2182">
        <v>450</v>
      </c>
      <c r="M2182" t="s">
        <v>288</v>
      </c>
      <c r="N2182">
        <v>450</v>
      </c>
      <c r="P2182" cm="1">
        <f t="array" ref="P2182">IF(Q2182&gt;0,INDEX(Q2182:Q14316,MATCH(TRUE,INDEX(Q2182:Q14316="",,),0)-1),"")</f>
        <v>10</v>
      </c>
      <c r="Q2182">
        <f t="shared" si="49"/>
        <v>10</v>
      </c>
      <c r="R2182">
        <f>IF(P2182="","",0)</f>
        <v>0</v>
      </c>
    </row>
    <row r="2183" spans="1:18" x14ac:dyDescent="0.3">
      <c r="A2183" t="s">
        <v>260</v>
      </c>
      <c r="B2183" s="1">
        <v>38651</v>
      </c>
      <c r="C2183" t="s">
        <v>16</v>
      </c>
      <c r="D2183" t="s">
        <v>327</v>
      </c>
      <c r="E2183" t="s">
        <v>328</v>
      </c>
      <c r="G2183" s="6" t="s">
        <v>88</v>
      </c>
      <c r="H2183" t="s">
        <v>128</v>
      </c>
      <c r="I2183" t="s">
        <v>21</v>
      </c>
      <c r="J2183" t="s">
        <v>73</v>
      </c>
      <c r="K2183">
        <v>80</v>
      </c>
      <c r="L2183">
        <v>19.100000000000001</v>
      </c>
      <c r="M2183" t="s">
        <v>288</v>
      </c>
      <c r="N2183">
        <v>19.100000000000001</v>
      </c>
      <c r="P2183" cm="1">
        <f t="array" ref="P2183">IF(Q2183&gt;0,INDEX(Q2183:Q14317,MATCH(TRUE,INDEX(Q2183:Q14317="",,),0)-1),"")</f>
        <v>10</v>
      </c>
      <c r="Q2183">
        <f t="shared" si="49"/>
        <v>10</v>
      </c>
      <c r="R2183">
        <f>IF(P2183="","",0)</f>
        <v>0</v>
      </c>
    </row>
    <row r="2184" spans="1:18" x14ac:dyDescent="0.3">
      <c r="P2184" t="str" cm="1">
        <f t="array" ref="P2184">IF(Q2184&gt;0,INDEX(Q2184:Q14318,MATCH(TRUE,INDEX(Q2184:Q14318="",,),0)-1),"")</f>
        <v/>
      </c>
      <c r="R2184" t="str">
        <f>IF(P2184="","",0)</f>
        <v/>
      </c>
    </row>
    <row r="2185" spans="1:18" x14ac:dyDescent="0.3">
      <c r="A2185" t="s">
        <v>260</v>
      </c>
      <c r="B2185" s="1">
        <v>38651</v>
      </c>
      <c r="C2185" t="s">
        <v>16</v>
      </c>
      <c r="D2185" t="s">
        <v>331</v>
      </c>
      <c r="E2185" t="s">
        <v>332</v>
      </c>
      <c r="G2185" t="s">
        <v>19</v>
      </c>
      <c r="H2185" t="s">
        <v>102</v>
      </c>
      <c r="I2185" t="s">
        <v>45</v>
      </c>
      <c r="J2185" t="s">
        <v>93</v>
      </c>
      <c r="K2185">
        <v>5.5</v>
      </c>
      <c r="L2185">
        <v>778</v>
      </c>
      <c r="M2185" t="s">
        <v>263</v>
      </c>
      <c r="N2185">
        <v>1681.4</v>
      </c>
      <c r="O2185" t="s">
        <v>24</v>
      </c>
      <c r="P2185" cm="1">
        <f t="array" ref="P2185">IF(Q2185&gt;0,INDEX(Q2185:Q14319,MATCH(TRUE,INDEX(Q2185:Q14319="",,),0)-1),"")</f>
        <v>9</v>
      </c>
      <c r="Q2185">
        <f>INT((ROW()-2185)/8)+1</f>
        <v>1</v>
      </c>
      <c r="R2185">
        <f>IF(P2185="","",0)</f>
        <v>0</v>
      </c>
    </row>
    <row r="2186" spans="1:18" x14ac:dyDescent="0.3">
      <c r="A2186" t="s">
        <v>260</v>
      </c>
      <c r="B2186" s="1">
        <v>38651</v>
      </c>
      <c r="C2186" t="s">
        <v>16</v>
      </c>
      <c r="D2186" t="s">
        <v>331</v>
      </c>
      <c r="E2186" t="s">
        <v>332</v>
      </c>
      <c r="G2186" t="s">
        <v>19</v>
      </c>
      <c r="H2186" t="s">
        <v>101</v>
      </c>
      <c r="I2186" t="s">
        <v>21</v>
      </c>
      <c r="J2186" t="s">
        <v>73</v>
      </c>
      <c r="K2186">
        <v>82.8</v>
      </c>
      <c r="L2186">
        <v>14.4</v>
      </c>
      <c r="M2186" t="s">
        <v>263</v>
      </c>
      <c r="N2186">
        <v>40</v>
      </c>
      <c r="O2186" t="s">
        <v>24</v>
      </c>
      <c r="P2186" cm="1">
        <f t="array" ref="P2186">IF(Q2186&gt;0,INDEX(Q2186:Q14320,MATCH(TRUE,INDEX(Q2186:Q14320="",,),0)-1),"")</f>
        <v>9</v>
      </c>
      <c r="Q2186">
        <f t="shared" ref="Q2186:Q2249" si="50">INT((ROW()-2185)/8)+1</f>
        <v>1</v>
      </c>
      <c r="R2186">
        <f>IF(P2186="","",0)</f>
        <v>0</v>
      </c>
    </row>
    <row r="2187" spans="1:18" x14ac:dyDescent="0.3">
      <c r="A2187" t="s">
        <v>260</v>
      </c>
      <c r="B2187" s="1">
        <v>38651</v>
      </c>
      <c r="C2187" t="s">
        <v>16</v>
      </c>
      <c r="D2187" t="s">
        <v>331</v>
      </c>
      <c r="E2187" t="s">
        <v>332</v>
      </c>
      <c r="G2187" t="s">
        <v>19</v>
      </c>
      <c r="H2187" t="s">
        <v>72</v>
      </c>
      <c r="I2187" t="s">
        <v>21</v>
      </c>
      <c r="J2187" t="s">
        <v>73</v>
      </c>
      <c r="K2187">
        <v>166.2</v>
      </c>
      <c r="L2187">
        <v>13.8</v>
      </c>
      <c r="M2187" t="s">
        <v>263</v>
      </c>
      <c r="N2187">
        <v>40</v>
      </c>
      <c r="O2187" t="s">
        <v>24</v>
      </c>
      <c r="P2187" cm="1">
        <f t="array" ref="P2187">IF(Q2187&gt;0,INDEX(Q2187:Q14321,MATCH(TRUE,INDEX(Q2187:Q14321="",,),0)-1),"")</f>
        <v>9</v>
      </c>
      <c r="Q2187">
        <f t="shared" si="50"/>
        <v>1</v>
      </c>
      <c r="R2187">
        <f>IF(P2187="","",0)</f>
        <v>0</v>
      </c>
    </row>
    <row r="2188" spans="1:18" x14ac:dyDescent="0.3">
      <c r="A2188" t="s">
        <v>260</v>
      </c>
      <c r="B2188" s="1">
        <v>38651</v>
      </c>
      <c r="C2188" t="s">
        <v>16</v>
      </c>
      <c r="D2188" t="s">
        <v>331</v>
      </c>
      <c r="E2188" t="s">
        <v>332</v>
      </c>
      <c r="G2188" s="6" t="s">
        <v>88</v>
      </c>
      <c r="H2188" t="s">
        <v>85</v>
      </c>
      <c r="I2188" t="s">
        <v>45</v>
      </c>
      <c r="J2188" t="s">
        <v>93</v>
      </c>
      <c r="K2188">
        <v>3.1</v>
      </c>
      <c r="L2188">
        <v>135</v>
      </c>
      <c r="M2188" t="s">
        <v>263</v>
      </c>
      <c r="N2188">
        <v>135</v>
      </c>
      <c r="O2188" t="s">
        <v>24</v>
      </c>
      <c r="P2188" cm="1">
        <f t="array" ref="P2188">IF(Q2188&gt;0,INDEX(Q2188:Q14322,MATCH(TRUE,INDEX(Q2188:Q14322="",,),0)-1),"")</f>
        <v>9</v>
      </c>
      <c r="Q2188">
        <f t="shared" si="50"/>
        <v>1</v>
      </c>
      <c r="R2188">
        <f>IF(P2188="","",0)</f>
        <v>0</v>
      </c>
    </row>
    <row r="2189" spans="1:18" x14ac:dyDescent="0.3">
      <c r="A2189" t="s">
        <v>260</v>
      </c>
      <c r="B2189" s="1">
        <v>38651</v>
      </c>
      <c r="C2189" t="s">
        <v>16</v>
      </c>
      <c r="D2189" t="s">
        <v>331</v>
      </c>
      <c r="E2189" t="s">
        <v>332</v>
      </c>
      <c r="G2189" s="6" t="s">
        <v>88</v>
      </c>
      <c r="H2189" t="s">
        <v>264</v>
      </c>
      <c r="I2189" t="s">
        <v>45</v>
      </c>
      <c r="J2189" t="s">
        <v>93</v>
      </c>
      <c r="K2189">
        <v>0.7</v>
      </c>
      <c r="L2189">
        <v>353</v>
      </c>
      <c r="M2189" t="s">
        <v>263</v>
      </c>
      <c r="N2189">
        <v>353</v>
      </c>
      <c r="O2189" t="s">
        <v>24</v>
      </c>
      <c r="P2189" cm="1">
        <f t="array" ref="P2189">IF(Q2189&gt;0,INDEX(Q2189:Q14323,MATCH(TRUE,INDEX(Q2189:Q14323="",,),0)-1),"")</f>
        <v>9</v>
      </c>
      <c r="Q2189">
        <f t="shared" si="50"/>
        <v>1</v>
      </c>
      <c r="R2189">
        <f>IF(P2189="","",0)</f>
        <v>0</v>
      </c>
    </row>
    <row r="2190" spans="1:18" x14ac:dyDescent="0.3">
      <c r="A2190" t="s">
        <v>260</v>
      </c>
      <c r="B2190" s="1">
        <v>38651</v>
      </c>
      <c r="C2190" t="s">
        <v>16</v>
      </c>
      <c r="D2190" t="s">
        <v>331</v>
      </c>
      <c r="E2190" t="s">
        <v>332</v>
      </c>
      <c r="G2190" s="6" t="s">
        <v>88</v>
      </c>
      <c r="H2190" t="s">
        <v>100</v>
      </c>
      <c r="I2190" t="s">
        <v>45</v>
      </c>
      <c r="J2190" t="s">
        <v>93</v>
      </c>
      <c r="K2190">
        <v>2.2999999999999998</v>
      </c>
      <c r="L2190">
        <v>106</v>
      </c>
      <c r="M2190" t="s">
        <v>263</v>
      </c>
      <c r="N2190">
        <v>106</v>
      </c>
      <c r="O2190" t="s">
        <v>24</v>
      </c>
      <c r="P2190" cm="1">
        <f t="array" ref="P2190">IF(Q2190&gt;0,INDEX(Q2190:Q14324,MATCH(TRUE,INDEX(Q2190:Q14324="",,),0)-1),"")</f>
        <v>9</v>
      </c>
      <c r="Q2190">
        <f t="shared" si="50"/>
        <v>1</v>
      </c>
      <c r="R2190">
        <f>IF(P2190="","",0)</f>
        <v>0</v>
      </c>
    </row>
    <row r="2191" spans="1:18" x14ac:dyDescent="0.3">
      <c r="A2191" t="s">
        <v>260</v>
      </c>
      <c r="B2191" s="1">
        <v>38651</v>
      </c>
      <c r="C2191" t="s">
        <v>16</v>
      </c>
      <c r="D2191" t="s">
        <v>331</v>
      </c>
      <c r="E2191" t="s">
        <v>332</v>
      </c>
      <c r="G2191" s="6" t="s">
        <v>88</v>
      </c>
      <c r="H2191" t="s">
        <v>96</v>
      </c>
      <c r="I2191" t="s">
        <v>45</v>
      </c>
      <c r="J2191" t="s">
        <v>93</v>
      </c>
      <c r="K2191">
        <v>0.3</v>
      </c>
      <c r="L2191">
        <v>105</v>
      </c>
      <c r="M2191" t="s">
        <v>263</v>
      </c>
      <c r="N2191">
        <v>105</v>
      </c>
      <c r="O2191" t="s">
        <v>24</v>
      </c>
      <c r="P2191" cm="1">
        <f t="array" ref="P2191">IF(Q2191&gt;0,INDEX(Q2191:Q14325,MATCH(TRUE,INDEX(Q2191:Q14325="",,),0)-1),"")</f>
        <v>9</v>
      </c>
      <c r="Q2191">
        <f t="shared" si="50"/>
        <v>1</v>
      </c>
      <c r="R2191">
        <f>IF(P2191="","",0)</f>
        <v>0</v>
      </c>
    </row>
    <row r="2192" spans="1:18" x14ac:dyDescent="0.3">
      <c r="A2192" t="s">
        <v>260</v>
      </c>
      <c r="B2192" s="1">
        <v>38651</v>
      </c>
      <c r="C2192" t="s">
        <v>16</v>
      </c>
      <c r="D2192" t="s">
        <v>331</v>
      </c>
      <c r="E2192" t="s">
        <v>332</v>
      </c>
      <c r="G2192" s="6" t="s">
        <v>88</v>
      </c>
      <c r="H2192" t="s">
        <v>200</v>
      </c>
      <c r="I2192" t="s">
        <v>45</v>
      </c>
      <c r="J2192" t="s">
        <v>93</v>
      </c>
      <c r="K2192">
        <v>0.4</v>
      </c>
      <c r="L2192">
        <v>456</v>
      </c>
      <c r="M2192" t="s">
        <v>263</v>
      </c>
      <c r="N2192">
        <v>456</v>
      </c>
      <c r="O2192" t="s">
        <v>24</v>
      </c>
      <c r="P2192" cm="1">
        <f t="array" ref="P2192">IF(Q2192&gt;0,INDEX(Q2192:Q14326,MATCH(TRUE,INDEX(Q2192:Q14326="",,),0)-1),"")</f>
        <v>9</v>
      </c>
      <c r="Q2192">
        <f t="shared" si="50"/>
        <v>1</v>
      </c>
      <c r="R2192">
        <f>IF(P2192="","",0)</f>
        <v>0</v>
      </c>
    </row>
    <row r="2193" spans="1:18" x14ac:dyDescent="0.3">
      <c r="A2193" t="s">
        <v>260</v>
      </c>
      <c r="B2193" s="1">
        <v>38651</v>
      </c>
      <c r="C2193" t="s">
        <v>16</v>
      </c>
      <c r="D2193" t="s">
        <v>331</v>
      </c>
      <c r="E2193" t="s">
        <v>332</v>
      </c>
      <c r="G2193" t="s">
        <v>19</v>
      </c>
      <c r="H2193" t="s">
        <v>102</v>
      </c>
      <c r="I2193" t="s">
        <v>45</v>
      </c>
      <c r="J2193" t="s">
        <v>93</v>
      </c>
      <c r="K2193">
        <v>5.5</v>
      </c>
      <c r="L2193">
        <v>778</v>
      </c>
      <c r="M2193" t="s">
        <v>330</v>
      </c>
      <c r="N2193">
        <v>1200</v>
      </c>
      <c r="P2193" cm="1">
        <f t="array" ref="P2193">IF(Q2193&gt;0,INDEX(Q2193:Q14327,MATCH(TRUE,INDEX(Q2193:Q14327="",,),0)-1),"")</f>
        <v>9</v>
      </c>
      <c r="Q2193">
        <f t="shared" si="50"/>
        <v>2</v>
      </c>
      <c r="R2193">
        <f>IF(P2193="","",0)</f>
        <v>0</v>
      </c>
    </row>
    <row r="2194" spans="1:18" x14ac:dyDescent="0.3">
      <c r="A2194" t="s">
        <v>260</v>
      </c>
      <c r="B2194" s="1">
        <v>38651</v>
      </c>
      <c r="C2194" t="s">
        <v>16</v>
      </c>
      <c r="D2194" t="s">
        <v>331</v>
      </c>
      <c r="E2194" t="s">
        <v>332</v>
      </c>
      <c r="G2194" t="s">
        <v>19</v>
      </c>
      <c r="H2194" t="s">
        <v>101</v>
      </c>
      <c r="I2194" t="s">
        <v>21</v>
      </c>
      <c r="J2194" t="s">
        <v>73</v>
      </c>
      <c r="K2194">
        <v>82.8</v>
      </c>
      <c r="L2194">
        <v>14.4</v>
      </c>
      <c r="M2194" t="s">
        <v>330</v>
      </c>
      <c r="N2194">
        <v>30</v>
      </c>
      <c r="P2194" cm="1">
        <f t="array" ref="P2194">IF(Q2194&gt;0,INDEX(Q2194:Q14328,MATCH(TRUE,INDEX(Q2194:Q14328="",,),0)-1),"")</f>
        <v>9</v>
      </c>
      <c r="Q2194">
        <f t="shared" si="50"/>
        <v>2</v>
      </c>
      <c r="R2194">
        <f>IF(P2194="","",0)</f>
        <v>0</v>
      </c>
    </row>
    <row r="2195" spans="1:18" x14ac:dyDescent="0.3">
      <c r="A2195" t="s">
        <v>260</v>
      </c>
      <c r="B2195" s="1">
        <v>38651</v>
      </c>
      <c r="C2195" t="s">
        <v>16</v>
      </c>
      <c r="D2195" t="s">
        <v>331</v>
      </c>
      <c r="E2195" t="s">
        <v>332</v>
      </c>
      <c r="G2195" t="s">
        <v>19</v>
      </c>
      <c r="H2195" t="s">
        <v>72</v>
      </c>
      <c r="I2195" t="s">
        <v>21</v>
      </c>
      <c r="J2195" t="s">
        <v>73</v>
      </c>
      <c r="K2195">
        <v>166.2</v>
      </c>
      <c r="L2195">
        <v>13.8</v>
      </c>
      <c r="M2195" t="s">
        <v>330</v>
      </c>
      <c r="N2195">
        <v>38.5</v>
      </c>
      <c r="P2195" cm="1">
        <f t="array" ref="P2195">IF(Q2195&gt;0,INDEX(Q2195:Q14329,MATCH(TRUE,INDEX(Q2195:Q14329="",,),0)-1),"")</f>
        <v>9</v>
      </c>
      <c r="Q2195">
        <f t="shared" si="50"/>
        <v>2</v>
      </c>
      <c r="R2195">
        <f>IF(P2195="","",0)</f>
        <v>0</v>
      </c>
    </row>
    <row r="2196" spans="1:18" x14ac:dyDescent="0.3">
      <c r="A2196" t="s">
        <v>260</v>
      </c>
      <c r="B2196" s="1">
        <v>38651</v>
      </c>
      <c r="C2196" t="s">
        <v>16</v>
      </c>
      <c r="D2196" t="s">
        <v>331</v>
      </c>
      <c r="E2196" t="s">
        <v>332</v>
      </c>
      <c r="G2196" s="6" t="s">
        <v>88</v>
      </c>
      <c r="H2196" t="s">
        <v>85</v>
      </c>
      <c r="I2196" t="s">
        <v>45</v>
      </c>
      <c r="J2196" t="s">
        <v>93</v>
      </c>
      <c r="K2196">
        <v>3.1</v>
      </c>
      <c r="L2196">
        <v>135</v>
      </c>
      <c r="M2196" t="s">
        <v>330</v>
      </c>
      <c r="N2196">
        <v>135</v>
      </c>
      <c r="P2196" cm="1">
        <f t="array" ref="P2196">IF(Q2196&gt;0,INDEX(Q2196:Q14330,MATCH(TRUE,INDEX(Q2196:Q14330="",,),0)-1),"")</f>
        <v>9</v>
      </c>
      <c r="Q2196">
        <f t="shared" si="50"/>
        <v>2</v>
      </c>
      <c r="R2196">
        <f>IF(P2196="","",0)</f>
        <v>0</v>
      </c>
    </row>
    <row r="2197" spans="1:18" x14ac:dyDescent="0.3">
      <c r="A2197" t="s">
        <v>260</v>
      </c>
      <c r="B2197" s="1">
        <v>38651</v>
      </c>
      <c r="C2197" t="s">
        <v>16</v>
      </c>
      <c r="D2197" t="s">
        <v>331</v>
      </c>
      <c r="E2197" t="s">
        <v>332</v>
      </c>
      <c r="G2197" s="6" t="s">
        <v>88</v>
      </c>
      <c r="H2197" t="s">
        <v>264</v>
      </c>
      <c r="I2197" t="s">
        <v>45</v>
      </c>
      <c r="J2197" t="s">
        <v>93</v>
      </c>
      <c r="K2197">
        <v>0.7</v>
      </c>
      <c r="L2197">
        <v>353</v>
      </c>
      <c r="M2197" t="s">
        <v>330</v>
      </c>
      <c r="N2197">
        <v>353</v>
      </c>
      <c r="P2197" cm="1">
        <f t="array" ref="P2197">IF(Q2197&gt;0,INDEX(Q2197:Q14331,MATCH(TRUE,INDEX(Q2197:Q14331="",,),0)-1),"")</f>
        <v>9</v>
      </c>
      <c r="Q2197">
        <f t="shared" si="50"/>
        <v>2</v>
      </c>
      <c r="R2197">
        <f>IF(P2197="","",0)</f>
        <v>0</v>
      </c>
    </row>
    <row r="2198" spans="1:18" x14ac:dyDescent="0.3">
      <c r="A2198" t="s">
        <v>260</v>
      </c>
      <c r="B2198" s="1">
        <v>38651</v>
      </c>
      <c r="C2198" t="s">
        <v>16</v>
      </c>
      <c r="D2198" t="s">
        <v>331</v>
      </c>
      <c r="E2198" t="s">
        <v>332</v>
      </c>
      <c r="G2198" s="6" t="s">
        <v>88</v>
      </c>
      <c r="H2198" t="s">
        <v>100</v>
      </c>
      <c r="I2198" t="s">
        <v>45</v>
      </c>
      <c r="J2198" t="s">
        <v>93</v>
      </c>
      <c r="K2198">
        <v>2.2999999999999998</v>
      </c>
      <c r="L2198">
        <v>106</v>
      </c>
      <c r="M2198" t="s">
        <v>330</v>
      </c>
      <c r="N2198">
        <v>106</v>
      </c>
      <c r="P2198" cm="1">
        <f t="array" ref="P2198">IF(Q2198&gt;0,INDEX(Q2198:Q14332,MATCH(TRUE,INDEX(Q2198:Q14332="",,),0)-1),"")</f>
        <v>9</v>
      </c>
      <c r="Q2198">
        <f t="shared" si="50"/>
        <v>2</v>
      </c>
      <c r="R2198">
        <f>IF(P2198="","",0)</f>
        <v>0</v>
      </c>
    </row>
    <row r="2199" spans="1:18" x14ac:dyDescent="0.3">
      <c r="A2199" t="s">
        <v>260</v>
      </c>
      <c r="B2199" s="1">
        <v>38651</v>
      </c>
      <c r="C2199" t="s">
        <v>16</v>
      </c>
      <c r="D2199" t="s">
        <v>331</v>
      </c>
      <c r="E2199" t="s">
        <v>332</v>
      </c>
      <c r="G2199" s="6" t="s">
        <v>88</v>
      </c>
      <c r="H2199" t="s">
        <v>96</v>
      </c>
      <c r="I2199" t="s">
        <v>45</v>
      </c>
      <c r="J2199" t="s">
        <v>93</v>
      </c>
      <c r="K2199">
        <v>0.3</v>
      </c>
      <c r="L2199">
        <v>105</v>
      </c>
      <c r="M2199" t="s">
        <v>330</v>
      </c>
      <c r="N2199">
        <v>105</v>
      </c>
      <c r="P2199" cm="1">
        <f t="array" ref="P2199">IF(Q2199&gt;0,INDEX(Q2199:Q14333,MATCH(TRUE,INDEX(Q2199:Q14333="",,),0)-1),"")</f>
        <v>9</v>
      </c>
      <c r="Q2199">
        <f t="shared" si="50"/>
        <v>2</v>
      </c>
      <c r="R2199">
        <f>IF(P2199="","",0)</f>
        <v>0</v>
      </c>
    </row>
    <row r="2200" spans="1:18" x14ac:dyDescent="0.3">
      <c r="A2200" t="s">
        <v>260</v>
      </c>
      <c r="B2200" s="1">
        <v>38651</v>
      </c>
      <c r="C2200" t="s">
        <v>16</v>
      </c>
      <c r="D2200" t="s">
        <v>331</v>
      </c>
      <c r="E2200" t="s">
        <v>332</v>
      </c>
      <c r="G2200" s="6" t="s">
        <v>88</v>
      </c>
      <c r="H2200" t="s">
        <v>200</v>
      </c>
      <c r="I2200" t="s">
        <v>45</v>
      </c>
      <c r="J2200" t="s">
        <v>93</v>
      </c>
      <c r="K2200">
        <v>0.4</v>
      </c>
      <c r="L2200">
        <v>456</v>
      </c>
      <c r="M2200" t="s">
        <v>330</v>
      </c>
      <c r="N2200">
        <v>456</v>
      </c>
      <c r="P2200" cm="1">
        <f t="array" ref="P2200">IF(Q2200&gt;0,INDEX(Q2200:Q14334,MATCH(TRUE,INDEX(Q2200:Q14334="",,),0)-1),"")</f>
        <v>9</v>
      </c>
      <c r="Q2200">
        <f t="shared" si="50"/>
        <v>2</v>
      </c>
      <c r="R2200">
        <f>IF(P2200="","",0)</f>
        <v>0</v>
      </c>
    </row>
    <row r="2201" spans="1:18" x14ac:dyDescent="0.3">
      <c r="A2201" t="s">
        <v>260</v>
      </c>
      <c r="B2201" s="1">
        <v>38651</v>
      </c>
      <c r="C2201" t="s">
        <v>16</v>
      </c>
      <c r="D2201" t="s">
        <v>331</v>
      </c>
      <c r="E2201" t="s">
        <v>332</v>
      </c>
      <c r="G2201" t="s">
        <v>19</v>
      </c>
      <c r="H2201" t="s">
        <v>102</v>
      </c>
      <c r="I2201" t="s">
        <v>45</v>
      </c>
      <c r="J2201" t="s">
        <v>93</v>
      </c>
      <c r="K2201">
        <v>5.5</v>
      </c>
      <c r="L2201">
        <v>778</v>
      </c>
      <c r="M2201" t="s">
        <v>276</v>
      </c>
      <c r="N2201">
        <v>1317</v>
      </c>
      <c r="P2201" cm="1">
        <f t="array" ref="P2201">IF(Q2201&gt;0,INDEX(Q2201:Q14335,MATCH(TRUE,INDEX(Q2201:Q14335="",,),0)-1),"")</f>
        <v>9</v>
      </c>
      <c r="Q2201">
        <f t="shared" si="50"/>
        <v>3</v>
      </c>
      <c r="R2201">
        <f>IF(P2201="","",0)</f>
        <v>0</v>
      </c>
    </row>
    <row r="2202" spans="1:18" x14ac:dyDescent="0.3">
      <c r="A2202" t="s">
        <v>260</v>
      </c>
      <c r="B2202" s="1">
        <v>38651</v>
      </c>
      <c r="C2202" t="s">
        <v>16</v>
      </c>
      <c r="D2202" t="s">
        <v>331</v>
      </c>
      <c r="E2202" t="s">
        <v>332</v>
      </c>
      <c r="G2202" t="s">
        <v>19</v>
      </c>
      <c r="H2202" t="s">
        <v>101</v>
      </c>
      <c r="I2202" t="s">
        <v>21</v>
      </c>
      <c r="J2202" t="s">
        <v>73</v>
      </c>
      <c r="K2202">
        <v>82.8</v>
      </c>
      <c r="L2202">
        <v>14.4</v>
      </c>
      <c r="M2202" t="s">
        <v>276</v>
      </c>
      <c r="N2202">
        <v>20.190000000000001</v>
      </c>
      <c r="P2202" cm="1">
        <f t="array" ref="P2202">IF(Q2202&gt;0,INDEX(Q2202:Q14336,MATCH(TRUE,INDEX(Q2202:Q14336="",,),0)-1),"")</f>
        <v>9</v>
      </c>
      <c r="Q2202">
        <f t="shared" si="50"/>
        <v>3</v>
      </c>
      <c r="R2202">
        <f>IF(P2202="","",0)</f>
        <v>0</v>
      </c>
    </row>
    <row r="2203" spans="1:18" x14ac:dyDescent="0.3">
      <c r="A2203" t="s">
        <v>260</v>
      </c>
      <c r="B2203" s="1">
        <v>38651</v>
      </c>
      <c r="C2203" t="s">
        <v>16</v>
      </c>
      <c r="D2203" t="s">
        <v>331</v>
      </c>
      <c r="E2203" t="s">
        <v>332</v>
      </c>
      <c r="G2203" t="s">
        <v>19</v>
      </c>
      <c r="H2203" t="s">
        <v>72</v>
      </c>
      <c r="I2203" t="s">
        <v>21</v>
      </c>
      <c r="J2203" t="s">
        <v>73</v>
      </c>
      <c r="K2203">
        <v>166.2</v>
      </c>
      <c r="L2203">
        <v>13.8</v>
      </c>
      <c r="M2203" t="s">
        <v>276</v>
      </c>
      <c r="N2203">
        <v>30.17</v>
      </c>
      <c r="P2203" cm="1">
        <f t="array" ref="P2203">IF(Q2203&gt;0,INDEX(Q2203:Q14337,MATCH(TRUE,INDEX(Q2203:Q14337="",,),0)-1),"")</f>
        <v>9</v>
      </c>
      <c r="Q2203">
        <f t="shared" si="50"/>
        <v>3</v>
      </c>
      <c r="R2203">
        <f>IF(P2203="","",0)</f>
        <v>0</v>
      </c>
    </row>
    <row r="2204" spans="1:18" x14ac:dyDescent="0.3">
      <c r="A2204" t="s">
        <v>260</v>
      </c>
      <c r="B2204" s="1">
        <v>38651</v>
      </c>
      <c r="C2204" t="s">
        <v>16</v>
      </c>
      <c r="D2204" t="s">
        <v>331</v>
      </c>
      <c r="E2204" t="s">
        <v>332</v>
      </c>
      <c r="G2204" s="6" t="s">
        <v>88</v>
      </c>
      <c r="H2204" t="s">
        <v>85</v>
      </c>
      <c r="I2204" t="s">
        <v>45</v>
      </c>
      <c r="J2204" t="s">
        <v>93</v>
      </c>
      <c r="K2204">
        <v>3.1</v>
      </c>
      <c r="L2204">
        <v>135</v>
      </c>
      <c r="M2204" t="s">
        <v>276</v>
      </c>
      <c r="N2204">
        <v>135</v>
      </c>
      <c r="P2204" cm="1">
        <f t="array" ref="P2204">IF(Q2204&gt;0,INDEX(Q2204:Q14338,MATCH(TRUE,INDEX(Q2204:Q14338="",,),0)-1),"")</f>
        <v>9</v>
      </c>
      <c r="Q2204">
        <f t="shared" si="50"/>
        <v>3</v>
      </c>
      <c r="R2204">
        <f>IF(P2204="","",0)</f>
        <v>0</v>
      </c>
    </row>
    <row r="2205" spans="1:18" x14ac:dyDescent="0.3">
      <c r="A2205" t="s">
        <v>260</v>
      </c>
      <c r="B2205" s="1">
        <v>38651</v>
      </c>
      <c r="C2205" t="s">
        <v>16</v>
      </c>
      <c r="D2205" t="s">
        <v>331</v>
      </c>
      <c r="E2205" t="s">
        <v>332</v>
      </c>
      <c r="G2205" s="6" t="s">
        <v>88</v>
      </c>
      <c r="H2205" t="s">
        <v>264</v>
      </c>
      <c r="I2205" t="s">
        <v>45</v>
      </c>
      <c r="J2205" t="s">
        <v>93</v>
      </c>
      <c r="K2205">
        <v>0.7</v>
      </c>
      <c r="L2205">
        <v>353</v>
      </c>
      <c r="M2205" t="s">
        <v>276</v>
      </c>
      <c r="N2205">
        <v>353</v>
      </c>
      <c r="P2205" cm="1">
        <f t="array" ref="P2205">IF(Q2205&gt;0,INDEX(Q2205:Q14339,MATCH(TRUE,INDEX(Q2205:Q14339="",,),0)-1),"")</f>
        <v>9</v>
      </c>
      <c r="Q2205">
        <f t="shared" si="50"/>
        <v>3</v>
      </c>
      <c r="R2205">
        <f>IF(P2205="","",0)</f>
        <v>0</v>
      </c>
    </row>
    <row r="2206" spans="1:18" x14ac:dyDescent="0.3">
      <c r="A2206" t="s">
        <v>260</v>
      </c>
      <c r="B2206" s="1">
        <v>38651</v>
      </c>
      <c r="C2206" t="s">
        <v>16</v>
      </c>
      <c r="D2206" t="s">
        <v>331</v>
      </c>
      <c r="E2206" t="s">
        <v>332</v>
      </c>
      <c r="G2206" s="6" t="s">
        <v>88</v>
      </c>
      <c r="H2206" t="s">
        <v>100</v>
      </c>
      <c r="I2206" t="s">
        <v>45</v>
      </c>
      <c r="J2206" t="s">
        <v>93</v>
      </c>
      <c r="K2206">
        <v>2.2999999999999998</v>
      </c>
      <c r="L2206">
        <v>106</v>
      </c>
      <c r="M2206" t="s">
        <v>276</v>
      </c>
      <c r="N2206">
        <v>106</v>
      </c>
      <c r="P2206" cm="1">
        <f t="array" ref="P2206">IF(Q2206&gt;0,INDEX(Q2206:Q14340,MATCH(TRUE,INDEX(Q2206:Q14340="",,),0)-1),"")</f>
        <v>9</v>
      </c>
      <c r="Q2206">
        <f t="shared" si="50"/>
        <v>3</v>
      </c>
      <c r="R2206">
        <f>IF(P2206="","",0)</f>
        <v>0</v>
      </c>
    </row>
    <row r="2207" spans="1:18" x14ac:dyDescent="0.3">
      <c r="A2207" t="s">
        <v>260</v>
      </c>
      <c r="B2207" s="1">
        <v>38651</v>
      </c>
      <c r="C2207" t="s">
        <v>16</v>
      </c>
      <c r="D2207" t="s">
        <v>331</v>
      </c>
      <c r="E2207" t="s">
        <v>332</v>
      </c>
      <c r="G2207" s="6" t="s">
        <v>88</v>
      </c>
      <c r="H2207" t="s">
        <v>96</v>
      </c>
      <c r="I2207" t="s">
        <v>45</v>
      </c>
      <c r="J2207" t="s">
        <v>93</v>
      </c>
      <c r="K2207">
        <v>0.3</v>
      </c>
      <c r="L2207">
        <v>105</v>
      </c>
      <c r="M2207" t="s">
        <v>276</v>
      </c>
      <c r="N2207">
        <v>105</v>
      </c>
      <c r="P2207" cm="1">
        <f t="array" ref="P2207">IF(Q2207&gt;0,INDEX(Q2207:Q14341,MATCH(TRUE,INDEX(Q2207:Q14341="",,),0)-1),"")</f>
        <v>9</v>
      </c>
      <c r="Q2207">
        <f t="shared" si="50"/>
        <v>3</v>
      </c>
      <c r="R2207">
        <f>IF(P2207="","",0)</f>
        <v>0</v>
      </c>
    </row>
    <row r="2208" spans="1:18" x14ac:dyDescent="0.3">
      <c r="A2208" t="s">
        <v>260</v>
      </c>
      <c r="B2208" s="1">
        <v>38651</v>
      </c>
      <c r="C2208" t="s">
        <v>16</v>
      </c>
      <c r="D2208" t="s">
        <v>331</v>
      </c>
      <c r="E2208" t="s">
        <v>332</v>
      </c>
      <c r="G2208" s="6" t="s">
        <v>88</v>
      </c>
      <c r="H2208" t="s">
        <v>200</v>
      </c>
      <c r="I2208" t="s">
        <v>45</v>
      </c>
      <c r="J2208" t="s">
        <v>93</v>
      </c>
      <c r="K2208">
        <v>0.4</v>
      </c>
      <c r="L2208">
        <v>456</v>
      </c>
      <c r="M2208" t="s">
        <v>276</v>
      </c>
      <c r="N2208">
        <v>456</v>
      </c>
      <c r="P2208" cm="1">
        <f t="array" ref="P2208">IF(Q2208&gt;0,INDEX(Q2208:Q14342,MATCH(TRUE,INDEX(Q2208:Q14342="",,),0)-1),"")</f>
        <v>9</v>
      </c>
      <c r="Q2208">
        <f t="shared" si="50"/>
        <v>3</v>
      </c>
      <c r="R2208">
        <f>IF(P2208="","",0)</f>
        <v>0</v>
      </c>
    </row>
    <row r="2209" spans="1:18" x14ac:dyDescent="0.3">
      <c r="A2209" t="s">
        <v>260</v>
      </c>
      <c r="B2209" s="1">
        <v>38651</v>
      </c>
      <c r="C2209" t="s">
        <v>16</v>
      </c>
      <c r="D2209" t="s">
        <v>331</v>
      </c>
      <c r="E2209" t="s">
        <v>332</v>
      </c>
      <c r="G2209" t="s">
        <v>19</v>
      </c>
      <c r="H2209" t="s">
        <v>102</v>
      </c>
      <c r="I2209" t="s">
        <v>45</v>
      </c>
      <c r="J2209" t="s">
        <v>93</v>
      </c>
      <c r="K2209">
        <v>5.5</v>
      </c>
      <c r="L2209">
        <v>778</v>
      </c>
      <c r="M2209" t="s">
        <v>286</v>
      </c>
      <c r="N2209">
        <v>900</v>
      </c>
      <c r="P2209" cm="1">
        <f t="array" ref="P2209">IF(Q2209&gt;0,INDEX(Q2209:Q14343,MATCH(TRUE,INDEX(Q2209:Q14343="",,),0)-1),"")</f>
        <v>9</v>
      </c>
      <c r="Q2209">
        <f t="shared" si="50"/>
        <v>4</v>
      </c>
      <c r="R2209">
        <f>IF(P2209="","",0)</f>
        <v>0</v>
      </c>
    </row>
    <row r="2210" spans="1:18" x14ac:dyDescent="0.3">
      <c r="A2210" t="s">
        <v>260</v>
      </c>
      <c r="B2210" s="1">
        <v>38651</v>
      </c>
      <c r="C2210" t="s">
        <v>16</v>
      </c>
      <c r="D2210" t="s">
        <v>331</v>
      </c>
      <c r="E2210" t="s">
        <v>332</v>
      </c>
      <c r="G2210" t="s">
        <v>19</v>
      </c>
      <c r="H2210" t="s">
        <v>101</v>
      </c>
      <c r="I2210" t="s">
        <v>21</v>
      </c>
      <c r="J2210" t="s">
        <v>73</v>
      </c>
      <c r="K2210">
        <v>82.8</v>
      </c>
      <c r="L2210">
        <v>14.4</v>
      </c>
      <c r="M2210" t="s">
        <v>286</v>
      </c>
      <c r="N2210">
        <v>18.25</v>
      </c>
      <c r="P2210" cm="1">
        <f t="array" ref="P2210">IF(Q2210&gt;0,INDEX(Q2210:Q14344,MATCH(TRUE,INDEX(Q2210:Q14344="",,),0)-1),"")</f>
        <v>9</v>
      </c>
      <c r="Q2210">
        <f t="shared" si="50"/>
        <v>4</v>
      </c>
      <c r="R2210">
        <f>IF(P2210="","",0)</f>
        <v>0</v>
      </c>
    </row>
    <row r="2211" spans="1:18" x14ac:dyDescent="0.3">
      <c r="A2211" t="s">
        <v>260</v>
      </c>
      <c r="B2211" s="1">
        <v>38651</v>
      </c>
      <c r="C2211" t="s">
        <v>16</v>
      </c>
      <c r="D2211" t="s">
        <v>331</v>
      </c>
      <c r="E2211" t="s">
        <v>332</v>
      </c>
      <c r="G2211" t="s">
        <v>19</v>
      </c>
      <c r="H2211" t="s">
        <v>72</v>
      </c>
      <c r="I2211" t="s">
        <v>21</v>
      </c>
      <c r="J2211" t="s">
        <v>73</v>
      </c>
      <c r="K2211">
        <v>166.2</v>
      </c>
      <c r="L2211">
        <v>13.8</v>
      </c>
      <c r="M2211" t="s">
        <v>286</v>
      </c>
      <c r="N2211">
        <v>25.5</v>
      </c>
      <c r="P2211" cm="1">
        <f t="array" ref="P2211">IF(Q2211&gt;0,INDEX(Q2211:Q14345,MATCH(TRUE,INDEX(Q2211:Q14345="",,),0)-1),"")</f>
        <v>9</v>
      </c>
      <c r="Q2211">
        <f t="shared" si="50"/>
        <v>4</v>
      </c>
      <c r="R2211">
        <f>IF(P2211="","",0)</f>
        <v>0</v>
      </c>
    </row>
    <row r="2212" spans="1:18" x14ac:dyDescent="0.3">
      <c r="A2212" t="s">
        <v>260</v>
      </c>
      <c r="B2212" s="1">
        <v>38651</v>
      </c>
      <c r="C2212" t="s">
        <v>16</v>
      </c>
      <c r="D2212" t="s">
        <v>331</v>
      </c>
      <c r="E2212" t="s">
        <v>332</v>
      </c>
      <c r="G2212" s="6" t="s">
        <v>88</v>
      </c>
      <c r="H2212" t="s">
        <v>85</v>
      </c>
      <c r="I2212" t="s">
        <v>45</v>
      </c>
      <c r="J2212" t="s">
        <v>93</v>
      </c>
      <c r="K2212">
        <v>3.1</v>
      </c>
      <c r="L2212">
        <v>135</v>
      </c>
      <c r="M2212" t="s">
        <v>286</v>
      </c>
      <c r="N2212">
        <v>135</v>
      </c>
      <c r="P2212" cm="1">
        <f t="array" ref="P2212">IF(Q2212&gt;0,INDEX(Q2212:Q14346,MATCH(TRUE,INDEX(Q2212:Q14346="",,),0)-1),"")</f>
        <v>9</v>
      </c>
      <c r="Q2212">
        <f t="shared" si="50"/>
        <v>4</v>
      </c>
      <c r="R2212">
        <f>IF(P2212="","",0)</f>
        <v>0</v>
      </c>
    </row>
    <row r="2213" spans="1:18" x14ac:dyDescent="0.3">
      <c r="A2213" t="s">
        <v>260</v>
      </c>
      <c r="B2213" s="1">
        <v>38651</v>
      </c>
      <c r="C2213" t="s">
        <v>16</v>
      </c>
      <c r="D2213" t="s">
        <v>331</v>
      </c>
      <c r="E2213" t="s">
        <v>332</v>
      </c>
      <c r="G2213" s="6" t="s">
        <v>88</v>
      </c>
      <c r="H2213" t="s">
        <v>264</v>
      </c>
      <c r="I2213" t="s">
        <v>45</v>
      </c>
      <c r="J2213" t="s">
        <v>93</v>
      </c>
      <c r="K2213">
        <v>0.7</v>
      </c>
      <c r="L2213">
        <v>353</v>
      </c>
      <c r="M2213" t="s">
        <v>286</v>
      </c>
      <c r="N2213">
        <v>353</v>
      </c>
      <c r="P2213" cm="1">
        <f t="array" ref="P2213">IF(Q2213&gt;0,INDEX(Q2213:Q14347,MATCH(TRUE,INDEX(Q2213:Q14347="",,),0)-1),"")</f>
        <v>9</v>
      </c>
      <c r="Q2213">
        <f t="shared" si="50"/>
        <v>4</v>
      </c>
      <c r="R2213">
        <f>IF(P2213="","",0)</f>
        <v>0</v>
      </c>
    </row>
    <row r="2214" spans="1:18" x14ac:dyDescent="0.3">
      <c r="A2214" t="s">
        <v>260</v>
      </c>
      <c r="B2214" s="1">
        <v>38651</v>
      </c>
      <c r="C2214" t="s">
        <v>16</v>
      </c>
      <c r="D2214" t="s">
        <v>331</v>
      </c>
      <c r="E2214" t="s">
        <v>332</v>
      </c>
      <c r="G2214" s="6" t="s">
        <v>88</v>
      </c>
      <c r="H2214" t="s">
        <v>100</v>
      </c>
      <c r="I2214" t="s">
        <v>45</v>
      </c>
      <c r="J2214" t="s">
        <v>93</v>
      </c>
      <c r="K2214">
        <v>2.2999999999999998</v>
      </c>
      <c r="L2214">
        <v>106</v>
      </c>
      <c r="M2214" t="s">
        <v>286</v>
      </c>
      <c r="N2214">
        <v>106</v>
      </c>
      <c r="P2214" cm="1">
        <f t="array" ref="P2214">IF(Q2214&gt;0,INDEX(Q2214:Q14348,MATCH(TRUE,INDEX(Q2214:Q14348="",,),0)-1),"")</f>
        <v>9</v>
      </c>
      <c r="Q2214">
        <f t="shared" si="50"/>
        <v>4</v>
      </c>
      <c r="R2214">
        <f>IF(P2214="","",0)</f>
        <v>0</v>
      </c>
    </row>
    <row r="2215" spans="1:18" x14ac:dyDescent="0.3">
      <c r="A2215" t="s">
        <v>260</v>
      </c>
      <c r="B2215" s="1">
        <v>38651</v>
      </c>
      <c r="C2215" t="s">
        <v>16</v>
      </c>
      <c r="D2215" t="s">
        <v>331</v>
      </c>
      <c r="E2215" t="s">
        <v>332</v>
      </c>
      <c r="G2215" s="6" t="s">
        <v>88</v>
      </c>
      <c r="H2215" t="s">
        <v>96</v>
      </c>
      <c r="I2215" t="s">
        <v>45</v>
      </c>
      <c r="J2215" t="s">
        <v>93</v>
      </c>
      <c r="K2215">
        <v>0.3</v>
      </c>
      <c r="L2215">
        <v>105</v>
      </c>
      <c r="M2215" t="s">
        <v>286</v>
      </c>
      <c r="N2215">
        <v>105</v>
      </c>
      <c r="P2215" cm="1">
        <f t="array" ref="P2215">IF(Q2215&gt;0,INDEX(Q2215:Q14349,MATCH(TRUE,INDEX(Q2215:Q14349="",,),0)-1),"")</f>
        <v>9</v>
      </c>
      <c r="Q2215">
        <f t="shared" si="50"/>
        <v>4</v>
      </c>
      <c r="R2215">
        <f>IF(P2215="","",0)</f>
        <v>0</v>
      </c>
    </row>
    <row r="2216" spans="1:18" x14ac:dyDescent="0.3">
      <c r="A2216" t="s">
        <v>260</v>
      </c>
      <c r="B2216" s="1">
        <v>38651</v>
      </c>
      <c r="C2216" t="s">
        <v>16</v>
      </c>
      <c r="D2216" t="s">
        <v>331</v>
      </c>
      <c r="E2216" t="s">
        <v>332</v>
      </c>
      <c r="G2216" s="6" t="s">
        <v>88</v>
      </c>
      <c r="H2216" t="s">
        <v>200</v>
      </c>
      <c r="I2216" t="s">
        <v>45</v>
      </c>
      <c r="J2216" t="s">
        <v>93</v>
      </c>
      <c r="K2216">
        <v>0.4</v>
      </c>
      <c r="L2216">
        <v>456</v>
      </c>
      <c r="M2216" t="s">
        <v>286</v>
      </c>
      <c r="N2216">
        <v>456</v>
      </c>
      <c r="P2216" cm="1">
        <f t="array" ref="P2216">IF(Q2216&gt;0,INDEX(Q2216:Q14350,MATCH(TRUE,INDEX(Q2216:Q14350="",,),0)-1),"")</f>
        <v>9</v>
      </c>
      <c r="Q2216">
        <f t="shared" si="50"/>
        <v>4</v>
      </c>
      <c r="R2216">
        <f>IF(P2216="","",0)</f>
        <v>0</v>
      </c>
    </row>
    <row r="2217" spans="1:18" x14ac:dyDescent="0.3">
      <c r="A2217" t="s">
        <v>260</v>
      </c>
      <c r="B2217" s="1">
        <v>38651</v>
      </c>
      <c r="C2217" t="s">
        <v>16</v>
      </c>
      <c r="D2217" t="s">
        <v>331</v>
      </c>
      <c r="E2217" t="s">
        <v>332</v>
      </c>
      <c r="G2217" t="s">
        <v>19</v>
      </c>
      <c r="H2217" t="s">
        <v>102</v>
      </c>
      <c r="I2217" t="s">
        <v>45</v>
      </c>
      <c r="J2217" t="s">
        <v>93</v>
      </c>
      <c r="K2217">
        <v>5.5</v>
      </c>
      <c r="L2217">
        <v>778</v>
      </c>
      <c r="M2217" t="s">
        <v>309</v>
      </c>
      <c r="N2217">
        <v>856</v>
      </c>
      <c r="P2217" cm="1">
        <f t="array" ref="P2217">IF(Q2217&gt;0,INDEX(Q2217:Q14351,MATCH(TRUE,INDEX(Q2217:Q14351="",,),0)-1),"")</f>
        <v>9</v>
      </c>
      <c r="Q2217">
        <f t="shared" si="50"/>
        <v>5</v>
      </c>
      <c r="R2217">
        <f>IF(P2217="","",0)</f>
        <v>0</v>
      </c>
    </row>
    <row r="2218" spans="1:18" x14ac:dyDescent="0.3">
      <c r="A2218" t="s">
        <v>260</v>
      </c>
      <c r="B2218" s="1">
        <v>38651</v>
      </c>
      <c r="C2218" t="s">
        <v>16</v>
      </c>
      <c r="D2218" t="s">
        <v>331</v>
      </c>
      <c r="E2218" t="s">
        <v>332</v>
      </c>
      <c r="G2218" t="s">
        <v>19</v>
      </c>
      <c r="H2218" t="s">
        <v>101</v>
      </c>
      <c r="I2218" t="s">
        <v>21</v>
      </c>
      <c r="J2218" t="s">
        <v>73</v>
      </c>
      <c r="K2218">
        <v>82.8</v>
      </c>
      <c r="L2218">
        <v>14.4</v>
      </c>
      <c r="M2218" t="s">
        <v>309</v>
      </c>
      <c r="N2218">
        <v>14.4</v>
      </c>
      <c r="P2218" cm="1">
        <f t="array" ref="P2218">IF(Q2218&gt;0,INDEX(Q2218:Q14352,MATCH(TRUE,INDEX(Q2218:Q14352="",,),0)-1),"")</f>
        <v>9</v>
      </c>
      <c r="Q2218">
        <f t="shared" si="50"/>
        <v>5</v>
      </c>
      <c r="R2218">
        <f>IF(P2218="","",0)</f>
        <v>0</v>
      </c>
    </row>
    <row r="2219" spans="1:18" x14ac:dyDescent="0.3">
      <c r="A2219" t="s">
        <v>260</v>
      </c>
      <c r="B2219" s="1">
        <v>38651</v>
      </c>
      <c r="C2219" t="s">
        <v>16</v>
      </c>
      <c r="D2219" t="s">
        <v>331</v>
      </c>
      <c r="E2219" t="s">
        <v>332</v>
      </c>
      <c r="G2219" t="s">
        <v>19</v>
      </c>
      <c r="H2219" t="s">
        <v>72</v>
      </c>
      <c r="I2219" t="s">
        <v>21</v>
      </c>
      <c r="J2219" t="s">
        <v>73</v>
      </c>
      <c r="K2219">
        <v>166.2</v>
      </c>
      <c r="L2219">
        <v>13.8</v>
      </c>
      <c r="M2219" t="s">
        <v>309</v>
      </c>
      <c r="N2219">
        <v>20</v>
      </c>
      <c r="P2219" cm="1">
        <f t="array" ref="P2219">IF(Q2219&gt;0,INDEX(Q2219:Q14353,MATCH(TRUE,INDEX(Q2219:Q14353="",,),0)-1),"")</f>
        <v>9</v>
      </c>
      <c r="Q2219">
        <f t="shared" si="50"/>
        <v>5</v>
      </c>
      <c r="R2219">
        <f>IF(P2219="","",0)</f>
        <v>0</v>
      </c>
    </row>
    <row r="2220" spans="1:18" x14ac:dyDescent="0.3">
      <c r="A2220" t="s">
        <v>260</v>
      </c>
      <c r="B2220" s="1">
        <v>38651</v>
      </c>
      <c r="C2220" t="s">
        <v>16</v>
      </c>
      <c r="D2220" t="s">
        <v>331</v>
      </c>
      <c r="E2220" t="s">
        <v>332</v>
      </c>
      <c r="G2220" s="6" t="s">
        <v>88</v>
      </c>
      <c r="H2220" t="s">
        <v>85</v>
      </c>
      <c r="I2220" t="s">
        <v>45</v>
      </c>
      <c r="J2220" t="s">
        <v>93</v>
      </c>
      <c r="K2220">
        <v>3.1</v>
      </c>
      <c r="L2220">
        <v>135</v>
      </c>
      <c r="M2220" t="s">
        <v>309</v>
      </c>
      <c r="N2220">
        <v>135</v>
      </c>
      <c r="P2220" cm="1">
        <f t="array" ref="P2220">IF(Q2220&gt;0,INDEX(Q2220:Q14354,MATCH(TRUE,INDEX(Q2220:Q14354="",,),0)-1),"")</f>
        <v>9</v>
      </c>
      <c r="Q2220">
        <f t="shared" si="50"/>
        <v>5</v>
      </c>
      <c r="R2220">
        <f>IF(P2220="","",0)</f>
        <v>0</v>
      </c>
    </row>
    <row r="2221" spans="1:18" x14ac:dyDescent="0.3">
      <c r="A2221" t="s">
        <v>260</v>
      </c>
      <c r="B2221" s="1">
        <v>38651</v>
      </c>
      <c r="C2221" t="s">
        <v>16</v>
      </c>
      <c r="D2221" t="s">
        <v>331</v>
      </c>
      <c r="E2221" t="s">
        <v>332</v>
      </c>
      <c r="G2221" s="6" t="s">
        <v>88</v>
      </c>
      <c r="H2221" t="s">
        <v>264</v>
      </c>
      <c r="I2221" t="s">
        <v>45</v>
      </c>
      <c r="J2221" t="s">
        <v>93</v>
      </c>
      <c r="K2221">
        <v>0.7</v>
      </c>
      <c r="L2221">
        <v>353</v>
      </c>
      <c r="M2221" t="s">
        <v>309</v>
      </c>
      <c r="N2221">
        <v>353</v>
      </c>
      <c r="P2221" cm="1">
        <f t="array" ref="P2221">IF(Q2221&gt;0,INDEX(Q2221:Q14355,MATCH(TRUE,INDEX(Q2221:Q14355="",,),0)-1),"")</f>
        <v>9</v>
      </c>
      <c r="Q2221">
        <f t="shared" si="50"/>
        <v>5</v>
      </c>
      <c r="R2221">
        <f>IF(P2221="","",0)</f>
        <v>0</v>
      </c>
    </row>
    <row r="2222" spans="1:18" x14ac:dyDescent="0.3">
      <c r="A2222" t="s">
        <v>260</v>
      </c>
      <c r="B2222" s="1">
        <v>38651</v>
      </c>
      <c r="C2222" t="s">
        <v>16</v>
      </c>
      <c r="D2222" t="s">
        <v>331</v>
      </c>
      <c r="E2222" t="s">
        <v>332</v>
      </c>
      <c r="G2222" s="6" t="s">
        <v>88</v>
      </c>
      <c r="H2222" t="s">
        <v>100</v>
      </c>
      <c r="I2222" t="s">
        <v>45</v>
      </c>
      <c r="J2222" t="s">
        <v>93</v>
      </c>
      <c r="K2222">
        <v>2.2999999999999998</v>
      </c>
      <c r="L2222">
        <v>106</v>
      </c>
      <c r="M2222" t="s">
        <v>309</v>
      </c>
      <c r="N2222">
        <v>106</v>
      </c>
      <c r="P2222" cm="1">
        <f t="array" ref="P2222">IF(Q2222&gt;0,INDEX(Q2222:Q14356,MATCH(TRUE,INDEX(Q2222:Q14356="",,),0)-1),"")</f>
        <v>9</v>
      </c>
      <c r="Q2222">
        <f t="shared" si="50"/>
        <v>5</v>
      </c>
      <c r="R2222">
        <f>IF(P2222="","",0)</f>
        <v>0</v>
      </c>
    </row>
    <row r="2223" spans="1:18" x14ac:dyDescent="0.3">
      <c r="A2223" t="s">
        <v>260</v>
      </c>
      <c r="B2223" s="1">
        <v>38651</v>
      </c>
      <c r="C2223" t="s">
        <v>16</v>
      </c>
      <c r="D2223" t="s">
        <v>331</v>
      </c>
      <c r="E2223" t="s">
        <v>332</v>
      </c>
      <c r="G2223" s="6" t="s">
        <v>88</v>
      </c>
      <c r="H2223" t="s">
        <v>96</v>
      </c>
      <c r="I2223" t="s">
        <v>45</v>
      </c>
      <c r="J2223" t="s">
        <v>93</v>
      </c>
      <c r="K2223">
        <v>0.3</v>
      </c>
      <c r="L2223">
        <v>105</v>
      </c>
      <c r="M2223" t="s">
        <v>309</v>
      </c>
      <c r="N2223">
        <v>105</v>
      </c>
      <c r="P2223" cm="1">
        <f t="array" ref="P2223">IF(Q2223&gt;0,INDEX(Q2223:Q14357,MATCH(TRUE,INDEX(Q2223:Q14357="",,),0)-1),"")</f>
        <v>9</v>
      </c>
      <c r="Q2223">
        <f t="shared" si="50"/>
        <v>5</v>
      </c>
      <c r="R2223">
        <f>IF(P2223="","",0)</f>
        <v>0</v>
      </c>
    </row>
    <row r="2224" spans="1:18" x14ac:dyDescent="0.3">
      <c r="A2224" t="s">
        <v>260</v>
      </c>
      <c r="B2224" s="1">
        <v>38651</v>
      </c>
      <c r="C2224" t="s">
        <v>16</v>
      </c>
      <c r="D2224" t="s">
        <v>331</v>
      </c>
      <c r="E2224" t="s">
        <v>332</v>
      </c>
      <c r="G2224" s="6" t="s">
        <v>88</v>
      </c>
      <c r="H2224" t="s">
        <v>200</v>
      </c>
      <c r="I2224" t="s">
        <v>45</v>
      </c>
      <c r="J2224" t="s">
        <v>93</v>
      </c>
      <c r="K2224">
        <v>0.4</v>
      </c>
      <c r="L2224">
        <v>456</v>
      </c>
      <c r="M2224" t="s">
        <v>309</v>
      </c>
      <c r="N2224">
        <v>456</v>
      </c>
      <c r="P2224" cm="1">
        <f t="array" ref="P2224">IF(Q2224&gt;0,INDEX(Q2224:Q14358,MATCH(TRUE,INDEX(Q2224:Q14358="",,),0)-1),"")</f>
        <v>9</v>
      </c>
      <c r="Q2224">
        <f t="shared" si="50"/>
        <v>5</v>
      </c>
      <c r="R2224">
        <f>IF(P2224="","",0)</f>
        <v>0</v>
      </c>
    </row>
    <row r="2225" spans="1:18" x14ac:dyDescent="0.3">
      <c r="A2225" t="s">
        <v>260</v>
      </c>
      <c r="B2225" s="1">
        <v>38651</v>
      </c>
      <c r="C2225" t="s">
        <v>16</v>
      </c>
      <c r="D2225" t="s">
        <v>331</v>
      </c>
      <c r="E2225" t="s">
        <v>332</v>
      </c>
      <c r="G2225" t="s">
        <v>19</v>
      </c>
      <c r="H2225" t="s">
        <v>102</v>
      </c>
      <c r="I2225" t="s">
        <v>45</v>
      </c>
      <c r="J2225" t="s">
        <v>93</v>
      </c>
      <c r="K2225">
        <v>5.5</v>
      </c>
      <c r="L2225">
        <v>778</v>
      </c>
      <c r="M2225" t="s">
        <v>269</v>
      </c>
      <c r="N2225">
        <v>780</v>
      </c>
      <c r="P2225" cm="1">
        <f t="array" ref="P2225">IF(Q2225&gt;0,INDEX(Q2225:Q14359,MATCH(TRUE,INDEX(Q2225:Q14359="",,),0)-1),"")</f>
        <v>9</v>
      </c>
      <c r="Q2225">
        <f t="shared" si="50"/>
        <v>6</v>
      </c>
      <c r="R2225">
        <f>IF(P2225="","",0)</f>
        <v>0</v>
      </c>
    </row>
    <row r="2226" spans="1:18" x14ac:dyDescent="0.3">
      <c r="A2226" t="s">
        <v>260</v>
      </c>
      <c r="B2226" s="1">
        <v>38651</v>
      </c>
      <c r="C2226" t="s">
        <v>16</v>
      </c>
      <c r="D2226" t="s">
        <v>331</v>
      </c>
      <c r="E2226" t="s">
        <v>332</v>
      </c>
      <c r="G2226" t="s">
        <v>19</v>
      </c>
      <c r="H2226" t="s">
        <v>101</v>
      </c>
      <c r="I2226" t="s">
        <v>21</v>
      </c>
      <c r="J2226" t="s">
        <v>73</v>
      </c>
      <c r="K2226">
        <v>82.8</v>
      </c>
      <c r="L2226">
        <v>14.4</v>
      </c>
      <c r="M2226" t="s">
        <v>269</v>
      </c>
      <c r="N2226">
        <v>14.4</v>
      </c>
      <c r="P2226" cm="1">
        <f t="array" ref="P2226">IF(Q2226&gt;0,INDEX(Q2226:Q14360,MATCH(TRUE,INDEX(Q2226:Q14360="",,),0)-1),"")</f>
        <v>9</v>
      </c>
      <c r="Q2226">
        <f t="shared" si="50"/>
        <v>6</v>
      </c>
      <c r="R2226">
        <f>IF(P2226="","",0)</f>
        <v>0</v>
      </c>
    </row>
    <row r="2227" spans="1:18" x14ac:dyDescent="0.3">
      <c r="A2227" t="s">
        <v>260</v>
      </c>
      <c r="B2227" s="1">
        <v>38651</v>
      </c>
      <c r="C2227" t="s">
        <v>16</v>
      </c>
      <c r="D2227" t="s">
        <v>331</v>
      </c>
      <c r="E2227" t="s">
        <v>332</v>
      </c>
      <c r="G2227" t="s">
        <v>19</v>
      </c>
      <c r="H2227" t="s">
        <v>72</v>
      </c>
      <c r="I2227" t="s">
        <v>21</v>
      </c>
      <c r="J2227" t="s">
        <v>73</v>
      </c>
      <c r="K2227">
        <v>166.2</v>
      </c>
      <c r="L2227">
        <v>13.8</v>
      </c>
      <c r="M2227" t="s">
        <v>269</v>
      </c>
      <c r="N2227">
        <v>18</v>
      </c>
      <c r="P2227" cm="1">
        <f t="array" ref="P2227">IF(Q2227&gt;0,INDEX(Q2227:Q14361,MATCH(TRUE,INDEX(Q2227:Q14361="",,),0)-1),"")</f>
        <v>9</v>
      </c>
      <c r="Q2227">
        <f t="shared" si="50"/>
        <v>6</v>
      </c>
      <c r="R2227">
        <f>IF(P2227="","",0)</f>
        <v>0</v>
      </c>
    </row>
    <row r="2228" spans="1:18" x14ac:dyDescent="0.3">
      <c r="A2228" t="s">
        <v>260</v>
      </c>
      <c r="B2228" s="1">
        <v>38651</v>
      </c>
      <c r="C2228" t="s">
        <v>16</v>
      </c>
      <c r="D2228" t="s">
        <v>331</v>
      </c>
      <c r="E2228" t="s">
        <v>332</v>
      </c>
      <c r="G2228" s="6" t="s">
        <v>88</v>
      </c>
      <c r="H2228" t="s">
        <v>85</v>
      </c>
      <c r="I2228" t="s">
        <v>45</v>
      </c>
      <c r="J2228" t="s">
        <v>93</v>
      </c>
      <c r="K2228">
        <v>3.1</v>
      </c>
      <c r="L2228">
        <v>135</v>
      </c>
      <c r="M2228" t="s">
        <v>269</v>
      </c>
      <c r="N2228">
        <v>135</v>
      </c>
      <c r="P2228" cm="1">
        <f t="array" ref="P2228">IF(Q2228&gt;0,INDEX(Q2228:Q14362,MATCH(TRUE,INDEX(Q2228:Q14362="",,),0)-1),"")</f>
        <v>9</v>
      </c>
      <c r="Q2228">
        <f t="shared" si="50"/>
        <v>6</v>
      </c>
      <c r="R2228">
        <f>IF(P2228="","",0)</f>
        <v>0</v>
      </c>
    </row>
    <row r="2229" spans="1:18" x14ac:dyDescent="0.3">
      <c r="A2229" t="s">
        <v>260</v>
      </c>
      <c r="B2229" s="1">
        <v>38651</v>
      </c>
      <c r="C2229" t="s">
        <v>16</v>
      </c>
      <c r="D2229" t="s">
        <v>331</v>
      </c>
      <c r="E2229" t="s">
        <v>332</v>
      </c>
      <c r="G2229" s="6" t="s">
        <v>88</v>
      </c>
      <c r="H2229" t="s">
        <v>264</v>
      </c>
      <c r="I2229" t="s">
        <v>45</v>
      </c>
      <c r="J2229" t="s">
        <v>93</v>
      </c>
      <c r="K2229">
        <v>0.7</v>
      </c>
      <c r="L2229">
        <v>353</v>
      </c>
      <c r="M2229" t="s">
        <v>269</v>
      </c>
      <c r="N2229">
        <v>353</v>
      </c>
      <c r="P2229" cm="1">
        <f t="array" ref="P2229">IF(Q2229&gt;0,INDEX(Q2229:Q14363,MATCH(TRUE,INDEX(Q2229:Q14363="",,),0)-1),"")</f>
        <v>9</v>
      </c>
      <c r="Q2229">
        <f t="shared" si="50"/>
        <v>6</v>
      </c>
      <c r="R2229">
        <f>IF(P2229="","",0)</f>
        <v>0</v>
      </c>
    </row>
    <row r="2230" spans="1:18" x14ac:dyDescent="0.3">
      <c r="A2230" t="s">
        <v>260</v>
      </c>
      <c r="B2230" s="1">
        <v>38651</v>
      </c>
      <c r="C2230" t="s">
        <v>16</v>
      </c>
      <c r="D2230" t="s">
        <v>331</v>
      </c>
      <c r="E2230" t="s">
        <v>332</v>
      </c>
      <c r="G2230" s="6" t="s">
        <v>88</v>
      </c>
      <c r="H2230" t="s">
        <v>100</v>
      </c>
      <c r="I2230" t="s">
        <v>45</v>
      </c>
      <c r="J2230" t="s">
        <v>93</v>
      </c>
      <c r="K2230">
        <v>2.2999999999999998</v>
      </c>
      <c r="L2230">
        <v>106</v>
      </c>
      <c r="M2230" t="s">
        <v>269</v>
      </c>
      <c r="N2230">
        <v>106</v>
      </c>
      <c r="P2230" cm="1">
        <f t="array" ref="P2230">IF(Q2230&gt;0,INDEX(Q2230:Q14364,MATCH(TRUE,INDEX(Q2230:Q14364="",,),0)-1),"")</f>
        <v>9</v>
      </c>
      <c r="Q2230">
        <f t="shared" si="50"/>
        <v>6</v>
      </c>
      <c r="R2230">
        <f>IF(P2230="","",0)</f>
        <v>0</v>
      </c>
    </row>
    <row r="2231" spans="1:18" x14ac:dyDescent="0.3">
      <c r="A2231" t="s">
        <v>260</v>
      </c>
      <c r="B2231" s="1">
        <v>38651</v>
      </c>
      <c r="C2231" t="s">
        <v>16</v>
      </c>
      <c r="D2231" t="s">
        <v>331</v>
      </c>
      <c r="E2231" t="s">
        <v>332</v>
      </c>
      <c r="G2231" s="6" t="s">
        <v>88</v>
      </c>
      <c r="H2231" t="s">
        <v>96</v>
      </c>
      <c r="I2231" t="s">
        <v>45</v>
      </c>
      <c r="J2231" t="s">
        <v>93</v>
      </c>
      <c r="K2231">
        <v>0.3</v>
      </c>
      <c r="L2231">
        <v>105</v>
      </c>
      <c r="M2231" t="s">
        <v>269</v>
      </c>
      <c r="N2231">
        <v>105</v>
      </c>
      <c r="P2231" cm="1">
        <f t="array" ref="P2231">IF(Q2231&gt;0,INDEX(Q2231:Q14365,MATCH(TRUE,INDEX(Q2231:Q14365="",,),0)-1),"")</f>
        <v>9</v>
      </c>
      <c r="Q2231">
        <f t="shared" si="50"/>
        <v>6</v>
      </c>
      <c r="R2231">
        <f>IF(P2231="","",0)</f>
        <v>0</v>
      </c>
    </row>
    <row r="2232" spans="1:18" x14ac:dyDescent="0.3">
      <c r="A2232" t="s">
        <v>260</v>
      </c>
      <c r="B2232" s="1">
        <v>38651</v>
      </c>
      <c r="C2232" t="s">
        <v>16</v>
      </c>
      <c r="D2232" t="s">
        <v>331</v>
      </c>
      <c r="E2232" t="s">
        <v>332</v>
      </c>
      <c r="G2232" s="6" t="s">
        <v>88</v>
      </c>
      <c r="H2232" t="s">
        <v>200</v>
      </c>
      <c r="I2232" t="s">
        <v>45</v>
      </c>
      <c r="J2232" t="s">
        <v>93</v>
      </c>
      <c r="K2232">
        <v>0.4</v>
      </c>
      <c r="L2232">
        <v>456</v>
      </c>
      <c r="M2232" t="s">
        <v>269</v>
      </c>
      <c r="N2232">
        <v>456</v>
      </c>
      <c r="P2232" cm="1">
        <f t="array" ref="P2232">IF(Q2232&gt;0,INDEX(Q2232:Q14366,MATCH(TRUE,INDEX(Q2232:Q14366="",,),0)-1),"")</f>
        <v>9</v>
      </c>
      <c r="Q2232">
        <f t="shared" si="50"/>
        <v>6</v>
      </c>
      <c r="R2232">
        <f>IF(P2232="","",0)</f>
        <v>0</v>
      </c>
    </row>
    <row r="2233" spans="1:18" x14ac:dyDescent="0.3">
      <c r="A2233" t="s">
        <v>260</v>
      </c>
      <c r="B2233" s="1">
        <v>38651</v>
      </c>
      <c r="C2233" t="s">
        <v>16</v>
      </c>
      <c r="D2233" t="s">
        <v>331</v>
      </c>
      <c r="E2233" t="s">
        <v>332</v>
      </c>
      <c r="G2233" t="s">
        <v>19</v>
      </c>
      <c r="H2233" t="s">
        <v>102</v>
      </c>
      <c r="I2233" t="s">
        <v>45</v>
      </c>
      <c r="J2233" t="s">
        <v>93</v>
      </c>
      <c r="K2233">
        <v>5.5</v>
      </c>
      <c r="L2233">
        <v>778</v>
      </c>
      <c r="M2233" t="s">
        <v>270</v>
      </c>
      <c r="N2233">
        <v>802</v>
      </c>
      <c r="P2233" cm="1">
        <f t="array" ref="P2233">IF(Q2233&gt;0,INDEX(Q2233:Q14367,MATCH(TRUE,INDEX(Q2233:Q14367="",,),0)-1),"")</f>
        <v>9</v>
      </c>
      <c r="Q2233">
        <f t="shared" si="50"/>
        <v>7</v>
      </c>
      <c r="R2233">
        <f>IF(P2233="","",0)</f>
        <v>0</v>
      </c>
    </row>
    <row r="2234" spans="1:18" x14ac:dyDescent="0.3">
      <c r="A2234" t="s">
        <v>260</v>
      </c>
      <c r="B2234" s="1">
        <v>38651</v>
      </c>
      <c r="C2234" t="s">
        <v>16</v>
      </c>
      <c r="D2234" t="s">
        <v>331</v>
      </c>
      <c r="E2234" t="s">
        <v>332</v>
      </c>
      <c r="G2234" t="s">
        <v>19</v>
      </c>
      <c r="H2234" t="s">
        <v>101</v>
      </c>
      <c r="I2234" t="s">
        <v>21</v>
      </c>
      <c r="J2234" t="s">
        <v>73</v>
      </c>
      <c r="K2234">
        <v>82.8</v>
      </c>
      <c r="L2234">
        <v>14.4</v>
      </c>
      <c r="M2234" t="s">
        <v>270</v>
      </c>
      <c r="N2234">
        <v>14.5</v>
      </c>
      <c r="P2234" cm="1">
        <f t="array" ref="P2234">IF(Q2234&gt;0,INDEX(Q2234:Q14368,MATCH(TRUE,INDEX(Q2234:Q14368="",,),0)-1),"")</f>
        <v>9</v>
      </c>
      <c r="Q2234">
        <f t="shared" si="50"/>
        <v>7</v>
      </c>
      <c r="R2234">
        <f>IF(P2234="","",0)</f>
        <v>0</v>
      </c>
    </row>
    <row r="2235" spans="1:18" x14ac:dyDescent="0.3">
      <c r="A2235" t="s">
        <v>260</v>
      </c>
      <c r="B2235" s="1">
        <v>38651</v>
      </c>
      <c r="C2235" t="s">
        <v>16</v>
      </c>
      <c r="D2235" t="s">
        <v>331</v>
      </c>
      <c r="E2235" t="s">
        <v>332</v>
      </c>
      <c r="G2235" t="s">
        <v>19</v>
      </c>
      <c r="H2235" t="s">
        <v>72</v>
      </c>
      <c r="I2235" t="s">
        <v>21</v>
      </c>
      <c r="J2235" t="s">
        <v>73</v>
      </c>
      <c r="K2235">
        <v>166.2</v>
      </c>
      <c r="L2235">
        <v>13.8</v>
      </c>
      <c r="M2235" t="s">
        <v>270</v>
      </c>
      <c r="N2235">
        <v>15</v>
      </c>
      <c r="P2235" cm="1">
        <f t="array" ref="P2235">IF(Q2235&gt;0,INDEX(Q2235:Q14369,MATCH(TRUE,INDEX(Q2235:Q14369="",,),0)-1),"")</f>
        <v>9</v>
      </c>
      <c r="Q2235">
        <f t="shared" si="50"/>
        <v>7</v>
      </c>
      <c r="R2235">
        <f>IF(P2235="","",0)</f>
        <v>0</v>
      </c>
    </row>
    <row r="2236" spans="1:18" x14ac:dyDescent="0.3">
      <c r="A2236" t="s">
        <v>260</v>
      </c>
      <c r="B2236" s="1">
        <v>38651</v>
      </c>
      <c r="C2236" t="s">
        <v>16</v>
      </c>
      <c r="D2236" t="s">
        <v>331</v>
      </c>
      <c r="E2236" t="s">
        <v>332</v>
      </c>
      <c r="G2236" s="6" t="s">
        <v>88</v>
      </c>
      <c r="H2236" t="s">
        <v>85</v>
      </c>
      <c r="I2236" t="s">
        <v>45</v>
      </c>
      <c r="J2236" t="s">
        <v>93</v>
      </c>
      <c r="K2236">
        <v>3.1</v>
      </c>
      <c r="L2236">
        <v>135</v>
      </c>
      <c r="M2236" t="s">
        <v>270</v>
      </c>
      <c r="N2236">
        <v>135</v>
      </c>
      <c r="P2236" cm="1">
        <f t="array" ref="P2236">IF(Q2236&gt;0,INDEX(Q2236:Q14370,MATCH(TRUE,INDEX(Q2236:Q14370="",,),0)-1),"")</f>
        <v>9</v>
      </c>
      <c r="Q2236">
        <f t="shared" si="50"/>
        <v>7</v>
      </c>
      <c r="R2236">
        <f>IF(P2236="","",0)</f>
        <v>0</v>
      </c>
    </row>
    <row r="2237" spans="1:18" x14ac:dyDescent="0.3">
      <c r="A2237" t="s">
        <v>260</v>
      </c>
      <c r="B2237" s="1">
        <v>38651</v>
      </c>
      <c r="C2237" t="s">
        <v>16</v>
      </c>
      <c r="D2237" t="s">
        <v>331</v>
      </c>
      <c r="E2237" t="s">
        <v>332</v>
      </c>
      <c r="G2237" s="6" t="s">
        <v>88</v>
      </c>
      <c r="H2237" t="s">
        <v>264</v>
      </c>
      <c r="I2237" t="s">
        <v>45</v>
      </c>
      <c r="J2237" t="s">
        <v>93</v>
      </c>
      <c r="K2237">
        <v>0.7</v>
      </c>
      <c r="L2237">
        <v>353</v>
      </c>
      <c r="M2237" t="s">
        <v>270</v>
      </c>
      <c r="N2237">
        <v>353</v>
      </c>
      <c r="P2237" cm="1">
        <f t="array" ref="P2237">IF(Q2237&gt;0,INDEX(Q2237:Q14371,MATCH(TRUE,INDEX(Q2237:Q14371="",,),0)-1),"")</f>
        <v>9</v>
      </c>
      <c r="Q2237">
        <f t="shared" si="50"/>
        <v>7</v>
      </c>
      <c r="R2237">
        <f>IF(P2237="","",0)</f>
        <v>0</v>
      </c>
    </row>
    <row r="2238" spans="1:18" x14ac:dyDescent="0.3">
      <c r="A2238" t="s">
        <v>260</v>
      </c>
      <c r="B2238" s="1">
        <v>38651</v>
      </c>
      <c r="C2238" t="s">
        <v>16</v>
      </c>
      <c r="D2238" t="s">
        <v>331</v>
      </c>
      <c r="E2238" t="s">
        <v>332</v>
      </c>
      <c r="G2238" s="6" t="s">
        <v>88</v>
      </c>
      <c r="H2238" t="s">
        <v>100</v>
      </c>
      <c r="I2238" t="s">
        <v>45</v>
      </c>
      <c r="J2238" t="s">
        <v>93</v>
      </c>
      <c r="K2238">
        <v>2.2999999999999998</v>
      </c>
      <c r="L2238">
        <v>106</v>
      </c>
      <c r="M2238" t="s">
        <v>270</v>
      </c>
      <c r="N2238">
        <v>106</v>
      </c>
      <c r="P2238" cm="1">
        <f t="array" ref="P2238">IF(Q2238&gt;0,INDEX(Q2238:Q14372,MATCH(TRUE,INDEX(Q2238:Q14372="",,),0)-1),"")</f>
        <v>9</v>
      </c>
      <c r="Q2238">
        <f t="shared" si="50"/>
        <v>7</v>
      </c>
      <c r="R2238">
        <f>IF(P2238="","",0)</f>
        <v>0</v>
      </c>
    </row>
    <row r="2239" spans="1:18" x14ac:dyDescent="0.3">
      <c r="A2239" t="s">
        <v>260</v>
      </c>
      <c r="B2239" s="1">
        <v>38651</v>
      </c>
      <c r="C2239" t="s">
        <v>16</v>
      </c>
      <c r="D2239" t="s">
        <v>331</v>
      </c>
      <c r="E2239" t="s">
        <v>332</v>
      </c>
      <c r="G2239" s="6" t="s">
        <v>88</v>
      </c>
      <c r="H2239" t="s">
        <v>96</v>
      </c>
      <c r="I2239" t="s">
        <v>45</v>
      </c>
      <c r="J2239" t="s">
        <v>93</v>
      </c>
      <c r="K2239">
        <v>0.3</v>
      </c>
      <c r="L2239">
        <v>105</v>
      </c>
      <c r="M2239" t="s">
        <v>270</v>
      </c>
      <c r="N2239">
        <v>105</v>
      </c>
      <c r="P2239" cm="1">
        <f t="array" ref="P2239">IF(Q2239&gt;0,INDEX(Q2239:Q14373,MATCH(TRUE,INDEX(Q2239:Q14373="",,),0)-1),"")</f>
        <v>9</v>
      </c>
      <c r="Q2239">
        <f t="shared" si="50"/>
        <v>7</v>
      </c>
      <c r="R2239">
        <f>IF(P2239="","",0)</f>
        <v>0</v>
      </c>
    </row>
    <row r="2240" spans="1:18" x14ac:dyDescent="0.3">
      <c r="A2240" t="s">
        <v>260</v>
      </c>
      <c r="B2240" s="1">
        <v>38651</v>
      </c>
      <c r="C2240" t="s">
        <v>16</v>
      </c>
      <c r="D2240" t="s">
        <v>331</v>
      </c>
      <c r="E2240" t="s">
        <v>332</v>
      </c>
      <c r="G2240" s="6" t="s">
        <v>88</v>
      </c>
      <c r="H2240" t="s">
        <v>200</v>
      </c>
      <c r="I2240" t="s">
        <v>45</v>
      </c>
      <c r="J2240" t="s">
        <v>93</v>
      </c>
      <c r="K2240">
        <v>0.4</v>
      </c>
      <c r="L2240">
        <v>456</v>
      </c>
      <c r="M2240" t="s">
        <v>270</v>
      </c>
      <c r="N2240">
        <v>456</v>
      </c>
      <c r="P2240" cm="1">
        <f t="array" ref="P2240">IF(Q2240&gt;0,INDEX(Q2240:Q14374,MATCH(TRUE,INDEX(Q2240:Q14374="",,),0)-1),"")</f>
        <v>9</v>
      </c>
      <c r="Q2240">
        <f t="shared" si="50"/>
        <v>7</v>
      </c>
      <c r="R2240">
        <f>IF(P2240="","",0)</f>
        <v>0</v>
      </c>
    </row>
    <row r="2241" spans="1:18" x14ac:dyDescent="0.3">
      <c r="A2241" t="s">
        <v>260</v>
      </c>
      <c r="B2241" s="1">
        <v>38651</v>
      </c>
      <c r="C2241" t="s">
        <v>16</v>
      </c>
      <c r="D2241" t="s">
        <v>331</v>
      </c>
      <c r="E2241" t="s">
        <v>332</v>
      </c>
      <c r="G2241" t="s">
        <v>19</v>
      </c>
      <c r="H2241" t="s">
        <v>102</v>
      </c>
      <c r="I2241" t="s">
        <v>45</v>
      </c>
      <c r="J2241" t="s">
        <v>93</v>
      </c>
      <c r="K2241">
        <v>5.5</v>
      </c>
      <c r="L2241">
        <v>778</v>
      </c>
      <c r="M2241" t="s">
        <v>285</v>
      </c>
      <c r="N2241">
        <v>790</v>
      </c>
      <c r="P2241" cm="1">
        <f t="array" ref="P2241">IF(Q2241&gt;0,INDEX(Q2241:Q14375,MATCH(TRUE,INDEX(Q2241:Q14375="",,),0)-1),"")</f>
        <v>9</v>
      </c>
      <c r="Q2241">
        <f t="shared" si="50"/>
        <v>8</v>
      </c>
      <c r="R2241">
        <f>IF(P2241="","",0)</f>
        <v>0</v>
      </c>
    </row>
    <row r="2242" spans="1:18" x14ac:dyDescent="0.3">
      <c r="A2242" t="s">
        <v>260</v>
      </c>
      <c r="B2242" s="1">
        <v>38651</v>
      </c>
      <c r="C2242" t="s">
        <v>16</v>
      </c>
      <c r="D2242" t="s">
        <v>331</v>
      </c>
      <c r="E2242" t="s">
        <v>332</v>
      </c>
      <c r="G2242" t="s">
        <v>19</v>
      </c>
      <c r="H2242" t="s">
        <v>101</v>
      </c>
      <c r="I2242" t="s">
        <v>21</v>
      </c>
      <c r="J2242" t="s">
        <v>73</v>
      </c>
      <c r="K2242">
        <v>82.8</v>
      </c>
      <c r="L2242">
        <v>14.4</v>
      </c>
      <c r="M2242" t="s">
        <v>285</v>
      </c>
      <c r="N2242">
        <v>15</v>
      </c>
      <c r="P2242" cm="1">
        <f t="array" ref="P2242">IF(Q2242&gt;0,INDEX(Q2242:Q14376,MATCH(TRUE,INDEX(Q2242:Q14376="",,),0)-1),"")</f>
        <v>9</v>
      </c>
      <c r="Q2242">
        <f t="shared" si="50"/>
        <v>8</v>
      </c>
      <c r="R2242">
        <f>IF(P2242="","",0)</f>
        <v>0</v>
      </c>
    </row>
    <row r="2243" spans="1:18" x14ac:dyDescent="0.3">
      <c r="A2243" t="s">
        <v>260</v>
      </c>
      <c r="B2243" s="1">
        <v>38651</v>
      </c>
      <c r="C2243" t="s">
        <v>16</v>
      </c>
      <c r="D2243" t="s">
        <v>331</v>
      </c>
      <c r="E2243" t="s">
        <v>332</v>
      </c>
      <c r="G2243" t="s">
        <v>19</v>
      </c>
      <c r="H2243" t="s">
        <v>72</v>
      </c>
      <c r="I2243" t="s">
        <v>21</v>
      </c>
      <c r="J2243" t="s">
        <v>73</v>
      </c>
      <c r="K2243">
        <v>166.2</v>
      </c>
      <c r="L2243">
        <v>13.8</v>
      </c>
      <c r="M2243" t="s">
        <v>285</v>
      </c>
      <c r="N2243">
        <v>14</v>
      </c>
      <c r="P2243" cm="1">
        <f t="array" ref="P2243">IF(Q2243&gt;0,INDEX(Q2243:Q14377,MATCH(TRUE,INDEX(Q2243:Q14377="",,),0)-1),"")</f>
        <v>9</v>
      </c>
      <c r="Q2243">
        <f t="shared" si="50"/>
        <v>8</v>
      </c>
      <c r="R2243">
        <f>IF(P2243="","",0)</f>
        <v>0</v>
      </c>
    </row>
    <row r="2244" spans="1:18" x14ac:dyDescent="0.3">
      <c r="A2244" t="s">
        <v>260</v>
      </c>
      <c r="B2244" s="1">
        <v>38651</v>
      </c>
      <c r="C2244" t="s">
        <v>16</v>
      </c>
      <c r="D2244" t="s">
        <v>331</v>
      </c>
      <c r="E2244" t="s">
        <v>332</v>
      </c>
      <c r="G2244" s="6" t="s">
        <v>88</v>
      </c>
      <c r="H2244" t="s">
        <v>85</v>
      </c>
      <c r="I2244" t="s">
        <v>45</v>
      </c>
      <c r="J2244" t="s">
        <v>93</v>
      </c>
      <c r="K2244">
        <v>3.1</v>
      </c>
      <c r="L2244">
        <v>135</v>
      </c>
      <c r="M2244" t="s">
        <v>285</v>
      </c>
      <c r="N2244">
        <v>135</v>
      </c>
      <c r="P2244" cm="1">
        <f t="array" ref="P2244">IF(Q2244&gt;0,INDEX(Q2244:Q14378,MATCH(TRUE,INDEX(Q2244:Q14378="",,),0)-1),"")</f>
        <v>9</v>
      </c>
      <c r="Q2244">
        <f t="shared" si="50"/>
        <v>8</v>
      </c>
      <c r="R2244">
        <f>IF(P2244="","",0)</f>
        <v>0</v>
      </c>
    </row>
    <row r="2245" spans="1:18" x14ac:dyDescent="0.3">
      <c r="A2245" t="s">
        <v>260</v>
      </c>
      <c r="B2245" s="1">
        <v>38651</v>
      </c>
      <c r="C2245" t="s">
        <v>16</v>
      </c>
      <c r="D2245" t="s">
        <v>331</v>
      </c>
      <c r="E2245" t="s">
        <v>332</v>
      </c>
      <c r="G2245" s="6" t="s">
        <v>88</v>
      </c>
      <c r="H2245" t="s">
        <v>264</v>
      </c>
      <c r="I2245" t="s">
        <v>45</v>
      </c>
      <c r="J2245" t="s">
        <v>93</v>
      </c>
      <c r="K2245">
        <v>0.7</v>
      </c>
      <c r="L2245">
        <v>353</v>
      </c>
      <c r="M2245" t="s">
        <v>285</v>
      </c>
      <c r="N2245">
        <v>353</v>
      </c>
      <c r="P2245" cm="1">
        <f t="array" ref="P2245">IF(Q2245&gt;0,INDEX(Q2245:Q14379,MATCH(TRUE,INDEX(Q2245:Q14379="",,),0)-1),"")</f>
        <v>9</v>
      </c>
      <c r="Q2245">
        <f t="shared" si="50"/>
        <v>8</v>
      </c>
      <c r="R2245">
        <f>IF(P2245="","",0)</f>
        <v>0</v>
      </c>
    </row>
    <row r="2246" spans="1:18" x14ac:dyDescent="0.3">
      <c r="A2246" t="s">
        <v>260</v>
      </c>
      <c r="B2246" s="1">
        <v>38651</v>
      </c>
      <c r="C2246" t="s">
        <v>16</v>
      </c>
      <c r="D2246" t="s">
        <v>331</v>
      </c>
      <c r="E2246" t="s">
        <v>332</v>
      </c>
      <c r="G2246" s="6" t="s">
        <v>88</v>
      </c>
      <c r="H2246" t="s">
        <v>100</v>
      </c>
      <c r="I2246" t="s">
        <v>45</v>
      </c>
      <c r="J2246" t="s">
        <v>93</v>
      </c>
      <c r="K2246">
        <v>2.2999999999999998</v>
      </c>
      <c r="L2246">
        <v>106</v>
      </c>
      <c r="M2246" t="s">
        <v>285</v>
      </c>
      <c r="N2246">
        <v>106</v>
      </c>
      <c r="P2246" cm="1">
        <f t="array" ref="P2246">IF(Q2246&gt;0,INDEX(Q2246:Q14380,MATCH(TRUE,INDEX(Q2246:Q14380="",,),0)-1),"")</f>
        <v>9</v>
      </c>
      <c r="Q2246">
        <f t="shared" si="50"/>
        <v>8</v>
      </c>
      <c r="R2246">
        <f>IF(P2246="","",0)</f>
        <v>0</v>
      </c>
    </row>
    <row r="2247" spans="1:18" x14ac:dyDescent="0.3">
      <c r="A2247" t="s">
        <v>260</v>
      </c>
      <c r="B2247" s="1">
        <v>38651</v>
      </c>
      <c r="C2247" t="s">
        <v>16</v>
      </c>
      <c r="D2247" t="s">
        <v>331</v>
      </c>
      <c r="E2247" t="s">
        <v>332</v>
      </c>
      <c r="G2247" s="6" t="s">
        <v>88</v>
      </c>
      <c r="H2247" t="s">
        <v>96</v>
      </c>
      <c r="I2247" t="s">
        <v>45</v>
      </c>
      <c r="J2247" t="s">
        <v>93</v>
      </c>
      <c r="K2247">
        <v>0.3</v>
      </c>
      <c r="L2247">
        <v>105</v>
      </c>
      <c r="M2247" t="s">
        <v>285</v>
      </c>
      <c r="N2247">
        <v>105</v>
      </c>
      <c r="P2247" cm="1">
        <f t="array" ref="P2247">IF(Q2247&gt;0,INDEX(Q2247:Q14381,MATCH(TRUE,INDEX(Q2247:Q14381="",,),0)-1),"")</f>
        <v>9</v>
      </c>
      <c r="Q2247">
        <f t="shared" si="50"/>
        <v>8</v>
      </c>
      <c r="R2247">
        <f>IF(P2247="","",0)</f>
        <v>0</v>
      </c>
    </row>
    <row r="2248" spans="1:18" x14ac:dyDescent="0.3">
      <c r="A2248" t="s">
        <v>260</v>
      </c>
      <c r="B2248" s="1">
        <v>38651</v>
      </c>
      <c r="C2248" t="s">
        <v>16</v>
      </c>
      <c r="D2248" t="s">
        <v>331</v>
      </c>
      <c r="E2248" t="s">
        <v>332</v>
      </c>
      <c r="G2248" s="6" t="s">
        <v>88</v>
      </c>
      <c r="H2248" t="s">
        <v>200</v>
      </c>
      <c r="I2248" t="s">
        <v>45</v>
      </c>
      <c r="J2248" t="s">
        <v>93</v>
      </c>
      <c r="K2248">
        <v>0.4</v>
      </c>
      <c r="L2248">
        <v>456</v>
      </c>
      <c r="M2248" t="s">
        <v>285</v>
      </c>
      <c r="N2248">
        <v>456</v>
      </c>
      <c r="P2248" cm="1">
        <f t="array" ref="P2248">IF(Q2248&gt;0,INDEX(Q2248:Q14382,MATCH(TRUE,INDEX(Q2248:Q14382="",,),0)-1),"")</f>
        <v>9</v>
      </c>
      <c r="Q2248">
        <f t="shared" si="50"/>
        <v>8</v>
      </c>
      <c r="R2248">
        <f>IF(P2248="","",0)</f>
        <v>0</v>
      </c>
    </row>
    <row r="2249" spans="1:18" x14ac:dyDescent="0.3">
      <c r="A2249" t="s">
        <v>260</v>
      </c>
      <c r="B2249" s="1">
        <v>38651</v>
      </c>
      <c r="C2249" t="s">
        <v>16</v>
      </c>
      <c r="D2249" t="s">
        <v>331</v>
      </c>
      <c r="E2249" t="s">
        <v>332</v>
      </c>
      <c r="G2249" t="s">
        <v>19</v>
      </c>
      <c r="H2249" t="s">
        <v>102</v>
      </c>
      <c r="I2249" t="s">
        <v>45</v>
      </c>
      <c r="J2249" t="s">
        <v>93</v>
      </c>
      <c r="K2249">
        <v>5.5</v>
      </c>
      <c r="L2249">
        <v>778</v>
      </c>
      <c r="M2249" t="s">
        <v>272</v>
      </c>
      <c r="N2249">
        <v>778</v>
      </c>
      <c r="P2249" cm="1">
        <f t="array" ref="P2249">IF(Q2249&gt;0,INDEX(Q2249:Q14383,MATCH(TRUE,INDEX(Q2249:Q14383="",,),0)-1),"")</f>
        <v>9</v>
      </c>
      <c r="Q2249">
        <f t="shared" si="50"/>
        <v>9</v>
      </c>
      <c r="R2249">
        <f>IF(P2249="","",0)</f>
        <v>0</v>
      </c>
    </row>
    <row r="2250" spans="1:18" x14ac:dyDescent="0.3">
      <c r="A2250" t="s">
        <v>260</v>
      </c>
      <c r="B2250" s="1">
        <v>38651</v>
      </c>
      <c r="C2250" t="s">
        <v>16</v>
      </c>
      <c r="D2250" t="s">
        <v>331</v>
      </c>
      <c r="E2250" t="s">
        <v>332</v>
      </c>
      <c r="G2250" t="s">
        <v>19</v>
      </c>
      <c r="H2250" t="s">
        <v>101</v>
      </c>
      <c r="I2250" t="s">
        <v>21</v>
      </c>
      <c r="J2250" t="s">
        <v>73</v>
      </c>
      <c r="K2250">
        <v>82.8</v>
      </c>
      <c r="L2250">
        <v>14.4</v>
      </c>
      <c r="M2250" t="s">
        <v>272</v>
      </c>
      <c r="N2250">
        <v>14.4</v>
      </c>
      <c r="P2250" cm="1">
        <f t="array" ref="P2250">IF(Q2250&gt;0,INDEX(Q2250:Q14384,MATCH(TRUE,INDEX(Q2250:Q14384="",,),0)-1),"")</f>
        <v>9</v>
      </c>
      <c r="Q2250">
        <f t="shared" ref="Q2250:Q2256" si="51">INT((ROW()-2185)/8)+1</f>
        <v>9</v>
      </c>
      <c r="R2250">
        <f>IF(P2250="","",0)</f>
        <v>0</v>
      </c>
    </row>
    <row r="2251" spans="1:18" x14ac:dyDescent="0.3">
      <c r="A2251" t="s">
        <v>260</v>
      </c>
      <c r="B2251" s="1">
        <v>38651</v>
      </c>
      <c r="C2251" t="s">
        <v>16</v>
      </c>
      <c r="D2251" t="s">
        <v>331</v>
      </c>
      <c r="E2251" t="s">
        <v>332</v>
      </c>
      <c r="G2251" t="s">
        <v>19</v>
      </c>
      <c r="H2251" t="s">
        <v>72</v>
      </c>
      <c r="I2251" t="s">
        <v>21</v>
      </c>
      <c r="J2251" t="s">
        <v>73</v>
      </c>
      <c r="K2251">
        <v>166.2</v>
      </c>
      <c r="L2251">
        <v>13.8</v>
      </c>
      <c r="M2251" t="s">
        <v>272</v>
      </c>
      <c r="N2251">
        <v>14</v>
      </c>
      <c r="P2251" cm="1">
        <f t="array" ref="P2251">IF(Q2251&gt;0,INDEX(Q2251:Q14385,MATCH(TRUE,INDEX(Q2251:Q14385="",,),0)-1),"")</f>
        <v>9</v>
      </c>
      <c r="Q2251">
        <f t="shared" si="51"/>
        <v>9</v>
      </c>
      <c r="R2251">
        <f>IF(P2251="","",0)</f>
        <v>0</v>
      </c>
    </row>
    <row r="2252" spans="1:18" x14ac:dyDescent="0.3">
      <c r="A2252" t="s">
        <v>260</v>
      </c>
      <c r="B2252" s="1">
        <v>38651</v>
      </c>
      <c r="C2252" t="s">
        <v>16</v>
      </c>
      <c r="D2252" t="s">
        <v>331</v>
      </c>
      <c r="E2252" t="s">
        <v>332</v>
      </c>
      <c r="G2252" s="6" t="s">
        <v>88</v>
      </c>
      <c r="H2252" t="s">
        <v>85</v>
      </c>
      <c r="I2252" t="s">
        <v>45</v>
      </c>
      <c r="J2252" t="s">
        <v>93</v>
      </c>
      <c r="K2252">
        <v>3.1</v>
      </c>
      <c r="L2252">
        <v>135</v>
      </c>
      <c r="M2252" t="s">
        <v>272</v>
      </c>
      <c r="N2252">
        <v>135</v>
      </c>
      <c r="P2252" cm="1">
        <f t="array" ref="P2252">IF(Q2252&gt;0,INDEX(Q2252:Q14386,MATCH(TRUE,INDEX(Q2252:Q14386="",,),0)-1),"")</f>
        <v>9</v>
      </c>
      <c r="Q2252">
        <f t="shared" si="51"/>
        <v>9</v>
      </c>
      <c r="R2252">
        <f>IF(P2252="","",0)</f>
        <v>0</v>
      </c>
    </row>
    <row r="2253" spans="1:18" x14ac:dyDescent="0.3">
      <c r="A2253" t="s">
        <v>260</v>
      </c>
      <c r="B2253" s="1">
        <v>38651</v>
      </c>
      <c r="C2253" t="s">
        <v>16</v>
      </c>
      <c r="D2253" t="s">
        <v>331</v>
      </c>
      <c r="E2253" t="s">
        <v>332</v>
      </c>
      <c r="G2253" s="6" t="s">
        <v>88</v>
      </c>
      <c r="H2253" t="s">
        <v>264</v>
      </c>
      <c r="I2253" t="s">
        <v>45</v>
      </c>
      <c r="J2253" t="s">
        <v>93</v>
      </c>
      <c r="K2253">
        <v>0.7</v>
      </c>
      <c r="L2253">
        <v>353</v>
      </c>
      <c r="M2253" t="s">
        <v>272</v>
      </c>
      <c r="N2253">
        <v>353</v>
      </c>
      <c r="P2253" cm="1">
        <f t="array" ref="P2253">IF(Q2253&gt;0,INDEX(Q2253:Q14387,MATCH(TRUE,INDEX(Q2253:Q14387="",,),0)-1),"")</f>
        <v>9</v>
      </c>
      <c r="Q2253">
        <f t="shared" si="51"/>
        <v>9</v>
      </c>
      <c r="R2253">
        <f>IF(P2253="","",0)</f>
        <v>0</v>
      </c>
    </row>
    <row r="2254" spans="1:18" x14ac:dyDescent="0.3">
      <c r="A2254" t="s">
        <v>260</v>
      </c>
      <c r="B2254" s="1">
        <v>38651</v>
      </c>
      <c r="C2254" t="s">
        <v>16</v>
      </c>
      <c r="D2254" t="s">
        <v>331</v>
      </c>
      <c r="E2254" t="s">
        <v>332</v>
      </c>
      <c r="G2254" s="6" t="s">
        <v>88</v>
      </c>
      <c r="H2254" t="s">
        <v>100</v>
      </c>
      <c r="I2254" t="s">
        <v>45</v>
      </c>
      <c r="J2254" t="s">
        <v>93</v>
      </c>
      <c r="K2254">
        <v>2.2999999999999998</v>
      </c>
      <c r="L2254">
        <v>106</v>
      </c>
      <c r="M2254" t="s">
        <v>272</v>
      </c>
      <c r="N2254">
        <v>106</v>
      </c>
      <c r="P2254" cm="1">
        <f t="array" ref="P2254">IF(Q2254&gt;0,INDEX(Q2254:Q14388,MATCH(TRUE,INDEX(Q2254:Q14388="",,),0)-1),"")</f>
        <v>9</v>
      </c>
      <c r="Q2254">
        <f t="shared" si="51"/>
        <v>9</v>
      </c>
      <c r="R2254">
        <f>IF(P2254="","",0)</f>
        <v>0</v>
      </c>
    </row>
    <row r="2255" spans="1:18" x14ac:dyDescent="0.3">
      <c r="A2255" t="s">
        <v>260</v>
      </c>
      <c r="B2255" s="1">
        <v>38651</v>
      </c>
      <c r="C2255" t="s">
        <v>16</v>
      </c>
      <c r="D2255" t="s">
        <v>331</v>
      </c>
      <c r="E2255" t="s">
        <v>332</v>
      </c>
      <c r="G2255" s="6" t="s">
        <v>88</v>
      </c>
      <c r="H2255" t="s">
        <v>96</v>
      </c>
      <c r="I2255" t="s">
        <v>45</v>
      </c>
      <c r="J2255" t="s">
        <v>93</v>
      </c>
      <c r="K2255">
        <v>0.3</v>
      </c>
      <c r="L2255">
        <v>105</v>
      </c>
      <c r="M2255" t="s">
        <v>272</v>
      </c>
      <c r="N2255">
        <v>105</v>
      </c>
      <c r="P2255" cm="1">
        <f t="array" ref="P2255">IF(Q2255&gt;0,INDEX(Q2255:Q14389,MATCH(TRUE,INDEX(Q2255:Q14389="",,),0)-1),"")</f>
        <v>9</v>
      </c>
      <c r="Q2255">
        <f t="shared" si="51"/>
        <v>9</v>
      </c>
      <c r="R2255">
        <f>IF(P2255="","",0)</f>
        <v>0</v>
      </c>
    </row>
    <row r="2256" spans="1:18" x14ac:dyDescent="0.3">
      <c r="A2256" t="s">
        <v>260</v>
      </c>
      <c r="B2256" s="1">
        <v>38651</v>
      </c>
      <c r="C2256" t="s">
        <v>16</v>
      </c>
      <c r="D2256" t="s">
        <v>331</v>
      </c>
      <c r="E2256" t="s">
        <v>332</v>
      </c>
      <c r="G2256" s="6" t="s">
        <v>88</v>
      </c>
      <c r="H2256" t="s">
        <v>200</v>
      </c>
      <c r="I2256" t="s">
        <v>45</v>
      </c>
      <c r="J2256" t="s">
        <v>93</v>
      </c>
      <c r="K2256">
        <v>0.4</v>
      </c>
      <c r="L2256">
        <v>456</v>
      </c>
      <c r="M2256" t="s">
        <v>272</v>
      </c>
      <c r="N2256">
        <v>456</v>
      </c>
      <c r="P2256" cm="1">
        <f t="array" ref="P2256">IF(Q2256&gt;0,INDEX(Q2256:Q14390,MATCH(TRUE,INDEX(Q2256:Q14390="",,),0)-1),"")</f>
        <v>9</v>
      </c>
      <c r="Q2256">
        <f t="shared" si="51"/>
        <v>9</v>
      </c>
      <c r="R2256">
        <f>IF(P2256="","",0)</f>
        <v>0</v>
      </c>
    </row>
    <row r="2257" spans="1:18" x14ac:dyDescent="0.3">
      <c r="P2257" t="str" cm="1">
        <f t="array" ref="P2257">IF(Q2257&gt;0,INDEX(Q2257:Q14391,MATCH(TRUE,INDEX(Q2257:Q14391="",,),0)-1),"")</f>
        <v/>
      </c>
      <c r="R2257" t="str">
        <f>IF(P2257="","",0)</f>
        <v/>
      </c>
    </row>
    <row r="2258" spans="1:18" x14ac:dyDescent="0.3">
      <c r="A2258" t="s">
        <v>333</v>
      </c>
      <c r="B2258" s="1">
        <v>38770</v>
      </c>
      <c r="C2258" s="2">
        <v>0.45833333333333331</v>
      </c>
      <c r="D2258" t="s">
        <v>334</v>
      </c>
      <c r="E2258" t="s">
        <v>335</v>
      </c>
      <c r="G2258" t="s">
        <v>19</v>
      </c>
      <c r="H2258" t="s">
        <v>336</v>
      </c>
      <c r="I2258" t="s">
        <v>21</v>
      </c>
      <c r="J2258" t="s">
        <v>73</v>
      </c>
      <c r="K2258">
        <v>0</v>
      </c>
      <c r="L2258">
        <v>1</v>
      </c>
      <c r="M2258" t="s">
        <v>337</v>
      </c>
      <c r="N2258">
        <v>5</v>
      </c>
      <c r="O2258" t="s">
        <v>24</v>
      </c>
      <c r="P2258" cm="1">
        <f t="array" ref="P2258">IF(Q2258&gt;0,INDEX(Q2258:Q14392,MATCH(TRUE,INDEX(Q2258:Q14392="",,),0)-1),"")</f>
        <v>1</v>
      </c>
      <c r="Q2258">
        <v>1</v>
      </c>
      <c r="R2258">
        <f>IF(P2258="","",0)</f>
        <v>0</v>
      </c>
    </row>
    <row r="2259" spans="1:18" x14ac:dyDescent="0.3">
      <c r="P2259" t="str" cm="1">
        <f t="array" ref="P2259">IF(Q2259&gt;0,INDEX(Q2259:Q14393,MATCH(TRUE,INDEX(Q2259:Q14393="",,),0)-1),"")</f>
        <v/>
      </c>
      <c r="R2259" t="str">
        <f>IF(P2259="","",0)</f>
        <v/>
      </c>
    </row>
    <row r="2260" spans="1:18" x14ac:dyDescent="0.3">
      <c r="A2260" t="s">
        <v>333</v>
      </c>
      <c r="B2260" s="1">
        <v>38770</v>
      </c>
      <c r="C2260" s="2">
        <v>0.45833333333333331</v>
      </c>
      <c r="D2260" t="s">
        <v>338</v>
      </c>
      <c r="E2260" t="s">
        <v>339</v>
      </c>
      <c r="G2260" t="s">
        <v>19</v>
      </c>
      <c r="H2260" t="s">
        <v>336</v>
      </c>
      <c r="I2260" t="s">
        <v>21</v>
      </c>
      <c r="J2260" t="s">
        <v>73</v>
      </c>
      <c r="K2260">
        <v>0</v>
      </c>
      <c r="L2260">
        <v>1</v>
      </c>
      <c r="M2260" t="s">
        <v>337</v>
      </c>
      <c r="N2260">
        <v>18</v>
      </c>
      <c r="O2260" t="s">
        <v>24</v>
      </c>
      <c r="P2260" cm="1">
        <f t="array" ref="P2260">IF(Q2260&gt;0,INDEX(Q2260:Q14394,MATCH(TRUE,INDEX(Q2260:Q14394="",,),0)-1),"")</f>
        <v>1</v>
      </c>
      <c r="Q2260">
        <v>1</v>
      </c>
      <c r="R2260">
        <f>IF(P2260="","",0)</f>
        <v>0</v>
      </c>
    </row>
    <row r="2261" spans="1:18" x14ac:dyDescent="0.3">
      <c r="P2261" t="str" cm="1">
        <f t="array" ref="P2261">IF(Q2261&gt;0,INDEX(Q2261:Q14395,MATCH(TRUE,INDEX(Q2261:Q14395="",,),0)-1),"")</f>
        <v/>
      </c>
      <c r="R2261" t="str">
        <f>IF(P2261="","",0)</f>
        <v/>
      </c>
    </row>
    <row r="2262" spans="1:18" x14ac:dyDescent="0.3">
      <c r="A2262" t="s">
        <v>333</v>
      </c>
      <c r="B2262" s="1">
        <v>38770</v>
      </c>
      <c r="C2262" s="2">
        <v>0.45833333333333331</v>
      </c>
      <c r="D2262" t="s">
        <v>340</v>
      </c>
      <c r="E2262" t="s">
        <v>341</v>
      </c>
      <c r="G2262" t="s">
        <v>19</v>
      </c>
      <c r="H2262" t="s">
        <v>336</v>
      </c>
      <c r="I2262" t="s">
        <v>21</v>
      </c>
      <c r="J2262" t="s">
        <v>73</v>
      </c>
      <c r="K2262">
        <v>0</v>
      </c>
      <c r="L2262">
        <v>1</v>
      </c>
      <c r="M2262" t="s">
        <v>342</v>
      </c>
      <c r="N2262">
        <v>31</v>
      </c>
      <c r="O2262" t="s">
        <v>24</v>
      </c>
      <c r="P2262" cm="1">
        <f t="array" ref="P2262">IF(Q2262&gt;0,INDEX(Q2262:Q14396,MATCH(TRUE,INDEX(Q2262:Q14396="",,),0)-1),"")</f>
        <v>1</v>
      </c>
      <c r="Q2262">
        <v>1</v>
      </c>
      <c r="R2262">
        <f>IF(P2262="","",0)</f>
        <v>0</v>
      </c>
    </row>
    <row r="2263" spans="1:18" x14ac:dyDescent="0.3">
      <c r="P2263" t="str" cm="1">
        <f t="array" ref="P2263">IF(Q2263&gt;0,INDEX(Q2263:Q14397,MATCH(TRUE,INDEX(Q2263:Q14397="",,),0)-1),"")</f>
        <v/>
      </c>
      <c r="R2263" t="str">
        <f>IF(P2263="","",0)</f>
        <v/>
      </c>
    </row>
    <row r="2264" spans="1:18" x14ac:dyDescent="0.3">
      <c r="A2264" t="s">
        <v>333</v>
      </c>
      <c r="B2264" s="1">
        <v>38770</v>
      </c>
      <c r="C2264" s="2">
        <v>0.45833333333333331</v>
      </c>
      <c r="D2264" t="s">
        <v>343</v>
      </c>
      <c r="E2264" t="s">
        <v>344</v>
      </c>
      <c r="G2264" t="s">
        <v>19</v>
      </c>
      <c r="H2264" t="s">
        <v>336</v>
      </c>
      <c r="I2264" t="s">
        <v>21</v>
      </c>
      <c r="J2264" t="s">
        <v>73</v>
      </c>
      <c r="K2264">
        <v>0</v>
      </c>
      <c r="L2264">
        <v>1</v>
      </c>
      <c r="M2264" t="s">
        <v>345</v>
      </c>
      <c r="N2264">
        <v>26</v>
      </c>
      <c r="O2264" t="s">
        <v>24</v>
      </c>
      <c r="P2264" cm="1">
        <f t="array" ref="P2264">IF(Q2264&gt;0,INDEX(Q2264:Q14398,MATCH(TRUE,INDEX(Q2264:Q14398="",,),0)-1),"")</f>
        <v>1</v>
      </c>
      <c r="Q2264">
        <v>1</v>
      </c>
      <c r="R2264">
        <f>IF(P2264="","",0)</f>
        <v>0</v>
      </c>
    </row>
    <row r="2265" spans="1:18" x14ac:dyDescent="0.3">
      <c r="P2265" t="str" cm="1">
        <f t="array" ref="P2265">IF(Q2265&gt;0,INDEX(Q2265:Q14399,MATCH(TRUE,INDEX(Q2265:Q14399="",,),0)-1),"")</f>
        <v/>
      </c>
      <c r="R2265" t="str">
        <f>IF(P2265="","",0)</f>
        <v/>
      </c>
    </row>
    <row r="2266" spans="1:18" x14ac:dyDescent="0.3">
      <c r="A2266" t="s">
        <v>333</v>
      </c>
      <c r="B2266" s="1">
        <v>38770</v>
      </c>
      <c r="C2266" s="2">
        <v>0.45833333333333331</v>
      </c>
      <c r="D2266" t="s">
        <v>346</v>
      </c>
      <c r="E2266" t="s">
        <v>347</v>
      </c>
      <c r="G2266" t="s">
        <v>19</v>
      </c>
      <c r="H2266" t="s">
        <v>336</v>
      </c>
      <c r="I2266" t="s">
        <v>21</v>
      </c>
      <c r="J2266" t="s">
        <v>73</v>
      </c>
      <c r="K2266">
        <v>0</v>
      </c>
      <c r="L2266">
        <v>1</v>
      </c>
      <c r="M2266" t="s">
        <v>348</v>
      </c>
      <c r="N2266">
        <v>14</v>
      </c>
      <c r="O2266" t="s">
        <v>24</v>
      </c>
      <c r="P2266" cm="1">
        <f t="array" ref="P2266">IF(Q2266&gt;0,INDEX(Q2266:Q14400,MATCH(TRUE,INDEX(Q2266:Q14400="",,),0)-1),"")</f>
        <v>1</v>
      </c>
      <c r="Q2266">
        <v>1</v>
      </c>
      <c r="R2266">
        <f>IF(P2266="","",0)</f>
        <v>0</v>
      </c>
    </row>
    <row r="2267" spans="1:18" x14ac:dyDescent="0.3">
      <c r="P2267" t="str" cm="1">
        <f t="array" ref="P2267">IF(Q2267&gt;0,INDEX(Q2267:Q14401,MATCH(TRUE,INDEX(Q2267:Q14401="",,),0)-1),"")</f>
        <v/>
      </c>
      <c r="R2267" t="str">
        <f>IF(P2267="","",0)</f>
        <v/>
      </c>
    </row>
    <row r="2268" spans="1:18" x14ac:dyDescent="0.3">
      <c r="A2268" t="s">
        <v>333</v>
      </c>
      <c r="B2268" s="1">
        <v>38770</v>
      </c>
      <c r="C2268" s="2">
        <v>0.45833333333333331</v>
      </c>
      <c r="D2268" t="s">
        <v>349</v>
      </c>
      <c r="E2268" t="s">
        <v>350</v>
      </c>
      <c r="G2268" t="s">
        <v>19</v>
      </c>
      <c r="H2268" t="s">
        <v>336</v>
      </c>
      <c r="I2268" t="s">
        <v>21</v>
      </c>
      <c r="J2268" t="s">
        <v>73</v>
      </c>
      <c r="K2268">
        <v>0</v>
      </c>
      <c r="L2268">
        <v>1</v>
      </c>
      <c r="M2268" t="s">
        <v>351</v>
      </c>
      <c r="N2268">
        <v>30</v>
      </c>
      <c r="O2268" t="s">
        <v>24</v>
      </c>
      <c r="P2268" cm="1">
        <f t="array" ref="P2268">IF(Q2268&gt;0,INDEX(Q2268:Q14402,MATCH(TRUE,INDEX(Q2268:Q14402="",,),0)-1),"")</f>
        <v>1</v>
      </c>
      <c r="Q2268">
        <v>1</v>
      </c>
      <c r="R2268">
        <f>IF(P2268="","",0)</f>
        <v>0</v>
      </c>
    </row>
    <row r="2269" spans="1:18" x14ac:dyDescent="0.3">
      <c r="P2269" t="str" cm="1">
        <f t="array" ref="P2269">IF(Q2269&gt;0,INDEX(Q2269:Q14403,MATCH(TRUE,INDEX(Q2269:Q14403="",,),0)-1),"")</f>
        <v/>
      </c>
      <c r="R2269" t="str">
        <f>IF(P2269="","",0)</f>
        <v/>
      </c>
    </row>
    <row r="2270" spans="1:18" x14ac:dyDescent="0.3">
      <c r="A2270" t="s">
        <v>333</v>
      </c>
      <c r="B2270" s="1">
        <v>38770</v>
      </c>
      <c r="C2270" s="2">
        <v>0.45833333333333331</v>
      </c>
      <c r="D2270" t="s">
        <v>352</v>
      </c>
      <c r="E2270" t="s">
        <v>353</v>
      </c>
      <c r="G2270" t="s">
        <v>19</v>
      </c>
      <c r="H2270" t="s">
        <v>336</v>
      </c>
      <c r="I2270" t="s">
        <v>21</v>
      </c>
      <c r="J2270" t="s">
        <v>73</v>
      </c>
      <c r="K2270">
        <v>0</v>
      </c>
      <c r="L2270">
        <v>1</v>
      </c>
      <c r="M2270" t="s">
        <v>354</v>
      </c>
      <c r="N2270">
        <v>32</v>
      </c>
      <c r="O2270" t="s">
        <v>24</v>
      </c>
      <c r="P2270" cm="1">
        <f t="array" ref="P2270">IF(Q2270&gt;0,INDEX(Q2270:Q14404,MATCH(TRUE,INDEX(Q2270:Q14404="",,),0)-1),"")</f>
        <v>1</v>
      </c>
      <c r="Q2270">
        <v>1</v>
      </c>
      <c r="R2270">
        <f>IF(P2270="","",0)</f>
        <v>0</v>
      </c>
    </row>
    <row r="2271" spans="1:18" x14ac:dyDescent="0.3">
      <c r="P2271" t="str" cm="1">
        <f t="array" ref="P2271">IF(Q2271&gt;0,INDEX(Q2271:Q14405,MATCH(TRUE,INDEX(Q2271:Q14405="",,),0)-1),"")</f>
        <v/>
      </c>
      <c r="R2271" t="str">
        <f>IF(P2271="","",0)</f>
        <v/>
      </c>
    </row>
    <row r="2272" spans="1:18" x14ac:dyDescent="0.3">
      <c r="A2272" t="s">
        <v>333</v>
      </c>
      <c r="B2272" s="1">
        <v>38770</v>
      </c>
      <c r="C2272" s="2">
        <v>0.45833333333333331</v>
      </c>
      <c r="D2272" t="s">
        <v>355</v>
      </c>
      <c r="E2272" t="s">
        <v>356</v>
      </c>
      <c r="G2272" t="s">
        <v>19</v>
      </c>
      <c r="H2272" t="s">
        <v>336</v>
      </c>
      <c r="I2272" t="s">
        <v>21</v>
      </c>
      <c r="J2272" t="s">
        <v>73</v>
      </c>
      <c r="K2272">
        <v>0</v>
      </c>
      <c r="L2272">
        <v>1</v>
      </c>
      <c r="M2272" t="s">
        <v>357</v>
      </c>
      <c r="N2272">
        <v>46</v>
      </c>
      <c r="O2272" t="s">
        <v>24</v>
      </c>
      <c r="P2272" cm="1">
        <f t="array" ref="P2272">IF(Q2272&gt;0,INDEX(Q2272:Q14406,MATCH(TRUE,INDEX(Q2272:Q14406="",,),0)-1),"")</f>
        <v>1</v>
      </c>
      <c r="Q2272">
        <v>1</v>
      </c>
      <c r="R2272">
        <f>IF(P2272="","",0)</f>
        <v>0</v>
      </c>
    </row>
    <row r="2273" spans="1:18" x14ac:dyDescent="0.3">
      <c r="P2273" t="str" cm="1">
        <f t="array" ref="P2273">IF(Q2273&gt;0,INDEX(Q2273:Q14407,MATCH(TRUE,INDEX(Q2273:Q14407="",,),0)-1),"")</f>
        <v/>
      </c>
      <c r="R2273" t="str">
        <f>IF(P2273="","",0)</f>
        <v/>
      </c>
    </row>
    <row r="2274" spans="1:18" x14ac:dyDescent="0.3">
      <c r="A2274" t="s">
        <v>333</v>
      </c>
      <c r="B2274" s="1">
        <v>38783</v>
      </c>
      <c r="C2274" s="2">
        <v>0.41666666666666669</v>
      </c>
      <c r="D2274" t="s">
        <v>358</v>
      </c>
      <c r="E2274" t="s">
        <v>359</v>
      </c>
      <c r="G2274" t="s">
        <v>19</v>
      </c>
      <c r="H2274" t="s">
        <v>36</v>
      </c>
      <c r="I2274" t="s">
        <v>21</v>
      </c>
      <c r="J2274" t="s">
        <v>73</v>
      </c>
      <c r="K2274">
        <v>68.5</v>
      </c>
      <c r="L2274">
        <v>10</v>
      </c>
      <c r="M2274" t="s">
        <v>360</v>
      </c>
      <c r="N2274">
        <v>17.399999999999999</v>
      </c>
      <c r="O2274" t="s">
        <v>24</v>
      </c>
      <c r="P2274" cm="1">
        <f t="array" ref="P2274">IF(Q2274&gt;0,INDEX(Q2274:Q14408,MATCH(TRUE,INDEX(Q2274:Q14408="",,),0)-1),"")</f>
        <v>1</v>
      </c>
      <c r="Q2274">
        <v>1</v>
      </c>
      <c r="R2274">
        <f>IF(P2274="","",0)</f>
        <v>0</v>
      </c>
    </row>
    <row r="2275" spans="1:18" x14ac:dyDescent="0.3">
      <c r="A2275" t="s">
        <v>333</v>
      </c>
      <c r="B2275" s="1">
        <v>38783</v>
      </c>
      <c r="C2275" s="2">
        <v>0.41666666666666669</v>
      </c>
      <c r="D2275" t="s">
        <v>358</v>
      </c>
      <c r="E2275" t="s">
        <v>359</v>
      </c>
      <c r="G2275" t="s">
        <v>19</v>
      </c>
      <c r="H2275" t="s">
        <v>72</v>
      </c>
      <c r="I2275" t="s">
        <v>21</v>
      </c>
      <c r="J2275" t="s">
        <v>73</v>
      </c>
      <c r="K2275">
        <v>19.5</v>
      </c>
      <c r="L2275">
        <v>15</v>
      </c>
      <c r="M2275" t="s">
        <v>360</v>
      </c>
      <c r="N2275">
        <v>26.05</v>
      </c>
      <c r="O2275" t="s">
        <v>24</v>
      </c>
      <c r="P2275" cm="1">
        <f t="array" ref="P2275">IF(Q2275&gt;0,INDEX(Q2275:Q14409,MATCH(TRUE,INDEX(Q2275:Q14409="",,),0)-1),"")</f>
        <v>1</v>
      </c>
      <c r="Q2275">
        <v>1</v>
      </c>
      <c r="R2275">
        <f>IF(P2275="","",0)</f>
        <v>0</v>
      </c>
    </row>
    <row r="2276" spans="1:18" x14ac:dyDescent="0.3">
      <c r="P2276" t="str" cm="1">
        <f t="array" ref="P2276">IF(Q2276&gt;0,INDEX(Q2276:Q14410,MATCH(TRUE,INDEX(Q2276:Q14410="",,),0)-1),"")</f>
        <v/>
      </c>
      <c r="R2276" t="str">
        <f>IF(P2276="","",0)</f>
        <v/>
      </c>
    </row>
    <row r="2277" spans="1:18" x14ac:dyDescent="0.3">
      <c r="A2277" t="s">
        <v>333</v>
      </c>
      <c r="B2277" s="1">
        <v>38783</v>
      </c>
      <c r="C2277" s="2">
        <v>0.41666666666666669</v>
      </c>
      <c r="D2277" t="s">
        <v>361</v>
      </c>
      <c r="E2277" t="s">
        <v>362</v>
      </c>
      <c r="G2277" t="s">
        <v>19</v>
      </c>
      <c r="H2277" t="s">
        <v>72</v>
      </c>
      <c r="I2277" t="s">
        <v>45</v>
      </c>
      <c r="J2277" t="s">
        <v>93</v>
      </c>
      <c r="K2277">
        <v>8.1</v>
      </c>
      <c r="L2277">
        <v>150</v>
      </c>
      <c r="M2277" t="s">
        <v>360</v>
      </c>
      <c r="N2277">
        <v>361.55</v>
      </c>
      <c r="O2277" t="s">
        <v>24</v>
      </c>
      <c r="P2277" cm="1">
        <f t="array" ref="P2277">IF(Q2277&gt;0,INDEX(Q2277:Q14411,MATCH(TRUE,INDEX(Q2277:Q14411="",,),0)-1),"")</f>
        <v>1</v>
      </c>
      <c r="Q2277">
        <v>1</v>
      </c>
      <c r="R2277">
        <f>IF(P2277="","",0)</f>
        <v>0</v>
      </c>
    </row>
    <row r="2278" spans="1:18" x14ac:dyDescent="0.3">
      <c r="A2278" t="s">
        <v>333</v>
      </c>
      <c r="B2278" s="1">
        <v>38783</v>
      </c>
      <c r="C2278" s="2">
        <v>0.41666666666666669</v>
      </c>
      <c r="D2278" t="s">
        <v>361</v>
      </c>
      <c r="E2278" t="s">
        <v>362</v>
      </c>
      <c r="G2278" t="s">
        <v>19</v>
      </c>
      <c r="H2278" t="s">
        <v>36</v>
      </c>
      <c r="I2278" t="s">
        <v>21</v>
      </c>
      <c r="J2278" t="s">
        <v>73</v>
      </c>
      <c r="K2278">
        <v>103</v>
      </c>
      <c r="L2278">
        <v>10</v>
      </c>
      <c r="M2278" t="s">
        <v>360</v>
      </c>
      <c r="N2278">
        <v>24.15</v>
      </c>
      <c r="O2278" t="s">
        <v>24</v>
      </c>
      <c r="P2278" cm="1">
        <f t="array" ref="P2278">IF(Q2278&gt;0,INDEX(Q2278:Q14412,MATCH(TRUE,INDEX(Q2278:Q14412="",,),0)-1),"")</f>
        <v>1</v>
      </c>
      <c r="Q2278">
        <v>1</v>
      </c>
      <c r="R2278">
        <f>IF(P2278="","",0)</f>
        <v>0</v>
      </c>
    </row>
    <row r="2279" spans="1:18" x14ac:dyDescent="0.3">
      <c r="A2279" t="s">
        <v>333</v>
      </c>
      <c r="B2279" s="1">
        <v>38783</v>
      </c>
      <c r="C2279" s="2">
        <v>0.41666666666666669</v>
      </c>
      <c r="D2279" t="s">
        <v>361</v>
      </c>
      <c r="E2279" t="s">
        <v>362</v>
      </c>
      <c r="G2279" t="s">
        <v>19</v>
      </c>
      <c r="H2279" t="s">
        <v>72</v>
      </c>
      <c r="I2279" t="s">
        <v>21</v>
      </c>
      <c r="J2279" t="s">
        <v>73</v>
      </c>
      <c r="K2279">
        <v>71.400000000000006</v>
      </c>
      <c r="L2279">
        <v>15</v>
      </c>
      <c r="M2279" t="s">
        <v>360</v>
      </c>
      <c r="N2279">
        <v>36.19</v>
      </c>
      <c r="O2279" t="s">
        <v>24</v>
      </c>
      <c r="P2279" cm="1">
        <f t="array" ref="P2279">IF(Q2279&gt;0,INDEX(Q2279:Q14413,MATCH(TRUE,INDEX(Q2279:Q14413="",,),0)-1),"")</f>
        <v>1</v>
      </c>
      <c r="Q2279">
        <v>1</v>
      </c>
      <c r="R2279">
        <f>IF(P2279="","",0)</f>
        <v>0</v>
      </c>
    </row>
    <row r="2280" spans="1:18" x14ac:dyDescent="0.3">
      <c r="P2280" t="str" cm="1">
        <f t="array" ref="P2280">IF(Q2280&gt;0,INDEX(Q2280:Q14414,MATCH(TRUE,INDEX(Q2280:Q14414="",,),0)-1),"")</f>
        <v/>
      </c>
      <c r="R2280" t="str">
        <f>IF(P2280="","",0)</f>
        <v/>
      </c>
    </row>
    <row r="2281" spans="1:18" x14ac:dyDescent="0.3">
      <c r="A2281" t="s">
        <v>333</v>
      </c>
      <c r="B2281" s="1">
        <v>38783</v>
      </c>
      <c r="C2281" s="2">
        <v>0.41666666666666669</v>
      </c>
      <c r="D2281" t="s">
        <v>363</v>
      </c>
      <c r="E2281" t="s">
        <v>364</v>
      </c>
      <c r="G2281" t="s">
        <v>19</v>
      </c>
      <c r="H2281" t="s">
        <v>85</v>
      </c>
      <c r="I2281" t="s">
        <v>45</v>
      </c>
      <c r="J2281" t="s">
        <v>93</v>
      </c>
      <c r="K2281">
        <v>12</v>
      </c>
      <c r="L2281">
        <v>125</v>
      </c>
      <c r="M2281" t="s">
        <v>49</v>
      </c>
      <c r="N2281">
        <v>384.75</v>
      </c>
      <c r="O2281" t="s">
        <v>24</v>
      </c>
      <c r="P2281" cm="1">
        <f t="array" ref="P2281">IF(Q2281&gt;0,INDEX(Q2281:Q14415,MATCH(TRUE,INDEX(Q2281:Q14415="",,),0)-1),"")</f>
        <v>1</v>
      </c>
      <c r="Q2281">
        <v>1</v>
      </c>
      <c r="R2281">
        <f>IF(P2281="","",0)</f>
        <v>0</v>
      </c>
    </row>
    <row r="2282" spans="1:18" x14ac:dyDescent="0.3">
      <c r="A2282" t="s">
        <v>333</v>
      </c>
      <c r="B2282" s="1">
        <v>38783</v>
      </c>
      <c r="C2282" s="2">
        <v>0.41666666666666669</v>
      </c>
      <c r="D2282" t="s">
        <v>363</v>
      </c>
      <c r="E2282" t="s">
        <v>364</v>
      </c>
      <c r="G2282" t="s">
        <v>19</v>
      </c>
      <c r="H2282" t="s">
        <v>200</v>
      </c>
      <c r="I2282" t="s">
        <v>45</v>
      </c>
      <c r="J2282" t="s">
        <v>93</v>
      </c>
      <c r="K2282">
        <v>3.5</v>
      </c>
      <c r="L2282">
        <v>150</v>
      </c>
      <c r="M2282" t="s">
        <v>49</v>
      </c>
      <c r="N2282">
        <v>462.84</v>
      </c>
      <c r="O2282" t="s">
        <v>24</v>
      </c>
      <c r="P2282" cm="1">
        <f t="array" ref="P2282">IF(Q2282&gt;0,INDEX(Q2282:Q14416,MATCH(TRUE,INDEX(Q2282:Q14416="",,),0)-1),"")</f>
        <v>1</v>
      </c>
      <c r="Q2282">
        <v>1</v>
      </c>
      <c r="R2282">
        <f>IF(P2282="","",0)</f>
        <v>0</v>
      </c>
    </row>
    <row r="2283" spans="1:18" x14ac:dyDescent="0.3">
      <c r="A2283" t="s">
        <v>333</v>
      </c>
      <c r="B2283" s="1">
        <v>38783</v>
      </c>
      <c r="C2283" s="2">
        <v>0.41666666666666669</v>
      </c>
      <c r="D2283" t="s">
        <v>363</v>
      </c>
      <c r="E2283" t="s">
        <v>364</v>
      </c>
      <c r="G2283" t="s">
        <v>19</v>
      </c>
      <c r="H2283" t="s">
        <v>72</v>
      </c>
      <c r="I2283" t="s">
        <v>45</v>
      </c>
      <c r="J2283" t="s">
        <v>93</v>
      </c>
      <c r="K2283">
        <v>15.6</v>
      </c>
      <c r="L2283">
        <v>150</v>
      </c>
      <c r="M2283" t="s">
        <v>49</v>
      </c>
      <c r="N2283">
        <v>461.08</v>
      </c>
      <c r="O2283" t="s">
        <v>24</v>
      </c>
      <c r="P2283" cm="1">
        <f t="array" ref="P2283">IF(Q2283&gt;0,INDEX(Q2283:Q14417,MATCH(TRUE,INDEX(Q2283:Q14417="",,),0)-1),"")</f>
        <v>1</v>
      </c>
      <c r="Q2283">
        <v>1</v>
      </c>
      <c r="R2283">
        <f>IF(P2283="","",0)</f>
        <v>0</v>
      </c>
    </row>
    <row r="2284" spans="1:18" x14ac:dyDescent="0.3">
      <c r="A2284" t="s">
        <v>333</v>
      </c>
      <c r="B2284" s="1">
        <v>38783</v>
      </c>
      <c r="C2284" s="2">
        <v>0.41666666666666669</v>
      </c>
      <c r="D2284" t="s">
        <v>363</v>
      </c>
      <c r="E2284" t="s">
        <v>364</v>
      </c>
      <c r="G2284" t="s">
        <v>19</v>
      </c>
      <c r="H2284" t="s">
        <v>72</v>
      </c>
      <c r="I2284" t="s">
        <v>21</v>
      </c>
      <c r="J2284" t="s">
        <v>73</v>
      </c>
      <c r="K2284">
        <v>60</v>
      </c>
      <c r="L2284">
        <v>15</v>
      </c>
      <c r="M2284" t="s">
        <v>49</v>
      </c>
      <c r="N2284">
        <v>46.17</v>
      </c>
      <c r="O2284" t="s">
        <v>24</v>
      </c>
      <c r="P2284" cm="1">
        <f t="array" ref="P2284">IF(Q2284&gt;0,INDEX(Q2284:Q14418,MATCH(TRUE,INDEX(Q2284:Q14418="",,),0)-1),"")</f>
        <v>1</v>
      </c>
      <c r="Q2284">
        <v>1</v>
      </c>
      <c r="R2284">
        <f>IF(P2284="","",0)</f>
        <v>0</v>
      </c>
    </row>
    <row r="2285" spans="1:18" x14ac:dyDescent="0.3">
      <c r="P2285" t="str" cm="1">
        <f t="array" ref="P2285">IF(Q2285&gt;0,INDEX(Q2285:Q14419,MATCH(TRUE,INDEX(Q2285:Q14419="",,),0)-1),"")</f>
        <v/>
      </c>
      <c r="R2285" t="str">
        <f>IF(P2285="","",0)</f>
        <v/>
      </c>
    </row>
    <row r="2286" spans="1:18" x14ac:dyDescent="0.3">
      <c r="A2286" t="s">
        <v>333</v>
      </c>
      <c r="B2286" s="1">
        <v>38783</v>
      </c>
      <c r="C2286" s="2">
        <v>0.41666666666666669</v>
      </c>
      <c r="D2286" t="s">
        <v>365</v>
      </c>
      <c r="E2286" t="s">
        <v>366</v>
      </c>
      <c r="G2286" t="s">
        <v>19</v>
      </c>
      <c r="H2286" t="s">
        <v>72</v>
      </c>
      <c r="I2286" t="s">
        <v>45</v>
      </c>
      <c r="J2286" t="s">
        <v>93</v>
      </c>
      <c r="K2286">
        <v>10.8</v>
      </c>
      <c r="L2286">
        <v>150</v>
      </c>
      <c r="M2286" t="s">
        <v>367</v>
      </c>
      <c r="N2286">
        <v>213.89</v>
      </c>
      <c r="O2286" t="s">
        <v>24</v>
      </c>
      <c r="P2286" cm="1">
        <f t="array" ref="P2286">IF(Q2286&gt;0,INDEX(Q2286:Q14420,MATCH(TRUE,INDEX(Q2286:Q14420="",,),0)-1),"")</f>
        <v>1</v>
      </c>
      <c r="Q2286">
        <v>1</v>
      </c>
      <c r="R2286">
        <f>IF(P2286="","",0)</f>
        <v>0</v>
      </c>
    </row>
    <row r="2287" spans="1:18" x14ac:dyDescent="0.3">
      <c r="A2287" t="s">
        <v>333</v>
      </c>
      <c r="B2287" s="1">
        <v>38783</v>
      </c>
      <c r="C2287" s="2">
        <v>0.41666666666666669</v>
      </c>
      <c r="D2287" t="s">
        <v>365</v>
      </c>
      <c r="E2287" t="s">
        <v>366</v>
      </c>
      <c r="G2287" t="s">
        <v>19</v>
      </c>
      <c r="H2287" t="s">
        <v>36</v>
      </c>
      <c r="I2287" t="s">
        <v>21</v>
      </c>
      <c r="J2287" t="s">
        <v>73</v>
      </c>
      <c r="K2287">
        <v>66</v>
      </c>
      <c r="L2287">
        <v>7</v>
      </c>
      <c r="M2287" t="s">
        <v>367</v>
      </c>
      <c r="N2287">
        <v>9.99</v>
      </c>
      <c r="O2287" t="s">
        <v>24</v>
      </c>
      <c r="P2287" cm="1">
        <f t="array" ref="P2287">IF(Q2287&gt;0,INDEX(Q2287:Q14421,MATCH(TRUE,INDEX(Q2287:Q14421="",,),0)-1),"")</f>
        <v>1</v>
      </c>
      <c r="Q2287">
        <v>1</v>
      </c>
      <c r="R2287">
        <f>IF(P2287="","",0)</f>
        <v>0</v>
      </c>
    </row>
    <row r="2288" spans="1:18" x14ac:dyDescent="0.3">
      <c r="A2288" t="s">
        <v>333</v>
      </c>
      <c r="B2288" s="1">
        <v>38783</v>
      </c>
      <c r="C2288" s="2">
        <v>0.41666666666666669</v>
      </c>
      <c r="D2288" t="s">
        <v>365</v>
      </c>
      <c r="E2288" t="s">
        <v>366</v>
      </c>
      <c r="G2288" t="s">
        <v>19</v>
      </c>
      <c r="H2288" t="s">
        <v>72</v>
      </c>
      <c r="I2288" t="s">
        <v>21</v>
      </c>
      <c r="J2288" t="s">
        <v>73</v>
      </c>
      <c r="K2288">
        <v>82.7</v>
      </c>
      <c r="L2288">
        <v>10.5</v>
      </c>
      <c r="M2288" t="s">
        <v>367</v>
      </c>
      <c r="N2288">
        <v>14.88</v>
      </c>
      <c r="O2288" t="s">
        <v>24</v>
      </c>
      <c r="P2288" cm="1">
        <f t="array" ref="P2288">IF(Q2288&gt;0,INDEX(Q2288:Q14422,MATCH(TRUE,INDEX(Q2288:Q14422="",,),0)-1),"")</f>
        <v>1</v>
      </c>
      <c r="Q2288">
        <v>1</v>
      </c>
      <c r="R2288">
        <f>IF(P2288="","",0)</f>
        <v>0</v>
      </c>
    </row>
    <row r="2289" spans="1:18" x14ac:dyDescent="0.3">
      <c r="P2289" t="str" cm="1">
        <f t="array" ref="P2289">IF(Q2289&gt;0,INDEX(Q2289:Q14423,MATCH(TRUE,INDEX(Q2289:Q14423="",,),0)-1),"")</f>
        <v/>
      </c>
      <c r="R2289" t="str">
        <f>IF(P2289="","",0)</f>
        <v/>
      </c>
    </row>
    <row r="2290" spans="1:18" x14ac:dyDescent="0.3">
      <c r="A2290" t="s">
        <v>333</v>
      </c>
      <c r="B2290" s="1">
        <v>38783</v>
      </c>
      <c r="C2290" s="2">
        <v>0.41666666666666669</v>
      </c>
      <c r="D2290" t="s">
        <v>368</v>
      </c>
      <c r="E2290" t="s">
        <v>369</v>
      </c>
      <c r="G2290" t="s">
        <v>19</v>
      </c>
      <c r="H2290" t="s">
        <v>67</v>
      </c>
      <c r="I2290" t="s">
        <v>45</v>
      </c>
      <c r="J2290" t="s">
        <v>93</v>
      </c>
      <c r="K2290">
        <v>15</v>
      </c>
      <c r="L2290">
        <v>88</v>
      </c>
      <c r="M2290" t="s">
        <v>42</v>
      </c>
      <c r="N2290">
        <v>88</v>
      </c>
      <c r="O2290" t="s">
        <v>24</v>
      </c>
      <c r="P2290" cm="1">
        <f t="array" ref="P2290">IF(Q2290&gt;0,INDEX(Q2290:Q14424,MATCH(TRUE,INDEX(Q2290:Q14424="",,),0)-1),"")</f>
        <v>1</v>
      </c>
      <c r="Q2290">
        <v>1</v>
      </c>
      <c r="R2290">
        <f>IF(P2290="","",0)</f>
        <v>0</v>
      </c>
    </row>
    <row r="2291" spans="1:18" x14ac:dyDescent="0.3">
      <c r="A2291" t="s">
        <v>333</v>
      </c>
      <c r="B2291" s="1">
        <v>38783</v>
      </c>
      <c r="C2291" s="2">
        <v>0.41666666666666669</v>
      </c>
      <c r="D2291" t="s">
        <v>368</v>
      </c>
      <c r="E2291" t="s">
        <v>369</v>
      </c>
      <c r="G2291" t="s">
        <v>19</v>
      </c>
      <c r="H2291" t="s">
        <v>41</v>
      </c>
      <c r="I2291" t="s">
        <v>45</v>
      </c>
      <c r="J2291" t="s">
        <v>93</v>
      </c>
      <c r="K2291">
        <v>19.5</v>
      </c>
      <c r="L2291">
        <v>132</v>
      </c>
      <c r="M2291" t="s">
        <v>42</v>
      </c>
      <c r="N2291">
        <v>132</v>
      </c>
      <c r="O2291" t="s">
        <v>24</v>
      </c>
      <c r="P2291" cm="1">
        <f t="array" ref="P2291">IF(Q2291&gt;0,INDEX(Q2291:Q14425,MATCH(TRUE,INDEX(Q2291:Q14425="",,),0)-1),"")</f>
        <v>1</v>
      </c>
      <c r="Q2291">
        <v>1</v>
      </c>
      <c r="R2291">
        <f>IF(P2291="","",0)</f>
        <v>0</v>
      </c>
    </row>
    <row r="2292" spans="1:18" x14ac:dyDescent="0.3">
      <c r="A2292" t="s">
        <v>333</v>
      </c>
      <c r="B2292" s="1">
        <v>38783</v>
      </c>
      <c r="C2292" s="2">
        <v>0.41666666666666669</v>
      </c>
      <c r="D2292" t="s">
        <v>368</v>
      </c>
      <c r="E2292" t="s">
        <v>369</v>
      </c>
      <c r="G2292" t="s">
        <v>19</v>
      </c>
      <c r="H2292" t="s">
        <v>370</v>
      </c>
      <c r="I2292" t="s">
        <v>45</v>
      </c>
      <c r="J2292" t="s">
        <v>93</v>
      </c>
      <c r="K2292">
        <v>8.1999999999999993</v>
      </c>
      <c r="L2292">
        <v>66</v>
      </c>
      <c r="M2292" t="s">
        <v>42</v>
      </c>
      <c r="N2292">
        <v>66</v>
      </c>
      <c r="O2292" t="s">
        <v>24</v>
      </c>
      <c r="P2292" cm="1">
        <f t="array" ref="P2292">IF(Q2292&gt;0,INDEX(Q2292:Q14426,MATCH(TRUE,INDEX(Q2292:Q14426="",,),0)-1),"")</f>
        <v>1</v>
      </c>
      <c r="Q2292">
        <v>1</v>
      </c>
      <c r="R2292">
        <f>IF(P2292="","",0)</f>
        <v>0</v>
      </c>
    </row>
    <row r="2293" spans="1:18" x14ac:dyDescent="0.3">
      <c r="A2293" t="s">
        <v>333</v>
      </c>
      <c r="B2293" s="1">
        <v>38783</v>
      </c>
      <c r="C2293" s="2">
        <v>0.41666666666666669</v>
      </c>
      <c r="D2293" t="s">
        <v>368</v>
      </c>
      <c r="E2293" t="s">
        <v>369</v>
      </c>
      <c r="G2293" t="s">
        <v>19</v>
      </c>
      <c r="H2293" t="s">
        <v>67</v>
      </c>
      <c r="I2293" t="s">
        <v>21</v>
      </c>
      <c r="J2293" t="s">
        <v>73</v>
      </c>
      <c r="K2293">
        <v>45.7</v>
      </c>
      <c r="L2293">
        <v>7.7</v>
      </c>
      <c r="M2293" t="s">
        <v>42</v>
      </c>
      <c r="N2293">
        <v>7.7</v>
      </c>
      <c r="O2293" t="s">
        <v>24</v>
      </c>
      <c r="P2293" cm="1">
        <f t="array" ref="P2293">IF(Q2293&gt;0,INDEX(Q2293:Q14427,MATCH(TRUE,INDEX(Q2293:Q14427="",,),0)-1),"")</f>
        <v>1</v>
      </c>
      <c r="Q2293">
        <v>1</v>
      </c>
      <c r="R2293">
        <f>IF(P2293="","",0)</f>
        <v>0</v>
      </c>
    </row>
    <row r="2294" spans="1:18" x14ac:dyDescent="0.3">
      <c r="A2294" t="s">
        <v>333</v>
      </c>
      <c r="B2294" s="1">
        <v>38783</v>
      </c>
      <c r="C2294" s="2">
        <v>0.41666666666666669</v>
      </c>
      <c r="D2294" t="s">
        <v>368</v>
      </c>
      <c r="E2294" t="s">
        <v>369</v>
      </c>
      <c r="G2294" t="s">
        <v>19</v>
      </c>
      <c r="H2294" t="s">
        <v>41</v>
      </c>
      <c r="I2294" t="s">
        <v>21</v>
      </c>
      <c r="J2294" t="s">
        <v>73</v>
      </c>
      <c r="K2294">
        <v>178.9</v>
      </c>
      <c r="L2294">
        <v>11.5</v>
      </c>
      <c r="M2294" t="s">
        <v>42</v>
      </c>
      <c r="N2294">
        <v>11.5</v>
      </c>
      <c r="O2294" t="s">
        <v>24</v>
      </c>
      <c r="P2294" cm="1">
        <f t="array" ref="P2294">IF(Q2294&gt;0,INDEX(Q2294:Q14428,MATCH(TRUE,INDEX(Q2294:Q14428="",,),0)-1),"")</f>
        <v>1</v>
      </c>
      <c r="Q2294">
        <v>1</v>
      </c>
      <c r="R2294">
        <f>IF(P2294="","",0)</f>
        <v>0</v>
      </c>
    </row>
    <row r="2295" spans="1:18" x14ac:dyDescent="0.3">
      <c r="A2295" t="s">
        <v>333</v>
      </c>
      <c r="B2295" s="1">
        <v>38783</v>
      </c>
      <c r="C2295" s="2">
        <v>0.41666666666666669</v>
      </c>
      <c r="D2295" t="s">
        <v>368</v>
      </c>
      <c r="E2295" t="s">
        <v>369</v>
      </c>
      <c r="G2295" t="s">
        <v>19</v>
      </c>
      <c r="H2295" t="s">
        <v>370</v>
      </c>
      <c r="I2295" t="s">
        <v>21</v>
      </c>
      <c r="J2295" t="s">
        <v>73</v>
      </c>
      <c r="K2295">
        <v>51.5</v>
      </c>
      <c r="L2295">
        <v>3.85</v>
      </c>
      <c r="M2295" t="s">
        <v>42</v>
      </c>
      <c r="N2295">
        <v>3.85</v>
      </c>
      <c r="O2295" t="s">
        <v>24</v>
      </c>
      <c r="P2295" cm="1">
        <f t="array" ref="P2295">IF(Q2295&gt;0,INDEX(Q2295:Q14429,MATCH(TRUE,INDEX(Q2295:Q14429="",,),0)-1),"")</f>
        <v>1</v>
      </c>
      <c r="Q2295">
        <v>1</v>
      </c>
      <c r="R2295">
        <f>IF(P2295="","",0)</f>
        <v>0</v>
      </c>
    </row>
    <row r="2296" spans="1:18" x14ac:dyDescent="0.3">
      <c r="P2296" t="str" cm="1">
        <f t="array" ref="P2296">IF(Q2296&gt;0,INDEX(Q2296:Q14430,MATCH(TRUE,INDEX(Q2296:Q14430="",,),0)-1),"")</f>
        <v/>
      </c>
      <c r="R2296" t="str">
        <f>IF(P2296="","",0)</f>
        <v/>
      </c>
    </row>
    <row r="2297" spans="1:18" x14ac:dyDescent="0.3">
      <c r="A2297" t="s">
        <v>333</v>
      </c>
      <c r="B2297" s="1">
        <v>38783</v>
      </c>
      <c r="C2297" s="2">
        <v>0.41666666666666669</v>
      </c>
      <c r="D2297" t="s">
        <v>371</v>
      </c>
      <c r="E2297" t="s">
        <v>372</v>
      </c>
      <c r="G2297" t="s">
        <v>19</v>
      </c>
      <c r="H2297" t="s">
        <v>85</v>
      </c>
      <c r="I2297" t="s">
        <v>45</v>
      </c>
      <c r="J2297" t="s">
        <v>93</v>
      </c>
      <c r="K2297">
        <v>7</v>
      </c>
      <c r="L2297">
        <v>110</v>
      </c>
      <c r="M2297" t="s">
        <v>49</v>
      </c>
      <c r="N2297">
        <v>245.31</v>
      </c>
      <c r="O2297" t="s">
        <v>24</v>
      </c>
      <c r="P2297" cm="1">
        <f t="array" ref="P2297">IF(Q2297&gt;0,INDEX(Q2297:Q14431,MATCH(TRUE,INDEX(Q2297:Q14431="",,),0)-1),"")</f>
        <v>1</v>
      </c>
      <c r="Q2297">
        <v>1</v>
      </c>
      <c r="R2297">
        <f>IF(P2297="","",0)</f>
        <v>0</v>
      </c>
    </row>
    <row r="2298" spans="1:18" x14ac:dyDescent="0.3">
      <c r="A2298" t="s">
        <v>333</v>
      </c>
      <c r="B2298" s="1">
        <v>38783</v>
      </c>
      <c r="C2298" s="2">
        <v>0.41666666666666669</v>
      </c>
      <c r="D2298" t="s">
        <v>371</v>
      </c>
      <c r="E2298" t="s">
        <v>372</v>
      </c>
      <c r="G2298" t="s">
        <v>19</v>
      </c>
      <c r="H2298" t="s">
        <v>336</v>
      </c>
      <c r="I2298" t="s">
        <v>45</v>
      </c>
      <c r="J2298" t="s">
        <v>93</v>
      </c>
      <c r="K2298">
        <v>6.6</v>
      </c>
      <c r="L2298">
        <v>125</v>
      </c>
      <c r="M2298" t="s">
        <v>49</v>
      </c>
      <c r="N2298">
        <v>277.37</v>
      </c>
      <c r="O2298" t="s">
        <v>24</v>
      </c>
      <c r="P2298" cm="1">
        <f t="array" ref="P2298">IF(Q2298&gt;0,INDEX(Q2298:Q14432,MATCH(TRUE,INDEX(Q2298:Q14432="",,),0)-1),"")</f>
        <v>1</v>
      </c>
      <c r="Q2298">
        <v>1</v>
      </c>
      <c r="R2298">
        <f>IF(P2298="","",0)</f>
        <v>0</v>
      </c>
    </row>
    <row r="2299" spans="1:18" x14ac:dyDescent="0.3">
      <c r="A2299" t="s">
        <v>333</v>
      </c>
      <c r="B2299" s="1">
        <v>38783</v>
      </c>
      <c r="C2299" s="2">
        <v>0.41666666666666669</v>
      </c>
      <c r="D2299" t="s">
        <v>371</v>
      </c>
      <c r="E2299" t="s">
        <v>372</v>
      </c>
      <c r="G2299" t="s">
        <v>19</v>
      </c>
      <c r="H2299" t="s">
        <v>72</v>
      </c>
      <c r="I2299" t="s">
        <v>45</v>
      </c>
      <c r="J2299" t="s">
        <v>93</v>
      </c>
      <c r="K2299">
        <v>24</v>
      </c>
      <c r="L2299">
        <v>156</v>
      </c>
      <c r="M2299" t="s">
        <v>49</v>
      </c>
      <c r="N2299">
        <v>346.95</v>
      </c>
      <c r="O2299" t="s">
        <v>24</v>
      </c>
      <c r="P2299" cm="1">
        <f t="array" ref="P2299">IF(Q2299&gt;0,INDEX(Q2299:Q14433,MATCH(TRUE,INDEX(Q2299:Q14433="",,),0)-1),"")</f>
        <v>1</v>
      </c>
      <c r="Q2299">
        <v>1</v>
      </c>
      <c r="R2299">
        <f>IF(P2299="","",0)</f>
        <v>0</v>
      </c>
    </row>
    <row r="2300" spans="1:18" x14ac:dyDescent="0.3">
      <c r="A2300" t="s">
        <v>333</v>
      </c>
      <c r="B2300" s="1">
        <v>38783</v>
      </c>
      <c r="C2300" s="2">
        <v>0.41666666666666669</v>
      </c>
      <c r="D2300" t="s">
        <v>371</v>
      </c>
      <c r="E2300" t="s">
        <v>372</v>
      </c>
      <c r="G2300" t="s">
        <v>19</v>
      </c>
      <c r="H2300" t="s">
        <v>85</v>
      </c>
      <c r="I2300" t="s">
        <v>21</v>
      </c>
      <c r="J2300" t="s">
        <v>73</v>
      </c>
      <c r="K2300">
        <v>20</v>
      </c>
      <c r="L2300">
        <v>7.5</v>
      </c>
      <c r="M2300" t="s">
        <v>49</v>
      </c>
      <c r="N2300">
        <v>17.02</v>
      </c>
      <c r="O2300" t="s">
        <v>24</v>
      </c>
      <c r="P2300" cm="1">
        <f t="array" ref="P2300">IF(Q2300&gt;0,INDEX(Q2300:Q14434,MATCH(TRUE,INDEX(Q2300:Q14434="",,),0)-1),"")</f>
        <v>1</v>
      </c>
      <c r="Q2300">
        <v>1</v>
      </c>
      <c r="R2300">
        <f>IF(P2300="","",0)</f>
        <v>0</v>
      </c>
    </row>
    <row r="2301" spans="1:18" x14ac:dyDescent="0.3">
      <c r="A2301" t="s">
        <v>333</v>
      </c>
      <c r="B2301" s="1">
        <v>38783</v>
      </c>
      <c r="C2301" s="2">
        <v>0.41666666666666669</v>
      </c>
      <c r="D2301" t="s">
        <v>371</v>
      </c>
      <c r="E2301" t="s">
        <v>372</v>
      </c>
      <c r="G2301" t="s">
        <v>19</v>
      </c>
      <c r="H2301" t="s">
        <v>336</v>
      </c>
      <c r="I2301" t="s">
        <v>21</v>
      </c>
      <c r="J2301" t="s">
        <v>73</v>
      </c>
      <c r="K2301">
        <v>11</v>
      </c>
      <c r="L2301">
        <v>10</v>
      </c>
      <c r="M2301" t="s">
        <v>49</v>
      </c>
      <c r="N2301">
        <v>22.09</v>
      </c>
      <c r="O2301" t="s">
        <v>24</v>
      </c>
      <c r="P2301" cm="1">
        <f t="array" ref="P2301">IF(Q2301&gt;0,INDEX(Q2301:Q14435,MATCH(TRUE,INDEX(Q2301:Q14435="",,),0)-1),"")</f>
        <v>1</v>
      </c>
      <c r="Q2301">
        <v>1</v>
      </c>
      <c r="R2301">
        <f>IF(P2301="","",0)</f>
        <v>0</v>
      </c>
    </row>
    <row r="2302" spans="1:18" x14ac:dyDescent="0.3">
      <c r="A2302" t="s">
        <v>333</v>
      </c>
      <c r="B2302" s="1">
        <v>38783</v>
      </c>
      <c r="C2302" s="2">
        <v>0.41666666666666669</v>
      </c>
      <c r="D2302" t="s">
        <v>371</v>
      </c>
      <c r="E2302" t="s">
        <v>372</v>
      </c>
      <c r="G2302" t="s">
        <v>19</v>
      </c>
      <c r="H2302" t="s">
        <v>72</v>
      </c>
      <c r="I2302" t="s">
        <v>21</v>
      </c>
      <c r="J2302" t="s">
        <v>73</v>
      </c>
      <c r="K2302">
        <v>100</v>
      </c>
      <c r="L2302">
        <v>16.8</v>
      </c>
      <c r="M2302" t="s">
        <v>49</v>
      </c>
      <c r="N2302">
        <v>37.42</v>
      </c>
      <c r="O2302" t="s">
        <v>24</v>
      </c>
      <c r="P2302" cm="1">
        <f t="array" ref="P2302">IF(Q2302&gt;0,INDEX(Q2302:Q14436,MATCH(TRUE,INDEX(Q2302:Q14436="",,),0)-1),"")</f>
        <v>1</v>
      </c>
      <c r="Q2302">
        <v>1</v>
      </c>
      <c r="R2302">
        <f>IF(P2302="","",0)</f>
        <v>0</v>
      </c>
    </row>
    <row r="2303" spans="1:18" x14ac:dyDescent="0.3">
      <c r="P2303" t="str" cm="1">
        <f t="array" ref="P2303">IF(Q2303&gt;0,INDEX(Q2303:Q14437,MATCH(TRUE,INDEX(Q2303:Q14437="",,),0)-1),"")</f>
        <v/>
      </c>
      <c r="R2303" t="str">
        <f>IF(P2303="","",0)</f>
        <v/>
      </c>
    </row>
    <row r="2304" spans="1:18" x14ac:dyDescent="0.3">
      <c r="A2304" t="s">
        <v>333</v>
      </c>
      <c r="B2304" s="1">
        <v>38783</v>
      </c>
      <c r="C2304" s="2">
        <v>0.41666666666666669</v>
      </c>
      <c r="D2304" t="s">
        <v>373</v>
      </c>
      <c r="E2304" t="s">
        <v>374</v>
      </c>
      <c r="G2304" t="s">
        <v>19</v>
      </c>
      <c r="H2304" t="s">
        <v>72</v>
      </c>
      <c r="I2304" t="s">
        <v>45</v>
      </c>
      <c r="J2304" t="s">
        <v>93</v>
      </c>
      <c r="K2304">
        <v>9.5</v>
      </c>
      <c r="L2304">
        <v>90</v>
      </c>
      <c r="M2304" t="s">
        <v>360</v>
      </c>
      <c r="N2304">
        <v>172.46</v>
      </c>
      <c r="O2304" t="s">
        <v>24</v>
      </c>
      <c r="P2304" cm="1">
        <f t="array" ref="P2304">IF(Q2304&gt;0,INDEX(Q2304:Q14438,MATCH(TRUE,INDEX(Q2304:Q14438="",,),0)-1),"")</f>
        <v>1</v>
      </c>
      <c r="Q2304">
        <v>1</v>
      </c>
      <c r="R2304">
        <f>IF(P2304="","",0)</f>
        <v>0</v>
      </c>
    </row>
    <row r="2305" spans="1:18" x14ac:dyDescent="0.3">
      <c r="A2305" t="s">
        <v>333</v>
      </c>
      <c r="B2305" s="1">
        <v>38783</v>
      </c>
      <c r="C2305" s="2">
        <v>0.41666666666666669</v>
      </c>
      <c r="D2305" t="s">
        <v>373</v>
      </c>
      <c r="E2305" t="s">
        <v>374</v>
      </c>
      <c r="G2305" t="s">
        <v>19</v>
      </c>
      <c r="H2305" t="s">
        <v>36</v>
      </c>
      <c r="I2305" t="s">
        <v>21</v>
      </c>
      <c r="J2305" t="s">
        <v>73</v>
      </c>
      <c r="K2305">
        <v>104.4</v>
      </c>
      <c r="L2305">
        <v>6.6</v>
      </c>
      <c r="M2305" t="s">
        <v>360</v>
      </c>
      <c r="N2305">
        <v>12.47</v>
      </c>
      <c r="O2305" t="s">
        <v>24</v>
      </c>
      <c r="P2305" cm="1">
        <f t="array" ref="P2305">IF(Q2305&gt;0,INDEX(Q2305:Q14439,MATCH(TRUE,INDEX(Q2305:Q14439="",,),0)-1),"")</f>
        <v>1</v>
      </c>
      <c r="Q2305">
        <v>1</v>
      </c>
      <c r="R2305">
        <f>IF(P2305="","",0)</f>
        <v>0</v>
      </c>
    </row>
    <row r="2306" spans="1:18" x14ac:dyDescent="0.3">
      <c r="A2306" t="s">
        <v>333</v>
      </c>
      <c r="B2306" s="1">
        <v>38783</v>
      </c>
      <c r="C2306" s="2">
        <v>0.41666666666666669</v>
      </c>
      <c r="D2306" t="s">
        <v>373</v>
      </c>
      <c r="E2306" t="s">
        <v>374</v>
      </c>
      <c r="G2306" t="s">
        <v>19</v>
      </c>
      <c r="H2306" t="s">
        <v>72</v>
      </c>
      <c r="I2306" t="s">
        <v>21</v>
      </c>
      <c r="J2306" t="s">
        <v>73</v>
      </c>
      <c r="K2306">
        <v>65</v>
      </c>
      <c r="L2306">
        <v>10</v>
      </c>
      <c r="M2306" t="s">
        <v>360</v>
      </c>
      <c r="N2306">
        <v>19.38</v>
      </c>
      <c r="O2306" t="s">
        <v>24</v>
      </c>
      <c r="P2306" cm="1">
        <f t="array" ref="P2306">IF(Q2306&gt;0,INDEX(Q2306:Q14440,MATCH(TRUE,INDEX(Q2306:Q14440="",,),0)-1),"")</f>
        <v>1</v>
      </c>
      <c r="Q2306">
        <v>1</v>
      </c>
      <c r="R2306">
        <f>IF(P2306="","",0)</f>
        <v>0</v>
      </c>
    </row>
    <row r="2307" spans="1:18" x14ac:dyDescent="0.3">
      <c r="P2307" t="str" cm="1">
        <f t="array" ref="P2307">IF(Q2307&gt;0,INDEX(Q2307:Q14441,MATCH(TRUE,INDEX(Q2307:Q14441="",,),0)-1),"")</f>
        <v/>
      </c>
      <c r="R2307" t="str">
        <f>IF(P2307="","",0)</f>
        <v/>
      </c>
    </row>
    <row r="2308" spans="1:18" x14ac:dyDescent="0.3">
      <c r="A2308" t="s">
        <v>333</v>
      </c>
      <c r="B2308" s="1">
        <v>38783</v>
      </c>
      <c r="C2308" s="2">
        <v>0.41666666666666669</v>
      </c>
      <c r="D2308" t="s">
        <v>375</v>
      </c>
      <c r="E2308" t="s">
        <v>376</v>
      </c>
      <c r="G2308" t="s">
        <v>19</v>
      </c>
      <c r="H2308" t="s">
        <v>200</v>
      </c>
      <c r="I2308" t="s">
        <v>45</v>
      </c>
      <c r="J2308" t="s">
        <v>93</v>
      </c>
      <c r="K2308">
        <v>5</v>
      </c>
      <c r="L2308">
        <v>150</v>
      </c>
      <c r="M2308" t="s">
        <v>367</v>
      </c>
      <c r="N2308">
        <v>462.41</v>
      </c>
      <c r="O2308" t="s">
        <v>24</v>
      </c>
      <c r="P2308" cm="1">
        <f t="array" ref="P2308">IF(Q2308&gt;0,INDEX(Q2308:Q14442,MATCH(TRUE,INDEX(Q2308:Q14442="",,),0)-1),"")</f>
        <v>1</v>
      </c>
      <c r="Q2308">
        <v>1</v>
      </c>
      <c r="R2308">
        <f>IF(P2308="","",0)</f>
        <v>0</v>
      </c>
    </row>
    <row r="2309" spans="1:18" x14ac:dyDescent="0.3">
      <c r="A2309" t="s">
        <v>333</v>
      </c>
      <c r="B2309" s="1">
        <v>38783</v>
      </c>
      <c r="C2309" s="2">
        <v>0.41666666666666669</v>
      </c>
      <c r="D2309" t="s">
        <v>375</v>
      </c>
      <c r="E2309" t="s">
        <v>376</v>
      </c>
      <c r="G2309" t="s">
        <v>19</v>
      </c>
      <c r="H2309" t="s">
        <v>336</v>
      </c>
      <c r="I2309" t="s">
        <v>45</v>
      </c>
      <c r="J2309" t="s">
        <v>93</v>
      </c>
      <c r="K2309">
        <v>5.7</v>
      </c>
      <c r="L2309">
        <v>125</v>
      </c>
      <c r="M2309" t="s">
        <v>367</v>
      </c>
      <c r="N2309">
        <v>381.75</v>
      </c>
      <c r="O2309" t="s">
        <v>24</v>
      </c>
      <c r="P2309" cm="1">
        <f t="array" ref="P2309">IF(Q2309&gt;0,INDEX(Q2309:Q14443,MATCH(TRUE,INDEX(Q2309:Q14443="",,),0)-1),"")</f>
        <v>1</v>
      </c>
      <c r="Q2309">
        <v>1</v>
      </c>
      <c r="R2309">
        <f>IF(P2309="","",0)</f>
        <v>0</v>
      </c>
    </row>
    <row r="2310" spans="1:18" x14ac:dyDescent="0.3">
      <c r="A2310" t="s">
        <v>333</v>
      </c>
      <c r="B2310" s="1">
        <v>38783</v>
      </c>
      <c r="C2310" s="2">
        <v>0.41666666666666669</v>
      </c>
      <c r="D2310" t="s">
        <v>375</v>
      </c>
      <c r="E2310" t="s">
        <v>376</v>
      </c>
      <c r="G2310" t="s">
        <v>19</v>
      </c>
      <c r="H2310" t="s">
        <v>72</v>
      </c>
      <c r="I2310" t="s">
        <v>45</v>
      </c>
      <c r="J2310" t="s">
        <v>93</v>
      </c>
      <c r="K2310">
        <v>11.2</v>
      </c>
      <c r="L2310">
        <v>150</v>
      </c>
      <c r="M2310" t="s">
        <v>367</v>
      </c>
      <c r="N2310">
        <v>457.8</v>
      </c>
      <c r="O2310" t="s">
        <v>24</v>
      </c>
      <c r="P2310" cm="1">
        <f t="array" ref="P2310">IF(Q2310&gt;0,INDEX(Q2310:Q14444,MATCH(TRUE,INDEX(Q2310:Q14444="",,),0)-1),"")</f>
        <v>1</v>
      </c>
      <c r="Q2310">
        <v>1</v>
      </c>
      <c r="R2310">
        <f>IF(P2310="","",0)</f>
        <v>0</v>
      </c>
    </row>
    <row r="2311" spans="1:18" x14ac:dyDescent="0.3">
      <c r="A2311" t="s">
        <v>333</v>
      </c>
      <c r="B2311" s="1">
        <v>38783</v>
      </c>
      <c r="C2311" s="2">
        <v>0.41666666666666669</v>
      </c>
      <c r="D2311" t="s">
        <v>375</v>
      </c>
      <c r="E2311" t="s">
        <v>376</v>
      </c>
      <c r="G2311" t="s">
        <v>19</v>
      </c>
      <c r="H2311" t="s">
        <v>72</v>
      </c>
      <c r="I2311" t="s">
        <v>21</v>
      </c>
      <c r="J2311" t="s">
        <v>73</v>
      </c>
      <c r="K2311">
        <v>87</v>
      </c>
      <c r="L2311">
        <v>15</v>
      </c>
      <c r="M2311" t="s">
        <v>367</v>
      </c>
      <c r="N2311">
        <v>45.8</v>
      </c>
      <c r="O2311" t="s">
        <v>24</v>
      </c>
      <c r="P2311" cm="1">
        <f t="array" ref="P2311">IF(Q2311&gt;0,INDEX(Q2311:Q14445,MATCH(TRUE,INDEX(Q2311:Q14445="",,),0)-1),"")</f>
        <v>1</v>
      </c>
      <c r="Q2311">
        <v>1</v>
      </c>
      <c r="R2311">
        <f>IF(P2311="","",0)</f>
        <v>0</v>
      </c>
    </row>
    <row r="2312" spans="1:18" x14ac:dyDescent="0.3">
      <c r="P2312" t="str" cm="1">
        <f t="array" ref="P2312">IF(Q2312&gt;0,INDEX(Q2312:Q14446,MATCH(TRUE,INDEX(Q2312:Q14446="",,),0)-1),"")</f>
        <v/>
      </c>
      <c r="R2312" t="str">
        <f>IF(P2312="","",0)</f>
        <v/>
      </c>
    </row>
    <row r="2313" spans="1:18" x14ac:dyDescent="0.3">
      <c r="A2313" t="s">
        <v>333</v>
      </c>
      <c r="B2313" s="1">
        <v>38783</v>
      </c>
      <c r="C2313" s="2">
        <v>0.41666666666666669</v>
      </c>
      <c r="D2313" t="s">
        <v>377</v>
      </c>
      <c r="E2313" t="s">
        <v>378</v>
      </c>
      <c r="G2313" t="s">
        <v>19</v>
      </c>
      <c r="H2313" t="s">
        <v>72</v>
      </c>
      <c r="I2313" t="s">
        <v>45</v>
      </c>
      <c r="J2313" t="s">
        <v>93</v>
      </c>
      <c r="K2313">
        <v>43.3</v>
      </c>
      <c r="L2313">
        <v>130.5</v>
      </c>
      <c r="M2313" t="s">
        <v>49</v>
      </c>
      <c r="N2313">
        <v>257.23</v>
      </c>
      <c r="O2313" t="s">
        <v>24</v>
      </c>
      <c r="P2313" cm="1">
        <f t="array" ref="P2313">IF(Q2313&gt;0,INDEX(Q2313:Q14447,MATCH(TRUE,INDEX(Q2313:Q14447="",,),0)-1),"")</f>
        <v>1</v>
      </c>
      <c r="Q2313">
        <v>1</v>
      </c>
      <c r="R2313">
        <f>IF(P2313="","",0)</f>
        <v>0</v>
      </c>
    </row>
    <row r="2314" spans="1:18" x14ac:dyDescent="0.3">
      <c r="A2314" t="s">
        <v>333</v>
      </c>
      <c r="B2314" s="1">
        <v>38783</v>
      </c>
      <c r="C2314" s="2">
        <v>0.41666666666666669</v>
      </c>
      <c r="D2314" t="s">
        <v>377</v>
      </c>
      <c r="E2314" t="s">
        <v>378</v>
      </c>
      <c r="G2314" t="s">
        <v>19</v>
      </c>
      <c r="H2314" t="s">
        <v>36</v>
      </c>
      <c r="I2314" t="s">
        <v>21</v>
      </c>
      <c r="J2314" t="s">
        <v>73</v>
      </c>
      <c r="K2314">
        <v>268.60000000000002</v>
      </c>
      <c r="L2314">
        <v>6.4</v>
      </c>
      <c r="M2314" t="s">
        <v>49</v>
      </c>
      <c r="N2314">
        <v>12.6</v>
      </c>
      <c r="O2314" t="s">
        <v>24</v>
      </c>
      <c r="P2314" cm="1">
        <f t="array" ref="P2314">IF(Q2314&gt;0,INDEX(Q2314:Q14448,MATCH(TRUE,INDEX(Q2314:Q14448="",,),0)-1),"")</f>
        <v>1</v>
      </c>
      <c r="Q2314">
        <v>1</v>
      </c>
      <c r="R2314">
        <f>IF(P2314="","",0)</f>
        <v>0</v>
      </c>
    </row>
    <row r="2315" spans="1:18" x14ac:dyDescent="0.3">
      <c r="A2315" t="s">
        <v>333</v>
      </c>
      <c r="B2315" s="1">
        <v>38783</v>
      </c>
      <c r="C2315" s="2">
        <v>0.41666666666666669</v>
      </c>
      <c r="D2315" t="s">
        <v>377</v>
      </c>
      <c r="E2315" t="s">
        <v>378</v>
      </c>
      <c r="G2315" t="s">
        <v>19</v>
      </c>
      <c r="H2315" t="s">
        <v>72</v>
      </c>
      <c r="I2315" t="s">
        <v>21</v>
      </c>
      <c r="J2315" t="s">
        <v>73</v>
      </c>
      <c r="K2315">
        <v>475</v>
      </c>
      <c r="L2315">
        <v>9.6</v>
      </c>
      <c r="M2315" t="s">
        <v>49</v>
      </c>
      <c r="N2315">
        <v>18.899999999999999</v>
      </c>
      <c r="O2315" t="s">
        <v>24</v>
      </c>
      <c r="P2315" cm="1">
        <f t="array" ref="P2315">IF(Q2315&gt;0,INDEX(Q2315:Q14449,MATCH(TRUE,INDEX(Q2315:Q14449="",,),0)-1),"")</f>
        <v>1</v>
      </c>
      <c r="Q2315">
        <v>1</v>
      </c>
      <c r="R2315">
        <f>IF(P2315="","",0)</f>
        <v>0</v>
      </c>
    </row>
    <row r="2316" spans="1:18" x14ac:dyDescent="0.3">
      <c r="P2316" t="str" cm="1">
        <f t="array" ref="P2316">IF(Q2316&gt;0,INDEX(Q2316:Q14450,MATCH(TRUE,INDEX(Q2316:Q14450="",,),0)-1),"")</f>
        <v/>
      </c>
      <c r="R2316" t="str">
        <f>IF(P2316="","",0)</f>
        <v/>
      </c>
    </row>
    <row r="2317" spans="1:18" x14ac:dyDescent="0.3">
      <c r="A2317" t="s">
        <v>333</v>
      </c>
      <c r="B2317" s="1">
        <v>38783</v>
      </c>
      <c r="C2317" s="2">
        <v>0.41666666666666669</v>
      </c>
      <c r="D2317" t="s">
        <v>379</v>
      </c>
      <c r="E2317" t="s">
        <v>380</v>
      </c>
      <c r="G2317" t="s">
        <v>19</v>
      </c>
      <c r="H2317" t="s">
        <v>36</v>
      </c>
      <c r="I2317" t="s">
        <v>21</v>
      </c>
      <c r="J2317" t="s">
        <v>73</v>
      </c>
      <c r="K2317">
        <v>72.099999999999994</v>
      </c>
      <c r="L2317">
        <v>6.5</v>
      </c>
      <c r="M2317" t="s">
        <v>360</v>
      </c>
      <c r="N2317">
        <v>17.09</v>
      </c>
      <c r="O2317" t="s">
        <v>24</v>
      </c>
      <c r="P2317" cm="1">
        <f t="array" ref="P2317">IF(Q2317&gt;0,INDEX(Q2317:Q14451,MATCH(TRUE,INDEX(Q2317:Q14451="",,),0)-1),"")</f>
        <v>1</v>
      </c>
      <c r="Q2317">
        <v>1</v>
      </c>
      <c r="R2317">
        <f>IF(P2317="","",0)</f>
        <v>0</v>
      </c>
    </row>
    <row r="2318" spans="1:18" x14ac:dyDescent="0.3">
      <c r="A2318" t="s">
        <v>333</v>
      </c>
      <c r="B2318" s="1">
        <v>38783</v>
      </c>
      <c r="C2318" s="2">
        <v>0.41666666666666669</v>
      </c>
      <c r="D2318" t="s">
        <v>379</v>
      </c>
      <c r="E2318" t="s">
        <v>380</v>
      </c>
      <c r="G2318" t="s">
        <v>19</v>
      </c>
      <c r="H2318" t="s">
        <v>72</v>
      </c>
      <c r="I2318" t="s">
        <v>21</v>
      </c>
      <c r="J2318" t="s">
        <v>73</v>
      </c>
      <c r="K2318">
        <v>104</v>
      </c>
      <c r="L2318">
        <v>9.75</v>
      </c>
      <c r="M2318" t="s">
        <v>360</v>
      </c>
      <c r="N2318">
        <v>25.65</v>
      </c>
      <c r="O2318" t="s">
        <v>24</v>
      </c>
      <c r="P2318" cm="1">
        <f t="array" ref="P2318">IF(Q2318&gt;0,INDEX(Q2318:Q14452,MATCH(TRUE,INDEX(Q2318:Q14452="",,),0)-1),"")</f>
        <v>1</v>
      </c>
      <c r="Q2318">
        <v>1</v>
      </c>
      <c r="R2318">
        <f>IF(P2318="","",0)</f>
        <v>0</v>
      </c>
    </row>
    <row r="2319" spans="1:18" x14ac:dyDescent="0.3">
      <c r="P2319" t="str" cm="1">
        <f t="array" ref="P2319">IF(Q2319&gt;0,INDEX(Q2319:Q14453,MATCH(TRUE,INDEX(Q2319:Q14453="",,),0)-1),"")</f>
        <v/>
      </c>
      <c r="R2319" t="str">
        <f>IF(P2319="","",0)</f>
        <v/>
      </c>
    </row>
    <row r="2320" spans="1:18" x14ac:dyDescent="0.3">
      <c r="A2320" t="s">
        <v>333</v>
      </c>
      <c r="B2320" s="1">
        <v>38783</v>
      </c>
      <c r="C2320" s="2">
        <v>0.41666666666666669</v>
      </c>
      <c r="D2320" t="s">
        <v>381</v>
      </c>
      <c r="E2320" t="s">
        <v>382</v>
      </c>
      <c r="G2320" t="s">
        <v>19</v>
      </c>
      <c r="H2320" t="s">
        <v>36</v>
      </c>
      <c r="I2320" t="s">
        <v>21</v>
      </c>
      <c r="J2320" t="s">
        <v>73</v>
      </c>
      <c r="K2320">
        <v>34.5</v>
      </c>
      <c r="L2320">
        <v>10</v>
      </c>
      <c r="M2320" t="s">
        <v>360</v>
      </c>
      <c r="N2320">
        <v>10</v>
      </c>
      <c r="O2320" t="s">
        <v>24</v>
      </c>
      <c r="P2320" cm="1">
        <f t="array" ref="P2320">IF(Q2320&gt;0,INDEX(Q2320:Q14454,MATCH(TRUE,INDEX(Q2320:Q14454="",,),0)-1),"")</f>
        <v>1</v>
      </c>
      <c r="Q2320">
        <v>1</v>
      </c>
      <c r="R2320">
        <f>IF(P2320="","",0)</f>
        <v>0</v>
      </c>
    </row>
    <row r="2321" spans="1:18" x14ac:dyDescent="0.3">
      <c r="A2321" t="s">
        <v>333</v>
      </c>
      <c r="B2321" s="1">
        <v>38783</v>
      </c>
      <c r="C2321" s="2">
        <v>0.41666666666666669</v>
      </c>
      <c r="D2321" t="s">
        <v>381</v>
      </c>
      <c r="E2321" t="s">
        <v>382</v>
      </c>
      <c r="G2321" t="s">
        <v>19</v>
      </c>
      <c r="H2321" t="s">
        <v>72</v>
      </c>
      <c r="I2321" t="s">
        <v>21</v>
      </c>
      <c r="J2321" t="s">
        <v>73</v>
      </c>
      <c r="K2321">
        <v>15.1</v>
      </c>
      <c r="L2321">
        <v>15</v>
      </c>
      <c r="M2321" t="s">
        <v>360</v>
      </c>
      <c r="N2321">
        <v>15</v>
      </c>
      <c r="O2321" t="s">
        <v>24</v>
      </c>
      <c r="P2321" cm="1">
        <f t="array" ref="P2321">IF(Q2321&gt;0,INDEX(Q2321:Q14455,MATCH(TRUE,INDEX(Q2321:Q14455="",,),0)-1),"")</f>
        <v>1</v>
      </c>
      <c r="Q2321">
        <v>1</v>
      </c>
      <c r="R2321">
        <f>IF(P2321="","",0)</f>
        <v>0</v>
      </c>
    </row>
    <row r="2322" spans="1:18" x14ac:dyDescent="0.3">
      <c r="P2322" t="str" cm="1">
        <f t="array" ref="P2322">IF(Q2322&gt;0,INDEX(Q2322:Q14456,MATCH(TRUE,INDEX(Q2322:Q14456="",,),0)-1),"")</f>
        <v/>
      </c>
      <c r="R2322" t="str">
        <f>IF(P2322="","",0)</f>
        <v/>
      </c>
    </row>
    <row r="2323" spans="1:18" x14ac:dyDescent="0.3">
      <c r="A2323" t="s">
        <v>383</v>
      </c>
      <c r="B2323" s="1">
        <v>38785</v>
      </c>
      <c r="C2323" s="2">
        <v>0.41666666666666669</v>
      </c>
      <c r="D2323" t="s">
        <v>384</v>
      </c>
      <c r="E2323" t="s">
        <v>385</v>
      </c>
      <c r="G2323" t="s">
        <v>19</v>
      </c>
      <c r="H2323" t="s">
        <v>72</v>
      </c>
      <c r="I2323" t="s">
        <v>386</v>
      </c>
      <c r="J2323" t="s">
        <v>22</v>
      </c>
      <c r="K2323">
        <v>9.1999999999999993</v>
      </c>
      <c r="L2323">
        <v>20.399999999999999</v>
      </c>
      <c r="M2323" t="s">
        <v>387</v>
      </c>
      <c r="N2323">
        <v>73.91</v>
      </c>
      <c r="O2323" t="s">
        <v>24</v>
      </c>
      <c r="P2323" cm="1">
        <f t="array" ref="P2323">IF(Q2323&gt;0,INDEX(Q2323:Q14457,MATCH(TRUE,INDEX(Q2323:Q14457="",,),0)-1),"")</f>
        <v>1</v>
      </c>
      <c r="Q2323">
        <v>1</v>
      </c>
      <c r="R2323">
        <f>IF(P2323="","",0)</f>
        <v>0</v>
      </c>
    </row>
    <row r="2324" spans="1:18" x14ac:dyDescent="0.3">
      <c r="P2324" t="str" cm="1">
        <f t="array" ref="P2324">IF(Q2324&gt;0,INDEX(Q2324:Q14458,MATCH(TRUE,INDEX(Q2324:Q14458="",,),0)-1),"")</f>
        <v/>
      </c>
      <c r="R2324" t="str">
        <f>IF(P2324="","",0)</f>
        <v/>
      </c>
    </row>
    <row r="2325" spans="1:18" x14ac:dyDescent="0.3">
      <c r="A2325" t="s">
        <v>383</v>
      </c>
      <c r="B2325" s="1">
        <v>38898</v>
      </c>
      <c r="C2325" s="2">
        <v>0.41666666666666669</v>
      </c>
      <c r="D2325" t="s">
        <v>388</v>
      </c>
      <c r="E2325" t="s">
        <v>389</v>
      </c>
      <c r="G2325" t="s">
        <v>19</v>
      </c>
      <c r="H2325" t="s">
        <v>87</v>
      </c>
      <c r="I2325" t="s">
        <v>45</v>
      </c>
      <c r="J2325" t="s">
        <v>22</v>
      </c>
      <c r="K2325">
        <v>29.9</v>
      </c>
      <c r="L2325">
        <v>425</v>
      </c>
      <c r="M2325" t="s">
        <v>390</v>
      </c>
      <c r="N2325">
        <v>460</v>
      </c>
      <c r="O2325" t="s">
        <v>24</v>
      </c>
      <c r="P2325" cm="1">
        <f t="array" ref="P2325">IF(Q2325&gt;0,INDEX(Q2325:Q14459,MATCH(TRUE,INDEX(Q2325:Q14459="",,),0)-1),"")</f>
        <v>1</v>
      </c>
      <c r="Q2325">
        <v>1</v>
      </c>
      <c r="R2325">
        <f>IF(P2325="","",0)</f>
        <v>0</v>
      </c>
    </row>
    <row r="2326" spans="1:18" x14ac:dyDescent="0.3">
      <c r="P2326" t="str" cm="1">
        <f t="array" ref="P2326">IF(Q2326&gt;0,INDEX(Q2326:Q14460,MATCH(TRUE,INDEX(Q2326:Q14460="",,),0)-1),"")</f>
        <v/>
      </c>
      <c r="R2326" t="str">
        <f>IF(P2326="","",0)</f>
        <v/>
      </c>
    </row>
    <row r="2327" spans="1:18" x14ac:dyDescent="0.3">
      <c r="A2327" t="s">
        <v>383</v>
      </c>
      <c r="B2327" s="1">
        <v>38898</v>
      </c>
      <c r="C2327" s="2">
        <v>0.41666666666666669</v>
      </c>
      <c r="D2327" t="s">
        <v>391</v>
      </c>
      <c r="E2327" t="s">
        <v>392</v>
      </c>
      <c r="G2327" t="s">
        <v>19</v>
      </c>
      <c r="H2327" t="s">
        <v>87</v>
      </c>
      <c r="I2327" t="s">
        <v>45</v>
      </c>
      <c r="J2327" t="s">
        <v>22</v>
      </c>
      <c r="K2327">
        <v>42.6</v>
      </c>
      <c r="L2327">
        <v>375</v>
      </c>
      <c r="M2327" t="s">
        <v>390</v>
      </c>
      <c r="N2327">
        <v>375</v>
      </c>
      <c r="O2327" t="s">
        <v>24</v>
      </c>
      <c r="P2327" cm="1">
        <f t="array" ref="P2327">IF(Q2327&gt;0,INDEX(Q2327:Q14461,MATCH(TRUE,INDEX(Q2327:Q14461="",,),0)-1),"")</f>
        <v>1</v>
      </c>
      <c r="Q2327">
        <v>1</v>
      </c>
      <c r="R2327">
        <f>IF(P2327="","",0)</f>
        <v>0</v>
      </c>
    </row>
    <row r="2328" spans="1:18" x14ac:dyDescent="0.3">
      <c r="P2328" t="str" cm="1">
        <f t="array" ref="P2328">IF(Q2328&gt;0,INDEX(Q2328:Q14462,MATCH(TRUE,INDEX(Q2328:Q14462="",,),0)-1),"")</f>
        <v/>
      </c>
      <c r="R2328" t="str">
        <f>IF(P2328="","",0)</f>
        <v/>
      </c>
    </row>
    <row r="2329" spans="1:18" x14ac:dyDescent="0.3">
      <c r="A2329" s="3" t="s">
        <v>383</v>
      </c>
      <c r="B2329" s="4">
        <v>38898</v>
      </c>
      <c r="C2329" s="5">
        <v>0.41666666666666669</v>
      </c>
      <c r="D2329" s="3" t="s">
        <v>393</v>
      </c>
      <c r="E2329" s="3" t="s">
        <v>394</v>
      </c>
      <c r="F2329" s="3" t="s">
        <v>91</v>
      </c>
      <c r="G2329" s="3" t="s">
        <v>19</v>
      </c>
      <c r="H2329" s="3" t="s">
        <v>229</v>
      </c>
      <c r="I2329" s="3" t="s">
        <v>45</v>
      </c>
      <c r="J2329" s="3" t="s">
        <v>93</v>
      </c>
      <c r="K2329" s="3">
        <v>17.7</v>
      </c>
      <c r="L2329" s="3">
        <v>64.400000000000006</v>
      </c>
      <c r="M2329" s="3" t="s">
        <v>94</v>
      </c>
      <c r="N2329" s="3"/>
      <c r="O2329" s="3"/>
      <c r="P2329" s="3" t="str" cm="1">
        <f t="array" ref="P2329">IF(Q2329&gt;0,INDEX(Q2329:Q14463,MATCH(TRUE,INDEX(Q2329:Q14463="",,),0)-1),"")</f>
        <v/>
      </c>
      <c r="Q2329" s="3"/>
      <c r="R2329">
        <v>0</v>
      </c>
    </row>
    <row r="2330" spans="1:18" x14ac:dyDescent="0.3">
      <c r="A2330" t="s">
        <v>383</v>
      </c>
      <c r="B2330" s="1">
        <v>38898</v>
      </c>
      <c r="C2330" s="2">
        <v>0.41666666666666669</v>
      </c>
      <c r="D2330" t="s">
        <v>393</v>
      </c>
      <c r="E2330" t="s">
        <v>394</v>
      </c>
      <c r="F2330" t="s">
        <v>91</v>
      </c>
      <c r="G2330" t="s">
        <v>19</v>
      </c>
      <c r="H2330" t="s">
        <v>229</v>
      </c>
      <c r="I2330" t="s">
        <v>21</v>
      </c>
      <c r="J2330" t="s">
        <v>73</v>
      </c>
      <c r="K2330">
        <v>37.799999999999997</v>
      </c>
      <c r="L2330">
        <v>13.86</v>
      </c>
      <c r="M2330" t="s">
        <v>94</v>
      </c>
      <c r="P2330" t="str" cm="1">
        <f t="array" ref="P2330">IF(Q2330&gt;0,INDEX(Q2330:Q14464,MATCH(TRUE,INDEX(Q2330:Q14464="",,),0)-1),"")</f>
        <v/>
      </c>
      <c r="R2330">
        <v>0</v>
      </c>
    </row>
    <row r="2331" spans="1:18" x14ac:dyDescent="0.3">
      <c r="A2331" t="s">
        <v>383</v>
      </c>
      <c r="B2331" s="1">
        <v>38898</v>
      </c>
      <c r="C2331" s="2">
        <v>0.41666666666666669</v>
      </c>
      <c r="D2331" t="s">
        <v>393</v>
      </c>
      <c r="E2331" t="s">
        <v>394</v>
      </c>
      <c r="F2331" t="s">
        <v>91</v>
      </c>
      <c r="G2331" t="s">
        <v>19</v>
      </c>
      <c r="H2331" t="s">
        <v>87</v>
      </c>
      <c r="I2331" t="s">
        <v>21</v>
      </c>
      <c r="J2331" t="s">
        <v>73</v>
      </c>
      <c r="K2331">
        <v>108</v>
      </c>
      <c r="L2331">
        <v>14.52</v>
      </c>
      <c r="M2331" t="s">
        <v>94</v>
      </c>
      <c r="P2331" t="str" cm="1">
        <f t="array" ref="P2331">IF(Q2331&gt;0,INDEX(Q2331:Q14465,MATCH(TRUE,INDEX(Q2331:Q14465="",,),0)-1),"")</f>
        <v/>
      </c>
      <c r="R2331">
        <v>0</v>
      </c>
    </row>
    <row r="2332" spans="1:18" x14ac:dyDescent="0.3">
      <c r="A2332" t="s">
        <v>383</v>
      </c>
      <c r="B2332" s="1">
        <v>38898</v>
      </c>
      <c r="C2332" s="2">
        <v>0.41666666666666669</v>
      </c>
      <c r="D2332" t="s">
        <v>393</v>
      </c>
      <c r="E2332" t="s">
        <v>394</v>
      </c>
      <c r="F2332" t="s">
        <v>91</v>
      </c>
      <c r="G2332" s="6" t="s">
        <v>88</v>
      </c>
      <c r="H2332" t="s">
        <v>87</v>
      </c>
      <c r="I2332" t="s">
        <v>45</v>
      </c>
      <c r="J2332" t="s">
        <v>93</v>
      </c>
      <c r="K2332">
        <v>2.8</v>
      </c>
      <c r="L2332">
        <v>69</v>
      </c>
      <c r="M2332" t="s">
        <v>94</v>
      </c>
      <c r="P2332" t="str" cm="1">
        <f t="array" ref="P2332">IF(Q2332&gt;0,INDEX(Q2332:Q14466,MATCH(TRUE,INDEX(Q2332:Q14466="",,),0)-1),"")</f>
        <v/>
      </c>
      <c r="R2332">
        <v>0</v>
      </c>
    </row>
    <row r="2333" spans="1:18" x14ac:dyDescent="0.3">
      <c r="A2333" t="s">
        <v>383</v>
      </c>
      <c r="B2333" s="1">
        <v>38898</v>
      </c>
      <c r="C2333" s="2">
        <v>0.41666666666666669</v>
      </c>
      <c r="D2333" t="s">
        <v>393</v>
      </c>
      <c r="E2333" t="s">
        <v>394</v>
      </c>
      <c r="F2333" t="s">
        <v>91</v>
      </c>
      <c r="G2333" s="6" t="s">
        <v>88</v>
      </c>
      <c r="H2333" t="s">
        <v>72</v>
      </c>
      <c r="I2333" t="s">
        <v>45</v>
      </c>
      <c r="J2333" t="s">
        <v>93</v>
      </c>
      <c r="K2333">
        <v>2</v>
      </c>
      <c r="L2333">
        <v>92</v>
      </c>
      <c r="M2333" t="s">
        <v>94</v>
      </c>
      <c r="P2333" t="str" cm="1">
        <f t="array" ref="P2333">IF(Q2333&gt;0,INDEX(Q2333:Q14467,MATCH(TRUE,INDEX(Q2333:Q14467="",,),0)-1),"")</f>
        <v/>
      </c>
      <c r="R2333">
        <v>0</v>
      </c>
    </row>
    <row r="2334" spans="1:18" x14ac:dyDescent="0.3">
      <c r="A2334" t="s">
        <v>383</v>
      </c>
      <c r="B2334" s="1">
        <v>38898</v>
      </c>
      <c r="C2334" s="2">
        <v>0.41666666666666669</v>
      </c>
      <c r="D2334" t="s">
        <v>393</v>
      </c>
      <c r="E2334" t="s">
        <v>394</v>
      </c>
      <c r="F2334" t="s">
        <v>91</v>
      </c>
      <c r="G2334" s="6" t="s">
        <v>88</v>
      </c>
      <c r="H2334" t="s">
        <v>72</v>
      </c>
      <c r="I2334" t="s">
        <v>21</v>
      </c>
      <c r="J2334" t="s">
        <v>73</v>
      </c>
      <c r="K2334">
        <v>5.6</v>
      </c>
      <c r="L2334">
        <v>8.58</v>
      </c>
      <c r="M2334" t="s">
        <v>94</v>
      </c>
      <c r="P2334" t="str" cm="1">
        <f t="array" ref="P2334">IF(Q2334&gt;0,INDEX(Q2334:Q14468,MATCH(TRUE,INDEX(Q2334:Q14468="",,),0)-1),"")</f>
        <v/>
      </c>
      <c r="R2334">
        <v>0</v>
      </c>
    </row>
    <row r="2335" spans="1:18" x14ac:dyDescent="0.3">
      <c r="P2335" t="str" cm="1">
        <f t="array" ref="P2335">IF(Q2335&gt;0,INDEX(Q2335:Q14469,MATCH(TRUE,INDEX(Q2335:Q14469="",,),0)-1),"")</f>
        <v/>
      </c>
      <c r="R2335" t="str">
        <f>IF(P2335="","",0)</f>
        <v/>
      </c>
    </row>
    <row r="2336" spans="1:18" x14ac:dyDescent="0.3">
      <c r="A2336" t="s">
        <v>383</v>
      </c>
      <c r="B2336" s="1">
        <v>38898</v>
      </c>
      <c r="C2336" s="2">
        <v>0.41666666666666669</v>
      </c>
      <c r="D2336" t="s">
        <v>395</v>
      </c>
      <c r="E2336" t="s">
        <v>396</v>
      </c>
      <c r="G2336" t="s">
        <v>19</v>
      </c>
      <c r="H2336" t="s">
        <v>87</v>
      </c>
      <c r="I2336" t="s">
        <v>21</v>
      </c>
      <c r="J2336" t="s">
        <v>22</v>
      </c>
      <c r="K2336">
        <v>12.5</v>
      </c>
      <c r="L2336">
        <v>178</v>
      </c>
      <c r="M2336" t="s">
        <v>390</v>
      </c>
      <c r="N2336">
        <v>320</v>
      </c>
      <c r="O2336" t="s">
        <v>24</v>
      </c>
      <c r="P2336" cm="1">
        <f t="array" ref="P2336">IF(Q2336&gt;0,INDEX(Q2336:Q14470,MATCH(TRUE,INDEX(Q2336:Q14470="",,),0)-1),"")</f>
        <v>1</v>
      </c>
      <c r="Q2336">
        <v>1</v>
      </c>
      <c r="R2336">
        <f>IF(P2336="","",0)</f>
        <v>0</v>
      </c>
    </row>
    <row r="2337" spans="1:18" x14ac:dyDescent="0.3">
      <c r="P2337" t="str" cm="1">
        <f t="array" ref="P2337">IF(Q2337&gt;0,INDEX(Q2337:Q14471,MATCH(TRUE,INDEX(Q2337:Q14471="",,),0)-1),"")</f>
        <v/>
      </c>
      <c r="R2337" t="str">
        <f>IF(P2337="","",0)</f>
        <v/>
      </c>
    </row>
    <row r="2338" spans="1:18" x14ac:dyDescent="0.3">
      <c r="A2338" t="s">
        <v>383</v>
      </c>
      <c r="B2338" s="1">
        <v>38898</v>
      </c>
      <c r="C2338" s="2">
        <v>0.41666666666666669</v>
      </c>
      <c r="D2338" t="s">
        <v>397</v>
      </c>
      <c r="E2338" t="s">
        <v>398</v>
      </c>
      <c r="G2338" t="s">
        <v>19</v>
      </c>
      <c r="H2338" t="s">
        <v>87</v>
      </c>
      <c r="I2338" t="s">
        <v>21</v>
      </c>
      <c r="J2338" t="s">
        <v>22</v>
      </c>
      <c r="K2338">
        <v>11.8</v>
      </c>
      <c r="L2338">
        <v>200</v>
      </c>
      <c r="M2338" t="s">
        <v>390</v>
      </c>
      <c r="N2338">
        <v>325</v>
      </c>
      <c r="O2338" t="s">
        <v>24</v>
      </c>
      <c r="P2338" cm="1">
        <f t="array" ref="P2338">IF(Q2338&gt;0,INDEX(Q2338:Q14472,MATCH(TRUE,INDEX(Q2338:Q14472="",,),0)-1),"")</f>
        <v>1</v>
      </c>
      <c r="Q2338">
        <v>1</v>
      </c>
      <c r="R2338">
        <f>IF(P2338="","",0)</f>
        <v>0</v>
      </c>
    </row>
    <row r="2339" spans="1:18" x14ac:dyDescent="0.3">
      <c r="P2339" t="str" cm="1">
        <f t="array" ref="P2339">IF(Q2339&gt;0,INDEX(Q2339:Q14473,MATCH(TRUE,INDEX(Q2339:Q14473="",,),0)-1),"")</f>
        <v/>
      </c>
      <c r="R2339" t="str">
        <f>IF(P2339="","",0)</f>
        <v/>
      </c>
    </row>
    <row r="2340" spans="1:18" x14ac:dyDescent="0.3">
      <c r="A2340" t="s">
        <v>383</v>
      </c>
      <c r="B2340" s="1">
        <v>38898</v>
      </c>
      <c r="C2340" s="2">
        <v>0.41666666666666669</v>
      </c>
      <c r="D2340" t="s">
        <v>399</v>
      </c>
      <c r="E2340" t="s">
        <v>400</v>
      </c>
      <c r="G2340" t="s">
        <v>19</v>
      </c>
      <c r="H2340" t="s">
        <v>87</v>
      </c>
      <c r="I2340" t="s">
        <v>21</v>
      </c>
      <c r="J2340" t="s">
        <v>22</v>
      </c>
      <c r="K2340">
        <v>9.6999999999999993</v>
      </c>
      <c r="L2340">
        <v>198</v>
      </c>
      <c r="M2340" t="s">
        <v>390</v>
      </c>
      <c r="N2340">
        <v>325</v>
      </c>
      <c r="O2340" t="s">
        <v>24</v>
      </c>
      <c r="P2340" cm="1">
        <f t="array" ref="P2340">IF(Q2340&gt;0,INDEX(Q2340:Q14474,MATCH(TRUE,INDEX(Q2340:Q14474="",,),0)-1),"")</f>
        <v>1</v>
      </c>
      <c r="Q2340">
        <v>1</v>
      </c>
      <c r="R2340">
        <f>IF(P2340="","",0)</f>
        <v>0</v>
      </c>
    </row>
    <row r="2341" spans="1:18" x14ac:dyDescent="0.3">
      <c r="P2341" t="str" cm="1">
        <f t="array" ref="P2341">IF(Q2341&gt;0,INDEX(Q2341:Q14475,MATCH(TRUE,INDEX(Q2341:Q14475="",,),0)-1),"")</f>
        <v/>
      </c>
      <c r="R2341" t="str">
        <f>IF(P2341="","",0)</f>
        <v/>
      </c>
    </row>
    <row r="2342" spans="1:18" x14ac:dyDescent="0.3">
      <c r="A2342" t="s">
        <v>383</v>
      </c>
      <c r="B2342" s="1">
        <v>38898</v>
      </c>
      <c r="C2342" s="2">
        <v>0.41666666666666669</v>
      </c>
      <c r="D2342" t="s">
        <v>401</v>
      </c>
      <c r="E2342" t="s">
        <v>402</v>
      </c>
      <c r="G2342" t="s">
        <v>19</v>
      </c>
      <c r="H2342" t="s">
        <v>87</v>
      </c>
      <c r="I2342" t="s">
        <v>21</v>
      </c>
      <c r="J2342" t="s">
        <v>22</v>
      </c>
      <c r="K2342">
        <v>10.8</v>
      </c>
      <c r="L2342">
        <v>200</v>
      </c>
      <c r="M2342" t="s">
        <v>390</v>
      </c>
      <c r="N2342">
        <v>380</v>
      </c>
      <c r="O2342" t="s">
        <v>24</v>
      </c>
      <c r="P2342" cm="1">
        <f t="array" ref="P2342">IF(Q2342&gt;0,INDEX(Q2342:Q14476,MATCH(TRUE,INDEX(Q2342:Q14476="",,),0)-1),"")</f>
        <v>1</v>
      </c>
      <c r="Q2342">
        <v>1</v>
      </c>
      <c r="R2342">
        <f>IF(P2342="","",0)</f>
        <v>0</v>
      </c>
    </row>
    <row r="2343" spans="1:18" x14ac:dyDescent="0.3">
      <c r="P2343" t="str" cm="1">
        <f t="array" ref="P2343">IF(Q2343&gt;0,INDEX(Q2343:Q14477,MATCH(TRUE,INDEX(Q2343:Q14477="",,),0)-1),"")</f>
        <v/>
      </c>
      <c r="R2343" t="str">
        <f>IF(P2343="","",0)</f>
        <v/>
      </c>
    </row>
    <row r="2344" spans="1:18" x14ac:dyDescent="0.3">
      <c r="A2344" t="s">
        <v>383</v>
      </c>
      <c r="B2344" s="1">
        <v>38898</v>
      </c>
      <c r="C2344" s="2">
        <v>0.41666666666666669</v>
      </c>
      <c r="D2344" t="s">
        <v>403</v>
      </c>
      <c r="E2344" t="s">
        <v>404</v>
      </c>
      <c r="G2344" t="s">
        <v>19</v>
      </c>
      <c r="H2344" t="s">
        <v>87</v>
      </c>
      <c r="I2344" t="s">
        <v>21</v>
      </c>
      <c r="J2344" t="s">
        <v>22</v>
      </c>
      <c r="K2344">
        <v>12.7</v>
      </c>
      <c r="L2344">
        <v>200</v>
      </c>
      <c r="M2344" t="s">
        <v>405</v>
      </c>
      <c r="N2344">
        <v>595</v>
      </c>
      <c r="O2344" t="s">
        <v>24</v>
      </c>
      <c r="P2344" cm="1">
        <f t="array" ref="P2344">IF(Q2344&gt;0,INDEX(Q2344:Q14478,MATCH(TRUE,INDEX(Q2344:Q14478="",,),0)-1),"")</f>
        <v>2</v>
      </c>
      <c r="Q2344">
        <v>1</v>
      </c>
      <c r="R2344">
        <f>IF(P2344="","",0)</f>
        <v>0</v>
      </c>
    </row>
    <row r="2345" spans="1:18" x14ac:dyDescent="0.3">
      <c r="A2345" t="s">
        <v>383</v>
      </c>
      <c r="B2345" s="1">
        <v>38898</v>
      </c>
      <c r="C2345" s="2">
        <v>0.41666666666666669</v>
      </c>
      <c r="D2345" t="s">
        <v>403</v>
      </c>
      <c r="E2345" t="s">
        <v>404</v>
      </c>
      <c r="G2345" t="s">
        <v>19</v>
      </c>
      <c r="H2345" t="s">
        <v>87</v>
      </c>
      <c r="I2345" t="s">
        <v>21</v>
      </c>
      <c r="J2345" t="s">
        <v>22</v>
      </c>
      <c r="K2345">
        <v>12.7</v>
      </c>
      <c r="L2345">
        <v>200</v>
      </c>
      <c r="M2345" t="s">
        <v>390</v>
      </c>
      <c r="N2345">
        <v>320</v>
      </c>
      <c r="P2345" cm="1">
        <f t="array" ref="P2345">IF(Q2345&gt;0,INDEX(Q2345:Q14479,MATCH(TRUE,INDEX(Q2345:Q14479="",,),0)-1),"")</f>
        <v>2</v>
      </c>
      <c r="Q2345">
        <v>2</v>
      </c>
      <c r="R2345">
        <f>IF(P2345="","",0)</f>
        <v>0</v>
      </c>
    </row>
    <row r="2346" spans="1:18" x14ac:dyDescent="0.3">
      <c r="P2346" t="str" cm="1">
        <f t="array" ref="P2346">IF(Q2346&gt;0,INDEX(Q2346:Q14480,MATCH(TRUE,INDEX(Q2346:Q14480="",,),0)-1),"")</f>
        <v/>
      </c>
      <c r="R2346" t="str">
        <f>IF(P2346="","",0)</f>
        <v/>
      </c>
    </row>
    <row r="2347" spans="1:18" x14ac:dyDescent="0.3">
      <c r="A2347" t="s">
        <v>383</v>
      </c>
      <c r="B2347" s="1">
        <v>38898</v>
      </c>
      <c r="C2347" s="2">
        <v>0.41666666666666669</v>
      </c>
      <c r="D2347" t="s">
        <v>406</v>
      </c>
      <c r="E2347" t="s">
        <v>407</v>
      </c>
      <c r="G2347" t="s">
        <v>19</v>
      </c>
      <c r="H2347" t="s">
        <v>87</v>
      </c>
      <c r="I2347" t="s">
        <v>21</v>
      </c>
      <c r="J2347" t="s">
        <v>22</v>
      </c>
      <c r="K2347">
        <v>12.7</v>
      </c>
      <c r="L2347">
        <v>200</v>
      </c>
      <c r="M2347" t="s">
        <v>405</v>
      </c>
      <c r="N2347">
        <v>675</v>
      </c>
      <c r="O2347" t="s">
        <v>24</v>
      </c>
      <c r="P2347" cm="1">
        <f t="array" ref="P2347">IF(Q2347&gt;0,INDEX(Q2347:Q14481,MATCH(TRUE,INDEX(Q2347:Q14481="",,),0)-1),"")</f>
        <v>2</v>
      </c>
      <c r="Q2347">
        <v>1</v>
      </c>
      <c r="R2347">
        <f>IF(P2347="","",0)</f>
        <v>0</v>
      </c>
    </row>
    <row r="2348" spans="1:18" x14ac:dyDescent="0.3">
      <c r="A2348" t="s">
        <v>383</v>
      </c>
      <c r="B2348" s="1">
        <v>38898</v>
      </c>
      <c r="C2348" s="2">
        <v>0.41666666666666669</v>
      </c>
      <c r="D2348" t="s">
        <v>406</v>
      </c>
      <c r="E2348" t="s">
        <v>407</v>
      </c>
      <c r="G2348" t="s">
        <v>19</v>
      </c>
      <c r="H2348" t="s">
        <v>87</v>
      </c>
      <c r="I2348" t="s">
        <v>21</v>
      </c>
      <c r="J2348" t="s">
        <v>22</v>
      </c>
      <c r="K2348">
        <v>12.7</v>
      </c>
      <c r="L2348">
        <v>200</v>
      </c>
      <c r="M2348" t="s">
        <v>390</v>
      </c>
      <c r="N2348">
        <v>335</v>
      </c>
      <c r="P2348" cm="1">
        <f t="array" ref="P2348">IF(Q2348&gt;0,INDEX(Q2348:Q14482,MATCH(TRUE,INDEX(Q2348:Q14482="",,),0)-1),"")</f>
        <v>2</v>
      </c>
      <c r="Q2348">
        <v>2</v>
      </c>
      <c r="R2348">
        <f>IF(P2348="","",0)</f>
        <v>0</v>
      </c>
    </row>
    <row r="2349" spans="1:18" x14ac:dyDescent="0.3">
      <c r="P2349" t="str" cm="1">
        <f t="array" ref="P2349">IF(Q2349&gt;0,INDEX(Q2349:Q14483,MATCH(TRUE,INDEX(Q2349:Q14483="",,),0)-1),"")</f>
        <v/>
      </c>
      <c r="R2349" t="str">
        <f>IF(P2349="","",0)</f>
        <v/>
      </c>
    </row>
    <row r="2350" spans="1:18" x14ac:dyDescent="0.3">
      <c r="A2350" t="s">
        <v>383</v>
      </c>
      <c r="B2350" s="1">
        <v>38898</v>
      </c>
      <c r="C2350" s="2">
        <v>0.41666666666666669</v>
      </c>
      <c r="D2350" t="s">
        <v>408</v>
      </c>
      <c r="E2350" t="s">
        <v>409</v>
      </c>
      <c r="G2350" t="s">
        <v>19</v>
      </c>
      <c r="H2350" t="s">
        <v>87</v>
      </c>
      <c r="I2350" t="s">
        <v>21</v>
      </c>
      <c r="J2350" t="s">
        <v>22</v>
      </c>
      <c r="K2350">
        <v>17.600000000000001</v>
      </c>
      <c r="L2350">
        <v>200</v>
      </c>
      <c r="M2350" t="s">
        <v>390</v>
      </c>
      <c r="N2350">
        <v>385</v>
      </c>
      <c r="O2350" t="s">
        <v>24</v>
      </c>
      <c r="P2350" cm="1">
        <f t="array" ref="P2350">IF(Q2350&gt;0,INDEX(Q2350:Q14484,MATCH(TRUE,INDEX(Q2350:Q14484="",,),0)-1),"")</f>
        <v>1</v>
      </c>
      <c r="Q2350">
        <v>1</v>
      </c>
      <c r="R2350">
        <f>IF(P2350="","",0)</f>
        <v>0</v>
      </c>
    </row>
    <row r="2351" spans="1:18" x14ac:dyDescent="0.3">
      <c r="P2351" t="str" cm="1">
        <f t="array" ref="P2351">IF(Q2351&gt;0,INDEX(Q2351:Q14485,MATCH(TRUE,INDEX(Q2351:Q14485="",,),0)-1),"")</f>
        <v/>
      </c>
      <c r="R2351" t="str">
        <f>IF(P2351="","",0)</f>
        <v/>
      </c>
    </row>
    <row r="2352" spans="1:18" x14ac:dyDescent="0.3">
      <c r="A2352" t="s">
        <v>383</v>
      </c>
      <c r="B2352" s="1">
        <v>38898</v>
      </c>
      <c r="C2352" s="2">
        <v>0.41666666666666669</v>
      </c>
      <c r="D2352" t="s">
        <v>410</v>
      </c>
      <c r="E2352" t="s">
        <v>411</v>
      </c>
      <c r="G2352" t="s">
        <v>19</v>
      </c>
      <c r="H2352" t="s">
        <v>87</v>
      </c>
      <c r="I2352" t="s">
        <v>21</v>
      </c>
      <c r="J2352" t="s">
        <v>22</v>
      </c>
      <c r="K2352">
        <v>12.4</v>
      </c>
      <c r="L2352">
        <v>200</v>
      </c>
      <c r="M2352" t="s">
        <v>390</v>
      </c>
      <c r="N2352">
        <v>280</v>
      </c>
      <c r="O2352" t="s">
        <v>24</v>
      </c>
      <c r="P2352" cm="1">
        <f t="array" ref="P2352">IF(Q2352&gt;0,INDEX(Q2352:Q14486,MATCH(TRUE,INDEX(Q2352:Q14486="",,),0)-1),"")</f>
        <v>1</v>
      </c>
      <c r="Q2352">
        <v>1</v>
      </c>
      <c r="R2352">
        <f>IF(P2352="","",0)</f>
        <v>0</v>
      </c>
    </row>
    <row r="2353" spans="1:18" x14ac:dyDescent="0.3">
      <c r="P2353" t="str" cm="1">
        <f t="array" ref="P2353">IF(Q2353&gt;0,INDEX(Q2353:Q14487,MATCH(TRUE,INDEX(Q2353:Q14487="",,),0)-1),"")</f>
        <v/>
      </c>
      <c r="R2353" t="str">
        <f>IF(P2353="","",0)</f>
        <v/>
      </c>
    </row>
    <row r="2354" spans="1:18" x14ac:dyDescent="0.3">
      <c r="A2354" t="s">
        <v>412</v>
      </c>
      <c r="B2354" s="1">
        <v>38889</v>
      </c>
      <c r="C2354" t="s">
        <v>82</v>
      </c>
      <c r="D2354" t="s">
        <v>413</v>
      </c>
      <c r="E2354" t="s">
        <v>414</v>
      </c>
      <c r="G2354" t="s">
        <v>19</v>
      </c>
      <c r="H2354" t="s">
        <v>87</v>
      </c>
      <c r="I2354" t="s">
        <v>21</v>
      </c>
      <c r="J2354" t="s">
        <v>73</v>
      </c>
      <c r="K2354">
        <v>172</v>
      </c>
      <c r="L2354">
        <v>38.950000000000003</v>
      </c>
      <c r="M2354" t="s">
        <v>415</v>
      </c>
      <c r="N2354">
        <v>40</v>
      </c>
      <c r="O2354" t="s">
        <v>24</v>
      </c>
      <c r="P2354" cm="1">
        <f t="array" ref="P2354">IF(Q2354&gt;0,INDEX(Q2354:Q14488,MATCH(TRUE,INDEX(Q2354:Q14488="",,),0)-1),"")</f>
        <v>1</v>
      </c>
      <c r="Q2354">
        <v>1</v>
      </c>
      <c r="R2354">
        <f>IF(P2354="","",0)</f>
        <v>0</v>
      </c>
    </row>
    <row r="2355" spans="1:18" x14ac:dyDescent="0.3">
      <c r="A2355" t="s">
        <v>412</v>
      </c>
      <c r="B2355" s="1">
        <v>38889</v>
      </c>
      <c r="C2355" t="s">
        <v>82</v>
      </c>
      <c r="D2355" t="s">
        <v>413</v>
      </c>
      <c r="E2355" t="s">
        <v>414</v>
      </c>
      <c r="G2355" t="s">
        <v>19</v>
      </c>
      <c r="H2355" t="s">
        <v>101</v>
      </c>
      <c r="I2355" t="s">
        <v>21</v>
      </c>
      <c r="J2355" t="s">
        <v>73</v>
      </c>
      <c r="K2355">
        <v>48</v>
      </c>
      <c r="L2355">
        <v>39.799999999999997</v>
      </c>
      <c r="M2355" t="s">
        <v>415</v>
      </c>
      <c r="N2355">
        <v>41.25</v>
      </c>
      <c r="O2355" t="s">
        <v>24</v>
      </c>
      <c r="P2355" cm="1">
        <f t="array" ref="P2355">IF(Q2355&gt;0,INDEX(Q2355:Q14489,MATCH(TRUE,INDEX(Q2355:Q14489="",,),0)-1),"")</f>
        <v>1</v>
      </c>
      <c r="Q2355">
        <v>1</v>
      </c>
      <c r="R2355">
        <f>IF(P2355="","",0)</f>
        <v>0</v>
      </c>
    </row>
    <row r="2356" spans="1:18" x14ac:dyDescent="0.3">
      <c r="A2356" t="s">
        <v>412</v>
      </c>
      <c r="B2356" s="1">
        <v>38889</v>
      </c>
      <c r="C2356" t="s">
        <v>82</v>
      </c>
      <c r="D2356" t="s">
        <v>413</v>
      </c>
      <c r="E2356" t="s">
        <v>414</v>
      </c>
      <c r="G2356" t="s">
        <v>19</v>
      </c>
      <c r="H2356" t="s">
        <v>72</v>
      </c>
      <c r="I2356" t="s">
        <v>21</v>
      </c>
      <c r="J2356" t="s">
        <v>73</v>
      </c>
      <c r="K2356">
        <v>174</v>
      </c>
      <c r="L2356">
        <v>20.149999999999999</v>
      </c>
      <c r="M2356" t="s">
        <v>415</v>
      </c>
      <c r="N2356">
        <v>25.5</v>
      </c>
      <c r="O2356" t="s">
        <v>24</v>
      </c>
      <c r="P2356" cm="1">
        <f t="array" ref="P2356">IF(Q2356&gt;0,INDEX(Q2356:Q14490,MATCH(TRUE,INDEX(Q2356:Q14490="",,),0)-1),"")</f>
        <v>1</v>
      </c>
      <c r="Q2356">
        <v>1</v>
      </c>
      <c r="R2356">
        <f>IF(P2356="","",0)</f>
        <v>0</v>
      </c>
    </row>
    <row r="2357" spans="1:18" x14ac:dyDescent="0.3">
      <c r="A2357" t="s">
        <v>412</v>
      </c>
      <c r="B2357" s="1">
        <v>38889</v>
      </c>
      <c r="C2357" t="s">
        <v>82</v>
      </c>
      <c r="D2357" t="s">
        <v>413</v>
      </c>
      <c r="E2357" t="s">
        <v>414</v>
      </c>
      <c r="G2357" s="6" t="s">
        <v>88</v>
      </c>
      <c r="H2357" t="s">
        <v>72</v>
      </c>
      <c r="I2357" t="s">
        <v>45</v>
      </c>
      <c r="J2357" t="s">
        <v>93</v>
      </c>
      <c r="K2357">
        <v>9.1999999999999993</v>
      </c>
      <c r="L2357">
        <v>117</v>
      </c>
      <c r="M2357" t="s">
        <v>415</v>
      </c>
      <c r="N2357">
        <v>117</v>
      </c>
      <c r="O2357" t="s">
        <v>24</v>
      </c>
      <c r="P2357" cm="1">
        <f t="array" ref="P2357">IF(Q2357&gt;0,INDEX(Q2357:Q14491,MATCH(TRUE,INDEX(Q2357:Q14491="",,),0)-1),"")</f>
        <v>1</v>
      </c>
      <c r="Q2357">
        <v>1</v>
      </c>
      <c r="R2357">
        <f>IF(P2357="","",0)</f>
        <v>0</v>
      </c>
    </row>
    <row r="2358" spans="1:18" x14ac:dyDescent="0.3">
      <c r="A2358" t="s">
        <v>412</v>
      </c>
      <c r="B2358" s="1">
        <v>38889</v>
      </c>
      <c r="C2358" t="s">
        <v>82</v>
      </c>
      <c r="D2358" t="s">
        <v>413</v>
      </c>
      <c r="E2358" t="s">
        <v>414</v>
      </c>
      <c r="G2358" s="6" t="s">
        <v>88</v>
      </c>
      <c r="H2358" t="s">
        <v>100</v>
      </c>
      <c r="I2358" t="s">
        <v>21</v>
      </c>
      <c r="J2358" t="s">
        <v>73</v>
      </c>
      <c r="K2358">
        <v>79</v>
      </c>
      <c r="L2358">
        <v>13.7</v>
      </c>
      <c r="M2358" t="s">
        <v>415</v>
      </c>
      <c r="N2358">
        <v>13.7</v>
      </c>
      <c r="O2358" t="s">
        <v>24</v>
      </c>
      <c r="P2358" cm="1">
        <f t="array" ref="P2358">IF(Q2358&gt;0,INDEX(Q2358:Q14492,MATCH(TRUE,INDEX(Q2358:Q14492="",,),0)-1),"")</f>
        <v>1</v>
      </c>
      <c r="Q2358">
        <v>1</v>
      </c>
      <c r="R2358">
        <f>IF(P2358="","",0)</f>
        <v>0</v>
      </c>
    </row>
    <row r="2359" spans="1:18" x14ac:dyDescent="0.3">
      <c r="P2359" t="str" cm="1">
        <f t="array" ref="P2359">IF(Q2359&gt;0,INDEX(Q2359:Q14493,MATCH(TRUE,INDEX(Q2359:Q14493="",,),0)-1),"")</f>
        <v/>
      </c>
      <c r="R2359" t="str">
        <f>IF(P2359="","",0)</f>
        <v/>
      </c>
    </row>
    <row r="2360" spans="1:18" x14ac:dyDescent="0.3">
      <c r="A2360" s="3" t="s">
        <v>412</v>
      </c>
      <c r="B2360" s="4">
        <v>38889</v>
      </c>
      <c r="C2360" s="3" t="s">
        <v>82</v>
      </c>
      <c r="D2360" s="3" t="s">
        <v>416</v>
      </c>
      <c r="E2360" s="3" t="s">
        <v>417</v>
      </c>
      <c r="F2360" s="3" t="s">
        <v>91</v>
      </c>
      <c r="G2360" s="3" t="s">
        <v>19</v>
      </c>
      <c r="H2360" s="3" t="s">
        <v>128</v>
      </c>
      <c r="I2360" s="3" t="s">
        <v>21</v>
      </c>
      <c r="J2360" s="3" t="s">
        <v>73</v>
      </c>
      <c r="K2360" s="3">
        <v>229</v>
      </c>
      <c r="L2360" s="3">
        <v>43.15</v>
      </c>
      <c r="M2360" s="3" t="s">
        <v>94</v>
      </c>
      <c r="N2360" s="3"/>
      <c r="O2360" s="3"/>
      <c r="P2360" s="3" t="str" cm="1">
        <f t="array" ref="P2360">IF(Q2360&gt;0,INDEX(Q2360:Q14494,MATCH(TRUE,INDEX(Q2360:Q14494="",,),0)-1),"")</f>
        <v/>
      </c>
      <c r="Q2360" s="3"/>
      <c r="R2360">
        <v>0</v>
      </c>
    </row>
    <row r="2361" spans="1:18" x14ac:dyDescent="0.3">
      <c r="A2361" t="s">
        <v>412</v>
      </c>
      <c r="B2361" s="1">
        <v>38889</v>
      </c>
      <c r="C2361" t="s">
        <v>82</v>
      </c>
      <c r="D2361" t="s">
        <v>416</v>
      </c>
      <c r="E2361" t="s">
        <v>417</v>
      </c>
      <c r="F2361" t="s">
        <v>91</v>
      </c>
      <c r="G2361" t="s">
        <v>19</v>
      </c>
      <c r="H2361" t="s">
        <v>418</v>
      </c>
      <c r="I2361" t="s">
        <v>21</v>
      </c>
      <c r="J2361" t="s">
        <v>73</v>
      </c>
      <c r="K2361">
        <v>49</v>
      </c>
      <c r="L2361">
        <v>27.05</v>
      </c>
      <c r="M2361" t="s">
        <v>94</v>
      </c>
      <c r="P2361" t="str" cm="1">
        <f t="array" ref="P2361">IF(Q2361&gt;0,INDEX(Q2361:Q14495,MATCH(TRUE,INDEX(Q2361:Q14495="",,),0)-1),"")</f>
        <v/>
      </c>
      <c r="R2361">
        <v>0</v>
      </c>
    </row>
    <row r="2362" spans="1:18" x14ac:dyDescent="0.3">
      <c r="A2362" t="s">
        <v>412</v>
      </c>
      <c r="B2362" s="1">
        <v>38889</v>
      </c>
      <c r="C2362" t="s">
        <v>82</v>
      </c>
      <c r="D2362" t="s">
        <v>416</v>
      </c>
      <c r="E2362" t="s">
        <v>417</v>
      </c>
      <c r="F2362" t="s">
        <v>91</v>
      </c>
      <c r="G2362" t="s">
        <v>19</v>
      </c>
      <c r="H2362" t="s">
        <v>101</v>
      </c>
      <c r="I2362" t="s">
        <v>21</v>
      </c>
      <c r="J2362" t="s">
        <v>73</v>
      </c>
      <c r="K2362">
        <v>66</v>
      </c>
      <c r="L2362">
        <v>44.1</v>
      </c>
      <c r="M2362" t="s">
        <v>94</v>
      </c>
      <c r="P2362" t="str" cm="1">
        <f t="array" ref="P2362">IF(Q2362&gt;0,INDEX(Q2362:Q14496,MATCH(TRUE,INDEX(Q2362:Q14496="",,),0)-1),"")</f>
        <v/>
      </c>
      <c r="R2362">
        <v>0</v>
      </c>
    </row>
    <row r="2363" spans="1:18" x14ac:dyDescent="0.3">
      <c r="A2363" t="s">
        <v>412</v>
      </c>
      <c r="B2363" s="1">
        <v>38889</v>
      </c>
      <c r="C2363" t="s">
        <v>82</v>
      </c>
      <c r="D2363" t="s">
        <v>416</v>
      </c>
      <c r="E2363" t="s">
        <v>417</v>
      </c>
      <c r="F2363" t="s">
        <v>91</v>
      </c>
      <c r="G2363" t="s">
        <v>19</v>
      </c>
      <c r="H2363" t="s">
        <v>72</v>
      </c>
      <c r="I2363" t="s">
        <v>21</v>
      </c>
      <c r="J2363" t="s">
        <v>73</v>
      </c>
      <c r="K2363">
        <v>164</v>
      </c>
      <c r="L2363">
        <v>22.35</v>
      </c>
      <c r="M2363" t="s">
        <v>94</v>
      </c>
      <c r="P2363" t="str" cm="1">
        <f t="array" ref="P2363">IF(Q2363&gt;0,INDEX(Q2363:Q14497,MATCH(TRUE,INDEX(Q2363:Q14497="",,),0)-1),"")</f>
        <v/>
      </c>
      <c r="R2363">
        <v>0</v>
      </c>
    </row>
    <row r="2364" spans="1:18" x14ac:dyDescent="0.3">
      <c r="P2364" t="str" cm="1">
        <f t="array" ref="P2364">IF(Q2364&gt;0,INDEX(Q2364:Q14498,MATCH(TRUE,INDEX(Q2364:Q14498="",,),0)-1),"")</f>
        <v/>
      </c>
      <c r="R2364" t="str">
        <f>IF(P2364="","",0)</f>
        <v/>
      </c>
    </row>
    <row r="2365" spans="1:18" x14ac:dyDescent="0.3">
      <c r="A2365" t="s">
        <v>412</v>
      </c>
      <c r="B2365" s="1">
        <v>38987</v>
      </c>
      <c r="C2365" t="s">
        <v>82</v>
      </c>
      <c r="D2365" t="s">
        <v>419</v>
      </c>
      <c r="E2365" t="s">
        <v>420</v>
      </c>
      <c r="G2365" t="s">
        <v>19</v>
      </c>
      <c r="H2365" t="s">
        <v>128</v>
      </c>
      <c r="I2365" t="s">
        <v>21</v>
      </c>
      <c r="J2365" t="s">
        <v>73</v>
      </c>
      <c r="K2365">
        <v>1135</v>
      </c>
      <c r="L2365">
        <v>25.55</v>
      </c>
      <c r="M2365" t="s">
        <v>421</v>
      </c>
      <c r="N2365">
        <v>37</v>
      </c>
      <c r="O2365" t="s">
        <v>24</v>
      </c>
      <c r="P2365" cm="1">
        <f t="array" ref="P2365">IF(Q2365&gt;0,INDEX(Q2365:Q14499,MATCH(TRUE,INDEX(Q2365:Q14499="",,),0)-1),"")</f>
        <v>5</v>
      </c>
      <c r="Q2365">
        <f>INT((ROW()-2365)/5)+1</f>
        <v>1</v>
      </c>
      <c r="R2365">
        <f>IF(P2365="","",0)</f>
        <v>0</v>
      </c>
    </row>
    <row r="2366" spans="1:18" x14ac:dyDescent="0.3">
      <c r="A2366" t="s">
        <v>412</v>
      </c>
      <c r="B2366" s="1">
        <v>38987</v>
      </c>
      <c r="C2366" t="s">
        <v>82</v>
      </c>
      <c r="D2366" t="s">
        <v>419</v>
      </c>
      <c r="E2366" t="s">
        <v>420</v>
      </c>
      <c r="G2366" t="s">
        <v>19</v>
      </c>
      <c r="H2366" t="s">
        <v>265</v>
      </c>
      <c r="I2366" t="s">
        <v>21</v>
      </c>
      <c r="J2366" t="s">
        <v>73</v>
      </c>
      <c r="K2366">
        <v>185</v>
      </c>
      <c r="L2366">
        <v>30.15</v>
      </c>
      <c r="M2366" t="s">
        <v>421</v>
      </c>
      <c r="N2366">
        <v>31</v>
      </c>
      <c r="O2366" t="s">
        <v>24</v>
      </c>
      <c r="P2366" cm="1">
        <f t="array" ref="P2366">IF(Q2366&gt;0,INDEX(Q2366:Q14500,MATCH(TRUE,INDEX(Q2366:Q14500="",,),0)-1),"")</f>
        <v>5</v>
      </c>
      <c r="Q2366">
        <f t="shared" ref="Q2366:Q2389" si="52">INT((ROW()-2365)/5)+1</f>
        <v>1</v>
      </c>
      <c r="R2366">
        <f>IF(P2366="","",0)</f>
        <v>0</v>
      </c>
    </row>
    <row r="2367" spans="1:18" x14ac:dyDescent="0.3">
      <c r="A2367" t="s">
        <v>412</v>
      </c>
      <c r="B2367" s="1">
        <v>38987</v>
      </c>
      <c r="C2367" t="s">
        <v>82</v>
      </c>
      <c r="D2367" t="s">
        <v>419</v>
      </c>
      <c r="E2367" t="s">
        <v>420</v>
      </c>
      <c r="G2367" s="6" t="s">
        <v>88</v>
      </c>
      <c r="H2367" t="s">
        <v>116</v>
      </c>
      <c r="I2367" t="s">
        <v>21</v>
      </c>
      <c r="J2367" t="s">
        <v>73</v>
      </c>
      <c r="K2367">
        <v>246</v>
      </c>
      <c r="L2367">
        <v>13.4</v>
      </c>
      <c r="M2367" t="s">
        <v>421</v>
      </c>
      <c r="N2367">
        <v>13.4</v>
      </c>
      <c r="O2367" t="s">
        <v>24</v>
      </c>
      <c r="P2367" cm="1">
        <f t="array" ref="P2367">IF(Q2367&gt;0,INDEX(Q2367:Q14501,MATCH(TRUE,INDEX(Q2367:Q14501="",,),0)-1),"")</f>
        <v>5</v>
      </c>
      <c r="Q2367">
        <f t="shared" si="52"/>
        <v>1</v>
      </c>
      <c r="R2367">
        <f>IF(P2367="","",0)</f>
        <v>0</v>
      </c>
    </row>
    <row r="2368" spans="1:18" x14ac:dyDescent="0.3">
      <c r="A2368" t="s">
        <v>412</v>
      </c>
      <c r="B2368" s="1">
        <v>38987</v>
      </c>
      <c r="C2368" t="s">
        <v>82</v>
      </c>
      <c r="D2368" t="s">
        <v>419</v>
      </c>
      <c r="E2368" t="s">
        <v>420</v>
      </c>
      <c r="G2368" s="6" t="s">
        <v>88</v>
      </c>
      <c r="H2368" t="s">
        <v>183</v>
      </c>
      <c r="I2368" t="s">
        <v>21</v>
      </c>
      <c r="J2368" t="s">
        <v>73</v>
      </c>
      <c r="K2368">
        <v>20</v>
      </c>
      <c r="L2368">
        <v>25.6</v>
      </c>
      <c r="M2368" t="s">
        <v>421</v>
      </c>
      <c r="N2368">
        <v>25.6</v>
      </c>
      <c r="O2368" t="s">
        <v>24</v>
      </c>
      <c r="P2368" cm="1">
        <f t="array" ref="P2368">IF(Q2368&gt;0,INDEX(Q2368:Q14502,MATCH(TRUE,INDEX(Q2368:Q14502="",,),0)-1),"")</f>
        <v>5</v>
      </c>
      <c r="Q2368">
        <f t="shared" si="52"/>
        <v>1</v>
      </c>
      <c r="R2368">
        <f>IF(P2368="","",0)</f>
        <v>0</v>
      </c>
    </row>
    <row r="2369" spans="1:18" x14ac:dyDescent="0.3">
      <c r="A2369" t="s">
        <v>412</v>
      </c>
      <c r="B2369" s="1">
        <v>38987</v>
      </c>
      <c r="C2369" t="s">
        <v>82</v>
      </c>
      <c r="D2369" t="s">
        <v>419</v>
      </c>
      <c r="E2369" t="s">
        <v>420</v>
      </c>
      <c r="G2369" s="6" t="s">
        <v>88</v>
      </c>
      <c r="H2369" t="s">
        <v>72</v>
      </c>
      <c r="I2369" t="s">
        <v>21</v>
      </c>
      <c r="J2369" t="s">
        <v>73</v>
      </c>
      <c r="K2369">
        <v>43</v>
      </c>
      <c r="L2369">
        <v>19.2</v>
      </c>
      <c r="M2369" t="s">
        <v>421</v>
      </c>
      <c r="N2369">
        <v>19.2</v>
      </c>
      <c r="O2369" t="s">
        <v>24</v>
      </c>
      <c r="P2369" cm="1">
        <f t="array" ref="P2369">IF(Q2369&gt;0,INDEX(Q2369:Q14503,MATCH(TRUE,INDEX(Q2369:Q14503="",,),0)-1),"")</f>
        <v>5</v>
      </c>
      <c r="Q2369">
        <f t="shared" si="52"/>
        <v>1</v>
      </c>
      <c r="R2369">
        <f>IF(P2369="","",0)</f>
        <v>0</v>
      </c>
    </row>
    <row r="2370" spans="1:18" x14ac:dyDescent="0.3">
      <c r="A2370" t="s">
        <v>412</v>
      </c>
      <c r="B2370" s="1">
        <v>38987</v>
      </c>
      <c r="C2370" t="s">
        <v>82</v>
      </c>
      <c r="D2370" t="s">
        <v>419</v>
      </c>
      <c r="E2370" t="s">
        <v>420</v>
      </c>
      <c r="G2370" t="s">
        <v>19</v>
      </c>
      <c r="H2370" t="s">
        <v>128</v>
      </c>
      <c r="I2370" t="s">
        <v>21</v>
      </c>
      <c r="J2370" t="s">
        <v>73</v>
      </c>
      <c r="K2370">
        <v>1135</v>
      </c>
      <c r="L2370">
        <v>25.55</v>
      </c>
      <c r="M2370" t="s">
        <v>422</v>
      </c>
      <c r="N2370">
        <v>31</v>
      </c>
      <c r="P2370" cm="1">
        <f t="array" ref="P2370">IF(Q2370&gt;0,INDEX(Q2370:Q14504,MATCH(TRUE,INDEX(Q2370:Q14504="",,),0)-1),"")</f>
        <v>5</v>
      </c>
      <c r="Q2370">
        <f t="shared" si="52"/>
        <v>2</v>
      </c>
      <c r="R2370">
        <f>IF(P2370="","",0)</f>
        <v>0</v>
      </c>
    </row>
    <row r="2371" spans="1:18" x14ac:dyDescent="0.3">
      <c r="A2371" t="s">
        <v>412</v>
      </c>
      <c r="B2371" s="1">
        <v>38987</v>
      </c>
      <c r="C2371" t="s">
        <v>82</v>
      </c>
      <c r="D2371" t="s">
        <v>419</v>
      </c>
      <c r="E2371" t="s">
        <v>420</v>
      </c>
      <c r="G2371" t="s">
        <v>19</v>
      </c>
      <c r="H2371" t="s">
        <v>265</v>
      </c>
      <c r="I2371" t="s">
        <v>21</v>
      </c>
      <c r="J2371" t="s">
        <v>73</v>
      </c>
      <c r="K2371">
        <v>185</v>
      </c>
      <c r="L2371">
        <v>30.15</v>
      </c>
      <c r="M2371" t="s">
        <v>422</v>
      </c>
      <c r="N2371">
        <v>46</v>
      </c>
      <c r="P2371" cm="1">
        <f t="array" ref="P2371">IF(Q2371&gt;0,INDEX(Q2371:Q14505,MATCH(TRUE,INDEX(Q2371:Q14505="",,),0)-1),"")</f>
        <v>5</v>
      </c>
      <c r="Q2371">
        <f t="shared" si="52"/>
        <v>2</v>
      </c>
      <c r="R2371">
        <f>IF(P2371="","",0)</f>
        <v>0</v>
      </c>
    </row>
    <row r="2372" spans="1:18" x14ac:dyDescent="0.3">
      <c r="A2372" t="s">
        <v>412</v>
      </c>
      <c r="B2372" s="1">
        <v>38987</v>
      </c>
      <c r="C2372" t="s">
        <v>82</v>
      </c>
      <c r="D2372" t="s">
        <v>419</v>
      </c>
      <c r="E2372" t="s">
        <v>420</v>
      </c>
      <c r="G2372" s="6" t="s">
        <v>88</v>
      </c>
      <c r="H2372" t="s">
        <v>116</v>
      </c>
      <c r="I2372" t="s">
        <v>21</v>
      </c>
      <c r="J2372" t="s">
        <v>73</v>
      </c>
      <c r="K2372">
        <v>246</v>
      </c>
      <c r="L2372">
        <v>13.4</v>
      </c>
      <c r="M2372" t="s">
        <v>422</v>
      </c>
      <c r="N2372">
        <v>13.4</v>
      </c>
      <c r="P2372" cm="1">
        <f t="array" ref="P2372">IF(Q2372&gt;0,INDEX(Q2372:Q14506,MATCH(TRUE,INDEX(Q2372:Q14506="",,),0)-1),"")</f>
        <v>5</v>
      </c>
      <c r="Q2372">
        <f t="shared" si="52"/>
        <v>2</v>
      </c>
      <c r="R2372">
        <f>IF(P2372="","",0)</f>
        <v>0</v>
      </c>
    </row>
    <row r="2373" spans="1:18" x14ac:dyDescent="0.3">
      <c r="A2373" t="s">
        <v>412</v>
      </c>
      <c r="B2373" s="1">
        <v>38987</v>
      </c>
      <c r="C2373" t="s">
        <v>82</v>
      </c>
      <c r="D2373" t="s">
        <v>419</v>
      </c>
      <c r="E2373" t="s">
        <v>420</v>
      </c>
      <c r="G2373" s="6" t="s">
        <v>88</v>
      </c>
      <c r="H2373" t="s">
        <v>183</v>
      </c>
      <c r="I2373" t="s">
        <v>21</v>
      </c>
      <c r="J2373" t="s">
        <v>73</v>
      </c>
      <c r="K2373">
        <v>20</v>
      </c>
      <c r="L2373">
        <v>25.6</v>
      </c>
      <c r="M2373" t="s">
        <v>422</v>
      </c>
      <c r="N2373">
        <v>25.6</v>
      </c>
      <c r="P2373" cm="1">
        <f t="array" ref="P2373">IF(Q2373&gt;0,INDEX(Q2373:Q14507,MATCH(TRUE,INDEX(Q2373:Q14507="",,),0)-1),"")</f>
        <v>5</v>
      </c>
      <c r="Q2373">
        <f t="shared" si="52"/>
        <v>2</v>
      </c>
      <c r="R2373">
        <f>IF(P2373="","",0)</f>
        <v>0</v>
      </c>
    </row>
    <row r="2374" spans="1:18" x14ac:dyDescent="0.3">
      <c r="A2374" t="s">
        <v>412</v>
      </c>
      <c r="B2374" s="1">
        <v>38987</v>
      </c>
      <c r="C2374" t="s">
        <v>82</v>
      </c>
      <c r="D2374" t="s">
        <v>419</v>
      </c>
      <c r="E2374" t="s">
        <v>420</v>
      </c>
      <c r="G2374" s="6" t="s">
        <v>88</v>
      </c>
      <c r="H2374" t="s">
        <v>72</v>
      </c>
      <c r="I2374" t="s">
        <v>21</v>
      </c>
      <c r="J2374" t="s">
        <v>73</v>
      </c>
      <c r="K2374">
        <v>43</v>
      </c>
      <c r="L2374">
        <v>19.2</v>
      </c>
      <c r="M2374" t="s">
        <v>422</v>
      </c>
      <c r="N2374">
        <v>19.2</v>
      </c>
      <c r="P2374" cm="1">
        <f t="array" ref="P2374">IF(Q2374&gt;0,INDEX(Q2374:Q14508,MATCH(TRUE,INDEX(Q2374:Q14508="",,),0)-1),"")</f>
        <v>5</v>
      </c>
      <c r="Q2374">
        <f t="shared" si="52"/>
        <v>2</v>
      </c>
      <c r="R2374">
        <f>IF(P2374="","",0)</f>
        <v>0</v>
      </c>
    </row>
    <row r="2375" spans="1:18" x14ac:dyDescent="0.3">
      <c r="A2375" t="s">
        <v>412</v>
      </c>
      <c r="B2375" s="1">
        <v>38987</v>
      </c>
      <c r="C2375" t="s">
        <v>82</v>
      </c>
      <c r="D2375" t="s">
        <v>419</v>
      </c>
      <c r="E2375" t="s">
        <v>420</v>
      </c>
      <c r="G2375" t="s">
        <v>19</v>
      </c>
      <c r="H2375" t="s">
        <v>128</v>
      </c>
      <c r="I2375" t="s">
        <v>21</v>
      </c>
      <c r="J2375" t="s">
        <v>73</v>
      </c>
      <c r="K2375">
        <v>1135</v>
      </c>
      <c r="L2375">
        <v>25.55</v>
      </c>
      <c r="M2375" t="s">
        <v>423</v>
      </c>
      <c r="N2375">
        <v>32.1</v>
      </c>
      <c r="P2375" cm="1">
        <f t="array" ref="P2375">IF(Q2375&gt;0,INDEX(Q2375:Q14509,MATCH(TRUE,INDEX(Q2375:Q14509="",,),0)-1),"")</f>
        <v>5</v>
      </c>
      <c r="Q2375">
        <f t="shared" si="52"/>
        <v>3</v>
      </c>
      <c r="R2375">
        <f>IF(P2375="","",0)</f>
        <v>0</v>
      </c>
    </row>
    <row r="2376" spans="1:18" x14ac:dyDescent="0.3">
      <c r="A2376" t="s">
        <v>412</v>
      </c>
      <c r="B2376" s="1">
        <v>38987</v>
      </c>
      <c r="C2376" t="s">
        <v>82</v>
      </c>
      <c r="D2376" t="s">
        <v>419</v>
      </c>
      <c r="E2376" t="s">
        <v>420</v>
      </c>
      <c r="G2376" t="s">
        <v>19</v>
      </c>
      <c r="H2376" t="s">
        <v>265</v>
      </c>
      <c r="I2376" t="s">
        <v>21</v>
      </c>
      <c r="J2376" t="s">
        <v>73</v>
      </c>
      <c r="K2376">
        <v>185</v>
      </c>
      <c r="L2376">
        <v>30.15</v>
      </c>
      <c r="M2376" t="s">
        <v>423</v>
      </c>
      <c r="N2376">
        <v>34.25</v>
      </c>
      <c r="P2376" cm="1">
        <f t="array" ref="P2376">IF(Q2376&gt;0,INDEX(Q2376:Q14510,MATCH(TRUE,INDEX(Q2376:Q14510="",,),0)-1),"")</f>
        <v>5</v>
      </c>
      <c r="Q2376">
        <f t="shared" si="52"/>
        <v>3</v>
      </c>
      <c r="R2376">
        <f>IF(P2376="","",0)</f>
        <v>0</v>
      </c>
    </row>
    <row r="2377" spans="1:18" x14ac:dyDescent="0.3">
      <c r="A2377" t="s">
        <v>412</v>
      </c>
      <c r="B2377" s="1">
        <v>38987</v>
      </c>
      <c r="C2377" t="s">
        <v>82</v>
      </c>
      <c r="D2377" t="s">
        <v>419</v>
      </c>
      <c r="E2377" t="s">
        <v>420</v>
      </c>
      <c r="G2377" s="6" t="s">
        <v>88</v>
      </c>
      <c r="H2377" t="s">
        <v>116</v>
      </c>
      <c r="I2377" t="s">
        <v>21</v>
      </c>
      <c r="J2377" t="s">
        <v>73</v>
      </c>
      <c r="K2377">
        <v>246</v>
      </c>
      <c r="L2377">
        <v>13.4</v>
      </c>
      <c r="M2377" t="s">
        <v>423</v>
      </c>
      <c r="N2377">
        <v>13.4</v>
      </c>
      <c r="P2377" cm="1">
        <f t="array" ref="P2377">IF(Q2377&gt;0,INDEX(Q2377:Q14511,MATCH(TRUE,INDEX(Q2377:Q14511="",,),0)-1),"")</f>
        <v>5</v>
      </c>
      <c r="Q2377">
        <f t="shared" si="52"/>
        <v>3</v>
      </c>
      <c r="R2377">
        <f>IF(P2377="","",0)</f>
        <v>0</v>
      </c>
    </row>
    <row r="2378" spans="1:18" x14ac:dyDescent="0.3">
      <c r="A2378" t="s">
        <v>412</v>
      </c>
      <c r="B2378" s="1">
        <v>38987</v>
      </c>
      <c r="C2378" t="s">
        <v>82</v>
      </c>
      <c r="D2378" t="s">
        <v>419</v>
      </c>
      <c r="E2378" t="s">
        <v>420</v>
      </c>
      <c r="G2378" s="6" t="s">
        <v>88</v>
      </c>
      <c r="H2378" t="s">
        <v>183</v>
      </c>
      <c r="I2378" t="s">
        <v>21</v>
      </c>
      <c r="J2378" t="s">
        <v>73</v>
      </c>
      <c r="K2378">
        <v>20</v>
      </c>
      <c r="L2378">
        <v>25.6</v>
      </c>
      <c r="M2378" t="s">
        <v>423</v>
      </c>
      <c r="N2378">
        <v>25.6</v>
      </c>
      <c r="P2378" cm="1">
        <f t="array" ref="P2378">IF(Q2378&gt;0,INDEX(Q2378:Q14512,MATCH(TRUE,INDEX(Q2378:Q14512="",,),0)-1),"")</f>
        <v>5</v>
      </c>
      <c r="Q2378">
        <f t="shared" si="52"/>
        <v>3</v>
      </c>
      <c r="R2378">
        <f>IF(P2378="","",0)</f>
        <v>0</v>
      </c>
    </row>
    <row r="2379" spans="1:18" x14ac:dyDescent="0.3">
      <c r="A2379" t="s">
        <v>412</v>
      </c>
      <c r="B2379" s="1">
        <v>38987</v>
      </c>
      <c r="C2379" t="s">
        <v>82</v>
      </c>
      <c r="D2379" t="s">
        <v>419</v>
      </c>
      <c r="E2379" t="s">
        <v>420</v>
      </c>
      <c r="G2379" s="6" t="s">
        <v>88</v>
      </c>
      <c r="H2379" t="s">
        <v>72</v>
      </c>
      <c r="I2379" t="s">
        <v>21</v>
      </c>
      <c r="J2379" t="s">
        <v>73</v>
      </c>
      <c r="K2379">
        <v>43</v>
      </c>
      <c r="L2379">
        <v>19.2</v>
      </c>
      <c r="M2379" t="s">
        <v>423</v>
      </c>
      <c r="N2379">
        <v>19.2</v>
      </c>
      <c r="P2379" cm="1">
        <f t="array" ref="P2379">IF(Q2379&gt;0,INDEX(Q2379:Q14513,MATCH(TRUE,INDEX(Q2379:Q14513="",,),0)-1),"")</f>
        <v>5</v>
      </c>
      <c r="Q2379">
        <f t="shared" si="52"/>
        <v>3</v>
      </c>
      <c r="R2379">
        <f>IF(P2379="","",0)</f>
        <v>0</v>
      </c>
    </row>
    <row r="2380" spans="1:18" x14ac:dyDescent="0.3">
      <c r="A2380" t="s">
        <v>412</v>
      </c>
      <c r="B2380" s="1">
        <v>38987</v>
      </c>
      <c r="C2380" t="s">
        <v>82</v>
      </c>
      <c r="D2380" t="s">
        <v>419</v>
      </c>
      <c r="E2380" t="s">
        <v>420</v>
      </c>
      <c r="G2380" t="s">
        <v>19</v>
      </c>
      <c r="H2380" t="s">
        <v>128</v>
      </c>
      <c r="I2380" t="s">
        <v>21</v>
      </c>
      <c r="J2380" t="s">
        <v>73</v>
      </c>
      <c r="K2380">
        <v>1135</v>
      </c>
      <c r="L2380">
        <v>25.55</v>
      </c>
      <c r="M2380" t="s">
        <v>424</v>
      </c>
      <c r="N2380">
        <v>29</v>
      </c>
      <c r="P2380" cm="1">
        <f t="array" ref="P2380">IF(Q2380&gt;0,INDEX(Q2380:Q14514,MATCH(TRUE,INDEX(Q2380:Q14514="",,),0)-1),"")</f>
        <v>5</v>
      </c>
      <c r="Q2380">
        <f t="shared" si="52"/>
        <v>4</v>
      </c>
      <c r="R2380">
        <f>IF(P2380="","",0)</f>
        <v>0</v>
      </c>
    </row>
    <row r="2381" spans="1:18" x14ac:dyDescent="0.3">
      <c r="A2381" t="s">
        <v>412</v>
      </c>
      <c r="B2381" s="1">
        <v>38987</v>
      </c>
      <c r="C2381" t="s">
        <v>82</v>
      </c>
      <c r="D2381" t="s">
        <v>419</v>
      </c>
      <c r="E2381" t="s">
        <v>420</v>
      </c>
      <c r="G2381" t="s">
        <v>19</v>
      </c>
      <c r="H2381" t="s">
        <v>265</v>
      </c>
      <c r="I2381" t="s">
        <v>21</v>
      </c>
      <c r="J2381" t="s">
        <v>73</v>
      </c>
      <c r="K2381">
        <v>185</v>
      </c>
      <c r="L2381">
        <v>30.15</v>
      </c>
      <c r="M2381" t="s">
        <v>424</v>
      </c>
      <c r="N2381">
        <v>44.25</v>
      </c>
      <c r="P2381" cm="1">
        <f t="array" ref="P2381">IF(Q2381&gt;0,INDEX(Q2381:Q14515,MATCH(TRUE,INDEX(Q2381:Q14515="",,),0)-1),"")</f>
        <v>5</v>
      </c>
      <c r="Q2381">
        <f t="shared" si="52"/>
        <v>4</v>
      </c>
      <c r="R2381">
        <f>IF(P2381="","",0)</f>
        <v>0</v>
      </c>
    </row>
    <row r="2382" spans="1:18" x14ac:dyDescent="0.3">
      <c r="A2382" t="s">
        <v>412</v>
      </c>
      <c r="B2382" s="1">
        <v>38987</v>
      </c>
      <c r="C2382" t="s">
        <v>82</v>
      </c>
      <c r="D2382" t="s">
        <v>419</v>
      </c>
      <c r="E2382" t="s">
        <v>420</v>
      </c>
      <c r="G2382" s="6" t="s">
        <v>88</v>
      </c>
      <c r="H2382" t="s">
        <v>116</v>
      </c>
      <c r="I2382" t="s">
        <v>21</v>
      </c>
      <c r="J2382" t="s">
        <v>73</v>
      </c>
      <c r="K2382">
        <v>246</v>
      </c>
      <c r="L2382">
        <v>13.4</v>
      </c>
      <c r="M2382" t="s">
        <v>424</v>
      </c>
      <c r="N2382">
        <v>13.4</v>
      </c>
      <c r="P2382" cm="1">
        <f t="array" ref="P2382">IF(Q2382&gt;0,INDEX(Q2382:Q14516,MATCH(TRUE,INDEX(Q2382:Q14516="",,),0)-1),"")</f>
        <v>5</v>
      </c>
      <c r="Q2382">
        <f t="shared" si="52"/>
        <v>4</v>
      </c>
      <c r="R2382">
        <f>IF(P2382="","",0)</f>
        <v>0</v>
      </c>
    </row>
    <row r="2383" spans="1:18" x14ac:dyDescent="0.3">
      <c r="A2383" t="s">
        <v>412</v>
      </c>
      <c r="B2383" s="1">
        <v>38987</v>
      </c>
      <c r="C2383" t="s">
        <v>82</v>
      </c>
      <c r="D2383" t="s">
        <v>419</v>
      </c>
      <c r="E2383" t="s">
        <v>420</v>
      </c>
      <c r="G2383" s="6" t="s">
        <v>88</v>
      </c>
      <c r="H2383" t="s">
        <v>183</v>
      </c>
      <c r="I2383" t="s">
        <v>21</v>
      </c>
      <c r="J2383" t="s">
        <v>73</v>
      </c>
      <c r="K2383">
        <v>20</v>
      </c>
      <c r="L2383">
        <v>25.6</v>
      </c>
      <c r="M2383" t="s">
        <v>424</v>
      </c>
      <c r="N2383">
        <v>25.6</v>
      </c>
      <c r="P2383" cm="1">
        <f t="array" ref="P2383">IF(Q2383&gt;0,INDEX(Q2383:Q14517,MATCH(TRUE,INDEX(Q2383:Q14517="",,),0)-1),"")</f>
        <v>5</v>
      </c>
      <c r="Q2383">
        <f t="shared" si="52"/>
        <v>4</v>
      </c>
      <c r="R2383">
        <f>IF(P2383="","",0)</f>
        <v>0</v>
      </c>
    </row>
    <row r="2384" spans="1:18" x14ac:dyDescent="0.3">
      <c r="A2384" t="s">
        <v>412</v>
      </c>
      <c r="B2384" s="1">
        <v>38987</v>
      </c>
      <c r="C2384" t="s">
        <v>82</v>
      </c>
      <c r="D2384" t="s">
        <v>419</v>
      </c>
      <c r="E2384" t="s">
        <v>420</v>
      </c>
      <c r="G2384" s="6" t="s">
        <v>88</v>
      </c>
      <c r="H2384" t="s">
        <v>72</v>
      </c>
      <c r="I2384" t="s">
        <v>21</v>
      </c>
      <c r="J2384" t="s">
        <v>73</v>
      </c>
      <c r="K2384">
        <v>43</v>
      </c>
      <c r="L2384">
        <v>19.2</v>
      </c>
      <c r="M2384" t="s">
        <v>424</v>
      </c>
      <c r="N2384">
        <v>19.2</v>
      </c>
      <c r="P2384" cm="1">
        <f t="array" ref="P2384">IF(Q2384&gt;0,INDEX(Q2384:Q14518,MATCH(TRUE,INDEX(Q2384:Q14518="",,),0)-1),"")</f>
        <v>5</v>
      </c>
      <c r="Q2384">
        <f t="shared" si="52"/>
        <v>4</v>
      </c>
      <c r="R2384">
        <f>IF(P2384="","",0)</f>
        <v>0</v>
      </c>
    </row>
    <row r="2385" spans="1:18" x14ac:dyDescent="0.3">
      <c r="A2385" t="s">
        <v>412</v>
      </c>
      <c r="B2385" s="1">
        <v>38987</v>
      </c>
      <c r="C2385" t="s">
        <v>82</v>
      </c>
      <c r="D2385" t="s">
        <v>419</v>
      </c>
      <c r="E2385" t="s">
        <v>420</v>
      </c>
      <c r="G2385" t="s">
        <v>19</v>
      </c>
      <c r="H2385" t="s">
        <v>128</v>
      </c>
      <c r="I2385" t="s">
        <v>21</v>
      </c>
      <c r="J2385" t="s">
        <v>73</v>
      </c>
      <c r="K2385">
        <v>1135</v>
      </c>
      <c r="L2385">
        <v>25.55</v>
      </c>
      <c r="M2385" t="s">
        <v>425</v>
      </c>
      <c r="N2385">
        <v>30.1</v>
      </c>
      <c r="P2385" cm="1">
        <f t="array" ref="P2385">IF(Q2385&gt;0,INDEX(Q2385:Q14519,MATCH(TRUE,INDEX(Q2385:Q14519="",,),0)-1),"")</f>
        <v>5</v>
      </c>
      <c r="Q2385">
        <f t="shared" si="52"/>
        <v>5</v>
      </c>
      <c r="R2385">
        <f>IF(P2385="","",0)</f>
        <v>0</v>
      </c>
    </row>
    <row r="2386" spans="1:18" x14ac:dyDescent="0.3">
      <c r="A2386" t="s">
        <v>412</v>
      </c>
      <c r="B2386" s="1">
        <v>38987</v>
      </c>
      <c r="C2386" t="s">
        <v>82</v>
      </c>
      <c r="D2386" t="s">
        <v>419</v>
      </c>
      <c r="E2386" t="s">
        <v>420</v>
      </c>
      <c r="G2386" t="s">
        <v>19</v>
      </c>
      <c r="H2386" t="s">
        <v>265</v>
      </c>
      <c r="I2386" t="s">
        <v>21</v>
      </c>
      <c r="J2386" t="s">
        <v>73</v>
      </c>
      <c r="K2386">
        <v>185</v>
      </c>
      <c r="L2386">
        <v>30.15</v>
      </c>
      <c r="M2386" t="s">
        <v>425</v>
      </c>
      <c r="N2386">
        <v>35</v>
      </c>
      <c r="P2386" cm="1">
        <f t="array" ref="P2386">IF(Q2386&gt;0,INDEX(Q2386:Q14520,MATCH(TRUE,INDEX(Q2386:Q14520="",,),0)-1),"")</f>
        <v>5</v>
      </c>
      <c r="Q2386">
        <f t="shared" si="52"/>
        <v>5</v>
      </c>
      <c r="R2386">
        <f>IF(P2386="","",0)</f>
        <v>0</v>
      </c>
    </row>
    <row r="2387" spans="1:18" x14ac:dyDescent="0.3">
      <c r="A2387" t="s">
        <v>412</v>
      </c>
      <c r="B2387" s="1">
        <v>38987</v>
      </c>
      <c r="C2387" t="s">
        <v>82</v>
      </c>
      <c r="D2387" t="s">
        <v>419</v>
      </c>
      <c r="E2387" t="s">
        <v>420</v>
      </c>
      <c r="G2387" s="6" t="s">
        <v>88</v>
      </c>
      <c r="H2387" t="s">
        <v>116</v>
      </c>
      <c r="I2387" t="s">
        <v>21</v>
      </c>
      <c r="J2387" t="s">
        <v>73</v>
      </c>
      <c r="K2387">
        <v>246</v>
      </c>
      <c r="L2387">
        <v>13.4</v>
      </c>
      <c r="M2387" t="s">
        <v>425</v>
      </c>
      <c r="N2387">
        <v>13.4</v>
      </c>
      <c r="P2387" cm="1">
        <f t="array" ref="P2387">IF(Q2387&gt;0,INDEX(Q2387:Q14521,MATCH(TRUE,INDEX(Q2387:Q14521="",,),0)-1),"")</f>
        <v>5</v>
      </c>
      <c r="Q2387">
        <f t="shared" si="52"/>
        <v>5</v>
      </c>
      <c r="R2387">
        <f>IF(P2387="","",0)</f>
        <v>0</v>
      </c>
    </row>
    <row r="2388" spans="1:18" x14ac:dyDescent="0.3">
      <c r="A2388" t="s">
        <v>412</v>
      </c>
      <c r="B2388" s="1">
        <v>38987</v>
      </c>
      <c r="C2388" t="s">
        <v>82</v>
      </c>
      <c r="D2388" t="s">
        <v>419</v>
      </c>
      <c r="E2388" t="s">
        <v>420</v>
      </c>
      <c r="G2388" s="6" t="s">
        <v>88</v>
      </c>
      <c r="H2388" t="s">
        <v>183</v>
      </c>
      <c r="I2388" t="s">
        <v>21</v>
      </c>
      <c r="J2388" t="s">
        <v>73</v>
      </c>
      <c r="K2388">
        <v>20</v>
      </c>
      <c r="L2388">
        <v>25.6</v>
      </c>
      <c r="M2388" t="s">
        <v>425</v>
      </c>
      <c r="N2388">
        <v>25.6</v>
      </c>
      <c r="P2388" cm="1">
        <f t="array" ref="P2388">IF(Q2388&gt;0,INDEX(Q2388:Q14522,MATCH(TRUE,INDEX(Q2388:Q14522="",,),0)-1),"")</f>
        <v>5</v>
      </c>
      <c r="Q2388">
        <f t="shared" si="52"/>
        <v>5</v>
      </c>
      <c r="R2388">
        <f>IF(P2388="","",0)</f>
        <v>0</v>
      </c>
    </row>
    <row r="2389" spans="1:18" x14ac:dyDescent="0.3">
      <c r="A2389" t="s">
        <v>412</v>
      </c>
      <c r="B2389" s="1">
        <v>38987</v>
      </c>
      <c r="C2389" t="s">
        <v>82</v>
      </c>
      <c r="D2389" t="s">
        <v>419</v>
      </c>
      <c r="E2389" t="s">
        <v>420</v>
      </c>
      <c r="G2389" s="6" t="s">
        <v>88</v>
      </c>
      <c r="H2389" t="s">
        <v>72</v>
      </c>
      <c r="I2389" t="s">
        <v>21</v>
      </c>
      <c r="J2389" t="s">
        <v>73</v>
      </c>
      <c r="K2389">
        <v>43</v>
      </c>
      <c r="L2389">
        <v>19.2</v>
      </c>
      <c r="M2389" t="s">
        <v>425</v>
      </c>
      <c r="N2389">
        <v>19.2</v>
      </c>
      <c r="P2389" cm="1">
        <f t="array" ref="P2389">IF(Q2389&gt;0,INDEX(Q2389:Q14523,MATCH(TRUE,INDEX(Q2389:Q14523="",,),0)-1),"")</f>
        <v>5</v>
      </c>
      <c r="Q2389">
        <f t="shared" si="52"/>
        <v>5</v>
      </c>
      <c r="R2389">
        <f>IF(P2389="","",0)</f>
        <v>0</v>
      </c>
    </row>
    <row r="2390" spans="1:18" x14ac:dyDescent="0.3">
      <c r="P2390" t="str" cm="1">
        <f t="array" ref="P2390">IF(Q2390&gt;0,INDEX(Q2390:Q14524,MATCH(TRUE,INDEX(Q2390:Q14524="",,),0)-1),"")</f>
        <v/>
      </c>
      <c r="R2390" t="str">
        <f>IF(P2390="","",0)</f>
        <v/>
      </c>
    </row>
    <row r="2391" spans="1:18" x14ac:dyDescent="0.3">
      <c r="A2391" s="3" t="s">
        <v>412</v>
      </c>
      <c r="B2391" s="4">
        <v>38987</v>
      </c>
      <c r="C2391" s="3" t="s">
        <v>82</v>
      </c>
      <c r="D2391" s="3" t="s">
        <v>426</v>
      </c>
      <c r="E2391" s="3" t="s">
        <v>427</v>
      </c>
      <c r="F2391" s="3" t="s">
        <v>91</v>
      </c>
      <c r="G2391" s="3" t="s">
        <v>19</v>
      </c>
      <c r="H2391" s="3" t="s">
        <v>96</v>
      </c>
      <c r="I2391" s="3" t="s">
        <v>21</v>
      </c>
      <c r="J2391" s="3" t="s">
        <v>73</v>
      </c>
      <c r="K2391" s="3">
        <v>606</v>
      </c>
      <c r="L2391" s="3">
        <v>10.5</v>
      </c>
      <c r="M2391" s="3" t="s">
        <v>94</v>
      </c>
      <c r="N2391" s="3"/>
      <c r="O2391" s="3"/>
      <c r="P2391" s="3" t="str" cm="1">
        <f t="array" ref="P2391">IF(Q2391&gt;0,INDEX(Q2391:Q14525,MATCH(TRUE,INDEX(Q2391:Q14525="",,),0)-1),"")</f>
        <v/>
      </c>
      <c r="Q2391" s="3"/>
      <c r="R2391">
        <v>0</v>
      </c>
    </row>
    <row r="2392" spans="1:18" x14ac:dyDescent="0.3">
      <c r="A2392" t="s">
        <v>412</v>
      </c>
      <c r="B2392" s="1">
        <v>38987</v>
      </c>
      <c r="C2392" t="s">
        <v>82</v>
      </c>
      <c r="D2392" t="s">
        <v>426</v>
      </c>
      <c r="E2392" t="s">
        <v>427</v>
      </c>
      <c r="F2392" t="s">
        <v>91</v>
      </c>
      <c r="G2392" t="s">
        <v>19</v>
      </c>
      <c r="H2392" t="s">
        <v>128</v>
      </c>
      <c r="I2392" t="s">
        <v>21</v>
      </c>
      <c r="J2392" t="s">
        <v>73</v>
      </c>
      <c r="K2392">
        <v>597</v>
      </c>
      <c r="L2392">
        <v>15</v>
      </c>
      <c r="M2392" t="s">
        <v>94</v>
      </c>
      <c r="P2392" t="str" cm="1">
        <f t="array" ref="P2392">IF(Q2392&gt;0,INDEX(Q2392:Q14526,MATCH(TRUE,INDEX(Q2392:Q14526="",,),0)-1),"")</f>
        <v/>
      </c>
      <c r="R2392">
        <v>0</v>
      </c>
    </row>
    <row r="2393" spans="1:18" x14ac:dyDescent="0.3">
      <c r="A2393" t="s">
        <v>412</v>
      </c>
      <c r="B2393" s="1">
        <v>38987</v>
      </c>
      <c r="C2393" t="s">
        <v>82</v>
      </c>
      <c r="D2393" t="s">
        <v>426</v>
      </c>
      <c r="E2393" t="s">
        <v>427</v>
      </c>
      <c r="F2393" t="s">
        <v>91</v>
      </c>
      <c r="G2393" t="s">
        <v>19</v>
      </c>
      <c r="H2393" t="s">
        <v>101</v>
      </c>
      <c r="I2393" t="s">
        <v>21</v>
      </c>
      <c r="J2393" t="s">
        <v>73</v>
      </c>
      <c r="K2393">
        <v>363</v>
      </c>
      <c r="L2393">
        <v>16.25</v>
      </c>
      <c r="M2393" t="s">
        <v>94</v>
      </c>
      <c r="P2393" t="str" cm="1">
        <f t="array" ref="P2393">IF(Q2393&gt;0,INDEX(Q2393:Q14527,MATCH(TRUE,INDEX(Q2393:Q14527="",,),0)-1),"")</f>
        <v/>
      </c>
      <c r="R2393">
        <v>0</v>
      </c>
    </row>
    <row r="2394" spans="1:18" x14ac:dyDescent="0.3">
      <c r="A2394" t="s">
        <v>412</v>
      </c>
      <c r="B2394" s="1">
        <v>38987</v>
      </c>
      <c r="C2394" t="s">
        <v>82</v>
      </c>
      <c r="D2394" t="s">
        <v>426</v>
      </c>
      <c r="E2394" t="s">
        <v>427</v>
      </c>
      <c r="F2394" t="s">
        <v>91</v>
      </c>
      <c r="G2394" s="6" t="s">
        <v>88</v>
      </c>
      <c r="H2394" t="s">
        <v>85</v>
      </c>
      <c r="I2394" t="s">
        <v>21</v>
      </c>
      <c r="J2394" t="s">
        <v>73</v>
      </c>
      <c r="K2394">
        <v>89</v>
      </c>
      <c r="L2394">
        <v>11.45</v>
      </c>
      <c r="M2394" t="s">
        <v>94</v>
      </c>
      <c r="P2394" t="str" cm="1">
        <f t="array" ref="P2394">IF(Q2394&gt;0,INDEX(Q2394:Q14528,MATCH(TRUE,INDEX(Q2394:Q14528="",,),0)-1),"")</f>
        <v/>
      </c>
      <c r="R2394">
        <v>0</v>
      </c>
    </row>
    <row r="2395" spans="1:18" x14ac:dyDescent="0.3">
      <c r="P2395" t="str" cm="1">
        <f t="array" ref="P2395">IF(Q2395&gt;0,INDEX(Q2395:Q14529,MATCH(TRUE,INDEX(Q2395:Q14529="",,),0)-1),"")</f>
        <v/>
      </c>
      <c r="R2395" t="str">
        <f>IF(P2395="","",0)</f>
        <v/>
      </c>
    </row>
    <row r="2396" spans="1:18" x14ac:dyDescent="0.3">
      <c r="A2396" t="s">
        <v>412</v>
      </c>
      <c r="B2396" s="1">
        <v>38959</v>
      </c>
      <c r="C2396" t="s">
        <v>82</v>
      </c>
      <c r="D2396" t="s">
        <v>428</v>
      </c>
      <c r="E2396" t="s">
        <v>429</v>
      </c>
      <c r="G2396" t="s">
        <v>19</v>
      </c>
      <c r="H2396" t="s">
        <v>128</v>
      </c>
      <c r="I2396" t="s">
        <v>21</v>
      </c>
      <c r="J2396" t="s">
        <v>73</v>
      </c>
      <c r="K2396">
        <v>1493.2</v>
      </c>
      <c r="L2396">
        <v>40.950000000000003</v>
      </c>
      <c r="M2396" t="s">
        <v>297</v>
      </c>
      <c r="N2396">
        <v>41.77</v>
      </c>
      <c r="O2396" t="s">
        <v>24</v>
      </c>
      <c r="P2396" cm="1">
        <f t="array" ref="P2396">IF(Q2396&gt;0,INDEX(Q2396:Q14530,MATCH(TRUE,INDEX(Q2396:Q14530="",,),0)-1),"")</f>
        <v>1</v>
      </c>
      <c r="Q2396">
        <v>1</v>
      </c>
      <c r="R2396">
        <f>IF(P2396="","",0)</f>
        <v>0</v>
      </c>
    </row>
    <row r="2397" spans="1:18" x14ac:dyDescent="0.3">
      <c r="A2397" t="s">
        <v>412</v>
      </c>
      <c r="B2397" s="1">
        <v>38959</v>
      </c>
      <c r="C2397" t="s">
        <v>82</v>
      </c>
      <c r="D2397" t="s">
        <v>428</v>
      </c>
      <c r="E2397" t="s">
        <v>429</v>
      </c>
      <c r="G2397" s="6" t="s">
        <v>88</v>
      </c>
      <c r="H2397" t="s">
        <v>85</v>
      </c>
      <c r="I2397" t="s">
        <v>21</v>
      </c>
      <c r="J2397" t="s">
        <v>73</v>
      </c>
      <c r="K2397">
        <v>120.5</v>
      </c>
      <c r="L2397">
        <v>22.7</v>
      </c>
      <c r="M2397" t="s">
        <v>297</v>
      </c>
      <c r="N2397">
        <v>22.7</v>
      </c>
      <c r="O2397" t="s">
        <v>24</v>
      </c>
      <c r="P2397" cm="1">
        <f t="array" ref="P2397">IF(Q2397&gt;0,INDEX(Q2397:Q14531,MATCH(TRUE,INDEX(Q2397:Q14531="",,),0)-1),"")</f>
        <v>1</v>
      </c>
      <c r="Q2397">
        <v>1</v>
      </c>
      <c r="R2397">
        <f>IF(P2397="","",0)</f>
        <v>0</v>
      </c>
    </row>
    <row r="2398" spans="1:18" x14ac:dyDescent="0.3">
      <c r="A2398" t="s">
        <v>412</v>
      </c>
      <c r="B2398" s="1">
        <v>38959</v>
      </c>
      <c r="C2398" t="s">
        <v>82</v>
      </c>
      <c r="D2398" t="s">
        <v>428</v>
      </c>
      <c r="E2398" t="s">
        <v>429</v>
      </c>
      <c r="G2398" s="6" t="s">
        <v>88</v>
      </c>
      <c r="H2398" t="s">
        <v>96</v>
      </c>
      <c r="I2398" t="s">
        <v>21</v>
      </c>
      <c r="J2398" t="s">
        <v>73</v>
      </c>
      <c r="K2398">
        <v>21</v>
      </c>
      <c r="L2398">
        <v>19.95</v>
      </c>
      <c r="M2398" t="s">
        <v>297</v>
      </c>
      <c r="N2398">
        <v>19.95</v>
      </c>
      <c r="O2398" t="s">
        <v>24</v>
      </c>
      <c r="P2398" cm="1">
        <f t="array" ref="P2398">IF(Q2398&gt;0,INDEX(Q2398:Q14532,MATCH(TRUE,INDEX(Q2398:Q14532="",,),0)-1),"")</f>
        <v>1</v>
      </c>
      <c r="Q2398">
        <v>1</v>
      </c>
      <c r="R2398">
        <f>IF(P2398="","",0)</f>
        <v>0</v>
      </c>
    </row>
    <row r="2399" spans="1:18" x14ac:dyDescent="0.3">
      <c r="A2399" t="s">
        <v>412</v>
      </c>
      <c r="B2399" s="1">
        <v>38959</v>
      </c>
      <c r="C2399" t="s">
        <v>82</v>
      </c>
      <c r="D2399" t="s">
        <v>428</v>
      </c>
      <c r="E2399" t="s">
        <v>429</v>
      </c>
      <c r="G2399" s="6" t="s">
        <v>88</v>
      </c>
      <c r="H2399" t="s">
        <v>101</v>
      </c>
      <c r="I2399" t="s">
        <v>21</v>
      </c>
      <c r="J2399" t="s">
        <v>73</v>
      </c>
      <c r="K2399">
        <v>18</v>
      </c>
      <c r="L2399">
        <v>30.85</v>
      </c>
      <c r="M2399" t="s">
        <v>297</v>
      </c>
      <c r="N2399">
        <v>30.85</v>
      </c>
      <c r="O2399" t="s">
        <v>24</v>
      </c>
      <c r="P2399" cm="1">
        <f t="array" ref="P2399">IF(Q2399&gt;0,INDEX(Q2399:Q14533,MATCH(TRUE,INDEX(Q2399:Q14533="",,),0)-1),"")</f>
        <v>1</v>
      </c>
      <c r="Q2399">
        <v>1</v>
      </c>
      <c r="R2399">
        <f>IF(P2399="","",0)</f>
        <v>0</v>
      </c>
    </row>
    <row r="2400" spans="1:18" x14ac:dyDescent="0.3">
      <c r="P2400" t="str" cm="1">
        <f t="array" ref="P2400">IF(Q2400&gt;0,INDEX(Q2400:Q14534,MATCH(TRUE,INDEX(Q2400:Q14534="",,),0)-1),"")</f>
        <v/>
      </c>
      <c r="R2400" t="str">
        <f>IF(P2400="","",0)</f>
        <v/>
      </c>
    </row>
    <row r="2401" spans="1:18" x14ac:dyDescent="0.3">
      <c r="A2401" s="3" t="s">
        <v>412</v>
      </c>
      <c r="B2401" s="4">
        <v>38924</v>
      </c>
      <c r="C2401" s="3" t="s">
        <v>82</v>
      </c>
      <c r="D2401" s="3" t="s">
        <v>430</v>
      </c>
      <c r="E2401" s="3" t="s">
        <v>431</v>
      </c>
      <c r="F2401" s="3" t="s">
        <v>91</v>
      </c>
      <c r="G2401" s="3" t="s">
        <v>19</v>
      </c>
      <c r="H2401" s="3" t="s">
        <v>128</v>
      </c>
      <c r="I2401" s="3" t="s">
        <v>21</v>
      </c>
      <c r="J2401" s="3" t="s">
        <v>73</v>
      </c>
      <c r="K2401" s="3">
        <v>345</v>
      </c>
      <c r="L2401" s="3">
        <v>41.5</v>
      </c>
      <c r="M2401" s="3" t="s">
        <v>94</v>
      </c>
      <c r="N2401" s="3"/>
      <c r="O2401" s="3"/>
      <c r="P2401" s="3" t="str" cm="1">
        <f t="array" ref="P2401">IF(Q2401&gt;0,INDEX(Q2401:Q14535,MATCH(TRUE,INDEX(Q2401:Q14535="",,),0)-1),"")</f>
        <v/>
      </c>
      <c r="Q2401" s="3"/>
      <c r="R2401">
        <v>0</v>
      </c>
    </row>
    <row r="2402" spans="1:18" x14ac:dyDescent="0.3">
      <c r="A2402" t="s">
        <v>412</v>
      </c>
      <c r="B2402" s="1">
        <v>38924</v>
      </c>
      <c r="C2402" t="s">
        <v>82</v>
      </c>
      <c r="D2402" t="s">
        <v>430</v>
      </c>
      <c r="E2402" t="s">
        <v>431</v>
      </c>
      <c r="F2402" t="s">
        <v>91</v>
      </c>
      <c r="G2402" t="s">
        <v>19</v>
      </c>
      <c r="H2402" t="s">
        <v>72</v>
      </c>
      <c r="I2402" t="s">
        <v>21</v>
      </c>
      <c r="J2402" t="s">
        <v>73</v>
      </c>
      <c r="K2402">
        <v>238</v>
      </c>
      <c r="L2402">
        <v>22.35</v>
      </c>
      <c r="M2402" t="s">
        <v>94</v>
      </c>
      <c r="P2402" t="str" cm="1">
        <f t="array" ref="P2402">IF(Q2402&gt;0,INDEX(Q2402:Q14536,MATCH(TRUE,INDEX(Q2402:Q14536="",,),0)-1),"")</f>
        <v/>
      </c>
      <c r="R2402">
        <v>0</v>
      </c>
    </row>
    <row r="2403" spans="1:18" x14ac:dyDescent="0.3">
      <c r="A2403" t="s">
        <v>412</v>
      </c>
      <c r="B2403" s="1">
        <v>38924</v>
      </c>
      <c r="C2403" t="s">
        <v>82</v>
      </c>
      <c r="D2403" t="s">
        <v>430</v>
      </c>
      <c r="E2403" t="s">
        <v>431</v>
      </c>
      <c r="F2403" t="s">
        <v>91</v>
      </c>
      <c r="G2403" s="6" t="s">
        <v>88</v>
      </c>
      <c r="H2403" t="s">
        <v>100</v>
      </c>
      <c r="I2403" t="s">
        <v>45</v>
      </c>
      <c r="J2403" t="s">
        <v>93</v>
      </c>
      <c r="K2403">
        <v>4</v>
      </c>
      <c r="L2403">
        <v>122</v>
      </c>
      <c r="M2403" t="s">
        <v>94</v>
      </c>
      <c r="P2403" t="str" cm="1">
        <f t="array" ref="P2403">IF(Q2403&gt;0,INDEX(Q2403:Q14537,MATCH(TRUE,INDEX(Q2403:Q14537="",,),0)-1),"")</f>
        <v/>
      </c>
      <c r="R2403">
        <v>0</v>
      </c>
    </row>
    <row r="2404" spans="1:18" x14ac:dyDescent="0.3">
      <c r="A2404" t="s">
        <v>412</v>
      </c>
      <c r="B2404" s="1">
        <v>38924</v>
      </c>
      <c r="C2404" t="s">
        <v>82</v>
      </c>
      <c r="D2404" t="s">
        <v>430</v>
      </c>
      <c r="E2404" t="s">
        <v>431</v>
      </c>
      <c r="F2404" t="s">
        <v>91</v>
      </c>
      <c r="G2404" s="6" t="s">
        <v>88</v>
      </c>
      <c r="H2404" t="s">
        <v>72</v>
      </c>
      <c r="I2404" t="s">
        <v>45</v>
      </c>
      <c r="J2404" t="s">
        <v>93</v>
      </c>
      <c r="K2404">
        <v>8</v>
      </c>
      <c r="L2404">
        <v>123</v>
      </c>
      <c r="M2404" t="s">
        <v>94</v>
      </c>
      <c r="P2404" t="str" cm="1">
        <f t="array" ref="P2404">IF(Q2404&gt;0,INDEX(Q2404:Q14538,MATCH(TRUE,INDEX(Q2404:Q14538="",,),0)-1),"")</f>
        <v/>
      </c>
      <c r="R2404">
        <v>0</v>
      </c>
    </row>
    <row r="2405" spans="1:18" x14ac:dyDescent="0.3">
      <c r="A2405" t="s">
        <v>412</v>
      </c>
      <c r="B2405" s="1">
        <v>38924</v>
      </c>
      <c r="C2405" t="s">
        <v>82</v>
      </c>
      <c r="D2405" t="s">
        <v>430</v>
      </c>
      <c r="E2405" t="s">
        <v>431</v>
      </c>
      <c r="F2405" t="s">
        <v>91</v>
      </c>
      <c r="G2405" s="6" t="s">
        <v>88</v>
      </c>
      <c r="H2405" t="s">
        <v>100</v>
      </c>
      <c r="I2405" t="s">
        <v>21</v>
      </c>
      <c r="J2405" t="s">
        <v>73</v>
      </c>
      <c r="K2405">
        <v>38</v>
      </c>
      <c r="L2405">
        <v>13.6</v>
      </c>
      <c r="M2405" t="s">
        <v>94</v>
      </c>
      <c r="P2405" t="str" cm="1">
        <f t="array" ref="P2405">IF(Q2405&gt;0,INDEX(Q2405:Q14539,MATCH(TRUE,INDEX(Q2405:Q14539="",,),0)-1),"")</f>
        <v/>
      </c>
      <c r="R2405">
        <v>0</v>
      </c>
    </row>
    <row r="2406" spans="1:18" x14ac:dyDescent="0.3">
      <c r="A2406" t="s">
        <v>412</v>
      </c>
      <c r="B2406" s="1">
        <v>38924</v>
      </c>
      <c r="C2406" t="s">
        <v>82</v>
      </c>
      <c r="D2406" t="s">
        <v>430</v>
      </c>
      <c r="E2406" t="s">
        <v>431</v>
      </c>
      <c r="F2406" t="s">
        <v>91</v>
      </c>
      <c r="G2406" s="6" t="s">
        <v>88</v>
      </c>
      <c r="H2406" t="s">
        <v>96</v>
      </c>
      <c r="I2406" t="s">
        <v>21</v>
      </c>
      <c r="J2406" t="s">
        <v>73</v>
      </c>
      <c r="K2406">
        <v>6</v>
      </c>
      <c r="L2406">
        <v>28.05</v>
      </c>
      <c r="M2406" t="s">
        <v>94</v>
      </c>
      <c r="P2406" t="str" cm="1">
        <f t="array" ref="P2406">IF(Q2406&gt;0,INDEX(Q2406:Q14540,MATCH(TRUE,INDEX(Q2406:Q14540="",,),0)-1),"")</f>
        <v/>
      </c>
      <c r="R2406">
        <v>0</v>
      </c>
    </row>
    <row r="2407" spans="1:18" x14ac:dyDescent="0.3">
      <c r="A2407" t="s">
        <v>412</v>
      </c>
      <c r="B2407" s="1">
        <v>38924</v>
      </c>
      <c r="C2407" t="s">
        <v>82</v>
      </c>
      <c r="D2407" t="s">
        <v>430</v>
      </c>
      <c r="E2407" t="s">
        <v>431</v>
      </c>
      <c r="F2407" t="s">
        <v>91</v>
      </c>
      <c r="G2407" s="6" t="s">
        <v>88</v>
      </c>
      <c r="H2407" t="s">
        <v>101</v>
      </c>
      <c r="I2407" t="s">
        <v>21</v>
      </c>
      <c r="J2407" t="s">
        <v>73</v>
      </c>
      <c r="K2407">
        <v>39</v>
      </c>
      <c r="L2407">
        <v>38.700000000000003</v>
      </c>
      <c r="M2407" t="s">
        <v>94</v>
      </c>
      <c r="P2407" t="str" cm="1">
        <f t="array" ref="P2407">IF(Q2407&gt;0,INDEX(Q2407:Q14541,MATCH(TRUE,INDEX(Q2407:Q14541="",,),0)-1),"")</f>
        <v/>
      </c>
      <c r="R2407">
        <v>0</v>
      </c>
    </row>
    <row r="2408" spans="1:18" x14ac:dyDescent="0.3">
      <c r="P2408" t="str" cm="1">
        <f t="array" ref="P2408">IF(Q2408&gt;0,INDEX(Q2408:Q14542,MATCH(TRUE,INDEX(Q2408:Q14542="",,),0)-1),"")</f>
        <v/>
      </c>
      <c r="R2408" t="str">
        <f>IF(P2408="","",0)</f>
        <v/>
      </c>
    </row>
    <row r="2409" spans="1:18" x14ac:dyDescent="0.3">
      <c r="A2409" s="3" t="s">
        <v>412</v>
      </c>
      <c r="B2409" s="4">
        <v>38896</v>
      </c>
      <c r="C2409" s="3" t="s">
        <v>82</v>
      </c>
      <c r="D2409" s="3" t="s">
        <v>432</v>
      </c>
      <c r="E2409" s="3" t="s">
        <v>433</v>
      </c>
      <c r="F2409" s="3" t="s">
        <v>91</v>
      </c>
      <c r="G2409" s="3" t="s">
        <v>19</v>
      </c>
      <c r="H2409" s="3" t="s">
        <v>41</v>
      </c>
      <c r="I2409" s="3" t="s">
        <v>45</v>
      </c>
      <c r="J2409" s="3" t="s">
        <v>93</v>
      </c>
      <c r="K2409" s="3">
        <v>125.5</v>
      </c>
      <c r="L2409" s="3">
        <v>218</v>
      </c>
      <c r="M2409" s="3" t="s">
        <v>94</v>
      </c>
      <c r="N2409" s="3"/>
      <c r="O2409" s="3"/>
      <c r="P2409" s="3" t="str" cm="1">
        <f t="array" ref="P2409">IF(Q2409&gt;0,INDEX(Q2409:Q14543,MATCH(TRUE,INDEX(Q2409:Q14543="",,),0)-1),"")</f>
        <v/>
      </c>
      <c r="Q2409" s="3"/>
      <c r="R2409">
        <v>0</v>
      </c>
    </row>
    <row r="2410" spans="1:18" x14ac:dyDescent="0.3">
      <c r="A2410" t="s">
        <v>412</v>
      </c>
      <c r="B2410" s="1">
        <v>38896</v>
      </c>
      <c r="C2410" t="s">
        <v>82</v>
      </c>
      <c r="D2410" t="s">
        <v>432</v>
      </c>
      <c r="E2410" t="s">
        <v>433</v>
      </c>
      <c r="F2410" t="s">
        <v>91</v>
      </c>
      <c r="G2410" t="s">
        <v>19</v>
      </c>
      <c r="H2410" t="s">
        <v>41</v>
      </c>
      <c r="I2410" t="s">
        <v>21</v>
      </c>
      <c r="J2410" t="s">
        <v>73</v>
      </c>
      <c r="K2410">
        <v>303</v>
      </c>
      <c r="L2410">
        <v>48.3</v>
      </c>
      <c r="M2410" t="s">
        <v>94</v>
      </c>
      <c r="P2410" t="str" cm="1">
        <f t="array" ref="P2410">IF(Q2410&gt;0,INDEX(Q2410:Q14544,MATCH(TRUE,INDEX(Q2410:Q14544="",,),0)-1),"")</f>
        <v/>
      </c>
      <c r="R2410">
        <v>0</v>
      </c>
    </row>
    <row r="2411" spans="1:18" x14ac:dyDescent="0.3">
      <c r="A2411" t="s">
        <v>412</v>
      </c>
      <c r="B2411" s="1">
        <v>38896</v>
      </c>
      <c r="C2411" t="s">
        <v>82</v>
      </c>
      <c r="D2411" t="s">
        <v>432</v>
      </c>
      <c r="E2411" t="s">
        <v>433</v>
      </c>
      <c r="F2411" t="s">
        <v>91</v>
      </c>
      <c r="G2411" s="6" t="s">
        <v>88</v>
      </c>
      <c r="H2411" t="s">
        <v>128</v>
      </c>
      <c r="I2411" t="s">
        <v>21</v>
      </c>
      <c r="J2411" t="s">
        <v>73</v>
      </c>
      <c r="K2411">
        <v>8</v>
      </c>
      <c r="L2411">
        <v>42.5</v>
      </c>
      <c r="M2411" t="s">
        <v>94</v>
      </c>
      <c r="P2411" t="str" cm="1">
        <f t="array" ref="P2411">IF(Q2411&gt;0,INDEX(Q2411:Q14545,MATCH(TRUE,INDEX(Q2411:Q14545="",,),0)-1),"")</f>
        <v/>
      </c>
      <c r="R2411">
        <v>0</v>
      </c>
    </row>
    <row r="2412" spans="1:18" x14ac:dyDescent="0.3">
      <c r="A2412" t="s">
        <v>412</v>
      </c>
      <c r="B2412" s="1">
        <v>38896</v>
      </c>
      <c r="C2412" t="s">
        <v>82</v>
      </c>
      <c r="D2412" t="s">
        <v>432</v>
      </c>
      <c r="E2412" t="s">
        <v>433</v>
      </c>
      <c r="F2412" t="s">
        <v>91</v>
      </c>
      <c r="G2412" s="6" t="s">
        <v>88</v>
      </c>
      <c r="H2412" t="s">
        <v>67</v>
      </c>
      <c r="I2412" t="s">
        <v>21</v>
      </c>
      <c r="J2412" t="s">
        <v>73</v>
      </c>
      <c r="K2412">
        <v>6</v>
      </c>
      <c r="L2412">
        <v>39.6</v>
      </c>
      <c r="M2412" t="s">
        <v>94</v>
      </c>
      <c r="P2412" t="str" cm="1">
        <f t="array" ref="P2412">IF(Q2412&gt;0,INDEX(Q2412:Q14546,MATCH(TRUE,INDEX(Q2412:Q14546="",,),0)-1),"")</f>
        <v/>
      </c>
      <c r="R2412">
        <v>0</v>
      </c>
    </row>
    <row r="2413" spans="1:18" x14ac:dyDescent="0.3">
      <c r="A2413" t="s">
        <v>412</v>
      </c>
      <c r="B2413" s="1">
        <v>38896</v>
      </c>
      <c r="C2413" t="s">
        <v>82</v>
      </c>
      <c r="D2413" t="s">
        <v>432</v>
      </c>
      <c r="E2413" t="s">
        <v>433</v>
      </c>
      <c r="F2413" t="s">
        <v>91</v>
      </c>
      <c r="G2413" s="6" t="s">
        <v>88</v>
      </c>
      <c r="H2413" t="s">
        <v>72</v>
      </c>
      <c r="I2413" t="s">
        <v>21</v>
      </c>
      <c r="J2413" t="s">
        <v>73</v>
      </c>
      <c r="K2413">
        <v>3</v>
      </c>
      <c r="L2413">
        <v>22.9</v>
      </c>
      <c r="M2413" t="s">
        <v>94</v>
      </c>
      <c r="P2413" t="str" cm="1">
        <f t="array" ref="P2413">IF(Q2413&gt;0,INDEX(Q2413:Q14547,MATCH(TRUE,INDEX(Q2413:Q14547="",,),0)-1),"")</f>
        <v/>
      </c>
      <c r="R2413">
        <v>0</v>
      </c>
    </row>
    <row r="2414" spans="1:18" x14ac:dyDescent="0.3">
      <c r="P2414" t="str" cm="1">
        <f t="array" ref="P2414">IF(Q2414&gt;0,INDEX(Q2414:Q14548,MATCH(TRUE,INDEX(Q2414:Q14548="",,),0)-1),"")</f>
        <v/>
      </c>
      <c r="R2414" t="str">
        <f>IF(P2414="","",0)</f>
        <v/>
      </c>
    </row>
    <row r="2415" spans="1:18" x14ac:dyDescent="0.3">
      <c r="A2415" t="s">
        <v>412</v>
      </c>
      <c r="B2415" s="1">
        <v>38896</v>
      </c>
      <c r="C2415" t="s">
        <v>82</v>
      </c>
      <c r="D2415" t="s">
        <v>434</v>
      </c>
      <c r="E2415" t="s">
        <v>435</v>
      </c>
      <c r="G2415" t="s">
        <v>19</v>
      </c>
      <c r="H2415" t="s">
        <v>128</v>
      </c>
      <c r="I2415" t="s">
        <v>21</v>
      </c>
      <c r="J2415" t="s">
        <v>73</v>
      </c>
      <c r="K2415">
        <v>498.5</v>
      </c>
      <c r="L2415">
        <v>33.85</v>
      </c>
      <c r="M2415" t="s">
        <v>436</v>
      </c>
      <c r="N2415">
        <v>34</v>
      </c>
      <c r="O2415" t="s">
        <v>24</v>
      </c>
      <c r="P2415" cm="1">
        <f t="array" ref="P2415">IF(Q2415&gt;0,INDEX(Q2415:Q14549,MATCH(TRUE,INDEX(Q2415:Q14549="",,),0)-1),"")</f>
        <v>2</v>
      </c>
      <c r="Q2415">
        <f>INT((ROW()-2415)/7)+1</f>
        <v>1</v>
      </c>
      <c r="R2415">
        <f>IF(P2415="","",0)</f>
        <v>0</v>
      </c>
    </row>
    <row r="2416" spans="1:18" x14ac:dyDescent="0.3">
      <c r="A2416" t="s">
        <v>412</v>
      </c>
      <c r="B2416" s="1">
        <v>38896</v>
      </c>
      <c r="C2416" t="s">
        <v>82</v>
      </c>
      <c r="D2416" t="s">
        <v>434</v>
      </c>
      <c r="E2416" t="s">
        <v>435</v>
      </c>
      <c r="G2416" t="s">
        <v>19</v>
      </c>
      <c r="H2416" t="s">
        <v>101</v>
      </c>
      <c r="I2416" t="s">
        <v>21</v>
      </c>
      <c r="J2416" t="s">
        <v>73</v>
      </c>
      <c r="K2416">
        <v>219.7</v>
      </c>
      <c r="L2416">
        <v>40.549999999999997</v>
      </c>
      <c r="M2416" t="s">
        <v>436</v>
      </c>
      <c r="N2416">
        <v>41</v>
      </c>
      <c r="O2416" t="s">
        <v>24</v>
      </c>
      <c r="P2416" cm="1">
        <f t="array" ref="P2416">IF(Q2416&gt;0,INDEX(Q2416:Q14550,MATCH(TRUE,INDEX(Q2416:Q14550="",,),0)-1),"")</f>
        <v>2</v>
      </c>
      <c r="Q2416">
        <f t="shared" ref="Q2416:Q2428" si="53">INT((ROW()-2415)/7)+1</f>
        <v>1</v>
      </c>
      <c r="R2416">
        <f>IF(P2416="","",0)</f>
        <v>0</v>
      </c>
    </row>
    <row r="2417" spans="1:18" x14ac:dyDescent="0.3">
      <c r="A2417" t="s">
        <v>412</v>
      </c>
      <c r="B2417" s="1">
        <v>38896</v>
      </c>
      <c r="C2417" t="s">
        <v>82</v>
      </c>
      <c r="D2417" t="s">
        <v>434</v>
      </c>
      <c r="E2417" t="s">
        <v>435</v>
      </c>
      <c r="G2417" t="s">
        <v>19</v>
      </c>
      <c r="H2417" t="s">
        <v>72</v>
      </c>
      <c r="I2417" t="s">
        <v>21</v>
      </c>
      <c r="J2417" t="s">
        <v>73</v>
      </c>
      <c r="K2417">
        <v>285.8</v>
      </c>
      <c r="L2417">
        <v>21.8</v>
      </c>
      <c r="M2417" t="s">
        <v>436</v>
      </c>
      <c r="N2417">
        <v>25</v>
      </c>
      <c r="O2417" t="s">
        <v>24</v>
      </c>
      <c r="P2417" cm="1">
        <f t="array" ref="P2417">IF(Q2417&gt;0,INDEX(Q2417:Q14551,MATCH(TRUE,INDEX(Q2417:Q14551="",,),0)-1),"")</f>
        <v>2</v>
      </c>
      <c r="Q2417">
        <f t="shared" si="53"/>
        <v>1</v>
      </c>
      <c r="R2417">
        <f>IF(P2417="","",0)</f>
        <v>0</v>
      </c>
    </row>
    <row r="2418" spans="1:18" x14ac:dyDescent="0.3">
      <c r="A2418" t="s">
        <v>412</v>
      </c>
      <c r="B2418" s="1">
        <v>38896</v>
      </c>
      <c r="C2418" t="s">
        <v>82</v>
      </c>
      <c r="D2418" t="s">
        <v>434</v>
      </c>
      <c r="E2418" t="s">
        <v>435</v>
      </c>
      <c r="G2418" s="6" t="s">
        <v>88</v>
      </c>
      <c r="H2418" t="s">
        <v>85</v>
      </c>
      <c r="I2418" t="s">
        <v>45</v>
      </c>
      <c r="J2418" t="s">
        <v>93</v>
      </c>
      <c r="K2418">
        <v>0.7</v>
      </c>
      <c r="L2418">
        <v>126</v>
      </c>
      <c r="M2418" t="s">
        <v>436</v>
      </c>
      <c r="N2418">
        <v>126</v>
      </c>
      <c r="O2418" t="s">
        <v>24</v>
      </c>
      <c r="P2418" cm="1">
        <f t="array" ref="P2418">IF(Q2418&gt;0,INDEX(Q2418:Q14552,MATCH(TRUE,INDEX(Q2418:Q14552="",,),0)-1),"")</f>
        <v>2</v>
      </c>
      <c r="Q2418">
        <f t="shared" si="53"/>
        <v>1</v>
      </c>
      <c r="R2418">
        <f>IF(P2418="","",0)</f>
        <v>0</v>
      </c>
    </row>
    <row r="2419" spans="1:18" x14ac:dyDescent="0.3">
      <c r="A2419" t="s">
        <v>412</v>
      </c>
      <c r="B2419" s="1">
        <v>38896</v>
      </c>
      <c r="C2419" t="s">
        <v>82</v>
      </c>
      <c r="D2419" t="s">
        <v>434</v>
      </c>
      <c r="E2419" t="s">
        <v>435</v>
      </c>
      <c r="G2419" s="6" t="s">
        <v>88</v>
      </c>
      <c r="H2419" t="s">
        <v>100</v>
      </c>
      <c r="I2419" t="s">
        <v>45</v>
      </c>
      <c r="J2419" t="s">
        <v>93</v>
      </c>
      <c r="K2419">
        <v>14.3</v>
      </c>
      <c r="L2419">
        <v>120</v>
      </c>
      <c r="M2419" t="s">
        <v>436</v>
      </c>
      <c r="N2419">
        <v>120</v>
      </c>
      <c r="O2419" t="s">
        <v>24</v>
      </c>
      <c r="P2419" cm="1">
        <f t="array" ref="P2419">IF(Q2419&gt;0,INDEX(Q2419:Q14553,MATCH(TRUE,INDEX(Q2419:Q14553="",,),0)-1),"")</f>
        <v>2</v>
      </c>
      <c r="Q2419">
        <f t="shared" si="53"/>
        <v>1</v>
      </c>
      <c r="R2419">
        <f>IF(P2419="","",0)</f>
        <v>0</v>
      </c>
    </row>
    <row r="2420" spans="1:18" x14ac:dyDescent="0.3">
      <c r="A2420" t="s">
        <v>412</v>
      </c>
      <c r="B2420" s="1">
        <v>38896</v>
      </c>
      <c r="C2420" t="s">
        <v>82</v>
      </c>
      <c r="D2420" t="s">
        <v>434</v>
      </c>
      <c r="E2420" t="s">
        <v>435</v>
      </c>
      <c r="G2420" s="6" t="s">
        <v>88</v>
      </c>
      <c r="H2420" t="s">
        <v>96</v>
      </c>
      <c r="I2420" t="s">
        <v>45</v>
      </c>
      <c r="J2420" t="s">
        <v>93</v>
      </c>
      <c r="K2420">
        <v>0.7</v>
      </c>
      <c r="L2420">
        <v>116</v>
      </c>
      <c r="M2420" t="s">
        <v>436</v>
      </c>
      <c r="N2420">
        <v>116</v>
      </c>
      <c r="O2420" t="s">
        <v>24</v>
      </c>
      <c r="P2420" cm="1">
        <f t="array" ref="P2420">IF(Q2420&gt;0,INDEX(Q2420:Q14554,MATCH(TRUE,INDEX(Q2420:Q14554="",,),0)-1),"")</f>
        <v>2</v>
      </c>
      <c r="Q2420">
        <f t="shared" si="53"/>
        <v>1</v>
      </c>
      <c r="R2420">
        <f>IF(P2420="","",0)</f>
        <v>0</v>
      </c>
    </row>
    <row r="2421" spans="1:18" x14ac:dyDescent="0.3">
      <c r="A2421" t="s">
        <v>412</v>
      </c>
      <c r="B2421" s="1">
        <v>38896</v>
      </c>
      <c r="C2421" t="s">
        <v>82</v>
      </c>
      <c r="D2421" t="s">
        <v>434</v>
      </c>
      <c r="E2421" t="s">
        <v>435</v>
      </c>
      <c r="G2421" s="6" t="s">
        <v>88</v>
      </c>
      <c r="H2421" t="s">
        <v>96</v>
      </c>
      <c r="I2421" t="s">
        <v>21</v>
      </c>
      <c r="J2421" t="s">
        <v>73</v>
      </c>
      <c r="K2421">
        <v>0.5</v>
      </c>
      <c r="L2421">
        <v>28.6</v>
      </c>
      <c r="M2421" t="s">
        <v>436</v>
      </c>
      <c r="N2421">
        <v>28.6</v>
      </c>
      <c r="O2421" t="s">
        <v>24</v>
      </c>
      <c r="P2421" cm="1">
        <f t="array" ref="P2421">IF(Q2421&gt;0,INDEX(Q2421:Q14555,MATCH(TRUE,INDEX(Q2421:Q14555="",,),0)-1),"")</f>
        <v>2</v>
      </c>
      <c r="Q2421">
        <f t="shared" si="53"/>
        <v>1</v>
      </c>
      <c r="R2421">
        <f>IF(P2421="","",0)</f>
        <v>0</v>
      </c>
    </row>
    <row r="2422" spans="1:18" x14ac:dyDescent="0.3">
      <c r="A2422" t="s">
        <v>412</v>
      </c>
      <c r="B2422" s="1">
        <v>38896</v>
      </c>
      <c r="C2422" t="s">
        <v>82</v>
      </c>
      <c r="D2422" t="s">
        <v>434</v>
      </c>
      <c r="E2422" t="s">
        <v>435</v>
      </c>
      <c r="G2422" t="s">
        <v>19</v>
      </c>
      <c r="H2422" t="s">
        <v>128</v>
      </c>
      <c r="I2422" t="s">
        <v>21</v>
      </c>
      <c r="J2422" t="s">
        <v>73</v>
      </c>
      <c r="K2422">
        <v>498.5</v>
      </c>
      <c r="L2422">
        <v>33.85</v>
      </c>
      <c r="M2422" t="s">
        <v>415</v>
      </c>
      <c r="N2422">
        <v>34</v>
      </c>
      <c r="P2422" cm="1">
        <f t="array" ref="P2422">IF(Q2422&gt;0,INDEX(Q2422:Q14556,MATCH(TRUE,INDEX(Q2422:Q14556="",,),0)-1),"")</f>
        <v>2</v>
      </c>
      <c r="Q2422">
        <f t="shared" si="53"/>
        <v>2</v>
      </c>
      <c r="R2422">
        <f>IF(P2422="","",0)</f>
        <v>0</v>
      </c>
    </row>
    <row r="2423" spans="1:18" x14ac:dyDescent="0.3">
      <c r="A2423" t="s">
        <v>412</v>
      </c>
      <c r="B2423" s="1">
        <v>38896</v>
      </c>
      <c r="C2423" t="s">
        <v>82</v>
      </c>
      <c r="D2423" t="s">
        <v>434</v>
      </c>
      <c r="E2423" t="s">
        <v>435</v>
      </c>
      <c r="G2423" t="s">
        <v>19</v>
      </c>
      <c r="H2423" t="s">
        <v>101</v>
      </c>
      <c r="I2423" t="s">
        <v>21</v>
      </c>
      <c r="J2423" t="s">
        <v>73</v>
      </c>
      <c r="K2423">
        <v>219.7</v>
      </c>
      <c r="L2423">
        <v>40.549999999999997</v>
      </c>
      <c r="M2423" t="s">
        <v>415</v>
      </c>
      <c r="N2423">
        <v>41</v>
      </c>
      <c r="P2423" cm="1">
        <f t="array" ref="P2423">IF(Q2423&gt;0,INDEX(Q2423:Q14557,MATCH(TRUE,INDEX(Q2423:Q14557="",,),0)-1),"")</f>
        <v>2</v>
      </c>
      <c r="Q2423">
        <f t="shared" si="53"/>
        <v>2</v>
      </c>
      <c r="R2423">
        <f>IF(P2423="","",0)</f>
        <v>0</v>
      </c>
    </row>
    <row r="2424" spans="1:18" x14ac:dyDescent="0.3">
      <c r="A2424" t="s">
        <v>412</v>
      </c>
      <c r="B2424" s="1">
        <v>38896</v>
      </c>
      <c r="C2424" t="s">
        <v>82</v>
      </c>
      <c r="D2424" t="s">
        <v>434</v>
      </c>
      <c r="E2424" t="s">
        <v>435</v>
      </c>
      <c r="G2424" t="s">
        <v>19</v>
      </c>
      <c r="H2424" t="s">
        <v>72</v>
      </c>
      <c r="I2424" t="s">
        <v>21</v>
      </c>
      <c r="J2424" t="s">
        <v>73</v>
      </c>
      <c r="K2424">
        <v>285.8</v>
      </c>
      <c r="L2424">
        <v>21.8</v>
      </c>
      <c r="M2424" t="s">
        <v>415</v>
      </c>
      <c r="N2424">
        <v>22</v>
      </c>
      <c r="P2424" cm="1">
        <f t="array" ref="P2424">IF(Q2424&gt;0,INDEX(Q2424:Q14558,MATCH(TRUE,INDEX(Q2424:Q14558="",,),0)-1),"")</f>
        <v>2</v>
      </c>
      <c r="Q2424">
        <f t="shared" si="53"/>
        <v>2</v>
      </c>
      <c r="R2424">
        <f>IF(P2424="","",0)</f>
        <v>0</v>
      </c>
    </row>
    <row r="2425" spans="1:18" x14ac:dyDescent="0.3">
      <c r="A2425" t="s">
        <v>412</v>
      </c>
      <c r="B2425" s="1">
        <v>38896</v>
      </c>
      <c r="C2425" t="s">
        <v>82</v>
      </c>
      <c r="D2425" t="s">
        <v>434</v>
      </c>
      <c r="E2425" t="s">
        <v>435</v>
      </c>
      <c r="G2425" s="6" t="s">
        <v>88</v>
      </c>
      <c r="H2425" t="s">
        <v>85</v>
      </c>
      <c r="I2425" t="s">
        <v>45</v>
      </c>
      <c r="J2425" t="s">
        <v>93</v>
      </c>
      <c r="K2425">
        <v>0.7</v>
      </c>
      <c r="L2425">
        <v>126</v>
      </c>
      <c r="M2425" t="s">
        <v>415</v>
      </c>
      <c r="N2425">
        <v>126</v>
      </c>
      <c r="P2425" cm="1">
        <f t="array" ref="P2425">IF(Q2425&gt;0,INDEX(Q2425:Q14559,MATCH(TRUE,INDEX(Q2425:Q14559="",,),0)-1),"")</f>
        <v>2</v>
      </c>
      <c r="Q2425">
        <f t="shared" si="53"/>
        <v>2</v>
      </c>
      <c r="R2425">
        <f>IF(P2425="","",0)</f>
        <v>0</v>
      </c>
    </row>
    <row r="2426" spans="1:18" x14ac:dyDescent="0.3">
      <c r="A2426" t="s">
        <v>412</v>
      </c>
      <c r="B2426" s="1">
        <v>38896</v>
      </c>
      <c r="C2426" t="s">
        <v>82</v>
      </c>
      <c r="D2426" t="s">
        <v>434</v>
      </c>
      <c r="E2426" t="s">
        <v>435</v>
      </c>
      <c r="G2426" s="6" t="s">
        <v>88</v>
      </c>
      <c r="H2426" t="s">
        <v>100</v>
      </c>
      <c r="I2426" t="s">
        <v>45</v>
      </c>
      <c r="J2426" t="s">
        <v>93</v>
      </c>
      <c r="K2426">
        <v>14.3</v>
      </c>
      <c r="L2426">
        <v>120</v>
      </c>
      <c r="M2426" t="s">
        <v>415</v>
      </c>
      <c r="N2426">
        <v>120</v>
      </c>
      <c r="P2426" cm="1">
        <f t="array" ref="P2426">IF(Q2426&gt;0,INDEX(Q2426:Q14560,MATCH(TRUE,INDEX(Q2426:Q14560="",,),0)-1),"")</f>
        <v>2</v>
      </c>
      <c r="Q2426">
        <f t="shared" si="53"/>
        <v>2</v>
      </c>
      <c r="R2426">
        <f>IF(P2426="","",0)</f>
        <v>0</v>
      </c>
    </row>
    <row r="2427" spans="1:18" x14ac:dyDescent="0.3">
      <c r="A2427" t="s">
        <v>412</v>
      </c>
      <c r="B2427" s="1">
        <v>38896</v>
      </c>
      <c r="C2427" t="s">
        <v>82</v>
      </c>
      <c r="D2427" t="s">
        <v>434</v>
      </c>
      <c r="E2427" t="s">
        <v>435</v>
      </c>
      <c r="G2427" s="6" t="s">
        <v>88</v>
      </c>
      <c r="H2427" t="s">
        <v>96</v>
      </c>
      <c r="I2427" t="s">
        <v>45</v>
      </c>
      <c r="J2427" t="s">
        <v>93</v>
      </c>
      <c r="K2427">
        <v>0.7</v>
      </c>
      <c r="L2427">
        <v>116</v>
      </c>
      <c r="M2427" t="s">
        <v>415</v>
      </c>
      <c r="N2427">
        <v>116</v>
      </c>
      <c r="P2427" cm="1">
        <f t="array" ref="P2427">IF(Q2427&gt;0,INDEX(Q2427:Q14561,MATCH(TRUE,INDEX(Q2427:Q14561="",,),0)-1),"")</f>
        <v>2</v>
      </c>
      <c r="Q2427">
        <f t="shared" si="53"/>
        <v>2</v>
      </c>
      <c r="R2427">
        <f>IF(P2427="","",0)</f>
        <v>0</v>
      </c>
    </row>
    <row r="2428" spans="1:18" x14ac:dyDescent="0.3">
      <c r="A2428" t="s">
        <v>412</v>
      </c>
      <c r="B2428" s="1">
        <v>38896</v>
      </c>
      <c r="C2428" t="s">
        <v>82</v>
      </c>
      <c r="D2428" t="s">
        <v>434</v>
      </c>
      <c r="E2428" t="s">
        <v>435</v>
      </c>
      <c r="G2428" s="6" t="s">
        <v>88</v>
      </c>
      <c r="H2428" t="s">
        <v>96</v>
      </c>
      <c r="I2428" t="s">
        <v>21</v>
      </c>
      <c r="J2428" t="s">
        <v>73</v>
      </c>
      <c r="K2428">
        <v>0.5</v>
      </c>
      <c r="L2428">
        <v>28.6</v>
      </c>
      <c r="M2428" t="s">
        <v>415</v>
      </c>
      <c r="N2428">
        <v>28.6</v>
      </c>
      <c r="P2428" cm="1">
        <f t="array" ref="P2428">IF(Q2428&gt;0,INDEX(Q2428:Q14562,MATCH(TRUE,INDEX(Q2428:Q14562="",,),0)-1),"")</f>
        <v>2</v>
      </c>
      <c r="Q2428">
        <f t="shared" si="53"/>
        <v>2</v>
      </c>
      <c r="R2428">
        <f>IF(P2428="","",0)</f>
        <v>0</v>
      </c>
    </row>
    <row r="2429" spans="1:18" x14ac:dyDescent="0.3">
      <c r="P2429" t="str" cm="1">
        <f t="array" ref="P2429">IF(Q2429&gt;0,INDEX(Q2429:Q14563,MATCH(TRUE,INDEX(Q2429:Q14563="",,),0)-1),"")</f>
        <v/>
      </c>
      <c r="R2429" t="str">
        <f>IF(P2429="","",0)</f>
        <v/>
      </c>
    </row>
    <row r="2430" spans="1:18" x14ac:dyDescent="0.3">
      <c r="A2430" t="s">
        <v>412</v>
      </c>
      <c r="B2430" s="1">
        <v>38896</v>
      </c>
      <c r="C2430" t="s">
        <v>82</v>
      </c>
      <c r="D2430" t="s">
        <v>437</v>
      </c>
      <c r="E2430" t="s">
        <v>438</v>
      </c>
      <c r="G2430" t="s">
        <v>19</v>
      </c>
      <c r="H2430" t="s">
        <v>128</v>
      </c>
      <c r="I2430" t="s">
        <v>21</v>
      </c>
      <c r="J2430" t="s">
        <v>73</v>
      </c>
      <c r="K2430">
        <v>434</v>
      </c>
      <c r="L2430">
        <v>29.75</v>
      </c>
      <c r="M2430" t="s">
        <v>439</v>
      </c>
      <c r="N2430">
        <v>30</v>
      </c>
      <c r="O2430" t="s">
        <v>24</v>
      </c>
      <c r="P2430" cm="1">
        <f t="array" ref="P2430">IF(Q2430&gt;0,INDEX(Q2430:Q14564,MATCH(TRUE,INDEX(Q2430:Q14564="",,),0)-1),"")</f>
        <v>2</v>
      </c>
      <c r="Q2430">
        <v>1</v>
      </c>
      <c r="R2430">
        <f>IF(P2430="","",0)</f>
        <v>0</v>
      </c>
    </row>
    <row r="2431" spans="1:18" x14ac:dyDescent="0.3">
      <c r="A2431" t="s">
        <v>412</v>
      </c>
      <c r="B2431" s="1">
        <v>38896</v>
      </c>
      <c r="C2431" t="s">
        <v>82</v>
      </c>
      <c r="D2431" t="s">
        <v>437</v>
      </c>
      <c r="E2431" t="s">
        <v>438</v>
      </c>
      <c r="G2431" t="s">
        <v>19</v>
      </c>
      <c r="H2431" t="s">
        <v>101</v>
      </c>
      <c r="I2431" t="s">
        <v>21</v>
      </c>
      <c r="J2431" t="s">
        <v>73</v>
      </c>
      <c r="K2431">
        <v>290</v>
      </c>
      <c r="L2431">
        <v>36.35</v>
      </c>
      <c r="M2431" t="s">
        <v>439</v>
      </c>
      <c r="N2431">
        <v>67.5</v>
      </c>
      <c r="O2431" t="s">
        <v>24</v>
      </c>
      <c r="P2431" cm="1">
        <f t="array" ref="P2431">IF(Q2431&gt;0,INDEX(Q2431:Q14565,MATCH(TRUE,INDEX(Q2431:Q14565="",,),0)-1),"")</f>
        <v>2</v>
      </c>
      <c r="Q2431">
        <v>1</v>
      </c>
      <c r="R2431">
        <f>IF(P2431="","",0)</f>
        <v>0</v>
      </c>
    </row>
    <row r="2432" spans="1:18" x14ac:dyDescent="0.3">
      <c r="A2432" t="s">
        <v>412</v>
      </c>
      <c r="B2432" s="1">
        <v>38896</v>
      </c>
      <c r="C2432" t="s">
        <v>82</v>
      </c>
      <c r="D2432" t="s">
        <v>437</v>
      </c>
      <c r="E2432" t="s">
        <v>438</v>
      </c>
      <c r="G2432" s="6" t="s">
        <v>88</v>
      </c>
      <c r="H2432" t="s">
        <v>96</v>
      </c>
      <c r="I2432" t="s">
        <v>21</v>
      </c>
      <c r="J2432" t="s">
        <v>73</v>
      </c>
      <c r="K2432">
        <v>34</v>
      </c>
      <c r="L2432">
        <v>24.85</v>
      </c>
      <c r="M2432" t="s">
        <v>439</v>
      </c>
      <c r="N2432">
        <v>24.85</v>
      </c>
      <c r="O2432" t="s">
        <v>24</v>
      </c>
      <c r="P2432" cm="1">
        <f t="array" ref="P2432">IF(Q2432&gt;0,INDEX(Q2432:Q14566,MATCH(TRUE,INDEX(Q2432:Q14566="",,),0)-1),"")</f>
        <v>2</v>
      </c>
      <c r="Q2432">
        <v>1</v>
      </c>
      <c r="R2432">
        <f>IF(P2432="","",0)</f>
        <v>0</v>
      </c>
    </row>
    <row r="2433" spans="1:18" x14ac:dyDescent="0.3">
      <c r="A2433" t="s">
        <v>412</v>
      </c>
      <c r="B2433" s="1">
        <v>38896</v>
      </c>
      <c r="C2433" t="s">
        <v>82</v>
      </c>
      <c r="D2433" t="s">
        <v>437</v>
      </c>
      <c r="E2433" t="s">
        <v>438</v>
      </c>
      <c r="G2433" s="6" t="s">
        <v>88</v>
      </c>
      <c r="H2433" t="s">
        <v>72</v>
      </c>
      <c r="I2433" t="s">
        <v>21</v>
      </c>
      <c r="J2433" t="s">
        <v>73</v>
      </c>
      <c r="K2433">
        <v>77</v>
      </c>
      <c r="L2433">
        <v>19.2</v>
      </c>
      <c r="M2433" t="s">
        <v>439</v>
      </c>
      <c r="N2433">
        <v>19.2</v>
      </c>
      <c r="O2433" t="s">
        <v>24</v>
      </c>
      <c r="P2433" cm="1">
        <f t="array" ref="P2433">IF(Q2433&gt;0,INDEX(Q2433:Q14567,MATCH(TRUE,INDEX(Q2433:Q14567="",,),0)-1),"")</f>
        <v>2</v>
      </c>
      <c r="Q2433">
        <v>1</v>
      </c>
      <c r="R2433">
        <f>IF(P2433="","",0)</f>
        <v>0</v>
      </c>
    </row>
    <row r="2434" spans="1:18" x14ac:dyDescent="0.3">
      <c r="A2434" t="s">
        <v>412</v>
      </c>
      <c r="B2434" s="1">
        <v>38896</v>
      </c>
      <c r="C2434" t="s">
        <v>82</v>
      </c>
      <c r="D2434" t="s">
        <v>437</v>
      </c>
      <c r="E2434" t="s">
        <v>438</v>
      </c>
      <c r="G2434" t="s">
        <v>19</v>
      </c>
      <c r="H2434" t="s">
        <v>128</v>
      </c>
      <c r="I2434" t="s">
        <v>21</v>
      </c>
      <c r="J2434" t="s">
        <v>73</v>
      </c>
      <c r="K2434">
        <v>434</v>
      </c>
      <c r="L2434">
        <v>29.75</v>
      </c>
      <c r="M2434" t="s">
        <v>297</v>
      </c>
      <c r="N2434">
        <v>37.86</v>
      </c>
      <c r="P2434" cm="1">
        <f t="array" ref="P2434">IF(Q2434&gt;0,INDEX(Q2434:Q14568,MATCH(TRUE,INDEX(Q2434:Q14568="",,),0)-1),"")</f>
        <v>2</v>
      </c>
      <c r="Q2434">
        <v>2</v>
      </c>
      <c r="R2434">
        <f>IF(P2434="","",0)</f>
        <v>0</v>
      </c>
    </row>
    <row r="2435" spans="1:18" x14ac:dyDescent="0.3">
      <c r="A2435" t="s">
        <v>412</v>
      </c>
      <c r="B2435" s="1">
        <v>38896</v>
      </c>
      <c r="C2435" t="s">
        <v>82</v>
      </c>
      <c r="D2435" t="s">
        <v>437</v>
      </c>
      <c r="E2435" t="s">
        <v>438</v>
      </c>
      <c r="G2435" t="s">
        <v>19</v>
      </c>
      <c r="H2435" t="s">
        <v>101</v>
      </c>
      <c r="I2435" t="s">
        <v>21</v>
      </c>
      <c r="J2435" t="s">
        <v>73</v>
      </c>
      <c r="K2435">
        <v>290</v>
      </c>
      <c r="L2435">
        <v>36.35</v>
      </c>
      <c r="M2435" t="s">
        <v>297</v>
      </c>
      <c r="N2435">
        <v>36.35</v>
      </c>
      <c r="P2435" cm="1">
        <f t="array" ref="P2435">IF(Q2435&gt;0,INDEX(Q2435:Q14569,MATCH(TRUE,INDEX(Q2435:Q14569="",,),0)-1),"")</f>
        <v>2</v>
      </c>
      <c r="Q2435">
        <v>2</v>
      </c>
      <c r="R2435">
        <f>IF(P2435="","",0)</f>
        <v>0</v>
      </c>
    </row>
    <row r="2436" spans="1:18" x14ac:dyDescent="0.3">
      <c r="A2436" t="s">
        <v>412</v>
      </c>
      <c r="B2436" s="1">
        <v>38896</v>
      </c>
      <c r="C2436" t="s">
        <v>82</v>
      </c>
      <c r="D2436" t="s">
        <v>437</v>
      </c>
      <c r="E2436" t="s">
        <v>438</v>
      </c>
      <c r="G2436" s="6" t="s">
        <v>88</v>
      </c>
      <c r="H2436" t="s">
        <v>96</v>
      </c>
      <c r="I2436" t="s">
        <v>21</v>
      </c>
      <c r="J2436" t="s">
        <v>73</v>
      </c>
      <c r="K2436">
        <v>34</v>
      </c>
      <c r="L2436">
        <v>24.85</v>
      </c>
      <c r="M2436" t="s">
        <v>297</v>
      </c>
      <c r="N2436">
        <v>24.85</v>
      </c>
      <c r="P2436" cm="1">
        <f t="array" ref="P2436">IF(Q2436&gt;0,INDEX(Q2436:Q14570,MATCH(TRUE,INDEX(Q2436:Q14570="",,),0)-1),"")</f>
        <v>2</v>
      </c>
      <c r="Q2436">
        <v>2</v>
      </c>
      <c r="R2436">
        <f>IF(P2436="","",0)</f>
        <v>0</v>
      </c>
    </row>
    <row r="2437" spans="1:18" x14ac:dyDescent="0.3">
      <c r="A2437" t="s">
        <v>412</v>
      </c>
      <c r="B2437" s="1">
        <v>38896</v>
      </c>
      <c r="C2437" t="s">
        <v>82</v>
      </c>
      <c r="D2437" t="s">
        <v>437</v>
      </c>
      <c r="E2437" t="s">
        <v>438</v>
      </c>
      <c r="G2437" s="6" t="s">
        <v>88</v>
      </c>
      <c r="H2437" t="s">
        <v>72</v>
      </c>
      <c r="I2437" t="s">
        <v>21</v>
      </c>
      <c r="J2437" t="s">
        <v>73</v>
      </c>
      <c r="K2437">
        <v>77</v>
      </c>
      <c r="L2437">
        <v>19.2</v>
      </c>
      <c r="M2437" t="s">
        <v>297</v>
      </c>
      <c r="N2437">
        <v>19.2</v>
      </c>
      <c r="P2437" cm="1">
        <f t="array" ref="P2437">IF(Q2437&gt;0,INDEX(Q2437:Q14571,MATCH(TRUE,INDEX(Q2437:Q14571="",,),0)-1),"")</f>
        <v>2</v>
      </c>
      <c r="Q2437">
        <v>2</v>
      </c>
      <c r="R2437">
        <f>IF(P2437="","",0)</f>
        <v>0</v>
      </c>
    </row>
    <row r="2438" spans="1:18" x14ac:dyDescent="0.3">
      <c r="P2438" t="str" cm="1">
        <f t="array" ref="P2438">IF(Q2438&gt;0,INDEX(Q2438:Q14572,MATCH(TRUE,INDEX(Q2438:Q14572="",,),0)-1),"")</f>
        <v/>
      </c>
      <c r="R2438" t="str">
        <f>IF(P2438="","",0)</f>
        <v/>
      </c>
    </row>
    <row r="2439" spans="1:18" x14ac:dyDescent="0.3">
      <c r="A2439" t="s">
        <v>412</v>
      </c>
      <c r="B2439" s="1">
        <v>38896</v>
      </c>
      <c r="C2439" t="s">
        <v>82</v>
      </c>
      <c r="D2439" t="s">
        <v>440</v>
      </c>
      <c r="E2439" t="s">
        <v>441</v>
      </c>
      <c r="G2439" t="s">
        <v>19</v>
      </c>
      <c r="H2439" t="s">
        <v>128</v>
      </c>
      <c r="I2439" t="s">
        <v>21</v>
      </c>
      <c r="J2439" t="s">
        <v>73</v>
      </c>
      <c r="K2439">
        <v>966</v>
      </c>
      <c r="L2439">
        <v>9.6</v>
      </c>
      <c r="M2439" t="s">
        <v>442</v>
      </c>
      <c r="N2439">
        <v>9.65</v>
      </c>
      <c r="O2439" t="s">
        <v>24</v>
      </c>
      <c r="P2439" cm="1">
        <f t="array" ref="P2439">IF(Q2439&gt;0,INDEX(Q2439:Q14573,MATCH(TRUE,INDEX(Q2439:Q14573="",,),0)-1),"")</f>
        <v>1</v>
      </c>
      <c r="Q2439">
        <v>1</v>
      </c>
      <c r="R2439">
        <f>IF(P2439="","",0)</f>
        <v>0</v>
      </c>
    </row>
    <row r="2440" spans="1:18" x14ac:dyDescent="0.3">
      <c r="A2440" t="s">
        <v>412</v>
      </c>
      <c r="B2440" s="1">
        <v>38896</v>
      </c>
      <c r="C2440" t="s">
        <v>82</v>
      </c>
      <c r="D2440" t="s">
        <v>440</v>
      </c>
      <c r="E2440" t="s">
        <v>441</v>
      </c>
      <c r="G2440" s="6" t="s">
        <v>88</v>
      </c>
      <c r="H2440" t="s">
        <v>101</v>
      </c>
      <c r="I2440" t="s">
        <v>21</v>
      </c>
      <c r="J2440" t="s">
        <v>73</v>
      </c>
      <c r="K2440">
        <v>45</v>
      </c>
      <c r="L2440">
        <v>9.4</v>
      </c>
      <c r="M2440" t="s">
        <v>442</v>
      </c>
      <c r="N2440">
        <v>9.4</v>
      </c>
      <c r="O2440" t="s">
        <v>24</v>
      </c>
      <c r="P2440" cm="1">
        <f t="array" ref="P2440">IF(Q2440&gt;0,INDEX(Q2440:Q14574,MATCH(TRUE,INDEX(Q2440:Q14574="",,),0)-1),"")</f>
        <v>1</v>
      </c>
      <c r="Q2440">
        <v>1</v>
      </c>
      <c r="R2440">
        <f>IF(P2440="","",0)</f>
        <v>0</v>
      </c>
    </row>
    <row r="2441" spans="1:18" x14ac:dyDescent="0.3">
      <c r="P2441" t="str" cm="1">
        <f t="array" ref="P2441">IF(Q2441&gt;0,INDEX(Q2441:Q14575,MATCH(TRUE,INDEX(Q2441:Q14575="",,),0)-1),"")</f>
        <v/>
      </c>
      <c r="R2441" t="str">
        <f>IF(P2441="","",0)</f>
        <v/>
      </c>
    </row>
    <row r="2442" spans="1:18" x14ac:dyDescent="0.3">
      <c r="A2442" t="s">
        <v>412</v>
      </c>
      <c r="B2442" s="1">
        <v>38735</v>
      </c>
      <c r="C2442" t="s">
        <v>82</v>
      </c>
      <c r="D2442" t="s">
        <v>443</v>
      </c>
      <c r="E2442" t="s">
        <v>444</v>
      </c>
      <c r="G2442" t="s">
        <v>19</v>
      </c>
      <c r="H2442" t="s">
        <v>96</v>
      </c>
      <c r="I2442" t="s">
        <v>21</v>
      </c>
      <c r="J2442" t="s">
        <v>73</v>
      </c>
      <c r="K2442">
        <v>413</v>
      </c>
      <c r="L2442">
        <v>25.5</v>
      </c>
      <c r="M2442" t="s">
        <v>445</v>
      </c>
      <c r="N2442">
        <v>70.95</v>
      </c>
      <c r="O2442" t="s">
        <v>24</v>
      </c>
      <c r="P2442" cm="1">
        <f t="array" ref="P2442">IF(Q2442&gt;0,INDEX(Q2442:Q14576,MATCH(TRUE,INDEX(Q2442:Q14576="",,),0)-1),"")</f>
        <v>4</v>
      </c>
      <c r="Q2442">
        <f>INT((ROW()-2442)/6)+1</f>
        <v>1</v>
      </c>
      <c r="R2442">
        <f>IF(P2442="","",0)</f>
        <v>0</v>
      </c>
    </row>
    <row r="2443" spans="1:18" x14ac:dyDescent="0.3">
      <c r="A2443" t="s">
        <v>412</v>
      </c>
      <c r="B2443" s="1">
        <v>38735</v>
      </c>
      <c r="C2443" t="s">
        <v>82</v>
      </c>
      <c r="D2443" t="s">
        <v>443</v>
      </c>
      <c r="E2443" t="s">
        <v>444</v>
      </c>
      <c r="G2443" t="s">
        <v>19</v>
      </c>
      <c r="H2443" t="s">
        <v>128</v>
      </c>
      <c r="I2443" t="s">
        <v>21</v>
      </c>
      <c r="J2443" t="s">
        <v>73</v>
      </c>
      <c r="K2443">
        <v>412</v>
      </c>
      <c r="L2443">
        <v>28.1</v>
      </c>
      <c r="M2443" t="s">
        <v>445</v>
      </c>
      <c r="N2443">
        <v>28.1</v>
      </c>
      <c r="O2443" t="s">
        <v>24</v>
      </c>
      <c r="P2443" cm="1">
        <f t="array" ref="P2443">IF(Q2443&gt;0,INDEX(Q2443:Q14577,MATCH(TRUE,INDEX(Q2443:Q14577="",,),0)-1),"")</f>
        <v>4</v>
      </c>
      <c r="Q2443">
        <f t="shared" ref="Q2443:Q2465" si="54">INT((ROW()-2442)/6)+1</f>
        <v>1</v>
      </c>
      <c r="R2443">
        <f>IF(P2443="","",0)</f>
        <v>0</v>
      </c>
    </row>
    <row r="2444" spans="1:18" x14ac:dyDescent="0.3">
      <c r="A2444" t="s">
        <v>412</v>
      </c>
      <c r="B2444" s="1">
        <v>38735</v>
      </c>
      <c r="C2444" t="s">
        <v>82</v>
      </c>
      <c r="D2444" t="s">
        <v>443</v>
      </c>
      <c r="E2444" t="s">
        <v>444</v>
      </c>
      <c r="G2444" t="s">
        <v>19</v>
      </c>
      <c r="H2444" t="s">
        <v>101</v>
      </c>
      <c r="I2444" t="s">
        <v>21</v>
      </c>
      <c r="J2444" t="s">
        <v>73</v>
      </c>
      <c r="K2444">
        <v>383</v>
      </c>
      <c r="L2444">
        <v>34.299999999999997</v>
      </c>
      <c r="M2444" t="s">
        <v>445</v>
      </c>
      <c r="N2444">
        <v>34.299999999999997</v>
      </c>
      <c r="O2444" t="s">
        <v>24</v>
      </c>
      <c r="P2444" cm="1">
        <f t="array" ref="P2444">IF(Q2444&gt;0,INDEX(Q2444:Q14578,MATCH(TRUE,INDEX(Q2444:Q14578="",,),0)-1),"")</f>
        <v>4</v>
      </c>
      <c r="Q2444">
        <f t="shared" si="54"/>
        <v>1</v>
      </c>
      <c r="R2444">
        <f>IF(P2444="","",0)</f>
        <v>0</v>
      </c>
    </row>
    <row r="2445" spans="1:18" x14ac:dyDescent="0.3">
      <c r="A2445" t="s">
        <v>412</v>
      </c>
      <c r="B2445" s="1">
        <v>38735</v>
      </c>
      <c r="C2445" t="s">
        <v>82</v>
      </c>
      <c r="D2445" t="s">
        <v>443</v>
      </c>
      <c r="E2445" t="s">
        <v>444</v>
      </c>
      <c r="G2445" s="6" t="s">
        <v>88</v>
      </c>
      <c r="H2445" t="s">
        <v>96</v>
      </c>
      <c r="I2445" t="s">
        <v>45</v>
      </c>
      <c r="J2445" t="s">
        <v>93</v>
      </c>
      <c r="K2445">
        <v>11.7</v>
      </c>
      <c r="L2445">
        <v>115</v>
      </c>
      <c r="M2445" t="s">
        <v>445</v>
      </c>
      <c r="N2445">
        <v>115</v>
      </c>
      <c r="O2445" t="s">
        <v>24</v>
      </c>
      <c r="P2445" cm="1">
        <f t="array" ref="P2445">IF(Q2445&gt;0,INDEX(Q2445:Q14579,MATCH(TRUE,INDEX(Q2445:Q14579="",,),0)-1),"")</f>
        <v>4</v>
      </c>
      <c r="Q2445">
        <f t="shared" si="54"/>
        <v>1</v>
      </c>
      <c r="R2445">
        <f>IF(P2445="","",0)</f>
        <v>0</v>
      </c>
    </row>
    <row r="2446" spans="1:18" x14ac:dyDescent="0.3">
      <c r="A2446" t="s">
        <v>412</v>
      </c>
      <c r="B2446" s="1">
        <v>38735</v>
      </c>
      <c r="C2446" t="s">
        <v>82</v>
      </c>
      <c r="D2446" t="s">
        <v>443</v>
      </c>
      <c r="E2446" t="s">
        <v>444</v>
      </c>
      <c r="G2446" s="6" t="s">
        <v>88</v>
      </c>
      <c r="H2446" t="s">
        <v>72</v>
      </c>
      <c r="I2446" t="s">
        <v>45</v>
      </c>
      <c r="J2446" t="s">
        <v>93</v>
      </c>
      <c r="K2446">
        <v>4.4000000000000004</v>
      </c>
      <c r="L2446">
        <v>120</v>
      </c>
      <c r="M2446" t="s">
        <v>445</v>
      </c>
      <c r="N2446">
        <v>120</v>
      </c>
      <c r="O2446" t="s">
        <v>24</v>
      </c>
      <c r="P2446" cm="1">
        <f t="array" ref="P2446">IF(Q2446&gt;0,INDEX(Q2446:Q14580,MATCH(TRUE,INDEX(Q2446:Q14580="",,),0)-1),"")</f>
        <v>4</v>
      </c>
      <c r="Q2446">
        <f t="shared" si="54"/>
        <v>1</v>
      </c>
      <c r="R2446">
        <f>IF(P2446="","",0)</f>
        <v>0</v>
      </c>
    </row>
    <row r="2447" spans="1:18" x14ac:dyDescent="0.3">
      <c r="A2447" t="s">
        <v>412</v>
      </c>
      <c r="B2447" s="1">
        <v>38735</v>
      </c>
      <c r="C2447" t="s">
        <v>82</v>
      </c>
      <c r="D2447" t="s">
        <v>443</v>
      </c>
      <c r="E2447" t="s">
        <v>444</v>
      </c>
      <c r="G2447" s="6" t="s">
        <v>88</v>
      </c>
      <c r="H2447" t="s">
        <v>72</v>
      </c>
      <c r="I2447" t="s">
        <v>21</v>
      </c>
      <c r="J2447" t="s">
        <v>73</v>
      </c>
      <c r="K2447">
        <v>216</v>
      </c>
      <c r="L2447">
        <v>18.100000000000001</v>
      </c>
      <c r="M2447" t="s">
        <v>445</v>
      </c>
      <c r="N2447">
        <v>18.100000000000001</v>
      </c>
      <c r="O2447" t="s">
        <v>24</v>
      </c>
      <c r="P2447" cm="1">
        <f t="array" ref="P2447">IF(Q2447&gt;0,INDEX(Q2447:Q14581,MATCH(TRUE,INDEX(Q2447:Q14581="",,),0)-1),"")</f>
        <v>4</v>
      </c>
      <c r="Q2447">
        <f t="shared" si="54"/>
        <v>1</v>
      </c>
      <c r="R2447">
        <f>IF(P2447="","",0)</f>
        <v>0</v>
      </c>
    </row>
    <row r="2448" spans="1:18" x14ac:dyDescent="0.3">
      <c r="A2448" t="s">
        <v>412</v>
      </c>
      <c r="B2448" s="1">
        <v>38735</v>
      </c>
      <c r="C2448" t="s">
        <v>82</v>
      </c>
      <c r="D2448" t="s">
        <v>443</v>
      </c>
      <c r="E2448" t="s">
        <v>444</v>
      </c>
      <c r="G2448" t="s">
        <v>19</v>
      </c>
      <c r="H2448" t="s">
        <v>96</v>
      </c>
      <c r="I2448" t="s">
        <v>21</v>
      </c>
      <c r="J2448" t="s">
        <v>73</v>
      </c>
      <c r="K2448">
        <v>413</v>
      </c>
      <c r="L2448">
        <v>25.5</v>
      </c>
      <c r="M2448" t="s">
        <v>297</v>
      </c>
      <c r="N2448">
        <v>25.5</v>
      </c>
      <c r="P2448" cm="1">
        <f t="array" ref="P2448">IF(Q2448&gt;0,INDEX(Q2448:Q14582,MATCH(TRUE,INDEX(Q2448:Q14582="",,),0)-1),"")</f>
        <v>4</v>
      </c>
      <c r="Q2448">
        <f t="shared" si="54"/>
        <v>2</v>
      </c>
      <c r="R2448">
        <f>IF(P2448="","",0)</f>
        <v>0</v>
      </c>
    </row>
    <row r="2449" spans="1:18" x14ac:dyDescent="0.3">
      <c r="A2449" t="s">
        <v>412</v>
      </c>
      <c r="B2449" s="1">
        <v>38735</v>
      </c>
      <c r="C2449" t="s">
        <v>82</v>
      </c>
      <c r="D2449" t="s">
        <v>443</v>
      </c>
      <c r="E2449" t="s">
        <v>444</v>
      </c>
      <c r="G2449" t="s">
        <v>19</v>
      </c>
      <c r="H2449" t="s">
        <v>128</v>
      </c>
      <c r="I2449" t="s">
        <v>21</v>
      </c>
      <c r="J2449" t="s">
        <v>73</v>
      </c>
      <c r="K2449">
        <v>412</v>
      </c>
      <c r="L2449">
        <v>28.1</v>
      </c>
      <c r="M2449" t="s">
        <v>297</v>
      </c>
      <c r="N2449">
        <v>28.1</v>
      </c>
      <c r="P2449" cm="1">
        <f t="array" ref="P2449">IF(Q2449&gt;0,INDEX(Q2449:Q14583,MATCH(TRUE,INDEX(Q2449:Q14583="",,),0)-1),"")</f>
        <v>4</v>
      </c>
      <c r="Q2449">
        <f t="shared" si="54"/>
        <v>2</v>
      </c>
      <c r="R2449">
        <f>IF(P2449="","",0)</f>
        <v>0</v>
      </c>
    </row>
    <row r="2450" spans="1:18" x14ac:dyDescent="0.3">
      <c r="A2450" t="s">
        <v>412</v>
      </c>
      <c r="B2450" s="1">
        <v>38735</v>
      </c>
      <c r="C2450" t="s">
        <v>82</v>
      </c>
      <c r="D2450" t="s">
        <v>443</v>
      </c>
      <c r="E2450" t="s">
        <v>444</v>
      </c>
      <c r="G2450" t="s">
        <v>19</v>
      </c>
      <c r="H2450" t="s">
        <v>101</v>
      </c>
      <c r="I2450" t="s">
        <v>21</v>
      </c>
      <c r="J2450" t="s">
        <v>73</v>
      </c>
      <c r="K2450">
        <v>383</v>
      </c>
      <c r="L2450">
        <v>34.299999999999997</v>
      </c>
      <c r="M2450" t="s">
        <v>297</v>
      </c>
      <c r="N2450">
        <v>66.59</v>
      </c>
      <c r="P2450" cm="1">
        <f t="array" ref="P2450">IF(Q2450&gt;0,INDEX(Q2450:Q14584,MATCH(TRUE,INDEX(Q2450:Q14584="",,),0)-1),"")</f>
        <v>4</v>
      </c>
      <c r="Q2450">
        <f t="shared" si="54"/>
        <v>2</v>
      </c>
      <c r="R2450">
        <f>IF(P2450="","",0)</f>
        <v>0</v>
      </c>
    </row>
    <row r="2451" spans="1:18" x14ac:dyDescent="0.3">
      <c r="A2451" t="s">
        <v>412</v>
      </c>
      <c r="B2451" s="1">
        <v>38735</v>
      </c>
      <c r="C2451" t="s">
        <v>82</v>
      </c>
      <c r="D2451" t="s">
        <v>443</v>
      </c>
      <c r="E2451" t="s">
        <v>444</v>
      </c>
      <c r="G2451" s="6" t="s">
        <v>88</v>
      </c>
      <c r="H2451" t="s">
        <v>96</v>
      </c>
      <c r="I2451" t="s">
        <v>45</v>
      </c>
      <c r="J2451" t="s">
        <v>93</v>
      </c>
      <c r="K2451">
        <v>11.7</v>
      </c>
      <c r="L2451">
        <v>115</v>
      </c>
      <c r="M2451" t="s">
        <v>297</v>
      </c>
      <c r="N2451">
        <v>115</v>
      </c>
      <c r="P2451" cm="1">
        <f t="array" ref="P2451">IF(Q2451&gt;0,INDEX(Q2451:Q14585,MATCH(TRUE,INDEX(Q2451:Q14585="",,),0)-1),"")</f>
        <v>4</v>
      </c>
      <c r="Q2451">
        <f t="shared" si="54"/>
        <v>2</v>
      </c>
      <c r="R2451">
        <f>IF(P2451="","",0)</f>
        <v>0</v>
      </c>
    </row>
    <row r="2452" spans="1:18" x14ac:dyDescent="0.3">
      <c r="A2452" t="s">
        <v>412</v>
      </c>
      <c r="B2452" s="1">
        <v>38735</v>
      </c>
      <c r="C2452" t="s">
        <v>82</v>
      </c>
      <c r="D2452" t="s">
        <v>443</v>
      </c>
      <c r="E2452" t="s">
        <v>444</v>
      </c>
      <c r="G2452" s="6" t="s">
        <v>88</v>
      </c>
      <c r="H2452" t="s">
        <v>72</v>
      </c>
      <c r="I2452" t="s">
        <v>45</v>
      </c>
      <c r="J2452" t="s">
        <v>93</v>
      </c>
      <c r="K2452">
        <v>4.4000000000000004</v>
      </c>
      <c r="L2452">
        <v>120</v>
      </c>
      <c r="M2452" t="s">
        <v>297</v>
      </c>
      <c r="N2452">
        <v>120</v>
      </c>
      <c r="P2452" cm="1">
        <f t="array" ref="P2452">IF(Q2452&gt;0,INDEX(Q2452:Q14586,MATCH(TRUE,INDEX(Q2452:Q14586="",,),0)-1),"")</f>
        <v>4</v>
      </c>
      <c r="Q2452">
        <f t="shared" si="54"/>
        <v>2</v>
      </c>
      <c r="R2452">
        <f>IF(P2452="","",0)</f>
        <v>0</v>
      </c>
    </row>
    <row r="2453" spans="1:18" x14ac:dyDescent="0.3">
      <c r="A2453" t="s">
        <v>412</v>
      </c>
      <c r="B2453" s="1">
        <v>38735</v>
      </c>
      <c r="C2453" t="s">
        <v>82</v>
      </c>
      <c r="D2453" t="s">
        <v>443</v>
      </c>
      <c r="E2453" t="s">
        <v>444</v>
      </c>
      <c r="G2453" s="6" t="s">
        <v>88</v>
      </c>
      <c r="H2453" t="s">
        <v>72</v>
      </c>
      <c r="I2453" t="s">
        <v>21</v>
      </c>
      <c r="J2453" t="s">
        <v>73</v>
      </c>
      <c r="K2453">
        <v>216</v>
      </c>
      <c r="L2453">
        <v>18.100000000000001</v>
      </c>
      <c r="M2453" t="s">
        <v>297</v>
      </c>
      <c r="N2453">
        <v>18.100000000000001</v>
      </c>
      <c r="P2453" cm="1">
        <f t="array" ref="P2453">IF(Q2453&gt;0,INDEX(Q2453:Q14587,MATCH(TRUE,INDEX(Q2453:Q14587="",,),0)-1),"")</f>
        <v>4</v>
      </c>
      <c r="Q2453">
        <f t="shared" si="54"/>
        <v>2</v>
      </c>
      <c r="R2453">
        <f>IF(P2453="","",0)</f>
        <v>0</v>
      </c>
    </row>
    <row r="2454" spans="1:18" x14ac:dyDescent="0.3">
      <c r="A2454" t="s">
        <v>412</v>
      </c>
      <c r="B2454" s="1">
        <v>38735</v>
      </c>
      <c r="C2454" t="s">
        <v>82</v>
      </c>
      <c r="D2454" t="s">
        <v>443</v>
      </c>
      <c r="E2454" t="s">
        <v>444</v>
      </c>
      <c r="G2454" t="s">
        <v>19</v>
      </c>
      <c r="H2454" t="s">
        <v>96</v>
      </c>
      <c r="I2454" t="s">
        <v>21</v>
      </c>
      <c r="J2454" t="s">
        <v>73</v>
      </c>
      <c r="K2454">
        <v>413</v>
      </c>
      <c r="L2454">
        <v>25.5</v>
      </c>
      <c r="M2454" t="s">
        <v>446</v>
      </c>
      <c r="N2454">
        <v>30.09</v>
      </c>
      <c r="P2454" cm="1">
        <f t="array" ref="P2454">IF(Q2454&gt;0,INDEX(Q2454:Q14588,MATCH(TRUE,INDEX(Q2454:Q14588="",,),0)-1),"")</f>
        <v>4</v>
      </c>
      <c r="Q2454">
        <f t="shared" si="54"/>
        <v>3</v>
      </c>
      <c r="R2454">
        <f>IF(P2454="","",0)</f>
        <v>0</v>
      </c>
    </row>
    <row r="2455" spans="1:18" x14ac:dyDescent="0.3">
      <c r="A2455" t="s">
        <v>412</v>
      </c>
      <c r="B2455" s="1">
        <v>38735</v>
      </c>
      <c r="C2455" t="s">
        <v>82</v>
      </c>
      <c r="D2455" t="s">
        <v>443</v>
      </c>
      <c r="E2455" t="s">
        <v>444</v>
      </c>
      <c r="G2455" t="s">
        <v>19</v>
      </c>
      <c r="H2455" t="s">
        <v>128</v>
      </c>
      <c r="I2455" t="s">
        <v>21</v>
      </c>
      <c r="J2455" t="s">
        <v>73</v>
      </c>
      <c r="K2455">
        <v>412</v>
      </c>
      <c r="L2455">
        <v>28.1</v>
      </c>
      <c r="M2455" t="s">
        <v>446</v>
      </c>
      <c r="N2455">
        <v>35.07</v>
      </c>
      <c r="P2455" cm="1">
        <f t="array" ref="P2455">IF(Q2455&gt;0,INDEX(Q2455:Q14589,MATCH(TRUE,INDEX(Q2455:Q14589="",,),0)-1),"")</f>
        <v>4</v>
      </c>
      <c r="Q2455">
        <f t="shared" si="54"/>
        <v>3</v>
      </c>
      <c r="R2455">
        <f>IF(P2455="","",0)</f>
        <v>0</v>
      </c>
    </row>
    <row r="2456" spans="1:18" x14ac:dyDescent="0.3">
      <c r="A2456" t="s">
        <v>412</v>
      </c>
      <c r="B2456" s="1">
        <v>38735</v>
      </c>
      <c r="C2456" t="s">
        <v>82</v>
      </c>
      <c r="D2456" t="s">
        <v>443</v>
      </c>
      <c r="E2456" t="s">
        <v>444</v>
      </c>
      <c r="G2456" t="s">
        <v>19</v>
      </c>
      <c r="H2456" t="s">
        <v>101</v>
      </c>
      <c r="I2456" t="s">
        <v>21</v>
      </c>
      <c r="J2456" t="s">
        <v>73</v>
      </c>
      <c r="K2456">
        <v>383</v>
      </c>
      <c r="L2456">
        <v>34.299999999999997</v>
      </c>
      <c r="M2456" t="s">
        <v>446</v>
      </c>
      <c r="N2456">
        <v>40.03</v>
      </c>
      <c r="P2456" cm="1">
        <f t="array" ref="P2456">IF(Q2456&gt;0,INDEX(Q2456:Q14590,MATCH(TRUE,INDEX(Q2456:Q14590="",,),0)-1),"")</f>
        <v>4</v>
      </c>
      <c r="Q2456">
        <f t="shared" si="54"/>
        <v>3</v>
      </c>
      <c r="R2456">
        <f>IF(P2456="","",0)</f>
        <v>0</v>
      </c>
    </row>
    <row r="2457" spans="1:18" x14ac:dyDescent="0.3">
      <c r="A2457" t="s">
        <v>412</v>
      </c>
      <c r="B2457" s="1">
        <v>38735</v>
      </c>
      <c r="C2457" t="s">
        <v>82</v>
      </c>
      <c r="D2457" t="s">
        <v>443</v>
      </c>
      <c r="E2457" t="s">
        <v>444</v>
      </c>
      <c r="G2457" s="6" t="s">
        <v>88</v>
      </c>
      <c r="H2457" t="s">
        <v>96</v>
      </c>
      <c r="I2457" t="s">
        <v>45</v>
      </c>
      <c r="J2457" t="s">
        <v>93</v>
      </c>
      <c r="K2457">
        <v>11.7</v>
      </c>
      <c r="L2457">
        <v>115</v>
      </c>
      <c r="M2457" t="s">
        <v>446</v>
      </c>
      <c r="N2457">
        <v>115</v>
      </c>
      <c r="P2457" cm="1">
        <f t="array" ref="P2457">IF(Q2457&gt;0,INDEX(Q2457:Q14591,MATCH(TRUE,INDEX(Q2457:Q14591="",,),0)-1),"")</f>
        <v>4</v>
      </c>
      <c r="Q2457">
        <f t="shared" si="54"/>
        <v>3</v>
      </c>
      <c r="R2457">
        <f>IF(P2457="","",0)</f>
        <v>0</v>
      </c>
    </row>
    <row r="2458" spans="1:18" x14ac:dyDescent="0.3">
      <c r="A2458" t="s">
        <v>412</v>
      </c>
      <c r="B2458" s="1">
        <v>38735</v>
      </c>
      <c r="C2458" t="s">
        <v>82</v>
      </c>
      <c r="D2458" t="s">
        <v>443</v>
      </c>
      <c r="E2458" t="s">
        <v>444</v>
      </c>
      <c r="G2458" s="6" t="s">
        <v>88</v>
      </c>
      <c r="H2458" t="s">
        <v>72</v>
      </c>
      <c r="I2458" t="s">
        <v>45</v>
      </c>
      <c r="J2458" t="s">
        <v>93</v>
      </c>
      <c r="K2458">
        <v>4.4000000000000004</v>
      </c>
      <c r="L2458">
        <v>120</v>
      </c>
      <c r="M2458" t="s">
        <v>446</v>
      </c>
      <c r="N2458">
        <v>120</v>
      </c>
      <c r="P2458" cm="1">
        <f t="array" ref="P2458">IF(Q2458&gt;0,INDEX(Q2458:Q14592,MATCH(TRUE,INDEX(Q2458:Q14592="",,),0)-1),"")</f>
        <v>4</v>
      </c>
      <c r="Q2458">
        <f t="shared" si="54"/>
        <v>3</v>
      </c>
      <c r="R2458">
        <f>IF(P2458="","",0)</f>
        <v>0</v>
      </c>
    </row>
    <row r="2459" spans="1:18" x14ac:dyDescent="0.3">
      <c r="A2459" t="s">
        <v>412</v>
      </c>
      <c r="B2459" s="1">
        <v>38735</v>
      </c>
      <c r="C2459" t="s">
        <v>82</v>
      </c>
      <c r="D2459" t="s">
        <v>443</v>
      </c>
      <c r="E2459" t="s">
        <v>444</v>
      </c>
      <c r="G2459" s="6" t="s">
        <v>88</v>
      </c>
      <c r="H2459" t="s">
        <v>72</v>
      </c>
      <c r="I2459" t="s">
        <v>21</v>
      </c>
      <c r="J2459" t="s">
        <v>73</v>
      </c>
      <c r="K2459">
        <v>216</v>
      </c>
      <c r="L2459">
        <v>18.100000000000001</v>
      </c>
      <c r="M2459" t="s">
        <v>446</v>
      </c>
      <c r="N2459">
        <v>18.100000000000001</v>
      </c>
      <c r="P2459" cm="1">
        <f t="array" ref="P2459">IF(Q2459&gt;0,INDEX(Q2459:Q14593,MATCH(TRUE,INDEX(Q2459:Q14593="",,),0)-1),"")</f>
        <v>4</v>
      </c>
      <c r="Q2459">
        <f t="shared" si="54"/>
        <v>3</v>
      </c>
      <c r="R2459">
        <f>IF(P2459="","",0)</f>
        <v>0</v>
      </c>
    </row>
    <row r="2460" spans="1:18" x14ac:dyDescent="0.3">
      <c r="A2460" t="s">
        <v>412</v>
      </c>
      <c r="B2460" s="1">
        <v>38735</v>
      </c>
      <c r="C2460" t="s">
        <v>82</v>
      </c>
      <c r="D2460" t="s">
        <v>443</v>
      </c>
      <c r="E2460" t="s">
        <v>444</v>
      </c>
      <c r="G2460" t="s">
        <v>19</v>
      </c>
      <c r="H2460" t="s">
        <v>96</v>
      </c>
      <c r="I2460" t="s">
        <v>21</v>
      </c>
      <c r="J2460" t="s">
        <v>73</v>
      </c>
      <c r="K2460">
        <v>413</v>
      </c>
      <c r="L2460">
        <v>25.5</v>
      </c>
      <c r="M2460" t="s">
        <v>447</v>
      </c>
      <c r="N2460">
        <v>26.5</v>
      </c>
      <c r="P2460" cm="1">
        <f t="array" ref="P2460">IF(Q2460&gt;0,INDEX(Q2460:Q14594,MATCH(TRUE,INDEX(Q2460:Q14594="",,),0)-1),"")</f>
        <v>4</v>
      </c>
      <c r="Q2460">
        <f t="shared" si="54"/>
        <v>4</v>
      </c>
      <c r="R2460">
        <f>IF(P2460="","",0)</f>
        <v>0</v>
      </c>
    </row>
    <row r="2461" spans="1:18" x14ac:dyDescent="0.3">
      <c r="A2461" t="s">
        <v>412</v>
      </c>
      <c r="B2461" s="1">
        <v>38735</v>
      </c>
      <c r="C2461" t="s">
        <v>82</v>
      </c>
      <c r="D2461" t="s">
        <v>443</v>
      </c>
      <c r="E2461" t="s">
        <v>444</v>
      </c>
      <c r="G2461" t="s">
        <v>19</v>
      </c>
      <c r="H2461" t="s">
        <v>128</v>
      </c>
      <c r="I2461" t="s">
        <v>21</v>
      </c>
      <c r="J2461" t="s">
        <v>73</v>
      </c>
      <c r="K2461">
        <v>412</v>
      </c>
      <c r="L2461">
        <v>28.1</v>
      </c>
      <c r="M2461" t="s">
        <v>447</v>
      </c>
      <c r="N2461">
        <v>38.200000000000003</v>
      </c>
      <c r="P2461" cm="1">
        <f t="array" ref="P2461">IF(Q2461&gt;0,INDEX(Q2461:Q14595,MATCH(TRUE,INDEX(Q2461:Q14595="",,),0)-1),"")</f>
        <v>4</v>
      </c>
      <c r="Q2461">
        <f t="shared" si="54"/>
        <v>4</v>
      </c>
      <c r="R2461">
        <f>IF(P2461="","",0)</f>
        <v>0</v>
      </c>
    </row>
    <row r="2462" spans="1:18" x14ac:dyDescent="0.3">
      <c r="A2462" t="s">
        <v>412</v>
      </c>
      <c r="B2462" s="1">
        <v>38735</v>
      </c>
      <c r="C2462" t="s">
        <v>82</v>
      </c>
      <c r="D2462" t="s">
        <v>443</v>
      </c>
      <c r="E2462" t="s">
        <v>444</v>
      </c>
      <c r="G2462" t="s">
        <v>19</v>
      </c>
      <c r="H2462" t="s">
        <v>101</v>
      </c>
      <c r="I2462" t="s">
        <v>21</v>
      </c>
      <c r="J2462" t="s">
        <v>73</v>
      </c>
      <c r="K2462">
        <v>383</v>
      </c>
      <c r="L2462">
        <v>34.299999999999997</v>
      </c>
      <c r="M2462" t="s">
        <v>447</v>
      </c>
      <c r="N2462">
        <v>38.5</v>
      </c>
      <c r="P2462" cm="1">
        <f t="array" ref="P2462">IF(Q2462&gt;0,INDEX(Q2462:Q14596,MATCH(TRUE,INDEX(Q2462:Q14596="",,),0)-1),"")</f>
        <v>4</v>
      </c>
      <c r="Q2462">
        <f t="shared" si="54"/>
        <v>4</v>
      </c>
      <c r="R2462">
        <f>IF(P2462="","",0)</f>
        <v>0</v>
      </c>
    </row>
    <row r="2463" spans="1:18" x14ac:dyDescent="0.3">
      <c r="A2463" t="s">
        <v>412</v>
      </c>
      <c r="B2463" s="1">
        <v>38735</v>
      </c>
      <c r="C2463" t="s">
        <v>82</v>
      </c>
      <c r="D2463" t="s">
        <v>443</v>
      </c>
      <c r="E2463" t="s">
        <v>444</v>
      </c>
      <c r="G2463" s="6" t="s">
        <v>88</v>
      </c>
      <c r="H2463" t="s">
        <v>96</v>
      </c>
      <c r="I2463" t="s">
        <v>45</v>
      </c>
      <c r="J2463" t="s">
        <v>93</v>
      </c>
      <c r="K2463">
        <v>11.7</v>
      </c>
      <c r="L2463">
        <v>115</v>
      </c>
      <c r="M2463" t="s">
        <v>447</v>
      </c>
      <c r="N2463">
        <v>115</v>
      </c>
      <c r="P2463" cm="1">
        <f t="array" ref="P2463">IF(Q2463&gt;0,INDEX(Q2463:Q14597,MATCH(TRUE,INDEX(Q2463:Q14597="",,),0)-1),"")</f>
        <v>4</v>
      </c>
      <c r="Q2463">
        <f t="shared" si="54"/>
        <v>4</v>
      </c>
      <c r="R2463">
        <f>IF(P2463="","",0)</f>
        <v>0</v>
      </c>
    </row>
    <row r="2464" spans="1:18" x14ac:dyDescent="0.3">
      <c r="A2464" t="s">
        <v>412</v>
      </c>
      <c r="B2464" s="1">
        <v>38735</v>
      </c>
      <c r="C2464" t="s">
        <v>82</v>
      </c>
      <c r="D2464" t="s">
        <v>443</v>
      </c>
      <c r="E2464" t="s">
        <v>444</v>
      </c>
      <c r="G2464" s="6" t="s">
        <v>88</v>
      </c>
      <c r="H2464" t="s">
        <v>72</v>
      </c>
      <c r="I2464" t="s">
        <v>45</v>
      </c>
      <c r="J2464" t="s">
        <v>93</v>
      </c>
      <c r="K2464">
        <v>4.4000000000000004</v>
      </c>
      <c r="L2464">
        <v>120</v>
      </c>
      <c r="M2464" t="s">
        <v>447</v>
      </c>
      <c r="N2464">
        <v>120</v>
      </c>
      <c r="P2464" cm="1">
        <f t="array" ref="P2464">IF(Q2464&gt;0,INDEX(Q2464:Q14598,MATCH(TRUE,INDEX(Q2464:Q14598="",,),0)-1),"")</f>
        <v>4</v>
      </c>
      <c r="Q2464">
        <f t="shared" si="54"/>
        <v>4</v>
      </c>
      <c r="R2464">
        <f>IF(P2464="","",0)</f>
        <v>0</v>
      </c>
    </row>
    <row r="2465" spans="1:18" x14ac:dyDescent="0.3">
      <c r="A2465" t="s">
        <v>412</v>
      </c>
      <c r="B2465" s="1">
        <v>38735</v>
      </c>
      <c r="C2465" t="s">
        <v>82</v>
      </c>
      <c r="D2465" t="s">
        <v>443</v>
      </c>
      <c r="E2465" t="s">
        <v>444</v>
      </c>
      <c r="G2465" s="6" t="s">
        <v>88</v>
      </c>
      <c r="H2465" t="s">
        <v>72</v>
      </c>
      <c r="I2465" t="s">
        <v>21</v>
      </c>
      <c r="J2465" t="s">
        <v>73</v>
      </c>
      <c r="K2465">
        <v>216</v>
      </c>
      <c r="L2465">
        <v>18.100000000000001</v>
      </c>
      <c r="M2465" t="s">
        <v>447</v>
      </c>
      <c r="N2465">
        <v>18.100000000000001</v>
      </c>
      <c r="P2465" cm="1">
        <f t="array" ref="P2465">IF(Q2465&gt;0,INDEX(Q2465:Q14599,MATCH(TRUE,INDEX(Q2465:Q14599="",,),0)-1),"")</f>
        <v>4</v>
      </c>
      <c r="Q2465">
        <f t="shared" si="54"/>
        <v>4</v>
      </c>
      <c r="R2465">
        <f>IF(P2465="","",0)</f>
        <v>0</v>
      </c>
    </row>
    <row r="2466" spans="1:18" x14ac:dyDescent="0.3">
      <c r="P2466" t="str" cm="1">
        <f t="array" ref="P2466">IF(Q2466&gt;0,INDEX(Q2466:Q14600,MATCH(TRUE,INDEX(Q2466:Q14600="",,),0)-1),"")</f>
        <v/>
      </c>
      <c r="R2466" t="str">
        <f>IF(P2466="","",0)</f>
        <v/>
      </c>
    </row>
    <row r="2467" spans="1:18" x14ac:dyDescent="0.3">
      <c r="A2467" t="s">
        <v>412</v>
      </c>
      <c r="B2467" s="1">
        <v>38735</v>
      </c>
      <c r="C2467" t="s">
        <v>82</v>
      </c>
      <c r="D2467" t="s">
        <v>448</v>
      </c>
      <c r="E2467" t="s">
        <v>449</v>
      </c>
      <c r="G2467" t="s">
        <v>19</v>
      </c>
      <c r="H2467" t="s">
        <v>102</v>
      </c>
      <c r="I2467" t="s">
        <v>45</v>
      </c>
      <c r="J2467" t="s">
        <v>93</v>
      </c>
      <c r="K2467">
        <v>12.1</v>
      </c>
      <c r="L2467">
        <v>880</v>
      </c>
      <c r="M2467" t="s">
        <v>297</v>
      </c>
      <c r="N2467">
        <v>880</v>
      </c>
      <c r="O2467" t="s">
        <v>24</v>
      </c>
      <c r="P2467" cm="1">
        <f t="array" ref="P2467">IF(Q2467&gt;0,INDEX(Q2467:Q14601,MATCH(TRUE,INDEX(Q2467:Q14601="",,),0)-1),"")</f>
        <v>5</v>
      </c>
      <c r="Q2467">
        <f>INT((ROW()-2467)/6)+1</f>
        <v>1</v>
      </c>
      <c r="R2467">
        <f>IF(P2467="","",0)</f>
        <v>0</v>
      </c>
    </row>
    <row r="2468" spans="1:18" x14ac:dyDescent="0.3">
      <c r="A2468" t="s">
        <v>412</v>
      </c>
      <c r="B2468" s="1">
        <v>38735</v>
      </c>
      <c r="C2468" t="s">
        <v>82</v>
      </c>
      <c r="D2468" t="s">
        <v>448</v>
      </c>
      <c r="E2468" t="s">
        <v>449</v>
      </c>
      <c r="G2468" t="s">
        <v>19</v>
      </c>
      <c r="H2468" t="s">
        <v>100</v>
      </c>
      <c r="I2468" t="s">
        <v>45</v>
      </c>
      <c r="J2468" t="s">
        <v>93</v>
      </c>
      <c r="K2468">
        <v>14.2</v>
      </c>
      <c r="L2468">
        <v>138</v>
      </c>
      <c r="M2468" t="s">
        <v>297</v>
      </c>
      <c r="N2468">
        <v>334.24</v>
      </c>
      <c r="O2468" t="s">
        <v>24</v>
      </c>
      <c r="P2468" cm="1">
        <f t="array" ref="P2468">IF(Q2468&gt;0,INDEX(Q2468:Q14602,MATCH(TRUE,INDEX(Q2468:Q14602="",,),0)-1),"")</f>
        <v>5</v>
      </c>
      <c r="Q2468">
        <f t="shared" ref="Q2468:Q2496" si="55">INT((ROW()-2467)/6)+1</f>
        <v>1</v>
      </c>
      <c r="R2468">
        <f>IF(P2468="","",0)</f>
        <v>0</v>
      </c>
    </row>
    <row r="2469" spans="1:18" x14ac:dyDescent="0.3">
      <c r="A2469" t="s">
        <v>412</v>
      </c>
      <c r="B2469" s="1">
        <v>38735</v>
      </c>
      <c r="C2469" t="s">
        <v>82</v>
      </c>
      <c r="D2469" t="s">
        <v>448</v>
      </c>
      <c r="E2469" t="s">
        <v>449</v>
      </c>
      <c r="G2469" t="s">
        <v>19</v>
      </c>
      <c r="H2469" t="s">
        <v>72</v>
      </c>
      <c r="I2469" t="s">
        <v>21</v>
      </c>
      <c r="J2469" t="s">
        <v>73</v>
      </c>
      <c r="K2469">
        <v>76</v>
      </c>
      <c r="L2469">
        <v>22.1</v>
      </c>
      <c r="M2469" t="s">
        <v>297</v>
      </c>
      <c r="N2469">
        <v>22.1</v>
      </c>
      <c r="O2469" t="s">
        <v>24</v>
      </c>
      <c r="P2469" cm="1">
        <f t="array" ref="P2469">IF(Q2469&gt;0,INDEX(Q2469:Q14603,MATCH(TRUE,INDEX(Q2469:Q14603="",,),0)-1),"")</f>
        <v>5</v>
      </c>
      <c r="Q2469">
        <f t="shared" si="55"/>
        <v>1</v>
      </c>
      <c r="R2469">
        <f>IF(P2469="","",0)</f>
        <v>0</v>
      </c>
    </row>
    <row r="2470" spans="1:18" x14ac:dyDescent="0.3">
      <c r="A2470" t="s">
        <v>412</v>
      </c>
      <c r="B2470" s="1">
        <v>38735</v>
      </c>
      <c r="C2470" t="s">
        <v>82</v>
      </c>
      <c r="D2470" t="s">
        <v>448</v>
      </c>
      <c r="E2470" t="s">
        <v>449</v>
      </c>
      <c r="G2470" s="6" t="s">
        <v>88</v>
      </c>
      <c r="H2470" t="s">
        <v>72</v>
      </c>
      <c r="I2470" t="s">
        <v>45</v>
      </c>
      <c r="J2470" t="s">
        <v>93</v>
      </c>
      <c r="K2470">
        <v>1.5</v>
      </c>
      <c r="L2470">
        <v>140</v>
      </c>
      <c r="M2470" t="s">
        <v>297</v>
      </c>
      <c r="N2470">
        <v>140</v>
      </c>
      <c r="O2470" t="s">
        <v>24</v>
      </c>
      <c r="P2470" cm="1">
        <f t="array" ref="P2470">IF(Q2470&gt;0,INDEX(Q2470:Q14604,MATCH(TRUE,INDEX(Q2470:Q14604="",,),0)-1),"")</f>
        <v>5</v>
      </c>
      <c r="Q2470">
        <f t="shared" si="55"/>
        <v>1</v>
      </c>
      <c r="R2470">
        <f>IF(P2470="","",0)</f>
        <v>0</v>
      </c>
    </row>
    <row r="2471" spans="1:18" x14ac:dyDescent="0.3">
      <c r="A2471" t="s">
        <v>412</v>
      </c>
      <c r="B2471" s="1">
        <v>38735</v>
      </c>
      <c r="C2471" t="s">
        <v>82</v>
      </c>
      <c r="D2471" t="s">
        <v>448</v>
      </c>
      <c r="E2471" t="s">
        <v>449</v>
      </c>
      <c r="G2471" s="6" t="s">
        <v>88</v>
      </c>
      <c r="H2471" t="s">
        <v>100</v>
      </c>
      <c r="I2471" t="s">
        <v>21</v>
      </c>
      <c r="J2471" t="s">
        <v>73</v>
      </c>
      <c r="K2471">
        <v>44</v>
      </c>
      <c r="L2471">
        <v>17.850000000000001</v>
      </c>
      <c r="M2471" t="s">
        <v>297</v>
      </c>
      <c r="N2471">
        <v>17.850000000000001</v>
      </c>
      <c r="O2471" t="s">
        <v>24</v>
      </c>
      <c r="P2471" cm="1">
        <f t="array" ref="P2471">IF(Q2471&gt;0,INDEX(Q2471:Q14605,MATCH(TRUE,INDEX(Q2471:Q14605="",,),0)-1),"")</f>
        <v>5</v>
      </c>
      <c r="Q2471">
        <f t="shared" si="55"/>
        <v>1</v>
      </c>
      <c r="R2471">
        <f>IF(P2471="","",0)</f>
        <v>0</v>
      </c>
    </row>
    <row r="2472" spans="1:18" x14ac:dyDescent="0.3">
      <c r="A2472" t="s">
        <v>412</v>
      </c>
      <c r="B2472" s="1">
        <v>38735</v>
      </c>
      <c r="C2472" t="s">
        <v>82</v>
      </c>
      <c r="D2472" t="s">
        <v>448</v>
      </c>
      <c r="E2472" t="s">
        <v>449</v>
      </c>
      <c r="G2472" s="6" t="s">
        <v>88</v>
      </c>
      <c r="H2472" t="s">
        <v>128</v>
      </c>
      <c r="I2472" t="s">
        <v>21</v>
      </c>
      <c r="J2472" t="s">
        <v>73</v>
      </c>
      <c r="K2472">
        <v>22</v>
      </c>
      <c r="L2472">
        <v>34.200000000000003</v>
      </c>
      <c r="M2472" t="s">
        <v>297</v>
      </c>
      <c r="N2472">
        <v>34.200000000000003</v>
      </c>
      <c r="O2472" t="s">
        <v>24</v>
      </c>
      <c r="P2472" cm="1">
        <f t="array" ref="P2472">IF(Q2472&gt;0,INDEX(Q2472:Q14606,MATCH(TRUE,INDEX(Q2472:Q14606="",,),0)-1),"")</f>
        <v>5</v>
      </c>
      <c r="Q2472">
        <f t="shared" si="55"/>
        <v>1</v>
      </c>
      <c r="R2472">
        <f>IF(P2472="","",0)</f>
        <v>0</v>
      </c>
    </row>
    <row r="2473" spans="1:18" x14ac:dyDescent="0.3">
      <c r="A2473" t="s">
        <v>412</v>
      </c>
      <c r="B2473" s="1">
        <v>38735</v>
      </c>
      <c r="C2473" t="s">
        <v>82</v>
      </c>
      <c r="D2473" t="s">
        <v>448</v>
      </c>
      <c r="E2473" t="s">
        <v>449</v>
      </c>
      <c r="G2473" t="s">
        <v>19</v>
      </c>
      <c r="H2473" t="s">
        <v>102</v>
      </c>
      <c r="I2473" t="s">
        <v>45</v>
      </c>
      <c r="J2473" t="s">
        <v>93</v>
      </c>
      <c r="K2473">
        <v>12.1</v>
      </c>
      <c r="L2473">
        <v>880</v>
      </c>
      <c r="M2473" t="s">
        <v>450</v>
      </c>
      <c r="N2473">
        <v>900</v>
      </c>
      <c r="P2473" cm="1">
        <f t="array" ref="P2473">IF(Q2473&gt;0,INDEX(Q2473:Q14607,MATCH(TRUE,INDEX(Q2473:Q14607="",,),0)-1),"")</f>
        <v>5</v>
      </c>
      <c r="Q2473">
        <f t="shared" si="55"/>
        <v>2</v>
      </c>
      <c r="R2473">
        <f>IF(P2473="","",0)</f>
        <v>0</v>
      </c>
    </row>
    <row r="2474" spans="1:18" x14ac:dyDescent="0.3">
      <c r="A2474" t="s">
        <v>412</v>
      </c>
      <c r="B2474" s="1">
        <v>38735</v>
      </c>
      <c r="C2474" t="s">
        <v>82</v>
      </c>
      <c r="D2474" t="s">
        <v>448</v>
      </c>
      <c r="E2474" t="s">
        <v>449</v>
      </c>
      <c r="G2474" t="s">
        <v>19</v>
      </c>
      <c r="H2474" t="s">
        <v>100</v>
      </c>
      <c r="I2474" t="s">
        <v>45</v>
      </c>
      <c r="J2474" t="s">
        <v>93</v>
      </c>
      <c r="K2474">
        <v>14.2</v>
      </c>
      <c r="L2474">
        <v>138</v>
      </c>
      <c r="M2474" t="s">
        <v>450</v>
      </c>
      <c r="N2474">
        <v>205</v>
      </c>
      <c r="P2474" cm="1">
        <f t="array" ref="P2474">IF(Q2474&gt;0,INDEX(Q2474:Q14608,MATCH(TRUE,INDEX(Q2474:Q14608="",,),0)-1),"")</f>
        <v>5</v>
      </c>
      <c r="Q2474">
        <f t="shared" si="55"/>
        <v>2</v>
      </c>
      <c r="R2474">
        <f>IF(P2474="","",0)</f>
        <v>0</v>
      </c>
    </row>
    <row r="2475" spans="1:18" x14ac:dyDescent="0.3">
      <c r="A2475" t="s">
        <v>412</v>
      </c>
      <c r="B2475" s="1">
        <v>38735</v>
      </c>
      <c r="C2475" t="s">
        <v>82</v>
      </c>
      <c r="D2475" t="s">
        <v>448</v>
      </c>
      <c r="E2475" t="s">
        <v>449</v>
      </c>
      <c r="G2475" t="s">
        <v>19</v>
      </c>
      <c r="H2475" t="s">
        <v>72</v>
      </c>
      <c r="I2475" t="s">
        <v>21</v>
      </c>
      <c r="J2475" t="s">
        <v>73</v>
      </c>
      <c r="K2475">
        <v>76</v>
      </c>
      <c r="L2475">
        <v>22.1</v>
      </c>
      <c r="M2475" t="s">
        <v>450</v>
      </c>
      <c r="N2475">
        <v>37</v>
      </c>
      <c r="P2475" cm="1">
        <f t="array" ref="P2475">IF(Q2475&gt;0,INDEX(Q2475:Q14609,MATCH(TRUE,INDEX(Q2475:Q14609="",,),0)-1),"")</f>
        <v>5</v>
      </c>
      <c r="Q2475">
        <f t="shared" si="55"/>
        <v>2</v>
      </c>
      <c r="R2475">
        <f>IF(P2475="","",0)</f>
        <v>0</v>
      </c>
    </row>
    <row r="2476" spans="1:18" x14ac:dyDescent="0.3">
      <c r="A2476" t="s">
        <v>412</v>
      </c>
      <c r="B2476" s="1">
        <v>38735</v>
      </c>
      <c r="C2476" t="s">
        <v>82</v>
      </c>
      <c r="D2476" t="s">
        <v>448</v>
      </c>
      <c r="E2476" t="s">
        <v>449</v>
      </c>
      <c r="G2476" s="6" t="s">
        <v>88</v>
      </c>
      <c r="H2476" t="s">
        <v>72</v>
      </c>
      <c r="I2476" t="s">
        <v>45</v>
      </c>
      <c r="J2476" t="s">
        <v>93</v>
      </c>
      <c r="K2476">
        <v>1.5</v>
      </c>
      <c r="L2476">
        <v>140</v>
      </c>
      <c r="M2476" t="s">
        <v>450</v>
      </c>
      <c r="N2476">
        <v>140</v>
      </c>
      <c r="P2476" cm="1">
        <f t="array" ref="P2476">IF(Q2476&gt;0,INDEX(Q2476:Q14610,MATCH(TRUE,INDEX(Q2476:Q14610="",,),0)-1),"")</f>
        <v>5</v>
      </c>
      <c r="Q2476">
        <f t="shared" si="55"/>
        <v>2</v>
      </c>
      <c r="R2476">
        <f>IF(P2476="","",0)</f>
        <v>0</v>
      </c>
    </row>
    <row r="2477" spans="1:18" x14ac:dyDescent="0.3">
      <c r="A2477" t="s">
        <v>412</v>
      </c>
      <c r="B2477" s="1">
        <v>38735</v>
      </c>
      <c r="C2477" t="s">
        <v>82</v>
      </c>
      <c r="D2477" t="s">
        <v>448</v>
      </c>
      <c r="E2477" t="s">
        <v>449</v>
      </c>
      <c r="G2477" s="6" t="s">
        <v>88</v>
      </c>
      <c r="H2477" t="s">
        <v>100</v>
      </c>
      <c r="I2477" t="s">
        <v>21</v>
      </c>
      <c r="J2477" t="s">
        <v>73</v>
      </c>
      <c r="K2477">
        <v>44</v>
      </c>
      <c r="L2477">
        <v>17.850000000000001</v>
      </c>
      <c r="M2477" t="s">
        <v>450</v>
      </c>
      <c r="N2477">
        <v>17.850000000000001</v>
      </c>
      <c r="P2477" cm="1">
        <f t="array" ref="P2477">IF(Q2477&gt;0,INDEX(Q2477:Q14611,MATCH(TRUE,INDEX(Q2477:Q14611="",,),0)-1),"")</f>
        <v>5</v>
      </c>
      <c r="Q2477">
        <f t="shared" si="55"/>
        <v>2</v>
      </c>
      <c r="R2477">
        <f>IF(P2477="","",0)</f>
        <v>0</v>
      </c>
    </row>
    <row r="2478" spans="1:18" x14ac:dyDescent="0.3">
      <c r="A2478" t="s">
        <v>412</v>
      </c>
      <c r="B2478" s="1">
        <v>38735</v>
      </c>
      <c r="C2478" t="s">
        <v>82</v>
      </c>
      <c r="D2478" t="s">
        <v>448</v>
      </c>
      <c r="E2478" t="s">
        <v>449</v>
      </c>
      <c r="G2478" s="6" t="s">
        <v>88</v>
      </c>
      <c r="H2478" t="s">
        <v>128</v>
      </c>
      <c r="I2478" t="s">
        <v>21</v>
      </c>
      <c r="J2478" t="s">
        <v>73</v>
      </c>
      <c r="K2478">
        <v>22</v>
      </c>
      <c r="L2478">
        <v>34.200000000000003</v>
      </c>
      <c r="M2478" t="s">
        <v>450</v>
      </c>
      <c r="N2478">
        <v>34.200000000000003</v>
      </c>
      <c r="P2478" cm="1">
        <f t="array" ref="P2478">IF(Q2478&gt;0,INDEX(Q2478:Q14612,MATCH(TRUE,INDEX(Q2478:Q14612="",,),0)-1),"")</f>
        <v>5</v>
      </c>
      <c r="Q2478">
        <f t="shared" si="55"/>
        <v>2</v>
      </c>
      <c r="R2478">
        <f>IF(P2478="","",0)</f>
        <v>0</v>
      </c>
    </row>
    <row r="2479" spans="1:18" x14ac:dyDescent="0.3">
      <c r="A2479" t="s">
        <v>412</v>
      </c>
      <c r="B2479" s="1">
        <v>38735</v>
      </c>
      <c r="C2479" t="s">
        <v>82</v>
      </c>
      <c r="D2479" t="s">
        <v>448</v>
      </c>
      <c r="E2479" t="s">
        <v>449</v>
      </c>
      <c r="G2479" t="s">
        <v>19</v>
      </c>
      <c r="H2479" t="s">
        <v>102</v>
      </c>
      <c r="I2479" t="s">
        <v>45</v>
      </c>
      <c r="J2479" t="s">
        <v>93</v>
      </c>
      <c r="K2479">
        <v>12.1</v>
      </c>
      <c r="L2479">
        <v>880</v>
      </c>
      <c r="M2479" t="s">
        <v>451</v>
      </c>
      <c r="N2479">
        <v>880</v>
      </c>
      <c r="P2479" cm="1">
        <f t="array" ref="P2479">IF(Q2479&gt;0,INDEX(Q2479:Q14613,MATCH(TRUE,INDEX(Q2479:Q14613="",,),0)-1),"")</f>
        <v>5</v>
      </c>
      <c r="Q2479">
        <f t="shared" si="55"/>
        <v>3</v>
      </c>
      <c r="R2479">
        <f>IF(P2479="","",0)</f>
        <v>0</v>
      </c>
    </row>
    <row r="2480" spans="1:18" x14ac:dyDescent="0.3">
      <c r="A2480" t="s">
        <v>412</v>
      </c>
      <c r="B2480" s="1">
        <v>38735</v>
      </c>
      <c r="C2480" t="s">
        <v>82</v>
      </c>
      <c r="D2480" t="s">
        <v>448</v>
      </c>
      <c r="E2480" t="s">
        <v>449</v>
      </c>
      <c r="G2480" t="s">
        <v>19</v>
      </c>
      <c r="H2480" t="s">
        <v>100</v>
      </c>
      <c r="I2480" t="s">
        <v>45</v>
      </c>
      <c r="J2480" t="s">
        <v>93</v>
      </c>
      <c r="K2480">
        <v>14.2</v>
      </c>
      <c r="L2480">
        <v>138</v>
      </c>
      <c r="M2480" t="s">
        <v>451</v>
      </c>
      <c r="N2480">
        <v>200</v>
      </c>
      <c r="P2480" cm="1">
        <f t="array" ref="P2480">IF(Q2480&gt;0,INDEX(Q2480:Q14614,MATCH(TRUE,INDEX(Q2480:Q14614="",,),0)-1),"")</f>
        <v>5</v>
      </c>
      <c r="Q2480">
        <f t="shared" si="55"/>
        <v>3</v>
      </c>
      <c r="R2480">
        <f>IF(P2480="","",0)</f>
        <v>0</v>
      </c>
    </row>
    <row r="2481" spans="1:18" x14ac:dyDescent="0.3">
      <c r="A2481" t="s">
        <v>412</v>
      </c>
      <c r="B2481" s="1">
        <v>38735</v>
      </c>
      <c r="C2481" t="s">
        <v>82</v>
      </c>
      <c r="D2481" t="s">
        <v>448</v>
      </c>
      <c r="E2481" t="s">
        <v>449</v>
      </c>
      <c r="G2481" t="s">
        <v>19</v>
      </c>
      <c r="H2481" t="s">
        <v>72</v>
      </c>
      <c r="I2481" t="s">
        <v>21</v>
      </c>
      <c r="J2481" t="s">
        <v>73</v>
      </c>
      <c r="K2481">
        <v>76</v>
      </c>
      <c r="L2481">
        <v>22.1</v>
      </c>
      <c r="M2481" t="s">
        <v>451</v>
      </c>
      <c r="N2481">
        <v>25</v>
      </c>
      <c r="P2481" cm="1">
        <f t="array" ref="P2481">IF(Q2481&gt;0,INDEX(Q2481:Q14615,MATCH(TRUE,INDEX(Q2481:Q14615="",,),0)-1),"")</f>
        <v>5</v>
      </c>
      <c r="Q2481">
        <f t="shared" si="55"/>
        <v>3</v>
      </c>
      <c r="R2481">
        <f>IF(P2481="","",0)</f>
        <v>0</v>
      </c>
    </row>
    <row r="2482" spans="1:18" x14ac:dyDescent="0.3">
      <c r="A2482" t="s">
        <v>412</v>
      </c>
      <c r="B2482" s="1">
        <v>38735</v>
      </c>
      <c r="C2482" t="s">
        <v>82</v>
      </c>
      <c r="D2482" t="s">
        <v>448</v>
      </c>
      <c r="E2482" t="s">
        <v>449</v>
      </c>
      <c r="G2482" s="6" t="s">
        <v>88</v>
      </c>
      <c r="H2482" t="s">
        <v>72</v>
      </c>
      <c r="I2482" t="s">
        <v>45</v>
      </c>
      <c r="J2482" t="s">
        <v>93</v>
      </c>
      <c r="K2482">
        <v>1.5</v>
      </c>
      <c r="L2482">
        <v>140</v>
      </c>
      <c r="M2482" t="s">
        <v>451</v>
      </c>
      <c r="N2482">
        <v>140</v>
      </c>
      <c r="P2482" cm="1">
        <f t="array" ref="P2482">IF(Q2482&gt;0,INDEX(Q2482:Q14616,MATCH(TRUE,INDEX(Q2482:Q14616="",,),0)-1),"")</f>
        <v>5</v>
      </c>
      <c r="Q2482">
        <f t="shared" si="55"/>
        <v>3</v>
      </c>
      <c r="R2482">
        <f>IF(P2482="","",0)</f>
        <v>0</v>
      </c>
    </row>
    <row r="2483" spans="1:18" x14ac:dyDescent="0.3">
      <c r="A2483" t="s">
        <v>412</v>
      </c>
      <c r="B2483" s="1">
        <v>38735</v>
      </c>
      <c r="C2483" t="s">
        <v>82</v>
      </c>
      <c r="D2483" t="s">
        <v>448</v>
      </c>
      <c r="E2483" t="s">
        <v>449</v>
      </c>
      <c r="G2483" s="6" t="s">
        <v>88</v>
      </c>
      <c r="H2483" t="s">
        <v>100</v>
      </c>
      <c r="I2483" t="s">
        <v>21</v>
      </c>
      <c r="J2483" t="s">
        <v>73</v>
      </c>
      <c r="K2483">
        <v>44</v>
      </c>
      <c r="L2483">
        <v>17.850000000000001</v>
      </c>
      <c r="M2483" t="s">
        <v>451</v>
      </c>
      <c r="N2483">
        <v>17.850000000000001</v>
      </c>
      <c r="P2483" cm="1">
        <f t="array" ref="P2483">IF(Q2483&gt;0,INDEX(Q2483:Q14617,MATCH(TRUE,INDEX(Q2483:Q14617="",,),0)-1),"")</f>
        <v>5</v>
      </c>
      <c r="Q2483">
        <f t="shared" si="55"/>
        <v>3</v>
      </c>
      <c r="R2483">
        <f>IF(P2483="","",0)</f>
        <v>0</v>
      </c>
    </row>
    <row r="2484" spans="1:18" x14ac:dyDescent="0.3">
      <c r="A2484" t="s">
        <v>412</v>
      </c>
      <c r="B2484" s="1">
        <v>38735</v>
      </c>
      <c r="C2484" t="s">
        <v>82</v>
      </c>
      <c r="D2484" t="s">
        <v>448</v>
      </c>
      <c r="E2484" t="s">
        <v>449</v>
      </c>
      <c r="G2484" s="6" t="s">
        <v>88</v>
      </c>
      <c r="H2484" t="s">
        <v>128</v>
      </c>
      <c r="I2484" t="s">
        <v>21</v>
      </c>
      <c r="J2484" t="s">
        <v>73</v>
      </c>
      <c r="K2484">
        <v>22</v>
      </c>
      <c r="L2484">
        <v>34.200000000000003</v>
      </c>
      <c r="M2484" t="s">
        <v>451</v>
      </c>
      <c r="N2484">
        <v>34.200000000000003</v>
      </c>
      <c r="P2484" cm="1">
        <f t="array" ref="P2484">IF(Q2484&gt;0,INDEX(Q2484:Q14618,MATCH(TRUE,INDEX(Q2484:Q14618="",,),0)-1),"")</f>
        <v>5</v>
      </c>
      <c r="Q2484">
        <f t="shared" si="55"/>
        <v>3</v>
      </c>
      <c r="R2484">
        <f>IF(P2484="","",0)</f>
        <v>0</v>
      </c>
    </row>
    <row r="2485" spans="1:18" x14ac:dyDescent="0.3">
      <c r="A2485" t="s">
        <v>412</v>
      </c>
      <c r="B2485" s="1">
        <v>38735</v>
      </c>
      <c r="C2485" t="s">
        <v>82</v>
      </c>
      <c r="D2485" t="s">
        <v>448</v>
      </c>
      <c r="E2485" t="s">
        <v>449</v>
      </c>
      <c r="G2485" t="s">
        <v>19</v>
      </c>
      <c r="H2485" t="s">
        <v>102</v>
      </c>
      <c r="I2485" t="s">
        <v>45</v>
      </c>
      <c r="J2485" t="s">
        <v>93</v>
      </c>
      <c r="K2485">
        <v>12.1</v>
      </c>
      <c r="L2485">
        <v>880</v>
      </c>
      <c r="M2485" t="s">
        <v>447</v>
      </c>
      <c r="N2485">
        <v>880</v>
      </c>
      <c r="P2485" cm="1">
        <f t="array" ref="P2485">IF(Q2485&gt;0,INDEX(Q2485:Q14619,MATCH(TRUE,INDEX(Q2485:Q14619="",,),0)-1),"")</f>
        <v>5</v>
      </c>
      <c r="Q2485">
        <f t="shared" si="55"/>
        <v>4</v>
      </c>
      <c r="R2485">
        <f>IF(P2485="","",0)</f>
        <v>0</v>
      </c>
    </row>
    <row r="2486" spans="1:18" x14ac:dyDescent="0.3">
      <c r="A2486" t="s">
        <v>412</v>
      </c>
      <c r="B2486" s="1">
        <v>38735</v>
      </c>
      <c r="C2486" t="s">
        <v>82</v>
      </c>
      <c r="D2486" t="s">
        <v>448</v>
      </c>
      <c r="E2486" t="s">
        <v>449</v>
      </c>
      <c r="G2486" t="s">
        <v>19</v>
      </c>
      <c r="H2486" t="s">
        <v>100</v>
      </c>
      <c r="I2486" t="s">
        <v>45</v>
      </c>
      <c r="J2486" t="s">
        <v>93</v>
      </c>
      <c r="K2486">
        <v>14.2</v>
      </c>
      <c r="L2486">
        <v>138</v>
      </c>
      <c r="M2486" t="s">
        <v>447</v>
      </c>
      <c r="N2486">
        <v>150</v>
      </c>
      <c r="P2486" cm="1">
        <f t="array" ref="P2486">IF(Q2486&gt;0,INDEX(Q2486:Q14620,MATCH(TRUE,INDEX(Q2486:Q14620="",,),0)-1),"")</f>
        <v>5</v>
      </c>
      <c r="Q2486">
        <f t="shared" si="55"/>
        <v>4</v>
      </c>
      <c r="R2486">
        <f>IF(P2486="","",0)</f>
        <v>0</v>
      </c>
    </row>
    <row r="2487" spans="1:18" x14ac:dyDescent="0.3">
      <c r="A2487" t="s">
        <v>412</v>
      </c>
      <c r="B2487" s="1">
        <v>38735</v>
      </c>
      <c r="C2487" t="s">
        <v>82</v>
      </c>
      <c r="D2487" t="s">
        <v>448</v>
      </c>
      <c r="E2487" t="s">
        <v>449</v>
      </c>
      <c r="G2487" t="s">
        <v>19</v>
      </c>
      <c r="H2487" t="s">
        <v>72</v>
      </c>
      <c r="I2487" t="s">
        <v>21</v>
      </c>
      <c r="J2487" t="s">
        <v>73</v>
      </c>
      <c r="K2487">
        <v>76</v>
      </c>
      <c r="L2487">
        <v>22.1</v>
      </c>
      <c r="M2487" t="s">
        <v>447</v>
      </c>
      <c r="N2487">
        <v>24.1</v>
      </c>
      <c r="P2487" cm="1">
        <f t="array" ref="P2487">IF(Q2487&gt;0,INDEX(Q2487:Q14621,MATCH(TRUE,INDEX(Q2487:Q14621="",,),0)-1),"")</f>
        <v>5</v>
      </c>
      <c r="Q2487">
        <f t="shared" si="55"/>
        <v>4</v>
      </c>
      <c r="R2487">
        <f>IF(P2487="","",0)</f>
        <v>0</v>
      </c>
    </row>
    <row r="2488" spans="1:18" x14ac:dyDescent="0.3">
      <c r="A2488" t="s">
        <v>412</v>
      </c>
      <c r="B2488" s="1">
        <v>38735</v>
      </c>
      <c r="C2488" t="s">
        <v>82</v>
      </c>
      <c r="D2488" t="s">
        <v>448</v>
      </c>
      <c r="E2488" t="s">
        <v>449</v>
      </c>
      <c r="G2488" s="6" t="s">
        <v>88</v>
      </c>
      <c r="H2488" t="s">
        <v>72</v>
      </c>
      <c r="I2488" t="s">
        <v>45</v>
      </c>
      <c r="J2488" t="s">
        <v>93</v>
      </c>
      <c r="K2488">
        <v>1.5</v>
      </c>
      <c r="L2488">
        <v>140</v>
      </c>
      <c r="M2488" t="s">
        <v>447</v>
      </c>
      <c r="N2488">
        <v>140</v>
      </c>
      <c r="P2488" cm="1">
        <f t="array" ref="P2488">IF(Q2488&gt;0,INDEX(Q2488:Q14622,MATCH(TRUE,INDEX(Q2488:Q14622="",,),0)-1),"")</f>
        <v>5</v>
      </c>
      <c r="Q2488">
        <f t="shared" si="55"/>
        <v>4</v>
      </c>
      <c r="R2488">
        <f>IF(P2488="","",0)</f>
        <v>0</v>
      </c>
    </row>
    <row r="2489" spans="1:18" x14ac:dyDescent="0.3">
      <c r="A2489" t="s">
        <v>412</v>
      </c>
      <c r="B2489" s="1">
        <v>38735</v>
      </c>
      <c r="C2489" t="s">
        <v>82</v>
      </c>
      <c r="D2489" t="s">
        <v>448</v>
      </c>
      <c r="E2489" t="s">
        <v>449</v>
      </c>
      <c r="G2489" s="6" t="s">
        <v>88</v>
      </c>
      <c r="H2489" t="s">
        <v>100</v>
      </c>
      <c r="I2489" t="s">
        <v>21</v>
      </c>
      <c r="J2489" t="s">
        <v>73</v>
      </c>
      <c r="K2489">
        <v>44</v>
      </c>
      <c r="L2489">
        <v>17.850000000000001</v>
      </c>
      <c r="M2489" t="s">
        <v>447</v>
      </c>
      <c r="N2489">
        <v>17.850000000000001</v>
      </c>
      <c r="P2489" cm="1">
        <f t="array" ref="P2489">IF(Q2489&gt;0,INDEX(Q2489:Q14623,MATCH(TRUE,INDEX(Q2489:Q14623="",,),0)-1),"")</f>
        <v>5</v>
      </c>
      <c r="Q2489">
        <f t="shared" si="55"/>
        <v>4</v>
      </c>
      <c r="R2489">
        <f>IF(P2489="","",0)</f>
        <v>0</v>
      </c>
    </row>
    <row r="2490" spans="1:18" x14ac:dyDescent="0.3">
      <c r="A2490" t="s">
        <v>412</v>
      </c>
      <c r="B2490" s="1">
        <v>38735</v>
      </c>
      <c r="C2490" t="s">
        <v>82</v>
      </c>
      <c r="D2490" t="s">
        <v>448</v>
      </c>
      <c r="E2490" t="s">
        <v>449</v>
      </c>
      <c r="G2490" s="6" t="s">
        <v>88</v>
      </c>
      <c r="H2490" t="s">
        <v>128</v>
      </c>
      <c r="I2490" t="s">
        <v>21</v>
      </c>
      <c r="J2490" t="s">
        <v>73</v>
      </c>
      <c r="K2490">
        <v>22</v>
      </c>
      <c r="L2490">
        <v>34.200000000000003</v>
      </c>
      <c r="M2490" t="s">
        <v>447</v>
      </c>
      <c r="N2490">
        <v>34.200000000000003</v>
      </c>
      <c r="P2490" cm="1">
        <f t="array" ref="P2490">IF(Q2490&gt;0,INDEX(Q2490:Q14624,MATCH(TRUE,INDEX(Q2490:Q14624="",,),0)-1),"")</f>
        <v>5</v>
      </c>
      <c r="Q2490">
        <f t="shared" si="55"/>
        <v>4</v>
      </c>
      <c r="R2490">
        <f>IF(P2490="","",0)</f>
        <v>0</v>
      </c>
    </row>
    <row r="2491" spans="1:18" x14ac:dyDescent="0.3">
      <c r="A2491" t="s">
        <v>412</v>
      </c>
      <c r="B2491" s="1">
        <v>38735</v>
      </c>
      <c r="C2491" t="s">
        <v>82</v>
      </c>
      <c r="D2491" t="s">
        <v>448</v>
      </c>
      <c r="E2491" t="s">
        <v>449</v>
      </c>
      <c r="G2491" t="s">
        <v>19</v>
      </c>
      <c r="H2491" t="s">
        <v>102</v>
      </c>
      <c r="I2491" t="s">
        <v>45</v>
      </c>
      <c r="J2491" t="s">
        <v>93</v>
      </c>
      <c r="K2491">
        <v>12.1</v>
      </c>
      <c r="L2491">
        <v>880</v>
      </c>
      <c r="M2491" t="s">
        <v>452</v>
      </c>
      <c r="N2491">
        <v>880</v>
      </c>
      <c r="P2491" cm="1">
        <f t="array" ref="P2491">IF(Q2491&gt;0,INDEX(Q2491:Q14625,MATCH(TRUE,INDEX(Q2491:Q14625="",,),0)-1),"")</f>
        <v>5</v>
      </c>
      <c r="Q2491">
        <f t="shared" si="55"/>
        <v>5</v>
      </c>
      <c r="R2491">
        <f>IF(P2491="","",0)</f>
        <v>0</v>
      </c>
    </row>
    <row r="2492" spans="1:18" x14ac:dyDescent="0.3">
      <c r="A2492" t="s">
        <v>412</v>
      </c>
      <c r="B2492" s="1">
        <v>38735</v>
      </c>
      <c r="C2492" t="s">
        <v>82</v>
      </c>
      <c r="D2492" t="s">
        <v>448</v>
      </c>
      <c r="E2492" t="s">
        <v>449</v>
      </c>
      <c r="G2492" t="s">
        <v>19</v>
      </c>
      <c r="H2492" t="s">
        <v>100</v>
      </c>
      <c r="I2492" t="s">
        <v>45</v>
      </c>
      <c r="J2492" t="s">
        <v>93</v>
      </c>
      <c r="K2492">
        <v>14.2</v>
      </c>
      <c r="L2492">
        <v>138</v>
      </c>
      <c r="M2492" t="s">
        <v>452</v>
      </c>
      <c r="N2492">
        <v>138</v>
      </c>
      <c r="P2492" cm="1">
        <f t="array" ref="P2492">IF(Q2492&gt;0,INDEX(Q2492:Q14626,MATCH(TRUE,INDEX(Q2492:Q14626="",,),0)-1),"")</f>
        <v>5</v>
      </c>
      <c r="Q2492">
        <f t="shared" si="55"/>
        <v>5</v>
      </c>
      <c r="R2492">
        <f>IF(P2492="","",0)</f>
        <v>0</v>
      </c>
    </row>
    <row r="2493" spans="1:18" x14ac:dyDescent="0.3">
      <c r="A2493" t="s">
        <v>412</v>
      </c>
      <c r="B2493" s="1">
        <v>38735</v>
      </c>
      <c r="C2493" t="s">
        <v>82</v>
      </c>
      <c r="D2493" t="s">
        <v>448</v>
      </c>
      <c r="E2493" t="s">
        <v>449</v>
      </c>
      <c r="G2493" t="s">
        <v>19</v>
      </c>
      <c r="H2493" t="s">
        <v>72</v>
      </c>
      <c r="I2493" t="s">
        <v>21</v>
      </c>
      <c r="J2493" t="s">
        <v>73</v>
      </c>
      <c r="K2493">
        <v>76</v>
      </c>
      <c r="L2493">
        <v>22.1</v>
      </c>
      <c r="M2493" t="s">
        <v>452</v>
      </c>
      <c r="N2493">
        <v>23</v>
      </c>
      <c r="P2493" cm="1">
        <f t="array" ref="P2493">IF(Q2493&gt;0,INDEX(Q2493:Q14627,MATCH(TRUE,INDEX(Q2493:Q14627="",,),0)-1),"")</f>
        <v>5</v>
      </c>
      <c r="Q2493">
        <f t="shared" si="55"/>
        <v>5</v>
      </c>
      <c r="R2493">
        <f>IF(P2493="","",0)</f>
        <v>0</v>
      </c>
    </row>
    <row r="2494" spans="1:18" x14ac:dyDescent="0.3">
      <c r="A2494" t="s">
        <v>412</v>
      </c>
      <c r="B2494" s="1">
        <v>38735</v>
      </c>
      <c r="C2494" t="s">
        <v>82</v>
      </c>
      <c r="D2494" t="s">
        <v>448</v>
      </c>
      <c r="E2494" t="s">
        <v>449</v>
      </c>
      <c r="G2494" s="6" t="s">
        <v>88</v>
      </c>
      <c r="H2494" t="s">
        <v>72</v>
      </c>
      <c r="I2494" t="s">
        <v>45</v>
      </c>
      <c r="J2494" t="s">
        <v>93</v>
      </c>
      <c r="K2494">
        <v>1.5</v>
      </c>
      <c r="L2494">
        <v>140</v>
      </c>
      <c r="M2494" t="s">
        <v>452</v>
      </c>
      <c r="N2494">
        <v>140</v>
      </c>
      <c r="P2494" cm="1">
        <f t="array" ref="P2494">IF(Q2494&gt;0,INDEX(Q2494:Q14628,MATCH(TRUE,INDEX(Q2494:Q14628="",,),0)-1),"")</f>
        <v>5</v>
      </c>
      <c r="Q2494">
        <f t="shared" si="55"/>
        <v>5</v>
      </c>
      <c r="R2494">
        <f>IF(P2494="","",0)</f>
        <v>0</v>
      </c>
    </row>
    <row r="2495" spans="1:18" x14ac:dyDescent="0.3">
      <c r="A2495" t="s">
        <v>412</v>
      </c>
      <c r="B2495" s="1">
        <v>38735</v>
      </c>
      <c r="C2495" t="s">
        <v>82</v>
      </c>
      <c r="D2495" t="s">
        <v>448</v>
      </c>
      <c r="E2495" t="s">
        <v>449</v>
      </c>
      <c r="G2495" s="6" t="s">
        <v>88</v>
      </c>
      <c r="H2495" t="s">
        <v>100</v>
      </c>
      <c r="I2495" t="s">
        <v>21</v>
      </c>
      <c r="J2495" t="s">
        <v>73</v>
      </c>
      <c r="K2495">
        <v>44</v>
      </c>
      <c r="L2495">
        <v>17.850000000000001</v>
      </c>
      <c r="M2495" t="s">
        <v>452</v>
      </c>
      <c r="N2495">
        <v>17.850000000000001</v>
      </c>
      <c r="P2495" cm="1">
        <f t="array" ref="P2495">IF(Q2495&gt;0,INDEX(Q2495:Q14629,MATCH(TRUE,INDEX(Q2495:Q14629="",,),0)-1),"")</f>
        <v>5</v>
      </c>
      <c r="Q2495">
        <f t="shared" si="55"/>
        <v>5</v>
      </c>
      <c r="R2495">
        <f>IF(P2495="","",0)</f>
        <v>0</v>
      </c>
    </row>
    <row r="2496" spans="1:18" x14ac:dyDescent="0.3">
      <c r="A2496" t="s">
        <v>412</v>
      </c>
      <c r="B2496" s="1">
        <v>38735</v>
      </c>
      <c r="C2496" t="s">
        <v>82</v>
      </c>
      <c r="D2496" t="s">
        <v>448</v>
      </c>
      <c r="E2496" t="s">
        <v>449</v>
      </c>
      <c r="G2496" s="6" t="s">
        <v>88</v>
      </c>
      <c r="H2496" t="s">
        <v>128</v>
      </c>
      <c r="I2496" t="s">
        <v>21</v>
      </c>
      <c r="J2496" t="s">
        <v>73</v>
      </c>
      <c r="K2496">
        <v>22</v>
      </c>
      <c r="L2496">
        <v>34.200000000000003</v>
      </c>
      <c r="M2496" t="s">
        <v>452</v>
      </c>
      <c r="N2496">
        <v>34.200000000000003</v>
      </c>
      <c r="P2496" cm="1">
        <f t="array" ref="P2496">IF(Q2496&gt;0,INDEX(Q2496:Q14630,MATCH(TRUE,INDEX(Q2496:Q14630="",,),0)-1),"")</f>
        <v>5</v>
      </c>
      <c r="Q2496">
        <f t="shared" si="55"/>
        <v>5</v>
      </c>
      <c r="R2496">
        <f>IF(P2496="","",0)</f>
        <v>0</v>
      </c>
    </row>
    <row r="2497" spans="1:18" x14ac:dyDescent="0.3">
      <c r="P2497" t="str" cm="1">
        <f t="array" ref="P2497">IF(Q2497&gt;0,INDEX(Q2497:Q14631,MATCH(TRUE,INDEX(Q2497:Q14631="",,),0)-1),"")</f>
        <v/>
      </c>
      <c r="R2497" t="str">
        <f>IF(P2497="","",0)</f>
        <v/>
      </c>
    </row>
    <row r="2498" spans="1:18" x14ac:dyDescent="0.3">
      <c r="A2498" t="s">
        <v>412</v>
      </c>
      <c r="B2498" s="1">
        <v>38868</v>
      </c>
      <c r="C2498" t="s">
        <v>82</v>
      </c>
      <c r="D2498" t="s">
        <v>453</v>
      </c>
      <c r="E2498" t="s">
        <v>454</v>
      </c>
      <c r="G2498" t="s">
        <v>19</v>
      </c>
      <c r="H2498" t="s">
        <v>96</v>
      </c>
      <c r="I2498" t="s">
        <v>21</v>
      </c>
      <c r="J2498" t="s">
        <v>73</v>
      </c>
      <c r="K2498">
        <v>254.4</v>
      </c>
      <c r="L2498">
        <v>26.7</v>
      </c>
      <c r="M2498" t="s">
        <v>421</v>
      </c>
      <c r="N2498">
        <v>35</v>
      </c>
      <c r="O2498" t="s">
        <v>24</v>
      </c>
      <c r="P2498" cm="1">
        <f t="array" ref="P2498">IF(Q2498&gt;0,INDEX(Q2498:Q14632,MATCH(TRUE,INDEX(Q2498:Q14632="",,),0)-1),"")</f>
        <v>2</v>
      </c>
      <c r="Q2498">
        <v>1</v>
      </c>
      <c r="R2498">
        <f>IF(P2498="","",0)</f>
        <v>0</v>
      </c>
    </row>
    <row r="2499" spans="1:18" x14ac:dyDescent="0.3">
      <c r="A2499" t="s">
        <v>412</v>
      </c>
      <c r="B2499" s="1">
        <v>38868</v>
      </c>
      <c r="C2499" t="s">
        <v>82</v>
      </c>
      <c r="D2499" t="s">
        <v>453</v>
      </c>
      <c r="E2499" t="s">
        <v>454</v>
      </c>
      <c r="G2499" t="s">
        <v>19</v>
      </c>
      <c r="H2499" t="s">
        <v>128</v>
      </c>
      <c r="I2499" t="s">
        <v>21</v>
      </c>
      <c r="J2499" t="s">
        <v>73</v>
      </c>
      <c r="K2499">
        <v>1061.7</v>
      </c>
      <c r="L2499">
        <v>30.1</v>
      </c>
      <c r="M2499" t="s">
        <v>421</v>
      </c>
      <c r="N2499">
        <v>41</v>
      </c>
      <c r="O2499" t="s">
        <v>24</v>
      </c>
      <c r="P2499" cm="1">
        <f t="array" ref="P2499">IF(Q2499&gt;0,INDEX(Q2499:Q14633,MATCH(TRUE,INDEX(Q2499:Q14633="",,),0)-1),"")</f>
        <v>2</v>
      </c>
      <c r="Q2499">
        <v>1</v>
      </c>
      <c r="R2499">
        <f>IF(P2499="","",0)</f>
        <v>0</v>
      </c>
    </row>
    <row r="2500" spans="1:18" x14ac:dyDescent="0.3">
      <c r="A2500" t="s">
        <v>412</v>
      </c>
      <c r="B2500" s="1">
        <v>38868</v>
      </c>
      <c r="C2500" t="s">
        <v>82</v>
      </c>
      <c r="D2500" t="s">
        <v>453</v>
      </c>
      <c r="E2500" t="s">
        <v>454</v>
      </c>
      <c r="G2500" t="s">
        <v>19</v>
      </c>
      <c r="H2500" t="s">
        <v>116</v>
      </c>
      <c r="I2500" t="s">
        <v>21</v>
      </c>
      <c r="J2500" t="s">
        <v>73</v>
      </c>
      <c r="K2500">
        <v>496.8</v>
      </c>
      <c r="L2500">
        <v>18.25</v>
      </c>
      <c r="M2500" t="s">
        <v>421</v>
      </c>
      <c r="N2500">
        <v>20</v>
      </c>
      <c r="O2500" t="s">
        <v>24</v>
      </c>
      <c r="P2500" cm="1">
        <f t="array" ref="P2500">IF(Q2500&gt;0,INDEX(Q2500:Q14634,MATCH(TRUE,INDEX(Q2500:Q14634="",,),0)-1),"")</f>
        <v>2</v>
      </c>
      <c r="Q2500">
        <v>1</v>
      </c>
      <c r="R2500">
        <f>IF(P2500="","",0)</f>
        <v>0</v>
      </c>
    </row>
    <row r="2501" spans="1:18" x14ac:dyDescent="0.3">
      <c r="A2501" t="s">
        <v>412</v>
      </c>
      <c r="B2501" s="1">
        <v>38868</v>
      </c>
      <c r="C2501" t="s">
        <v>82</v>
      </c>
      <c r="D2501" t="s">
        <v>453</v>
      </c>
      <c r="E2501" t="s">
        <v>454</v>
      </c>
      <c r="G2501" t="s">
        <v>19</v>
      </c>
      <c r="H2501" t="s">
        <v>265</v>
      </c>
      <c r="I2501" t="s">
        <v>21</v>
      </c>
      <c r="J2501" t="s">
        <v>73</v>
      </c>
      <c r="K2501">
        <v>290.60000000000002</v>
      </c>
      <c r="L2501">
        <v>22.7</v>
      </c>
      <c r="M2501" t="s">
        <v>421</v>
      </c>
      <c r="N2501">
        <v>41</v>
      </c>
      <c r="O2501" t="s">
        <v>24</v>
      </c>
      <c r="P2501" cm="1">
        <f t="array" ref="P2501">IF(Q2501&gt;0,INDEX(Q2501:Q14635,MATCH(TRUE,INDEX(Q2501:Q14635="",,),0)-1),"")</f>
        <v>2</v>
      </c>
      <c r="Q2501">
        <v>1</v>
      </c>
      <c r="R2501">
        <f>IF(P2501="","",0)</f>
        <v>0</v>
      </c>
    </row>
    <row r="2502" spans="1:18" x14ac:dyDescent="0.3">
      <c r="A2502" t="s">
        <v>412</v>
      </c>
      <c r="B2502" s="1">
        <v>38868</v>
      </c>
      <c r="C2502" t="s">
        <v>82</v>
      </c>
      <c r="D2502" t="s">
        <v>453</v>
      </c>
      <c r="E2502" t="s">
        <v>454</v>
      </c>
      <c r="G2502" t="s">
        <v>19</v>
      </c>
      <c r="H2502" t="s">
        <v>72</v>
      </c>
      <c r="I2502" t="s">
        <v>21</v>
      </c>
      <c r="J2502" t="s">
        <v>73</v>
      </c>
      <c r="K2502">
        <v>580</v>
      </c>
      <c r="L2502">
        <v>19</v>
      </c>
      <c r="M2502" t="s">
        <v>421</v>
      </c>
      <c r="N2502">
        <v>36</v>
      </c>
      <c r="O2502" t="s">
        <v>24</v>
      </c>
      <c r="P2502" cm="1">
        <f t="array" ref="P2502">IF(Q2502&gt;0,INDEX(Q2502:Q14636,MATCH(TRUE,INDEX(Q2502:Q14636="",,),0)-1),"")</f>
        <v>2</v>
      </c>
      <c r="Q2502">
        <v>1</v>
      </c>
      <c r="R2502">
        <f>IF(P2502="","",0)</f>
        <v>0</v>
      </c>
    </row>
    <row r="2503" spans="1:18" x14ac:dyDescent="0.3">
      <c r="A2503" t="s">
        <v>412</v>
      </c>
      <c r="B2503" s="1">
        <v>38868</v>
      </c>
      <c r="C2503" t="s">
        <v>82</v>
      </c>
      <c r="D2503" t="s">
        <v>453</v>
      </c>
      <c r="E2503" t="s">
        <v>454</v>
      </c>
      <c r="G2503" t="s">
        <v>19</v>
      </c>
      <c r="H2503" t="s">
        <v>96</v>
      </c>
      <c r="I2503" t="s">
        <v>21</v>
      </c>
      <c r="J2503" t="s">
        <v>73</v>
      </c>
      <c r="K2503">
        <v>254.4</v>
      </c>
      <c r="L2503">
        <v>26.7</v>
      </c>
      <c r="M2503" t="s">
        <v>297</v>
      </c>
      <c r="N2503">
        <v>26.7</v>
      </c>
      <c r="P2503" cm="1">
        <f t="array" ref="P2503">IF(Q2503&gt;0,INDEX(Q2503:Q14637,MATCH(TRUE,INDEX(Q2503:Q14637="",,),0)-1),"")</f>
        <v>2</v>
      </c>
      <c r="Q2503">
        <v>2</v>
      </c>
      <c r="R2503">
        <f>IF(P2503="","",0)</f>
        <v>0</v>
      </c>
    </row>
    <row r="2504" spans="1:18" x14ac:dyDescent="0.3">
      <c r="A2504" t="s">
        <v>412</v>
      </c>
      <c r="B2504" s="1">
        <v>38868</v>
      </c>
      <c r="C2504" t="s">
        <v>82</v>
      </c>
      <c r="D2504" t="s">
        <v>453</v>
      </c>
      <c r="E2504" t="s">
        <v>454</v>
      </c>
      <c r="G2504" t="s">
        <v>19</v>
      </c>
      <c r="H2504" t="s">
        <v>128</v>
      </c>
      <c r="I2504" t="s">
        <v>21</v>
      </c>
      <c r="J2504" t="s">
        <v>73</v>
      </c>
      <c r="K2504">
        <v>1061.7</v>
      </c>
      <c r="L2504">
        <v>30.1</v>
      </c>
      <c r="M2504" t="s">
        <v>297</v>
      </c>
      <c r="N2504">
        <v>31</v>
      </c>
      <c r="P2504" cm="1">
        <f t="array" ref="P2504">IF(Q2504&gt;0,INDEX(Q2504:Q14638,MATCH(TRUE,INDEX(Q2504:Q14638="",,),0)-1),"")</f>
        <v>2</v>
      </c>
      <c r="Q2504">
        <v>2</v>
      </c>
      <c r="R2504">
        <f>IF(P2504="","",0)</f>
        <v>0</v>
      </c>
    </row>
    <row r="2505" spans="1:18" x14ac:dyDescent="0.3">
      <c r="A2505" t="s">
        <v>412</v>
      </c>
      <c r="B2505" s="1">
        <v>38868</v>
      </c>
      <c r="C2505" t="s">
        <v>82</v>
      </c>
      <c r="D2505" t="s">
        <v>453</v>
      </c>
      <c r="E2505" t="s">
        <v>454</v>
      </c>
      <c r="G2505" t="s">
        <v>19</v>
      </c>
      <c r="H2505" t="s">
        <v>116</v>
      </c>
      <c r="I2505" t="s">
        <v>21</v>
      </c>
      <c r="J2505" t="s">
        <v>73</v>
      </c>
      <c r="K2505">
        <v>496.8</v>
      </c>
      <c r="L2505">
        <v>18.25</v>
      </c>
      <c r="M2505" t="s">
        <v>297</v>
      </c>
      <c r="N2505">
        <v>28.6</v>
      </c>
      <c r="P2505" cm="1">
        <f t="array" ref="P2505">IF(Q2505&gt;0,INDEX(Q2505:Q14639,MATCH(TRUE,INDEX(Q2505:Q14639="",,),0)-1),"")</f>
        <v>2</v>
      </c>
      <c r="Q2505">
        <v>2</v>
      </c>
      <c r="R2505">
        <f>IF(P2505="","",0)</f>
        <v>0</v>
      </c>
    </row>
    <row r="2506" spans="1:18" x14ac:dyDescent="0.3">
      <c r="A2506" t="s">
        <v>412</v>
      </c>
      <c r="B2506" s="1">
        <v>38868</v>
      </c>
      <c r="C2506" t="s">
        <v>82</v>
      </c>
      <c r="D2506" t="s">
        <v>453</v>
      </c>
      <c r="E2506" t="s">
        <v>454</v>
      </c>
      <c r="G2506" t="s">
        <v>19</v>
      </c>
      <c r="H2506" t="s">
        <v>265</v>
      </c>
      <c r="I2506" t="s">
        <v>21</v>
      </c>
      <c r="J2506" t="s">
        <v>73</v>
      </c>
      <c r="K2506">
        <v>290.60000000000002</v>
      </c>
      <c r="L2506">
        <v>22.7</v>
      </c>
      <c r="M2506" t="s">
        <v>297</v>
      </c>
      <c r="N2506">
        <v>23</v>
      </c>
      <c r="P2506" cm="1">
        <f t="array" ref="P2506">IF(Q2506&gt;0,INDEX(Q2506:Q14640,MATCH(TRUE,INDEX(Q2506:Q14640="",,),0)-1),"")</f>
        <v>2</v>
      </c>
      <c r="Q2506">
        <v>2</v>
      </c>
      <c r="R2506">
        <f>IF(P2506="","",0)</f>
        <v>0</v>
      </c>
    </row>
    <row r="2507" spans="1:18" x14ac:dyDescent="0.3">
      <c r="A2507" t="s">
        <v>412</v>
      </c>
      <c r="B2507" s="1">
        <v>38868</v>
      </c>
      <c r="C2507" t="s">
        <v>82</v>
      </c>
      <c r="D2507" t="s">
        <v>453</v>
      </c>
      <c r="E2507" t="s">
        <v>454</v>
      </c>
      <c r="G2507" t="s">
        <v>19</v>
      </c>
      <c r="H2507" t="s">
        <v>72</v>
      </c>
      <c r="I2507" t="s">
        <v>21</v>
      </c>
      <c r="J2507" t="s">
        <v>73</v>
      </c>
      <c r="K2507">
        <v>580</v>
      </c>
      <c r="L2507">
        <v>19</v>
      </c>
      <c r="M2507" t="s">
        <v>297</v>
      </c>
      <c r="N2507">
        <v>21</v>
      </c>
      <c r="P2507" cm="1">
        <f t="array" ref="P2507">IF(Q2507&gt;0,INDEX(Q2507:Q14641,MATCH(TRUE,INDEX(Q2507:Q14641="",,),0)-1),"")</f>
        <v>2</v>
      </c>
      <c r="Q2507">
        <v>2</v>
      </c>
      <c r="R2507">
        <f>IF(P2507="","",0)</f>
        <v>0</v>
      </c>
    </row>
    <row r="2508" spans="1:18" x14ac:dyDescent="0.3">
      <c r="P2508" t="str" cm="1">
        <f t="array" ref="P2508">IF(Q2508&gt;0,INDEX(Q2508:Q14642,MATCH(TRUE,INDEX(Q2508:Q14642="",,),0)-1),"")</f>
        <v/>
      </c>
      <c r="R2508" t="str">
        <f>IF(P2508="","",0)</f>
        <v/>
      </c>
    </row>
    <row r="2509" spans="1:18" x14ac:dyDescent="0.3">
      <c r="A2509" s="3" t="s">
        <v>412</v>
      </c>
      <c r="B2509" s="4">
        <v>38868</v>
      </c>
      <c r="C2509" s="3" t="s">
        <v>82</v>
      </c>
      <c r="D2509" s="3" t="s">
        <v>455</v>
      </c>
      <c r="E2509" s="3" t="s">
        <v>456</v>
      </c>
      <c r="F2509" s="3" t="s">
        <v>91</v>
      </c>
      <c r="G2509" s="3" t="s">
        <v>19</v>
      </c>
      <c r="H2509" s="3" t="s">
        <v>102</v>
      </c>
      <c r="I2509" s="3" t="s">
        <v>45</v>
      </c>
      <c r="J2509" s="3" t="s">
        <v>93</v>
      </c>
      <c r="K2509" s="3">
        <v>7.3</v>
      </c>
      <c r="L2509" s="3">
        <v>450</v>
      </c>
      <c r="M2509" s="3" t="s">
        <v>94</v>
      </c>
      <c r="N2509" s="3"/>
      <c r="O2509" s="3"/>
      <c r="P2509" s="3" t="str" cm="1">
        <f t="array" ref="P2509">IF(Q2509&gt;0,INDEX(Q2509:Q14643,MATCH(TRUE,INDEX(Q2509:Q14643="",,),0)-1),"")</f>
        <v/>
      </c>
      <c r="Q2509" s="3"/>
      <c r="R2509">
        <v>0</v>
      </c>
    </row>
    <row r="2510" spans="1:18" x14ac:dyDescent="0.3">
      <c r="A2510" t="s">
        <v>412</v>
      </c>
      <c r="B2510" s="1">
        <v>38868</v>
      </c>
      <c r="C2510" t="s">
        <v>82</v>
      </c>
      <c r="D2510" t="s">
        <v>455</v>
      </c>
      <c r="E2510" t="s">
        <v>456</v>
      </c>
      <c r="F2510" t="s">
        <v>91</v>
      </c>
      <c r="G2510" t="s">
        <v>19</v>
      </c>
      <c r="H2510" t="s">
        <v>100</v>
      </c>
      <c r="I2510" t="s">
        <v>45</v>
      </c>
      <c r="J2510" t="s">
        <v>93</v>
      </c>
      <c r="K2510">
        <v>50.5</v>
      </c>
      <c r="L2510">
        <v>50</v>
      </c>
      <c r="M2510" t="s">
        <v>94</v>
      </c>
      <c r="P2510" t="str" cm="1">
        <f t="array" ref="P2510">IF(Q2510&gt;0,INDEX(Q2510:Q14644,MATCH(TRUE,INDEX(Q2510:Q14644="",,),0)-1),"")</f>
        <v/>
      </c>
      <c r="R2510">
        <v>0</v>
      </c>
    </row>
    <row r="2511" spans="1:18" x14ac:dyDescent="0.3">
      <c r="A2511" t="s">
        <v>412</v>
      </c>
      <c r="B2511" s="1">
        <v>38868</v>
      </c>
      <c r="C2511" t="s">
        <v>82</v>
      </c>
      <c r="D2511" t="s">
        <v>455</v>
      </c>
      <c r="E2511" t="s">
        <v>456</v>
      </c>
      <c r="F2511" t="s">
        <v>91</v>
      </c>
      <c r="G2511" t="s">
        <v>19</v>
      </c>
      <c r="H2511" t="s">
        <v>100</v>
      </c>
      <c r="I2511" t="s">
        <v>21</v>
      </c>
      <c r="J2511" t="s">
        <v>73</v>
      </c>
      <c r="K2511">
        <v>166.8</v>
      </c>
      <c r="L2511">
        <v>12</v>
      </c>
      <c r="M2511" t="s">
        <v>94</v>
      </c>
      <c r="P2511" t="str" cm="1">
        <f t="array" ref="P2511">IF(Q2511&gt;0,INDEX(Q2511:Q14645,MATCH(TRUE,INDEX(Q2511:Q14645="",,),0)-1),"")</f>
        <v/>
      </c>
      <c r="R2511">
        <v>0</v>
      </c>
    </row>
    <row r="2512" spans="1:18" x14ac:dyDescent="0.3">
      <c r="A2512" t="s">
        <v>412</v>
      </c>
      <c r="B2512" s="1">
        <v>38868</v>
      </c>
      <c r="C2512" t="s">
        <v>82</v>
      </c>
      <c r="D2512" t="s">
        <v>455</v>
      </c>
      <c r="E2512" t="s">
        <v>456</v>
      </c>
      <c r="F2512" t="s">
        <v>91</v>
      </c>
      <c r="G2512" t="s">
        <v>19</v>
      </c>
      <c r="H2512" t="s">
        <v>72</v>
      </c>
      <c r="I2512" t="s">
        <v>21</v>
      </c>
      <c r="J2512" t="s">
        <v>73</v>
      </c>
      <c r="K2512">
        <v>678.3</v>
      </c>
      <c r="L2512">
        <v>19</v>
      </c>
      <c r="M2512" t="s">
        <v>94</v>
      </c>
      <c r="P2512" t="str" cm="1">
        <f t="array" ref="P2512">IF(Q2512&gt;0,INDEX(Q2512:Q14646,MATCH(TRUE,INDEX(Q2512:Q14646="",,),0)-1),"")</f>
        <v/>
      </c>
      <c r="R2512">
        <v>0</v>
      </c>
    </row>
    <row r="2513" spans="1:18" x14ac:dyDescent="0.3">
      <c r="A2513" t="s">
        <v>412</v>
      </c>
      <c r="B2513" s="1">
        <v>38868</v>
      </c>
      <c r="C2513" t="s">
        <v>82</v>
      </c>
      <c r="D2513" t="s">
        <v>455</v>
      </c>
      <c r="E2513" t="s">
        <v>456</v>
      </c>
      <c r="F2513" t="s">
        <v>91</v>
      </c>
      <c r="G2513" s="6" t="s">
        <v>88</v>
      </c>
      <c r="H2513" t="s">
        <v>72</v>
      </c>
      <c r="I2513" t="s">
        <v>45</v>
      </c>
      <c r="J2513" t="s">
        <v>93</v>
      </c>
      <c r="K2513">
        <v>13.5</v>
      </c>
      <c r="L2513">
        <v>75</v>
      </c>
      <c r="M2513" t="s">
        <v>94</v>
      </c>
      <c r="P2513" t="str" cm="1">
        <f t="array" ref="P2513">IF(Q2513&gt;0,INDEX(Q2513:Q14647,MATCH(TRUE,INDEX(Q2513:Q14647="",,),0)-1),"")</f>
        <v/>
      </c>
      <c r="R2513">
        <v>0</v>
      </c>
    </row>
    <row r="2514" spans="1:18" x14ac:dyDescent="0.3">
      <c r="A2514" t="s">
        <v>412</v>
      </c>
      <c r="B2514" s="1">
        <v>38868</v>
      </c>
      <c r="C2514" t="s">
        <v>82</v>
      </c>
      <c r="D2514" t="s">
        <v>455</v>
      </c>
      <c r="E2514" t="s">
        <v>456</v>
      </c>
      <c r="F2514" t="s">
        <v>91</v>
      </c>
      <c r="G2514" s="6" t="s">
        <v>88</v>
      </c>
      <c r="H2514" t="s">
        <v>96</v>
      </c>
      <c r="I2514" t="s">
        <v>21</v>
      </c>
      <c r="J2514" t="s">
        <v>73</v>
      </c>
      <c r="K2514">
        <v>18.7</v>
      </c>
      <c r="L2514">
        <v>22</v>
      </c>
      <c r="M2514" t="s">
        <v>94</v>
      </c>
      <c r="P2514" t="str" cm="1">
        <f t="array" ref="P2514">IF(Q2514&gt;0,INDEX(Q2514:Q14648,MATCH(TRUE,INDEX(Q2514:Q14648="",,),0)-1),"")</f>
        <v/>
      </c>
      <c r="R2514">
        <v>0</v>
      </c>
    </row>
    <row r="2515" spans="1:18" x14ac:dyDescent="0.3">
      <c r="A2515" t="s">
        <v>412</v>
      </c>
      <c r="B2515" s="1">
        <v>38868</v>
      </c>
      <c r="C2515" t="s">
        <v>82</v>
      </c>
      <c r="D2515" t="s">
        <v>455</v>
      </c>
      <c r="E2515" t="s">
        <v>456</v>
      </c>
      <c r="F2515" t="s">
        <v>91</v>
      </c>
      <c r="G2515" s="6" t="s">
        <v>88</v>
      </c>
      <c r="H2515" t="s">
        <v>128</v>
      </c>
      <c r="I2515" t="s">
        <v>21</v>
      </c>
      <c r="J2515" t="s">
        <v>73</v>
      </c>
      <c r="K2515">
        <v>7.4</v>
      </c>
      <c r="L2515">
        <v>40</v>
      </c>
      <c r="M2515" t="s">
        <v>94</v>
      </c>
      <c r="P2515" t="str" cm="1">
        <f t="array" ref="P2515">IF(Q2515&gt;0,INDEX(Q2515:Q14649,MATCH(TRUE,INDEX(Q2515:Q14649="",,),0)-1),"")</f>
        <v/>
      </c>
      <c r="R2515">
        <v>0</v>
      </c>
    </row>
    <row r="2516" spans="1:18" x14ac:dyDescent="0.3">
      <c r="P2516" t="str" cm="1">
        <f t="array" ref="P2516">IF(Q2516&gt;0,INDEX(Q2516:Q14650,MATCH(TRUE,INDEX(Q2516:Q14650="",,),0)-1),"")</f>
        <v/>
      </c>
      <c r="R2516" t="str">
        <f>IF(P2516="","",0)</f>
        <v/>
      </c>
    </row>
    <row r="2517" spans="1:18" x14ac:dyDescent="0.3">
      <c r="A2517" t="s">
        <v>412</v>
      </c>
      <c r="B2517" s="1">
        <v>38868</v>
      </c>
      <c r="C2517" t="s">
        <v>82</v>
      </c>
      <c r="D2517" t="s">
        <v>457</v>
      </c>
      <c r="E2517" t="s">
        <v>458</v>
      </c>
      <c r="G2517" t="s">
        <v>19</v>
      </c>
      <c r="H2517" t="s">
        <v>128</v>
      </c>
      <c r="I2517" t="s">
        <v>21</v>
      </c>
      <c r="J2517" t="s">
        <v>73</v>
      </c>
      <c r="K2517">
        <v>386</v>
      </c>
      <c r="L2517">
        <v>39.450000000000003</v>
      </c>
      <c r="M2517" t="s">
        <v>421</v>
      </c>
      <c r="N2517">
        <v>54</v>
      </c>
      <c r="O2517" t="s">
        <v>24</v>
      </c>
      <c r="P2517" cm="1">
        <f t="array" ref="P2517">IF(Q2517&gt;0,INDEX(Q2517:Q14651,MATCH(TRUE,INDEX(Q2517:Q14651="",,),0)-1),"")</f>
        <v>2</v>
      </c>
      <c r="Q2517">
        <v>1</v>
      </c>
      <c r="R2517">
        <f>IF(P2517="","",0)</f>
        <v>0</v>
      </c>
    </row>
    <row r="2518" spans="1:18" x14ac:dyDescent="0.3">
      <c r="A2518" t="s">
        <v>412</v>
      </c>
      <c r="B2518" s="1">
        <v>38868</v>
      </c>
      <c r="C2518" t="s">
        <v>82</v>
      </c>
      <c r="D2518" t="s">
        <v>457</v>
      </c>
      <c r="E2518" t="s">
        <v>458</v>
      </c>
      <c r="G2518" s="6" t="s">
        <v>88</v>
      </c>
      <c r="H2518" t="s">
        <v>72</v>
      </c>
      <c r="I2518" t="s">
        <v>21</v>
      </c>
      <c r="J2518" t="s">
        <v>73</v>
      </c>
      <c r="K2518">
        <v>4</v>
      </c>
      <c r="L2518">
        <v>20.45</v>
      </c>
      <c r="M2518" t="s">
        <v>421</v>
      </c>
      <c r="N2518">
        <v>20.45</v>
      </c>
      <c r="O2518" t="s">
        <v>24</v>
      </c>
      <c r="P2518" cm="1">
        <f t="array" ref="P2518">IF(Q2518&gt;0,INDEX(Q2518:Q14652,MATCH(TRUE,INDEX(Q2518:Q14652="",,),0)-1),"")</f>
        <v>2</v>
      </c>
      <c r="Q2518">
        <v>1</v>
      </c>
      <c r="R2518">
        <f>IF(P2518="","",0)</f>
        <v>0</v>
      </c>
    </row>
    <row r="2519" spans="1:18" x14ac:dyDescent="0.3">
      <c r="A2519" t="s">
        <v>412</v>
      </c>
      <c r="B2519" s="1">
        <v>38868</v>
      </c>
      <c r="C2519" t="s">
        <v>82</v>
      </c>
      <c r="D2519" t="s">
        <v>457</v>
      </c>
      <c r="E2519" t="s">
        <v>458</v>
      </c>
      <c r="G2519" t="s">
        <v>19</v>
      </c>
      <c r="H2519" t="s">
        <v>128</v>
      </c>
      <c r="I2519" t="s">
        <v>21</v>
      </c>
      <c r="J2519" t="s">
        <v>73</v>
      </c>
      <c r="K2519">
        <v>386</v>
      </c>
      <c r="L2519">
        <v>39.450000000000003</v>
      </c>
      <c r="M2519" t="s">
        <v>439</v>
      </c>
      <c r="N2519">
        <v>41.72</v>
      </c>
      <c r="P2519" cm="1">
        <f t="array" ref="P2519">IF(Q2519&gt;0,INDEX(Q2519:Q14653,MATCH(TRUE,INDEX(Q2519:Q14653="",,),0)-1),"")</f>
        <v>2</v>
      </c>
      <c r="Q2519">
        <v>2</v>
      </c>
      <c r="R2519">
        <f>IF(P2519="","",0)</f>
        <v>0</v>
      </c>
    </row>
    <row r="2520" spans="1:18" x14ac:dyDescent="0.3">
      <c r="A2520" t="s">
        <v>412</v>
      </c>
      <c r="B2520" s="1">
        <v>38868</v>
      </c>
      <c r="C2520" t="s">
        <v>82</v>
      </c>
      <c r="D2520" t="s">
        <v>457</v>
      </c>
      <c r="E2520" t="s">
        <v>458</v>
      </c>
      <c r="G2520" s="6" t="s">
        <v>88</v>
      </c>
      <c r="H2520" t="s">
        <v>72</v>
      </c>
      <c r="I2520" t="s">
        <v>21</v>
      </c>
      <c r="J2520" t="s">
        <v>73</v>
      </c>
      <c r="K2520">
        <v>4</v>
      </c>
      <c r="L2520">
        <v>20.45</v>
      </c>
      <c r="M2520" t="s">
        <v>439</v>
      </c>
      <c r="N2520">
        <v>20.45</v>
      </c>
      <c r="P2520" cm="1">
        <f t="array" ref="P2520">IF(Q2520&gt;0,INDEX(Q2520:Q14654,MATCH(TRUE,INDEX(Q2520:Q14654="",,),0)-1),"")</f>
        <v>2</v>
      </c>
      <c r="Q2520">
        <v>2</v>
      </c>
      <c r="R2520">
        <f>IF(P2520="","",0)</f>
        <v>0</v>
      </c>
    </row>
    <row r="2521" spans="1:18" x14ac:dyDescent="0.3">
      <c r="P2521" t="str" cm="1">
        <f t="array" ref="P2521">IF(Q2521&gt;0,INDEX(Q2521:Q14655,MATCH(TRUE,INDEX(Q2521:Q14655="",,),0)-1),"")</f>
        <v/>
      </c>
      <c r="R2521" t="str">
        <f>IF(P2521="","",0)</f>
        <v/>
      </c>
    </row>
    <row r="2522" spans="1:18" x14ac:dyDescent="0.3">
      <c r="A2522" s="3" t="s">
        <v>412</v>
      </c>
      <c r="B2522" s="4">
        <v>38784</v>
      </c>
      <c r="C2522" s="3" t="s">
        <v>82</v>
      </c>
      <c r="D2522" s="3" t="s">
        <v>440</v>
      </c>
      <c r="E2522" s="3" t="s">
        <v>441</v>
      </c>
      <c r="F2522" s="3" t="s">
        <v>91</v>
      </c>
      <c r="G2522" s="3" t="s">
        <v>19</v>
      </c>
      <c r="H2522" s="3" t="s">
        <v>128</v>
      </c>
      <c r="I2522" s="3" t="s">
        <v>21</v>
      </c>
      <c r="J2522" s="3" t="s">
        <v>73</v>
      </c>
      <c r="K2522" s="3">
        <v>966</v>
      </c>
      <c r="L2522" s="3">
        <v>13.7</v>
      </c>
      <c r="M2522" s="3" t="s">
        <v>94</v>
      </c>
      <c r="N2522" s="3"/>
      <c r="O2522" s="3"/>
      <c r="P2522" s="3" t="str" cm="1">
        <f t="array" ref="P2522">IF(Q2522&gt;0,INDEX(Q2522:Q14656,MATCH(TRUE,INDEX(Q2522:Q14656="",,),0)-1),"")</f>
        <v/>
      </c>
      <c r="Q2522" s="3"/>
      <c r="R2522">
        <v>0</v>
      </c>
    </row>
    <row r="2523" spans="1:18" x14ac:dyDescent="0.3">
      <c r="A2523" t="s">
        <v>412</v>
      </c>
      <c r="B2523" s="1">
        <v>38784</v>
      </c>
      <c r="C2523" t="s">
        <v>82</v>
      </c>
      <c r="D2523" t="s">
        <v>440</v>
      </c>
      <c r="E2523" t="s">
        <v>441</v>
      </c>
      <c r="F2523" t="s">
        <v>91</v>
      </c>
      <c r="G2523" s="6" t="s">
        <v>88</v>
      </c>
      <c r="H2523" t="s">
        <v>101</v>
      </c>
      <c r="I2523" t="s">
        <v>21</v>
      </c>
      <c r="J2523" t="s">
        <v>73</v>
      </c>
      <c r="K2523">
        <v>45</v>
      </c>
      <c r="L2523">
        <v>13.45</v>
      </c>
      <c r="M2523" t="s">
        <v>94</v>
      </c>
      <c r="P2523" t="str" cm="1">
        <f t="array" ref="P2523">IF(Q2523&gt;0,INDEX(Q2523:Q14657,MATCH(TRUE,INDEX(Q2523:Q14657="",,),0)-1),"")</f>
        <v/>
      </c>
      <c r="R2523">
        <v>0</v>
      </c>
    </row>
    <row r="2524" spans="1:18" x14ac:dyDescent="0.3">
      <c r="P2524" t="str" cm="1">
        <f t="array" ref="P2524">IF(Q2524&gt;0,INDEX(Q2524:Q14658,MATCH(TRUE,INDEX(Q2524:Q14658="",,),0)-1),"")</f>
        <v/>
      </c>
      <c r="R2524" t="str">
        <f>IF(P2524="","",0)</f>
        <v/>
      </c>
    </row>
    <row r="2525" spans="1:18" x14ac:dyDescent="0.3">
      <c r="A2525" t="s">
        <v>412</v>
      </c>
      <c r="B2525" s="1">
        <v>38784</v>
      </c>
      <c r="C2525" t="s">
        <v>82</v>
      </c>
      <c r="D2525" t="s">
        <v>459</v>
      </c>
      <c r="E2525" t="s">
        <v>460</v>
      </c>
      <c r="G2525" t="s">
        <v>19</v>
      </c>
      <c r="H2525" t="s">
        <v>72</v>
      </c>
      <c r="I2525" t="s">
        <v>45</v>
      </c>
      <c r="J2525" t="s">
        <v>93</v>
      </c>
      <c r="K2525">
        <v>18</v>
      </c>
      <c r="L2525">
        <v>75</v>
      </c>
      <c r="M2525" t="s">
        <v>295</v>
      </c>
      <c r="N2525">
        <v>150</v>
      </c>
      <c r="O2525" t="s">
        <v>24</v>
      </c>
      <c r="P2525" cm="1">
        <f t="array" ref="P2525">IF(Q2525&gt;0,INDEX(Q2525:Q14659,MATCH(TRUE,INDEX(Q2525:Q14659="",,),0)-1),"")</f>
        <v>2</v>
      </c>
      <c r="Q2525">
        <v>1</v>
      </c>
      <c r="R2525">
        <f>IF(P2525="","",0)</f>
        <v>0</v>
      </c>
    </row>
    <row r="2526" spans="1:18" x14ac:dyDescent="0.3">
      <c r="A2526" t="s">
        <v>412</v>
      </c>
      <c r="B2526" s="1">
        <v>38784</v>
      </c>
      <c r="C2526" t="s">
        <v>82</v>
      </c>
      <c r="D2526" t="s">
        <v>459</v>
      </c>
      <c r="E2526" t="s">
        <v>460</v>
      </c>
      <c r="G2526" t="s">
        <v>19</v>
      </c>
      <c r="H2526" t="s">
        <v>72</v>
      </c>
      <c r="I2526" t="s">
        <v>21</v>
      </c>
      <c r="J2526" t="s">
        <v>73</v>
      </c>
      <c r="K2526">
        <v>351</v>
      </c>
      <c r="L2526">
        <v>13.65</v>
      </c>
      <c r="M2526" t="s">
        <v>295</v>
      </c>
      <c r="N2526">
        <v>14.01</v>
      </c>
      <c r="O2526" t="s">
        <v>24</v>
      </c>
      <c r="P2526" cm="1">
        <f t="array" ref="P2526">IF(Q2526&gt;0,INDEX(Q2526:Q14660,MATCH(TRUE,INDEX(Q2526:Q14660="",,),0)-1),"")</f>
        <v>2</v>
      </c>
      <c r="Q2526">
        <v>1</v>
      </c>
      <c r="R2526">
        <f>IF(P2526="","",0)</f>
        <v>0</v>
      </c>
    </row>
    <row r="2527" spans="1:18" x14ac:dyDescent="0.3">
      <c r="A2527" t="s">
        <v>412</v>
      </c>
      <c r="B2527" s="1">
        <v>38784</v>
      </c>
      <c r="C2527" t="s">
        <v>82</v>
      </c>
      <c r="D2527" t="s">
        <v>459</v>
      </c>
      <c r="E2527" t="s">
        <v>460</v>
      </c>
      <c r="G2527" s="6" t="s">
        <v>88</v>
      </c>
      <c r="H2527" t="s">
        <v>128</v>
      </c>
      <c r="I2527" t="s">
        <v>21</v>
      </c>
      <c r="J2527" t="s">
        <v>73</v>
      </c>
      <c r="K2527">
        <v>30</v>
      </c>
      <c r="L2527">
        <v>26.3</v>
      </c>
      <c r="M2527" t="s">
        <v>295</v>
      </c>
      <c r="N2527">
        <v>26.3</v>
      </c>
      <c r="O2527" t="s">
        <v>24</v>
      </c>
      <c r="P2527" cm="1">
        <f t="array" ref="P2527">IF(Q2527&gt;0,INDEX(Q2527:Q14661,MATCH(TRUE,INDEX(Q2527:Q14661="",,),0)-1),"")</f>
        <v>2</v>
      </c>
      <c r="Q2527">
        <v>1</v>
      </c>
      <c r="R2527">
        <f>IF(P2527="","",0)</f>
        <v>0</v>
      </c>
    </row>
    <row r="2528" spans="1:18" x14ac:dyDescent="0.3">
      <c r="A2528" t="s">
        <v>412</v>
      </c>
      <c r="B2528" s="1">
        <v>38784</v>
      </c>
      <c r="C2528" t="s">
        <v>82</v>
      </c>
      <c r="D2528" t="s">
        <v>459</v>
      </c>
      <c r="E2528" t="s">
        <v>460</v>
      </c>
      <c r="G2528" s="6" t="s">
        <v>88</v>
      </c>
      <c r="H2528" t="s">
        <v>101</v>
      </c>
      <c r="I2528" t="s">
        <v>21</v>
      </c>
      <c r="J2528" t="s">
        <v>73</v>
      </c>
      <c r="K2528">
        <v>136</v>
      </c>
      <c r="L2528">
        <v>26.65</v>
      </c>
      <c r="M2528" t="s">
        <v>295</v>
      </c>
      <c r="N2528">
        <v>26.65</v>
      </c>
      <c r="O2528" t="s">
        <v>24</v>
      </c>
      <c r="P2528" cm="1">
        <f t="array" ref="P2528">IF(Q2528&gt;0,INDEX(Q2528:Q14662,MATCH(TRUE,INDEX(Q2528:Q14662="",,),0)-1),"")</f>
        <v>2</v>
      </c>
      <c r="Q2528">
        <v>1</v>
      </c>
      <c r="R2528">
        <f>IF(P2528="","",0)</f>
        <v>0</v>
      </c>
    </row>
    <row r="2529" spans="1:18" x14ac:dyDescent="0.3">
      <c r="A2529" t="s">
        <v>412</v>
      </c>
      <c r="B2529" s="1">
        <v>38784</v>
      </c>
      <c r="C2529" t="s">
        <v>82</v>
      </c>
      <c r="D2529" t="s">
        <v>459</v>
      </c>
      <c r="E2529" t="s">
        <v>460</v>
      </c>
      <c r="G2529" t="s">
        <v>19</v>
      </c>
      <c r="H2529" t="s">
        <v>72</v>
      </c>
      <c r="I2529" t="s">
        <v>45</v>
      </c>
      <c r="J2529" t="s">
        <v>93</v>
      </c>
      <c r="K2529">
        <v>18</v>
      </c>
      <c r="L2529">
        <v>75</v>
      </c>
      <c r="M2529" t="s">
        <v>461</v>
      </c>
      <c r="N2529">
        <v>105</v>
      </c>
      <c r="P2529" cm="1">
        <f t="array" ref="P2529">IF(Q2529&gt;0,INDEX(Q2529:Q14663,MATCH(TRUE,INDEX(Q2529:Q14663="",,),0)-1),"")</f>
        <v>2</v>
      </c>
      <c r="Q2529">
        <v>2</v>
      </c>
      <c r="R2529">
        <f>IF(P2529="","",0)</f>
        <v>0</v>
      </c>
    </row>
    <row r="2530" spans="1:18" x14ac:dyDescent="0.3">
      <c r="A2530" t="s">
        <v>412</v>
      </c>
      <c r="B2530" s="1">
        <v>38784</v>
      </c>
      <c r="C2530" t="s">
        <v>82</v>
      </c>
      <c r="D2530" t="s">
        <v>459</v>
      </c>
      <c r="E2530" t="s">
        <v>460</v>
      </c>
      <c r="G2530" t="s">
        <v>19</v>
      </c>
      <c r="H2530" t="s">
        <v>72</v>
      </c>
      <c r="I2530" t="s">
        <v>21</v>
      </c>
      <c r="J2530" t="s">
        <v>73</v>
      </c>
      <c r="K2530">
        <v>351</v>
      </c>
      <c r="L2530">
        <v>13.65</v>
      </c>
      <c r="M2530" t="s">
        <v>461</v>
      </c>
      <c r="N2530">
        <v>13.65</v>
      </c>
      <c r="P2530" cm="1">
        <f t="array" ref="P2530">IF(Q2530&gt;0,INDEX(Q2530:Q14664,MATCH(TRUE,INDEX(Q2530:Q14664="",,),0)-1),"")</f>
        <v>2</v>
      </c>
      <c r="Q2530">
        <v>2</v>
      </c>
      <c r="R2530">
        <f>IF(P2530="","",0)</f>
        <v>0</v>
      </c>
    </row>
    <row r="2531" spans="1:18" x14ac:dyDescent="0.3">
      <c r="A2531" t="s">
        <v>412</v>
      </c>
      <c r="B2531" s="1">
        <v>38784</v>
      </c>
      <c r="C2531" t="s">
        <v>82</v>
      </c>
      <c r="D2531" t="s">
        <v>459</v>
      </c>
      <c r="E2531" t="s">
        <v>460</v>
      </c>
      <c r="G2531" s="6" t="s">
        <v>88</v>
      </c>
      <c r="H2531" t="s">
        <v>128</v>
      </c>
      <c r="I2531" t="s">
        <v>21</v>
      </c>
      <c r="J2531" t="s">
        <v>73</v>
      </c>
      <c r="K2531">
        <v>30</v>
      </c>
      <c r="L2531">
        <v>26.3</v>
      </c>
      <c r="M2531" t="s">
        <v>461</v>
      </c>
      <c r="N2531">
        <v>26.3</v>
      </c>
      <c r="P2531" cm="1">
        <f t="array" ref="P2531">IF(Q2531&gt;0,INDEX(Q2531:Q14665,MATCH(TRUE,INDEX(Q2531:Q14665="",,),0)-1),"")</f>
        <v>2</v>
      </c>
      <c r="Q2531">
        <v>2</v>
      </c>
      <c r="R2531">
        <f>IF(P2531="","",0)</f>
        <v>0</v>
      </c>
    </row>
    <row r="2532" spans="1:18" x14ac:dyDescent="0.3">
      <c r="A2532" t="s">
        <v>412</v>
      </c>
      <c r="B2532" s="1">
        <v>38784</v>
      </c>
      <c r="C2532" t="s">
        <v>82</v>
      </c>
      <c r="D2532" t="s">
        <v>459</v>
      </c>
      <c r="E2532" t="s">
        <v>460</v>
      </c>
      <c r="G2532" s="6" t="s">
        <v>88</v>
      </c>
      <c r="H2532" t="s">
        <v>101</v>
      </c>
      <c r="I2532" t="s">
        <v>21</v>
      </c>
      <c r="J2532" t="s">
        <v>73</v>
      </c>
      <c r="K2532">
        <v>136</v>
      </c>
      <c r="L2532">
        <v>26.65</v>
      </c>
      <c r="M2532" t="s">
        <v>461</v>
      </c>
      <c r="N2532">
        <v>26.65</v>
      </c>
      <c r="P2532" cm="1">
        <f t="array" ref="P2532">IF(Q2532&gt;0,INDEX(Q2532:Q14666,MATCH(TRUE,INDEX(Q2532:Q14666="",,),0)-1),"")</f>
        <v>2</v>
      </c>
      <c r="Q2532">
        <v>2</v>
      </c>
      <c r="R2532">
        <f>IF(P2532="","",0)</f>
        <v>0</v>
      </c>
    </row>
    <row r="2533" spans="1:18" x14ac:dyDescent="0.3">
      <c r="P2533" t="str" cm="1">
        <f t="array" ref="P2533">IF(Q2533&gt;0,INDEX(Q2533:Q14667,MATCH(TRUE,INDEX(Q2533:Q14667="",,),0)-1),"")</f>
        <v/>
      </c>
      <c r="R2533" t="str">
        <f>IF(P2533="","",0)</f>
        <v/>
      </c>
    </row>
    <row r="2534" spans="1:18" x14ac:dyDescent="0.3">
      <c r="A2534" t="s">
        <v>412</v>
      </c>
      <c r="B2534" s="1">
        <v>38770</v>
      </c>
      <c r="C2534" t="s">
        <v>82</v>
      </c>
      <c r="D2534" t="s">
        <v>462</v>
      </c>
      <c r="E2534" t="s">
        <v>463</v>
      </c>
      <c r="G2534" t="s">
        <v>19</v>
      </c>
      <c r="H2534" t="s">
        <v>95</v>
      </c>
      <c r="I2534" t="s">
        <v>21</v>
      </c>
      <c r="J2534" t="s">
        <v>73</v>
      </c>
      <c r="K2534">
        <v>3035</v>
      </c>
      <c r="L2534">
        <v>63.6</v>
      </c>
      <c r="M2534" t="s">
        <v>464</v>
      </c>
      <c r="N2534">
        <v>75.36</v>
      </c>
      <c r="O2534" t="s">
        <v>24</v>
      </c>
      <c r="P2534" cm="1">
        <f t="array" ref="P2534">IF(Q2534&gt;0,INDEX(Q2534:Q14668,MATCH(TRUE,INDEX(Q2534:Q14668="",,),0)-1),"")</f>
        <v>3</v>
      </c>
      <c r="Q2534">
        <v>1</v>
      </c>
      <c r="R2534">
        <f>IF(P2534="","",0)</f>
        <v>0</v>
      </c>
    </row>
    <row r="2535" spans="1:18" x14ac:dyDescent="0.3">
      <c r="A2535" t="s">
        <v>412</v>
      </c>
      <c r="B2535" s="1">
        <v>38770</v>
      </c>
      <c r="C2535" t="s">
        <v>82</v>
      </c>
      <c r="D2535" t="s">
        <v>462</v>
      </c>
      <c r="E2535" t="s">
        <v>463</v>
      </c>
      <c r="G2535" s="6" t="s">
        <v>88</v>
      </c>
      <c r="H2535" t="s">
        <v>128</v>
      </c>
      <c r="I2535" t="s">
        <v>21</v>
      </c>
      <c r="J2535" t="s">
        <v>73</v>
      </c>
      <c r="K2535">
        <v>126</v>
      </c>
      <c r="L2535">
        <v>39.450000000000003</v>
      </c>
      <c r="M2535" t="s">
        <v>464</v>
      </c>
      <c r="N2535">
        <v>39.450000000000003</v>
      </c>
      <c r="O2535" t="s">
        <v>24</v>
      </c>
      <c r="P2535" cm="1">
        <f t="array" ref="P2535">IF(Q2535&gt;0,INDEX(Q2535:Q14669,MATCH(TRUE,INDEX(Q2535:Q14669="",,),0)-1),"")</f>
        <v>3</v>
      </c>
      <c r="Q2535">
        <v>1</v>
      </c>
      <c r="R2535">
        <f>IF(P2535="","",0)</f>
        <v>0</v>
      </c>
    </row>
    <row r="2536" spans="1:18" x14ac:dyDescent="0.3">
      <c r="A2536" t="s">
        <v>412</v>
      </c>
      <c r="B2536" s="1">
        <v>38770</v>
      </c>
      <c r="C2536" t="s">
        <v>82</v>
      </c>
      <c r="D2536" t="s">
        <v>462</v>
      </c>
      <c r="E2536" t="s">
        <v>463</v>
      </c>
      <c r="G2536" s="6" t="s">
        <v>88</v>
      </c>
      <c r="H2536" t="s">
        <v>72</v>
      </c>
      <c r="I2536" t="s">
        <v>21</v>
      </c>
      <c r="J2536" t="s">
        <v>73</v>
      </c>
      <c r="K2536">
        <v>2</v>
      </c>
      <c r="L2536">
        <v>20.45</v>
      </c>
      <c r="M2536" t="s">
        <v>464</v>
      </c>
      <c r="N2536">
        <v>20.45</v>
      </c>
      <c r="O2536" t="s">
        <v>24</v>
      </c>
      <c r="P2536" cm="1">
        <f t="array" ref="P2536">IF(Q2536&gt;0,INDEX(Q2536:Q14670,MATCH(TRUE,INDEX(Q2536:Q14670="",,),0)-1),"")</f>
        <v>3</v>
      </c>
      <c r="Q2536">
        <v>1</v>
      </c>
      <c r="R2536">
        <f>IF(P2536="","",0)</f>
        <v>0</v>
      </c>
    </row>
    <row r="2537" spans="1:18" x14ac:dyDescent="0.3">
      <c r="A2537" t="s">
        <v>412</v>
      </c>
      <c r="B2537" s="1">
        <v>38770</v>
      </c>
      <c r="C2537" t="s">
        <v>82</v>
      </c>
      <c r="D2537" t="s">
        <v>462</v>
      </c>
      <c r="E2537" t="s">
        <v>463</v>
      </c>
      <c r="G2537" t="s">
        <v>19</v>
      </c>
      <c r="H2537" t="s">
        <v>95</v>
      </c>
      <c r="I2537" t="s">
        <v>21</v>
      </c>
      <c r="J2537" t="s">
        <v>73</v>
      </c>
      <c r="K2537">
        <v>3035</v>
      </c>
      <c r="L2537">
        <v>63.6</v>
      </c>
      <c r="M2537" t="s">
        <v>297</v>
      </c>
      <c r="N2537">
        <v>67.41</v>
      </c>
      <c r="P2537" cm="1">
        <f t="array" ref="P2537">IF(Q2537&gt;0,INDEX(Q2537:Q14671,MATCH(TRUE,INDEX(Q2537:Q14671="",,),0)-1),"")</f>
        <v>3</v>
      </c>
      <c r="Q2537">
        <v>2</v>
      </c>
      <c r="R2537">
        <f>IF(P2537="","",0)</f>
        <v>0</v>
      </c>
    </row>
    <row r="2538" spans="1:18" x14ac:dyDescent="0.3">
      <c r="A2538" t="s">
        <v>412</v>
      </c>
      <c r="B2538" s="1">
        <v>38770</v>
      </c>
      <c r="C2538" t="s">
        <v>82</v>
      </c>
      <c r="D2538" t="s">
        <v>462</v>
      </c>
      <c r="E2538" t="s">
        <v>463</v>
      </c>
      <c r="G2538" s="6" t="s">
        <v>88</v>
      </c>
      <c r="H2538" t="s">
        <v>128</v>
      </c>
      <c r="I2538" t="s">
        <v>21</v>
      </c>
      <c r="J2538" t="s">
        <v>73</v>
      </c>
      <c r="K2538">
        <v>126</v>
      </c>
      <c r="L2538">
        <v>39.450000000000003</v>
      </c>
      <c r="M2538" t="s">
        <v>297</v>
      </c>
      <c r="N2538">
        <v>39.450000000000003</v>
      </c>
      <c r="P2538" cm="1">
        <f t="array" ref="P2538">IF(Q2538&gt;0,INDEX(Q2538:Q14672,MATCH(TRUE,INDEX(Q2538:Q14672="",,),0)-1),"")</f>
        <v>3</v>
      </c>
      <c r="Q2538">
        <v>2</v>
      </c>
      <c r="R2538">
        <f>IF(P2538="","",0)</f>
        <v>0</v>
      </c>
    </row>
    <row r="2539" spans="1:18" x14ac:dyDescent="0.3">
      <c r="A2539" t="s">
        <v>412</v>
      </c>
      <c r="B2539" s="1">
        <v>38770</v>
      </c>
      <c r="C2539" t="s">
        <v>82</v>
      </c>
      <c r="D2539" t="s">
        <v>462</v>
      </c>
      <c r="E2539" t="s">
        <v>463</v>
      </c>
      <c r="G2539" s="6" t="s">
        <v>88</v>
      </c>
      <c r="H2539" t="s">
        <v>72</v>
      </c>
      <c r="I2539" t="s">
        <v>21</v>
      </c>
      <c r="J2539" t="s">
        <v>73</v>
      </c>
      <c r="K2539">
        <v>2</v>
      </c>
      <c r="L2539">
        <v>20.45</v>
      </c>
      <c r="M2539" t="s">
        <v>297</v>
      </c>
      <c r="N2539">
        <v>20.45</v>
      </c>
      <c r="P2539" cm="1">
        <f t="array" ref="P2539">IF(Q2539&gt;0,INDEX(Q2539:Q14673,MATCH(TRUE,INDEX(Q2539:Q14673="",,),0)-1),"")</f>
        <v>3</v>
      </c>
      <c r="Q2539">
        <v>2</v>
      </c>
      <c r="R2539">
        <f>IF(P2539="","",0)</f>
        <v>0</v>
      </c>
    </row>
    <row r="2540" spans="1:18" x14ac:dyDescent="0.3">
      <c r="A2540" t="s">
        <v>412</v>
      </c>
      <c r="B2540" s="1">
        <v>38770</v>
      </c>
      <c r="C2540" t="s">
        <v>82</v>
      </c>
      <c r="D2540" t="s">
        <v>462</v>
      </c>
      <c r="E2540" t="s">
        <v>463</v>
      </c>
      <c r="G2540" t="s">
        <v>19</v>
      </c>
      <c r="H2540" t="s">
        <v>95</v>
      </c>
      <c r="I2540" t="s">
        <v>21</v>
      </c>
      <c r="J2540" t="s">
        <v>73</v>
      </c>
      <c r="K2540">
        <v>3035</v>
      </c>
      <c r="L2540">
        <v>63.6</v>
      </c>
      <c r="M2540" t="s">
        <v>465</v>
      </c>
      <c r="N2540">
        <v>64.010000000000005</v>
      </c>
      <c r="P2540" cm="1">
        <f t="array" ref="P2540">IF(Q2540&gt;0,INDEX(Q2540:Q14674,MATCH(TRUE,INDEX(Q2540:Q14674="",,),0)-1),"")</f>
        <v>3</v>
      </c>
      <c r="Q2540">
        <v>3</v>
      </c>
      <c r="R2540">
        <f>IF(P2540="","",0)</f>
        <v>0</v>
      </c>
    </row>
    <row r="2541" spans="1:18" x14ac:dyDescent="0.3">
      <c r="A2541" t="s">
        <v>412</v>
      </c>
      <c r="B2541" s="1">
        <v>38770</v>
      </c>
      <c r="C2541" t="s">
        <v>82</v>
      </c>
      <c r="D2541" t="s">
        <v>462</v>
      </c>
      <c r="E2541" t="s">
        <v>463</v>
      </c>
      <c r="G2541" s="6" t="s">
        <v>88</v>
      </c>
      <c r="H2541" t="s">
        <v>128</v>
      </c>
      <c r="I2541" t="s">
        <v>21</v>
      </c>
      <c r="J2541" t="s">
        <v>73</v>
      </c>
      <c r="K2541">
        <v>126</v>
      </c>
      <c r="L2541">
        <v>39.450000000000003</v>
      </c>
      <c r="M2541" t="s">
        <v>465</v>
      </c>
      <c r="N2541">
        <v>39.450000000000003</v>
      </c>
      <c r="P2541" cm="1">
        <f t="array" ref="P2541">IF(Q2541&gt;0,INDEX(Q2541:Q14675,MATCH(TRUE,INDEX(Q2541:Q14675="",,),0)-1),"")</f>
        <v>3</v>
      </c>
      <c r="Q2541">
        <v>3</v>
      </c>
      <c r="R2541">
        <f>IF(P2541="","",0)</f>
        <v>0</v>
      </c>
    </row>
    <row r="2542" spans="1:18" x14ac:dyDescent="0.3">
      <c r="A2542" t="s">
        <v>412</v>
      </c>
      <c r="B2542" s="1">
        <v>38770</v>
      </c>
      <c r="C2542" t="s">
        <v>82</v>
      </c>
      <c r="D2542" t="s">
        <v>462</v>
      </c>
      <c r="E2542" t="s">
        <v>463</v>
      </c>
      <c r="G2542" s="6" t="s">
        <v>88</v>
      </c>
      <c r="H2542" t="s">
        <v>72</v>
      </c>
      <c r="I2542" t="s">
        <v>21</v>
      </c>
      <c r="J2542" t="s">
        <v>73</v>
      </c>
      <c r="K2542">
        <v>2</v>
      </c>
      <c r="L2542">
        <v>20.45</v>
      </c>
      <c r="M2542" t="s">
        <v>465</v>
      </c>
      <c r="N2542">
        <v>20.45</v>
      </c>
      <c r="P2542" cm="1">
        <f t="array" ref="P2542">IF(Q2542&gt;0,INDEX(Q2542:Q14676,MATCH(TRUE,INDEX(Q2542:Q14676="",,),0)-1),"")</f>
        <v>3</v>
      </c>
      <c r="Q2542">
        <v>3</v>
      </c>
      <c r="R2542">
        <f>IF(P2542="","",0)</f>
        <v>0</v>
      </c>
    </row>
    <row r="2543" spans="1:18" x14ac:dyDescent="0.3">
      <c r="P2543" t="str" cm="1">
        <f t="array" ref="P2543">IF(Q2543&gt;0,INDEX(Q2543:Q14677,MATCH(TRUE,INDEX(Q2543:Q14677="",,),0)-1),"")</f>
        <v/>
      </c>
      <c r="R2543" t="str">
        <f>IF(P2543="","",0)</f>
        <v/>
      </c>
    </row>
    <row r="2544" spans="1:18" x14ac:dyDescent="0.3">
      <c r="A2544" t="s">
        <v>412</v>
      </c>
      <c r="B2544" s="1">
        <v>38770</v>
      </c>
      <c r="C2544" t="s">
        <v>82</v>
      </c>
      <c r="D2544" t="s">
        <v>466</v>
      </c>
      <c r="E2544" t="s">
        <v>467</v>
      </c>
      <c r="G2544" t="s">
        <v>19</v>
      </c>
      <c r="H2544" t="s">
        <v>96</v>
      </c>
      <c r="I2544" t="s">
        <v>21</v>
      </c>
      <c r="J2544" t="s">
        <v>73</v>
      </c>
      <c r="K2544">
        <v>1369</v>
      </c>
      <c r="L2544">
        <v>16.5</v>
      </c>
      <c r="M2544" t="s">
        <v>297</v>
      </c>
      <c r="N2544">
        <v>16.5</v>
      </c>
      <c r="O2544" t="s">
        <v>24</v>
      </c>
      <c r="P2544" cm="1">
        <f t="array" ref="P2544">IF(Q2544&gt;0,INDEX(Q2544:Q14678,MATCH(TRUE,INDEX(Q2544:Q14678="",,),0)-1),"")</f>
        <v>1</v>
      </c>
      <c r="Q2544">
        <v>1</v>
      </c>
      <c r="R2544">
        <f>IF(P2544="","",0)</f>
        <v>0</v>
      </c>
    </row>
    <row r="2545" spans="1:18" x14ac:dyDescent="0.3">
      <c r="A2545" t="s">
        <v>412</v>
      </c>
      <c r="B2545" s="1">
        <v>38770</v>
      </c>
      <c r="C2545" t="s">
        <v>82</v>
      </c>
      <c r="D2545" t="s">
        <v>466</v>
      </c>
      <c r="E2545" t="s">
        <v>467</v>
      </c>
      <c r="G2545" t="s">
        <v>19</v>
      </c>
      <c r="H2545" t="s">
        <v>87</v>
      </c>
      <c r="I2545" t="s">
        <v>21</v>
      </c>
      <c r="J2545" t="s">
        <v>73</v>
      </c>
      <c r="K2545">
        <v>2610</v>
      </c>
      <c r="L2545">
        <v>23.4</v>
      </c>
      <c r="M2545" t="s">
        <v>297</v>
      </c>
      <c r="N2545">
        <v>23.4</v>
      </c>
      <c r="O2545" t="s">
        <v>24</v>
      </c>
      <c r="P2545" cm="1">
        <f t="array" ref="P2545">IF(Q2545&gt;0,INDEX(Q2545:Q14679,MATCH(TRUE,INDEX(Q2545:Q14679="",,),0)-1),"")</f>
        <v>1</v>
      </c>
      <c r="Q2545">
        <v>1</v>
      </c>
      <c r="R2545">
        <f>IF(P2545="","",0)</f>
        <v>0</v>
      </c>
    </row>
    <row r="2546" spans="1:18" x14ac:dyDescent="0.3">
      <c r="A2546" t="s">
        <v>412</v>
      </c>
      <c r="B2546" s="1">
        <v>38770</v>
      </c>
      <c r="C2546" t="s">
        <v>82</v>
      </c>
      <c r="D2546" t="s">
        <v>466</v>
      </c>
      <c r="E2546" t="s">
        <v>467</v>
      </c>
      <c r="G2546" t="s">
        <v>19</v>
      </c>
      <c r="H2546" t="s">
        <v>101</v>
      </c>
      <c r="I2546" t="s">
        <v>21</v>
      </c>
      <c r="J2546" t="s">
        <v>73</v>
      </c>
      <c r="K2546">
        <v>521</v>
      </c>
      <c r="L2546">
        <v>20.05</v>
      </c>
      <c r="M2546" t="s">
        <v>297</v>
      </c>
      <c r="N2546">
        <v>20.059999999999999</v>
      </c>
      <c r="O2546" t="s">
        <v>24</v>
      </c>
      <c r="P2546" cm="1">
        <f t="array" ref="P2546">IF(Q2546&gt;0,INDEX(Q2546:Q14680,MATCH(TRUE,INDEX(Q2546:Q14680="",,),0)-1),"")</f>
        <v>1</v>
      </c>
      <c r="Q2546">
        <v>1</v>
      </c>
      <c r="R2546">
        <f>IF(P2546="","",0)</f>
        <v>0</v>
      </c>
    </row>
    <row r="2547" spans="1:18" x14ac:dyDescent="0.3">
      <c r="A2547" t="s">
        <v>412</v>
      </c>
      <c r="B2547" s="1">
        <v>38770</v>
      </c>
      <c r="C2547" t="s">
        <v>82</v>
      </c>
      <c r="D2547" t="s">
        <v>466</v>
      </c>
      <c r="E2547" t="s">
        <v>467</v>
      </c>
      <c r="G2547" s="6" t="s">
        <v>88</v>
      </c>
      <c r="H2547" t="s">
        <v>72</v>
      </c>
      <c r="I2547" t="s">
        <v>45</v>
      </c>
      <c r="J2547" t="s">
        <v>93</v>
      </c>
      <c r="K2547">
        <v>28.2</v>
      </c>
      <c r="L2547">
        <v>79</v>
      </c>
      <c r="M2547" t="s">
        <v>297</v>
      </c>
      <c r="N2547">
        <v>79</v>
      </c>
      <c r="O2547" t="s">
        <v>24</v>
      </c>
      <c r="P2547" cm="1">
        <f t="array" ref="P2547">IF(Q2547&gt;0,INDEX(Q2547:Q14681,MATCH(TRUE,INDEX(Q2547:Q14681="",,),0)-1),"")</f>
        <v>1</v>
      </c>
      <c r="Q2547">
        <v>1</v>
      </c>
      <c r="R2547">
        <f>IF(P2547="","",0)</f>
        <v>0</v>
      </c>
    </row>
    <row r="2548" spans="1:18" x14ac:dyDescent="0.3">
      <c r="A2548" t="s">
        <v>412</v>
      </c>
      <c r="B2548" s="1">
        <v>38770</v>
      </c>
      <c r="C2548" t="s">
        <v>82</v>
      </c>
      <c r="D2548" t="s">
        <v>466</v>
      </c>
      <c r="E2548" t="s">
        <v>467</v>
      </c>
      <c r="G2548" s="6" t="s">
        <v>88</v>
      </c>
      <c r="H2548" t="s">
        <v>72</v>
      </c>
      <c r="I2548" t="s">
        <v>21</v>
      </c>
      <c r="J2548" t="s">
        <v>73</v>
      </c>
      <c r="K2548">
        <v>224</v>
      </c>
      <c r="L2548">
        <v>10.9</v>
      </c>
      <c r="M2548" t="s">
        <v>297</v>
      </c>
      <c r="N2548">
        <v>10.9</v>
      </c>
      <c r="O2548" t="s">
        <v>24</v>
      </c>
      <c r="P2548" cm="1">
        <f t="array" ref="P2548">IF(Q2548&gt;0,INDEX(Q2548:Q14682,MATCH(TRUE,INDEX(Q2548:Q14682="",,),0)-1),"")</f>
        <v>1</v>
      </c>
      <c r="Q2548">
        <v>1</v>
      </c>
      <c r="R2548">
        <f>IF(P2548="","",0)</f>
        <v>0</v>
      </c>
    </row>
    <row r="2549" spans="1:18" x14ac:dyDescent="0.3">
      <c r="P2549" t="str" cm="1">
        <f t="array" ref="P2549">IF(Q2549&gt;0,INDEX(Q2549:Q14683,MATCH(TRUE,INDEX(Q2549:Q14683="",,),0)-1),"")</f>
        <v/>
      </c>
      <c r="R2549" t="str">
        <f>IF(P2549="","",0)</f>
        <v/>
      </c>
    </row>
    <row r="2550" spans="1:18" x14ac:dyDescent="0.3">
      <c r="A2550" t="s">
        <v>412</v>
      </c>
      <c r="B2550" s="1">
        <v>38756</v>
      </c>
      <c r="C2550" t="s">
        <v>82</v>
      </c>
      <c r="D2550" t="s">
        <v>468</v>
      </c>
      <c r="E2550" t="s">
        <v>469</v>
      </c>
      <c r="G2550" t="s">
        <v>19</v>
      </c>
      <c r="H2550" t="s">
        <v>96</v>
      </c>
      <c r="I2550" t="s">
        <v>21</v>
      </c>
      <c r="J2550" t="s">
        <v>73</v>
      </c>
      <c r="K2550">
        <v>136.69999999999999</v>
      </c>
      <c r="L2550">
        <v>29.2</v>
      </c>
      <c r="M2550" t="s">
        <v>445</v>
      </c>
      <c r="N2550">
        <v>167.82</v>
      </c>
      <c r="O2550" t="s">
        <v>24</v>
      </c>
      <c r="P2550" cm="1">
        <f t="array" ref="P2550">IF(Q2550&gt;0,INDEX(Q2550:Q14684,MATCH(TRUE,INDEX(Q2550:Q14684="",,),0)-1),"")</f>
        <v>4</v>
      </c>
      <c r="Q2550">
        <v>1</v>
      </c>
      <c r="R2550">
        <f>IF(P2550="","",0)</f>
        <v>0</v>
      </c>
    </row>
    <row r="2551" spans="1:18" x14ac:dyDescent="0.3">
      <c r="A2551" t="s">
        <v>412</v>
      </c>
      <c r="B2551" s="1">
        <v>38756</v>
      </c>
      <c r="C2551" t="s">
        <v>82</v>
      </c>
      <c r="D2551" t="s">
        <v>468</v>
      </c>
      <c r="E2551" t="s">
        <v>469</v>
      </c>
      <c r="G2551" t="s">
        <v>19</v>
      </c>
      <c r="H2551" t="s">
        <v>128</v>
      </c>
      <c r="I2551" t="s">
        <v>21</v>
      </c>
      <c r="J2551" t="s">
        <v>73</v>
      </c>
      <c r="K2551">
        <v>794.7</v>
      </c>
      <c r="L2551">
        <v>32.15</v>
      </c>
      <c r="M2551" t="s">
        <v>445</v>
      </c>
      <c r="N2551">
        <v>32.15</v>
      </c>
      <c r="O2551" t="s">
        <v>24</v>
      </c>
      <c r="P2551" cm="1">
        <f t="array" ref="P2551">IF(Q2551&gt;0,INDEX(Q2551:Q14685,MATCH(TRUE,INDEX(Q2551:Q14685="",,),0)-1),"")</f>
        <v>4</v>
      </c>
      <c r="Q2551">
        <v>1</v>
      </c>
      <c r="R2551">
        <f>IF(P2551="","",0)</f>
        <v>0</v>
      </c>
    </row>
    <row r="2552" spans="1:18" x14ac:dyDescent="0.3">
      <c r="A2552" t="s">
        <v>412</v>
      </c>
      <c r="B2552" s="1">
        <v>38756</v>
      </c>
      <c r="C2552" t="s">
        <v>82</v>
      </c>
      <c r="D2552" t="s">
        <v>468</v>
      </c>
      <c r="E2552" t="s">
        <v>469</v>
      </c>
      <c r="G2552" s="6" t="s">
        <v>88</v>
      </c>
      <c r="H2552" t="s">
        <v>101</v>
      </c>
      <c r="I2552" t="s">
        <v>21</v>
      </c>
      <c r="J2552" t="s">
        <v>73</v>
      </c>
      <c r="K2552">
        <v>30</v>
      </c>
      <c r="L2552">
        <v>33</v>
      </c>
      <c r="M2552" t="s">
        <v>445</v>
      </c>
      <c r="N2552">
        <v>33</v>
      </c>
      <c r="O2552" t="s">
        <v>24</v>
      </c>
      <c r="P2552" cm="1">
        <f t="array" ref="P2552">IF(Q2552&gt;0,INDEX(Q2552:Q14686,MATCH(TRUE,INDEX(Q2552:Q14686="",,),0)-1),"")</f>
        <v>4</v>
      </c>
      <c r="Q2552">
        <v>1</v>
      </c>
      <c r="R2552">
        <f>IF(P2552="","",0)</f>
        <v>0</v>
      </c>
    </row>
    <row r="2553" spans="1:18" x14ac:dyDescent="0.3">
      <c r="A2553" t="s">
        <v>412</v>
      </c>
      <c r="B2553" s="1">
        <v>38756</v>
      </c>
      <c r="C2553" t="s">
        <v>82</v>
      </c>
      <c r="D2553" t="s">
        <v>468</v>
      </c>
      <c r="E2553" t="s">
        <v>469</v>
      </c>
      <c r="G2553" s="6" t="s">
        <v>88</v>
      </c>
      <c r="H2553" t="s">
        <v>72</v>
      </c>
      <c r="I2553" t="s">
        <v>21</v>
      </c>
      <c r="J2553" t="s">
        <v>73</v>
      </c>
      <c r="K2553">
        <v>115</v>
      </c>
      <c r="L2553">
        <v>20.75</v>
      </c>
      <c r="M2553" t="s">
        <v>445</v>
      </c>
      <c r="N2553">
        <v>20.75</v>
      </c>
      <c r="O2553" t="s">
        <v>24</v>
      </c>
      <c r="P2553" cm="1">
        <f t="array" ref="P2553">IF(Q2553&gt;0,INDEX(Q2553:Q14687,MATCH(TRUE,INDEX(Q2553:Q14687="",,),0)-1),"")</f>
        <v>4</v>
      </c>
      <c r="Q2553">
        <v>1</v>
      </c>
      <c r="R2553">
        <f>IF(P2553="","",0)</f>
        <v>0</v>
      </c>
    </row>
    <row r="2554" spans="1:18" x14ac:dyDescent="0.3">
      <c r="A2554" t="s">
        <v>412</v>
      </c>
      <c r="B2554" s="1">
        <v>38756</v>
      </c>
      <c r="C2554" t="s">
        <v>82</v>
      </c>
      <c r="D2554" t="s">
        <v>468</v>
      </c>
      <c r="E2554" t="s">
        <v>469</v>
      </c>
      <c r="G2554" t="s">
        <v>19</v>
      </c>
      <c r="H2554" t="s">
        <v>96</v>
      </c>
      <c r="I2554" t="s">
        <v>21</v>
      </c>
      <c r="J2554" t="s">
        <v>73</v>
      </c>
      <c r="K2554">
        <v>136.69999999999999</v>
      </c>
      <c r="L2554">
        <v>29.2</v>
      </c>
      <c r="M2554" t="s">
        <v>439</v>
      </c>
      <c r="N2554">
        <v>148.47</v>
      </c>
      <c r="P2554" cm="1">
        <f t="array" ref="P2554">IF(Q2554&gt;0,INDEX(Q2554:Q14688,MATCH(TRUE,INDEX(Q2554:Q14688="",,),0)-1),"")</f>
        <v>4</v>
      </c>
      <c r="Q2554">
        <v>2</v>
      </c>
      <c r="R2554">
        <f>IF(P2554="","",0)</f>
        <v>0</v>
      </c>
    </row>
    <row r="2555" spans="1:18" x14ac:dyDescent="0.3">
      <c r="A2555" t="s">
        <v>412</v>
      </c>
      <c r="B2555" s="1">
        <v>38756</v>
      </c>
      <c r="C2555" t="s">
        <v>82</v>
      </c>
      <c r="D2555" t="s">
        <v>468</v>
      </c>
      <c r="E2555" t="s">
        <v>469</v>
      </c>
      <c r="G2555" t="s">
        <v>19</v>
      </c>
      <c r="H2555" t="s">
        <v>128</v>
      </c>
      <c r="I2555" t="s">
        <v>21</v>
      </c>
      <c r="J2555" t="s">
        <v>73</v>
      </c>
      <c r="K2555">
        <v>794.7</v>
      </c>
      <c r="L2555">
        <v>32.15</v>
      </c>
      <c r="M2555" t="s">
        <v>439</v>
      </c>
      <c r="N2555">
        <v>33.07</v>
      </c>
      <c r="P2555" cm="1">
        <f t="array" ref="P2555">IF(Q2555&gt;0,INDEX(Q2555:Q14689,MATCH(TRUE,INDEX(Q2555:Q14689="",,),0)-1),"")</f>
        <v>4</v>
      </c>
      <c r="Q2555">
        <v>2</v>
      </c>
      <c r="R2555">
        <f>IF(P2555="","",0)</f>
        <v>0</v>
      </c>
    </row>
    <row r="2556" spans="1:18" x14ac:dyDescent="0.3">
      <c r="A2556" t="s">
        <v>412</v>
      </c>
      <c r="B2556" s="1">
        <v>38756</v>
      </c>
      <c r="C2556" t="s">
        <v>82</v>
      </c>
      <c r="D2556" t="s">
        <v>468</v>
      </c>
      <c r="E2556" t="s">
        <v>469</v>
      </c>
      <c r="G2556" s="6" t="s">
        <v>88</v>
      </c>
      <c r="H2556" t="s">
        <v>101</v>
      </c>
      <c r="I2556" t="s">
        <v>21</v>
      </c>
      <c r="J2556" t="s">
        <v>73</v>
      </c>
      <c r="K2556">
        <v>30</v>
      </c>
      <c r="L2556">
        <v>33</v>
      </c>
      <c r="M2556" t="s">
        <v>439</v>
      </c>
      <c r="N2556">
        <v>33</v>
      </c>
      <c r="P2556" cm="1">
        <f t="array" ref="P2556">IF(Q2556&gt;0,INDEX(Q2556:Q14690,MATCH(TRUE,INDEX(Q2556:Q14690="",,),0)-1),"")</f>
        <v>4</v>
      </c>
      <c r="Q2556">
        <v>2</v>
      </c>
      <c r="R2556">
        <f>IF(P2556="","",0)</f>
        <v>0</v>
      </c>
    </row>
    <row r="2557" spans="1:18" x14ac:dyDescent="0.3">
      <c r="A2557" t="s">
        <v>412</v>
      </c>
      <c r="B2557" s="1">
        <v>38756</v>
      </c>
      <c r="C2557" t="s">
        <v>82</v>
      </c>
      <c r="D2557" t="s">
        <v>468</v>
      </c>
      <c r="E2557" t="s">
        <v>469</v>
      </c>
      <c r="G2557" s="6" t="s">
        <v>88</v>
      </c>
      <c r="H2557" t="s">
        <v>72</v>
      </c>
      <c r="I2557" t="s">
        <v>21</v>
      </c>
      <c r="J2557" t="s">
        <v>73</v>
      </c>
      <c r="K2557">
        <v>115</v>
      </c>
      <c r="L2557">
        <v>20.75</v>
      </c>
      <c r="M2557" t="s">
        <v>439</v>
      </c>
      <c r="N2557">
        <v>20.75</v>
      </c>
      <c r="P2557" cm="1">
        <f t="array" ref="P2557">IF(Q2557&gt;0,INDEX(Q2557:Q14691,MATCH(TRUE,INDEX(Q2557:Q14691="",,),0)-1),"")</f>
        <v>4</v>
      </c>
      <c r="Q2557">
        <v>2</v>
      </c>
      <c r="R2557">
        <f>IF(P2557="","",0)</f>
        <v>0</v>
      </c>
    </row>
    <row r="2558" spans="1:18" x14ac:dyDescent="0.3">
      <c r="A2558" t="s">
        <v>412</v>
      </c>
      <c r="B2558" s="1">
        <v>38756</v>
      </c>
      <c r="C2558" t="s">
        <v>82</v>
      </c>
      <c r="D2558" t="s">
        <v>468</v>
      </c>
      <c r="E2558" t="s">
        <v>469</v>
      </c>
      <c r="G2558" t="s">
        <v>19</v>
      </c>
      <c r="H2558" t="s">
        <v>96</v>
      </c>
      <c r="I2558" t="s">
        <v>21</v>
      </c>
      <c r="J2558" t="s">
        <v>73</v>
      </c>
      <c r="K2558">
        <v>136.69999999999999</v>
      </c>
      <c r="L2558">
        <v>29.2</v>
      </c>
      <c r="M2558" t="s">
        <v>297</v>
      </c>
      <c r="N2558">
        <v>127.14</v>
      </c>
      <c r="P2558" cm="1">
        <f t="array" ref="P2558">IF(Q2558&gt;0,INDEX(Q2558:Q14692,MATCH(TRUE,INDEX(Q2558:Q14692="",,),0)-1),"")</f>
        <v>4</v>
      </c>
      <c r="Q2558">
        <v>3</v>
      </c>
      <c r="R2558">
        <f>IF(P2558="","",0)</f>
        <v>0</v>
      </c>
    </row>
    <row r="2559" spans="1:18" x14ac:dyDescent="0.3">
      <c r="A2559" t="s">
        <v>412</v>
      </c>
      <c r="B2559" s="1">
        <v>38756</v>
      </c>
      <c r="C2559" t="s">
        <v>82</v>
      </c>
      <c r="D2559" t="s">
        <v>468</v>
      </c>
      <c r="E2559" t="s">
        <v>469</v>
      </c>
      <c r="G2559" t="s">
        <v>19</v>
      </c>
      <c r="H2559" t="s">
        <v>128</v>
      </c>
      <c r="I2559" t="s">
        <v>21</v>
      </c>
      <c r="J2559" t="s">
        <v>73</v>
      </c>
      <c r="K2559">
        <v>794.7</v>
      </c>
      <c r="L2559">
        <v>32.15</v>
      </c>
      <c r="M2559" t="s">
        <v>297</v>
      </c>
      <c r="N2559">
        <v>32.15</v>
      </c>
      <c r="P2559" cm="1">
        <f t="array" ref="P2559">IF(Q2559&gt;0,INDEX(Q2559:Q14693,MATCH(TRUE,INDEX(Q2559:Q14693="",,),0)-1),"")</f>
        <v>4</v>
      </c>
      <c r="Q2559">
        <v>3</v>
      </c>
      <c r="R2559">
        <f>IF(P2559="","",0)</f>
        <v>0</v>
      </c>
    </row>
    <row r="2560" spans="1:18" x14ac:dyDescent="0.3">
      <c r="A2560" t="s">
        <v>412</v>
      </c>
      <c r="B2560" s="1">
        <v>38756</v>
      </c>
      <c r="C2560" t="s">
        <v>82</v>
      </c>
      <c r="D2560" t="s">
        <v>468</v>
      </c>
      <c r="E2560" t="s">
        <v>469</v>
      </c>
      <c r="G2560" s="6" t="s">
        <v>88</v>
      </c>
      <c r="H2560" t="s">
        <v>101</v>
      </c>
      <c r="I2560" t="s">
        <v>21</v>
      </c>
      <c r="J2560" t="s">
        <v>73</v>
      </c>
      <c r="K2560">
        <v>30</v>
      </c>
      <c r="L2560">
        <v>33</v>
      </c>
      <c r="M2560" t="s">
        <v>297</v>
      </c>
      <c r="N2560">
        <v>33</v>
      </c>
      <c r="P2560" cm="1">
        <f t="array" ref="P2560">IF(Q2560&gt;0,INDEX(Q2560:Q14694,MATCH(TRUE,INDEX(Q2560:Q14694="",,),0)-1),"")</f>
        <v>4</v>
      </c>
      <c r="Q2560">
        <v>3</v>
      </c>
      <c r="R2560">
        <f>IF(P2560="","",0)</f>
        <v>0</v>
      </c>
    </row>
    <row r="2561" spans="1:18" x14ac:dyDescent="0.3">
      <c r="A2561" t="s">
        <v>412</v>
      </c>
      <c r="B2561" s="1">
        <v>38756</v>
      </c>
      <c r="C2561" t="s">
        <v>82</v>
      </c>
      <c r="D2561" t="s">
        <v>468</v>
      </c>
      <c r="E2561" t="s">
        <v>469</v>
      </c>
      <c r="G2561" s="6" t="s">
        <v>88</v>
      </c>
      <c r="H2561" t="s">
        <v>72</v>
      </c>
      <c r="I2561" t="s">
        <v>21</v>
      </c>
      <c r="J2561" t="s">
        <v>73</v>
      </c>
      <c r="K2561">
        <v>115</v>
      </c>
      <c r="L2561">
        <v>20.75</v>
      </c>
      <c r="M2561" t="s">
        <v>297</v>
      </c>
      <c r="N2561">
        <v>20.75</v>
      </c>
      <c r="P2561" cm="1">
        <f t="array" ref="P2561">IF(Q2561&gt;0,INDEX(Q2561:Q14695,MATCH(TRUE,INDEX(Q2561:Q14695="",,),0)-1),"")</f>
        <v>4</v>
      </c>
      <c r="Q2561">
        <v>3</v>
      </c>
      <c r="R2561">
        <f>IF(P2561="","",0)</f>
        <v>0</v>
      </c>
    </row>
    <row r="2562" spans="1:18" x14ac:dyDescent="0.3">
      <c r="A2562" t="s">
        <v>412</v>
      </c>
      <c r="B2562" s="1">
        <v>38756</v>
      </c>
      <c r="C2562" t="s">
        <v>82</v>
      </c>
      <c r="D2562" t="s">
        <v>468</v>
      </c>
      <c r="E2562" t="s">
        <v>469</v>
      </c>
      <c r="G2562" t="s">
        <v>19</v>
      </c>
      <c r="H2562" t="s">
        <v>96</v>
      </c>
      <c r="I2562" t="s">
        <v>21</v>
      </c>
      <c r="J2562" t="s">
        <v>73</v>
      </c>
      <c r="K2562">
        <v>136.69999999999999</v>
      </c>
      <c r="L2562">
        <v>29.2</v>
      </c>
      <c r="M2562" t="s">
        <v>464</v>
      </c>
      <c r="N2562">
        <v>29.29</v>
      </c>
      <c r="P2562" cm="1">
        <f t="array" ref="P2562">IF(Q2562&gt;0,INDEX(Q2562:Q14696,MATCH(TRUE,INDEX(Q2562:Q14696="",,),0)-1),"")</f>
        <v>4</v>
      </c>
      <c r="Q2562">
        <v>4</v>
      </c>
      <c r="R2562">
        <f>IF(P2562="","",0)</f>
        <v>0</v>
      </c>
    </row>
    <row r="2563" spans="1:18" x14ac:dyDescent="0.3">
      <c r="A2563" t="s">
        <v>412</v>
      </c>
      <c r="B2563" s="1">
        <v>38756</v>
      </c>
      <c r="C2563" t="s">
        <v>82</v>
      </c>
      <c r="D2563" t="s">
        <v>468</v>
      </c>
      <c r="E2563" t="s">
        <v>469</v>
      </c>
      <c r="G2563" t="s">
        <v>19</v>
      </c>
      <c r="H2563" t="s">
        <v>128</v>
      </c>
      <c r="I2563" t="s">
        <v>21</v>
      </c>
      <c r="J2563" t="s">
        <v>73</v>
      </c>
      <c r="K2563">
        <v>794.7</v>
      </c>
      <c r="L2563">
        <v>32.15</v>
      </c>
      <c r="M2563" t="s">
        <v>464</v>
      </c>
      <c r="N2563">
        <v>32.46</v>
      </c>
      <c r="P2563" cm="1">
        <f t="array" ref="P2563">IF(Q2563&gt;0,INDEX(Q2563:Q14697,MATCH(TRUE,INDEX(Q2563:Q14697="",,),0)-1),"")</f>
        <v>4</v>
      </c>
      <c r="Q2563">
        <v>4</v>
      </c>
      <c r="R2563">
        <f>IF(P2563="","",0)</f>
        <v>0</v>
      </c>
    </row>
    <row r="2564" spans="1:18" x14ac:dyDescent="0.3">
      <c r="A2564" t="s">
        <v>412</v>
      </c>
      <c r="B2564" s="1">
        <v>38756</v>
      </c>
      <c r="C2564" t="s">
        <v>82</v>
      </c>
      <c r="D2564" t="s">
        <v>468</v>
      </c>
      <c r="E2564" t="s">
        <v>469</v>
      </c>
      <c r="G2564" s="6" t="s">
        <v>88</v>
      </c>
      <c r="H2564" t="s">
        <v>101</v>
      </c>
      <c r="I2564" t="s">
        <v>21</v>
      </c>
      <c r="J2564" t="s">
        <v>73</v>
      </c>
      <c r="K2564">
        <v>30</v>
      </c>
      <c r="L2564">
        <v>33</v>
      </c>
      <c r="M2564" t="s">
        <v>464</v>
      </c>
      <c r="N2564">
        <v>33</v>
      </c>
      <c r="P2564" cm="1">
        <f t="array" ref="P2564">IF(Q2564&gt;0,INDEX(Q2564:Q14698,MATCH(TRUE,INDEX(Q2564:Q14698="",,),0)-1),"")</f>
        <v>4</v>
      </c>
      <c r="Q2564">
        <v>4</v>
      </c>
      <c r="R2564">
        <f>IF(P2564="","",0)</f>
        <v>0</v>
      </c>
    </row>
    <row r="2565" spans="1:18" x14ac:dyDescent="0.3">
      <c r="A2565" t="s">
        <v>412</v>
      </c>
      <c r="B2565" s="1">
        <v>38756</v>
      </c>
      <c r="C2565" t="s">
        <v>82</v>
      </c>
      <c r="D2565" t="s">
        <v>468</v>
      </c>
      <c r="E2565" t="s">
        <v>469</v>
      </c>
      <c r="G2565" s="6" t="s">
        <v>88</v>
      </c>
      <c r="H2565" t="s">
        <v>72</v>
      </c>
      <c r="I2565" t="s">
        <v>21</v>
      </c>
      <c r="J2565" t="s">
        <v>73</v>
      </c>
      <c r="K2565">
        <v>115</v>
      </c>
      <c r="L2565">
        <v>20.75</v>
      </c>
      <c r="M2565" t="s">
        <v>464</v>
      </c>
      <c r="N2565">
        <v>20.75</v>
      </c>
      <c r="P2565" cm="1">
        <f t="array" ref="P2565">IF(Q2565&gt;0,INDEX(Q2565:Q14699,MATCH(TRUE,INDEX(Q2565:Q14699="",,),0)-1),"")</f>
        <v>4</v>
      </c>
      <c r="Q2565">
        <v>4</v>
      </c>
      <c r="R2565">
        <f>IF(P2565="","",0)</f>
        <v>0</v>
      </c>
    </row>
    <row r="2566" spans="1:18" x14ac:dyDescent="0.3">
      <c r="P2566" t="str" cm="1">
        <f t="array" ref="P2566">IF(Q2566&gt;0,INDEX(Q2566:Q14700,MATCH(TRUE,INDEX(Q2566:Q14700="",,),0)-1),"")</f>
        <v/>
      </c>
      <c r="R2566" t="str">
        <f>IF(P2566="","",0)</f>
        <v/>
      </c>
    </row>
    <row r="2567" spans="1:18" x14ac:dyDescent="0.3">
      <c r="A2567" t="s">
        <v>412</v>
      </c>
      <c r="B2567" s="1">
        <v>38756</v>
      </c>
      <c r="C2567" t="s">
        <v>82</v>
      </c>
      <c r="D2567" t="s">
        <v>470</v>
      </c>
      <c r="E2567" t="s">
        <v>471</v>
      </c>
      <c r="G2567" t="s">
        <v>19</v>
      </c>
      <c r="H2567" t="s">
        <v>128</v>
      </c>
      <c r="I2567" t="s">
        <v>21</v>
      </c>
      <c r="J2567" t="s">
        <v>73</v>
      </c>
      <c r="K2567">
        <v>1512.3</v>
      </c>
      <c r="L2567">
        <v>29.45</v>
      </c>
      <c r="M2567" t="s">
        <v>445</v>
      </c>
      <c r="N2567">
        <v>29.45</v>
      </c>
      <c r="O2567" t="s">
        <v>24</v>
      </c>
      <c r="P2567" cm="1">
        <f t="array" ref="P2567">IF(Q2567&gt;0,INDEX(Q2567:Q14701,MATCH(TRUE,INDEX(Q2567:Q14701="",,),0)-1),"")</f>
        <v>2</v>
      </c>
      <c r="Q2567">
        <v>1</v>
      </c>
      <c r="R2567">
        <f>IF(P2567="","",0)</f>
        <v>0</v>
      </c>
    </row>
    <row r="2568" spans="1:18" x14ac:dyDescent="0.3">
      <c r="A2568" t="s">
        <v>412</v>
      </c>
      <c r="B2568" s="1">
        <v>38756</v>
      </c>
      <c r="C2568" t="s">
        <v>82</v>
      </c>
      <c r="D2568" t="s">
        <v>470</v>
      </c>
      <c r="E2568" t="s">
        <v>471</v>
      </c>
      <c r="G2568" t="s">
        <v>19</v>
      </c>
      <c r="H2568" t="s">
        <v>101</v>
      </c>
      <c r="I2568" t="s">
        <v>21</v>
      </c>
      <c r="J2568" t="s">
        <v>73</v>
      </c>
      <c r="K2568">
        <v>537.29999999999995</v>
      </c>
      <c r="L2568">
        <v>36</v>
      </c>
      <c r="M2568" t="s">
        <v>445</v>
      </c>
      <c r="N2568">
        <v>72.34</v>
      </c>
      <c r="O2568" t="s">
        <v>24</v>
      </c>
      <c r="P2568" cm="1">
        <f t="array" ref="P2568">IF(Q2568&gt;0,INDEX(Q2568:Q14702,MATCH(TRUE,INDEX(Q2568:Q14702="",,),0)-1),"")</f>
        <v>2</v>
      </c>
      <c r="Q2568">
        <v>1</v>
      </c>
      <c r="R2568">
        <f>IF(P2568="","",0)</f>
        <v>0</v>
      </c>
    </row>
    <row r="2569" spans="1:18" x14ac:dyDescent="0.3">
      <c r="A2569" t="s">
        <v>412</v>
      </c>
      <c r="B2569" s="1">
        <v>38756</v>
      </c>
      <c r="C2569" t="s">
        <v>82</v>
      </c>
      <c r="D2569" t="s">
        <v>470</v>
      </c>
      <c r="E2569" t="s">
        <v>471</v>
      </c>
      <c r="G2569" s="6" t="s">
        <v>88</v>
      </c>
      <c r="H2569" t="s">
        <v>100</v>
      </c>
      <c r="I2569" t="s">
        <v>21</v>
      </c>
      <c r="J2569" t="s">
        <v>73</v>
      </c>
      <c r="K2569">
        <v>60.6</v>
      </c>
      <c r="L2569">
        <v>14.75</v>
      </c>
      <c r="M2569" t="s">
        <v>445</v>
      </c>
      <c r="N2569">
        <v>14.75</v>
      </c>
      <c r="O2569" t="s">
        <v>24</v>
      </c>
      <c r="P2569" cm="1">
        <f t="array" ref="P2569">IF(Q2569&gt;0,INDEX(Q2569:Q14703,MATCH(TRUE,INDEX(Q2569:Q14703="",,),0)-1),"")</f>
        <v>2</v>
      </c>
      <c r="Q2569">
        <v>1</v>
      </c>
      <c r="R2569">
        <f>IF(P2569="","",0)</f>
        <v>0</v>
      </c>
    </row>
    <row r="2570" spans="1:18" x14ac:dyDescent="0.3">
      <c r="A2570" t="s">
        <v>412</v>
      </c>
      <c r="B2570" s="1">
        <v>38756</v>
      </c>
      <c r="C2570" t="s">
        <v>82</v>
      </c>
      <c r="D2570" t="s">
        <v>470</v>
      </c>
      <c r="E2570" t="s">
        <v>471</v>
      </c>
      <c r="G2570" s="6" t="s">
        <v>88</v>
      </c>
      <c r="H2570" t="s">
        <v>96</v>
      </c>
      <c r="I2570" t="s">
        <v>21</v>
      </c>
      <c r="J2570" t="s">
        <v>73</v>
      </c>
      <c r="K2570">
        <v>105.4</v>
      </c>
      <c r="L2570">
        <v>24.55</v>
      </c>
      <c r="M2570" t="s">
        <v>445</v>
      </c>
      <c r="N2570">
        <v>24.55</v>
      </c>
      <c r="O2570" t="s">
        <v>24</v>
      </c>
      <c r="P2570" cm="1">
        <f t="array" ref="P2570">IF(Q2570&gt;0,INDEX(Q2570:Q14704,MATCH(TRUE,INDEX(Q2570:Q14704="",,),0)-1),"")</f>
        <v>2</v>
      </c>
      <c r="Q2570">
        <v>1</v>
      </c>
      <c r="R2570">
        <f>IF(P2570="","",0)</f>
        <v>0</v>
      </c>
    </row>
    <row r="2571" spans="1:18" x14ac:dyDescent="0.3">
      <c r="A2571" t="s">
        <v>412</v>
      </c>
      <c r="B2571" s="1">
        <v>38756</v>
      </c>
      <c r="C2571" t="s">
        <v>82</v>
      </c>
      <c r="D2571" t="s">
        <v>470</v>
      </c>
      <c r="E2571" t="s">
        <v>471</v>
      </c>
      <c r="G2571" s="6" t="s">
        <v>88</v>
      </c>
      <c r="H2571" t="s">
        <v>72</v>
      </c>
      <c r="I2571" t="s">
        <v>21</v>
      </c>
      <c r="J2571" t="s">
        <v>73</v>
      </c>
      <c r="K2571">
        <v>316.60000000000002</v>
      </c>
      <c r="L2571">
        <v>19</v>
      </c>
      <c r="M2571" t="s">
        <v>445</v>
      </c>
      <c r="N2571">
        <v>19</v>
      </c>
      <c r="O2571" t="s">
        <v>24</v>
      </c>
      <c r="P2571" cm="1">
        <f t="array" ref="P2571">IF(Q2571&gt;0,INDEX(Q2571:Q14705,MATCH(TRUE,INDEX(Q2571:Q14705="",,),0)-1),"")</f>
        <v>2</v>
      </c>
      <c r="Q2571">
        <v>1</v>
      </c>
      <c r="R2571">
        <f>IF(P2571="","",0)</f>
        <v>0</v>
      </c>
    </row>
    <row r="2572" spans="1:18" x14ac:dyDescent="0.3">
      <c r="A2572" t="s">
        <v>412</v>
      </c>
      <c r="B2572" s="1">
        <v>38756</v>
      </c>
      <c r="C2572" t="s">
        <v>82</v>
      </c>
      <c r="D2572" t="s">
        <v>470</v>
      </c>
      <c r="E2572" t="s">
        <v>471</v>
      </c>
      <c r="G2572" t="s">
        <v>19</v>
      </c>
      <c r="H2572" t="s">
        <v>128</v>
      </c>
      <c r="I2572" t="s">
        <v>21</v>
      </c>
      <c r="J2572" t="s">
        <v>73</v>
      </c>
      <c r="K2572">
        <v>1512.3</v>
      </c>
      <c r="L2572">
        <v>29.45</v>
      </c>
      <c r="M2572" t="s">
        <v>464</v>
      </c>
      <c r="N2572">
        <v>30.46</v>
      </c>
      <c r="P2572" cm="1">
        <f t="array" ref="P2572">IF(Q2572&gt;0,INDEX(Q2572:Q14706,MATCH(TRUE,INDEX(Q2572:Q14706="",,),0)-1),"")</f>
        <v>2</v>
      </c>
      <c r="Q2572">
        <v>2</v>
      </c>
      <c r="R2572">
        <f>IF(P2572="","",0)</f>
        <v>0</v>
      </c>
    </row>
    <row r="2573" spans="1:18" x14ac:dyDescent="0.3">
      <c r="A2573" t="s">
        <v>412</v>
      </c>
      <c r="B2573" s="1">
        <v>38756</v>
      </c>
      <c r="C2573" t="s">
        <v>82</v>
      </c>
      <c r="D2573" t="s">
        <v>470</v>
      </c>
      <c r="E2573" t="s">
        <v>471</v>
      </c>
      <c r="G2573" t="s">
        <v>19</v>
      </c>
      <c r="H2573" t="s">
        <v>101</v>
      </c>
      <c r="I2573" t="s">
        <v>21</v>
      </c>
      <c r="J2573" t="s">
        <v>73</v>
      </c>
      <c r="K2573">
        <v>537.29999999999995</v>
      </c>
      <c r="L2573">
        <v>36</v>
      </c>
      <c r="M2573" t="s">
        <v>464</v>
      </c>
      <c r="N2573">
        <v>37.15</v>
      </c>
      <c r="P2573" cm="1">
        <f t="array" ref="P2573">IF(Q2573&gt;0,INDEX(Q2573:Q14707,MATCH(TRUE,INDEX(Q2573:Q14707="",,),0)-1),"")</f>
        <v>2</v>
      </c>
      <c r="Q2573">
        <v>2</v>
      </c>
      <c r="R2573">
        <f>IF(P2573="","",0)</f>
        <v>0</v>
      </c>
    </row>
    <row r="2574" spans="1:18" x14ac:dyDescent="0.3">
      <c r="A2574" t="s">
        <v>412</v>
      </c>
      <c r="B2574" s="1">
        <v>38756</v>
      </c>
      <c r="C2574" t="s">
        <v>82</v>
      </c>
      <c r="D2574" t="s">
        <v>470</v>
      </c>
      <c r="E2574" t="s">
        <v>471</v>
      </c>
      <c r="G2574" s="6" t="s">
        <v>88</v>
      </c>
      <c r="H2574" t="s">
        <v>100</v>
      </c>
      <c r="I2574" t="s">
        <v>21</v>
      </c>
      <c r="J2574" t="s">
        <v>73</v>
      </c>
      <c r="K2574">
        <v>60.6</v>
      </c>
      <c r="L2574">
        <v>14.75</v>
      </c>
      <c r="M2574" t="s">
        <v>464</v>
      </c>
      <c r="N2574">
        <v>14.75</v>
      </c>
      <c r="P2574" cm="1">
        <f t="array" ref="P2574">IF(Q2574&gt;0,INDEX(Q2574:Q14708,MATCH(TRUE,INDEX(Q2574:Q14708="",,),0)-1),"")</f>
        <v>2</v>
      </c>
      <c r="Q2574">
        <v>2</v>
      </c>
      <c r="R2574">
        <f>IF(P2574="","",0)</f>
        <v>0</v>
      </c>
    </row>
    <row r="2575" spans="1:18" x14ac:dyDescent="0.3">
      <c r="A2575" t="s">
        <v>412</v>
      </c>
      <c r="B2575" s="1">
        <v>38756</v>
      </c>
      <c r="C2575" t="s">
        <v>82</v>
      </c>
      <c r="D2575" t="s">
        <v>470</v>
      </c>
      <c r="E2575" t="s">
        <v>471</v>
      </c>
      <c r="G2575" s="6" t="s">
        <v>88</v>
      </c>
      <c r="H2575" t="s">
        <v>96</v>
      </c>
      <c r="I2575" t="s">
        <v>21</v>
      </c>
      <c r="J2575" t="s">
        <v>73</v>
      </c>
      <c r="K2575">
        <v>105.4</v>
      </c>
      <c r="L2575">
        <v>24.55</v>
      </c>
      <c r="M2575" t="s">
        <v>464</v>
      </c>
      <c r="N2575">
        <v>24.55</v>
      </c>
      <c r="P2575" cm="1">
        <f t="array" ref="P2575">IF(Q2575&gt;0,INDEX(Q2575:Q14709,MATCH(TRUE,INDEX(Q2575:Q14709="",,),0)-1),"")</f>
        <v>2</v>
      </c>
      <c r="Q2575">
        <v>2</v>
      </c>
      <c r="R2575">
        <f>IF(P2575="","",0)</f>
        <v>0</v>
      </c>
    </row>
    <row r="2576" spans="1:18" x14ac:dyDescent="0.3">
      <c r="A2576" t="s">
        <v>412</v>
      </c>
      <c r="B2576" s="1">
        <v>38756</v>
      </c>
      <c r="C2576" t="s">
        <v>82</v>
      </c>
      <c r="D2576" t="s">
        <v>470</v>
      </c>
      <c r="E2576" t="s">
        <v>471</v>
      </c>
      <c r="G2576" s="6" t="s">
        <v>88</v>
      </c>
      <c r="H2576" t="s">
        <v>72</v>
      </c>
      <c r="I2576" t="s">
        <v>21</v>
      </c>
      <c r="J2576" t="s">
        <v>73</v>
      </c>
      <c r="K2576">
        <v>316.60000000000002</v>
      </c>
      <c r="L2576">
        <v>19</v>
      </c>
      <c r="M2576" t="s">
        <v>464</v>
      </c>
      <c r="N2576">
        <v>19</v>
      </c>
      <c r="P2576" cm="1">
        <f t="array" ref="P2576">IF(Q2576&gt;0,INDEX(Q2576:Q14710,MATCH(TRUE,INDEX(Q2576:Q14710="",,),0)-1),"")</f>
        <v>2</v>
      </c>
      <c r="Q2576">
        <v>2</v>
      </c>
      <c r="R2576">
        <f>IF(P2576="","",0)</f>
        <v>0</v>
      </c>
    </row>
    <row r="2577" spans="1:18" x14ac:dyDescent="0.3">
      <c r="P2577" t="str" cm="1">
        <f t="array" ref="P2577">IF(Q2577&gt;0,INDEX(Q2577:Q14711,MATCH(TRUE,INDEX(Q2577:Q14711="",,),0)-1),"")</f>
        <v/>
      </c>
      <c r="R2577" t="str">
        <f>IF(P2577="","",0)</f>
        <v/>
      </c>
    </row>
    <row r="2578" spans="1:18" x14ac:dyDescent="0.3">
      <c r="A2578" t="s">
        <v>412</v>
      </c>
      <c r="B2578" s="1">
        <v>38756</v>
      </c>
      <c r="C2578" t="s">
        <v>82</v>
      </c>
      <c r="D2578" t="s">
        <v>472</v>
      </c>
      <c r="E2578" t="s">
        <v>473</v>
      </c>
      <c r="G2578" t="s">
        <v>19</v>
      </c>
      <c r="H2578" t="s">
        <v>100</v>
      </c>
      <c r="I2578" t="s">
        <v>21</v>
      </c>
      <c r="J2578" t="s">
        <v>73</v>
      </c>
      <c r="K2578">
        <v>438.8</v>
      </c>
      <c r="L2578">
        <v>14.55</v>
      </c>
      <c r="M2578" t="s">
        <v>474</v>
      </c>
      <c r="N2578">
        <v>17</v>
      </c>
      <c r="O2578" t="s">
        <v>24</v>
      </c>
      <c r="P2578" cm="1">
        <f t="array" ref="P2578">IF(Q2578&gt;0,INDEX(Q2578:Q14712,MATCH(TRUE,INDEX(Q2578:Q14712="",,),0)-1),"")</f>
        <v>3</v>
      </c>
      <c r="Q2578">
        <f>INT((ROW()-2578)/10)+1</f>
        <v>1</v>
      </c>
      <c r="R2578">
        <f>IF(P2578="","",0)</f>
        <v>0</v>
      </c>
    </row>
    <row r="2579" spans="1:18" x14ac:dyDescent="0.3">
      <c r="A2579" t="s">
        <v>412</v>
      </c>
      <c r="B2579" s="1">
        <v>38756</v>
      </c>
      <c r="C2579" t="s">
        <v>82</v>
      </c>
      <c r="D2579" t="s">
        <v>472</v>
      </c>
      <c r="E2579" t="s">
        <v>473</v>
      </c>
      <c r="G2579" t="s">
        <v>19</v>
      </c>
      <c r="H2579" t="s">
        <v>96</v>
      </c>
      <c r="I2579" t="s">
        <v>21</v>
      </c>
      <c r="J2579" t="s">
        <v>73</v>
      </c>
      <c r="K2579">
        <v>340.6</v>
      </c>
      <c r="L2579">
        <v>23.3</v>
      </c>
      <c r="M2579" t="s">
        <v>474</v>
      </c>
      <c r="N2579">
        <v>26</v>
      </c>
      <c r="O2579" t="s">
        <v>24</v>
      </c>
      <c r="P2579" cm="1">
        <f t="array" ref="P2579">IF(Q2579&gt;0,INDEX(Q2579:Q14713,MATCH(TRUE,INDEX(Q2579:Q14713="",,),0)-1),"")</f>
        <v>3</v>
      </c>
      <c r="Q2579">
        <f t="shared" ref="Q2579:Q2607" si="56">INT((ROW()-2578)/10)+1</f>
        <v>1</v>
      </c>
      <c r="R2579">
        <f>IF(P2579="","",0)</f>
        <v>0</v>
      </c>
    </row>
    <row r="2580" spans="1:18" x14ac:dyDescent="0.3">
      <c r="A2580" t="s">
        <v>412</v>
      </c>
      <c r="B2580" s="1">
        <v>38756</v>
      </c>
      <c r="C2580" t="s">
        <v>82</v>
      </c>
      <c r="D2580" t="s">
        <v>472</v>
      </c>
      <c r="E2580" t="s">
        <v>473</v>
      </c>
      <c r="G2580" t="s">
        <v>19</v>
      </c>
      <c r="H2580" t="s">
        <v>128</v>
      </c>
      <c r="I2580" t="s">
        <v>21</v>
      </c>
      <c r="J2580" t="s">
        <v>73</v>
      </c>
      <c r="K2580">
        <v>527.79999999999995</v>
      </c>
      <c r="L2580">
        <v>25.65</v>
      </c>
      <c r="M2580" t="s">
        <v>474</v>
      </c>
      <c r="N2580">
        <v>31</v>
      </c>
      <c r="O2580" t="s">
        <v>24</v>
      </c>
      <c r="P2580" cm="1">
        <f t="array" ref="P2580">IF(Q2580&gt;0,INDEX(Q2580:Q14714,MATCH(TRUE,INDEX(Q2580:Q14714="",,),0)-1),"")</f>
        <v>3</v>
      </c>
      <c r="Q2580">
        <f t="shared" si="56"/>
        <v>1</v>
      </c>
      <c r="R2580">
        <f>IF(P2580="","",0)</f>
        <v>0</v>
      </c>
    </row>
    <row r="2581" spans="1:18" x14ac:dyDescent="0.3">
      <c r="A2581" t="s">
        <v>412</v>
      </c>
      <c r="B2581" s="1">
        <v>38756</v>
      </c>
      <c r="C2581" t="s">
        <v>82</v>
      </c>
      <c r="D2581" t="s">
        <v>472</v>
      </c>
      <c r="E2581" t="s">
        <v>473</v>
      </c>
      <c r="G2581" t="s">
        <v>19</v>
      </c>
      <c r="H2581" t="s">
        <v>101</v>
      </c>
      <c r="I2581" t="s">
        <v>21</v>
      </c>
      <c r="J2581" t="s">
        <v>73</v>
      </c>
      <c r="K2581">
        <v>237.5</v>
      </c>
      <c r="L2581">
        <v>31.35</v>
      </c>
      <c r="M2581" t="s">
        <v>474</v>
      </c>
      <c r="N2581">
        <v>32</v>
      </c>
      <c r="O2581" t="s">
        <v>24</v>
      </c>
      <c r="P2581" cm="1">
        <f t="array" ref="P2581">IF(Q2581&gt;0,INDEX(Q2581:Q14715,MATCH(TRUE,INDEX(Q2581:Q14715="",,),0)-1),"")</f>
        <v>3</v>
      </c>
      <c r="Q2581">
        <f t="shared" si="56"/>
        <v>1</v>
      </c>
      <c r="R2581">
        <f>IF(P2581="","",0)</f>
        <v>0</v>
      </c>
    </row>
    <row r="2582" spans="1:18" x14ac:dyDescent="0.3">
      <c r="A2582" t="s">
        <v>412</v>
      </c>
      <c r="B2582" s="1">
        <v>38756</v>
      </c>
      <c r="C2582" t="s">
        <v>82</v>
      </c>
      <c r="D2582" t="s">
        <v>472</v>
      </c>
      <c r="E2582" t="s">
        <v>473</v>
      </c>
      <c r="G2582" t="s">
        <v>19</v>
      </c>
      <c r="H2582" t="s">
        <v>72</v>
      </c>
      <c r="I2582" t="s">
        <v>21</v>
      </c>
      <c r="J2582" t="s">
        <v>73</v>
      </c>
      <c r="K2582">
        <v>340.3</v>
      </c>
      <c r="L2582">
        <v>16.55</v>
      </c>
      <c r="M2582" t="s">
        <v>474</v>
      </c>
      <c r="N2582">
        <v>21</v>
      </c>
      <c r="O2582" t="s">
        <v>24</v>
      </c>
      <c r="P2582" cm="1">
        <f t="array" ref="P2582">IF(Q2582&gt;0,INDEX(Q2582:Q14716,MATCH(TRUE,INDEX(Q2582:Q14716="",,),0)-1),"")</f>
        <v>3</v>
      </c>
      <c r="Q2582">
        <f t="shared" si="56"/>
        <v>1</v>
      </c>
      <c r="R2582">
        <f>IF(P2582="","",0)</f>
        <v>0</v>
      </c>
    </row>
    <row r="2583" spans="1:18" x14ac:dyDescent="0.3">
      <c r="A2583" t="s">
        <v>412</v>
      </c>
      <c r="B2583" s="1">
        <v>38756</v>
      </c>
      <c r="C2583" t="s">
        <v>82</v>
      </c>
      <c r="D2583" t="s">
        <v>472</v>
      </c>
      <c r="E2583" t="s">
        <v>473</v>
      </c>
      <c r="G2583" s="6" t="s">
        <v>88</v>
      </c>
      <c r="H2583" t="s">
        <v>102</v>
      </c>
      <c r="I2583" t="s">
        <v>45</v>
      </c>
      <c r="J2583" t="s">
        <v>93</v>
      </c>
      <c r="K2583">
        <v>2</v>
      </c>
      <c r="L2583">
        <v>615</v>
      </c>
      <c r="M2583" t="s">
        <v>474</v>
      </c>
      <c r="N2583">
        <v>615</v>
      </c>
      <c r="O2583" t="s">
        <v>24</v>
      </c>
      <c r="P2583" cm="1">
        <f t="array" ref="P2583">IF(Q2583&gt;0,INDEX(Q2583:Q14717,MATCH(TRUE,INDEX(Q2583:Q14717="",,),0)-1),"")</f>
        <v>3</v>
      </c>
      <c r="Q2583">
        <f t="shared" si="56"/>
        <v>1</v>
      </c>
      <c r="R2583">
        <f>IF(P2583="","",0)</f>
        <v>0</v>
      </c>
    </row>
    <row r="2584" spans="1:18" x14ac:dyDescent="0.3">
      <c r="A2584" t="s">
        <v>412</v>
      </c>
      <c r="B2584" s="1">
        <v>38756</v>
      </c>
      <c r="C2584" t="s">
        <v>82</v>
      </c>
      <c r="D2584" t="s">
        <v>472</v>
      </c>
      <c r="E2584" t="s">
        <v>473</v>
      </c>
      <c r="G2584" s="6" t="s">
        <v>88</v>
      </c>
      <c r="H2584" t="s">
        <v>85</v>
      </c>
      <c r="I2584" t="s">
        <v>45</v>
      </c>
      <c r="J2584" t="s">
        <v>93</v>
      </c>
      <c r="K2584">
        <v>0.5</v>
      </c>
      <c r="L2584">
        <v>93</v>
      </c>
      <c r="M2584" t="s">
        <v>474</v>
      </c>
      <c r="N2584">
        <v>93</v>
      </c>
      <c r="O2584" t="s">
        <v>24</v>
      </c>
      <c r="P2584" cm="1">
        <f t="array" ref="P2584">IF(Q2584&gt;0,INDEX(Q2584:Q14718,MATCH(TRUE,INDEX(Q2584:Q14718="",,),0)-1),"")</f>
        <v>3</v>
      </c>
      <c r="Q2584">
        <f t="shared" si="56"/>
        <v>1</v>
      </c>
      <c r="R2584">
        <f>IF(P2584="","",0)</f>
        <v>0</v>
      </c>
    </row>
    <row r="2585" spans="1:18" x14ac:dyDescent="0.3">
      <c r="A2585" t="s">
        <v>412</v>
      </c>
      <c r="B2585" s="1">
        <v>38756</v>
      </c>
      <c r="C2585" t="s">
        <v>82</v>
      </c>
      <c r="D2585" t="s">
        <v>472</v>
      </c>
      <c r="E2585" t="s">
        <v>473</v>
      </c>
      <c r="G2585" s="6" t="s">
        <v>88</v>
      </c>
      <c r="H2585" t="s">
        <v>100</v>
      </c>
      <c r="I2585" t="s">
        <v>45</v>
      </c>
      <c r="J2585" t="s">
        <v>93</v>
      </c>
      <c r="K2585">
        <v>14.7</v>
      </c>
      <c r="L2585">
        <v>100</v>
      </c>
      <c r="M2585" t="s">
        <v>474</v>
      </c>
      <c r="N2585">
        <v>100</v>
      </c>
      <c r="O2585" t="s">
        <v>24</v>
      </c>
      <c r="P2585" cm="1">
        <f t="array" ref="P2585">IF(Q2585&gt;0,INDEX(Q2585:Q14719,MATCH(TRUE,INDEX(Q2585:Q14719="",,),0)-1),"")</f>
        <v>3</v>
      </c>
      <c r="Q2585">
        <f t="shared" si="56"/>
        <v>1</v>
      </c>
      <c r="R2585">
        <f>IF(P2585="","",0)</f>
        <v>0</v>
      </c>
    </row>
    <row r="2586" spans="1:18" x14ac:dyDescent="0.3">
      <c r="A2586" t="s">
        <v>412</v>
      </c>
      <c r="B2586" s="1">
        <v>38756</v>
      </c>
      <c r="C2586" t="s">
        <v>82</v>
      </c>
      <c r="D2586" t="s">
        <v>472</v>
      </c>
      <c r="E2586" t="s">
        <v>473</v>
      </c>
      <c r="G2586" s="6" t="s">
        <v>88</v>
      </c>
      <c r="H2586" t="s">
        <v>279</v>
      </c>
      <c r="I2586" t="s">
        <v>45</v>
      </c>
      <c r="J2586" t="s">
        <v>93</v>
      </c>
      <c r="K2586">
        <v>5.9</v>
      </c>
      <c r="L2586">
        <v>100</v>
      </c>
      <c r="M2586" t="s">
        <v>474</v>
      </c>
      <c r="N2586">
        <v>100</v>
      </c>
      <c r="O2586" t="s">
        <v>24</v>
      </c>
      <c r="P2586" cm="1">
        <f t="array" ref="P2586">IF(Q2586&gt;0,INDEX(Q2586:Q14720,MATCH(TRUE,INDEX(Q2586:Q14720="",,),0)-1),"")</f>
        <v>3</v>
      </c>
      <c r="Q2586">
        <f t="shared" si="56"/>
        <v>1</v>
      </c>
      <c r="R2586">
        <f>IF(P2586="","",0)</f>
        <v>0</v>
      </c>
    </row>
    <row r="2587" spans="1:18" x14ac:dyDescent="0.3">
      <c r="A2587" t="s">
        <v>412</v>
      </c>
      <c r="B2587" s="1">
        <v>38756</v>
      </c>
      <c r="C2587" t="s">
        <v>82</v>
      </c>
      <c r="D2587" t="s">
        <v>472</v>
      </c>
      <c r="E2587" t="s">
        <v>473</v>
      </c>
      <c r="G2587" s="6" t="s">
        <v>88</v>
      </c>
      <c r="H2587" t="s">
        <v>96</v>
      </c>
      <c r="I2587" t="s">
        <v>45</v>
      </c>
      <c r="J2587" t="s">
        <v>93</v>
      </c>
      <c r="K2587">
        <v>13.6</v>
      </c>
      <c r="L2587">
        <v>95</v>
      </c>
      <c r="M2587" t="s">
        <v>474</v>
      </c>
      <c r="N2587">
        <v>95</v>
      </c>
      <c r="O2587" t="s">
        <v>24</v>
      </c>
      <c r="P2587" cm="1">
        <f t="array" ref="P2587">IF(Q2587&gt;0,INDEX(Q2587:Q14721,MATCH(TRUE,INDEX(Q2587:Q14721="",,),0)-1),"")</f>
        <v>3</v>
      </c>
      <c r="Q2587">
        <f t="shared" si="56"/>
        <v>1</v>
      </c>
      <c r="R2587">
        <f>IF(P2587="","",0)</f>
        <v>0</v>
      </c>
    </row>
    <row r="2588" spans="1:18" x14ac:dyDescent="0.3">
      <c r="A2588" t="s">
        <v>412</v>
      </c>
      <c r="B2588" s="1">
        <v>38756</v>
      </c>
      <c r="C2588" t="s">
        <v>82</v>
      </c>
      <c r="D2588" t="s">
        <v>472</v>
      </c>
      <c r="E2588" t="s">
        <v>473</v>
      </c>
      <c r="G2588" t="s">
        <v>19</v>
      </c>
      <c r="H2588" t="s">
        <v>100</v>
      </c>
      <c r="I2588" t="s">
        <v>21</v>
      </c>
      <c r="J2588" t="s">
        <v>73</v>
      </c>
      <c r="K2588">
        <v>438.8</v>
      </c>
      <c r="L2588">
        <v>14.55</v>
      </c>
      <c r="M2588" t="s">
        <v>272</v>
      </c>
      <c r="N2588">
        <v>14.55</v>
      </c>
      <c r="P2588" cm="1">
        <f t="array" ref="P2588">IF(Q2588&gt;0,INDEX(Q2588:Q14722,MATCH(TRUE,INDEX(Q2588:Q14722="",,),0)-1),"")</f>
        <v>3</v>
      </c>
      <c r="Q2588">
        <f t="shared" si="56"/>
        <v>2</v>
      </c>
      <c r="R2588">
        <f>IF(P2588="","",0)</f>
        <v>0</v>
      </c>
    </row>
    <row r="2589" spans="1:18" x14ac:dyDescent="0.3">
      <c r="A2589" t="s">
        <v>412</v>
      </c>
      <c r="B2589" s="1">
        <v>38756</v>
      </c>
      <c r="C2589" t="s">
        <v>82</v>
      </c>
      <c r="D2589" t="s">
        <v>472</v>
      </c>
      <c r="E2589" t="s">
        <v>473</v>
      </c>
      <c r="G2589" t="s">
        <v>19</v>
      </c>
      <c r="H2589" t="s">
        <v>96</v>
      </c>
      <c r="I2589" t="s">
        <v>21</v>
      </c>
      <c r="J2589" t="s">
        <v>73</v>
      </c>
      <c r="K2589">
        <v>340.6</v>
      </c>
      <c r="L2589">
        <v>23.3</v>
      </c>
      <c r="M2589" t="s">
        <v>272</v>
      </c>
      <c r="N2589">
        <v>27.01</v>
      </c>
      <c r="P2589" cm="1">
        <f t="array" ref="P2589">IF(Q2589&gt;0,INDEX(Q2589:Q14723,MATCH(TRUE,INDEX(Q2589:Q14723="",,),0)-1),"")</f>
        <v>3</v>
      </c>
      <c r="Q2589">
        <f t="shared" si="56"/>
        <v>2</v>
      </c>
      <c r="R2589">
        <f>IF(P2589="","",0)</f>
        <v>0</v>
      </c>
    </row>
    <row r="2590" spans="1:18" x14ac:dyDescent="0.3">
      <c r="A2590" t="s">
        <v>412</v>
      </c>
      <c r="B2590" s="1">
        <v>38756</v>
      </c>
      <c r="C2590" t="s">
        <v>82</v>
      </c>
      <c r="D2590" t="s">
        <v>472</v>
      </c>
      <c r="E2590" t="s">
        <v>473</v>
      </c>
      <c r="G2590" t="s">
        <v>19</v>
      </c>
      <c r="H2590" t="s">
        <v>128</v>
      </c>
      <c r="I2590" t="s">
        <v>21</v>
      </c>
      <c r="J2590" t="s">
        <v>73</v>
      </c>
      <c r="K2590">
        <v>527.79999999999995</v>
      </c>
      <c r="L2590">
        <v>25.65</v>
      </c>
      <c r="M2590" t="s">
        <v>272</v>
      </c>
      <c r="N2590">
        <v>25.65</v>
      </c>
      <c r="P2590" cm="1">
        <f t="array" ref="P2590">IF(Q2590&gt;0,INDEX(Q2590:Q14724,MATCH(TRUE,INDEX(Q2590:Q14724="",,),0)-1),"")</f>
        <v>3</v>
      </c>
      <c r="Q2590">
        <f t="shared" si="56"/>
        <v>2</v>
      </c>
      <c r="R2590">
        <f>IF(P2590="","",0)</f>
        <v>0</v>
      </c>
    </row>
    <row r="2591" spans="1:18" x14ac:dyDescent="0.3">
      <c r="A2591" t="s">
        <v>412</v>
      </c>
      <c r="B2591" s="1">
        <v>38756</v>
      </c>
      <c r="C2591" t="s">
        <v>82</v>
      </c>
      <c r="D2591" t="s">
        <v>472</v>
      </c>
      <c r="E2591" t="s">
        <v>473</v>
      </c>
      <c r="G2591" t="s">
        <v>19</v>
      </c>
      <c r="H2591" t="s">
        <v>101</v>
      </c>
      <c r="I2591" t="s">
        <v>21</v>
      </c>
      <c r="J2591" t="s">
        <v>73</v>
      </c>
      <c r="K2591">
        <v>237.5</v>
      </c>
      <c r="L2591">
        <v>31.35</v>
      </c>
      <c r="M2591" t="s">
        <v>272</v>
      </c>
      <c r="N2591">
        <v>31.35</v>
      </c>
      <c r="P2591" cm="1">
        <f t="array" ref="P2591">IF(Q2591&gt;0,INDEX(Q2591:Q14725,MATCH(TRUE,INDEX(Q2591:Q14725="",,),0)-1),"")</f>
        <v>3</v>
      </c>
      <c r="Q2591">
        <f t="shared" si="56"/>
        <v>2</v>
      </c>
      <c r="R2591">
        <f>IF(P2591="","",0)</f>
        <v>0</v>
      </c>
    </row>
    <row r="2592" spans="1:18" x14ac:dyDescent="0.3">
      <c r="A2592" t="s">
        <v>412</v>
      </c>
      <c r="B2592" s="1">
        <v>38756</v>
      </c>
      <c r="C2592" t="s">
        <v>82</v>
      </c>
      <c r="D2592" t="s">
        <v>472</v>
      </c>
      <c r="E2592" t="s">
        <v>473</v>
      </c>
      <c r="G2592" t="s">
        <v>19</v>
      </c>
      <c r="H2592" t="s">
        <v>72</v>
      </c>
      <c r="I2592" t="s">
        <v>21</v>
      </c>
      <c r="J2592" t="s">
        <v>73</v>
      </c>
      <c r="K2592">
        <v>340.3</v>
      </c>
      <c r="L2592">
        <v>16.55</v>
      </c>
      <c r="M2592" t="s">
        <v>272</v>
      </c>
      <c r="N2592">
        <v>21.01</v>
      </c>
      <c r="P2592" cm="1">
        <f t="array" ref="P2592">IF(Q2592&gt;0,INDEX(Q2592:Q14726,MATCH(TRUE,INDEX(Q2592:Q14726="",,),0)-1),"")</f>
        <v>3</v>
      </c>
      <c r="Q2592">
        <f t="shared" si="56"/>
        <v>2</v>
      </c>
      <c r="R2592">
        <f>IF(P2592="","",0)</f>
        <v>0</v>
      </c>
    </row>
    <row r="2593" spans="1:18" x14ac:dyDescent="0.3">
      <c r="A2593" t="s">
        <v>412</v>
      </c>
      <c r="B2593" s="1">
        <v>38756</v>
      </c>
      <c r="C2593" t="s">
        <v>82</v>
      </c>
      <c r="D2593" t="s">
        <v>472</v>
      </c>
      <c r="E2593" t="s">
        <v>473</v>
      </c>
      <c r="G2593" s="6" t="s">
        <v>88</v>
      </c>
      <c r="H2593" t="s">
        <v>102</v>
      </c>
      <c r="I2593" t="s">
        <v>45</v>
      </c>
      <c r="J2593" t="s">
        <v>93</v>
      </c>
      <c r="K2593">
        <v>2</v>
      </c>
      <c r="L2593">
        <v>615</v>
      </c>
      <c r="M2593" t="s">
        <v>272</v>
      </c>
      <c r="N2593">
        <v>615</v>
      </c>
      <c r="P2593" cm="1">
        <f t="array" ref="P2593">IF(Q2593&gt;0,INDEX(Q2593:Q14727,MATCH(TRUE,INDEX(Q2593:Q14727="",,),0)-1),"")</f>
        <v>3</v>
      </c>
      <c r="Q2593">
        <f t="shared" si="56"/>
        <v>2</v>
      </c>
      <c r="R2593">
        <f>IF(P2593="","",0)</f>
        <v>0</v>
      </c>
    </row>
    <row r="2594" spans="1:18" x14ac:dyDescent="0.3">
      <c r="A2594" t="s">
        <v>412</v>
      </c>
      <c r="B2594" s="1">
        <v>38756</v>
      </c>
      <c r="C2594" t="s">
        <v>82</v>
      </c>
      <c r="D2594" t="s">
        <v>472</v>
      </c>
      <c r="E2594" t="s">
        <v>473</v>
      </c>
      <c r="G2594" s="6" t="s">
        <v>88</v>
      </c>
      <c r="H2594" t="s">
        <v>85</v>
      </c>
      <c r="I2594" t="s">
        <v>45</v>
      </c>
      <c r="J2594" t="s">
        <v>93</v>
      </c>
      <c r="K2594">
        <v>0.5</v>
      </c>
      <c r="L2594">
        <v>93</v>
      </c>
      <c r="M2594" t="s">
        <v>272</v>
      </c>
      <c r="N2594">
        <v>93</v>
      </c>
      <c r="P2594" cm="1">
        <f t="array" ref="P2594">IF(Q2594&gt;0,INDEX(Q2594:Q14728,MATCH(TRUE,INDEX(Q2594:Q14728="",,),0)-1),"")</f>
        <v>3</v>
      </c>
      <c r="Q2594">
        <f t="shared" si="56"/>
        <v>2</v>
      </c>
      <c r="R2594">
        <f>IF(P2594="","",0)</f>
        <v>0</v>
      </c>
    </row>
    <row r="2595" spans="1:18" x14ac:dyDescent="0.3">
      <c r="A2595" t="s">
        <v>412</v>
      </c>
      <c r="B2595" s="1">
        <v>38756</v>
      </c>
      <c r="C2595" t="s">
        <v>82</v>
      </c>
      <c r="D2595" t="s">
        <v>472</v>
      </c>
      <c r="E2595" t="s">
        <v>473</v>
      </c>
      <c r="G2595" s="6" t="s">
        <v>88</v>
      </c>
      <c r="H2595" t="s">
        <v>100</v>
      </c>
      <c r="I2595" t="s">
        <v>45</v>
      </c>
      <c r="J2595" t="s">
        <v>93</v>
      </c>
      <c r="K2595">
        <v>14.7</v>
      </c>
      <c r="L2595">
        <v>100</v>
      </c>
      <c r="M2595" t="s">
        <v>272</v>
      </c>
      <c r="N2595">
        <v>100</v>
      </c>
      <c r="P2595" cm="1">
        <f t="array" ref="P2595">IF(Q2595&gt;0,INDEX(Q2595:Q14729,MATCH(TRUE,INDEX(Q2595:Q14729="",,),0)-1),"")</f>
        <v>3</v>
      </c>
      <c r="Q2595">
        <f t="shared" si="56"/>
        <v>2</v>
      </c>
      <c r="R2595">
        <f>IF(P2595="","",0)</f>
        <v>0</v>
      </c>
    </row>
    <row r="2596" spans="1:18" x14ac:dyDescent="0.3">
      <c r="A2596" t="s">
        <v>412</v>
      </c>
      <c r="B2596" s="1">
        <v>38756</v>
      </c>
      <c r="C2596" t="s">
        <v>82</v>
      </c>
      <c r="D2596" t="s">
        <v>472</v>
      </c>
      <c r="E2596" t="s">
        <v>473</v>
      </c>
      <c r="G2596" s="6" t="s">
        <v>88</v>
      </c>
      <c r="H2596" t="s">
        <v>279</v>
      </c>
      <c r="I2596" t="s">
        <v>45</v>
      </c>
      <c r="J2596" t="s">
        <v>93</v>
      </c>
      <c r="K2596">
        <v>5.9</v>
      </c>
      <c r="L2596">
        <v>100</v>
      </c>
      <c r="M2596" t="s">
        <v>272</v>
      </c>
      <c r="N2596">
        <v>100</v>
      </c>
      <c r="P2596" cm="1">
        <f t="array" ref="P2596">IF(Q2596&gt;0,INDEX(Q2596:Q14730,MATCH(TRUE,INDEX(Q2596:Q14730="",,),0)-1),"")</f>
        <v>3</v>
      </c>
      <c r="Q2596">
        <f t="shared" si="56"/>
        <v>2</v>
      </c>
      <c r="R2596">
        <f>IF(P2596="","",0)</f>
        <v>0</v>
      </c>
    </row>
    <row r="2597" spans="1:18" x14ac:dyDescent="0.3">
      <c r="A2597" t="s">
        <v>412</v>
      </c>
      <c r="B2597" s="1">
        <v>38756</v>
      </c>
      <c r="C2597" t="s">
        <v>82</v>
      </c>
      <c r="D2597" t="s">
        <v>472</v>
      </c>
      <c r="E2597" t="s">
        <v>473</v>
      </c>
      <c r="G2597" s="6" t="s">
        <v>88</v>
      </c>
      <c r="H2597" t="s">
        <v>96</v>
      </c>
      <c r="I2597" t="s">
        <v>45</v>
      </c>
      <c r="J2597" t="s">
        <v>93</v>
      </c>
      <c r="K2597">
        <v>13.6</v>
      </c>
      <c r="L2597">
        <v>95</v>
      </c>
      <c r="M2597" t="s">
        <v>272</v>
      </c>
      <c r="N2597">
        <v>95</v>
      </c>
      <c r="P2597" cm="1">
        <f t="array" ref="P2597">IF(Q2597&gt;0,INDEX(Q2597:Q14731,MATCH(TRUE,INDEX(Q2597:Q14731="",,),0)-1),"")</f>
        <v>3</v>
      </c>
      <c r="Q2597">
        <f t="shared" si="56"/>
        <v>2</v>
      </c>
      <c r="R2597">
        <f>IF(P2597="","",0)</f>
        <v>0</v>
      </c>
    </row>
    <row r="2598" spans="1:18" x14ac:dyDescent="0.3">
      <c r="A2598" t="s">
        <v>412</v>
      </c>
      <c r="B2598" s="1">
        <v>38756</v>
      </c>
      <c r="C2598" t="s">
        <v>82</v>
      </c>
      <c r="D2598" t="s">
        <v>472</v>
      </c>
      <c r="E2598" t="s">
        <v>473</v>
      </c>
      <c r="G2598" t="s">
        <v>19</v>
      </c>
      <c r="H2598" t="s">
        <v>100</v>
      </c>
      <c r="I2598" t="s">
        <v>21</v>
      </c>
      <c r="J2598" t="s">
        <v>73</v>
      </c>
      <c r="K2598">
        <v>438.8</v>
      </c>
      <c r="L2598">
        <v>14.55</v>
      </c>
      <c r="M2598" t="s">
        <v>464</v>
      </c>
      <c r="N2598">
        <v>14.75</v>
      </c>
      <c r="P2598" cm="1">
        <f t="array" ref="P2598">IF(Q2598&gt;0,INDEX(Q2598:Q14732,MATCH(TRUE,INDEX(Q2598:Q14732="",,),0)-1),"")</f>
        <v>3</v>
      </c>
      <c r="Q2598">
        <f t="shared" si="56"/>
        <v>3</v>
      </c>
      <c r="R2598">
        <f>IF(P2598="","",0)</f>
        <v>0</v>
      </c>
    </row>
    <row r="2599" spans="1:18" x14ac:dyDescent="0.3">
      <c r="A2599" t="s">
        <v>412</v>
      </c>
      <c r="B2599" s="1">
        <v>38756</v>
      </c>
      <c r="C2599" t="s">
        <v>82</v>
      </c>
      <c r="D2599" t="s">
        <v>472</v>
      </c>
      <c r="E2599" t="s">
        <v>473</v>
      </c>
      <c r="G2599" t="s">
        <v>19</v>
      </c>
      <c r="H2599" t="s">
        <v>96</v>
      </c>
      <c r="I2599" t="s">
        <v>21</v>
      </c>
      <c r="J2599" t="s">
        <v>73</v>
      </c>
      <c r="K2599">
        <v>340.6</v>
      </c>
      <c r="L2599">
        <v>23.3</v>
      </c>
      <c r="M2599" t="s">
        <v>464</v>
      </c>
      <c r="N2599">
        <v>23.41</v>
      </c>
      <c r="P2599" cm="1">
        <f t="array" ref="P2599">IF(Q2599&gt;0,INDEX(Q2599:Q14733,MATCH(TRUE,INDEX(Q2599:Q14733="",,),0)-1),"")</f>
        <v>3</v>
      </c>
      <c r="Q2599">
        <f t="shared" si="56"/>
        <v>3</v>
      </c>
      <c r="R2599">
        <f>IF(P2599="","",0)</f>
        <v>0</v>
      </c>
    </row>
    <row r="2600" spans="1:18" x14ac:dyDescent="0.3">
      <c r="A2600" t="s">
        <v>412</v>
      </c>
      <c r="B2600" s="1">
        <v>38756</v>
      </c>
      <c r="C2600" t="s">
        <v>82</v>
      </c>
      <c r="D2600" t="s">
        <v>472</v>
      </c>
      <c r="E2600" t="s">
        <v>473</v>
      </c>
      <c r="G2600" t="s">
        <v>19</v>
      </c>
      <c r="H2600" t="s">
        <v>128</v>
      </c>
      <c r="I2600" t="s">
        <v>21</v>
      </c>
      <c r="J2600" t="s">
        <v>73</v>
      </c>
      <c r="K2600">
        <v>527.79999999999995</v>
      </c>
      <c r="L2600">
        <v>25.65</v>
      </c>
      <c r="M2600" t="s">
        <v>464</v>
      </c>
      <c r="N2600">
        <v>27.66</v>
      </c>
      <c r="P2600" cm="1">
        <f t="array" ref="P2600">IF(Q2600&gt;0,INDEX(Q2600:Q14734,MATCH(TRUE,INDEX(Q2600:Q14734="",,),0)-1),"")</f>
        <v>3</v>
      </c>
      <c r="Q2600">
        <f t="shared" si="56"/>
        <v>3</v>
      </c>
      <c r="R2600">
        <f>IF(P2600="","",0)</f>
        <v>0</v>
      </c>
    </row>
    <row r="2601" spans="1:18" x14ac:dyDescent="0.3">
      <c r="A2601" t="s">
        <v>412</v>
      </c>
      <c r="B2601" s="1">
        <v>38756</v>
      </c>
      <c r="C2601" t="s">
        <v>82</v>
      </c>
      <c r="D2601" t="s">
        <v>472</v>
      </c>
      <c r="E2601" t="s">
        <v>473</v>
      </c>
      <c r="G2601" t="s">
        <v>19</v>
      </c>
      <c r="H2601" t="s">
        <v>101</v>
      </c>
      <c r="I2601" t="s">
        <v>21</v>
      </c>
      <c r="J2601" t="s">
        <v>73</v>
      </c>
      <c r="K2601">
        <v>237.5</v>
      </c>
      <c r="L2601">
        <v>31.35</v>
      </c>
      <c r="M2601" t="s">
        <v>464</v>
      </c>
      <c r="N2601">
        <v>32.03</v>
      </c>
      <c r="P2601" cm="1">
        <f t="array" ref="P2601">IF(Q2601&gt;0,INDEX(Q2601:Q14735,MATCH(TRUE,INDEX(Q2601:Q14735="",,),0)-1),"")</f>
        <v>3</v>
      </c>
      <c r="Q2601">
        <f t="shared" si="56"/>
        <v>3</v>
      </c>
      <c r="R2601">
        <f>IF(P2601="","",0)</f>
        <v>0</v>
      </c>
    </row>
    <row r="2602" spans="1:18" x14ac:dyDescent="0.3">
      <c r="A2602" t="s">
        <v>412</v>
      </c>
      <c r="B2602" s="1">
        <v>38756</v>
      </c>
      <c r="C2602" t="s">
        <v>82</v>
      </c>
      <c r="D2602" t="s">
        <v>472</v>
      </c>
      <c r="E2602" t="s">
        <v>473</v>
      </c>
      <c r="G2602" t="s">
        <v>19</v>
      </c>
      <c r="H2602" t="s">
        <v>72</v>
      </c>
      <c r="I2602" t="s">
        <v>21</v>
      </c>
      <c r="J2602" t="s">
        <v>73</v>
      </c>
      <c r="K2602">
        <v>340.3</v>
      </c>
      <c r="L2602">
        <v>16.55</v>
      </c>
      <c r="M2602" t="s">
        <v>464</v>
      </c>
      <c r="N2602">
        <v>16.850000000000001</v>
      </c>
      <c r="P2602" cm="1">
        <f t="array" ref="P2602">IF(Q2602&gt;0,INDEX(Q2602:Q14736,MATCH(TRUE,INDEX(Q2602:Q14736="",,),0)-1),"")</f>
        <v>3</v>
      </c>
      <c r="Q2602">
        <f t="shared" si="56"/>
        <v>3</v>
      </c>
      <c r="R2602">
        <f>IF(P2602="","",0)</f>
        <v>0</v>
      </c>
    </row>
    <row r="2603" spans="1:18" x14ac:dyDescent="0.3">
      <c r="A2603" t="s">
        <v>412</v>
      </c>
      <c r="B2603" s="1">
        <v>38756</v>
      </c>
      <c r="C2603" t="s">
        <v>82</v>
      </c>
      <c r="D2603" t="s">
        <v>472</v>
      </c>
      <c r="E2603" t="s">
        <v>473</v>
      </c>
      <c r="G2603" s="6" t="s">
        <v>88</v>
      </c>
      <c r="H2603" t="s">
        <v>102</v>
      </c>
      <c r="I2603" t="s">
        <v>45</v>
      </c>
      <c r="J2603" t="s">
        <v>93</v>
      </c>
      <c r="K2603">
        <v>2</v>
      </c>
      <c r="L2603">
        <v>615</v>
      </c>
      <c r="M2603" t="s">
        <v>464</v>
      </c>
      <c r="N2603">
        <v>615</v>
      </c>
      <c r="P2603" cm="1">
        <f t="array" ref="P2603">IF(Q2603&gt;0,INDEX(Q2603:Q14737,MATCH(TRUE,INDEX(Q2603:Q14737="",,),0)-1),"")</f>
        <v>3</v>
      </c>
      <c r="Q2603">
        <f t="shared" si="56"/>
        <v>3</v>
      </c>
      <c r="R2603">
        <f>IF(P2603="","",0)</f>
        <v>0</v>
      </c>
    </row>
    <row r="2604" spans="1:18" x14ac:dyDescent="0.3">
      <c r="A2604" t="s">
        <v>412</v>
      </c>
      <c r="B2604" s="1">
        <v>38756</v>
      </c>
      <c r="C2604" t="s">
        <v>82</v>
      </c>
      <c r="D2604" t="s">
        <v>472</v>
      </c>
      <c r="E2604" t="s">
        <v>473</v>
      </c>
      <c r="G2604" s="6" t="s">
        <v>88</v>
      </c>
      <c r="H2604" t="s">
        <v>85</v>
      </c>
      <c r="I2604" t="s">
        <v>45</v>
      </c>
      <c r="J2604" t="s">
        <v>93</v>
      </c>
      <c r="K2604">
        <v>0.5</v>
      </c>
      <c r="L2604">
        <v>93</v>
      </c>
      <c r="M2604" t="s">
        <v>464</v>
      </c>
      <c r="N2604">
        <v>93</v>
      </c>
      <c r="P2604" cm="1">
        <f t="array" ref="P2604">IF(Q2604&gt;0,INDEX(Q2604:Q14738,MATCH(TRUE,INDEX(Q2604:Q14738="",,),0)-1),"")</f>
        <v>3</v>
      </c>
      <c r="Q2604">
        <f t="shared" si="56"/>
        <v>3</v>
      </c>
      <c r="R2604">
        <f>IF(P2604="","",0)</f>
        <v>0</v>
      </c>
    </row>
    <row r="2605" spans="1:18" x14ac:dyDescent="0.3">
      <c r="A2605" t="s">
        <v>412</v>
      </c>
      <c r="B2605" s="1">
        <v>38756</v>
      </c>
      <c r="C2605" t="s">
        <v>82</v>
      </c>
      <c r="D2605" t="s">
        <v>472</v>
      </c>
      <c r="E2605" t="s">
        <v>473</v>
      </c>
      <c r="G2605" s="6" t="s">
        <v>88</v>
      </c>
      <c r="H2605" t="s">
        <v>100</v>
      </c>
      <c r="I2605" t="s">
        <v>45</v>
      </c>
      <c r="J2605" t="s">
        <v>93</v>
      </c>
      <c r="K2605">
        <v>14.7</v>
      </c>
      <c r="L2605">
        <v>100</v>
      </c>
      <c r="M2605" t="s">
        <v>464</v>
      </c>
      <c r="N2605">
        <v>100</v>
      </c>
      <c r="P2605" cm="1">
        <f t="array" ref="P2605">IF(Q2605&gt;0,INDEX(Q2605:Q14739,MATCH(TRUE,INDEX(Q2605:Q14739="",,),0)-1),"")</f>
        <v>3</v>
      </c>
      <c r="Q2605">
        <f t="shared" si="56"/>
        <v>3</v>
      </c>
      <c r="R2605">
        <f>IF(P2605="","",0)</f>
        <v>0</v>
      </c>
    </row>
    <row r="2606" spans="1:18" x14ac:dyDescent="0.3">
      <c r="A2606" t="s">
        <v>412</v>
      </c>
      <c r="B2606" s="1">
        <v>38756</v>
      </c>
      <c r="C2606" t="s">
        <v>82</v>
      </c>
      <c r="D2606" t="s">
        <v>472</v>
      </c>
      <c r="E2606" t="s">
        <v>473</v>
      </c>
      <c r="G2606" s="6" t="s">
        <v>88</v>
      </c>
      <c r="H2606" t="s">
        <v>279</v>
      </c>
      <c r="I2606" t="s">
        <v>45</v>
      </c>
      <c r="J2606" t="s">
        <v>93</v>
      </c>
      <c r="K2606">
        <v>5.9</v>
      </c>
      <c r="L2606">
        <v>100</v>
      </c>
      <c r="M2606" t="s">
        <v>464</v>
      </c>
      <c r="N2606">
        <v>100</v>
      </c>
      <c r="P2606" cm="1">
        <f t="array" ref="P2606">IF(Q2606&gt;0,INDEX(Q2606:Q14740,MATCH(TRUE,INDEX(Q2606:Q14740="",,),0)-1),"")</f>
        <v>3</v>
      </c>
      <c r="Q2606">
        <f t="shared" si="56"/>
        <v>3</v>
      </c>
      <c r="R2606">
        <f>IF(P2606="","",0)</f>
        <v>0</v>
      </c>
    </row>
    <row r="2607" spans="1:18" x14ac:dyDescent="0.3">
      <c r="A2607" t="s">
        <v>412</v>
      </c>
      <c r="B2607" s="1">
        <v>38756</v>
      </c>
      <c r="C2607" t="s">
        <v>82</v>
      </c>
      <c r="D2607" t="s">
        <v>472</v>
      </c>
      <c r="E2607" t="s">
        <v>473</v>
      </c>
      <c r="G2607" s="6" t="s">
        <v>88</v>
      </c>
      <c r="H2607" t="s">
        <v>96</v>
      </c>
      <c r="I2607" t="s">
        <v>45</v>
      </c>
      <c r="J2607" t="s">
        <v>93</v>
      </c>
      <c r="K2607">
        <v>13.6</v>
      </c>
      <c r="L2607">
        <v>95</v>
      </c>
      <c r="M2607" t="s">
        <v>464</v>
      </c>
      <c r="N2607">
        <v>95</v>
      </c>
      <c r="P2607" cm="1">
        <f t="array" ref="P2607">IF(Q2607&gt;0,INDEX(Q2607:Q14741,MATCH(TRUE,INDEX(Q2607:Q14741="",,),0)-1),"")</f>
        <v>3</v>
      </c>
      <c r="Q2607">
        <f t="shared" si="56"/>
        <v>3</v>
      </c>
      <c r="R2607">
        <f>IF(P2607="","",0)</f>
        <v>0</v>
      </c>
    </row>
    <row r="2608" spans="1:18" x14ac:dyDescent="0.3">
      <c r="P2608" t="str" cm="1">
        <f t="array" ref="P2608">IF(Q2608&gt;0,INDEX(Q2608:Q14742,MATCH(TRUE,INDEX(Q2608:Q14742="",,),0)-1),"")</f>
        <v/>
      </c>
      <c r="R2608" t="str">
        <f>IF(P2608="","",0)</f>
        <v/>
      </c>
    </row>
    <row r="2609" spans="1:18" x14ac:dyDescent="0.3">
      <c r="A2609" t="s">
        <v>412</v>
      </c>
      <c r="B2609" s="1">
        <v>38693</v>
      </c>
      <c r="C2609" t="s">
        <v>82</v>
      </c>
      <c r="D2609" t="s">
        <v>475</v>
      </c>
      <c r="E2609" t="s">
        <v>476</v>
      </c>
      <c r="G2609" t="s">
        <v>19</v>
      </c>
      <c r="H2609" t="s">
        <v>96</v>
      </c>
      <c r="I2609" t="s">
        <v>21</v>
      </c>
      <c r="J2609" t="s">
        <v>73</v>
      </c>
      <c r="K2609">
        <v>133</v>
      </c>
      <c r="L2609">
        <v>35.299999999999997</v>
      </c>
      <c r="M2609" t="s">
        <v>445</v>
      </c>
      <c r="N2609">
        <v>56.57</v>
      </c>
      <c r="O2609" t="s">
        <v>24</v>
      </c>
      <c r="P2609" cm="1">
        <f t="array" ref="P2609">IF(Q2609&gt;0,INDEX(Q2609:Q14743,MATCH(TRUE,INDEX(Q2609:Q14743="",,),0)-1),"")</f>
        <v>1</v>
      </c>
      <c r="Q2609">
        <v>1</v>
      </c>
      <c r="R2609">
        <f>IF(P2609="","",0)</f>
        <v>0</v>
      </c>
    </row>
    <row r="2610" spans="1:18" x14ac:dyDescent="0.3">
      <c r="A2610" t="s">
        <v>412</v>
      </c>
      <c r="B2610" s="1">
        <v>38693</v>
      </c>
      <c r="C2610" t="s">
        <v>82</v>
      </c>
      <c r="D2610" t="s">
        <v>475</v>
      </c>
      <c r="E2610" t="s">
        <v>476</v>
      </c>
      <c r="G2610" t="s">
        <v>19</v>
      </c>
      <c r="H2610" t="s">
        <v>128</v>
      </c>
      <c r="I2610" t="s">
        <v>21</v>
      </c>
      <c r="J2610" t="s">
        <v>73</v>
      </c>
      <c r="K2610">
        <v>289</v>
      </c>
      <c r="L2610">
        <v>44</v>
      </c>
      <c r="M2610" t="s">
        <v>445</v>
      </c>
      <c r="N2610">
        <v>44</v>
      </c>
      <c r="O2610" t="s">
        <v>24</v>
      </c>
      <c r="P2610" cm="1">
        <f t="array" ref="P2610">IF(Q2610&gt;0,INDEX(Q2610:Q14744,MATCH(TRUE,INDEX(Q2610:Q14744="",,),0)-1),"")</f>
        <v>1</v>
      </c>
      <c r="Q2610">
        <v>1</v>
      </c>
      <c r="R2610">
        <f>IF(P2610="","",0)</f>
        <v>0</v>
      </c>
    </row>
    <row r="2611" spans="1:18" x14ac:dyDescent="0.3">
      <c r="A2611" t="s">
        <v>412</v>
      </c>
      <c r="B2611" s="1">
        <v>38693</v>
      </c>
      <c r="C2611" t="s">
        <v>82</v>
      </c>
      <c r="D2611" t="s">
        <v>475</v>
      </c>
      <c r="E2611" t="s">
        <v>476</v>
      </c>
      <c r="G2611" t="s">
        <v>19</v>
      </c>
      <c r="H2611" t="s">
        <v>101</v>
      </c>
      <c r="I2611" t="s">
        <v>21</v>
      </c>
      <c r="J2611" t="s">
        <v>73</v>
      </c>
      <c r="K2611">
        <v>275</v>
      </c>
      <c r="L2611">
        <v>41</v>
      </c>
      <c r="M2611" t="s">
        <v>445</v>
      </c>
      <c r="N2611">
        <v>41</v>
      </c>
      <c r="O2611" t="s">
        <v>24</v>
      </c>
      <c r="P2611" cm="1">
        <f t="array" ref="P2611">IF(Q2611&gt;0,INDEX(Q2611:Q14745,MATCH(TRUE,INDEX(Q2611:Q14745="",,),0)-1),"")</f>
        <v>1</v>
      </c>
      <c r="Q2611">
        <v>1</v>
      </c>
      <c r="R2611">
        <f>IF(P2611="","",0)</f>
        <v>0</v>
      </c>
    </row>
    <row r="2612" spans="1:18" x14ac:dyDescent="0.3">
      <c r="A2612" t="s">
        <v>412</v>
      </c>
      <c r="B2612" s="1">
        <v>38693</v>
      </c>
      <c r="C2612" t="s">
        <v>82</v>
      </c>
      <c r="D2612" t="s">
        <v>475</v>
      </c>
      <c r="E2612" t="s">
        <v>476</v>
      </c>
      <c r="G2612" t="s">
        <v>19</v>
      </c>
      <c r="H2612" t="s">
        <v>72</v>
      </c>
      <c r="I2612" t="s">
        <v>21</v>
      </c>
      <c r="J2612" t="s">
        <v>73</v>
      </c>
      <c r="K2612">
        <v>168</v>
      </c>
      <c r="L2612">
        <v>23.7</v>
      </c>
      <c r="M2612" t="s">
        <v>445</v>
      </c>
      <c r="N2612">
        <v>23.7</v>
      </c>
      <c r="O2612" t="s">
        <v>24</v>
      </c>
      <c r="P2612" cm="1">
        <f t="array" ref="P2612">IF(Q2612&gt;0,INDEX(Q2612:Q14746,MATCH(TRUE,INDEX(Q2612:Q14746="",,),0)-1),"")</f>
        <v>1</v>
      </c>
      <c r="Q2612">
        <v>1</v>
      </c>
      <c r="R2612">
        <f>IF(P2612="","",0)</f>
        <v>0</v>
      </c>
    </row>
    <row r="2613" spans="1:18" x14ac:dyDescent="0.3">
      <c r="A2613" t="s">
        <v>412</v>
      </c>
      <c r="B2613" s="1">
        <v>38693</v>
      </c>
      <c r="C2613" t="s">
        <v>82</v>
      </c>
      <c r="D2613" t="s">
        <v>475</v>
      </c>
      <c r="E2613" t="s">
        <v>476</v>
      </c>
      <c r="G2613" s="6" t="s">
        <v>88</v>
      </c>
      <c r="H2613" t="s">
        <v>100</v>
      </c>
      <c r="I2613" t="s">
        <v>45</v>
      </c>
      <c r="J2613" t="s">
        <v>93</v>
      </c>
      <c r="K2613">
        <v>0.7</v>
      </c>
      <c r="L2613">
        <v>104</v>
      </c>
      <c r="M2613" t="s">
        <v>445</v>
      </c>
      <c r="N2613">
        <v>104</v>
      </c>
      <c r="O2613" t="s">
        <v>24</v>
      </c>
      <c r="P2613" cm="1">
        <f t="array" ref="P2613">IF(Q2613&gt;0,INDEX(Q2613:Q14747,MATCH(TRUE,INDEX(Q2613:Q14747="",,),0)-1),"")</f>
        <v>1</v>
      </c>
      <c r="Q2613">
        <v>1</v>
      </c>
      <c r="R2613">
        <f>IF(P2613="","",0)</f>
        <v>0</v>
      </c>
    </row>
    <row r="2614" spans="1:18" x14ac:dyDescent="0.3">
      <c r="A2614" t="s">
        <v>412</v>
      </c>
      <c r="B2614" s="1">
        <v>38693</v>
      </c>
      <c r="C2614" t="s">
        <v>82</v>
      </c>
      <c r="D2614" t="s">
        <v>475</v>
      </c>
      <c r="E2614" t="s">
        <v>476</v>
      </c>
      <c r="G2614" s="6" t="s">
        <v>88</v>
      </c>
      <c r="H2614" t="s">
        <v>96</v>
      </c>
      <c r="I2614" t="s">
        <v>45</v>
      </c>
      <c r="J2614" t="s">
        <v>93</v>
      </c>
      <c r="K2614">
        <v>4.0999999999999996</v>
      </c>
      <c r="L2614">
        <v>100</v>
      </c>
      <c r="M2614" t="s">
        <v>445</v>
      </c>
      <c r="N2614">
        <v>100</v>
      </c>
      <c r="O2614" t="s">
        <v>24</v>
      </c>
      <c r="P2614" cm="1">
        <f t="array" ref="P2614">IF(Q2614&gt;0,INDEX(Q2614:Q14748,MATCH(TRUE,INDEX(Q2614:Q14748="",,),0)-1),"")</f>
        <v>1</v>
      </c>
      <c r="Q2614">
        <v>1</v>
      </c>
      <c r="R2614">
        <f>IF(P2614="","",0)</f>
        <v>0</v>
      </c>
    </row>
    <row r="2615" spans="1:18" x14ac:dyDescent="0.3">
      <c r="A2615" t="s">
        <v>412</v>
      </c>
      <c r="B2615" s="1">
        <v>38693</v>
      </c>
      <c r="C2615" t="s">
        <v>82</v>
      </c>
      <c r="D2615" t="s">
        <v>475</v>
      </c>
      <c r="E2615" t="s">
        <v>476</v>
      </c>
      <c r="G2615" s="6" t="s">
        <v>88</v>
      </c>
      <c r="H2615" t="s">
        <v>72</v>
      </c>
      <c r="I2615" t="s">
        <v>45</v>
      </c>
      <c r="J2615" t="s">
        <v>93</v>
      </c>
      <c r="K2615">
        <v>1.2</v>
      </c>
      <c r="L2615">
        <v>105</v>
      </c>
      <c r="M2615" t="s">
        <v>445</v>
      </c>
      <c r="N2615">
        <v>105</v>
      </c>
      <c r="O2615" t="s">
        <v>24</v>
      </c>
      <c r="P2615" cm="1">
        <f t="array" ref="P2615">IF(Q2615&gt;0,INDEX(Q2615:Q14749,MATCH(TRUE,INDEX(Q2615:Q14749="",,),0)-1),"")</f>
        <v>1</v>
      </c>
      <c r="Q2615">
        <v>1</v>
      </c>
      <c r="R2615">
        <f>IF(P2615="","",0)</f>
        <v>0</v>
      </c>
    </row>
    <row r="2616" spans="1:18" x14ac:dyDescent="0.3">
      <c r="A2616" t="s">
        <v>412</v>
      </c>
      <c r="B2616" s="1">
        <v>38693</v>
      </c>
      <c r="C2616" t="s">
        <v>82</v>
      </c>
      <c r="D2616" t="s">
        <v>475</v>
      </c>
      <c r="E2616" t="s">
        <v>476</v>
      </c>
      <c r="G2616" s="6" t="s">
        <v>88</v>
      </c>
      <c r="H2616" t="s">
        <v>100</v>
      </c>
      <c r="I2616" t="s">
        <v>21</v>
      </c>
      <c r="J2616" t="s">
        <v>73</v>
      </c>
      <c r="K2616">
        <v>44</v>
      </c>
      <c r="L2616">
        <v>17.100000000000001</v>
      </c>
      <c r="M2616" t="s">
        <v>445</v>
      </c>
      <c r="N2616">
        <v>17.100000000000001</v>
      </c>
      <c r="O2616" t="s">
        <v>24</v>
      </c>
      <c r="P2616" cm="1">
        <f t="array" ref="P2616">IF(Q2616&gt;0,INDEX(Q2616:Q14750,MATCH(TRUE,INDEX(Q2616:Q14750="",,),0)-1),"")</f>
        <v>1</v>
      </c>
      <c r="Q2616">
        <v>1</v>
      </c>
      <c r="R2616">
        <f>IF(P2616="","",0)</f>
        <v>0</v>
      </c>
    </row>
    <row r="2617" spans="1:18" x14ac:dyDescent="0.3">
      <c r="P2617" t="str" cm="1">
        <f t="array" ref="P2617">IF(Q2617&gt;0,INDEX(Q2617:Q14751,MATCH(TRUE,INDEX(Q2617:Q14751="",,),0)-1),"")</f>
        <v/>
      </c>
      <c r="R2617" t="str">
        <f>IF(P2617="","",0)</f>
        <v/>
      </c>
    </row>
    <row r="2618" spans="1:18" x14ac:dyDescent="0.3">
      <c r="A2618" s="3" t="s">
        <v>412</v>
      </c>
      <c r="B2618" s="4">
        <v>38693</v>
      </c>
      <c r="C2618" s="3" t="s">
        <v>82</v>
      </c>
      <c r="D2618" s="3" t="s">
        <v>477</v>
      </c>
      <c r="E2618" s="3" t="s">
        <v>478</v>
      </c>
      <c r="F2618" s="3" t="s">
        <v>91</v>
      </c>
      <c r="G2618" s="3" t="s">
        <v>19</v>
      </c>
      <c r="H2618" s="3" t="s">
        <v>96</v>
      </c>
      <c r="I2618" s="3" t="s">
        <v>45</v>
      </c>
      <c r="J2618" s="3" t="s">
        <v>93</v>
      </c>
      <c r="K2618" s="3">
        <v>22.8</v>
      </c>
      <c r="L2618" s="3">
        <v>102</v>
      </c>
      <c r="M2618" s="3" t="s">
        <v>94</v>
      </c>
      <c r="N2618" s="3"/>
      <c r="O2618" s="3"/>
      <c r="P2618" s="3" t="str" cm="1">
        <f t="array" ref="P2618">IF(Q2618&gt;0,INDEX(Q2618:Q14752,MATCH(TRUE,INDEX(Q2618:Q14752="",,),0)-1),"")</f>
        <v/>
      </c>
      <c r="Q2618" s="3"/>
      <c r="R2618">
        <v>0</v>
      </c>
    </row>
    <row r="2619" spans="1:18" x14ac:dyDescent="0.3">
      <c r="A2619" t="s">
        <v>412</v>
      </c>
      <c r="B2619" s="1">
        <v>38693</v>
      </c>
      <c r="C2619" t="s">
        <v>82</v>
      </c>
      <c r="D2619" t="s">
        <v>477</v>
      </c>
      <c r="E2619" t="s">
        <v>478</v>
      </c>
      <c r="F2619" t="s">
        <v>91</v>
      </c>
      <c r="G2619" t="s">
        <v>19</v>
      </c>
      <c r="H2619" t="s">
        <v>96</v>
      </c>
      <c r="I2619" t="s">
        <v>21</v>
      </c>
      <c r="J2619" t="s">
        <v>73</v>
      </c>
      <c r="K2619">
        <v>82</v>
      </c>
      <c r="L2619">
        <v>21.75</v>
      </c>
      <c r="M2619" t="s">
        <v>94</v>
      </c>
      <c r="P2619" t="str" cm="1">
        <f t="array" ref="P2619">IF(Q2619&gt;0,INDEX(Q2619:Q14753,MATCH(TRUE,INDEX(Q2619:Q14753="",,),0)-1),"")</f>
        <v/>
      </c>
      <c r="R2619">
        <v>0</v>
      </c>
    </row>
    <row r="2620" spans="1:18" x14ac:dyDescent="0.3">
      <c r="A2620" t="s">
        <v>412</v>
      </c>
      <c r="B2620" s="1">
        <v>38693</v>
      </c>
      <c r="C2620" t="s">
        <v>82</v>
      </c>
      <c r="D2620" t="s">
        <v>477</v>
      </c>
      <c r="E2620" t="s">
        <v>478</v>
      </c>
      <c r="F2620" t="s">
        <v>91</v>
      </c>
      <c r="G2620" t="s">
        <v>19</v>
      </c>
      <c r="H2620" t="s">
        <v>128</v>
      </c>
      <c r="I2620" t="s">
        <v>21</v>
      </c>
      <c r="J2620" t="s">
        <v>73</v>
      </c>
      <c r="K2620">
        <v>96</v>
      </c>
      <c r="L2620">
        <v>23.95</v>
      </c>
      <c r="M2620" t="s">
        <v>94</v>
      </c>
      <c r="P2620" t="str" cm="1">
        <f t="array" ref="P2620">IF(Q2620&gt;0,INDEX(Q2620:Q14754,MATCH(TRUE,INDEX(Q2620:Q14754="",,),0)-1),"")</f>
        <v/>
      </c>
      <c r="R2620">
        <v>0</v>
      </c>
    </row>
    <row r="2621" spans="1:18" x14ac:dyDescent="0.3">
      <c r="A2621" t="s">
        <v>412</v>
      </c>
      <c r="B2621" s="1">
        <v>38693</v>
      </c>
      <c r="C2621" t="s">
        <v>82</v>
      </c>
      <c r="D2621" t="s">
        <v>477</v>
      </c>
      <c r="E2621" t="s">
        <v>478</v>
      </c>
      <c r="F2621" t="s">
        <v>91</v>
      </c>
      <c r="G2621" t="s">
        <v>19</v>
      </c>
      <c r="H2621" t="s">
        <v>101</v>
      </c>
      <c r="I2621" t="s">
        <v>21</v>
      </c>
      <c r="J2621" t="s">
        <v>73</v>
      </c>
      <c r="K2621">
        <v>44</v>
      </c>
      <c r="L2621">
        <v>29.25</v>
      </c>
      <c r="M2621" t="s">
        <v>94</v>
      </c>
      <c r="P2621" t="str" cm="1">
        <f t="array" ref="P2621">IF(Q2621&gt;0,INDEX(Q2621:Q14755,MATCH(TRUE,INDEX(Q2621:Q14755="",,),0)-1),"")</f>
        <v/>
      </c>
      <c r="R2621">
        <v>0</v>
      </c>
    </row>
    <row r="2622" spans="1:18" x14ac:dyDescent="0.3">
      <c r="A2622" t="s">
        <v>412</v>
      </c>
      <c r="B2622" s="1">
        <v>38693</v>
      </c>
      <c r="C2622" t="s">
        <v>82</v>
      </c>
      <c r="D2622" t="s">
        <v>477</v>
      </c>
      <c r="E2622" t="s">
        <v>478</v>
      </c>
      <c r="F2622" t="s">
        <v>91</v>
      </c>
      <c r="G2622" t="s">
        <v>19</v>
      </c>
      <c r="H2622" t="s">
        <v>72</v>
      </c>
      <c r="I2622" t="s">
        <v>21</v>
      </c>
      <c r="J2622" t="s">
        <v>73</v>
      </c>
      <c r="K2622">
        <v>86</v>
      </c>
      <c r="L2622">
        <v>15.45</v>
      </c>
      <c r="M2622" t="s">
        <v>94</v>
      </c>
      <c r="P2622" t="str" cm="1">
        <f t="array" ref="P2622">IF(Q2622&gt;0,INDEX(Q2622:Q14756,MATCH(TRUE,INDEX(Q2622:Q14756="",,),0)-1),"")</f>
        <v/>
      </c>
      <c r="R2622">
        <v>0</v>
      </c>
    </row>
    <row r="2623" spans="1:18" x14ac:dyDescent="0.3">
      <c r="A2623" t="s">
        <v>412</v>
      </c>
      <c r="B2623" s="1">
        <v>38693</v>
      </c>
      <c r="C2623" t="s">
        <v>82</v>
      </c>
      <c r="D2623" t="s">
        <v>477</v>
      </c>
      <c r="E2623" t="s">
        <v>478</v>
      </c>
      <c r="F2623" t="s">
        <v>91</v>
      </c>
      <c r="G2623" s="6" t="s">
        <v>88</v>
      </c>
      <c r="H2623" t="s">
        <v>102</v>
      </c>
      <c r="I2623" t="s">
        <v>45</v>
      </c>
      <c r="J2623" t="s">
        <v>93</v>
      </c>
      <c r="K2623">
        <v>0.2</v>
      </c>
      <c r="L2623">
        <v>702</v>
      </c>
      <c r="M2623" t="s">
        <v>94</v>
      </c>
      <c r="P2623" t="str" cm="1">
        <f t="array" ref="P2623">IF(Q2623&gt;0,INDEX(Q2623:Q14757,MATCH(TRUE,INDEX(Q2623:Q14757="",,),0)-1),"")</f>
        <v/>
      </c>
      <c r="R2623">
        <v>0</v>
      </c>
    </row>
    <row r="2624" spans="1:18" x14ac:dyDescent="0.3">
      <c r="A2624" t="s">
        <v>412</v>
      </c>
      <c r="B2624" s="1">
        <v>38693</v>
      </c>
      <c r="C2624" t="s">
        <v>82</v>
      </c>
      <c r="D2624" t="s">
        <v>477</v>
      </c>
      <c r="E2624" t="s">
        <v>478</v>
      </c>
      <c r="F2624" t="s">
        <v>91</v>
      </c>
      <c r="G2624" s="6" t="s">
        <v>88</v>
      </c>
      <c r="H2624" t="s">
        <v>100</v>
      </c>
      <c r="I2624" t="s">
        <v>45</v>
      </c>
      <c r="J2624" t="s">
        <v>93</v>
      </c>
      <c r="K2624">
        <v>1</v>
      </c>
      <c r="L2624">
        <v>106</v>
      </c>
      <c r="M2624" t="s">
        <v>94</v>
      </c>
      <c r="P2624" t="str" cm="1">
        <f t="array" ref="P2624">IF(Q2624&gt;0,INDEX(Q2624:Q14758,MATCH(TRUE,INDEX(Q2624:Q14758="",,),0)-1),"")</f>
        <v/>
      </c>
      <c r="R2624">
        <v>0</v>
      </c>
    </row>
    <row r="2625" spans="1:18" x14ac:dyDescent="0.3">
      <c r="A2625" t="s">
        <v>412</v>
      </c>
      <c r="B2625" s="1">
        <v>38693</v>
      </c>
      <c r="C2625" t="s">
        <v>82</v>
      </c>
      <c r="D2625" t="s">
        <v>477</v>
      </c>
      <c r="E2625" t="s">
        <v>478</v>
      </c>
      <c r="F2625" t="s">
        <v>91</v>
      </c>
      <c r="G2625" s="6" t="s">
        <v>88</v>
      </c>
      <c r="H2625" t="s">
        <v>72</v>
      </c>
      <c r="I2625" t="s">
        <v>45</v>
      </c>
      <c r="J2625" t="s">
        <v>93</v>
      </c>
      <c r="K2625">
        <v>6.2</v>
      </c>
      <c r="L2625">
        <v>107</v>
      </c>
      <c r="M2625" t="s">
        <v>94</v>
      </c>
      <c r="P2625" t="str" cm="1">
        <f t="array" ref="P2625">IF(Q2625&gt;0,INDEX(Q2625:Q14759,MATCH(TRUE,INDEX(Q2625:Q14759="",,),0)-1),"")</f>
        <v/>
      </c>
      <c r="R2625">
        <v>0</v>
      </c>
    </row>
    <row r="2626" spans="1:18" x14ac:dyDescent="0.3">
      <c r="P2626" t="str" cm="1">
        <f t="array" ref="P2626">IF(Q2626&gt;0,INDEX(Q2626:Q14760,MATCH(TRUE,INDEX(Q2626:Q14760="",,),0)-1),"")</f>
        <v/>
      </c>
      <c r="R2626" t="str">
        <f>IF(P2626="","",0)</f>
        <v/>
      </c>
    </row>
    <row r="2627" spans="1:18" x14ac:dyDescent="0.3">
      <c r="A2627" s="3" t="s">
        <v>412</v>
      </c>
      <c r="B2627" s="4">
        <v>38693</v>
      </c>
      <c r="C2627" s="3" t="s">
        <v>82</v>
      </c>
      <c r="D2627" s="3" t="s">
        <v>479</v>
      </c>
      <c r="E2627" s="3" t="s">
        <v>480</v>
      </c>
      <c r="F2627" s="3" t="s">
        <v>91</v>
      </c>
      <c r="G2627" s="3" t="s">
        <v>19</v>
      </c>
      <c r="H2627" s="3" t="s">
        <v>128</v>
      </c>
      <c r="I2627" s="3" t="s">
        <v>21</v>
      </c>
      <c r="J2627" s="3" t="s">
        <v>73</v>
      </c>
      <c r="K2627" s="3">
        <v>15</v>
      </c>
      <c r="L2627" s="3">
        <v>45.5</v>
      </c>
      <c r="M2627" s="3" t="s">
        <v>94</v>
      </c>
      <c r="N2627" s="3"/>
      <c r="O2627" s="3"/>
      <c r="P2627" s="3" t="str" cm="1">
        <f t="array" ref="P2627">IF(Q2627&gt;0,INDEX(Q2627:Q14761,MATCH(TRUE,INDEX(Q2627:Q14761="",,),0)-1),"")</f>
        <v/>
      </c>
      <c r="Q2627" s="3"/>
      <c r="R2627">
        <v>0</v>
      </c>
    </row>
    <row r="2628" spans="1:18" x14ac:dyDescent="0.3">
      <c r="A2628" t="s">
        <v>412</v>
      </c>
      <c r="B2628" s="1">
        <v>38693</v>
      </c>
      <c r="C2628" t="s">
        <v>82</v>
      </c>
      <c r="D2628" t="s">
        <v>479</v>
      </c>
      <c r="E2628" t="s">
        <v>480</v>
      </c>
      <c r="F2628" t="s">
        <v>91</v>
      </c>
      <c r="G2628" t="s">
        <v>19</v>
      </c>
      <c r="H2628" t="s">
        <v>36</v>
      </c>
      <c r="I2628" t="s">
        <v>21</v>
      </c>
      <c r="J2628" t="s">
        <v>73</v>
      </c>
      <c r="K2628">
        <v>22</v>
      </c>
      <c r="L2628">
        <v>44.2</v>
      </c>
      <c r="M2628" t="s">
        <v>94</v>
      </c>
      <c r="P2628" t="str" cm="1">
        <f t="array" ref="P2628">IF(Q2628&gt;0,INDEX(Q2628:Q14762,MATCH(TRUE,INDEX(Q2628:Q14762="",,),0)-1),"")</f>
        <v/>
      </c>
      <c r="R2628">
        <v>0</v>
      </c>
    </row>
    <row r="2629" spans="1:18" x14ac:dyDescent="0.3">
      <c r="A2629" t="s">
        <v>412</v>
      </c>
      <c r="B2629" s="1">
        <v>38693</v>
      </c>
      <c r="C2629" t="s">
        <v>82</v>
      </c>
      <c r="D2629" t="s">
        <v>479</v>
      </c>
      <c r="E2629" t="s">
        <v>480</v>
      </c>
      <c r="F2629" t="s">
        <v>91</v>
      </c>
      <c r="G2629" t="s">
        <v>19</v>
      </c>
      <c r="H2629" t="s">
        <v>72</v>
      </c>
      <c r="I2629" t="s">
        <v>21</v>
      </c>
      <c r="J2629" t="s">
        <v>73</v>
      </c>
      <c r="K2629">
        <v>69</v>
      </c>
      <c r="L2629">
        <v>24.5</v>
      </c>
      <c r="M2629" t="s">
        <v>94</v>
      </c>
      <c r="P2629" t="str" cm="1">
        <f t="array" ref="P2629">IF(Q2629&gt;0,INDEX(Q2629:Q14763,MATCH(TRUE,INDEX(Q2629:Q14763="",,),0)-1),"")</f>
        <v/>
      </c>
      <c r="R2629">
        <v>0</v>
      </c>
    </row>
    <row r="2630" spans="1:18" x14ac:dyDescent="0.3">
      <c r="A2630" t="s">
        <v>412</v>
      </c>
      <c r="B2630" s="1">
        <v>38693</v>
      </c>
      <c r="C2630" t="s">
        <v>82</v>
      </c>
      <c r="D2630" t="s">
        <v>479</v>
      </c>
      <c r="E2630" t="s">
        <v>480</v>
      </c>
      <c r="F2630" t="s">
        <v>91</v>
      </c>
      <c r="G2630" s="6" t="s">
        <v>88</v>
      </c>
      <c r="H2630" t="s">
        <v>72</v>
      </c>
      <c r="I2630" t="s">
        <v>45</v>
      </c>
      <c r="J2630" t="s">
        <v>93</v>
      </c>
      <c r="K2630">
        <v>3.3</v>
      </c>
      <c r="L2630">
        <v>128</v>
      </c>
      <c r="M2630" t="s">
        <v>94</v>
      </c>
      <c r="P2630" t="str" cm="1">
        <f t="array" ref="P2630">IF(Q2630&gt;0,INDEX(Q2630:Q14764,MATCH(TRUE,INDEX(Q2630:Q14764="",,),0)-1),"")</f>
        <v/>
      </c>
      <c r="R2630">
        <v>0</v>
      </c>
    </row>
    <row r="2631" spans="1:18" x14ac:dyDescent="0.3">
      <c r="A2631" t="s">
        <v>412</v>
      </c>
      <c r="B2631" s="1">
        <v>38693</v>
      </c>
      <c r="C2631" t="s">
        <v>82</v>
      </c>
      <c r="D2631" t="s">
        <v>479</v>
      </c>
      <c r="E2631" t="s">
        <v>480</v>
      </c>
      <c r="F2631" t="s">
        <v>91</v>
      </c>
      <c r="G2631" s="6" t="s">
        <v>88</v>
      </c>
      <c r="H2631" t="s">
        <v>100</v>
      </c>
      <c r="I2631" t="s">
        <v>21</v>
      </c>
      <c r="J2631" t="s">
        <v>73</v>
      </c>
      <c r="K2631">
        <v>22</v>
      </c>
      <c r="L2631">
        <v>17.7</v>
      </c>
      <c r="M2631" t="s">
        <v>94</v>
      </c>
      <c r="P2631" t="str" cm="1">
        <f t="array" ref="P2631">IF(Q2631&gt;0,INDEX(Q2631:Q14765,MATCH(TRUE,INDEX(Q2631:Q14765="",,),0)-1),"")</f>
        <v/>
      </c>
      <c r="R2631">
        <v>0</v>
      </c>
    </row>
    <row r="2632" spans="1:18" x14ac:dyDescent="0.3">
      <c r="A2632" t="s">
        <v>412</v>
      </c>
      <c r="B2632" s="1">
        <v>38693</v>
      </c>
      <c r="C2632" t="s">
        <v>82</v>
      </c>
      <c r="D2632" t="s">
        <v>479</v>
      </c>
      <c r="E2632" t="s">
        <v>480</v>
      </c>
      <c r="F2632" t="s">
        <v>91</v>
      </c>
      <c r="G2632" s="6" t="s">
        <v>88</v>
      </c>
      <c r="H2632" t="s">
        <v>96</v>
      </c>
      <c r="I2632" t="s">
        <v>21</v>
      </c>
      <c r="J2632" t="s">
        <v>73</v>
      </c>
      <c r="K2632">
        <v>3</v>
      </c>
      <c r="L2632">
        <v>36.5</v>
      </c>
      <c r="M2632" t="s">
        <v>94</v>
      </c>
      <c r="P2632" t="str" cm="1">
        <f t="array" ref="P2632">IF(Q2632&gt;0,INDEX(Q2632:Q14766,MATCH(TRUE,INDEX(Q2632:Q14766="",,),0)-1),"")</f>
        <v/>
      </c>
      <c r="R2632">
        <v>0</v>
      </c>
    </row>
    <row r="2633" spans="1:18" x14ac:dyDescent="0.3">
      <c r="A2633" t="s">
        <v>412</v>
      </c>
      <c r="B2633" s="1">
        <v>38693</v>
      </c>
      <c r="C2633" t="s">
        <v>82</v>
      </c>
      <c r="D2633" t="s">
        <v>479</v>
      </c>
      <c r="E2633" t="s">
        <v>480</v>
      </c>
      <c r="F2633" t="s">
        <v>91</v>
      </c>
      <c r="G2633" s="6" t="s">
        <v>88</v>
      </c>
      <c r="H2633" t="s">
        <v>101</v>
      </c>
      <c r="I2633" t="s">
        <v>21</v>
      </c>
      <c r="J2633" t="s">
        <v>73</v>
      </c>
      <c r="K2633">
        <v>6</v>
      </c>
      <c r="L2633">
        <v>31.4</v>
      </c>
      <c r="M2633" t="s">
        <v>94</v>
      </c>
      <c r="P2633" t="str" cm="1">
        <f t="array" ref="P2633">IF(Q2633&gt;0,INDEX(Q2633:Q14767,MATCH(TRUE,INDEX(Q2633:Q14767="",,),0)-1),"")</f>
        <v/>
      </c>
      <c r="R2633">
        <v>0</v>
      </c>
    </row>
    <row r="2634" spans="1:18" x14ac:dyDescent="0.3">
      <c r="P2634" t="str" cm="1">
        <f t="array" ref="P2634">IF(Q2634&gt;0,INDEX(Q2634:Q14768,MATCH(TRUE,INDEX(Q2634:Q14768="",,),0)-1),"")</f>
        <v/>
      </c>
      <c r="R2634" t="str">
        <f>IF(P2634="","",0)</f>
        <v/>
      </c>
    </row>
    <row r="2635" spans="1:18" x14ac:dyDescent="0.3">
      <c r="A2635" t="s">
        <v>412</v>
      </c>
      <c r="B2635" s="1">
        <v>38728</v>
      </c>
      <c r="C2635" t="s">
        <v>82</v>
      </c>
      <c r="D2635" t="s">
        <v>481</v>
      </c>
      <c r="E2635" t="s">
        <v>482</v>
      </c>
      <c r="G2635" t="s">
        <v>19</v>
      </c>
      <c r="H2635" t="s">
        <v>128</v>
      </c>
      <c r="I2635" t="s">
        <v>21</v>
      </c>
      <c r="J2635" t="s">
        <v>73</v>
      </c>
      <c r="K2635">
        <v>414</v>
      </c>
      <c r="L2635">
        <v>30.1</v>
      </c>
      <c r="M2635" t="s">
        <v>297</v>
      </c>
      <c r="N2635">
        <v>45.08</v>
      </c>
      <c r="O2635" t="s">
        <v>24</v>
      </c>
      <c r="P2635" cm="1">
        <f t="array" ref="P2635">IF(Q2635&gt;0,INDEX(Q2635:Q14769,MATCH(TRUE,INDEX(Q2635:Q14769="",,),0)-1),"")</f>
        <v>3</v>
      </c>
      <c r="Q2635">
        <f>INT((ROW()-2635)/4)+1</f>
        <v>1</v>
      </c>
      <c r="R2635">
        <f>IF(P2635="","",0)</f>
        <v>0</v>
      </c>
    </row>
    <row r="2636" spans="1:18" x14ac:dyDescent="0.3">
      <c r="A2636" t="s">
        <v>412</v>
      </c>
      <c r="B2636" s="1">
        <v>38728</v>
      </c>
      <c r="C2636" t="s">
        <v>82</v>
      </c>
      <c r="D2636" t="s">
        <v>481</v>
      </c>
      <c r="E2636" t="s">
        <v>482</v>
      </c>
      <c r="G2636" t="s">
        <v>19</v>
      </c>
      <c r="H2636" t="s">
        <v>101</v>
      </c>
      <c r="I2636" t="s">
        <v>21</v>
      </c>
      <c r="J2636" t="s">
        <v>73</v>
      </c>
      <c r="K2636">
        <v>130</v>
      </c>
      <c r="L2636">
        <v>36.799999999999997</v>
      </c>
      <c r="M2636" t="s">
        <v>297</v>
      </c>
      <c r="N2636">
        <v>49.25</v>
      </c>
      <c r="O2636" t="s">
        <v>24</v>
      </c>
      <c r="P2636" cm="1">
        <f t="array" ref="P2636">IF(Q2636&gt;0,INDEX(Q2636:Q14770,MATCH(TRUE,INDEX(Q2636:Q14770="",,),0)-1),"")</f>
        <v>3</v>
      </c>
      <c r="Q2636">
        <f t="shared" ref="Q2636:Q2646" si="57">INT((ROW()-2635)/4)+1</f>
        <v>1</v>
      </c>
      <c r="R2636">
        <f>IF(P2636="","",0)</f>
        <v>0</v>
      </c>
    </row>
    <row r="2637" spans="1:18" x14ac:dyDescent="0.3">
      <c r="A2637" t="s">
        <v>412</v>
      </c>
      <c r="B2637" s="1">
        <v>38728</v>
      </c>
      <c r="C2637" t="s">
        <v>82</v>
      </c>
      <c r="D2637" t="s">
        <v>481</v>
      </c>
      <c r="E2637" t="s">
        <v>482</v>
      </c>
      <c r="G2637" s="6" t="s">
        <v>88</v>
      </c>
      <c r="H2637" t="s">
        <v>72</v>
      </c>
      <c r="I2637" t="s">
        <v>45</v>
      </c>
      <c r="J2637" t="s">
        <v>93</v>
      </c>
      <c r="K2637">
        <v>1.8</v>
      </c>
      <c r="L2637">
        <v>120</v>
      </c>
      <c r="M2637" t="s">
        <v>297</v>
      </c>
      <c r="N2637">
        <v>120</v>
      </c>
      <c r="O2637" t="s">
        <v>24</v>
      </c>
      <c r="P2637" cm="1">
        <f t="array" ref="P2637">IF(Q2637&gt;0,INDEX(Q2637:Q14771,MATCH(TRUE,INDEX(Q2637:Q14771="",,),0)-1),"")</f>
        <v>3</v>
      </c>
      <c r="Q2637">
        <f t="shared" si="57"/>
        <v>1</v>
      </c>
      <c r="R2637">
        <f>IF(P2637="","",0)</f>
        <v>0</v>
      </c>
    </row>
    <row r="2638" spans="1:18" x14ac:dyDescent="0.3">
      <c r="A2638" t="s">
        <v>412</v>
      </c>
      <c r="B2638" s="1">
        <v>38728</v>
      </c>
      <c r="C2638" t="s">
        <v>82</v>
      </c>
      <c r="D2638" t="s">
        <v>481</v>
      </c>
      <c r="E2638" t="s">
        <v>482</v>
      </c>
      <c r="G2638" s="6" t="s">
        <v>88</v>
      </c>
      <c r="H2638" t="s">
        <v>72</v>
      </c>
      <c r="I2638" t="s">
        <v>21</v>
      </c>
      <c r="J2638" t="s">
        <v>73</v>
      </c>
      <c r="K2638">
        <v>70</v>
      </c>
      <c r="L2638">
        <v>19.45</v>
      </c>
      <c r="M2638" t="s">
        <v>297</v>
      </c>
      <c r="N2638">
        <v>19.45</v>
      </c>
      <c r="O2638" t="s">
        <v>24</v>
      </c>
      <c r="P2638" cm="1">
        <f t="array" ref="P2638">IF(Q2638&gt;0,INDEX(Q2638:Q14772,MATCH(TRUE,INDEX(Q2638:Q14772="",,),0)-1),"")</f>
        <v>3</v>
      </c>
      <c r="Q2638">
        <f t="shared" si="57"/>
        <v>1</v>
      </c>
      <c r="R2638">
        <f>IF(P2638="","",0)</f>
        <v>0</v>
      </c>
    </row>
    <row r="2639" spans="1:18" x14ac:dyDescent="0.3">
      <c r="A2639" t="s">
        <v>412</v>
      </c>
      <c r="B2639" s="1">
        <v>38728</v>
      </c>
      <c r="C2639" t="s">
        <v>82</v>
      </c>
      <c r="D2639" t="s">
        <v>481</v>
      </c>
      <c r="E2639" t="s">
        <v>482</v>
      </c>
      <c r="G2639" t="s">
        <v>19</v>
      </c>
      <c r="H2639" t="s">
        <v>128</v>
      </c>
      <c r="I2639" t="s">
        <v>21</v>
      </c>
      <c r="J2639" t="s">
        <v>73</v>
      </c>
      <c r="K2639">
        <v>414</v>
      </c>
      <c r="L2639">
        <v>30.1</v>
      </c>
      <c r="M2639" t="s">
        <v>445</v>
      </c>
      <c r="N2639">
        <v>34.299999999999997</v>
      </c>
      <c r="P2639" cm="1">
        <f t="array" ref="P2639">IF(Q2639&gt;0,INDEX(Q2639:Q14773,MATCH(TRUE,INDEX(Q2639:Q14773="",,),0)-1),"")</f>
        <v>3</v>
      </c>
      <c r="Q2639">
        <f t="shared" si="57"/>
        <v>2</v>
      </c>
      <c r="R2639">
        <f>IF(P2639="","",0)</f>
        <v>0</v>
      </c>
    </row>
    <row r="2640" spans="1:18" x14ac:dyDescent="0.3">
      <c r="A2640" t="s">
        <v>412</v>
      </c>
      <c r="B2640" s="1">
        <v>38728</v>
      </c>
      <c r="C2640" t="s">
        <v>82</v>
      </c>
      <c r="D2640" t="s">
        <v>481</v>
      </c>
      <c r="E2640" t="s">
        <v>482</v>
      </c>
      <c r="G2640" t="s">
        <v>19</v>
      </c>
      <c r="H2640" t="s">
        <v>101</v>
      </c>
      <c r="I2640" t="s">
        <v>21</v>
      </c>
      <c r="J2640" t="s">
        <v>73</v>
      </c>
      <c r="K2640">
        <v>130</v>
      </c>
      <c r="L2640">
        <v>36.799999999999997</v>
      </c>
      <c r="M2640" t="s">
        <v>445</v>
      </c>
      <c r="N2640">
        <v>50.37</v>
      </c>
      <c r="P2640" cm="1">
        <f t="array" ref="P2640">IF(Q2640&gt;0,INDEX(Q2640:Q14774,MATCH(TRUE,INDEX(Q2640:Q14774="",,),0)-1),"")</f>
        <v>3</v>
      </c>
      <c r="Q2640">
        <f t="shared" si="57"/>
        <v>2</v>
      </c>
      <c r="R2640">
        <f>IF(P2640="","",0)</f>
        <v>0</v>
      </c>
    </row>
    <row r="2641" spans="1:18" x14ac:dyDescent="0.3">
      <c r="A2641" t="s">
        <v>412</v>
      </c>
      <c r="B2641" s="1">
        <v>38728</v>
      </c>
      <c r="C2641" t="s">
        <v>82</v>
      </c>
      <c r="D2641" t="s">
        <v>481</v>
      </c>
      <c r="E2641" t="s">
        <v>482</v>
      </c>
      <c r="G2641" s="6" t="s">
        <v>88</v>
      </c>
      <c r="H2641" t="s">
        <v>72</v>
      </c>
      <c r="I2641" t="s">
        <v>45</v>
      </c>
      <c r="J2641" t="s">
        <v>93</v>
      </c>
      <c r="K2641">
        <v>1.8</v>
      </c>
      <c r="L2641">
        <v>120</v>
      </c>
      <c r="M2641" t="s">
        <v>445</v>
      </c>
      <c r="N2641">
        <v>120</v>
      </c>
      <c r="P2641" cm="1">
        <f t="array" ref="P2641">IF(Q2641&gt;0,INDEX(Q2641:Q14775,MATCH(TRUE,INDEX(Q2641:Q14775="",,),0)-1),"")</f>
        <v>3</v>
      </c>
      <c r="Q2641">
        <f t="shared" si="57"/>
        <v>2</v>
      </c>
      <c r="R2641">
        <f>IF(P2641="","",0)</f>
        <v>0</v>
      </c>
    </row>
    <row r="2642" spans="1:18" x14ac:dyDescent="0.3">
      <c r="A2642" t="s">
        <v>412</v>
      </c>
      <c r="B2642" s="1">
        <v>38728</v>
      </c>
      <c r="C2642" t="s">
        <v>82</v>
      </c>
      <c r="D2642" t="s">
        <v>481</v>
      </c>
      <c r="E2642" t="s">
        <v>482</v>
      </c>
      <c r="G2642" s="6" t="s">
        <v>88</v>
      </c>
      <c r="H2642" t="s">
        <v>72</v>
      </c>
      <c r="I2642" t="s">
        <v>21</v>
      </c>
      <c r="J2642" t="s">
        <v>73</v>
      </c>
      <c r="K2642">
        <v>70</v>
      </c>
      <c r="L2642">
        <v>19.45</v>
      </c>
      <c r="M2642" t="s">
        <v>445</v>
      </c>
      <c r="N2642">
        <v>19.45</v>
      </c>
      <c r="P2642" cm="1">
        <f t="array" ref="P2642">IF(Q2642&gt;0,INDEX(Q2642:Q14776,MATCH(TRUE,INDEX(Q2642:Q14776="",,),0)-1),"")</f>
        <v>3</v>
      </c>
      <c r="Q2642">
        <f t="shared" si="57"/>
        <v>2</v>
      </c>
      <c r="R2642">
        <f>IF(P2642="","",0)</f>
        <v>0</v>
      </c>
    </row>
    <row r="2643" spans="1:18" x14ac:dyDescent="0.3">
      <c r="A2643" t="s">
        <v>412</v>
      </c>
      <c r="B2643" s="1">
        <v>38728</v>
      </c>
      <c r="C2643" t="s">
        <v>82</v>
      </c>
      <c r="D2643" t="s">
        <v>481</v>
      </c>
      <c r="E2643" t="s">
        <v>482</v>
      </c>
      <c r="G2643" t="s">
        <v>19</v>
      </c>
      <c r="H2643" t="s">
        <v>128</v>
      </c>
      <c r="I2643" t="s">
        <v>21</v>
      </c>
      <c r="J2643" t="s">
        <v>73</v>
      </c>
      <c r="K2643">
        <v>414</v>
      </c>
      <c r="L2643">
        <v>30.1</v>
      </c>
      <c r="M2643" t="s">
        <v>450</v>
      </c>
      <c r="N2643">
        <v>33.4</v>
      </c>
      <c r="P2643" cm="1">
        <f t="array" ref="P2643">IF(Q2643&gt;0,INDEX(Q2643:Q14777,MATCH(TRUE,INDEX(Q2643:Q14777="",,),0)-1),"")</f>
        <v>3</v>
      </c>
      <c r="Q2643">
        <f t="shared" si="57"/>
        <v>3</v>
      </c>
      <c r="R2643">
        <f>IF(P2643="","",0)</f>
        <v>0</v>
      </c>
    </row>
    <row r="2644" spans="1:18" x14ac:dyDescent="0.3">
      <c r="A2644" t="s">
        <v>412</v>
      </c>
      <c r="B2644" s="1">
        <v>38728</v>
      </c>
      <c r="C2644" t="s">
        <v>82</v>
      </c>
      <c r="D2644" t="s">
        <v>481</v>
      </c>
      <c r="E2644" t="s">
        <v>482</v>
      </c>
      <c r="G2644" t="s">
        <v>19</v>
      </c>
      <c r="H2644" t="s">
        <v>101</v>
      </c>
      <c r="I2644" t="s">
        <v>21</v>
      </c>
      <c r="J2644" t="s">
        <v>73</v>
      </c>
      <c r="K2644">
        <v>130</v>
      </c>
      <c r="L2644">
        <v>36.799999999999997</v>
      </c>
      <c r="M2644" t="s">
        <v>450</v>
      </c>
      <c r="N2644">
        <v>39</v>
      </c>
      <c r="P2644" cm="1">
        <f t="array" ref="P2644">IF(Q2644&gt;0,INDEX(Q2644:Q14778,MATCH(TRUE,INDEX(Q2644:Q14778="",,),0)-1),"")</f>
        <v>3</v>
      </c>
      <c r="Q2644">
        <f t="shared" si="57"/>
        <v>3</v>
      </c>
      <c r="R2644">
        <f>IF(P2644="","",0)</f>
        <v>0</v>
      </c>
    </row>
    <row r="2645" spans="1:18" x14ac:dyDescent="0.3">
      <c r="A2645" t="s">
        <v>412</v>
      </c>
      <c r="B2645" s="1">
        <v>38728</v>
      </c>
      <c r="C2645" t="s">
        <v>82</v>
      </c>
      <c r="D2645" t="s">
        <v>481</v>
      </c>
      <c r="E2645" t="s">
        <v>482</v>
      </c>
      <c r="G2645" s="6" t="s">
        <v>88</v>
      </c>
      <c r="H2645" t="s">
        <v>72</v>
      </c>
      <c r="I2645" t="s">
        <v>45</v>
      </c>
      <c r="J2645" t="s">
        <v>93</v>
      </c>
      <c r="K2645">
        <v>1.8</v>
      </c>
      <c r="L2645">
        <v>120</v>
      </c>
      <c r="M2645" t="s">
        <v>450</v>
      </c>
      <c r="N2645">
        <v>120</v>
      </c>
      <c r="P2645" cm="1">
        <f t="array" ref="P2645">IF(Q2645&gt;0,INDEX(Q2645:Q14779,MATCH(TRUE,INDEX(Q2645:Q14779="",,),0)-1),"")</f>
        <v>3</v>
      </c>
      <c r="Q2645">
        <f t="shared" si="57"/>
        <v>3</v>
      </c>
      <c r="R2645">
        <f>IF(P2645="","",0)</f>
        <v>0</v>
      </c>
    </row>
    <row r="2646" spans="1:18" x14ac:dyDescent="0.3">
      <c r="A2646" t="s">
        <v>412</v>
      </c>
      <c r="B2646" s="1">
        <v>38728</v>
      </c>
      <c r="C2646" t="s">
        <v>82</v>
      </c>
      <c r="D2646" t="s">
        <v>481</v>
      </c>
      <c r="E2646" t="s">
        <v>482</v>
      </c>
      <c r="G2646" s="6" t="s">
        <v>88</v>
      </c>
      <c r="H2646" t="s">
        <v>72</v>
      </c>
      <c r="I2646" t="s">
        <v>21</v>
      </c>
      <c r="J2646" t="s">
        <v>73</v>
      </c>
      <c r="K2646">
        <v>70</v>
      </c>
      <c r="L2646">
        <v>19.45</v>
      </c>
      <c r="M2646" t="s">
        <v>450</v>
      </c>
      <c r="N2646">
        <v>19.45</v>
      </c>
      <c r="P2646" cm="1">
        <f t="array" ref="P2646">IF(Q2646&gt;0,INDEX(Q2646:Q14780,MATCH(TRUE,INDEX(Q2646:Q14780="",,),0)-1),"")</f>
        <v>3</v>
      </c>
      <c r="Q2646">
        <f t="shared" si="57"/>
        <v>3</v>
      </c>
      <c r="R2646">
        <f>IF(P2646="","",0)</f>
        <v>0</v>
      </c>
    </row>
    <row r="2647" spans="1:18" x14ac:dyDescent="0.3">
      <c r="P2647" t="str" cm="1">
        <f t="array" ref="P2647">IF(Q2647&gt;0,INDEX(Q2647:Q14781,MATCH(TRUE,INDEX(Q2647:Q14781="",,),0)-1),"")</f>
        <v/>
      </c>
      <c r="R2647" t="str">
        <f>IF(P2647="","",0)</f>
        <v/>
      </c>
    </row>
    <row r="2648" spans="1:18" x14ac:dyDescent="0.3">
      <c r="A2648" t="s">
        <v>412</v>
      </c>
      <c r="B2648" s="1">
        <v>38728</v>
      </c>
      <c r="C2648" t="s">
        <v>82</v>
      </c>
      <c r="D2648" t="s">
        <v>483</v>
      </c>
      <c r="E2648" t="s">
        <v>484</v>
      </c>
      <c r="G2648" t="s">
        <v>19</v>
      </c>
      <c r="H2648" t="s">
        <v>102</v>
      </c>
      <c r="I2648" t="s">
        <v>45</v>
      </c>
      <c r="J2648" t="s">
        <v>93</v>
      </c>
      <c r="K2648">
        <v>38</v>
      </c>
      <c r="L2648">
        <v>949</v>
      </c>
      <c r="M2648" t="s">
        <v>272</v>
      </c>
      <c r="N2648">
        <v>949</v>
      </c>
      <c r="O2648" t="s">
        <v>24</v>
      </c>
      <c r="P2648" cm="1">
        <f t="array" ref="P2648">IF(Q2648&gt;0,INDEX(Q2648:Q14782,MATCH(TRUE,INDEX(Q2648:Q14782="",,),0)-1),"")</f>
        <v>2</v>
      </c>
      <c r="Q2648">
        <f>INT((ROW()-2648)/8)+1</f>
        <v>1</v>
      </c>
      <c r="R2648">
        <f>IF(P2648="","",0)</f>
        <v>0</v>
      </c>
    </row>
    <row r="2649" spans="1:18" x14ac:dyDescent="0.3">
      <c r="A2649" t="s">
        <v>412</v>
      </c>
      <c r="B2649" s="1">
        <v>38728</v>
      </c>
      <c r="C2649" t="s">
        <v>82</v>
      </c>
      <c r="D2649" t="s">
        <v>483</v>
      </c>
      <c r="E2649" t="s">
        <v>484</v>
      </c>
      <c r="G2649" t="s">
        <v>19</v>
      </c>
      <c r="H2649" t="s">
        <v>100</v>
      </c>
      <c r="I2649" t="s">
        <v>45</v>
      </c>
      <c r="J2649" t="s">
        <v>93</v>
      </c>
      <c r="K2649">
        <v>269</v>
      </c>
      <c r="L2649">
        <v>149</v>
      </c>
      <c r="M2649" t="s">
        <v>272</v>
      </c>
      <c r="N2649">
        <v>171</v>
      </c>
      <c r="O2649" t="s">
        <v>24</v>
      </c>
      <c r="P2649" cm="1">
        <f t="array" ref="P2649">IF(Q2649&gt;0,INDEX(Q2649:Q14783,MATCH(TRUE,INDEX(Q2649:Q14783="",,),0)-1),"")</f>
        <v>2</v>
      </c>
      <c r="Q2649">
        <f t="shared" ref="Q2649:Q2663" si="58">INT((ROW()-2648)/8)+1</f>
        <v>1</v>
      </c>
      <c r="R2649">
        <f>IF(P2649="","",0)</f>
        <v>0</v>
      </c>
    </row>
    <row r="2650" spans="1:18" x14ac:dyDescent="0.3">
      <c r="A2650" t="s">
        <v>412</v>
      </c>
      <c r="B2650" s="1">
        <v>38728</v>
      </c>
      <c r="C2650" t="s">
        <v>82</v>
      </c>
      <c r="D2650" t="s">
        <v>483</v>
      </c>
      <c r="E2650" t="s">
        <v>484</v>
      </c>
      <c r="G2650" t="s">
        <v>19</v>
      </c>
      <c r="H2650" t="s">
        <v>100</v>
      </c>
      <c r="I2650" t="s">
        <v>21</v>
      </c>
      <c r="J2650" t="s">
        <v>73</v>
      </c>
      <c r="K2650">
        <v>925</v>
      </c>
      <c r="L2650">
        <v>17.100000000000001</v>
      </c>
      <c r="M2650" t="s">
        <v>272</v>
      </c>
      <c r="N2650">
        <v>17.11</v>
      </c>
      <c r="O2650" t="s">
        <v>24</v>
      </c>
      <c r="P2650" cm="1">
        <f t="array" ref="P2650">IF(Q2650&gt;0,INDEX(Q2650:Q14784,MATCH(TRUE,INDEX(Q2650:Q14784="",,),0)-1),"")</f>
        <v>2</v>
      </c>
      <c r="Q2650">
        <f t="shared" si="58"/>
        <v>1</v>
      </c>
      <c r="R2650">
        <f>IF(P2650="","",0)</f>
        <v>0</v>
      </c>
    </row>
    <row r="2651" spans="1:18" x14ac:dyDescent="0.3">
      <c r="A2651" t="s">
        <v>412</v>
      </c>
      <c r="B2651" s="1">
        <v>38728</v>
      </c>
      <c r="C2651" t="s">
        <v>82</v>
      </c>
      <c r="D2651" t="s">
        <v>483</v>
      </c>
      <c r="E2651" t="s">
        <v>484</v>
      </c>
      <c r="G2651" t="s">
        <v>19</v>
      </c>
      <c r="H2651" t="s">
        <v>72</v>
      </c>
      <c r="I2651" t="s">
        <v>21</v>
      </c>
      <c r="J2651" t="s">
        <v>73</v>
      </c>
      <c r="K2651">
        <v>1701</v>
      </c>
      <c r="L2651">
        <v>22.1</v>
      </c>
      <c r="M2651" t="s">
        <v>272</v>
      </c>
      <c r="N2651">
        <v>26.99</v>
      </c>
      <c r="O2651" t="s">
        <v>24</v>
      </c>
      <c r="P2651" cm="1">
        <f t="array" ref="P2651">IF(Q2651&gt;0,INDEX(Q2651:Q14785,MATCH(TRUE,INDEX(Q2651:Q14785="",,),0)-1),"")</f>
        <v>2</v>
      </c>
      <c r="Q2651">
        <f t="shared" si="58"/>
        <v>1</v>
      </c>
      <c r="R2651">
        <f>IF(P2651="","",0)</f>
        <v>0</v>
      </c>
    </row>
    <row r="2652" spans="1:18" x14ac:dyDescent="0.3">
      <c r="A2652" t="s">
        <v>412</v>
      </c>
      <c r="B2652" s="1">
        <v>38728</v>
      </c>
      <c r="C2652" t="s">
        <v>82</v>
      </c>
      <c r="D2652" t="s">
        <v>483</v>
      </c>
      <c r="E2652" t="s">
        <v>484</v>
      </c>
      <c r="G2652" s="6" t="s">
        <v>88</v>
      </c>
      <c r="H2652" t="s">
        <v>96</v>
      </c>
      <c r="I2652" t="s">
        <v>45</v>
      </c>
      <c r="J2652" t="s">
        <v>93</v>
      </c>
      <c r="K2652">
        <v>25.1</v>
      </c>
      <c r="L2652">
        <v>134</v>
      </c>
      <c r="M2652" t="s">
        <v>272</v>
      </c>
      <c r="N2652">
        <v>134</v>
      </c>
      <c r="O2652" t="s">
        <v>24</v>
      </c>
      <c r="P2652" cm="1">
        <f t="array" ref="P2652">IF(Q2652&gt;0,INDEX(Q2652:Q14786,MATCH(TRUE,INDEX(Q2652:Q14786="",,),0)-1),"")</f>
        <v>2</v>
      </c>
      <c r="Q2652">
        <f t="shared" si="58"/>
        <v>1</v>
      </c>
      <c r="R2652">
        <f>IF(P2652="","",0)</f>
        <v>0</v>
      </c>
    </row>
    <row r="2653" spans="1:18" x14ac:dyDescent="0.3">
      <c r="A2653" t="s">
        <v>412</v>
      </c>
      <c r="B2653" s="1">
        <v>38728</v>
      </c>
      <c r="C2653" t="s">
        <v>82</v>
      </c>
      <c r="D2653" t="s">
        <v>483</v>
      </c>
      <c r="E2653" t="s">
        <v>484</v>
      </c>
      <c r="G2653" s="6" t="s">
        <v>88</v>
      </c>
      <c r="H2653" t="s">
        <v>72</v>
      </c>
      <c r="I2653" t="s">
        <v>45</v>
      </c>
      <c r="J2653" t="s">
        <v>93</v>
      </c>
      <c r="K2653">
        <v>6.3</v>
      </c>
      <c r="L2653">
        <v>150</v>
      </c>
      <c r="M2653" t="s">
        <v>272</v>
      </c>
      <c r="N2653">
        <v>150</v>
      </c>
      <c r="O2653" t="s">
        <v>24</v>
      </c>
      <c r="P2653" cm="1">
        <f t="array" ref="P2653">IF(Q2653&gt;0,INDEX(Q2653:Q14787,MATCH(TRUE,INDEX(Q2653:Q14787="",,),0)-1),"")</f>
        <v>2</v>
      </c>
      <c r="Q2653">
        <f t="shared" si="58"/>
        <v>1</v>
      </c>
      <c r="R2653">
        <f>IF(P2653="","",0)</f>
        <v>0</v>
      </c>
    </row>
    <row r="2654" spans="1:18" x14ac:dyDescent="0.3">
      <c r="A2654" t="s">
        <v>412</v>
      </c>
      <c r="B2654" s="1">
        <v>38728</v>
      </c>
      <c r="C2654" t="s">
        <v>82</v>
      </c>
      <c r="D2654" t="s">
        <v>483</v>
      </c>
      <c r="E2654" t="s">
        <v>484</v>
      </c>
      <c r="G2654" s="6" t="s">
        <v>88</v>
      </c>
      <c r="H2654" t="s">
        <v>128</v>
      </c>
      <c r="I2654" t="s">
        <v>21</v>
      </c>
      <c r="J2654" t="s">
        <v>73</v>
      </c>
      <c r="K2654">
        <v>311</v>
      </c>
      <c r="L2654">
        <v>34.200000000000003</v>
      </c>
      <c r="M2654" t="s">
        <v>272</v>
      </c>
      <c r="N2654">
        <v>34.200000000000003</v>
      </c>
      <c r="O2654" t="s">
        <v>24</v>
      </c>
      <c r="P2654" cm="1">
        <f t="array" ref="P2654">IF(Q2654&gt;0,INDEX(Q2654:Q14788,MATCH(TRUE,INDEX(Q2654:Q14788="",,),0)-1),"")</f>
        <v>2</v>
      </c>
      <c r="Q2654">
        <f t="shared" si="58"/>
        <v>1</v>
      </c>
      <c r="R2654">
        <f>IF(P2654="","",0)</f>
        <v>0</v>
      </c>
    </row>
    <row r="2655" spans="1:18" x14ac:dyDescent="0.3">
      <c r="A2655" t="s">
        <v>412</v>
      </c>
      <c r="B2655" s="1">
        <v>38728</v>
      </c>
      <c r="C2655" t="s">
        <v>82</v>
      </c>
      <c r="D2655" t="s">
        <v>483</v>
      </c>
      <c r="E2655" t="s">
        <v>484</v>
      </c>
      <c r="G2655" s="6" t="s">
        <v>88</v>
      </c>
      <c r="H2655" t="s">
        <v>101</v>
      </c>
      <c r="I2655" t="s">
        <v>21</v>
      </c>
      <c r="J2655" t="s">
        <v>73</v>
      </c>
      <c r="K2655">
        <v>23</v>
      </c>
      <c r="L2655">
        <v>40.549999999999997</v>
      </c>
      <c r="M2655" t="s">
        <v>272</v>
      </c>
      <c r="N2655">
        <v>40.549999999999997</v>
      </c>
      <c r="O2655" t="s">
        <v>24</v>
      </c>
      <c r="P2655" cm="1">
        <f t="array" ref="P2655">IF(Q2655&gt;0,INDEX(Q2655:Q14789,MATCH(TRUE,INDEX(Q2655:Q14789="",,),0)-1),"")</f>
        <v>2</v>
      </c>
      <c r="Q2655">
        <f t="shared" si="58"/>
        <v>1</v>
      </c>
      <c r="R2655">
        <f>IF(P2655="","",0)</f>
        <v>0</v>
      </c>
    </row>
    <row r="2656" spans="1:18" x14ac:dyDescent="0.3">
      <c r="A2656" t="s">
        <v>412</v>
      </c>
      <c r="B2656" s="1">
        <v>38728</v>
      </c>
      <c r="C2656" t="s">
        <v>82</v>
      </c>
      <c r="D2656" t="s">
        <v>483</v>
      </c>
      <c r="E2656" t="s">
        <v>484</v>
      </c>
      <c r="G2656" t="s">
        <v>19</v>
      </c>
      <c r="H2656" t="s">
        <v>102</v>
      </c>
      <c r="I2656" t="s">
        <v>45</v>
      </c>
      <c r="J2656" t="s">
        <v>93</v>
      </c>
      <c r="K2656">
        <v>38</v>
      </c>
      <c r="L2656">
        <v>949</v>
      </c>
      <c r="M2656" t="s">
        <v>297</v>
      </c>
      <c r="N2656">
        <v>950</v>
      </c>
      <c r="P2656" cm="1">
        <f t="array" ref="P2656">IF(Q2656&gt;0,INDEX(Q2656:Q14790,MATCH(TRUE,INDEX(Q2656:Q14790="",,),0)-1),"")</f>
        <v>2</v>
      </c>
      <c r="Q2656">
        <f t="shared" si="58"/>
        <v>2</v>
      </c>
      <c r="R2656">
        <f>IF(P2656="","",0)</f>
        <v>0</v>
      </c>
    </row>
    <row r="2657" spans="1:18" x14ac:dyDescent="0.3">
      <c r="A2657" t="s">
        <v>412</v>
      </c>
      <c r="B2657" s="1">
        <v>38728</v>
      </c>
      <c r="C2657" t="s">
        <v>82</v>
      </c>
      <c r="D2657" t="s">
        <v>483</v>
      </c>
      <c r="E2657" t="s">
        <v>484</v>
      </c>
      <c r="G2657" t="s">
        <v>19</v>
      </c>
      <c r="H2657" t="s">
        <v>100</v>
      </c>
      <c r="I2657" t="s">
        <v>45</v>
      </c>
      <c r="J2657" t="s">
        <v>93</v>
      </c>
      <c r="K2657">
        <v>269</v>
      </c>
      <c r="L2657">
        <v>149</v>
      </c>
      <c r="M2657" t="s">
        <v>297</v>
      </c>
      <c r="N2657">
        <v>154</v>
      </c>
      <c r="P2657" cm="1">
        <f t="array" ref="P2657">IF(Q2657&gt;0,INDEX(Q2657:Q14791,MATCH(TRUE,INDEX(Q2657:Q14791="",,),0)-1),"")</f>
        <v>2</v>
      </c>
      <c r="Q2657">
        <f t="shared" si="58"/>
        <v>2</v>
      </c>
      <c r="R2657">
        <f>IF(P2657="","",0)</f>
        <v>0</v>
      </c>
    </row>
    <row r="2658" spans="1:18" x14ac:dyDescent="0.3">
      <c r="A2658" t="s">
        <v>412</v>
      </c>
      <c r="B2658" s="1">
        <v>38728</v>
      </c>
      <c r="C2658" t="s">
        <v>82</v>
      </c>
      <c r="D2658" t="s">
        <v>483</v>
      </c>
      <c r="E2658" t="s">
        <v>484</v>
      </c>
      <c r="G2658" t="s">
        <v>19</v>
      </c>
      <c r="H2658" t="s">
        <v>100</v>
      </c>
      <c r="I2658" t="s">
        <v>21</v>
      </c>
      <c r="J2658" t="s">
        <v>73</v>
      </c>
      <c r="K2658">
        <v>925</v>
      </c>
      <c r="L2658">
        <v>17.100000000000001</v>
      </c>
      <c r="M2658" t="s">
        <v>297</v>
      </c>
      <c r="N2658">
        <v>18.05</v>
      </c>
      <c r="P2658" cm="1">
        <f t="array" ref="P2658">IF(Q2658&gt;0,INDEX(Q2658:Q14792,MATCH(TRUE,INDEX(Q2658:Q14792="",,),0)-1),"")</f>
        <v>2</v>
      </c>
      <c r="Q2658">
        <f t="shared" si="58"/>
        <v>2</v>
      </c>
      <c r="R2658">
        <f>IF(P2658="","",0)</f>
        <v>0</v>
      </c>
    </row>
    <row r="2659" spans="1:18" x14ac:dyDescent="0.3">
      <c r="A2659" t="s">
        <v>412</v>
      </c>
      <c r="B2659" s="1">
        <v>38728</v>
      </c>
      <c r="C2659" t="s">
        <v>82</v>
      </c>
      <c r="D2659" t="s">
        <v>483</v>
      </c>
      <c r="E2659" t="s">
        <v>484</v>
      </c>
      <c r="G2659" t="s">
        <v>19</v>
      </c>
      <c r="H2659" t="s">
        <v>72</v>
      </c>
      <c r="I2659" t="s">
        <v>21</v>
      </c>
      <c r="J2659" t="s">
        <v>73</v>
      </c>
      <c r="K2659">
        <v>1701</v>
      </c>
      <c r="L2659">
        <v>22.1</v>
      </c>
      <c r="M2659" t="s">
        <v>297</v>
      </c>
      <c r="N2659">
        <v>24</v>
      </c>
      <c r="P2659" cm="1">
        <f t="array" ref="P2659">IF(Q2659&gt;0,INDEX(Q2659:Q14793,MATCH(TRUE,INDEX(Q2659:Q14793="",,),0)-1),"")</f>
        <v>2</v>
      </c>
      <c r="Q2659">
        <f t="shared" si="58"/>
        <v>2</v>
      </c>
      <c r="R2659">
        <f>IF(P2659="","",0)</f>
        <v>0</v>
      </c>
    </row>
    <row r="2660" spans="1:18" x14ac:dyDescent="0.3">
      <c r="A2660" t="s">
        <v>412</v>
      </c>
      <c r="B2660" s="1">
        <v>38728</v>
      </c>
      <c r="C2660" t="s">
        <v>82</v>
      </c>
      <c r="D2660" t="s">
        <v>483</v>
      </c>
      <c r="E2660" t="s">
        <v>484</v>
      </c>
      <c r="G2660" s="6" t="s">
        <v>88</v>
      </c>
      <c r="H2660" t="s">
        <v>96</v>
      </c>
      <c r="I2660" t="s">
        <v>45</v>
      </c>
      <c r="J2660" t="s">
        <v>93</v>
      </c>
      <c r="K2660">
        <v>25.1</v>
      </c>
      <c r="L2660">
        <v>134</v>
      </c>
      <c r="M2660" t="s">
        <v>297</v>
      </c>
      <c r="N2660">
        <v>134</v>
      </c>
      <c r="P2660" cm="1">
        <f t="array" ref="P2660">IF(Q2660&gt;0,INDEX(Q2660:Q14794,MATCH(TRUE,INDEX(Q2660:Q14794="",,),0)-1),"")</f>
        <v>2</v>
      </c>
      <c r="Q2660">
        <f t="shared" si="58"/>
        <v>2</v>
      </c>
      <c r="R2660">
        <f>IF(P2660="","",0)</f>
        <v>0</v>
      </c>
    </row>
    <row r="2661" spans="1:18" x14ac:dyDescent="0.3">
      <c r="A2661" t="s">
        <v>412</v>
      </c>
      <c r="B2661" s="1">
        <v>38728</v>
      </c>
      <c r="C2661" t="s">
        <v>82</v>
      </c>
      <c r="D2661" t="s">
        <v>483</v>
      </c>
      <c r="E2661" t="s">
        <v>484</v>
      </c>
      <c r="G2661" s="6" t="s">
        <v>88</v>
      </c>
      <c r="H2661" t="s">
        <v>72</v>
      </c>
      <c r="I2661" t="s">
        <v>45</v>
      </c>
      <c r="J2661" t="s">
        <v>93</v>
      </c>
      <c r="K2661">
        <v>6.3</v>
      </c>
      <c r="L2661">
        <v>150</v>
      </c>
      <c r="M2661" t="s">
        <v>297</v>
      </c>
      <c r="N2661">
        <v>150</v>
      </c>
      <c r="P2661" cm="1">
        <f t="array" ref="P2661">IF(Q2661&gt;0,INDEX(Q2661:Q14795,MATCH(TRUE,INDEX(Q2661:Q14795="",,),0)-1),"")</f>
        <v>2</v>
      </c>
      <c r="Q2661">
        <f t="shared" si="58"/>
        <v>2</v>
      </c>
      <c r="R2661">
        <f>IF(P2661="","",0)</f>
        <v>0</v>
      </c>
    </row>
    <row r="2662" spans="1:18" x14ac:dyDescent="0.3">
      <c r="A2662" t="s">
        <v>412</v>
      </c>
      <c r="B2662" s="1">
        <v>38728</v>
      </c>
      <c r="C2662" t="s">
        <v>82</v>
      </c>
      <c r="D2662" t="s">
        <v>483</v>
      </c>
      <c r="E2662" t="s">
        <v>484</v>
      </c>
      <c r="G2662" s="6" t="s">
        <v>88</v>
      </c>
      <c r="H2662" t="s">
        <v>128</v>
      </c>
      <c r="I2662" t="s">
        <v>21</v>
      </c>
      <c r="J2662" t="s">
        <v>73</v>
      </c>
      <c r="K2662">
        <v>311</v>
      </c>
      <c r="L2662">
        <v>34.200000000000003</v>
      </c>
      <c r="M2662" t="s">
        <v>297</v>
      </c>
      <c r="N2662">
        <v>34.200000000000003</v>
      </c>
      <c r="P2662" cm="1">
        <f t="array" ref="P2662">IF(Q2662&gt;0,INDEX(Q2662:Q14796,MATCH(TRUE,INDEX(Q2662:Q14796="",,),0)-1),"")</f>
        <v>2</v>
      </c>
      <c r="Q2662">
        <f t="shared" si="58"/>
        <v>2</v>
      </c>
      <c r="R2662">
        <f>IF(P2662="","",0)</f>
        <v>0</v>
      </c>
    </row>
    <row r="2663" spans="1:18" x14ac:dyDescent="0.3">
      <c r="A2663" t="s">
        <v>412</v>
      </c>
      <c r="B2663" s="1">
        <v>38728</v>
      </c>
      <c r="C2663" t="s">
        <v>82</v>
      </c>
      <c r="D2663" t="s">
        <v>483</v>
      </c>
      <c r="E2663" t="s">
        <v>484</v>
      </c>
      <c r="G2663" s="6" t="s">
        <v>88</v>
      </c>
      <c r="H2663" t="s">
        <v>101</v>
      </c>
      <c r="I2663" t="s">
        <v>21</v>
      </c>
      <c r="J2663" t="s">
        <v>73</v>
      </c>
      <c r="K2663">
        <v>23</v>
      </c>
      <c r="L2663">
        <v>40.549999999999997</v>
      </c>
      <c r="M2663" t="s">
        <v>297</v>
      </c>
      <c r="N2663">
        <v>40.549999999999997</v>
      </c>
      <c r="P2663" cm="1">
        <f t="array" ref="P2663">IF(Q2663&gt;0,INDEX(Q2663:Q14797,MATCH(TRUE,INDEX(Q2663:Q14797="",,),0)-1),"")</f>
        <v>2</v>
      </c>
      <c r="Q2663">
        <f t="shared" si="58"/>
        <v>2</v>
      </c>
      <c r="R2663">
        <f>IF(P2663="","",0)</f>
        <v>0</v>
      </c>
    </row>
    <row r="2664" spans="1:18" x14ac:dyDescent="0.3">
      <c r="P2664" t="str" cm="1">
        <f t="array" ref="P2664">IF(Q2664&gt;0,INDEX(Q2664:Q14798,MATCH(TRUE,INDEX(Q2664:Q14798="",,),0)-1),"")</f>
        <v/>
      </c>
      <c r="R2664" t="str">
        <f>IF(P2664="","",0)</f>
        <v/>
      </c>
    </row>
    <row r="2665" spans="1:18" x14ac:dyDescent="0.3">
      <c r="A2665" t="s">
        <v>412</v>
      </c>
      <c r="B2665" s="1">
        <v>38728</v>
      </c>
      <c r="C2665" t="s">
        <v>82</v>
      </c>
      <c r="D2665" t="s">
        <v>485</v>
      </c>
      <c r="E2665" t="s">
        <v>486</v>
      </c>
      <c r="G2665" t="s">
        <v>19</v>
      </c>
      <c r="H2665" t="s">
        <v>102</v>
      </c>
      <c r="I2665" t="s">
        <v>45</v>
      </c>
      <c r="J2665" t="s">
        <v>93</v>
      </c>
      <c r="K2665">
        <v>17.899999999999999</v>
      </c>
      <c r="L2665">
        <v>821</v>
      </c>
      <c r="M2665" t="s">
        <v>487</v>
      </c>
      <c r="N2665">
        <v>825</v>
      </c>
      <c r="O2665" t="s">
        <v>24</v>
      </c>
      <c r="P2665" cm="1">
        <f t="array" ref="P2665">IF(Q2665&gt;0,INDEX(Q2665:Q14799,MATCH(TRUE,INDEX(Q2665:Q14799="",,),0)-1),"")</f>
        <v>3</v>
      </c>
      <c r="Q2665">
        <f>INT((ROW()-2665)/7)+1</f>
        <v>1</v>
      </c>
      <c r="R2665">
        <f>IF(P2665="","",0)</f>
        <v>0</v>
      </c>
    </row>
    <row r="2666" spans="1:18" x14ac:dyDescent="0.3">
      <c r="A2666" t="s">
        <v>412</v>
      </c>
      <c r="B2666" s="1">
        <v>38728</v>
      </c>
      <c r="C2666" t="s">
        <v>82</v>
      </c>
      <c r="D2666" t="s">
        <v>485</v>
      </c>
      <c r="E2666" t="s">
        <v>486</v>
      </c>
      <c r="G2666" t="s">
        <v>19</v>
      </c>
      <c r="H2666" t="s">
        <v>100</v>
      </c>
      <c r="I2666" t="s">
        <v>45</v>
      </c>
      <c r="J2666" t="s">
        <v>93</v>
      </c>
      <c r="K2666">
        <v>63.8</v>
      </c>
      <c r="L2666">
        <v>123</v>
      </c>
      <c r="M2666" t="s">
        <v>487</v>
      </c>
      <c r="N2666">
        <v>301</v>
      </c>
      <c r="O2666" t="s">
        <v>24</v>
      </c>
      <c r="P2666" cm="1">
        <f t="array" ref="P2666">IF(Q2666&gt;0,INDEX(Q2666:Q14800,MATCH(TRUE,INDEX(Q2666:Q14800="",,),0)-1),"")</f>
        <v>3</v>
      </c>
      <c r="Q2666">
        <f t="shared" ref="Q2666:Q2685" si="59">INT((ROW()-2665)/7)+1</f>
        <v>1</v>
      </c>
      <c r="R2666">
        <f>IF(P2666="","",0)</f>
        <v>0</v>
      </c>
    </row>
    <row r="2667" spans="1:18" x14ac:dyDescent="0.3">
      <c r="A2667" t="s">
        <v>412</v>
      </c>
      <c r="B2667" s="1">
        <v>38728</v>
      </c>
      <c r="C2667" t="s">
        <v>82</v>
      </c>
      <c r="D2667" t="s">
        <v>485</v>
      </c>
      <c r="E2667" t="s">
        <v>486</v>
      </c>
      <c r="G2667" t="s">
        <v>19</v>
      </c>
      <c r="H2667" t="s">
        <v>102</v>
      </c>
      <c r="I2667" t="s">
        <v>21</v>
      </c>
      <c r="J2667" t="s">
        <v>73</v>
      </c>
      <c r="K2667">
        <v>204</v>
      </c>
      <c r="L2667">
        <v>30.1</v>
      </c>
      <c r="M2667" t="s">
        <v>487</v>
      </c>
      <c r="N2667">
        <v>35.1</v>
      </c>
      <c r="O2667" t="s">
        <v>24</v>
      </c>
      <c r="P2667" cm="1">
        <f t="array" ref="P2667">IF(Q2667&gt;0,INDEX(Q2667:Q14801,MATCH(TRUE,INDEX(Q2667:Q14801="",,),0)-1),"")</f>
        <v>3</v>
      </c>
      <c r="Q2667">
        <f t="shared" si="59"/>
        <v>1</v>
      </c>
      <c r="R2667">
        <f>IF(P2667="","",0)</f>
        <v>0</v>
      </c>
    </row>
    <row r="2668" spans="1:18" x14ac:dyDescent="0.3">
      <c r="A2668" t="s">
        <v>412</v>
      </c>
      <c r="B2668" s="1">
        <v>38728</v>
      </c>
      <c r="C2668" t="s">
        <v>82</v>
      </c>
      <c r="D2668" t="s">
        <v>485</v>
      </c>
      <c r="E2668" t="s">
        <v>486</v>
      </c>
      <c r="G2668" s="6" t="s">
        <v>88</v>
      </c>
      <c r="H2668" t="s">
        <v>96</v>
      </c>
      <c r="I2668" t="s">
        <v>45</v>
      </c>
      <c r="J2668" t="s">
        <v>93</v>
      </c>
      <c r="K2668">
        <v>0.5</v>
      </c>
      <c r="L2668">
        <v>114</v>
      </c>
      <c r="M2668" t="s">
        <v>487</v>
      </c>
      <c r="N2668">
        <v>114</v>
      </c>
      <c r="O2668" t="s">
        <v>24</v>
      </c>
      <c r="P2668" cm="1">
        <f t="array" ref="P2668">IF(Q2668&gt;0,INDEX(Q2668:Q14802,MATCH(TRUE,INDEX(Q2668:Q14802="",,),0)-1),"")</f>
        <v>3</v>
      </c>
      <c r="Q2668">
        <f t="shared" si="59"/>
        <v>1</v>
      </c>
      <c r="R2668">
        <f>IF(P2668="","",0)</f>
        <v>0</v>
      </c>
    </row>
    <row r="2669" spans="1:18" x14ac:dyDescent="0.3">
      <c r="A2669" t="s">
        <v>412</v>
      </c>
      <c r="B2669" s="1">
        <v>38728</v>
      </c>
      <c r="C2669" t="s">
        <v>82</v>
      </c>
      <c r="D2669" t="s">
        <v>485</v>
      </c>
      <c r="E2669" t="s">
        <v>486</v>
      </c>
      <c r="G2669" s="6" t="s">
        <v>88</v>
      </c>
      <c r="H2669" t="s">
        <v>100</v>
      </c>
      <c r="I2669" t="s">
        <v>21</v>
      </c>
      <c r="J2669" t="s">
        <v>73</v>
      </c>
      <c r="K2669">
        <v>93</v>
      </c>
      <c r="L2669">
        <v>16.7</v>
      </c>
      <c r="M2669" t="s">
        <v>487</v>
      </c>
      <c r="N2669">
        <v>16.7</v>
      </c>
      <c r="O2669" t="s">
        <v>24</v>
      </c>
      <c r="P2669" cm="1">
        <f t="array" ref="P2669">IF(Q2669&gt;0,INDEX(Q2669:Q14803,MATCH(TRUE,INDEX(Q2669:Q14803="",,),0)-1),"")</f>
        <v>3</v>
      </c>
      <c r="Q2669">
        <f t="shared" si="59"/>
        <v>1</v>
      </c>
      <c r="R2669">
        <f>IF(P2669="","",0)</f>
        <v>0</v>
      </c>
    </row>
    <row r="2670" spans="1:18" x14ac:dyDescent="0.3">
      <c r="A2670" t="s">
        <v>412</v>
      </c>
      <c r="B2670" s="1">
        <v>38728</v>
      </c>
      <c r="C2670" t="s">
        <v>82</v>
      </c>
      <c r="D2670" t="s">
        <v>485</v>
      </c>
      <c r="E2670" t="s">
        <v>486</v>
      </c>
      <c r="G2670" s="6" t="s">
        <v>88</v>
      </c>
      <c r="H2670" t="s">
        <v>128</v>
      </c>
      <c r="I2670" t="s">
        <v>21</v>
      </c>
      <c r="J2670" t="s">
        <v>73</v>
      </c>
      <c r="K2670">
        <v>67</v>
      </c>
      <c r="L2670">
        <v>29.45</v>
      </c>
      <c r="M2670" t="s">
        <v>487</v>
      </c>
      <c r="N2670">
        <v>29.45</v>
      </c>
      <c r="O2670" t="s">
        <v>24</v>
      </c>
      <c r="P2670" cm="1">
        <f t="array" ref="P2670">IF(Q2670&gt;0,INDEX(Q2670:Q14804,MATCH(TRUE,INDEX(Q2670:Q14804="",,),0)-1),"")</f>
        <v>3</v>
      </c>
      <c r="Q2670">
        <f t="shared" si="59"/>
        <v>1</v>
      </c>
      <c r="R2670">
        <f>IF(P2670="","",0)</f>
        <v>0</v>
      </c>
    </row>
    <row r="2671" spans="1:18" x14ac:dyDescent="0.3">
      <c r="A2671" t="s">
        <v>412</v>
      </c>
      <c r="B2671" s="1">
        <v>38728</v>
      </c>
      <c r="C2671" t="s">
        <v>82</v>
      </c>
      <c r="D2671" t="s">
        <v>485</v>
      </c>
      <c r="E2671" t="s">
        <v>486</v>
      </c>
      <c r="G2671" s="6" t="s">
        <v>88</v>
      </c>
      <c r="H2671" t="s">
        <v>72</v>
      </c>
      <c r="I2671" t="s">
        <v>21</v>
      </c>
      <c r="J2671" t="s">
        <v>73</v>
      </c>
      <c r="K2671">
        <v>90</v>
      </c>
      <c r="L2671">
        <v>19</v>
      </c>
      <c r="M2671" t="s">
        <v>487</v>
      </c>
      <c r="N2671">
        <v>19</v>
      </c>
      <c r="O2671" t="s">
        <v>24</v>
      </c>
      <c r="P2671" cm="1">
        <f t="array" ref="P2671">IF(Q2671&gt;0,INDEX(Q2671:Q14805,MATCH(TRUE,INDEX(Q2671:Q14805="",,),0)-1),"")</f>
        <v>3</v>
      </c>
      <c r="Q2671">
        <f t="shared" si="59"/>
        <v>1</v>
      </c>
      <c r="R2671">
        <f>IF(P2671="","",0)</f>
        <v>0</v>
      </c>
    </row>
    <row r="2672" spans="1:18" x14ac:dyDescent="0.3">
      <c r="A2672" t="s">
        <v>412</v>
      </c>
      <c r="B2672" s="1">
        <v>38728</v>
      </c>
      <c r="C2672" t="s">
        <v>82</v>
      </c>
      <c r="D2672" t="s">
        <v>485</v>
      </c>
      <c r="E2672" t="s">
        <v>486</v>
      </c>
      <c r="G2672" t="s">
        <v>19</v>
      </c>
      <c r="H2672" t="s">
        <v>102</v>
      </c>
      <c r="I2672" t="s">
        <v>45</v>
      </c>
      <c r="J2672" t="s">
        <v>93</v>
      </c>
      <c r="K2672">
        <v>17.899999999999999</v>
      </c>
      <c r="L2672">
        <v>821</v>
      </c>
      <c r="M2672" t="s">
        <v>450</v>
      </c>
      <c r="N2672">
        <v>860</v>
      </c>
      <c r="P2672" cm="1">
        <f t="array" ref="P2672">IF(Q2672&gt;0,INDEX(Q2672:Q14806,MATCH(TRUE,INDEX(Q2672:Q14806="",,),0)-1),"")</f>
        <v>3</v>
      </c>
      <c r="Q2672">
        <f t="shared" si="59"/>
        <v>2</v>
      </c>
      <c r="R2672">
        <f>IF(P2672="","",0)</f>
        <v>0</v>
      </c>
    </row>
    <row r="2673" spans="1:18" x14ac:dyDescent="0.3">
      <c r="A2673" t="s">
        <v>412</v>
      </c>
      <c r="B2673" s="1">
        <v>38728</v>
      </c>
      <c r="C2673" t="s">
        <v>82</v>
      </c>
      <c r="D2673" t="s">
        <v>485</v>
      </c>
      <c r="E2673" t="s">
        <v>486</v>
      </c>
      <c r="G2673" t="s">
        <v>19</v>
      </c>
      <c r="H2673" t="s">
        <v>100</v>
      </c>
      <c r="I2673" t="s">
        <v>45</v>
      </c>
      <c r="J2673" t="s">
        <v>93</v>
      </c>
      <c r="K2673">
        <v>63.8</v>
      </c>
      <c r="L2673">
        <v>123</v>
      </c>
      <c r="M2673" t="s">
        <v>450</v>
      </c>
      <c r="N2673">
        <v>210</v>
      </c>
      <c r="P2673" cm="1">
        <f t="array" ref="P2673">IF(Q2673&gt;0,INDEX(Q2673:Q14807,MATCH(TRUE,INDEX(Q2673:Q14807="",,),0)-1),"")</f>
        <v>3</v>
      </c>
      <c r="Q2673">
        <f t="shared" si="59"/>
        <v>2</v>
      </c>
      <c r="R2673">
        <f>IF(P2673="","",0)</f>
        <v>0</v>
      </c>
    </row>
    <row r="2674" spans="1:18" x14ac:dyDescent="0.3">
      <c r="A2674" t="s">
        <v>412</v>
      </c>
      <c r="B2674" s="1">
        <v>38728</v>
      </c>
      <c r="C2674" t="s">
        <v>82</v>
      </c>
      <c r="D2674" t="s">
        <v>485</v>
      </c>
      <c r="E2674" t="s">
        <v>486</v>
      </c>
      <c r="G2674" t="s">
        <v>19</v>
      </c>
      <c r="H2674" t="s">
        <v>102</v>
      </c>
      <c r="I2674" t="s">
        <v>21</v>
      </c>
      <c r="J2674" t="s">
        <v>73</v>
      </c>
      <c r="K2674">
        <v>204</v>
      </c>
      <c r="L2674">
        <v>30.1</v>
      </c>
      <c r="M2674" t="s">
        <v>450</v>
      </c>
      <c r="N2674">
        <v>36</v>
      </c>
      <c r="P2674" cm="1">
        <f t="array" ref="P2674">IF(Q2674&gt;0,INDEX(Q2674:Q14808,MATCH(TRUE,INDEX(Q2674:Q14808="",,),0)-1),"")</f>
        <v>3</v>
      </c>
      <c r="Q2674">
        <f t="shared" si="59"/>
        <v>2</v>
      </c>
      <c r="R2674">
        <f>IF(P2674="","",0)</f>
        <v>0</v>
      </c>
    </row>
    <row r="2675" spans="1:18" x14ac:dyDescent="0.3">
      <c r="A2675" t="s">
        <v>412</v>
      </c>
      <c r="B2675" s="1">
        <v>38728</v>
      </c>
      <c r="C2675" t="s">
        <v>82</v>
      </c>
      <c r="D2675" t="s">
        <v>485</v>
      </c>
      <c r="E2675" t="s">
        <v>486</v>
      </c>
      <c r="G2675" s="6" t="s">
        <v>88</v>
      </c>
      <c r="H2675" t="s">
        <v>96</v>
      </c>
      <c r="I2675" t="s">
        <v>45</v>
      </c>
      <c r="J2675" t="s">
        <v>93</v>
      </c>
      <c r="K2675">
        <v>0.5</v>
      </c>
      <c r="L2675">
        <v>114</v>
      </c>
      <c r="M2675" t="s">
        <v>450</v>
      </c>
      <c r="N2675">
        <v>114</v>
      </c>
      <c r="P2675" cm="1">
        <f t="array" ref="P2675">IF(Q2675&gt;0,INDEX(Q2675:Q14809,MATCH(TRUE,INDEX(Q2675:Q14809="",,),0)-1),"")</f>
        <v>3</v>
      </c>
      <c r="Q2675">
        <f t="shared" si="59"/>
        <v>2</v>
      </c>
      <c r="R2675">
        <f>IF(P2675="","",0)</f>
        <v>0</v>
      </c>
    </row>
    <row r="2676" spans="1:18" x14ac:dyDescent="0.3">
      <c r="A2676" t="s">
        <v>412</v>
      </c>
      <c r="B2676" s="1">
        <v>38728</v>
      </c>
      <c r="C2676" t="s">
        <v>82</v>
      </c>
      <c r="D2676" t="s">
        <v>485</v>
      </c>
      <c r="E2676" t="s">
        <v>486</v>
      </c>
      <c r="G2676" s="6" t="s">
        <v>88</v>
      </c>
      <c r="H2676" t="s">
        <v>100</v>
      </c>
      <c r="I2676" t="s">
        <v>21</v>
      </c>
      <c r="J2676" t="s">
        <v>73</v>
      </c>
      <c r="K2676">
        <v>93</v>
      </c>
      <c r="L2676">
        <v>16.7</v>
      </c>
      <c r="M2676" t="s">
        <v>450</v>
      </c>
      <c r="N2676">
        <v>16.7</v>
      </c>
      <c r="P2676" cm="1">
        <f t="array" ref="P2676">IF(Q2676&gt;0,INDEX(Q2676:Q14810,MATCH(TRUE,INDEX(Q2676:Q14810="",,),0)-1),"")</f>
        <v>3</v>
      </c>
      <c r="Q2676">
        <f t="shared" si="59"/>
        <v>2</v>
      </c>
      <c r="R2676">
        <f>IF(P2676="","",0)</f>
        <v>0</v>
      </c>
    </row>
    <row r="2677" spans="1:18" x14ac:dyDescent="0.3">
      <c r="A2677" t="s">
        <v>412</v>
      </c>
      <c r="B2677" s="1">
        <v>38728</v>
      </c>
      <c r="C2677" t="s">
        <v>82</v>
      </c>
      <c r="D2677" t="s">
        <v>485</v>
      </c>
      <c r="E2677" t="s">
        <v>486</v>
      </c>
      <c r="G2677" s="6" t="s">
        <v>88</v>
      </c>
      <c r="H2677" t="s">
        <v>128</v>
      </c>
      <c r="I2677" t="s">
        <v>21</v>
      </c>
      <c r="J2677" t="s">
        <v>73</v>
      </c>
      <c r="K2677">
        <v>67</v>
      </c>
      <c r="L2677">
        <v>29.45</v>
      </c>
      <c r="M2677" t="s">
        <v>450</v>
      </c>
      <c r="N2677">
        <v>29.45</v>
      </c>
      <c r="P2677" cm="1">
        <f t="array" ref="P2677">IF(Q2677&gt;0,INDEX(Q2677:Q14811,MATCH(TRUE,INDEX(Q2677:Q14811="",,),0)-1),"")</f>
        <v>3</v>
      </c>
      <c r="Q2677">
        <f t="shared" si="59"/>
        <v>2</v>
      </c>
      <c r="R2677">
        <f>IF(P2677="","",0)</f>
        <v>0</v>
      </c>
    </row>
    <row r="2678" spans="1:18" x14ac:dyDescent="0.3">
      <c r="A2678" t="s">
        <v>412</v>
      </c>
      <c r="B2678" s="1">
        <v>38728</v>
      </c>
      <c r="C2678" t="s">
        <v>82</v>
      </c>
      <c r="D2678" t="s">
        <v>485</v>
      </c>
      <c r="E2678" t="s">
        <v>486</v>
      </c>
      <c r="G2678" s="6" t="s">
        <v>88</v>
      </c>
      <c r="H2678" t="s">
        <v>72</v>
      </c>
      <c r="I2678" t="s">
        <v>21</v>
      </c>
      <c r="J2678" t="s">
        <v>73</v>
      </c>
      <c r="K2678">
        <v>90</v>
      </c>
      <c r="L2678">
        <v>19</v>
      </c>
      <c r="M2678" t="s">
        <v>450</v>
      </c>
      <c r="N2678">
        <v>19</v>
      </c>
      <c r="P2678" cm="1">
        <f t="array" ref="P2678">IF(Q2678&gt;0,INDEX(Q2678:Q14812,MATCH(TRUE,INDEX(Q2678:Q14812="",,),0)-1),"")</f>
        <v>3</v>
      </c>
      <c r="Q2678">
        <f t="shared" si="59"/>
        <v>2</v>
      </c>
      <c r="R2678">
        <f>IF(P2678="","",0)</f>
        <v>0</v>
      </c>
    </row>
    <row r="2679" spans="1:18" x14ac:dyDescent="0.3">
      <c r="A2679" t="s">
        <v>412</v>
      </c>
      <c r="B2679" s="1">
        <v>38728</v>
      </c>
      <c r="C2679" t="s">
        <v>82</v>
      </c>
      <c r="D2679" t="s">
        <v>485</v>
      </c>
      <c r="E2679" t="s">
        <v>486</v>
      </c>
      <c r="G2679" t="s">
        <v>19</v>
      </c>
      <c r="H2679" t="s">
        <v>102</v>
      </c>
      <c r="I2679" t="s">
        <v>45</v>
      </c>
      <c r="J2679" t="s">
        <v>93</v>
      </c>
      <c r="K2679">
        <v>17.899999999999999</v>
      </c>
      <c r="L2679">
        <v>821</v>
      </c>
      <c r="M2679" t="s">
        <v>272</v>
      </c>
      <c r="N2679">
        <v>821</v>
      </c>
      <c r="P2679" cm="1">
        <f t="array" ref="P2679">IF(Q2679&gt;0,INDEX(Q2679:Q14813,MATCH(TRUE,INDEX(Q2679:Q14813="",,),0)-1),"")</f>
        <v>3</v>
      </c>
      <c r="Q2679">
        <f t="shared" si="59"/>
        <v>3</v>
      </c>
      <c r="R2679">
        <f>IF(P2679="","",0)</f>
        <v>0</v>
      </c>
    </row>
    <row r="2680" spans="1:18" x14ac:dyDescent="0.3">
      <c r="A2680" t="s">
        <v>412</v>
      </c>
      <c r="B2680" s="1">
        <v>38728</v>
      </c>
      <c r="C2680" t="s">
        <v>82</v>
      </c>
      <c r="D2680" t="s">
        <v>485</v>
      </c>
      <c r="E2680" t="s">
        <v>486</v>
      </c>
      <c r="G2680" t="s">
        <v>19</v>
      </c>
      <c r="H2680" t="s">
        <v>100</v>
      </c>
      <c r="I2680" t="s">
        <v>45</v>
      </c>
      <c r="J2680" t="s">
        <v>93</v>
      </c>
      <c r="K2680">
        <v>63.8</v>
      </c>
      <c r="L2680">
        <v>123</v>
      </c>
      <c r="M2680" t="s">
        <v>272</v>
      </c>
      <c r="N2680">
        <v>169</v>
      </c>
      <c r="P2680" cm="1">
        <f t="array" ref="P2680">IF(Q2680&gt;0,INDEX(Q2680:Q14814,MATCH(TRUE,INDEX(Q2680:Q14814="",,),0)-1),"")</f>
        <v>3</v>
      </c>
      <c r="Q2680">
        <f t="shared" si="59"/>
        <v>3</v>
      </c>
      <c r="R2680">
        <f>IF(P2680="","",0)</f>
        <v>0</v>
      </c>
    </row>
    <row r="2681" spans="1:18" x14ac:dyDescent="0.3">
      <c r="A2681" t="s">
        <v>412</v>
      </c>
      <c r="B2681" s="1">
        <v>38728</v>
      </c>
      <c r="C2681" t="s">
        <v>82</v>
      </c>
      <c r="D2681" t="s">
        <v>485</v>
      </c>
      <c r="E2681" t="s">
        <v>486</v>
      </c>
      <c r="G2681" t="s">
        <v>19</v>
      </c>
      <c r="H2681" t="s">
        <v>102</v>
      </c>
      <c r="I2681" t="s">
        <v>21</v>
      </c>
      <c r="J2681" t="s">
        <v>73</v>
      </c>
      <c r="K2681">
        <v>204</v>
      </c>
      <c r="L2681">
        <v>30.1</v>
      </c>
      <c r="M2681" t="s">
        <v>272</v>
      </c>
      <c r="N2681">
        <v>30.11</v>
      </c>
      <c r="P2681" cm="1">
        <f t="array" ref="P2681">IF(Q2681&gt;0,INDEX(Q2681:Q14815,MATCH(TRUE,INDEX(Q2681:Q14815="",,),0)-1),"")</f>
        <v>3</v>
      </c>
      <c r="Q2681">
        <f t="shared" si="59"/>
        <v>3</v>
      </c>
      <c r="R2681">
        <f>IF(P2681="","",0)</f>
        <v>0</v>
      </c>
    </row>
    <row r="2682" spans="1:18" x14ac:dyDescent="0.3">
      <c r="A2682" t="s">
        <v>412</v>
      </c>
      <c r="B2682" s="1">
        <v>38728</v>
      </c>
      <c r="C2682" t="s">
        <v>82</v>
      </c>
      <c r="D2682" t="s">
        <v>485</v>
      </c>
      <c r="E2682" t="s">
        <v>486</v>
      </c>
      <c r="G2682" s="6" t="s">
        <v>88</v>
      </c>
      <c r="H2682" t="s">
        <v>96</v>
      </c>
      <c r="I2682" t="s">
        <v>45</v>
      </c>
      <c r="J2682" t="s">
        <v>93</v>
      </c>
      <c r="K2682">
        <v>0.5</v>
      </c>
      <c r="L2682">
        <v>114</v>
      </c>
      <c r="M2682" t="s">
        <v>272</v>
      </c>
      <c r="N2682">
        <v>114</v>
      </c>
      <c r="P2682" cm="1">
        <f t="array" ref="P2682">IF(Q2682&gt;0,INDEX(Q2682:Q14816,MATCH(TRUE,INDEX(Q2682:Q14816="",,),0)-1),"")</f>
        <v>3</v>
      </c>
      <c r="Q2682">
        <f t="shared" si="59"/>
        <v>3</v>
      </c>
      <c r="R2682">
        <f>IF(P2682="","",0)</f>
        <v>0</v>
      </c>
    </row>
    <row r="2683" spans="1:18" x14ac:dyDescent="0.3">
      <c r="A2683" t="s">
        <v>412</v>
      </c>
      <c r="B2683" s="1">
        <v>38728</v>
      </c>
      <c r="C2683" t="s">
        <v>82</v>
      </c>
      <c r="D2683" t="s">
        <v>485</v>
      </c>
      <c r="E2683" t="s">
        <v>486</v>
      </c>
      <c r="G2683" s="6" t="s">
        <v>88</v>
      </c>
      <c r="H2683" t="s">
        <v>100</v>
      </c>
      <c r="I2683" t="s">
        <v>21</v>
      </c>
      <c r="J2683" t="s">
        <v>73</v>
      </c>
      <c r="K2683">
        <v>93</v>
      </c>
      <c r="L2683">
        <v>16.7</v>
      </c>
      <c r="M2683" t="s">
        <v>272</v>
      </c>
      <c r="N2683">
        <v>16.7</v>
      </c>
      <c r="P2683" cm="1">
        <f t="array" ref="P2683">IF(Q2683&gt;0,INDEX(Q2683:Q14817,MATCH(TRUE,INDEX(Q2683:Q14817="",,),0)-1),"")</f>
        <v>3</v>
      </c>
      <c r="Q2683">
        <f t="shared" si="59"/>
        <v>3</v>
      </c>
      <c r="R2683">
        <f>IF(P2683="","",0)</f>
        <v>0</v>
      </c>
    </row>
    <row r="2684" spans="1:18" x14ac:dyDescent="0.3">
      <c r="A2684" t="s">
        <v>412</v>
      </c>
      <c r="B2684" s="1">
        <v>38728</v>
      </c>
      <c r="C2684" t="s">
        <v>82</v>
      </c>
      <c r="D2684" t="s">
        <v>485</v>
      </c>
      <c r="E2684" t="s">
        <v>486</v>
      </c>
      <c r="G2684" s="6" t="s">
        <v>88</v>
      </c>
      <c r="H2684" t="s">
        <v>128</v>
      </c>
      <c r="I2684" t="s">
        <v>21</v>
      </c>
      <c r="J2684" t="s">
        <v>73</v>
      </c>
      <c r="K2684">
        <v>67</v>
      </c>
      <c r="L2684">
        <v>29.45</v>
      </c>
      <c r="M2684" t="s">
        <v>272</v>
      </c>
      <c r="N2684">
        <v>29.45</v>
      </c>
      <c r="P2684" cm="1">
        <f t="array" ref="P2684">IF(Q2684&gt;0,INDEX(Q2684:Q14818,MATCH(TRUE,INDEX(Q2684:Q14818="",,),0)-1),"")</f>
        <v>3</v>
      </c>
      <c r="Q2684">
        <f t="shared" si="59"/>
        <v>3</v>
      </c>
      <c r="R2684">
        <f>IF(P2684="","",0)</f>
        <v>0</v>
      </c>
    </row>
    <row r="2685" spans="1:18" x14ac:dyDescent="0.3">
      <c r="A2685" t="s">
        <v>412</v>
      </c>
      <c r="B2685" s="1">
        <v>38728</v>
      </c>
      <c r="C2685" t="s">
        <v>82</v>
      </c>
      <c r="D2685" t="s">
        <v>485</v>
      </c>
      <c r="E2685" t="s">
        <v>486</v>
      </c>
      <c r="G2685" s="6" t="s">
        <v>88</v>
      </c>
      <c r="H2685" t="s">
        <v>72</v>
      </c>
      <c r="I2685" t="s">
        <v>21</v>
      </c>
      <c r="J2685" t="s">
        <v>73</v>
      </c>
      <c r="K2685">
        <v>90</v>
      </c>
      <c r="L2685">
        <v>19</v>
      </c>
      <c r="M2685" t="s">
        <v>272</v>
      </c>
      <c r="N2685">
        <v>19</v>
      </c>
      <c r="P2685" cm="1">
        <f t="array" ref="P2685">IF(Q2685&gt;0,INDEX(Q2685:Q14819,MATCH(TRUE,INDEX(Q2685:Q14819="",,),0)-1),"")</f>
        <v>3</v>
      </c>
      <c r="Q2685">
        <f t="shared" si="59"/>
        <v>3</v>
      </c>
      <c r="R2685">
        <f>IF(P2685="","",0)</f>
        <v>0</v>
      </c>
    </row>
    <row r="2686" spans="1:18" x14ac:dyDescent="0.3">
      <c r="P2686" t="str" cm="1">
        <f t="array" ref="P2686">IF(Q2686&gt;0,INDEX(Q2686:Q14820,MATCH(TRUE,INDEX(Q2686:Q14820="",,),0)-1),"")</f>
        <v/>
      </c>
      <c r="R2686" t="str">
        <f>IF(P2686="","",0)</f>
        <v/>
      </c>
    </row>
    <row r="2687" spans="1:18" x14ac:dyDescent="0.3">
      <c r="A2687" t="s">
        <v>412</v>
      </c>
      <c r="B2687" s="1">
        <v>38728</v>
      </c>
      <c r="C2687" t="s">
        <v>82</v>
      </c>
      <c r="D2687" t="s">
        <v>488</v>
      </c>
      <c r="E2687" t="s">
        <v>489</v>
      </c>
      <c r="G2687" t="s">
        <v>19</v>
      </c>
      <c r="H2687" t="s">
        <v>128</v>
      </c>
      <c r="I2687" t="s">
        <v>21</v>
      </c>
      <c r="J2687" t="s">
        <v>73</v>
      </c>
      <c r="K2687">
        <v>1206</v>
      </c>
      <c r="L2687">
        <v>26.35</v>
      </c>
      <c r="M2687" t="s">
        <v>445</v>
      </c>
      <c r="N2687">
        <v>41.01</v>
      </c>
      <c r="O2687" t="s">
        <v>24</v>
      </c>
      <c r="P2687" cm="1">
        <f t="array" ref="P2687">IF(Q2687&gt;0,INDEX(Q2687:Q14821,MATCH(TRUE,INDEX(Q2687:Q14821="",,),0)-1),"")</f>
        <v>3</v>
      </c>
      <c r="Q2687">
        <f>INT((ROW()-2687)/6)+1</f>
        <v>1</v>
      </c>
      <c r="R2687">
        <f>IF(P2687="","",0)</f>
        <v>0</v>
      </c>
    </row>
    <row r="2688" spans="1:18" x14ac:dyDescent="0.3">
      <c r="A2688" t="s">
        <v>412</v>
      </c>
      <c r="B2688" s="1">
        <v>38728</v>
      </c>
      <c r="C2688" t="s">
        <v>82</v>
      </c>
      <c r="D2688" t="s">
        <v>488</v>
      </c>
      <c r="E2688" t="s">
        <v>489</v>
      </c>
      <c r="G2688" t="s">
        <v>19</v>
      </c>
      <c r="H2688" t="s">
        <v>101</v>
      </c>
      <c r="I2688" t="s">
        <v>21</v>
      </c>
      <c r="J2688" t="s">
        <v>73</v>
      </c>
      <c r="K2688">
        <v>187</v>
      </c>
      <c r="L2688">
        <v>32.200000000000003</v>
      </c>
      <c r="M2688" t="s">
        <v>445</v>
      </c>
      <c r="N2688">
        <v>39.04</v>
      </c>
      <c r="O2688" t="s">
        <v>24</v>
      </c>
      <c r="P2688" cm="1">
        <f t="array" ref="P2688">IF(Q2688&gt;0,INDEX(Q2688:Q14822,MATCH(TRUE,INDEX(Q2688:Q14822="",,),0)-1),"")</f>
        <v>3</v>
      </c>
      <c r="Q2688">
        <f t="shared" ref="Q2688:Q2704" si="60">INT((ROW()-2687)/6)+1</f>
        <v>1</v>
      </c>
      <c r="R2688">
        <f>IF(P2688="","",0)</f>
        <v>0</v>
      </c>
    </row>
    <row r="2689" spans="1:18" x14ac:dyDescent="0.3">
      <c r="A2689" t="s">
        <v>412</v>
      </c>
      <c r="B2689" s="1">
        <v>38728</v>
      </c>
      <c r="C2689" t="s">
        <v>82</v>
      </c>
      <c r="D2689" t="s">
        <v>488</v>
      </c>
      <c r="E2689" t="s">
        <v>489</v>
      </c>
      <c r="G2689" s="6" t="s">
        <v>88</v>
      </c>
      <c r="H2689" t="s">
        <v>96</v>
      </c>
      <c r="I2689" t="s">
        <v>45</v>
      </c>
      <c r="J2689" t="s">
        <v>93</v>
      </c>
      <c r="K2689">
        <v>14.2</v>
      </c>
      <c r="L2689">
        <v>109</v>
      </c>
      <c r="M2689" t="s">
        <v>445</v>
      </c>
      <c r="N2689">
        <v>109</v>
      </c>
      <c r="O2689" t="s">
        <v>24</v>
      </c>
      <c r="P2689" cm="1">
        <f t="array" ref="P2689">IF(Q2689&gt;0,INDEX(Q2689:Q14823,MATCH(TRUE,INDEX(Q2689:Q14823="",,),0)-1),"")</f>
        <v>3</v>
      </c>
      <c r="Q2689">
        <f t="shared" si="60"/>
        <v>1</v>
      </c>
      <c r="R2689">
        <f>IF(P2689="","",0)</f>
        <v>0</v>
      </c>
    </row>
    <row r="2690" spans="1:18" x14ac:dyDescent="0.3">
      <c r="A2690" t="s">
        <v>412</v>
      </c>
      <c r="B2690" s="1">
        <v>38728</v>
      </c>
      <c r="C2690" t="s">
        <v>82</v>
      </c>
      <c r="D2690" t="s">
        <v>488</v>
      </c>
      <c r="E2690" t="s">
        <v>489</v>
      </c>
      <c r="G2690" s="6" t="s">
        <v>88</v>
      </c>
      <c r="H2690" t="s">
        <v>72</v>
      </c>
      <c r="I2690" t="s">
        <v>45</v>
      </c>
      <c r="J2690" t="s">
        <v>93</v>
      </c>
      <c r="K2690">
        <v>1.6</v>
      </c>
      <c r="L2690">
        <v>114</v>
      </c>
      <c r="M2690" t="s">
        <v>445</v>
      </c>
      <c r="N2690">
        <v>114</v>
      </c>
      <c r="O2690" t="s">
        <v>24</v>
      </c>
      <c r="P2690" cm="1">
        <f t="array" ref="P2690">IF(Q2690&gt;0,INDEX(Q2690:Q14824,MATCH(TRUE,INDEX(Q2690:Q14824="",,),0)-1),"")</f>
        <v>3</v>
      </c>
      <c r="Q2690">
        <f t="shared" si="60"/>
        <v>1</v>
      </c>
      <c r="R2690">
        <f>IF(P2690="","",0)</f>
        <v>0</v>
      </c>
    </row>
    <row r="2691" spans="1:18" x14ac:dyDescent="0.3">
      <c r="A2691" t="s">
        <v>412</v>
      </c>
      <c r="B2691" s="1">
        <v>38728</v>
      </c>
      <c r="C2691" t="s">
        <v>82</v>
      </c>
      <c r="D2691" t="s">
        <v>488</v>
      </c>
      <c r="E2691" t="s">
        <v>489</v>
      </c>
      <c r="G2691" s="6" t="s">
        <v>88</v>
      </c>
      <c r="H2691" t="s">
        <v>96</v>
      </c>
      <c r="I2691" t="s">
        <v>21</v>
      </c>
      <c r="J2691" t="s">
        <v>73</v>
      </c>
      <c r="K2691">
        <v>93</v>
      </c>
      <c r="L2691">
        <v>23.9</v>
      </c>
      <c r="M2691" t="s">
        <v>445</v>
      </c>
      <c r="N2691">
        <v>23.9</v>
      </c>
      <c r="O2691" t="s">
        <v>24</v>
      </c>
      <c r="P2691" cm="1">
        <f t="array" ref="P2691">IF(Q2691&gt;0,INDEX(Q2691:Q14825,MATCH(TRUE,INDEX(Q2691:Q14825="",,),0)-1),"")</f>
        <v>3</v>
      </c>
      <c r="Q2691">
        <f t="shared" si="60"/>
        <v>1</v>
      </c>
      <c r="R2691">
        <f>IF(P2691="","",0)</f>
        <v>0</v>
      </c>
    </row>
    <row r="2692" spans="1:18" x14ac:dyDescent="0.3">
      <c r="A2692" t="s">
        <v>412</v>
      </c>
      <c r="B2692" s="1">
        <v>38728</v>
      </c>
      <c r="C2692" t="s">
        <v>82</v>
      </c>
      <c r="D2692" t="s">
        <v>488</v>
      </c>
      <c r="E2692" t="s">
        <v>489</v>
      </c>
      <c r="G2692" s="6" t="s">
        <v>88</v>
      </c>
      <c r="H2692" t="s">
        <v>72</v>
      </c>
      <c r="I2692" t="s">
        <v>21</v>
      </c>
      <c r="J2692" t="s">
        <v>73</v>
      </c>
      <c r="K2692">
        <v>8</v>
      </c>
      <c r="L2692">
        <v>17</v>
      </c>
      <c r="M2692" t="s">
        <v>445</v>
      </c>
      <c r="N2692">
        <v>17</v>
      </c>
      <c r="O2692" t="s">
        <v>24</v>
      </c>
      <c r="P2692" cm="1">
        <f t="array" ref="P2692">IF(Q2692&gt;0,INDEX(Q2692:Q14826,MATCH(TRUE,INDEX(Q2692:Q14826="",,),0)-1),"")</f>
        <v>3</v>
      </c>
      <c r="Q2692">
        <f t="shared" si="60"/>
        <v>1</v>
      </c>
      <c r="R2692">
        <f>IF(P2692="","",0)</f>
        <v>0</v>
      </c>
    </row>
    <row r="2693" spans="1:18" x14ac:dyDescent="0.3">
      <c r="A2693" t="s">
        <v>412</v>
      </c>
      <c r="B2693" s="1">
        <v>38728</v>
      </c>
      <c r="C2693" t="s">
        <v>82</v>
      </c>
      <c r="D2693" t="s">
        <v>488</v>
      </c>
      <c r="E2693" t="s">
        <v>489</v>
      </c>
      <c r="G2693" t="s">
        <v>19</v>
      </c>
      <c r="H2693" t="s">
        <v>128</v>
      </c>
      <c r="I2693" t="s">
        <v>21</v>
      </c>
      <c r="J2693" t="s">
        <v>73</v>
      </c>
      <c r="K2693">
        <v>1206</v>
      </c>
      <c r="L2693">
        <v>26.35</v>
      </c>
      <c r="M2693" t="s">
        <v>297</v>
      </c>
      <c r="N2693">
        <v>37.049999999999997</v>
      </c>
      <c r="P2693" cm="1">
        <f t="array" ref="P2693">IF(Q2693&gt;0,INDEX(Q2693:Q14827,MATCH(TRUE,INDEX(Q2693:Q14827="",,),0)-1),"")</f>
        <v>3</v>
      </c>
      <c r="Q2693">
        <f t="shared" si="60"/>
        <v>2</v>
      </c>
      <c r="R2693">
        <f>IF(P2693="","",0)</f>
        <v>0</v>
      </c>
    </row>
    <row r="2694" spans="1:18" x14ac:dyDescent="0.3">
      <c r="A2694" t="s">
        <v>412</v>
      </c>
      <c r="B2694" s="1">
        <v>38728</v>
      </c>
      <c r="C2694" t="s">
        <v>82</v>
      </c>
      <c r="D2694" t="s">
        <v>488</v>
      </c>
      <c r="E2694" t="s">
        <v>489</v>
      </c>
      <c r="G2694" t="s">
        <v>19</v>
      </c>
      <c r="H2694" t="s">
        <v>101</v>
      </c>
      <c r="I2694" t="s">
        <v>21</v>
      </c>
      <c r="J2694" t="s">
        <v>73</v>
      </c>
      <c r="K2694">
        <v>187</v>
      </c>
      <c r="L2694">
        <v>32.200000000000003</v>
      </c>
      <c r="M2694" t="s">
        <v>297</v>
      </c>
      <c r="N2694">
        <v>32.200000000000003</v>
      </c>
      <c r="P2694" cm="1">
        <f t="array" ref="P2694">IF(Q2694&gt;0,INDEX(Q2694:Q14828,MATCH(TRUE,INDEX(Q2694:Q14828="",,),0)-1),"")</f>
        <v>3</v>
      </c>
      <c r="Q2694">
        <f t="shared" si="60"/>
        <v>2</v>
      </c>
      <c r="R2694">
        <f>IF(P2694="","",0)</f>
        <v>0</v>
      </c>
    </row>
    <row r="2695" spans="1:18" x14ac:dyDescent="0.3">
      <c r="A2695" t="s">
        <v>412</v>
      </c>
      <c r="B2695" s="1">
        <v>38728</v>
      </c>
      <c r="C2695" t="s">
        <v>82</v>
      </c>
      <c r="D2695" t="s">
        <v>488</v>
      </c>
      <c r="E2695" t="s">
        <v>489</v>
      </c>
      <c r="G2695" s="6" t="s">
        <v>88</v>
      </c>
      <c r="H2695" t="s">
        <v>96</v>
      </c>
      <c r="I2695" t="s">
        <v>45</v>
      </c>
      <c r="J2695" t="s">
        <v>93</v>
      </c>
      <c r="K2695">
        <v>14.2</v>
      </c>
      <c r="L2695">
        <v>109</v>
      </c>
      <c r="M2695" t="s">
        <v>297</v>
      </c>
      <c r="N2695">
        <v>109</v>
      </c>
      <c r="P2695" cm="1">
        <f t="array" ref="P2695">IF(Q2695&gt;0,INDEX(Q2695:Q14829,MATCH(TRUE,INDEX(Q2695:Q14829="",,),0)-1),"")</f>
        <v>3</v>
      </c>
      <c r="Q2695">
        <f t="shared" si="60"/>
        <v>2</v>
      </c>
      <c r="R2695">
        <f>IF(P2695="","",0)</f>
        <v>0</v>
      </c>
    </row>
    <row r="2696" spans="1:18" x14ac:dyDescent="0.3">
      <c r="A2696" t="s">
        <v>412</v>
      </c>
      <c r="B2696" s="1">
        <v>38728</v>
      </c>
      <c r="C2696" t="s">
        <v>82</v>
      </c>
      <c r="D2696" t="s">
        <v>488</v>
      </c>
      <c r="E2696" t="s">
        <v>489</v>
      </c>
      <c r="G2696" s="6" t="s">
        <v>88</v>
      </c>
      <c r="H2696" t="s">
        <v>72</v>
      </c>
      <c r="I2696" t="s">
        <v>45</v>
      </c>
      <c r="J2696" t="s">
        <v>93</v>
      </c>
      <c r="K2696">
        <v>1.6</v>
      </c>
      <c r="L2696">
        <v>114</v>
      </c>
      <c r="M2696" t="s">
        <v>297</v>
      </c>
      <c r="N2696">
        <v>114</v>
      </c>
      <c r="P2696" cm="1">
        <f t="array" ref="P2696">IF(Q2696&gt;0,INDEX(Q2696:Q14830,MATCH(TRUE,INDEX(Q2696:Q14830="",,),0)-1),"")</f>
        <v>3</v>
      </c>
      <c r="Q2696">
        <f t="shared" si="60"/>
        <v>2</v>
      </c>
      <c r="R2696">
        <f>IF(P2696="","",0)</f>
        <v>0</v>
      </c>
    </row>
    <row r="2697" spans="1:18" x14ac:dyDescent="0.3">
      <c r="A2697" t="s">
        <v>412</v>
      </c>
      <c r="B2697" s="1">
        <v>38728</v>
      </c>
      <c r="C2697" t="s">
        <v>82</v>
      </c>
      <c r="D2697" t="s">
        <v>488</v>
      </c>
      <c r="E2697" t="s">
        <v>489</v>
      </c>
      <c r="G2697" s="6" t="s">
        <v>88</v>
      </c>
      <c r="H2697" t="s">
        <v>96</v>
      </c>
      <c r="I2697" t="s">
        <v>21</v>
      </c>
      <c r="J2697" t="s">
        <v>73</v>
      </c>
      <c r="K2697">
        <v>93</v>
      </c>
      <c r="L2697">
        <v>23.9</v>
      </c>
      <c r="M2697" t="s">
        <v>297</v>
      </c>
      <c r="N2697">
        <v>23.9</v>
      </c>
      <c r="P2697" cm="1">
        <f t="array" ref="P2697">IF(Q2697&gt;0,INDEX(Q2697:Q14831,MATCH(TRUE,INDEX(Q2697:Q14831="",,),0)-1),"")</f>
        <v>3</v>
      </c>
      <c r="Q2697">
        <f t="shared" si="60"/>
        <v>2</v>
      </c>
      <c r="R2697">
        <f>IF(P2697="","",0)</f>
        <v>0</v>
      </c>
    </row>
    <row r="2698" spans="1:18" x14ac:dyDescent="0.3">
      <c r="A2698" t="s">
        <v>412</v>
      </c>
      <c r="B2698" s="1">
        <v>38728</v>
      </c>
      <c r="C2698" t="s">
        <v>82</v>
      </c>
      <c r="D2698" t="s">
        <v>488</v>
      </c>
      <c r="E2698" t="s">
        <v>489</v>
      </c>
      <c r="G2698" s="6" t="s">
        <v>88</v>
      </c>
      <c r="H2698" t="s">
        <v>72</v>
      </c>
      <c r="I2698" t="s">
        <v>21</v>
      </c>
      <c r="J2698" t="s">
        <v>73</v>
      </c>
      <c r="K2698">
        <v>8</v>
      </c>
      <c r="L2698">
        <v>17</v>
      </c>
      <c r="M2698" t="s">
        <v>297</v>
      </c>
      <c r="N2698">
        <v>17</v>
      </c>
      <c r="P2698" cm="1">
        <f t="array" ref="P2698">IF(Q2698&gt;0,INDEX(Q2698:Q14832,MATCH(TRUE,INDEX(Q2698:Q14832="",,),0)-1),"")</f>
        <v>3</v>
      </c>
      <c r="Q2698">
        <f t="shared" si="60"/>
        <v>2</v>
      </c>
      <c r="R2698">
        <f>IF(P2698="","",0)</f>
        <v>0</v>
      </c>
    </row>
    <row r="2699" spans="1:18" x14ac:dyDescent="0.3">
      <c r="A2699" t="s">
        <v>412</v>
      </c>
      <c r="B2699" s="1">
        <v>38728</v>
      </c>
      <c r="C2699" t="s">
        <v>82</v>
      </c>
      <c r="D2699" t="s">
        <v>488</v>
      </c>
      <c r="E2699" t="s">
        <v>489</v>
      </c>
      <c r="G2699" t="s">
        <v>19</v>
      </c>
      <c r="H2699" t="s">
        <v>128</v>
      </c>
      <c r="I2699" t="s">
        <v>21</v>
      </c>
      <c r="J2699" t="s">
        <v>73</v>
      </c>
      <c r="K2699">
        <v>1206</v>
      </c>
      <c r="L2699">
        <v>26.35</v>
      </c>
      <c r="M2699" t="s">
        <v>450</v>
      </c>
      <c r="N2699">
        <v>34.299999999999997</v>
      </c>
      <c r="P2699" cm="1">
        <f t="array" ref="P2699">IF(Q2699&gt;0,INDEX(Q2699:Q14833,MATCH(TRUE,INDEX(Q2699:Q14833="",,),0)-1),"")</f>
        <v>3</v>
      </c>
      <c r="Q2699">
        <f t="shared" si="60"/>
        <v>3</v>
      </c>
      <c r="R2699">
        <f>IF(P2699="","",0)</f>
        <v>0</v>
      </c>
    </row>
    <row r="2700" spans="1:18" x14ac:dyDescent="0.3">
      <c r="A2700" t="s">
        <v>412</v>
      </c>
      <c r="B2700" s="1">
        <v>38728</v>
      </c>
      <c r="C2700" t="s">
        <v>82</v>
      </c>
      <c r="D2700" t="s">
        <v>488</v>
      </c>
      <c r="E2700" t="s">
        <v>489</v>
      </c>
      <c r="G2700" t="s">
        <v>19</v>
      </c>
      <c r="H2700" t="s">
        <v>101</v>
      </c>
      <c r="I2700" t="s">
        <v>21</v>
      </c>
      <c r="J2700" t="s">
        <v>73</v>
      </c>
      <c r="K2700">
        <v>187</v>
      </c>
      <c r="L2700">
        <v>32.200000000000003</v>
      </c>
      <c r="M2700" t="s">
        <v>450</v>
      </c>
      <c r="N2700">
        <v>38</v>
      </c>
      <c r="P2700" cm="1">
        <f t="array" ref="P2700">IF(Q2700&gt;0,INDEX(Q2700:Q14834,MATCH(TRUE,INDEX(Q2700:Q14834="",,),0)-1),"")</f>
        <v>3</v>
      </c>
      <c r="Q2700">
        <f t="shared" si="60"/>
        <v>3</v>
      </c>
      <c r="R2700">
        <f>IF(P2700="","",0)</f>
        <v>0</v>
      </c>
    </row>
    <row r="2701" spans="1:18" x14ac:dyDescent="0.3">
      <c r="A2701" t="s">
        <v>412</v>
      </c>
      <c r="B2701" s="1">
        <v>38728</v>
      </c>
      <c r="C2701" t="s">
        <v>82</v>
      </c>
      <c r="D2701" t="s">
        <v>488</v>
      </c>
      <c r="E2701" t="s">
        <v>489</v>
      </c>
      <c r="G2701" s="6" t="s">
        <v>88</v>
      </c>
      <c r="H2701" t="s">
        <v>96</v>
      </c>
      <c r="I2701" t="s">
        <v>45</v>
      </c>
      <c r="J2701" t="s">
        <v>93</v>
      </c>
      <c r="K2701">
        <v>14.2</v>
      </c>
      <c r="L2701">
        <v>109</v>
      </c>
      <c r="M2701" t="s">
        <v>450</v>
      </c>
      <c r="N2701">
        <v>109</v>
      </c>
      <c r="P2701" cm="1">
        <f t="array" ref="P2701">IF(Q2701&gt;0,INDEX(Q2701:Q14835,MATCH(TRUE,INDEX(Q2701:Q14835="",,),0)-1),"")</f>
        <v>3</v>
      </c>
      <c r="Q2701">
        <f t="shared" si="60"/>
        <v>3</v>
      </c>
      <c r="R2701">
        <f>IF(P2701="","",0)</f>
        <v>0</v>
      </c>
    </row>
    <row r="2702" spans="1:18" x14ac:dyDescent="0.3">
      <c r="A2702" t="s">
        <v>412</v>
      </c>
      <c r="B2702" s="1">
        <v>38728</v>
      </c>
      <c r="C2702" t="s">
        <v>82</v>
      </c>
      <c r="D2702" t="s">
        <v>488</v>
      </c>
      <c r="E2702" t="s">
        <v>489</v>
      </c>
      <c r="G2702" s="6" t="s">
        <v>88</v>
      </c>
      <c r="H2702" t="s">
        <v>72</v>
      </c>
      <c r="I2702" t="s">
        <v>45</v>
      </c>
      <c r="J2702" t="s">
        <v>93</v>
      </c>
      <c r="K2702">
        <v>1.6</v>
      </c>
      <c r="L2702">
        <v>114</v>
      </c>
      <c r="M2702" t="s">
        <v>450</v>
      </c>
      <c r="N2702">
        <v>114</v>
      </c>
      <c r="P2702" cm="1">
        <f t="array" ref="P2702">IF(Q2702&gt;0,INDEX(Q2702:Q14836,MATCH(TRUE,INDEX(Q2702:Q14836="",,),0)-1),"")</f>
        <v>3</v>
      </c>
      <c r="Q2702">
        <f t="shared" si="60"/>
        <v>3</v>
      </c>
      <c r="R2702">
        <f>IF(P2702="","",0)</f>
        <v>0</v>
      </c>
    </row>
    <row r="2703" spans="1:18" x14ac:dyDescent="0.3">
      <c r="A2703" t="s">
        <v>412</v>
      </c>
      <c r="B2703" s="1">
        <v>38728</v>
      </c>
      <c r="C2703" t="s">
        <v>82</v>
      </c>
      <c r="D2703" t="s">
        <v>488</v>
      </c>
      <c r="E2703" t="s">
        <v>489</v>
      </c>
      <c r="G2703" s="6" t="s">
        <v>88</v>
      </c>
      <c r="H2703" t="s">
        <v>96</v>
      </c>
      <c r="I2703" t="s">
        <v>21</v>
      </c>
      <c r="J2703" t="s">
        <v>73</v>
      </c>
      <c r="K2703">
        <v>93</v>
      </c>
      <c r="L2703">
        <v>23.9</v>
      </c>
      <c r="M2703" t="s">
        <v>450</v>
      </c>
      <c r="N2703">
        <v>23.9</v>
      </c>
      <c r="P2703" cm="1">
        <f t="array" ref="P2703">IF(Q2703&gt;0,INDEX(Q2703:Q14837,MATCH(TRUE,INDEX(Q2703:Q14837="",,),0)-1),"")</f>
        <v>3</v>
      </c>
      <c r="Q2703">
        <f t="shared" si="60"/>
        <v>3</v>
      </c>
      <c r="R2703">
        <f>IF(P2703="","",0)</f>
        <v>0</v>
      </c>
    </row>
    <row r="2704" spans="1:18" x14ac:dyDescent="0.3">
      <c r="A2704" t="s">
        <v>412</v>
      </c>
      <c r="B2704" s="1">
        <v>38728</v>
      </c>
      <c r="C2704" t="s">
        <v>82</v>
      </c>
      <c r="D2704" t="s">
        <v>488</v>
      </c>
      <c r="E2704" t="s">
        <v>489</v>
      </c>
      <c r="G2704" s="6" t="s">
        <v>88</v>
      </c>
      <c r="H2704" t="s">
        <v>72</v>
      </c>
      <c r="I2704" t="s">
        <v>21</v>
      </c>
      <c r="J2704" t="s">
        <v>73</v>
      </c>
      <c r="K2704">
        <v>8</v>
      </c>
      <c r="L2704">
        <v>17</v>
      </c>
      <c r="M2704" t="s">
        <v>450</v>
      </c>
      <c r="N2704">
        <v>17</v>
      </c>
      <c r="P2704" cm="1">
        <f t="array" ref="P2704">IF(Q2704&gt;0,INDEX(Q2704:Q14838,MATCH(TRUE,INDEX(Q2704:Q14838="",,),0)-1),"")</f>
        <v>3</v>
      </c>
      <c r="Q2704">
        <f t="shared" si="60"/>
        <v>3</v>
      </c>
      <c r="R2704">
        <f>IF(P2704="","",0)</f>
        <v>0</v>
      </c>
    </row>
    <row r="2705" spans="1:18" x14ac:dyDescent="0.3">
      <c r="P2705" t="str" cm="1">
        <f t="array" ref="P2705">IF(Q2705&gt;0,INDEX(Q2705:Q14839,MATCH(TRUE,INDEX(Q2705:Q14839="",,),0)-1),"")</f>
        <v/>
      </c>
      <c r="R2705" t="str">
        <f>IF(P2705="","",0)</f>
        <v/>
      </c>
    </row>
    <row r="2706" spans="1:18" x14ac:dyDescent="0.3">
      <c r="A2706" s="3" t="s">
        <v>412</v>
      </c>
      <c r="B2706" s="4">
        <v>38721</v>
      </c>
      <c r="C2706" s="3" t="s">
        <v>82</v>
      </c>
      <c r="D2706" s="3" t="s">
        <v>490</v>
      </c>
      <c r="E2706" s="3" t="s">
        <v>491</v>
      </c>
      <c r="F2706" s="3" t="s">
        <v>91</v>
      </c>
      <c r="G2706" s="3" t="s">
        <v>19</v>
      </c>
      <c r="H2706" s="3" t="s">
        <v>102</v>
      </c>
      <c r="I2706" s="3" t="s">
        <v>45</v>
      </c>
      <c r="J2706" s="3" t="s">
        <v>93</v>
      </c>
      <c r="K2706" s="3">
        <v>12</v>
      </c>
      <c r="L2706" s="3">
        <v>682</v>
      </c>
      <c r="M2706" s="3" t="s">
        <v>94</v>
      </c>
      <c r="N2706" s="3"/>
      <c r="O2706" s="3"/>
      <c r="P2706" s="3" t="str" cm="1">
        <f t="array" ref="P2706">IF(Q2706&gt;0,INDEX(Q2706:Q14840,MATCH(TRUE,INDEX(Q2706:Q14840="",,),0)-1),"")</f>
        <v/>
      </c>
      <c r="Q2706" s="3"/>
      <c r="R2706">
        <v>0</v>
      </c>
    </row>
    <row r="2707" spans="1:18" x14ac:dyDescent="0.3">
      <c r="A2707" t="s">
        <v>412</v>
      </c>
      <c r="B2707" s="1">
        <v>38721</v>
      </c>
      <c r="C2707" t="s">
        <v>82</v>
      </c>
      <c r="D2707" t="s">
        <v>490</v>
      </c>
      <c r="E2707" t="s">
        <v>491</v>
      </c>
      <c r="F2707" t="s">
        <v>91</v>
      </c>
      <c r="G2707" t="s">
        <v>19</v>
      </c>
      <c r="H2707" t="s">
        <v>128</v>
      </c>
      <c r="I2707" t="s">
        <v>21</v>
      </c>
      <c r="J2707" t="s">
        <v>73</v>
      </c>
      <c r="K2707">
        <v>575</v>
      </c>
      <c r="L2707">
        <v>25.65</v>
      </c>
      <c r="M2707" t="s">
        <v>94</v>
      </c>
      <c r="P2707" t="str" cm="1">
        <f t="array" ref="P2707">IF(Q2707&gt;0,INDEX(Q2707:Q14841,MATCH(TRUE,INDEX(Q2707:Q14841="",,),0)-1),"")</f>
        <v/>
      </c>
      <c r="R2707">
        <v>0</v>
      </c>
    </row>
    <row r="2708" spans="1:18" x14ac:dyDescent="0.3">
      <c r="A2708" t="s">
        <v>412</v>
      </c>
      <c r="B2708" s="1">
        <v>38721</v>
      </c>
      <c r="C2708" t="s">
        <v>82</v>
      </c>
      <c r="D2708" t="s">
        <v>490</v>
      </c>
      <c r="E2708" t="s">
        <v>491</v>
      </c>
      <c r="F2708" t="s">
        <v>91</v>
      </c>
      <c r="G2708" t="s">
        <v>19</v>
      </c>
      <c r="H2708" t="s">
        <v>101</v>
      </c>
      <c r="I2708" t="s">
        <v>21</v>
      </c>
      <c r="J2708" t="s">
        <v>73</v>
      </c>
      <c r="K2708">
        <v>236</v>
      </c>
      <c r="L2708">
        <v>31.35</v>
      </c>
      <c r="M2708" t="s">
        <v>94</v>
      </c>
      <c r="P2708" t="str" cm="1">
        <f t="array" ref="P2708">IF(Q2708&gt;0,INDEX(Q2708:Q14842,MATCH(TRUE,INDEX(Q2708:Q14842="",,),0)-1),"")</f>
        <v/>
      </c>
      <c r="R2708">
        <v>0</v>
      </c>
    </row>
    <row r="2709" spans="1:18" x14ac:dyDescent="0.3">
      <c r="A2709" t="s">
        <v>412</v>
      </c>
      <c r="B2709" s="1">
        <v>38721</v>
      </c>
      <c r="C2709" t="s">
        <v>82</v>
      </c>
      <c r="D2709" t="s">
        <v>490</v>
      </c>
      <c r="E2709" t="s">
        <v>491</v>
      </c>
      <c r="F2709" t="s">
        <v>91</v>
      </c>
      <c r="G2709" t="s">
        <v>19</v>
      </c>
      <c r="H2709" t="s">
        <v>72</v>
      </c>
      <c r="I2709" t="s">
        <v>21</v>
      </c>
      <c r="J2709" t="s">
        <v>73</v>
      </c>
      <c r="K2709">
        <v>319</v>
      </c>
      <c r="L2709">
        <v>16.55</v>
      </c>
      <c r="M2709" t="s">
        <v>94</v>
      </c>
      <c r="P2709" t="str" cm="1">
        <f t="array" ref="P2709">IF(Q2709&gt;0,INDEX(Q2709:Q14843,MATCH(TRUE,INDEX(Q2709:Q14843="",,),0)-1),"")</f>
        <v/>
      </c>
      <c r="R2709">
        <v>0</v>
      </c>
    </row>
    <row r="2710" spans="1:18" x14ac:dyDescent="0.3">
      <c r="A2710" t="s">
        <v>412</v>
      </c>
      <c r="B2710" s="1">
        <v>38721</v>
      </c>
      <c r="C2710" t="s">
        <v>82</v>
      </c>
      <c r="D2710" t="s">
        <v>490</v>
      </c>
      <c r="E2710" t="s">
        <v>491</v>
      </c>
      <c r="F2710" t="s">
        <v>91</v>
      </c>
      <c r="G2710" s="6" t="s">
        <v>88</v>
      </c>
      <c r="H2710" t="s">
        <v>72</v>
      </c>
      <c r="I2710" t="s">
        <v>45</v>
      </c>
      <c r="J2710" t="s">
        <v>93</v>
      </c>
      <c r="K2710">
        <v>16</v>
      </c>
      <c r="L2710">
        <v>103</v>
      </c>
      <c r="M2710" t="s">
        <v>94</v>
      </c>
      <c r="P2710" t="str" cm="1">
        <f t="array" ref="P2710">IF(Q2710&gt;0,INDEX(Q2710:Q14844,MATCH(TRUE,INDEX(Q2710:Q14844="",,),0)-1),"")</f>
        <v/>
      </c>
      <c r="R2710">
        <v>0</v>
      </c>
    </row>
    <row r="2711" spans="1:18" x14ac:dyDescent="0.3">
      <c r="A2711" t="s">
        <v>412</v>
      </c>
      <c r="B2711" s="1">
        <v>38721</v>
      </c>
      <c r="C2711" t="s">
        <v>82</v>
      </c>
      <c r="D2711" t="s">
        <v>490</v>
      </c>
      <c r="E2711" t="s">
        <v>491</v>
      </c>
      <c r="F2711" t="s">
        <v>91</v>
      </c>
      <c r="G2711" s="6" t="s">
        <v>88</v>
      </c>
      <c r="H2711" t="s">
        <v>100</v>
      </c>
      <c r="I2711" t="s">
        <v>21</v>
      </c>
      <c r="J2711" t="s">
        <v>73</v>
      </c>
      <c r="K2711">
        <v>36</v>
      </c>
      <c r="L2711">
        <v>14.55</v>
      </c>
      <c r="M2711" t="s">
        <v>94</v>
      </c>
      <c r="P2711" t="str" cm="1">
        <f t="array" ref="P2711">IF(Q2711&gt;0,INDEX(Q2711:Q14845,MATCH(TRUE,INDEX(Q2711:Q14845="",,),0)-1),"")</f>
        <v/>
      </c>
      <c r="R2711">
        <v>0</v>
      </c>
    </row>
    <row r="2712" spans="1:18" x14ac:dyDescent="0.3">
      <c r="A2712" t="s">
        <v>412</v>
      </c>
      <c r="B2712" s="1">
        <v>38721</v>
      </c>
      <c r="C2712" t="s">
        <v>82</v>
      </c>
      <c r="D2712" t="s">
        <v>490</v>
      </c>
      <c r="E2712" t="s">
        <v>491</v>
      </c>
      <c r="F2712" t="s">
        <v>91</v>
      </c>
      <c r="G2712" s="6" t="s">
        <v>88</v>
      </c>
      <c r="H2712" t="s">
        <v>96</v>
      </c>
      <c r="I2712" t="s">
        <v>21</v>
      </c>
      <c r="J2712" t="s">
        <v>73</v>
      </c>
      <c r="K2712">
        <v>4</v>
      </c>
      <c r="L2712">
        <v>23.3</v>
      </c>
      <c r="M2712" t="s">
        <v>94</v>
      </c>
      <c r="P2712" t="str" cm="1">
        <f t="array" ref="P2712">IF(Q2712&gt;0,INDEX(Q2712:Q14846,MATCH(TRUE,INDEX(Q2712:Q14846="",,),0)-1),"")</f>
        <v/>
      </c>
      <c r="R2712">
        <v>0</v>
      </c>
    </row>
    <row r="2713" spans="1:18" x14ac:dyDescent="0.3">
      <c r="P2713" t="str" cm="1">
        <f t="array" ref="P2713">IF(Q2713&gt;0,INDEX(Q2713:Q14847,MATCH(TRUE,INDEX(Q2713:Q14847="",,),0)-1),"")</f>
        <v/>
      </c>
      <c r="R2713" t="str">
        <f>IF(P2713="","",0)</f>
        <v/>
      </c>
    </row>
    <row r="2714" spans="1:18" x14ac:dyDescent="0.3">
      <c r="A2714" t="s">
        <v>412</v>
      </c>
      <c r="B2714" s="1">
        <v>38721</v>
      </c>
      <c r="C2714" t="s">
        <v>82</v>
      </c>
      <c r="D2714" t="s">
        <v>492</v>
      </c>
      <c r="E2714" t="s">
        <v>493</v>
      </c>
      <c r="G2714" t="s">
        <v>19</v>
      </c>
      <c r="H2714" t="s">
        <v>102</v>
      </c>
      <c r="I2714" t="s">
        <v>45</v>
      </c>
      <c r="J2714" t="s">
        <v>93</v>
      </c>
      <c r="K2714">
        <v>9.6</v>
      </c>
      <c r="L2714">
        <v>742</v>
      </c>
      <c r="M2714" t="s">
        <v>424</v>
      </c>
      <c r="N2714">
        <v>750</v>
      </c>
      <c r="O2714" t="s">
        <v>24</v>
      </c>
      <c r="P2714" cm="1">
        <f t="array" ref="P2714">IF(Q2714&gt;0,INDEX(Q2714:Q14848,MATCH(TRUE,INDEX(Q2714:Q14848="",,),0)-1),"")</f>
        <v>2</v>
      </c>
      <c r="Q2714">
        <v>1</v>
      </c>
      <c r="R2714">
        <f>IF(P2714="","",0)</f>
        <v>0</v>
      </c>
    </row>
    <row r="2715" spans="1:18" x14ac:dyDescent="0.3">
      <c r="A2715" t="s">
        <v>412</v>
      </c>
      <c r="B2715" s="1">
        <v>38721</v>
      </c>
      <c r="C2715" t="s">
        <v>82</v>
      </c>
      <c r="D2715" t="s">
        <v>492</v>
      </c>
      <c r="E2715" t="s">
        <v>493</v>
      </c>
      <c r="G2715" t="s">
        <v>19</v>
      </c>
      <c r="H2715" t="s">
        <v>72</v>
      </c>
      <c r="I2715" t="s">
        <v>21</v>
      </c>
      <c r="J2715" t="s">
        <v>73</v>
      </c>
      <c r="K2715">
        <v>589</v>
      </c>
      <c r="L2715">
        <v>17</v>
      </c>
      <c r="M2715" t="s">
        <v>424</v>
      </c>
      <c r="N2715">
        <v>27.65</v>
      </c>
      <c r="O2715" t="s">
        <v>24</v>
      </c>
      <c r="P2715" cm="1">
        <f t="array" ref="P2715">IF(Q2715&gt;0,INDEX(Q2715:Q14849,MATCH(TRUE,INDEX(Q2715:Q14849="",,),0)-1),"")</f>
        <v>2</v>
      </c>
      <c r="Q2715">
        <v>1</v>
      </c>
      <c r="R2715">
        <f>IF(P2715="","",0)</f>
        <v>0</v>
      </c>
    </row>
    <row r="2716" spans="1:18" x14ac:dyDescent="0.3">
      <c r="A2716" t="s">
        <v>412</v>
      </c>
      <c r="B2716" s="1">
        <v>38721</v>
      </c>
      <c r="C2716" t="s">
        <v>82</v>
      </c>
      <c r="D2716" t="s">
        <v>492</v>
      </c>
      <c r="E2716" t="s">
        <v>493</v>
      </c>
      <c r="G2716" t="s">
        <v>19</v>
      </c>
      <c r="H2716" t="s">
        <v>102</v>
      </c>
      <c r="I2716" t="s">
        <v>45</v>
      </c>
      <c r="J2716" t="s">
        <v>93</v>
      </c>
      <c r="K2716">
        <v>9.6</v>
      </c>
      <c r="L2716">
        <v>742</v>
      </c>
      <c r="M2716" t="s">
        <v>272</v>
      </c>
      <c r="N2716">
        <v>745</v>
      </c>
      <c r="P2716" cm="1">
        <f t="array" ref="P2716">IF(Q2716&gt;0,INDEX(Q2716:Q14850,MATCH(TRUE,INDEX(Q2716:Q14850="",,),0)-1),"")</f>
        <v>2</v>
      </c>
      <c r="Q2716">
        <v>2</v>
      </c>
      <c r="R2716">
        <f>IF(P2716="","",0)</f>
        <v>0</v>
      </c>
    </row>
    <row r="2717" spans="1:18" x14ac:dyDescent="0.3">
      <c r="A2717" t="s">
        <v>412</v>
      </c>
      <c r="B2717" s="1">
        <v>38721</v>
      </c>
      <c r="C2717" t="s">
        <v>82</v>
      </c>
      <c r="D2717" t="s">
        <v>492</v>
      </c>
      <c r="E2717" t="s">
        <v>493</v>
      </c>
      <c r="G2717" t="s">
        <v>19</v>
      </c>
      <c r="H2717" t="s">
        <v>72</v>
      </c>
      <c r="I2717" t="s">
        <v>21</v>
      </c>
      <c r="J2717" t="s">
        <v>73</v>
      </c>
      <c r="K2717">
        <v>589</v>
      </c>
      <c r="L2717">
        <v>17</v>
      </c>
      <c r="M2717" t="s">
        <v>272</v>
      </c>
      <c r="N2717">
        <v>21.99</v>
      </c>
      <c r="P2717" cm="1">
        <f t="array" ref="P2717">IF(Q2717&gt;0,INDEX(Q2717:Q14851,MATCH(TRUE,INDEX(Q2717:Q14851="",,),0)-1),"")</f>
        <v>2</v>
      </c>
      <c r="Q2717">
        <v>2</v>
      </c>
      <c r="R2717">
        <f>IF(P2717="","",0)</f>
        <v>0</v>
      </c>
    </row>
    <row r="2718" spans="1:18" x14ac:dyDescent="0.3">
      <c r="P2718" t="str" cm="1">
        <f t="array" ref="P2718">IF(Q2718&gt;0,INDEX(Q2718:Q14852,MATCH(TRUE,INDEX(Q2718:Q14852="",,),0)-1),"")</f>
        <v/>
      </c>
      <c r="R2718" t="str">
        <f>IF(P2718="","",0)</f>
        <v/>
      </c>
    </row>
    <row r="2719" spans="1:18" x14ac:dyDescent="0.3">
      <c r="A2719" t="s">
        <v>412</v>
      </c>
      <c r="B2719" s="1">
        <v>38721</v>
      </c>
      <c r="C2719" t="s">
        <v>82</v>
      </c>
      <c r="D2719" t="s">
        <v>494</v>
      </c>
      <c r="E2719" t="s">
        <v>495</v>
      </c>
      <c r="G2719" t="s">
        <v>19</v>
      </c>
      <c r="H2719" t="s">
        <v>128</v>
      </c>
      <c r="I2719" t="s">
        <v>21</v>
      </c>
      <c r="J2719" t="s">
        <v>73</v>
      </c>
      <c r="K2719">
        <v>565</v>
      </c>
      <c r="L2719">
        <v>30.45</v>
      </c>
      <c r="M2719" t="s">
        <v>445</v>
      </c>
      <c r="N2719">
        <v>52.25</v>
      </c>
      <c r="O2719" t="s">
        <v>24</v>
      </c>
      <c r="P2719" cm="1">
        <f t="array" ref="P2719">IF(Q2719&gt;0,INDEX(Q2719:Q14853,MATCH(TRUE,INDEX(Q2719:Q14853="",,),0)-1),"")</f>
        <v>3</v>
      </c>
      <c r="Q2719">
        <f>INT((ROW()-2719)/4)+1</f>
        <v>1</v>
      </c>
      <c r="R2719">
        <f>IF(P2719="","",0)</f>
        <v>0</v>
      </c>
    </row>
    <row r="2720" spans="1:18" x14ac:dyDescent="0.3">
      <c r="A2720" t="s">
        <v>412</v>
      </c>
      <c r="B2720" s="1">
        <v>38721</v>
      </c>
      <c r="C2720" t="s">
        <v>82</v>
      </c>
      <c r="D2720" t="s">
        <v>494</v>
      </c>
      <c r="E2720" t="s">
        <v>495</v>
      </c>
      <c r="G2720" t="s">
        <v>19</v>
      </c>
      <c r="H2720" t="s">
        <v>101</v>
      </c>
      <c r="I2720" t="s">
        <v>21</v>
      </c>
      <c r="J2720" t="s">
        <v>73</v>
      </c>
      <c r="K2720">
        <v>600</v>
      </c>
      <c r="L2720">
        <v>36.35</v>
      </c>
      <c r="M2720" t="s">
        <v>445</v>
      </c>
      <c r="N2720">
        <v>36.35</v>
      </c>
      <c r="O2720" t="s">
        <v>24</v>
      </c>
      <c r="P2720" cm="1">
        <f t="array" ref="P2720">IF(Q2720&gt;0,INDEX(Q2720:Q14854,MATCH(TRUE,INDEX(Q2720:Q14854="",,),0)-1),"")</f>
        <v>3</v>
      </c>
      <c r="Q2720">
        <f t="shared" ref="Q2720:Q2730" si="61">INT((ROW()-2719)/4)+1</f>
        <v>1</v>
      </c>
      <c r="R2720">
        <f>IF(P2720="","",0)</f>
        <v>0</v>
      </c>
    </row>
    <row r="2721" spans="1:18" x14ac:dyDescent="0.3">
      <c r="A2721" t="s">
        <v>412</v>
      </c>
      <c r="B2721" s="1">
        <v>38721</v>
      </c>
      <c r="C2721" t="s">
        <v>82</v>
      </c>
      <c r="D2721" t="s">
        <v>494</v>
      </c>
      <c r="E2721" t="s">
        <v>495</v>
      </c>
      <c r="G2721" s="6" t="s">
        <v>88</v>
      </c>
      <c r="H2721" t="s">
        <v>96</v>
      </c>
      <c r="I2721" t="s">
        <v>21</v>
      </c>
      <c r="J2721" t="s">
        <v>73</v>
      </c>
      <c r="K2721">
        <v>122</v>
      </c>
      <c r="L2721">
        <v>23.9</v>
      </c>
      <c r="M2721" t="s">
        <v>445</v>
      </c>
      <c r="N2721">
        <v>23.9</v>
      </c>
      <c r="O2721" t="s">
        <v>24</v>
      </c>
      <c r="P2721" cm="1">
        <f t="array" ref="P2721">IF(Q2721&gt;0,INDEX(Q2721:Q14855,MATCH(TRUE,INDEX(Q2721:Q14855="",,),0)-1),"")</f>
        <v>3</v>
      </c>
      <c r="Q2721">
        <f t="shared" si="61"/>
        <v>1</v>
      </c>
      <c r="R2721">
        <f>IF(P2721="","",0)</f>
        <v>0</v>
      </c>
    </row>
    <row r="2722" spans="1:18" x14ac:dyDescent="0.3">
      <c r="A2722" t="s">
        <v>412</v>
      </c>
      <c r="B2722" s="1">
        <v>38721</v>
      </c>
      <c r="C2722" t="s">
        <v>82</v>
      </c>
      <c r="D2722" t="s">
        <v>494</v>
      </c>
      <c r="E2722" t="s">
        <v>495</v>
      </c>
      <c r="G2722" s="6" t="s">
        <v>88</v>
      </c>
      <c r="H2722" t="s">
        <v>72</v>
      </c>
      <c r="I2722" t="s">
        <v>21</v>
      </c>
      <c r="J2722" t="s">
        <v>73</v>
      </c>
      <c r="K2722">
        <v>9</v>
      </c>
      <c r="L2722">
        <v>19.2</v>
      </c>
      <c r="M2722" t="s">
        <v>445</v>
      </c>
      <c r="N2722">
        <v>19.2</v>
      </c>
      <c r="O2722" t="s">
        <v>24</v>
      </c>
      <c r="P2722" cm="1">
        <f t="array" ref="P2722">IF(Q2722&gt;0,INDEX(Q2722:Q14856,MATCH(TRUE,INDEX(Q2722:Q14856="",,),0)-1),"")</f>
        <v>3</v>
      </c>
      <c r="Q2722">
        <f t="shared" si="61"/>
        <v>1</v>
      </c>
      <c r="R2722">
        <f>IF(P2722="","",0)</f>
        <v>0</v>
      </c>
    </row>
    <row r="2723" spans="1:18" x14ac:dyDescent="0.3">
      <c r="A2723" t="s">
        <v>412</v>
      </c>
      <c r="B2723" s="1">
        <v>38721</v>
      </c>
      <c r="C2723" t="s">
        <v>82</v>
      </c>
      <c r="D2723" t="s">
        <v>494</v>
      </c>
      <c r="E2723" t="s">
        <v>495</v>
      </c>
      <c r="G2723" t="s">
        <v>19</v>
      </c>
      <c r="H2723" t="s">
        <v>128</v>
      </c>
      <c r="I2723" t="s">
        <v>21</v>
      </c>
      <c r="J2723" t="s">
        <v>73</v>
      </c>
      <c r="K2723">
        <v>565</v>
      </c>
      <c r="L2723">
        <v>30.45</v>
      </c>
      <c r="M2723" t="s">
        <v>297</v>
      </c>
      <c r="N2723">
        <v>32.1</v>
      </c>
      <c r="P2723" cm="1">
        <f t="array" ref="P2723">IF(Q2723&gt;0,INDEX(Q2723:Q14857,MATCH(TRUE,INDEX(Q2723:Q14857="",,),0)-1),"")</f>
        <v>3</v>
      </c>
      <c r="Q2723">
        <f t="shared" si="61"/>
        <v>2</v>
      </c>
      <c r="R2723">
        <f>IF(P2723="","",0)</f>
        <v>0</v>
      </c>
    </row>
    <row r="2724" spans="1:18" x14ac:dyDescent="0.3">
      <c r="A2724" t="s">
        <v>412</v>
      </c>
      <c r="B2724" s="1">
        <v>38721</v>
      </c>
      <c r="C2724" t="s">
        <v>82</v>
      </c>
      <c r="D2724" t="s">
        <v>494</v>
      </c>
      <c r="E2724" t="s">
        <v>495</v>
      </c>
      <c r="G2724" t="s">
        <v>19</v>
      </c>
      <c r="H2724" t="s">
        <v>101</v>
      </c>
      <c r="I2724" t="s">
        <v>21</v>
      </c>
      <c r="J2724" t="s">
        <v>73</v>
      </c>
      <c r="K2724">
        <v>600</v>
      </c>
      <c r="L2724">
        <v>36.35</v>
      </c>
      <c r="M2724" t="s">
        <v>297</v>
      </c>
      <c r="N2724">
        <v>42.11</v>
      </c>
      <c r="P2724" cm="1">
        <f t="array" ref="P2724">IF(Q2724&gt;0,INDEX(Q2724:Q14858,MATCH(TRUE,INDEX(Q2724:Q14858="",,),0)-1),"")</f>
        <v>3</v>
      </c>
      <c r="Q2724">
        <f t="shared" si="61"/>
        <v>2</v>
      </c>
      <c r="R2724">
        <f>IF(P2724="","",0)</f>
        <v>0</v>
      </c>
    </row>
    <row r="2725" spans="1:18" x14ac:dyDescent="0.3">
      <c r="A2725" t="s">
        <v>412</v>
      </c>
      <c r="B2725" s="1">
        <v>38721</v>
      </c>
      <c r="C2725" t="s">
        <v>82</v>
      </c>
      <c r="D2725" t="s">
        <v>494</v>
      </c>
      <c r="E2725" t="s">
        <v>495</v>
      </c>
      <c r="G2725" s="6" t="s">
        <v>88</v>
      </c>
      <c r="H2725" t="s">
        <v>96</v>
      </c>
      <c r="I2725" t="s">
        <v>21</v>
      </c>
      <c r="J2725" t="s">
        <v>73</v>
      </c>
      <c r="K2725">
        <v>122</v>
      </c>
      <c r="L2725">
        <v>23.9</v>
      </c>
      <c r="M2725" t="s">
        <v>297</v>
      </c>
      <c r="N2725">
        <v>23.9</v>
      </c>
      <c r="P2725" cm="1">
        <f t="array" ref="P2725">IF(Q2725&gt;0,INDEX(Q2725:Q14859,MATCH(TRUE,INDEX(Q2725:Q14859="",,),0)-1),"")</f>
        <v>3</v>
      </c>
      <c r="Q2725">
        <f t="shared" si="61"/>
        <v>2</v>
      </c>
      <c r="R2725">
        <f>IF(P2725="","",0)</f>
        <v>0</v>
      </c>
    </row>
    <row r="2726" spans="1:18" x14ac:dyDescent="0.3">
      <c r="A2726" t="s">
        <v>412</v>
      </c>
      <c r="B2726" s="1">
        <v>38721</v>
      </c>
      <c r="C2726" t="s">
        <v>82</v>
      </c>
      <c r="D2726" t="s">
        <v>494</v>
      </c>
      <c r="E2726" t="s">
        <v>495</v>
      </c>
      <c r="G2726" s="6" t="s">
        <v>88</v>
      </c>
      <c r="H2726" t="s">
        <v>72</v>
      </c>
      <c r="I2726" t="s">
        <v>21</v>
      </c>
      <c r="J2726" t="s">
        <v>73</v>
      </c>
      <c r="K2726">
        <v>9</v>
      </c>
      <c r="L2726">
        <v>19.2</v>
      </c>
      <c r="M2726" t="s">
        <v>297</v>
      </c>
      <c r="N2726">
        <v>19.2</v>
      </c>
      <c r="P2726" cm="1">
        <f t="array" ref="P2726">IF(Q2726&gt;0,INDEX(Q2726:Q14860,MATCH(TRUE,INDEX(Q2726:Q14860="",,),0)-1),"")</f>
        <v>3</v>
      </c>
      <c r="Q2726">
        <f t="shared" si="61"/>
        <v>2</v>
      </c>
      <c r="R2726">
        <f>IF(P2726="","",0)</f>
        <v>0</v>
      </c>
    </row>
    <row r="2727" spans="1:18" x14ac:dyDescent="0.3">
      <c r="A2727" t="s">
        <v>412</v>
      </c>
      <c r="B2727" s="1">
        <v>38721</v>
      </c>
      <c r="C2727" t="s">
        <v>82</v>
      </c>
      <c r="D2727" t="s">
        <v>494</v>
      </c>
      <c r="E2727" t="s">
        <v>495</v>
      </c>
      <c r="G2727" t="s">
        <v>19</v>
      </c>
      <c r="H2727" t="s">
        <v>128</v>
      </c>
      <c r="I2727" t="s">
        <v>21</v>
      </c>
      <c r="J2727" t="s">
        <v>73</v>
      </c>
      <c r="K2727">
        <v>565</v>
      </c>
      <c r="L2727">
        <v>30.45</v>
      </c>
      <c r="M2727" t="s">
        <v>424</v>
      </c>
      <c r="N2727">
        <v>32.5</v>
      </c>
      <c r="P2727" cm="1">
        <f t="array" ref="P2727">IF(Q2727&gt;0,INDEX(Q2727:Q14861,MATCH(TRUE,INDEX(Q2727:Q14861="",,),0)-1),"")</f>
        <v>3</v>
      </c>
      <c r="Q2727">
        <f t="shared" si="61"/>
        <v>3</v>
      </c>
      <c r="R2727">
        <f>IF(P2727="","",0)</f>
        <v>0</v>
      </c>
    </row>
    <row r="2728" spans="1:18" x14ac:dyDescent="0.3">
      <c r="A2728" t="s">
        <v>412</v>
      </c>
      <c r="B2728" s="1">
        <v>38721</v>
      </c>
      <c r="C2728" t="s">
        <v>82</v>
      </c>
      <c r="D2728" t="s">
        <v>494</v>
      </c>
      <c r="E2728" t="s">
        <v>495</v>
      </c>
      <c r="G2728" t="s">
        <v>19</v>
      </c>
      <c r="H2728" t="s">
        <v>101</v>
      </c>
      <c r="I2728" t="s">
        <v>21</v>
      </c>
      <c r="J2728" t="s">
        <v>73</v>
      </c>
      <c r="K2728">
        <v>600</v>
      </c>
      <c r="L2728">
        <v>36.35</v>
      </c>
      <c r="M2728" t="s">
        <v>424</v>
      </c>
      <c r="N2728">
        <v>38.9</v>
      </c>
      <c r="P2728" cm="1">
        <f t="array" ref="P2728">IF(Q2728&gt;0,INDEX(Q2728:Q14862,MATCH(TRUE,INDEX(Q2728:Q14862="",,),0)-1),"")</f>
        <v>3</v>
      </c>
      <c r="Q2728">
        <f t="shared" si="61"/>
        <v>3</v>
      </c>
      <c r="R2728">
        <f>IF(P2728="","",0)</f>
        <v>0</v>
      </c>
    </row>
    <row r="2729" spans="1:18" x14ac:dyDescent="0.3">
      <c r="A2729" t="s">
        <v>412</v>
      </c>
      <c r="B2729" s="1">
        <v>38721</v>
      </c>
      <c r="C2729" t="s">
        <v>82</v>
      </c>
      <c r="D2729" t="s">
        <v>494</v>
      </c>
      <c r="E2729" t="s">
        <v>495</v>
      </c>
      <c r="G2729" s="6" t="s">
        <v>88</v>
      </c>
      <c r="H2729" t="s">
        <v>96</v>
      </c>
      <c r="I2729" t="s">
        <v>21</v>
      </c>
      <c r="J2729" t="s">
        <v>73</v>
      </c>
      <c r="K2729">
        <v>122</v>
      </c>
      <c r="L2729">
        <v>23.9</v>
      </c>
      <c r="M2729" t="s">
        <v>424</v>
      </c>
      <c r="N2729">
        <v>23.9</v>
      </c>
      <c r="P2729" cm="1">
        <f t="array" ref="P2729">IF(Q2729&gt;0,INDEX(Q2729:Q14863,MATCH(TRUE,INDEX(Q2729:Q14863="",,),0)-1),"")</f>
        <v>3</v>
      </c>
      <c r="Q2729">
        <f t="shared" si="61"/>
        <v>3</v>
      </c>
      <c r="R2729">
        <f>IF(P2729="","",0)</f>
        <v>0</v>
      </c>
    </row>
    <row r="2730" spans="1:18" x14ac:dyDescent="0.3">
      <c r="A2730" t="s">
        <v>412</v>
      </c>
      <c r="B2730" s="1">
        <v>38721</v>
      </c>
      <c r="C2730" t="s">
        <v>82</v>
      </c>
      <c r="D2730" t="s">
        <v>494</v>
      </c>
      <c r="E2730" t="s">
        <v>495</v>
      </c>
      <c r="G2730" s="6" t="s">
        <v>88</v>
      </c>
      <c r="H2730" t="s">
        <v>72</v>
      </c>
      <c r="I2730" t="s">
        <v>21</v>
      </c>
      <c r="J2730" t="s">
        <v>73</v>
      </c>
      <c r="K2730">
        <v>9</v>
      </c>
      <c r="L2730">
        <v>19.2</v>
      </c>
      <c r="M2730" t="s">
        <v>424</v>
      </c>
      <c r="N2730">
        <v>19.2</v>
      </c>
      <c r="P2730" cm="1">
        <f t="array" ref="P2730">IF(Q2730&gt;0,INDEX(Q2730:Q14864,MATCH(TRUE,INDEX(Q2730:Q14864="",,),0)-1),"")</f>
        <v>3</v>
      </c>
      <c r="Q2730">
        <f t="shared" si="61"/>
        <v>3</v>
      </c>
      <c r="R2730">
        <f>IF(P2730="","",0)</f>
        <v>0</v>
      </c>
    </row>
    <row r="2731" spans="1:18" x14ac:dyDescent="0.3">
      <c r="P2731" t="str" cm="1">
        <f t="array" ref="P2731">IF(Q2731&gt;0,INDEX(Q2731:Q14865,MATCH(TRUE,INDEX(Q2731:Q14865="",,),0)-1),"")</f>
        <v/>
      </c>
      <c r="R2731" t="str">
        <f>IF(P2731="","",0)</f>
        <v/>
      </c>
    </row>
    <row r="2732" spans="1:18" x14ac:dyDescent="0.3">
      <c r="A2732" t="s">
        <v>412</v>
      </c>
      <c r="B2732" s="1">
        <v>38707</v>
      </c>
      <c r="C2732" t="s">
        <v>82</v>
      </c>
      <c r="D2732" t="s">
        <v>496</v>
      </c>
      <c r="E2732" t="s">
        <v>497</v>
      </c>
      <c r="G2732" t="s">
        <v>19</v>
      </c>
      <c r="H2732" t="s">
        <v>102</v>
      </c>
      <c r="I2732" t="s">
        <v>45</v>
      </c>
      <c r="J2732" t="s">
        <v>93</v>
      </c>
      <c r="K2732">
        <v>165</v>
      </c>
      <c r="L2732">
        <v>150</v>
      </c>
      <c r="M2732" t="s">
        <v>498</v>
      </c>
      <c r="N2732">
        <v>608</v>
      </c>
      <c r="O2732" t="s">
        <v>24</v>
      </c>
      <c r="P2732" cm="1">
        <f t="array" ref="P2732">IF(Q2732&gt;0,INDEX(Q2732:Q14866,MATCH(TRUE,INDEX(Q2732:Q14866="",,),0)-1),"")</f>
        <v>10</v>
      </c>
      <c r="Q2732">
        <f>INT((ROW()-2732)/7)+1</f>
        <v>1</v>
      </c>
      <c r="R2732">
        <f>IF(P2732="","",0)</f>
        <v>0</v>
      </c>
    </row>
    <row r="2733" spans="1:18" x14ac:dyDescent="0.3">
      <c r="A2733" t="s">
        <v>412</v>
      </c>
      <c r="B2733" s="1">
        <v>38707</v>
      </c>
      <c r="C2733" t="s">
        <v>82</v>
      </c>
      <c r="D2733" t="s">
        <v>496</v>
      </c>
      <c r="E2733" t="s">
        <v>497</v>
      </c>
      <c r="G2733" t="s">
        <v>19</v>
      </c>
      <c r="H2733" t="s">
        <v>72</v>
      </c>
      <c r="I2733" t="s">
        <v>21</v>
      </c>
      <c r="J2733" t="s">
        <v>73</v>
      </c>
      <c r="K2733">
        <v>1538</v>
      </c>
      <c r="L2733">
        <v>11.05</v>
      </c>
      <c r="M2733" t="s">
        <v>498</v>
      </c>
      <c r="N2733">
        <v>28</v>
      </c>
      <c r="O2733" t="s">
        <v>24</v>
      </c>
      <c r="P2733" cm="1">
        <f t="array" ref="P2733">IF(Q2733&gt;0,INDEX(Q2733:Q14867,MATCH(TRUE,INDEX(Q2733:Q14867="",,),0)-1),"")</f>
        <v>10</v>
      </c>
      <c r="Q2733">
        <f t="shared" ref="Q2733:Q2796" si="62">INT((ROW()-2732)/7)+1</f>
        <v>1</v>
      </c>
      <c r="R2733">
        <f>IF(P2733="","",0)</f>
        <v>0</v>
      </c>
    </row>
    <row r="2734" spans="1:18" x14ac:dyDescent="0.3">
      <c r="A2734" t="s">
        <v>412</v>
      </c>
      <c r="B2734" s="1">
        <v>38707</v>
      </c>
      <c r="C2734" t="s">
        <v>82</v>
      </c>
      <c r="D2734" t="s">
        <v>496</v>
      </c>
      <c r="E2734" t="s">
        <v>497</v>
      </c>
      <c r="G2734" s="6" t="s">
        <v>88</v>
      </c>
      <c r="H2734" t="s">
        <v>85</v>
      </c>
      <c r="I2734" t="s">
        <v>45</v>
      </c>
      <c r="J2734" t="s">
        <v>93</v>
      </c>
      <c r="K2734">
        <v>38.9</v>
      </c>
      <c r="L2734">
        <v>27</v>
      </c>
      <c r="M2734" t="s">
        <v>498</v>
      </c>
      <c r="N2734">
        <v>27</v>
      </c>
      <c r="O2734" t="s">
        <v>24</v>
      </c>
      <c r="P2734" cm="1">
        <f t="array" ref="P2734">IF(Q2734&gt;0,INDEX(Q2734:Q14868,MATCH(TRUE,INDEX(Q2734:Q14868="",,),0)-1),"")</f>
        <v>10</v>
      </c>
      <c r="Q2734">
        <f t="shared" si="62"/>
        <v>1</v>
      </c>
      <c r="R2734">
        <f>IF(P2734="","",0)</f>
        <v>0</v>
      </c>
    </row>
    <row r="2735" spans="1:18" x14ac:dyDescent="0.3">
      <c r="A2735" t="s">
        <v>412</v>
      </c>
      <c r="B2735" s="1">
        <v>38707</v>
      </c>
      <c r="C2735" t="s">
        <v>82</v>
      </c>
      <c r="D2735" t="s">
        <v>496</v>
      </c>
      <c r="E2735" t="s">
        <v>497</v>
      </c>
      <c r="G2735" s="6" t="s">
        <v>88</v>
      </c>
      <c r="H2735" t="s">
        <v>200</v>
      </c>
      <c r="I2735" t="s">
        <v>45</v>
      </c>
      <c r="J2735" t="s">
        <v>93</v>
      </c>
      <c r="K2735">
        <v>18</v>
      </c>
      <c r="L2735">
        <v>51</v>
      </c>
      <c r="M2735" t="s">
        <v>498</v>
      </c>
      <c r="N2735">
        <v>51</v>
      </c>
      <c r="O2735" t="s">
        <v>24</v>
      </c>
      <c r="P2735" cm="1">
        <f t="array" ref="P2735">IF(Q2735&gt;0,INDEX(Q2735:Q14869,MATCH(TRUE,INDEX(Q2735:Q14869="",,),0)-1),"")</f>
        <v>10</v>
      </c>
      <c r="Q2735">
        <f t="shared" si="62"/>
        <v>1</v>
      </c>
      <c r="R2735">
        <f>IF(P2735="","",0)</f>
        <v>0</v>
      </c>
    </row>
    <row r="2736" spans="1:18" x14ac:dyDescent="0.3">
      <c r="A2736" t="s">
        <v>412</v>
      </c>
      <c r="B2736" s="1">
        <v>38707</v>
      </c>
      <c r="C2736" t="s">
        <v>82</v>
      </c>
      <c r="D2736" t="s">
        <v>496</v>
      </c>
      <c r="E2736" t="s">
        <v>497</v>
      </c>
      <c r="G2736" s="6" t="s">
        <v>88</v>
      </c>
      <c r="H2736" t="s">
        <v>72</v>
      </c>
      <c r="I2736" t="s">
        <v>45</v>
      </c>
      <c r="J2736" t="s">
        <v>93</v>
      </c>
      <c r="K2736">
        <v>6.4</v>
      </c>
      <c r="L2736">
        <v>22</v>
      </c>
      <c r="M2736" t="s">
        <v>498</v>
      </c>
      <c r="N2736">
        <v>22</v>
      </c>
      <c r="O2736" t="s">
        <v>24</v>
      </c>
      <c r="P2736" cm="1">
        <f t="array" ref="P2736">IF(Q2736&gt;0,INDEX(Q2736:Q14870,MATCH(TRUE,INDEX(Q2736:Q14870="",,),0)-1),"")</f>
        <v>10</v>
      </c>
      <c r="Q2736">
        <f t="shared" si="62"/>
        <v>1</v>
      </c>
      <c r="R2736">
        <f>IF(P2736="","",0)</f>
        <v>0</v>
      </c>
    </row>
    <row r="2737" spans="1:18" x14ac:dyDescent="0.3">
      <c r="A2737" t="s">
        <v>412</v>
      </c>
      <c r="B2737" s="1">
        <v>38707</v>
      </c>
      <c r="C2737" t="s">
        <v>82</v>
      </c>
      <c r="D2737" t="s">
        <v>496</v>
      </c>
      <c r="E2737" t="s">
        <v>497</v>
      </c>
      <c r="G2737" s="6" t="s">
        <v>88</v>
      </c>
      <c r="H2737" t="s">
        <v>128</v>
      </c>
      <c r="I2737" t="s">
        <v>21</v>
      </c>
      <c r="J2737" t="s">
        <v>73</v>
      </c>
      <c r="K2737">
        <v>59</v>
      </c>
      <c r="L2737">
        <v>17.100000000000001</v>
      </c>
      <c r="M2737" t="s">
        <v>498</v>
      </c>
      <c r="N2737">
        <v>17.100000000000001</v>
      </c>
      <c r="O2737" t="s">
        <v>24</v>
      </c>
      <c r="P2737" cm="1">
        <f t="array" ref="P2737">IF(Q2737&gt;0,INDEX(Q2737:Q14871,MATCH(TRUE,INDEX(Q2737:Q14871="",,),0)-1),"")</f>
        <v>10</v>
      </c>
      <c r="Q2737">
        <f t="shared" si="62"/>
        <v>1</v>
      </c>
      <c r="R2737">
        <f>IF(P2737="","",0)</f>
        <v>0</v>
      </c>
    </row>
    <row r="2738" spans="1:18" x14ac:dyDescent="0.3">
      <c r="A2738" t="s">
        <v>412</v>
      </c>
      <c r="B2738" s="1">
        <v>38707</v>
      </c>
      <c r="C2738" t="s">
        <v>82</v>
      </c>
      <c r="D2738" t="s">
        <v>496</v>
      </c>
      <c r="E2738" t="s">
        <v>497</v>
      </c>
      <c r="G2738" s="6" t="s">
        <v>88</v>
      </c>
      <c r="H2738" t="s">
        <v>101</v>
      </c>
      <c r="I2738" t="s">
        <v>21</v>
      </c>
      <c r="J2738" t="s">
        <v>73</v>
      </c>
      <c r="K2738">
        <v>45</v>
      </c>
      <c r="L2738">
        <v>20.9</v>
      </c>
      <c r="M2738" t="s">
        <v>498</v>
      </c>
      <c r="N2738">
        <v>20.9</v>
      </c>
      <c r="O2738" t="s">
        <v>24</v>
      </c>
      <c r="P2738" cm="1">
        <f t="array" ref="P2738">IF(Q2738&gt;0,INDEX(Q2738:Q14872,MATCH(TRUE,INDEX(Q2738:Q14872="",,),0)-1),"")</f>
        <v>10</v>
      </c>
      <c r="Q2738">
        <f t="shared" si="62"/>
        <v>1</v>
      </c>
      <c r="R2738">
        <f>IF(P2738="","",0)</f>
        <v>0</v>
      </c>
    </row>
    <row r="2739" spans="1:18" x14ac:dyDescent="0.3">
      <c r="A2739" t="s">
        <v>412</v>
      </c>
      <c r="B2739" s="1">
        <v>38707</v>
      </c>
      <c r="C2739" t="s">
        <v>82</v>
      </c>
      <c r="D2739" t="s">
        <v>496</v>
      </c>
      <c r="E2739" t="s">
        <v>497</v>
      </c>
      <c r="G2739" t="s">
        <v>19</v>
      </c>
      <c r="H2739" t="s">
        <v>102</v>
      </c>
      <c r="I2739" t="s">
        <v>45</v>
      </c>
      <c r="J2739" t="s">
        <v>93</v>
      </c>
      <c r="K2739">
        <v>165</v>
      </c>
      <c r="L2739">
        <v>150</v>
      </c>
      <c r="M2739" t="s">
        <v>499</v>
      </c>
      <c r="N2739">
        <v>501</v>
      </c>
      <c r="P2739" cm="1">
        <f t="array" ref="P2739">IF(Q2739&gt;0,INDEX(Q2739:Q14873,MATCH(TRUE,INDEX(Q2739:Q14873="",,),0)-1),"")</f>
        <v>10</v>
      </c>
      <c r="Q2739">
        <f t="shared" si="62"/>
        <v>2</v>
      </c>
      <c r="R2739">
        <f>IF(P2739="","",0)</f>
        <v>0</v>
      </c>
    </row>
    <row r="2740" spans="1:18" x14ac:dyDescent="0.3">
      <c r="A2740" t="s">
        <v>412</v>
      </c>
      <c r="B2740" s="1">
        <v>38707</v>
      </c>
      <c r="C2740" t="s">
        <v>82</v>
      </c>
      <c r="D2740" t="s">
        <v>496</v>
      </c>
      <c r="E2740" t="s">
        <v>497</v>
      </c>
      <c r="G2740" t="s">
        <v>19</v>
      </c>
      <c r="H2740" t="s">
        <v>72</v>
      </c>
      <c r="I2740" t="s">
        <v>21</v>
      </c>
      <c r="J2740" t="s">
        <v>73</v>
      </c>
      <c r="K2740">
        <v>1538</v>
      </c>
      <c r="L2740">
        <v>11.05</v>
      </c>
      <c r="M2740" t="s">
        <v>499</v>
      </c>
      <c r="N2740">
        <v>28</v>
      </c>
      <c r="P2740" cm="1">
        <f t="array" ref="P2740">IF(Q2740&gt;0,INDEX(Q2740:Q14874,MATCH(TRUE,INDEX(Q2740:Q14874="",,),0)-1),"")</f>
        <v>10</v>
      </c>
      <c r="Q2740">
        <f t="shared" si="62"/>
        <v>2</v>
      </c>
      <c r="R2740">
        <f>IF(P2740="","",0)</f>
        <v>0</v>
      </c>
    </row>
    <row r="2741" spans="1:18" x14ac:dyDescent="0.3">
      <c r="A2741" t="s">
        <v>412</v>
      </c>
      <c r="B2741" s="1">
        <v>38707</v>
      </c>
      <c r="C2741" t="s">
        <v>82</v>
      </c>
      <c r="D2741" t="s">
        <v>496</v>
      </c>
      <c r="E2741" t="s">
        <v>497</v>
      </c>
      <c r="G2741" s="6" t="s">
        <v>88</v>
      </c>
      <c r="H2741" t="s">
        <v>85</v>
      </c>
      <c r="I2741" t="s">
        <v>45</v>
      </c>
      <c r="J2741" t="s">
        <v>93</v>
      </c>
      <c r="K2741">
        <v>38.9</v>
      </c>
      <c r="L2741">
        <v>27</v>
      </c>
      <c r="M2741" t="s">
        <v>499</v>
      </c>
      <c r="N2741">
        <v>27</v>
      </c>
      <c r="P2741" cm="1">
        <f t="array" ref="P2741">IF(Q2741&gt;0,INDEX(Q2741:Q14875,MATCH(TRUE,INDEX(Q2741:Q14875="",,),0)-1),"")</f>
        <v>10</v>
      </c>
      <c r="Q2741">
        <f t="shared" si="62"/>
        <v>2</v>
      </c>
      <c r="R2741">
        <f>IF(P2741="","",0)</f>
        <v>0</v>
      </c>
    </row>
    <row r="2742" spans="1:18" x14ac:dyDescent="0.3">
      <c r="A2742" t="s">
        <v>412</v>
      </c>
      <c r="B2742" s="1">
        <v>38707</v>
      </c>
      <c r="C2742" t="s">
        <v>82</v>
      </c>
      <c r="D2742" t="s">
        <v>496</v>
      </c>
      <c r="E2742" t="s">
        <v>497</v>
      </c>
      <c r="G2742" s="6" t="s">
        <v>88</v>
      </c>
      <c r="H2742" t="s">
        <v>200</v>
      </c>
      <c r="I2742" t="s">
        <v>45</v>
      </c>
      <c r="J2742" t="s">
        <v>93</v>
      </c>
      <c r="K2742">
        <v>18</v>
      </c>
      <c r="L2742">
        <v>51</v>
      </c>
      <c r="M2742" t="s">
        <v>499</v>
      </c>
      <c r="N2742">
        <v>51</v>
      </c>
      <c r="P2742" cm="1">
        <f t="array" ref="P2742">IF(Q2742&gt;0,INDEX(Q2742:Q14876,MATCH(TRUE,INDEX(Q2742:Q14876="",,),0)-1),"")</f>
        <v>10</v>
      </c>
      <c r="Q2742">
        <f t="shared" si="62"/>
        <v>2</v>
      </c>
      <c r="R2742">
        <f>IF(P2742="","",0)</f>
        <v>0</v>
      </c>
    </row>
    <row r="2743" spans="1:18" x14ac:dyDescent="0.3">
      <c r="A2743" t="s">
        <v>412</v>
      </c>
      <c r="B2743" s="1">
        <v>38707</v>
      </c>
      <c r="C2743" t="s">
        <v>82</v>
      </c>
      <c r="D2743" t="s">
        <v>496</v>
      </c>
      <c r="E2743" t="s">
        <v>497</v>
      </c>
      <c r="G2743" s="6" t="s">
        <v>88</v>
      </c>
      <c r="H2743" t="s">
        <v>72</v>
      </c>
      <c r="I2743" t="s">
        <v>45</v>
      </c>
      <c r="J2743" t="s">
        <v>93</v>
      </c>
      <c r="K2743">
        <v>6.4</v>
      </c>
      <c r="L2743">
        <v>22</v>
      </c>
      <c r="M2743" t="s">
        <v>499</v>
      </c>
      <c r="N2743">
        <v>22</v>
      </c>
      <c r="P2743" cm="1">
        <f t="array" ref="P2743">IF(Q2743&gt;0,INDEX(Q2743:Q14877,MATCH(TRUE,INDEX(Q2743:Q14877="",,),0)-1),"")</f>
        <v>10</v>
      </c>
      <c r="Q2743">
        <f t="shared" si="62"/>
        <v>2</v>
      </c>
      <c r="R2743">
        <f>IF(P2743="","",0)</f>
        <v>0</v>
      </c>
    </row>
    <row r="2744" spans="1:18" x14ac:dyDescent="0.3">
      <c r="A2744" t="s">
        <v>412</v>
      </c>
      <c r="B2744" s="1">
        <v>38707</v>
      </c>
      <c r="C2744" t="s">
        <v>82</v>
      </c>
      <c r="D2744" t="s">
        <v>496</v>
      </c>
      <c r="E2744" t="s">
        <v>497</v>
      </c>
      <c r="G2744" s="6" t="s">
        <v>88</v>
      </c>
      <c r="H2744" t="s">
        <v>128</v>
      </c>
      <c r="I2744" t="s">
        <v>21</v>
      </c>
      <c r="J2744" t="s">
        <v>73</v>
      </c>
      <c r="K2744">
        <v>59</v>
      </c>
      <c r="L2744">
        <v>17.100000000000001</v>
      </c>
      <c r="M2744" t="s">
        <v>499</v>
      </c>
      <c r="N2744">
        <v>17.100000000000001</v>
      </c>
      <c r="P2744" cm="1">
        <f t="array" ref="P2744">IF(Q2744&gt;0,INDEX(Q2744:Q14878,MATCH(TRUE,INDEX(Q2744:Q14878="",,),0)-1),"")</f>
        <v>10</v>
      </c>
      <c r="Q2744">
        <f t="shared" si="62"/>
        <v>2</v>
      </c>
      <c r="R2744">
        <f>IF(P2744="","",0)</f>
        <v>0</v>
      </c>
    </row>
    <row r="2745" spans="1:18" x14ac:dyDescent="0.3">
      <c r="A2745" t="s">
        <v>412</v>
      </c>
      <c r="B2745" s="1">
        <v>38707</v>
      </c>
      <c r="C2745" t="s">
        <v>82</v>
      </c>
      <c r="D2745" t="s">
        <v>496</v>
      </c>
      <c r="E2745" t="s">
        <v>497</v>
      </c>
      <c r="G2745" s="6" t="s">
        <v>88</v>
      </c>
      <c r="H2745" t="s">
        <v>101</v>
      </c>
      <c r="I2745" t="s">
        <v>21</v>
      </c>
      <c r="J2745" t="s">
        <v>73</v>
      </c>
      <c r="K2745">
        <v>45</v>
      </c>
      <c r="L2745">
        <v>20.9</v>
      </c>
      <c r="M2745" t="s">
        <v>499</v>
      </c>
      <c r="N2745">
        <v>20.9</v>
      </c>
      <c r="P2745" cm="1">
        <f t="array" ref="P2745">IF(Q2745&gt;0,INDEX(Q2745:Q14879,MATCH(TRUE,INDEX(Q2745:Q14879="",,),0)-1),"")</f>
        <v>10</v>
      </c>
      <c r="Q2745">
        <f t="shared" si="62"/>
        <v>2</v>
      </c>
      <c r="R2745">
        <f>IF(P2745="","",0)</f>
        <v>0</v>
      </c>
    </row>
    <row r="2746" spans="1:18" x14ac:dyDescent="0.3">
      <c r="A2746" t="s">
        <v>412</v>
      </c>
      <c r="B2746" s="1">
        <v>38707</v>
      </c>
      <c r="C2746" t="s">
        <v>82</v>
      </c>
      <c r="D2746" t="s">
        <v>496</v>
      </c>
      <c r="E2746" t="s">
        <v>497</v>
      </c>
      <c r="G2746" t="s">
        <v>19</v>
      </c>
      <c r="H2746" t="s">
        <v>102</v>
      </c>
      <c r="I2746" t="s">
        <v>45</v>
      </c>
      <c r="J2746" t="s">
        <v>93</v>
      </c>
      <c r="K2746">
        <v>165</v>
      </c>
      <c r="L2746">
        <v>150</v>
      </c>
      <c r="M2746" t="s">
        <v>296</v>
      </c>
      <c r="N2746">
        <v>500</v>
      </c>
      <c r="P2746" cm="1">
        <f t="array" ref="P2746">IF(Q2746&gt;0,INDEX(Q2746:Q14880,MATCH(TRUE,INDEX(Q2746:Q14880="",,),0)-1),"")</f>
        <v>10</v>
      </c>
      <c r="Q2746">
        <f t="shared" si="62"/>
        <v>3</v>
      </c>
      <c r="R2746">
        <f>IF(P2746="","",0)</f>
        <v>0</v>
      </c>
    </row>
    <row r="2747" spans="1:18" x14ac:dyDescent="0.3">
      <c r="A2747" t="s">
        <v>412</v>
      </c>
      <c r="B2747" s="1">
        <v>38707</v>
      </c>
      <c r="C2747" t="s">
        <v>82</v>
      </c>
      <c r="D2747" t="s">
        <v>496</v>
      </c>
      <c r="E2747" t="s">
        <v>497</v>
      </c>
      <c r="G2747" t="s">
        <v>19</v>
      </c>
      <c r="H2747" t="s">
        <v>72</v>
      </c>
      <c r="I2747" t="s">
        <v>21</v>
      </c>
      <c r="J2747" t="s">
        <v>73</v>
      </c>
      <c r="K2747">
        <v>1538</v>
      </c>
      <c r="L2747">
        <v>11.05</v>
      </c>
      <c r="M2747" t="s">
        <v>296</v>
      </c>
      <c r="N2747">
        <v>20</v>
      </c>
      <c r="P2747" cm="1">
        <f t="array" ref="P2747">IF(Q2747&gt;0,INDEX(Q2747:Q14881,MATCH(TRUE,INDEX(Q2747:Q14881="",,),0)-1),"")</f>
        <v>10</v>
      </c>
      <c r="Q2747">
        <f t="shared" si="62"/>
        <v>3</v>
      </c>
      <c r="R2747">
        <f>IF(P2747="","",0)</f>
        <v>0</v>
      </c>
    </row>
    <row r="2748" spans="1:18" x14ac:dyDescent="0.3">
      <c r="A2748" t="s">
        <v>412</v>
      </c>
      <c r="B2748" s="1">
        <v>38707</v>
      </c>
      <c r="C2748" t="s">
        <v>82</v>
      </c>
      <c r="D2748" t="s">
        <v>496</v>
      </c>
      <c r="E2748" t="s">
        <v>497</v>
      </c>
      <c r="G2748" s="6" t="s">
        <v>88</v>
      </c>
      <c r="H2748" t="s">
        <v>85</v>
      </c>
      <c r="I2748" t="s">
        <v>45</v>
      </c>
      <c r="J2748" t="s">
        <v>93</v>
      </c>
      <c r="K2748">
        <v>38.9</v>
      </c>
      <c r="L2748">
        <v>27</v>
      </c>
      <c r="M2748" t="s">
        <v>296</v>
      </c>
      <c r="N2748">
        <v>27</v>
      </c>
      <c r="P2748" cm="1">
        <f t="array" ref="P2748">IF(Q2748&gt;0,INDEX(Q2748:Q14882,MATCH(TRUE,INDEX(Q2748:Q14882="",,),0)-1),"")</f>
        <v>10</v>
      </c>
      <c r="Q2748">
        <f t="shared" si="62"/>
        <v>3</v>
      </c>
      <c r="R2748">
        <f>IF(P2748="","",0)</f>
        <v>0</v>
      </c>
    </row>
    <row r="2749" spans="1:18" x14ac:dyDescent="0.3">
      <c r="A2749" t="s">
        <v>412</v>
      </c>
      <c r="B2749" s="1">
        <v>38707</v>
      </c>
      <c r="C2749" t="s">
        <v>82</v>
      </c>
      <c r="D2749" t="s">
        <v>496</v>
      </c>
      <c r="E2749" t="s">
        <v>497</v>
      </c>
      <c r="G2749" s="6" t="s">
        <v>88</v>
      </c>
      <c r="H2749" t="s">
        <v>200</v>
      </c>
      <c r="I2749" t="s">
        <v>45</v>
      </c>
      <c r="J2749" t="s">
        <v>93</v>
      </c>
      <c r="K2749">
        <v>18</v>
      </c>
      <c r="L2749">
        <v>51</v>
      </c>
      <c r="M2749" t="s">
        <v>296</v>
      </c>
      <c r="N2749">
        <v>51</v>
      </c>
      <c r="P2749" cm="1">
        <f t="array" ref="P2749">IF(Q2749&gt;0,INDEX(Q2749:Q14883,MATCH(TRUE,INDEX(Q2749:Q14883="",,),0)-1),"")</f>
        <v>10</v>
      </c>
      <c r="Q2749">
        <f t="shared" si="62"/>
        <v>3</v>
      </c>
      <c r="R2749">
        <f>IF(P2749="","",0)</f>
        <v>0</v>
      </c>
    </row>
    <row r="2750" spans="1:18" x14ac:dyDescent="0.3">
      <c r="A2750" t="s">
        <v>412</v>
      </c>
      <c r="B2750" s="1">
        <v>38707</v>
      </c>
      <c r="C2750" t="s">
        <v>82</v>
      </c>
      <c r="D2750" t="s">
        <v>496</v>
      </c>
      <c r="E2750" t="s">
        <v>497</v>
      </c>
      <c r="G2750" s="6" t="s">
        <v>88</v>
      </c>
      <c r="H2750" t="s">
        <v>72</v>
      </c>
      <c r="I2750" t="s">
        <v>45</v>
      </c>
      <c r="J2750" t="s">
        <v>93</v>
      </c>
      <c r="K2750">
        <v>6.4</v>
      </c>
      <c r="L2750">
        <v>22</v>
      </c>
      <c r="M2750" t="s">
        <v>296</v>
      </c>
      <c r="N2750">
        <v>22</v>
      </c>
      <c r="P2750" cm="1">
        <f t="array" ref="P2750">IF(Q2750&gt;0,INDEX(Q2750:Q14884,MATCH(TRUE,INDEX(Q2750:Q14884="",,),0)-1),"")</f>
        <v>10</v>
      </c>
      <c r="Q2750">
        <f t="shared" si="62"/>
        <v>3</v>
      </c>
      <c r="R2750">
        <f>IF(P2750="","",0)</f>
        <v>0</v>
      </c>
    </row>
    <row r="2751" spans="1:18" x14ac:dyDescent="0.3">
      <c r="A2751" t="s">
        <v>412</v>
      </c>
      <c r="B2751" s="1">
        <v>38707</v>
      </c>
      <c r="C2751" t="s">
        <v>82</v>
      </c>
      <c r="D2751" t="s">
        <v>496</v>
      </c>
      <c r="E2751" t="s">
        <v>497</v>
      </c>
      <c r="G2751" s="6" t="s">
        <v>88</v>
      </c>
      <c r="H2751" t="s">
        <v>128</v>
      </c>
      <c r="I2751" t="s">
        <v>21</v>
      </c>
      <c r="J2751" t="s">
        <v>73</v>
      </c>
      <c r="K2751">
        <v>59</v>
      </c>
      <c r="L2751">
        <v>17.100000000000001</v>
      </c>
      <c r="M2751" t="s">
        <v>296</v>
      </c>
      <c r="N2751">
        <v>17.100000000000001</v>
      </c>
      <c r="P2751" cm="1">
        <f t="array" ref="P2751">IF(Q2751&gt;0,INDEX(Q2751:Q14885,MATCH(TRUE,INDEX(Q2751:Q14885="",,),0)-1),"")</f>
        <v>10</v>
      </c>
      <c r="Q2751">
        <f t="shared" si="62"/>
        <v>3</v>
      </c>
      <c r="R2751">
        <f>IF(P2751="","",0)</f>
        <v>0</v>
      </c>
    </row>
    <row r="2752" spans="1:18" x14ac:dyDescent="0.3">
      <c r="A2752" t="s">
        <v>412</v>
      </c>
      <c r="B2752" s="1">
        <v>38707</v>
      </c>
      <c r="C2752" t="s">
        <v>82</v>
      </c>
      <c r="D2752" t="s">
        <v>496</v>
      </c>
      <c r="E2752" t="s">
        <v>497</v>
      </c>
      <c r="G2752" s="6" t="s">
        <v>88</v>
      </c>
      <c r="H2752" t="s">
        <v>101</v>
      </c>
      <c r="I2752" t="s">
        <v>21</v>
      </c>
      <c r="J2752" t="s">
        <v>73</v>
      </c>
      <c r="K2752">
        <v>45</v>
      </c>
      <c r="L2752">
        <v>20.9</v>
      </c>
      <c r="M2752" t="s">
        <v>296</v>
      </c>
      <c r="N2752">
        <v>20.9</v>
      </c>
      <c r="P2752" cm="1">
        <f t="array" ref="P2752">IF(Q2752&gt;0,INDEX(Q2752:Q14886,MATCH(TRUE,INDEX(Q2752:Q14886="",,),0)-1),"")</f>
        <v>10</v>
      </c>
      <c r="Q2752">
        <f t="shared" si="62"/>
        <v>3</v>
      </c>
      <c r="R2752">
        <f>IF(P2752="","",0)</f>
        <v>0</v>
      </c>
    </row>
    <row r="2753" spans="1:18" x14ac:dyDescent="0.3">
      <c r="A2753" t="s">
        <v>412</v>
      </c>
      <c r="B2753" s="1">
        <v>38707</v>
      </c>
      <c r="C2753" t="s">
        <v>82</v>
      </c>
      <c r="D2753" t="s">
        <v>496</v>
      </c>
      <c r="E2753" t="s">
        <v>497</v>
      </c>
      <c r="G2753" t="s">
        <v>19</v>
      </c>
      <c r="H2753" t="s">
        <v>102</v>
      </c>
      <c r="I2753" t="s">
        <v>45</v>
      </c>
      <c r="J2753" t="s">
        <v>93</v>
      </c>
      <c r="K2753">
        <v>165</v>
      </c>
      <c r="L2753">
        <v>150</v>
      </c>
      <c r="M2753" t="s">
        <v>452</v>
      </c>
      <c r="N2753">
        <v>410</v>
      </c>
      <c r="P2753" cm="1">
        <f t="array" ref="P2753">IF(Q2753&gt;0,INDEX(Q2753:Q14887,MATCH(TRUE,INDEX(Q2753:Q14887="",,),0)-1),"")</f>
        <v>10</v>
      </c>
      <c r="Q2753">
        <f t="shared" si="62"/>
        <v>4</v>
      </c>
      <c r="R2753">
        <f>IF(P2753="","",0)</f>
        <v>0</v>
      </c>
    </row>
    <row r="2754" spans="1:18" x14ac:dyDescent="0.3">
      <c r="A2754" t="s">
        <v>412</v>
      </c>
      <c r="B2754" s="1">
        <v>38707</v>
      </c>
      <c r="C2754" t="s">
        <v>82</v>
      </c>
      <c r="D2754" t="s">
        <v>496</v>
      </c>
      <c r="E2754" t="s">
        <v>497</v>
      </c>
      <c r="G2754" t="s">
        <v>19</v>
      </c>
      <c r="H2754" t="s">
        <v>72</v>
      </c>
      <c r="I2754" t="s">
        <v>21</v>
      </c>
      <c r="J2754" t="s">
        <v>73</v>
      </c>
      <c r="K2754">
        <v>1538</v>
      </c>
      <c r="L2754">
        <v>11.05</v>
      </c>
      <c r="M2754" t="s">
        <v>452</v>
      </c>
      <c r="N2754">
        <v>18</v>
      </c>
      <c r="P2754" cm="1">
        <f t="array" ref="P2754">IF(Q2754&gt;0,INDEX(Q2754:Q14888,MATCH(TRUE,INDEX(Q2754:Q14888="",,),0)-1),"")</f>
        <v>10</v>
      </c>
      <c r="Q2754">
        <f t="shared" si="62"/>
        <v>4</v>
      </c>
      <c r="R2754">
        <f>IF(P2754="","",0)</f>
        <v>0</v>
      </c>
    </row>
    <row r="2755" spans="1:18" x14ac:dyDescent="0.3">
      <c r="A2755" t="s">
        <v>412</v>
      </c>
      <c r="B2755" s="1">
        <v>38707</v>
      </c>
      <c r="C2755" t="s">
        <v>82</v>
      </c>
      <c r="D2755" t="s">
        <v>496</v>
      </c>
      <c r="E2755" t="s">
        <v>497</v>
      </c>
      <c r="G2755" s="6" t="s">
        <v>88</v>
      </c>
      <c r="H2755" t="s">
        <v>85</v>
      </c>
      <c r="I2755" t="s">
        <v>45</v>
      </c>
      <c r="J2755" t="s">
        <v>93</v>
      </c>
      <c r="K2755">
        <v>38.9</v>
      </c>
      <c r="L2755">
        <v>27</v>
      </c>
      <c r="M2755" t="s">
        <v>452</v>
      </c>
      <c r="N2755">
        <v>27</v>
      </c>
      <c r="P2755" cm="1">
        <f t="array" ref="P2755">IF(Q2755&gt;0,INDEX(Q2755:Q14889,MATCH(TRUE,INDEX(Q2755:Q14889="",,),0)-1),"")</f>
        <v>10</v>
      </c>
      <c r="Q2755">
        <f t="shared" si="62"/>
        <v>4</v>
      </c>
      <c r="R2755">
        <f>IF(P2755="","",0)</f>
        <v>0</v>
      </c>
    </row>
    <row r="2756" spans="1:18" x14ac:dyDescent="0.3">
      <c r="A2756" t="s">
        <v>412</v>
      </c>
      <c r="B2756" s="1">
        <v>38707</v>
      </c>
      <c r="C2756" t="s">
        <v>82</v>
      </c>
      <c r="D2756" t="s">
        <v>496</v>
      </c>
      <c r="E2756" t="s">
        <v>497</v>
      </c>
      <c r="G2756" s="6" t="s">
        <v>88</v>
      </c>
      <c r="H2756" t="s">
        <v>200</v>
      </c>
      <c r="I2756" t="s">
        <v>45</v>
      </c>
      <c r="J2756" t="s">
        <v>93</v>
      </c>
      <c r="K2756">
        <v>18</v>
      </c>
      <c r="L2756">
        <v>51</v>
      </c>
      <c r="M2756" t="s">
        <v>452</v>
      </c>
      <c r="N2756">
        <v>51</v>
      </c>
      <c r="P2756" cm="1">
        <f t="array" ref="P2756">IF(Q2756&gt;0,INDEX(Q2756:Q14890,MATCH(TRUE,INDEX(Q2756:Q14890="",,),0)-1),"")</f>
        <v>10</v>
      </c>
      <c r="Q2756">
        <f t="shared" si="62"/>
        <v>4</v>
      </c>
      <c r="R2756">
        <f>IF(P2756="","",0)</f>
        <v>0</v>
      </c>
    </row>
    <row r="2757" spans="1:18" x14ac:dyDescent="0.3">
      <c r="A2757" t="s">
        <v>412</v>
      </c>
      <c r="B2757" s="1">
        <v>38707</v>
      </c>
      <c r="C2757" t="s">
        <v>82</v>
      </c>
      <c r="D2757" t="s">
        <v>496</v>
      </c>
      <c r="E2757" t="s">
        <v>497</v>
      </c>
      <c r="G2757" s="6" t="s">
        <v>88</v>
      </c>
      <c r="H2757" t="s">
        <v>72</v>
      </c>
      <c r="I2757" t="s">
        <v>45</v>
      </c>
      <c r="J2757" t="s">
        <v>93</v>
      </c>
      <c r="K2757">
        <v>6.4</v>
      </c>
      <c r="L2757">
        <v>22</v>
      </c>
      <c r="M2757" t="s">
        <v>452</v>
      </c>
      <c r="N2757">
        <v>22</v>
      </c>
      <c r="P2757" cm="1">
        <f t="array" ref="P2757">IF(Q2757&gt;0,INDEX(Q2757:Q14891,MATCH(TRUE,INDEX(Q2757:Q14891="",,),0)-1),"")</f>
        <v>10</v>
      </c>
      <c r="Q2757">
        <f t="shared" si="62"/>
        <v>4</v>
      </c>
      <c r="R2757">
        <f>IF(P2757="","",0)</f>
        <v>0</v>
      </c>
    </row>
    <row r="2758" spans="1:18" x14ac:dyDescent="0.3">
      <c r="A2758" t="s">
        <v>412</v>
      </c>
      <c r="B2758" s="1">
        <v>38707</v>
      </c>
      <c r="C2758" t="s">
        <v>82</v>
      </c>
      <c r="D2758" t="s">
        <v>496</v>
      </c>
      <c r="E2758" t="s">
        <v>497</v>
      </c>
      <c r="G2758" s="6" t="s">
        <v>88</v>
      </c>
      <c r="H2758" t="s">
        <v>128</v>
      </c>
      <c r="I2758" t="s">
        <v>21</v>
      </c>
      <c r="J2758" t="s">
        <v>73</v>
      </c>
      <c r="K2758">
        <v>59</v>
      </c>
      <c r="L2758">
        <v>17.100000000000001</v>
      </c>
      <c r="M2758" t="s">
        <v>452</v>
      </c>
      <c r="N2758">
        <v>17.100000000000001</v>
      </c>
      <c r="P2758" cm="1">
        <f t="array" ref="P2758">IF(Q2758&gt;0,INDEX(Q2758:Q14892,MATCH(TRUE,INDEX(Q2758:Q14892="",,),0)-1),"")</f>
        <v>10</v>
      </c>
      <c r="Q2758">
        <f t="shared" si="62"/>
        <v>4</v>
      </c>
      <c r="R2758">
        <f>IF(P2758="","",0)</f>
        <v>0</v>
      </c>
    </row>
    <row r="2759" spans="1:18" x14ac:dyDescent="0.3">
      <c r="A2759" t="s">
        <v>412</v>
      </c>
      <c r="B2759" s="1">
        <v>38707</v>
      </c>
      <c r="C2759" t="s">
        <v>82</v>
      </c>
      <c r="D2759" t="s">
        <v>496</v>
      </c>
      <c r="E2759" t="s">
        <v>497</v>
      </c>
      <c r="G2759" s="6" t="s">
        <v>88</v>
      </c>
      <c r="H2759" t="s">
        <v>101</v>
      </c>
      <c r="I2759" t="s">
        <v>21</v>
      </c>
      <c r="J2759" t="s">
        <v>73</v>
      </c>
      <c r="K2759">
        <v>45</v>
      </c>
      <c r="L2759">
        <v>20.9</v>
      </c>
      <c r="M2759" t="s">
        <v>452</v>
      </c>
      <c r="N2759">
        <v>20.9</v>
      </c>
      <c r="P2759" cm="1">
        <f t="array" ref="P2759">IF(Q2759&gt;0,INDEX(Q2759:Q14893,MATCH(TRUE,INDEX(Q2759:Q14893="",,),0)-1),"")</f>
        <v>10</v>
      </c>
      <c r="Q2759">
        <f t="shared" si="62"/>
        <v>4</v>
      </c>
      <c r="R2759">
        <f>IF(P2759="","",0)</f>
        <v>0</v>
      </c>
    </row>
    <row r="2760" spans="1:18" x14ac:dyDescent="0.3">
      <c r="A2760" t="s">
        <v>412</v>
      </c>
      <c r="B2760" s="1">
        <v>38707</v>
      </c>
      <c r="C2760" t="s">
        <v>82</v>
      </c>
      <c r="D2760" t="s">
        <v>496</v>
      </c>
      <c r="E2760" t="s">
        <v>497</v>
      </c>
      <c r="G2760" t="s">
        <v>19</v>
      </c>
      <c r="H2760" t="s">
        <v>102</v>
      </c>
      <c r="I2760" t="s">
        <v>45</v>
      </c>
      <c r="J2760" t="s">
        <v>93</v>
      </c>
      <c r="K2760">
        <v>165</v>
      </c>
      <c r="L2760">
        <v>150</v>
      </c>
      <c r="M2760" t="s">
        <v>292</v>
      </c>
      <c r="N2760">
        <v>407</v>
      </c>
      <c r="P2760" cm="1">
        <f t="array" ref="P2760">IF(Q2760&gt;0,INDEX(Q2760:Q14894,MATCH(TRUE,INDEX(Q2760:Q14894="",,),0)-1),"")</f>
        <v>10</v>
      </c>
      <c r="Q2760">
        <f t="shared" si="62"/>
        <v>5</v>
      </c>
      <c r="R2760">
        <f>IF(P2760="","",0)</f>
        <v>0</v>
      </c>
    </row>
    <row r="2761" spans="1:18" x14ac:dyDescent="0.3">
      <c r="A2761" t="s">
        <v>412</v>
      </c>
      <c r="B2761" s="1">
        <v>38707</v>
      </c>
      <c r="C2761" t="s">
        <v>82</v>
      </c>
      <c r="D2761" t="s">
        <v>496</v>
      </c>
      <c r="E2761" t="s">
        <v>497</v>
      </c>
      <c r="G2761" t="s">
        <v>19</v>
      </c>
      <c r="H2761" t="s">
        <v>72</v>
      </c>
      <c r="I2761" t="s">
        <v>21</v>
      </c>
      <c r="J2761" t="s">
        <v>73</v>
      </c>
      <c r="K2761">
        <v>1538</v>
      </c>
      <c r="L2761">
        <v>11.05</v>
      </c>
      <c r="M2761" t="s">
        <v>292</v>
      </c>
      <c r="N2761">
        <v>18.010000000000002</v>
      </c>
      <c r="P2761" cm="1">
        <f t="array" ref="P2761">IF(Q2761&gt;0,INDEX(Q2761:Q14895,MATCH(TRUE,INDEX(Q2761:Q14895="",,),0)-1),"")</f>
        <v>10</v>
      </c>
      <c r="Q2761">
        <f t="shared" si="62"/>
        <v>5</v>
      </c>
      <c r="R2761">
        <f>IF(P2761="","",0)</f>
        <v>0</v>
      </c>
    </row>
    <row r="2762" spans="1:18" x14ac:dyDescent="0.3">
      <c r="A2762" t="s">
        <v>412</v>
      </c>
      <c r="B2762" s="1">
        <v>38707</v>
      </c>
      <c r="C2762" t="s">
        <v>82</v>
      </c>
      <c r="D2762" t="s">
        <v>496</v>
      </c>
      <c r="E2762" t="s">
        <v>497</v>
      </c>
      <c r="G2762" s="6" t="s">
        <v>88</v>
      </c>
      <c r="H2762" t="s">
        <v>85</v>
      </c>
      <c r="I2762" t="s">
        <v>45</v>
      </c>
      <c r="J2762" t="s">
        <v>93</v>
      </c>
      <c r="K2762">
        <v>38.9</v>
      </c>
      <c r="L2762">
        <v>27</v>
      </c>
      <c r="M2762" t="s">
        <v>292</v>
      </c>
      <c r="N2762">
        <v>27</v>
      </c>
      <c r="P2762" cm="1">
        <f t="array" ref="P2762">IF(Q2762&gt;0,INDEX(Q2762:Q14896,MATCH(TRUE,INDEX(Q2762:Q14896="",,),0)-1),"")</f>
        <v>10</v>
      </c>
      <c r="Q2762">
        <f t="shared" si="62"/>
        <v>5</v>
      </c>
      <c r="R2762">
        <f>IF(P2762="","",0)</f>
        <v>0</v>
      </c>
    </row>
    <row r="2763" spans="1:18" x14ac:dyDescent="0.3">
      <c r="A2763" t="s">
        <v>412</v>
      </c>
      <c r="B2763" s="1">
        <v>38707</v>
      </c>
      <c r="C2763" t="s">
        <v>82</v>
      </c>
      <c r="D2763" t="s">
        <v>496</v>
      </c>
      <c r="E2763" t="s">
        <v>497</v>
      </c>
      <c r="G2763" s="6" t="s">
        <v>88</v>
      </c>
      <c r="H2763" t="s">
        <v>200</v>
      </c>
      <c r="I2763" t="s">
        <v>45</v>
      </c>
      <c r="J2763" t="s">
        <v>93</v>
      </c>
      <c r="K2763">
        <v>18</v>
      </c>
      <c r="L2763">
        <v>51</v>
      </c>
      <c r="M2763" t="s">
        <v>292</v>
      </c>
      <c r="N2763">
        <v>51</v>
      </c>
      <c r="P2763" cm="1">
        <f t="array" ref="P2763">IF(Q2763&gt;0,INDEX(Q2763:Q14897,MATCH(TRUE,INDEX(Q2763:Q14897="",,),0)-1),"")</f>
        <v>10</v>
      </c>
      <c r="Q2763">
        <f t="shared" si="62"/>
        <v>5</v>
      </c>
      <c r="R2763">
        <f>IF(P2763="","",0)</f>
        <v>0</v>
      </c>
    </row>
    <row r="2764" spans="1:18" x14ac:dyDescent="0.3">
      <c r="A2764" t="s">
        <v>412</v>
      </c>
      <c r="B2764" s="1">
        <v>38707</v>
      </c>
      <c r="C2764" t="s">
        <v>82</v>
      </c>
      <c r="D2764" t="s">
        <v>496</v>
      </c>
      <c r="E2764" t="s">
        <v>497</v>
      </c>
      <c r="G2764" s="6" t="s">
        <v>88</v>
      </c>
      <c r="H2764" t="s">
        <v>72</v>
      </c>
      <c r="I2764" t="s">
        <v>45</v>
      </c>
      <c r="J2764" t="s">
        <v>93</v>
      </c>
      <c r="K2764">
        <v>6.4</v>
      </c>
      <c r="L2764">
        <v>22</v>
      </c>
      <c r="M2764" t="s">
        <v>292</v>
      </c>
      <c r="N2764">
        <v>22</v>
      </c>
      <c r="P2764" cm="1">
        <f t="array" ref="P2764">IF(Q2764&gt;0,INDEX(Q2764:Q14898,MATCH(TRUE,INDEX(Q2764:Q14898="",,),0)-1),"")</f>
        <v>10</v>
      </c>
      <c r="Q2764">
        <f t="shared" si="62"/>
        <v>5</v>
      </c>
      <c r="R2764">
        <f>IF(P2764="","",0)</f>
        <v>0</v>
      </c>
    </row>
    <row r="2765" spans="1:18" x14ac:dyDescent="0.3">
      <c r="A2765" t="s">
        <v>412</v>
      </c>
      <c r="B2765" s="1">
        <v>38707</v>
      </c>
      <c r="C2765" t="s">
        <v>82</v>
      </c>
      <c r="D2765" t="s">
        <v>496</v>
      </c>
      <c r="E2765" t="s">
        <v>497</v>
      </c>
      <c r="G2765" s="6" t="s">
        <v>88</v>
      </c>
      <c r="H2765" t="s">
        <v>128</v>
      </c>
      <c r="I2765" t="s">
        <v>21</v>
      </c>
      <c r="J2765" t="s">
        <v>73</v>
      </c>
      <c r="K2765">
        <v>59</v>
      </c>
      <c r="L2765">
        <v>17.100000000000001</v>
      </c>
      <c r="M2765" t="s">
        <v>292</v>
      </c>
      <c r="N2765">
        <v>17.100000000000001</v>
      </c>
      <c r="P2765" cm="1">
        <f t="array" ref="P2765">IF(Q2765&gt;0,INDEX(Q2765:Q14899,MATCH(TRUE,INDEX(Q2765:Q14899="",,),0)-1),"")</f>
        <v>10</v>
      </c>
      <c r="Q2765">
        <f t="shared" si="62"/>
        <v>5</v>
      </c>
      <c r="R2765">
        <f>IF(P2765="","",0)</f>
        <v>0</v>
      </c>
    </row>
    <row r="2766" spans="1:18" x14ac:dyDescent="0.3">
      <c r="A2766" t="s">
        <v>412</v>
      </c>
      <c r="B2766" s="1">
        <v>38707</v>
      </c>
      <c r="C2766" t="s">
        <v>82</v>
      </c>
      <c r="D2766" t="s">
        <v>496</v>
      </c>
      <c r="E2766" t="s">
        <v>497</v>
      </c>
      <c r="G2766" s="6" t="s">
        <v>88</v>
      </c>
      <c r="H2766" t="s">
        <v>101</v>
      </c>
      <c r="I2766" t="s">
        <v>21</v>
      </c>
      <c r="J2766" t="s">
        <v>73</v>
      </c>
      <c r="K2766">
        <v>45</v>
      </c>
      <c r="L2766">
        <v>20.9</v>
      </c>
      <c r="M2766" t="s">
        <v>292</v>
      </c>
      <c r="N2766">
        <v>20.9</v>
      </c>
      <c r="P2766" cm="1">
        <f t="array" ref="P2766">IF(Q2766&gt;0,INDEX(Q2766:Q14900,MATCH(TRUE,INDEX(Q2766:Q14900="",,),0)-1),"")</f>
        <v>10</v>
      </c>
      <c r="Q2766">
        <f t="shared" si="62"/>
        <v>5</v>
      </c>
      <c r="R2766">
        <f>IF(P2766="","",0)</f>
        <v>0</v>
      </c>
    </row>
    <row r="2767" spans="1:18" x14ac:dyDescent="0.3">
      <c r="A2767" t="s">
        <v>412</v>
      </c>
      <c r="B2767" s="1">
        <v>38707</v>
      </c>
      <c r="C2767" t="s">
        <v>82</v>
      </c>
      <c r="D2767" t="s">
        <v>496</v>
      </c>
      <c r="E2767" t="s">
        <v>497</v>
      </c>
      <c r="G2767" t="s">
        <v>19</v>
      </c>
      <c r="H2767" t="s">
        <v>102</v>
      </c>
      <c r="I2767" t="s">
        <v>45</v>
      </c>
      <c r="J2767" t="s">
        <v>93</v>
      </c>
      <c r="K2767">
        <v>165</v>
      </c>
      <c r="L2767">
        <v>150</v>
      </c>
      <c r="M2767" t="s">
        <v>297</v>
      </c>
      <c r="N2767">
        <v>281.51</v>
      </c>
      <c r="P2767" cm="1">
        <f t="array" ref="P2767">IF(Q2767&gt;0,INDEX(Q2767:Q14901,MATCH(TRUE,INDEX(Q2767:Q14901="",,),0)-1),"")</f>
        <v>10</v>
      </c>
      <c r="Q2767">
        <f t="shared" si="62"/>
        <v>6</v>
      </c>
      <c r="R2767">
        <f>IF(P2767="","",0)</f>
        <v>0</v>
      </c>
    </row>
    <row r="2768" spans="1:18" x14ac:dyDescent="0.3">
      <c r="A2768" t="s">
        <v>412</v>
      </c>
      <c r="B2768" s="1">
        <v>38707</v>
      </c>
      <c r="C2768" t="s">
        <v>82</v>
      </c>
      <c r="D2768" t="s">
        <v>496</v>
      </c>
      <c r="E2768" t="s">
        <v>497</v>
      </c>
      <c r="G2768" t="s">
        <v>19</v>
      </c>
      <c r="H2768" t="s">
        <v>72</v>
      </c>
      <c r="I2768" t="s">
        <v>21</v>
      </c>
      <c r="J2768" t="s">
        <v>73</v>
      </c>
      <c r="K2768">
        <v>1538</v>
      </c>
      <c r="L2768">
        <v>11.05</v>
      </c>
      <c r="M2768" t="s">
        <v>297</v>
      </c>
      <c r="N2768">
        <v>22.23</v>
      </c>
      <c r="P2768" cm="1">
        <f t="array" ref="P2768">IF(Q2768&gt;0,INDEX(Q2768:Q14902,MATCH(TRUE,INDEX(Q2768:Q14902="",,),0)-1),"")</f>
        <v>10</v>
      </c>
      <c r="Q2768">
        <f t="shared" si="62"/>
        <v>6</v>
      </c>
      <c r="R2768">
        <f>IF(P2768="","",0)</f>
        <v>0</v>
      </c>
    </row>
    <row r="2769" spans="1:18" x14ac:dyDescent="0.3">
      <c r="A2769" t="s">
        <v>412</v>
      </c>
      <c r="B2769" s="1">
        <v>38707</v>
      </c>
      <c r="C2769" t="s">
        <v>82</v>
      </c>
      <c r="D2769" t="s">
        <v>496</v>
      </c>
      <c r="E2769" t="s">
        <v>497</v>
      </c>
      <c r="G2769" s="6" t="s">
        <v>88</v>
      </c>
      <c r="H2769" t="s">
        <v>85</v>
      </c>
      <c r="I2769" t="s">
        <v>45</v>
      </c>
      <c r="J2769" t="s">
        <v>93</v>
      </c>
      <c r="K2769">
        <v>38.9</v>
      </c>
      <c r="L2769">
        <v>27</v>
      </c>
      <c r="M2769" t="s">
        <v>297</v>
      </c>
      <c r="N2769">
        <v>27</v>
      </c>
      <c r="P2769" cm="1">
        <f t="array" ref="P2769">IF(Q2769&gt;0,INDEX(Q2769:Q14903,MATCH(TRUE,INDEX(Q2769:Q14903="",,),0)-1),"")</f>
        <v>10</v>
      </c>
      <c r="Q2769">
        <f t="shared" si="62"/>
        <v>6</v>
      </c>
      <c r="R2769">
        <f>IF(P2769="","",0)</f>
        <v>0</v>
      </c>
    </row>
    <row r="2770" spans="1:18" x14ac:dyDescent="0.3">
      <c r="A2770" t="s">
        <v>412</v>
      </c>
      <c r="B2770" s="1">
        <v>38707</v>
      </c>
      <c r="C2770" t="s">
        <v>82</v>
      </c>
      <c r="D2770" t="s">
        <v>496</v>
      </c>
      <c r="E2770" t="s">
        <v>497</v>
      </c>
      <c r="G2770" s="6" t="s">
        <v>88</v>
      </c>
      <c r="H2770" t="s">
        <v>200</v>
      </c>
      <c r="I2770" t="s">
        <v>45</v>
      </c>
      <c r="J2770" t="s">
        <v>93</v>
      </c>
      <c r="K2770">
        <v>18</v>
      </c>
      <c r="L2770">
        <v>51</v>
      </c>
      <c r="M2770" t="s">
        <v>297</v>
      </c>
      <c r="N2770">
        <v>51</v>
      </c>
      <c r="P2770" cm="1">
        <f t="array" ref="P2770">IF(Q2770&gt;0,INDEX(Q2770:Q14904,MATCH(TRUE,INDEX(Q2770:Q14904="",,),0)-1),"")</f>
        <v>10</v>
      </c>
      <c r="Q2770">
        <f t="shared" si="62"/>
        <v>6</v>
      </c>
      <c r="R2770">
        <f>IF(P2770="","",0)</f>
        <v>0</v>
      </c>
    </row>
    <row r="2771" spans="1:18" x14ac:dyDescent="0.3">
      <c r="A2771" t="s">
        <v>412</v>
      </c>
      <c r="B2771" s="1">
        <v>38707</v>
      </c>
      <c r="C2771" t="s">
        <v>82</v>
      </c>
      <c r="D2771" t="s">
        <v>496</v>
      </c>
      <c r="E2771" t="s">
        <v>497</v>
      </c>
      <c r="G2771" s="6" t="s">
        <v>88</v>
      </c>
      <c r="H2771" t="s">
        <v>72</v>
      </c>
      <c r="I2771" t="s">
        <v>45</v>
      </c>
      <c r="J2771" t="s">
        <v>93</v>
      </c>
      <c r="K2771">
        <v>6.4</v>
      </c>
      <c r="L2771">
        <v>22</v>
      </c>
      <c r="M2771" t="s">
        <v>297</v>
      </c>
      <c r="N2771">
        <v>22</v>
      </c>
      <c r="P2771" cm="1">
        <f t="array" ref="P2771">IF(Q2771&gt;0,INDEX(Q2771:Q14905,MATCH(TRUE,INDEX(Q2771:Q14905="",,),0)-1),"")</f>
        <v>10</v>
      </c>
      <c r="Q2771">
        <f t="shared" si="62"/>
        <v>6</v>
      </c>
      <c r="R2771">
        <f>IF(P2771="","",0)</f>
        <v>0</v>
      </c>
    </row>
    <row r="2772" spans="1:18" x14ac:dyDescent="0.3">
      <c r="A2772" t="s">
        <v>412</v>
      </c>
      <c r="B2772" s="1">
        <v>38707</v>
      </c>
      <c r="C2772" t="s">
        <v>82</v>
      </c>
      <c r="D2772" t="s">
        <v>496</v>
      </c>
      <c r="E2772" t="s">
        <v>497</v>
      </c>
      <c r="G2772" s="6" t="s">
        <v>88</v>
      </c>
      <c r="H2772" t="s">
        <v>128</v>
      </c>
      <c r="I2772" t="s">
        <v>21</v>
      </c>
      <c r="J2772" t="s">
        <v>73</v>
      </c>
      <c r="K2772">
        <v>59</v>
      </c>
      <c r="L2772">
        <v>17.100000000000001</v>
      </c>
      <c r="M2772" t="s">
        <v>297</v>
      </c>
      <c r="N2772">
        <v>17.100000000000001</v>
      </c>
      <c r="P2772" cm="1">
        <f t="array" ref="P2772">IF(Q2772&gt;0,INDEX(Q2772:Q14906,MATCH(TRUE,INDEX(Q2772:Q14906="",,),0)-1),"")</f>
        <v>10</v>
      </c>
      <c r="Q2772">
        <f t="shared" si="62"/>
        <v>6</v>
      </c>
      <c r="R2772">
        <f>IF(P2772="","",0)</f>
        <v>0</v>
      </c>
    </row>
    <row r="2773" spans="1:18" x14ac:dyDescent="0.3">
      <c r="A2773" t="s">
        <v>412</v>
      </c>
      <c r="B2773" s="1">
        <v>38707</v>
      </c>
      <c r="C2773" t="s">
        <v>82</v>
      </c>
      <c r="D2773" t="s">
        <v>496</v>
      </c>
      <c r="E2773" t="s">
        <v>497</v>
      </c>
      <c r="G2773" s="6" t="s">
        <v>88</v>
      </c>
      <c r="H2773" t="s">
        <v>101</v>
      </c>
      <c r="I2773" t="s">
        <v>21</v>
      </c>
      <c r="J2773" t="s">
        <v>73</v>
      </c>
      <c r="K2773">
        <v>45</v>
      </c>
      <c r="L2773">
        <v>20.9</v>
      </c>
      <c r="M2773" t="s">
        <v>297</v>
      </c>
      <c r="N2773">
        <v>20.9</v>
      </c>
      <c r="P2773" cm="1">
        <f t="array" ref="P2773">IF(Q2773&gt;0,INDEX(Q2773:Q14907,MATCH(TRUE,INDEX(Q2773:Q14907="",,),0)-1),"")</f>
        <v>10</v>
      </c>
      <c r="Q2773">
        <f t="shared" si="62"/>
        <v>6</v>
      </c>
      <c r="R2773">
        <f>IF(P2773="","",0)</f>
        <v>0</v>
      </c>
    </row>
    <row r="2774" spans="1:18" x14ac:dyDescent="0.3">
      <c r="A2774" t="s">
        <v>412</v>
      </c>
      <c r="B2774" s="1">
        <v>38707</v>
      </c>
      <c r="C2774" t="s">
        <v>82</v>
      </c>
      <c r="D2774" t="s">
        <v>496</v>
      </c>
      <c r="E2774" t="s">
        <v>497</v>
      </c>
      <c r="G2774" t="s">
        <v>19</v>
      </c>
      <c r="H2774" t="s">
        <v>102</v>
      </c>
      <c r="I2774" t="s">
        <v>45</v>
      </c>
      <c r="J2774" t="s">
        <v>93</v>
      </c>
      <c r="K2774">
        <v>165</v>
      </c>
      <c r="L2774">
        <v>150</v>
      </c>
      <c r="M2774" t="s">
        <v>500</v>
      </c>
      <c r="N2774">
        <v>276.10000000000002</v>
      </c>
      <c r="P2774" cm="1">
        <f t="array" ref="P2774">IF(Q2774&gt;0,INDEX(Q2774:Q14908,MATCH(TRUE,INDEX(Q2774:Q14908="",,),0)-1),"")</f>
        <v>10</v>
      </c>
      <c r="Q2774">
        <f t="shared" si="62"/>
        <v>7</v>
      </c>
      <c r="R2774">
        <f>IF(P2774="","",0)</f>
        <v>0</v>
      </c>
    </row>
    <row r="2775" spans="1:18" x14ac:dyDescent="0.3">
      <c r="A2775" t="s">
        <v>412</v>
      </c>
      <c r="B2775" s="1">
        <v>38707</v>
      </c>
      <c r="C2775" t="s">
        <v>82</v>
      </c>
      <c r="D2775" t="s">
        <v>496</v>
      </c>
      <c r="E2775" t="s">
        <v>497</v>
      </c>
      <c r="G2775" t="s">
        <v>19</v>
      </c>
      <c r="H2775" t="s">
        <v>72</v>
      </c>
      <c r="I2775" t="s">
        <v>21</v>
      </c>
      <c r="J2775" t="s">
        <v>73</v>
      </c>
      <c r="K2775">
        <v>1538</v>
      </c>
      <c r="L2775">
        <v>11.05</v>
      </c>
      <c r="M2775" t="s">
        <v>500</v>
      </c>
      <c r="N2775">
        <v>16.100000000000001</v>
      </c>
      <c r="P2775" cm="1">
        <f t="array" ref="P2775">IF(Q2775&gt;0,INDEX(Q2775:Q14909,MATCH(TRUE,INDEX(Q2775:Q14909="",,),0)-1),"")</f>
        <v>10</v>
      </c>
      <c r="Q2775">
        <f t="shared" si="62"/>
        <v>7</v>
      </c>
      <c r="R2775">
        <f>IF(P2775="","",0)</f>
        <v>0</v>
      </c>
    </row>
    <row r="2776" spans="1:18" x14ac:dyDescent="0.3">
      <c r="A2776" t="s">
        <v>412</v>
      </c>
      <c r="B2776" s="1">
        <v>38707</v>
      </c>
      <c r="C2776" t="s">
        <v>82</v>
      </c>
      <c r="D2776" t="s">
        <v>496</v>
      </c>
      <c r="E2776" t="s">
        <v>497</v>
      </c>
      <c r="G2776" s="6" t="s">
        <v>88</v>
      </c>
      <c r="H2776" t="s">
        <v>85</v>
      </c>
      <c r="I2776" t="s">
        <v>45</v>
      </c>
      <c r="J2776" t="s">
        <v>93</v>
      </c>
      <c r="K2776">
        <v>38.9</v>
      </c>
      <c r="L2776">
        <v>27</v>
      </c>
      <c r="M2776" t="s">
        <v>500</v>
      </c>
      <c r="N2776">
        <v>27</v>
      </c>
      <c r="P2776" cm="1">
        <f t="array" ref="P2776">IF(Q2776&gt;0,INDEX(Q2776:Q14910,MATCH(TRUE,INDEX(Q2776:Q14910="",,),0)-1),"")</f>
        <v>10</v>
      </c>
      <c r="Q2776">
        <f t="shared" si="62"/>
        <v>7</v>
      </c>
      <c r="R2776">
        <f>IF(P2776="","",0)</f>
        <v>0</v>
      </c>
    </row>
    <row r="2777" spans="1:18" x14ac:dyDescent="0.3">
      <c r="A2777" t="s">
        <v>412</v>
      </c>
      <c r="B2777" s="1">
        <v>38707</v>
      </c>
      <c r="C2777" t="s">
        <v>82</v>
      </c>
      <c r="D2777" t="s">
        <v>496</v>
      </c>
      <c r="E2777" t="s">
        <v>497</v>
      </c>
      <c r="G2777" s="6" t="s">
        <v>88</v>
      </c>
      <c r="H2777" t="s">
        <v>200</v>
      </c>
      <c r="I2777" t="s">
        <v>45</v>
      </c>
      <c r="J2777" t="s">
        <v>93</v>
      </c>
      <c r="K2777">
        <v>18</v>
      </c>
      <c r="L2777">
        <v>51</v>
      </c>
      <c r="M2777" t="s">
        <v>500</v>
      </c>
      <c r="N2777">
        <v>51</v>
      </c>
      <c r="P2777" cm="1">
        <f t="array" ref="P2777">IF(Q2777&gt;0,INDEX(Q2777:Q14911,MATCH(TRUE,INDEX(Q2777:Q14911="",,),0)-1),"")</f>
        <v>10</v>
      </c>
      <c r="Q2777">
        <f t="shared" si="62"/>
        <v>7</v>
      </c>
      <c r="R2777">
        <f>IF(P2777="","",0)</f>
        <v>0</v>
      </c>
    </row>
    <row r="2778" spans="1:18" x14ac:dyDescent="0.3">
      <c r="A2778" t="s">
        <v>412</v>
      </c>
      <c r="B2778" s="1">
        <v>38707</v>
      </c>
      <c r="C2778" t="s">
        <v>82</v>
      </c>
      <c r="D2778" t="s">
        <v>496</v>
      </c>
      <c r="E2778" t="s">
        <v>497</v>
      </c>
      <c r="G2778" s="6" t="s">
        <v>88</v>
      </c>
      <c r="H2778" t="s">
        <v>72</v>
      </c>
      <c r="I2778" t="s">
        <v>45</v>
      </c>
      <c r="J2778" t="s">
        <v>93</v>
      </c>
      <c r="K2778">
        <v>6.4</v>
      </c>
      <c r="L2778">
        <v>22</v>
      </c>
      <c r="M2778" t="s">
        <v>500</v>
      </c>
      <c r="N2778">
        <v>22</v>
      </c>
      <c r="P2778" cm="1">
        <f t="array" ref="P2778">IF(Q2778&gt;0,INDEX(Q2778:Q14912,MATCH(TRUE,INDEX(Q2778:Q14912="",,),0)-1),"")</f>
        <v>10</v>
      </c>
      <c r="Q2778">
        <f t="shared" si="62"/>
        <v>7</v>
      </c>
      <c r="R2778">
        <f>IF(P2778="","",0)</f>
        <v>0</v>
      </c>
    </row>
    <row r="2779" spans="1:18" x14ac:dyDescent="0.3">
      <c r="A2779" t="s">
        <v>412</v>
      </c>
      <c r="B2779" s="1">
        <v>38707</v>
      </c>
      <c r="C2779" t="s">
        <v>82</v>
      </c>
      <c r="D2779" t="s">
        <v>496</v>
      </c>
      <c r="E2779" t="s">
        <v>497</v>
      </c>
      <c r="G2779" s="6" t="s">
        <v>88</v>
      </c>
      <c r="H2779" t="s">
        <v>128</v>
      </c>
      <c r="I2779" t="s">
        <v>21</v>
      </c>
      <c r="J2779" t="s">
        <v>73</v>
      </c>
      <c r="K2779">
        <v>59</v>
      </c>
      <c r="L2779">
        <v>17.100000000000001</v>
      </c>
      <c r="M2779" t="s">
        <v>500</v>
      </c>
      <c r="N2779">
        <v>17.100000000000001</v>
      </c>
      <c r="P2779" cm="1">
        <f t="array" ref="P2779">IF(Q2779&gt;0,INDEX(Q2779:Q14913,MATCH(TRUE,INDEX(Q2779:Q14913="",,),0)-1),"")</f>
        <v>10</v>
      </c>
      <c r="Q2779">
        <f t="shared" si="62"/>
        <v>7</v>
      </c>
      <c r="R2779">
        <f>IF(P2779="","",0)</f>
        <v>0</v>
      </c>
    </row>
    <row r="2780" spans="1:18" x14ac:dyDescent="0.3">
      <c r="A2780" t="s">
        <v>412</v>
      </c>
      <c r="B2780" s="1">
        <v>38707</v>
      </c>
      <c r="C2780" t="s">
        <v>82</v>
      </c>
      <c r="D2780" t="s">
        <v>496</v>
      </c>
      <c r="E2780" t="s">
        <v>497</v>
      </c>
      <c r="G2780" s="6" t="s">
        <v>88</v>
      </c>
      <c r="H2780" t="s">
        <v>101</v>
      </c>
      <c r="I2780" t="s">
        <v>21</v>
      </c>
      <c r="J2780" t="s">
        <v>73</v>
      </c>
      <c r="K2780">
        <v>45</v>
      </c>
      <c r="L2780">
        <v>20.9</v>
      </c>
      <c r="M2780" t="s">
        <v>500</v>
      </c>
      <c r="N2780">
        <v>20.9</v>
      </c>
      <c r="P2780" cm="1">
        <f t="array" ref="P2780">IF(Q2780&gt;0,INDEX(Q2780:Q14914,MATCH(TRUE,INDEX(Q2780:Q14914="",,),0)-1),"")</f>
        <v>10</v>
      </c>
      <c r="Q2780">
        <f t="shared" si="62"/>
        <v>7</v>
      </c>
      <c r="R2780">
        <f>IF(P2780="","",0)</f>
        <v>0</v>
      </c>
    </row>
    <row r="2781" spans="1:18" x14ac:dyDescent="0.3">
      <c r="A2781" t="s">
        <v>412</v>
      </c>
      <c r="B2781" s="1">
        <v>38707</v>
      </c>
      <c r="C2781" t="s">
        <v>82</v>
      </c>
      <c r="D2781" t="s">
        <v>496</v>
      </c>
      <c r="E2781" t="s">
        <v>497</v>
      </c>
      <c r="G2781" t="s">
        <v>19</v>
      </c>
      <c r="H2781" t="s">
        <v>102</v>
      </c>
      <c r="I2781" t="s">
        <v>45</v>
      </c>
      <c r="J2781" t="s">
        <v>93</v>
      </c>
      <c r="K2781">
        <v>165</v>
      </c>
      <c r="L2781">
        <v>150</v>
      </c>
      <c r="M2781" t="s">
        <v>272</v>
      </c>
      <c r="N2781">
        <v>301</v>
      </c>
      <c r="P2781" cm="1">
        <f t="array" ref="P2781">IF(Q2781&gt;0,INDEX(Q2781:Q14915,MATCH(TRUE,INDEX(Q2781:Q14915="",,),0)-1),"")</f>
        <v>10</v>
      </c>
      <c r="Q2781">
        <f t="shared" si="62"/>
        <v>8</v>
      </c>
      <c r="R2781">
        <f>IF(P2781="","",0)</f>
        <v>0</v>
      </c>
    </row>
    <row r="2782" spans="1:18" x14ac:dyDescent="0.3">
      <c r="A2782" t="s">
        <v>412</v>
      </c>
      <c r="B2782" s="1">
        <v>38707</v>
      </c>
      <c r="C2782" t="s">
        <v>82</v>
      </c>
      <c r="D2782" t="s">
        <v>496</v>
      </c>
      <c r="E2782" t="s">
        <v>497</v>
      </c>
      <c r="G2782" t="s">
        <v>19</v>
      </c>
      <c r="H2782" t="s">
        <v>72</v>
      </c>
      <c r="I2782" t="s">
        <v>21</v>
      </c>
      <c r="J2782" t="s">
        <v>73</v>
      </c>
      <c r="K2782">
        <v>1538</v>
      </c>
      <c r="L2782">
        <v>11.05</v>
      </c>
      <c r="M2782" t="s">
        <v>272</v>
      </c>
      <c r="N2782">
        <v>12.99</v>
      </c>
      <c r="P2782" cm="1">
        <f t="array" ref="P2782">IF(Q2782&gt;0,INDEX(Q2782:Q14916,MATCH(TRUE,INDEX(Q2782:Q14916="",,),0)-1),"")</f>
        <v>10</v>
      </c>
      <c r="Q2782">
        <f t="shared" si="62"/>
        <v>8</v>
      </c>
      <c r="R2782">
        <f>IF(P2782="","",0)</f>
        <v>0</v>
      </c>
    </row>
    <row r="2783" spans="1:18" x14ac:dyDescent="0.3">
      <c r="A2783" t="s">
        <v>412</v>
      </c>
      <c r="B2783" s="1">
        <v>38707</v>
      </c>
      <c r="C2783" t="s">
        <v>82</v>
      </c>
      <c r="D2783" t="s">
        <v>496</v>
      </c>
      <c r="E2783" t="s">
        <v>497</v>
      </c>
      <c r="G2783" s="6" t="s">
        <v>88</v>
      </c>
      <c r="H2783" t="s">
        <v>85</v>
      </c>
      <c r="I2783" t="s">
        <v>45</v>
      </c>
      <c r="J2783" t="s">
        <v>93</v>
      </c>
      <c r="K2783">
        <v>38.9</v>
      </c>
      <c r="L2783">
        <v>27</v>
      </c>
      <c r="M2783" t="s">
        <v>272</v>
      </c>
      <c r="N2783">
        <v>27</v>
      </c>
      <c r="P2783" cm="1">
        <f t="array" ref="P2783">IF(Q2783&gt;0,INDEX(Q2783:Q14917,MATCH(TRUE,INDEX(Q2783:Q14917="",,),0)-1),"")</f>
        <v>10</v>
      </c>
      <c r="Q2783">
        <f t="shared" si="62"/>
        <v>8</v>
      </c>
      <c r="R2783">
        <f>IF(P2783="","",0)</f>
        <v>0</v>
      </c>
    </row>
    <row r="2784" spans="1:18" x14ac:dyDescent="0.3">
      <c r="A2784" t="s">
        <v>412</v>
      </c>
      <c r="B2784" s="1">
        <v>38707</v>
      </c>
      <c r="C2784" t="s">
        <v>82</v>
      </c>
      <c r="D2784" t="s">
        <v>496</v>
      </c>
      <c r="E2784" t="s">
        <v>497</v>
      </c>
      <c r="G2784" s="6" t="s">
        <v>88</v>
      </c>
      <c r="H2784" t="s">
        <v>200</v>
      </c>
      <c r="I2784" t="s">
        <v>45</v>
      </c>
      <c r="J2784" t="s">
        <v>93</v>
      </c>
      <c r="K2784">
        <v>18</v>
      </c>
      <c r="L2784">
        <v>51</v>
      </c>
      <c r="M2784" t="s">
        <v>272</v>
      </c>
      <c r="N2784">
        <v>51</v>
      </c>
      <c r="P2784" cm="1">
        <f t="array" ref="P2784">IF(Q2784&gt;0,INDEX(Q2784:Q14918,MATCH(TRUE,INDEX(Q2784:Q14918="",,),0)-1),"")</f>
        <v>10</v>
      </c>
      <c r="Q2784">
        <f t="shared" si="62"/>
        <v>8</v>
      </c>
      <c r="R2784">
        <f>IF(P2784="","",0)</f>
        <v>0</v>
      </c>
    </row>
    <row r="2785" spans="1:18" x14ac:dyDescent="0.3">
      <c r="A2785" t="s">
        <v>412</v>
      </c>
      <c r="B2785" s="1">
        <v>38707</v>
      </c>
      <c r="C2785" t="s">
        <v>82</v>
      </c>
      <c r="D2785" t="s">
        <v>496</v>
      </c>
      <c r="E2785" t="s">
        <v>497</v>
      </c>
      <c r="G2785" s="6" t="s">
        <v>88</v>
      </c>
      <c r="H2785" t="s">
        <v>72</v>
      </c>
      <c r="I2785" t="s">
        <v>45</v>
      </c>
      <c r="J2785" t="s">
        <v>93</v>
      </c>
      <c r="K2785">
        <v>6.4</v>
      </c>
      <c r="L2785">
        <v>22</v>
      </c>
      <c r="M2785" t="s">
        <v>272</v>
      </c>
      <c r="N2785">
        <v>22</v>
      </c>
      <c r="P2785" cm="1">
        <f t="array" ref="P2785">IF(Q2785&gt;0,INDEX(Q2785:Q14919,MATCH(TRUE,INDEX(Q2785:Q14919="",,),0)-1),"")</f>
        <v>10</v>
      </c>
      <c r="Q2785">
        <f t="shared" si="62"/>
        <v>8</v>
      </c>
      <c r="R2785">
        <f>IF(P2785="","",0)</f>
        <v>0</v>
      </c>
    </row>
    <row r="2786" spans="1:18" x14ac:dyDescent="0.3">
      <c r="A2786" t="s">
        <v>412</v>
      </c>
      <c r="B2786" s="1">
        <v>38707</v>
      </c>
      <c r="C2786" t="s">
        <v>82</v>
      </c>
      <c r="D2786" t="s">
        <v>496</v>
      </c>
      <c r="E2786" t="s">
        <v>497</v>
      </c>
      <c r="G2786" s="6" t="s">
        <v>88</v>
      </c>
      <c r="H2786" t="s">
        <v>128</v>
      </c>
      <c r="I2786" t="s">
        <v>21</v>
      </c>
      <c r="J2786" t="s">
        <v>73</v>
      </c>
      <c r="K2786">
        <v>59</v>
      </c>
      <c r="L2786">
        <v>17.100000000000001</v>
      </c>
      <c r="M2786" t="s">
        <v>272</v>
      </c>
      <c r="N2786">
        <v>17.100000000000001</v>
      </c>
      <c r="P2786" cm="1">
        <f t="array" ref="P2786">IF(Q2786&gt;0,INDEX(Q2786:Q14920,MATCH(TRUE,INDEX(Q2786:Q14920="",,),0)-1),"")</f>
        <v>10</v>
      </c>
      <c r="Q2786">
        <f t="shared" si="62"/>
        <v>8</v>
      </c>
      <c r="R2786">
        <f>IF(P2786="","",0)</f>
        <v>0</v>
      </c>
    </row>
    <row r="2787" spans="1:18" x14ac:dyDescent="0.3">
      <c r="A2787" t="s">
        <v>412</v>
      </c>
      <c r="B2787" s="1">
        <v>38707</v>
      </c>
      <c r="C2787" t="s">
        <v>82</v>
      </c>
      <c r="D2787" t="s">
        <v>496</v>
      </c>
      <c r="E2787" t="s">
        <v>497</v>
      </c>
      <c r="G2787" s="6" t="s">
        <v>88</v>
      </c>
      <c r="H2787" t="s">
        <v>101</v>
      </c>
      <c r="I2787" t="s">
        <v>21</v>
      </c>
      <c r="J2787" t="s">
        <v>73</v>
      </c>
      <c r="K2787">
        <v>45</v>
      </c>
      <c r="L2787">
        <v>20.9</v>
      </c>
      <c r="M2787" t="s">
        <v>272</v>
      </c>
      <c r="N2787">
        <v>20.9</v>
      </c>
      <c r="P2787" cm="1">
        <f t="array" ref="P2787">IF(Q2787&gt;0,INDEX(Q2787:Q14921,MATCH(TRUE,INDEX(Q2787:Q14921="",,),0)-1),"")</f>
        <v>10</v>
      </c>
      <c r="Q2787">
        <f t="shared" si="62"/>
        <v>8</v>
      </c>
      <c r="R2787">
        <f>IF(P2787="","",0)</f>
        <v>0</v>
      </c>
    </row>
    <row r="2788" spans="1:18" x14ac:dyDescent="0.3">
      <c r="A2788" t="s">
        <v>412</v>
      </c>
      <c r="B2788" s="1">
        <v>38707</v>
      </c>
      <c r="C2788" t="s">
        <v>82</v>
      </c>
      <c r="D2788" t="s">
        <v>496</v>
      </c>
      <c r="E2788" t="s">
        <v>497</v>
      </c>
      <c r="G2788" t="s">
        <v>19</v>
      </c>
      <c r="H2788" t="s">
        <v>102</v>
      </c>
      <c r="I2788" t="s">
        <v>45</v>
      </c>
      <c r="J2788" t="s">
        <v>93</v>
      </c>
      <c r="K2788">
        <v>165</v>
      </c>
      <c r="L2788">
        <v>150</v>
      </c>
      <c r="M2788" t="s">
        <v>424</v>
      </c>
      <c r="N2788">
        <v>200</v>
      </c>
      <c r="P2788" cm="1">
        <f t="array" ref="P2788">IF(Q2788&gt;0,INDEX(Q2788:Q14922,MATCH(TRUE,INDEX(Q2788:Q14922="",,),0)-1),"")</f>
        <v>10</v>
      </c>
      <c r="Q2788">
        <f t="shared" si="62"/>
        <v>9</v>
      </c>
      <c r="R2788">
        <f>IF(P2788="","",0)</f>
        <v>0</v>
      </c>
    </row>
    <row r="2789" spans="1:18" x14ac:dyDescent="0.3">
      <c r="A2789" t="s">
        <v>412</v>
      </c>
      <c r="B2789" s="1">
        <v>38707</v>
      </c>
      <c r="C2789" t="s">
        <v>82</v>
      </c>
      <c r="D2789" t="s">
        <v>496</v>
      </c>
      <c r="E2789" t="s">
        <v>497</v>
      </c>
      <c r="G2789" t="s">
        <v>19</v>
      </c>
      <c r="H2789" t="s">
        <v>72</v>
      </c>
      <c r="I2789" t="s">
        <v>21</v>
      </c>
      <c r="J2789" t="s">
        <v>73</v>
      </c>
      <c r="K2789">
        <v>1538</v>
      </c>
      <c r="L2789">
        <v>11.05</v>
      </c>
      <c r="M2789" t="s">
        <v>424</v>
      </c>
      <c r="N2789">
        <v>12.15</v>
      </c>
      <c r="P2789" cm="1">
        <f t="array" ref="P2789">IF(Q2789&gt;0,INDEX(Q2789:Q14923,MATCH(TRUE,INDEX(Q2789:Q14923="",,),0)-1),"")</f>
        <v>10</v>
      </c>
      <c r="Q2789">
        <f t="shared" si="62"/>
        <v>9</v>
      </c>
      <c r="R2789">
        <f>IF(P2789="","",0)</f>
        <v>0</v>
      </c>
    </row>
    <row r="2790" spans="1:18" x14ac:dyDescent="0.3">
      <c r="A2790" t="s">
        <v>412</v>
      </c>
      <c r="B2790" s="1">
        <v>38707</v>
      </c>
      <c r="C2790" t="s">
        <v>82</v>
      </c>
      <c r="D2790" t="s">
        <v>496</v>
      </c>
      <c r="E2790" t="s">
        <v>497</v>
      </c>
      <c r="G2790" s="6" t="s">
        <v>88</v>
      </c>
      <c r="H2790" t="s">
        <v>85</v>
      </c>
      <c r="I2790" t="s">
        <v>45</v>
      </c>
      <c r="J2790" t="s">
        <v>93</v>
      </c>
      <c r="K2790">
        <v>38.9</v>
      </c>
      <c r="L2790">
        <v>27</v>
      </c>
      <c r="M2790" t="s">
        <v>424</v>
      </c>
      <c r="N2790">
        <v>27</v>
      </c>
      <c r="P2790" cm="1">
        <f t="array" ref="P2790">IF(Q2790&gt;0,INDEX(Q2790:Q14924,MATCH(TRUE,INDEX(Q2790:Q14924="",,),0)-1),"")</f>
        <v>10</v>
      </c>
      <c r="Q2790">
        <f t="shared" si="62"/>
        <v>9</v>
      </c>
      <c r="R2790">
        <f>IF(P2790="","",0)</f>
        <v>0</v>
      </c>
    </row>
    <row r="2791" spans="1:18" x14ac:dyDescent="0.3">
      <c r="A2791" t="s">
        <v>412</v>
      </c>
      <c r="B2791" s="1">
        <v>38707</v>
      </c>
      <c r="C2791" t="s">
        <v>82</v>
      </c>
      <c r="D2791" t="s">
        <v>496</v>
      </c>
      <c r="E2791" t="s">
        <v>497</v>
      </c>
      <c r="G2791" s="6" t="s">
        <v>88</v>
      </c>
      <c r="H2791" t="s">
        <v>200</v>
      </c>
      <c r="I2791" t="s">
        <v>45</v>
      </c>
      <c r="J2791" t="s">
        <v>93</v>
      </c>
      <c r="K2791">
        <v>18</v>
      </c>
      <c r="L2791">
        <v>51</v>
      </c>
      <c r="M2791" t="s">
        <v>424</v>
      </c>
      <c r="N2791">
        <v>51</v>
      </c>
      <c r="P2791" cm="1">
        <f t="array" ref="P2791">IF(Q2791&gt;0,INDEX(Q2791:Q14925,MATCH(TRUE,INDEX(Q2791:Q14925="",,),0)-1),"")</f>
        <v>10</v>
      </c>
      <c r="Q2791">
        <f t="shared" si="62"/>
        <v>9</v>
      </c>
      <c r="R2791">
        <f>IF(P2791="","",0)</f>
        <v>0</v>
      </c>
    </row>
    <row r="2792" spans="1:18" x14ac:dyDescent="0.3">
      <c r="A2792" t="s">
        <v>412</v>
      </c>
      <c r="B2792" s="1">
        <v>38707</v>
      </c>
      <c r="C2792" t="s">
        <v>82</v>
      </c>
      <c r="D2792" t="s">
        <v>496</v>
      </c>
      <c r="E2792" t="s">
        <v>497</v>
      </c>
      <c r="G2792" s="6" t="s">
        <v>88</v>
      </c>
      <c r="H2792" t="s">
        <v>72</v>
      </c>
      <c r="I2792" t="s">
        <v>45</v>
      </c>
      <c r="J2792" t="s">
        <v>93</v>
      </c>
      <c r="K2792">
        <v>6.4</v>
      </c>
      <c r="L2792">
        <v>22</v>
      </c>
      <c r="M2792" t="s">
        <v>424</v>
      </c>
      <c r="N2792">
        <v>22</v>
      </c>
      <c r="P2792" cm="1">
        <f t="array" ref="P2792">IF(Q2792&gt;0,INDEX(Q2792:Q14926,MATCH(TRUE,INDEX(Q2792:Q14926="",,),0)-1),"")</f>
        <v>10</v>
      </c>
      <c r="Q2792">
        <f t="shared" si="62"/>
        <v>9</v>
      </c>
      <c r="R2792">
        <f>IF(P2792="","",0)</f>
        <v>0</v>
      </c>
    </row>
    <row r="2793" spans="1:18" x14ac:dyDescent="0.3">
      <c r="A2793" t="s">
        <v>412</v>
      </c>
      <c r="B2793" s="1">
        <v>38707</v>
      </c>
      <c r="C2793" t="s">
        <v>82</v>
      </c>
      <c r="D2793" t="s">
        <v>496</v>
      </c>
      <c r="E2793" t="s">
        <v>497</v>
      </c>
      <c r="G2793" s="6" t="s">
        <v>88</v>
      </c>
      <c r="H2793" t="s">
        <v>128</v>
      </c>
      <c r="I2793" t="s">
        <v>21</v>
      </c>
      <c r="J2793" t="s">
        <v>73</v>
      </c>
      <c r="K2793">
        <v>59</v>
      </c>
      <c r="L2793">
        <v>17.100000000000001</v>
      </c>
      <c r="M2793" t="s">
        <v>424</v>
      </c>
      <c r="N2793">
        <v>17.100000000000001</v>
      </c>
      <c r="P2793" cm="1">
        <f t="array" ref="P2793">IF(Q2793&gt;0,INDEX(Q2793:Q14927,MATCH(TRUE,INDEX(Q2793:Q14927="",,),0)-1),"")</f>
        <v>10</v>
      </c>
      <c r="Q2793">
        <f t="shared" si="62"/>
        <v>9</v>
      </c>
      <c r="R2793">
        <f>IF(P2793="","",0)</f>
        <v>0</v>
      </c>
    </row>
    <row r="2794" spans="1:18" x14ac:dyDescent="0.3">
      <c r="A2794" t="s">
        <v>412</v>
      </c>
      <c r="B2794" s="1">
        <v>38707</v>
      </c>
      <c r="C2794" t="s">
        <v>82</v>
      </c>
      <c r="D2794" t="s">
        <v>496</v>
      </c>
      <c r="E2794" t="s">
        <v>497</v>
      </c>
      <c r="G2794" s="6" t="s">
        <v>88</v>
      </c>
      <c r="H2794" t="s">
        <v>101</v>
      </c>
      <c r="I2794" t="s">
        <v>21</v>
      </c>
      <c r="J2794" t="s">
        <v>73</v>
      </c>
      <c r="K2794">
        <v>45</v>
      </c>
      <c r="L2794">
        <v>20.9</v>
      </c>
      <c r="M2794" t="s">
        <v>424</v>
      </c>
      <c r="N2794">
        <v>20.9</v>
      </c>
      <c r="P2794" cm="1">
        <f t="array" ref="P2794">IF(Q2794&gt;0,INDEX(Q2794:Q14928,MATCH(TRUE,INDEX(Q2794:Q14928="",,),0)-1),"")</f>
        <v>10</v>
      </c>
      <c r="Q2794">
        <f t="shared" si="62"/>
        <v>9</v>
      </c>
      <c r="R2794">
        <f>IF(P2794="","",0)</f>
        <v>0</v>
      </c>
    </row>
    <row r="2795" spans="1:18" x14ac:dyDescent="0.3">
      <c r="A2795" t="s">
        <v>412</v>
      </c>
      <c r="B2795" s="1">
        <v>38707</v>
      </c>
      <c r="C2795" t="s">
        <v>82</v>
      </c>
      <c r="D2795" t="s">
        <v>496</v>
      </c>
      <c r="E2795" t="s">
        <v>497</v>
      </c>
      <c r="G2795" t="s">
        <v>19</v>
      </c>
      <c r="H2795" t="s">
        <v>102</v>
      </c>
      <c r="I2795" t="s">
        <v>45</v>
      </c>
      <c r="J2795" t="s">
        <v>93</v>
      </c>
      <c r="K2795">
        <v>165</v>
      </c>
      <c r="L2795">
        <v>150</v>
      </c>
      <c r="M2795" t="s">
        <v>501</v>
      </c>
      <c r="N2795">
        <v>160</v>
      </c>
      <c r="P2795" cm="1">
        <f t="array" ref="P2795">IF(Q2795&gt;0,INDEX(Q2795:Q14929,MATCH(TRUE,INDEX(Q2795:Q14929="",,),0)-1),"")</f>
        <v>10</v>
      </c>
      <c r="Q2795">
        <f t="shared" si="62"/>
        <v>10</v>
      </c>
      <c r="R2795">
        <f>IF(P2795="","",0)</f>
        <v>0</v>
      </c>
    </row>
    <row r="2796" spans="1:18" x14ac:dyDescent="0.3">
      <c r="A2796" t="s">
        <v>412</v>
      </c>
      <c r="B2796" s="1">
        <v>38707</v>
      </c>
      <c r="C2796" t="s">
        <v>82</v>
      </c>
      <c r="D2796" t="s">
        <v>496</v>
      </c>
      <c r="E2796" t="s">
        <v>497</v>
      </c>
      <c r="G2796" t="s">
        <v>19</v>
      </c>
      <c r="H2796" t="s">
        <v>72</v>
      </c>
      <c r="I2796" t="s">
        <v>21</v>
      </c>
      <c r="J2796" t="s">
        <v>73</v>
      </c>
      <c r="K2796">
        <v>1538</v>
      </c>
      <c r="L2796">
        <v>11.05</v>
      </c>
      <c r="M2796" t="s">
        <v>501</v>
      </c>
      <c r="N2796">
        <v>16</v>
      </c>
      <c r="P2796" cm="1">
        <f t="array" ref="P2796">IF(Q2796&gt;0,INDEX(Q2796:Q14930,MATCH(TRUE,INDEX(Q2796:Q14930="",,),0)-1),"")</f>
        <v>10</v>
      </c>
      <c r="Q2796">
        <f t="shared" si="62"/>
        <v>10</v>
      </c>
      <c r="R2796">
        <f>IF(P2796="","",0)</f>
        <v>0</v>
      </c>
    </row>
    <row r="2797" spans="1:18" x14ac:dyDescent="0.3">
      <c r="A2797" t="s">
        <v>412</v>
      </c>
      <c r="B2797" s="1">
        <v>38707</v>
      </c>
      <c r="C2797" t="s">
        <v>82</v>
      </c>
      <c r="D2797" t="s">
        <v>496</v>
      </c>
      <c r="E2797" t="s">
        <v>497</v>
      </c>
      <c r="G2797" s="6" t="s">
        <v>88</v>
      </c>
      <c r="H2797" t="s">
        <v>85</v>
      </c>
      <c r="I2797" t="s">
        <v>45</v>
      </c>
      <c r="J2797" t="s">
        <v>93</v>
      </c>
      <c r="K2797">
        <v>38.9</v>
      </c>
      <c r="L2797">
        <v>27</v>
      </c>
      <c r="M2797" t="s">
        <v>501</v>
      </c>
      <c r="N2797">
        <v>27</v>
      </c>
      <c r="P2797" cm="1">
        <f t="array" ref="P2797">IF(Q2797&gt;0,INDEX(Q2797:Q14931,MATCH(TRUE,INDEX(Q2797:Q14931="",,),0)-1),"")</f>
        <v>10</v>
      </c>
      <c r="Q2797">
        <f t="shared" ref="Q2797:Q2801" si="63">INT((ROW()-2732)/7)+1</f>
        <v>10</v>
      </c>
      <c r="R2797">
        <f>IF(P2797="","",0)</f>
        <v>0</v>
      </c>
    </row>
    <row r="2798" spans="1:18" x14ac:dyDescent="0.3">
      <c r="A2798" t="s">
        <v>412</v>
      </c>
      <c r="B2798" s="1">
        <v>38707</v>
      </c>
      <c r="C2798" t="s">
        <v>82</v>
      </c>
      <c r="D2798" t="s">
        <v>496</v>
      </c>
      <c r="E2798" t="s">
        <v>497</v>
      </c>
      <c r="G2798" s="6" t="s">
        <v>88</v>
      </c>
      <c r="H2798" t="s">
        <v>200</v>
      </c>
      <c r="I2798" t="s">
        <v>45</v>
      </c>
      <c r="J2798" t="s">
        <v>93</v>
      </c>
      <c r="K2798">
        <v>18</v>
      </c>
      <c r="L2798">
        <v>51</v>
      </c>
      <c r="M2798" t="s">
        <v>501</v>
      </c>
      <c r="N2798">
        <v>51</v>
      </c>
      <c r="P2798" cm="1">
        <f t="array" ref="P2798">IF(Q2798&gt;0,INDEX(Q2798:Q14932,MATCH(TRUE,INDEX(Q2798:Q14932="",,),0)-1),"")</f>
        <v>10</v>
      </c>
      <c r="Q2798">
        <f t="shared" si="63"/>
        <v>10</v>
      </c>
      <c r="R2798">
        <f>IF(P2798="","",0)</f>
        <v>0</v>
      </c>
    </row>
    <row r="2799" spans="1:18" x14ac:dyDescent="0.3">
      <c r="A2799" t="s">
        <v>412</v>
      </c>
      <c r="B2799" s="1">
        <v>38707</v>
      </c>
      <c r="C2799" t="s">
        <v>82</v>
      </c>
      <c r="D2799" t="s">
        <v>496</v>
      </c>
      <c r="E2799" t="s">
        <v>497</v>
      </c>
      <c r="G2799" s="6" t="s">
        <v>88</v>
      </c>
      <c r="H2799" t="s">
        <v>72</v>
      </c>
      <c r="I2799" t="s">
        <v>45</v>
      </c>
      <c r="J2799" t="s">
        <v>93</v>
      </c>
      <c r="K2799">
        <v>6.4</v>
      </c>
      <c r="L2799">
        <v>22</v>
      </c>
      <c r="M2799" t="s">
        <v>501</v>
      </c>
      <c r="N2799">
        <v>22</v>
      </c>
      <c r="P2799" cm="1">
        <f t="array" ref="P2799">IF(Q2799&gt;0,INDEX(Q2799:Q14933,MATCH(TRUE,INDEX(Q2799:Q14933="",,),0)-1),"")</f>
        <v>10</v>
      </c>
      <c r="Q2799">
        <f t="shared" si="63"/>
        <v>10</v>
      </c>
      <c r="R2799">
        <f>IF(P2799="","",0)</f>
        <v>0</v>
      </c>
    </row>
    <row r="2800" spans="1:18" x14ac:dyDescent="0.3">
      <c r="A2800" t="s">
        <v>412</v>
      </c>
      <c r="B2800" s="1">
        <v>38707</v>
      </c>
      <c r="C2800" t="s">
        <v>82</v>
      </c>
      <c r="D2800" t="s">
        <v>496</v>
      </c>
      <c r="E2800" t="s">
        <v>497</v>
      </c>
      <c r="G2800" s="6" t="s">
        <v>88</v>
      </c>
      <c r="H2800" t="s">
        <v>128</v>
      </c>
      <c r="I2800" t="s">
        <v>21</v>
      </c>
      <c r="J2800" t="s">
        <v>73</v>
      </c>
      <c r="K2800">
        <v>59</v>
      </c>
      <c r="L2800">
        <v>17.100000000000001</v>
      </c>
      <c r="M2800" t="s">
        <v>501</v>
      </c>
      <c r="N2800">
        <v>17.100000000000001</v>
      </c>
      <c r="P2800" cm="1">
        <f t="array" ref="P2800">IF(Q2800&gt;0,INDEX(Q2800:Q14934,MATCH(TRUE,INDEX(Q2800:Q14934="",,),0)-1),"")</f>
        <v>10</v>
      </c>
      <c r="Q2800">
        <f t="shared" si="63"/>
        <v>10</v>
      </c>
      <c r="R2800">
        <f>IF(P2800="","",0)</f>
        <v>0</v>
      </c>
    </row>
    <row r="2801" spans="1:18" x14ac:dyDescent="0.3">
      <c r="A2801" t="s">
        <v>412</v>
      </c>
      <c r="B2801" s="1">
        <v>38707</v>
      </c>
      <c r="C2801" t="s">
        <v>82</v>
      </c>
      <c r="D2801" t="s">
        <v>496</v>
      </c>
      <c r="E2801" t="s">
        <v>497</v>
      </c>
      <c r="G2801" s="6" t="s">
        <v>88</v>
      </c>
      <c r="H2801" t="s">
        <v>101</v>
      </c>
      <c r="I2801" t="s">
        <v>21</v>
      </c>
      <c r="J2801" t="s">
        <v>73</v>
      </c>
      <c r="K2801">
        <v>45</v>
      </c>
      <c r="L2801">
        <v>20.9</v>
      </c>
      <c r="M2801" t="s">
        <v>501</v>
      </c>
      <c r="N2801">
        <v>20.9</v>
      </c>
      <c r="P2801" cm="1">
        <f t="array" ref="P2801">IF(Q2801&gt;0,INDEX(Q2801:Q14935,MATCH(TRUE,INDEX(Q2801:Q14935="",,),0)-1),"")</f>
        <v>10</v>
      </c>
      <c r="Q2801">
        <f t="shared" si="63"/>
        <v>10</v>
      </c>
      <c r="R2801">
        <f>IF(P2801="","",0)</f>
        <v>0</v>
      </c>
    </row>
    <row r="2802" spans="1:18" x14ac:dyDescent="0.3">
      <c r="P2802" t="str" cm="1">
        <f t="array" ref="P2802">IF(Q2802&gt;0,INDEX(Q2802:Q14936,MATCH(TRUE,INDEX(Q2802:Q14936="",,),0)-1),"")</f>
        <v/>
      </c>
      <c r="R2802" t="str">
        <f>IF(P2802="","",0)</f>
        <v/>
      </c>
    </row>
    <row r="2803" spans="1:18" x14ac:dyDescent="0.3">
      <c r="A2803" t="s">
        <v>412</v>
      </c>
      <c r="B2803" s="1">
        <v>38700</v>
      </c>
      <c r="C2803" t="s">
        <v>82</v>
      </c>
      <c r="D2803" t="s">
        <v>502</v>
      </c>
      <c r="E2803" t="s">
        <v>503</v>
      </c>
      <c r="G2803" t="s">
        <v>19</v>
      </c>
      <c r="H2803" t="s">
        <v>41</v>
      </c>
      <c r="I2803" t="s">
        <v>45</v>
      </c>
      <c r="J2803" t="s">
        <v>93</v>
      </c>
      <c r="K2803">
        <v>58.7</v>
      </c>
      <c r="L2803">
        <v>152</v>
      </c>
      <c r="M2803" t="s">
        <v>504</v>
      </c>
      <c r="N2803">
        <v>200</v>
      </c>
      <c r="O2803" t="s">
        <v>24</v>
      </c>
      <c r="P2803" cm="1">
        <f t="array" ref="P2803">IF(Q2803&gt;0,INDEX(Q2803:Q14937,MATCH(TRUE,INDEX(Q2803:Q14937="",,),0)-1),"")</f>
        <v>1</v>
      </c>
      <c r="Q2803">
        <v>1</v>
      </c>
      <c r="R2803">
        <f>IF(P2803="","",0)</f>
        <v>0</v>
      </c>
    </row>
    <row r="2804" spans="1:18" x14ac:dyDescent="0.3">
      <c r="A2804" t="s">
        <v>412</v>
      </c>
      <c r="B2804" s="1">
        <v>38700</v>
      </c>
      <c r="C2804" t="s">
        <v>82</v>
      </c>
      <c r="D2804" t="s">
        <v>502</v>
      </c>
      <c r="E2804" t="s">
        <v>503</v>
      </c>
      <c r="G2804" t="s">
        <v>19</v>
      </c>
      <c r="H2804" t="s">
        <v>41</v>
      </c>
      <c r="I2804" t="s">
        <v>21</v>
      </c>
      <c r="J2804" t="s">
        <v>73</v>
      </c>
      <c r="K2804">
        <v>159</v>
      </c>
      <c r="L2804">
        <v>57.65</v>
      </c>
      <c r="M2804" t="s">
        <v>504</v>
      </c>
      <c r="N2804">
        <v>65.25</v>
      </c>
      <c r="O2804" t="s">
        <v>24</v>
      </c>
      <c r="P2804" cm="1">
        <f t="array" ref="P2804">IF(Q2804&gt;0,INDEX(Q2804:Q14938,MATCH(TRUE,INDEX(Q2804:Q14938="",,),0)-1),"")</f>
        <v>1</v>
      </c>
      <c r="Q2804">
        <v>1</v>
      </c>
      <c r="R2804">
        <f>IF(P2804="","",0)</f>
        <v>0</v>
      </c>
    </row>
    <row r="2805" spans="1:18" x14ac:dyDescent="0.3">
      <c r="A2805" t="s">
        <v>412</v>
      </c>
      <c r="B2805" s="1">
        <v>38700</v>
      </c>
      <c r="C2805" t="s">
        <v>82</v>
      </c>
      <c r="D2805" t="s">
        <v>502</v>
      </c>
      <c r="E2805" t="s">
        <v>503</v>
      </c>
      <c r="G2805" t="s">
        <v>19</v>
      </c>
      <c r="H2805" t="s">
        <v>95</v>
      </c>
      <c r="I2805" t="s">
        <v>21</v>
      </c>
      <c r="J2805" t="s">
        <v>73</v>
      </c>
      <c r="K2805">
        <v>52</v>
      </c>
      <c r="L2805">
        <v>54.4</v>
      </c>
      <c r="M2805" t="s">
        <v>504</v>
      </c>
      <c r="N2805">
        <v>65</v>
      </c>
      <c r="O2805" t="s">
        <v>24</v>
      </c>
      <c r="P2805" cm="1">
        <f t="array" ref="P2805">IF(Q2805&gt;0,INDEX(Q2805:Q14939,MATCH(TRUE,INDEX(Q2805:Q14939="",,),0)-1),"")</f>
        <v>1</v>
      </c>
      <c r="Q2805">
        <v>1</v>
      </c>
      <c r="R2805">
        <f>IF(P2805="","",0)</f>
        <v>0</v>
      </c>
    </row>
    <row r="2806" spans="1:18" x14ac:dyDescent="0.3">
      <c r="A2806" t="s">
        <v>412</v>
      </c>
      <c r="B2806" s="1">
        <v>38700</v>
      </c>
      <c r="C2806" t="s">
        <v>82</v>
      </c>
      <c r="D2806" t="s">
        <v>502</v>
      </c>
      <c r="E2806" t="s">
        <v>503</v>
      </c>
      <c r="G2806" s="6" t="s">
        <v>88</v>
      </c>
      <c r="H2806" t="s">
        <v>128</v>
      </c>
      <c r="I2806" t="s">
        <v>21</v>
      </c>
      <c r="J2806" t="s">
        <v>73</v>
      </c>
      <c r="K2806">
        <v>69</v>
      </c>
      <c r="L2806">
        <v>34.200000000000003</v>
      </c>
      <c r="M2806" t="s">
        <v>504</v>
      </c>
      <c r="N2806">
        <v>34.200000000000003</v>
      </c>
      <c r="O2806" t="s">
        <v>24</v>
      </c>
      <c r="P2806" cm="1">
        <f t="array" ref="P2806">IF(Q2806&gt;0,INDEX(Q2806:Q14940,MATCH(TRUE,INDEX(Q2806:Q14940="",,),0)-1),"")</f>
        <v>1</v>
      </c>
      <c r="Q2806">
        <v>1</v>
      </c>
      <c r="R2806">
        <f>IF(P2806="","",0)</f>
        <v>0</v>
      </c>
    </row>
    <row r="2807" spans="1:18" x14ac:dyDescent="0.3">
      <c r="A2807" t="s">
        <v>412</v>
      </c>
      <c r="B2807" s="1">
        <v>38700</v>
      </c>
      <c r="C2807" t="s">
        <v>82</v>
      </c>
      <c r="D2807" t="s">
        <v>502</v>
      </c>
      <c r="E2807" t="s">
        <v>503</v>
      </c>
      <c r="G2807" s="6" t="s">
        <v>88</v>
      </c>
      <c r="H2807" t="s">
        <v>101</v>
      </c>
      <c r="I2807" t="s">
        <v>21</v>
      </c>
      <c r="J2807" t="s">
        <v>73</v>
      </c>
      <c r="K2807">
        <v>40</v>
      </c>
      <c r="L2807">
        <v>41.8</v>
      </c>
      <c r="M2807" t="s">
        <v>504</v>
      </c>
      <c r="N2807">
        <v>41.8</v>
      </c>
      <c r="O2807" t="s">
        <v>24</v>
      </c>
      <c r="P2807" cm="1">
        <f t="array" ref="P2807">IF(Q2807&gt;0,INDEX(Q2807:Q14941,MATCH(TRUE,INDEX(Q2807:Q14941="",,),0)-1),"")</f>
        <v>1</v>
      </c>
      <c r="Q2807">
        <v>1</v>
      </c>
      <c r="R2807">
        <f>IF(P2807="","",0)</f>
        <v>0</v>
      </c>
    </row>
    <row r="2808" spans="1:18" x14ac:dyDescent="0.3">
      <c r="A2808" t="s">
        <v>412</v>
      </c>
      <c r="B2808" s="1">
        <v>38700</v>
      </c>
      <c r="C2808" t="s">
        <v>82</v>
      </c>
      <c r="D2808" t="s">
        <v>502</v>
      </c>
      <c r="E2808" t="s">
        <v>503</v>
      </c>
      <c r="G2808" s="6" t="s">
        <v>88</v>
      </c>
      <c r="H2808" t="s">
        <v>72</v>
      </c>
      <c r="I2808" t="s">
        <v>21</v>
      </c>
      <c r="J2808" t="s">
        <v>73</v>
      </c>
      <c r="K2808">
        <v>11</v>
      </c>
      <c r="L2808">
        <v>22.1</v>
      </c>
      <c r="M2808" t="s">
        <v>504</v>
      </c>
      <c r="N2808">
        <v>22.1</v>
      </c>
      <c r="O2808" t="s">
        <v>24</v>
      </c>
      <c r="P2808" cm="1">
        <f t="array" ref="P2808">IF(Q2808&gt;0,INDEX(Q2808:Q14942,MATCH(TRUE,INDEX(Q2808:Q14942="",,),0)-1),"")</f>
        <v>1</v>
      </c>
      <c r="Q2808">
        <v>1</v>
      </c>
      <c r="R2808">
        <f>IF(P2808="","",0)</f>
        <v>0</v>
      </c>
    </row>
    <row r="2809" spans="1:18" x14ac:dyDescent="0.3">
      <c r="P2809" t="str" cm="1">
        <f t="array" ref="P2809">IF(Q2809&gt;0,INDEX(Q2809:Q14943,MATCH(TRUE,INDEX(Q2809:Q14943="",,),0)-1),"")</f>
        <v/>
      </c>
      <c r="R2809" t="str">
        <f>IF(P2809="","",0)</f>
        <v/>
      </c>
    </row>
    <row r="2810" spans="1:18" x14ac:dyDescent="0.3">
      <c r="A2810" t="s">
        <v>412</v>
      </c>
      <c r="B2810" s="1">
        <v>38700</v>
      </c>
      <c r="C2810" t="s">
        <v>82</v>
      </c>
      <c r="D2810" t="s">
        <v>505</v>
      </c>
      <c r="E2810" t="s">
        <v>506</v>
      </c>
      <c r="G2810" t="s">
        <v>19</v>
      </c>
      <c r="H2810" t="s">
        <v>128</v>
      </c>
      <c r="I2810" t="s">
        <v>21</v>
      </c>
      <c r="J2810" t="s">
        <v>73</v>
      </c>
      <c r="K2810">
        <v>15</v>
      </c>
      <c r="L2810">
        <v>33.549999999999997</v>
      </c>
      <c r="M2810" t="s">
        <v>474</v>
      </c>
      <c r="N2810">
        <v>34.1</v>
      </c>
      <c r="O2810" t="s">
        <v>24</v>
      </c>
      <c r="P2810" cm="1">
        <f t="array" ref="P2810">IF(Q2810&gt;0,INDEX(Q2810:Q14944,MATCH(TRUE,INDEX(Q2810:Q14944="",,),0)-1),"")</f>
        <v>2</v>
      </c>
      <c r="Q2810">
        <v>1</v>
      </c>
      <c r="R2810">
        <f>IF(P2810="","",0)</f>
        <v>0</v>
      </c>
    </row>
    <row r="2811" spans="1:18" x14ac:dyDescent="0.3">
      <c r="A2811" t="s">
        <v>412</v>
      </c>
      <c r="B2811" s="1">
        <v>38700</v>
      </c>
      <c r="C2811" t="s">
        <v>82</v>
      </c>
      <c r="D2811" t="s">
        <v>505</v>
      </c>
      <c r="E2811" t="s">
        <v>506</v>
      </c>
      <c r="G2811" t="s">
        <v>19</v>
      </c>
      <c r="H2811" t="s">
        <v>183</v>
      </c>
      <c r="I2811" t="s">
        <v>21</v>
      </c>
      <c r="J2811" t="s">
        <v>73</v>
      </c>
      <c r="K2811">
        <v>93</v>
      </c>
      <c r="L2811">
        <v>30.15</v>
      </c>
      <c r="M2811" t="s">
        <v>474</v>
      </c>
      <c r="N2811">
        <v>35</v>
      </c>
      <c r="O2811" t="s">
        <v>24</v>
      </c>
      <c r="P2811" cm="1">
        <f t="array" ref="P2811">IF(Q2811&gt;0,INDEX(Q2811:Q14945,MATCH(TRUE,INDEX(Q2811:Q14945="",,),0)-1),"")</f>
        <v>2</v>
      </c>
      <c r="Q2811">
        <v>1</v>
      </c>
      <c r="R2811">
        <f>IF(P2811="","",0)</f>
        <v>0</v>
      </c>
    </row>
    <row r="2812" spans="1:18" x14ac:dyDescent="0.3">
      <c r="A2812" t="s">
        <v>412</v>
      </c>
      <c r="B2812" s="1">
        <v>38700</v>
      </c>
      <c r="C2812" t="s">
        <v>82</v>
      </c>
      <c r="D2812" t="s">
        <v>505</v>
      </c>
      <c r="E2812" t="s">
        <v>506</v>
      </c>
      <c r="G2812" t="s">
        <v>19</v>
      </c>
      <c r="H2812" t="s">
        <v>312</v>
      </c>
      <c r="I2812" t="s">
        <v>21</v>
      </c>
      <c r="J2812" t="s">
        <v>73</v>
      </c>
      <c r="K2812">
        <v>26</v>
      </c>
      <c r="L2812">
        <v>24.55</v>
      </c>
      <c r="M2812" t="s">
        <v>474</v>
      </c>
      <c r="N2812">
        <v>27.1</v>
      </c>
      <c r="O2812" t="s">
        <v>24</v>
      </c>
      <c r="P2812" cm="1">
        <f t="array" ref="P2812">IF(Q2812&gt;0,INDEX(Q2812:Q14946,MATCH(TRUE,INDEX(Q2812:Q14946="",,),0)-1),"")</f>
        <v>2</v>
      </c>
      <c r="Q2812">
        <v>1</v>
      </c>
      <c r="R2812">
        <f>IF(P2812="","",0)</f>
        <v>0</v>
      </c>
    </row>
    <row r="2813" spans="1:18" x14ac:dyDescent="0.3">
      <c r="A2813" t="s">
        <v>412</v>
      </c>
      <c r="B2813" s="1">
        <v>38700</v>
      </c>
      <c r="C2813" t="s">
        <v>82</v>
      </c>
      <c r="D2813" t="s">
        <v>505</v>
      </c>
      <c r="E2813" t="s">
        <v>506</v>
      </c>
      <c r="G2813" s="6" t="s">
        <v>88</v>
      </c>
      <c r="H2813" t="s">
        <v>116</v>
      </c>
      <c r="I2813" t="s">
        <v>21</v>
      </c>
      <c r="J2813" t="s">
        <v>73</v>
      </c>
      <c r="K2813">
        <v>11</v>
      </c>
      <c r="L2813">
        <v>24.35</v>
      </c>
      <c r="M2813" t="s">
        <v>474</v>
      </c>
      <c r="N2813">
        <v>24.35</v>
      </c>
      <c r="O2813" t="s">
        <v>24</v>
      </c>
      <c r="P2813" cm="1">
        <f t="array" ref="P2813">IF(Q2813&gt;0,INDEX(Q2813:Q14947,MATCH(TRUE,INDEX(Q2813:Q14947="",,),0)-1),"")</f>
        <v>2</v>
      </c>
      <c r="Q2813">
        <v>1</v>
      </c>
      <c r="R2813">
        <f>IF(P2813="","",0)</f>
        <v>0</v>
      </c>
    </row>
    <row r="2814" spans="1:18" x14ac:dyDescent="0.3">
      <c r="A2814" t="s">
        <v>412</v>
      </c>
      <c r="B2814" s="1">
        <v>38700</v>
      </c>
      <c r="C2814" t="s">
        <v>82</v>
      </c>
      <c r="D2814" t="s">
        <v>505</v>
      </c>
      <c r="E2814" t="s">
        <v>506</v>
      </c>
      <c r="G2814" s="6" t="s">
        <v>88</v>
      </c>
      <c r="H2814" t="s">
        <v>72</v>
      </c>
      <c r="I2814" t="s">
        <v>21</v>
      </c>
      <c r="J2814" t="s">
        <v>73</v>
      </c>
      <c r="K2814">
        <v>7</v>
      </c>
      <c r="L2814">
        <v>22.1</v>
      </c>
      <c r="M2814" t="s">
        <v>474</v>
      </c>
      <c r="N2814">
        <v>22.1</v>
      </c>
      <c r="O2814" t="s">
        <v>24</v>
      </c>
      <c r="P2814" cm="1">
        <f t="array" ref="P2814">IF(Q2814&gt;0,INDEX(Q2814:Q14948,MATCH(TRUE,INDEX(Q2814:Q14948="",,),0)-1),"")</f>
        <v>2</v>
      </c>
      <c r="Q2814">
        <v>1</v>
      </c>
      <c r="R2814">
        <f>IF(P2814="","",0)</f>
        <v>0</v>
      </c>
    </row>
    <row r="2815" spans="1:18" x14ac:dyDescent="0.3">
      <c r="A2815" t="s">
        <v>412</v>
      </c>
      <c r="B2815" s="1">
        <v>38700</v>
      </c>
      <c r="C2815" t="s">
        <v>82</v>
      </c>
      <c r="D2815" t="s">
        <v>505</v>
      </c>
      <c r="E2815" t="s">
        <v>506</v>
      </c>
      <c r="G2815" t="s">
        <v>19</v>
      </c>
      <c r="H2815" t="s">
        <v>128</v>
      </c>
      <c r="I2815" t="s">
        <v>21</v>
      </c>
      <c r="J2815" t="s">
        <v>73</v>
      </c>
      <c r="K2815">
        <v>15</v>
      </c>
      <c r="L2815">
        <v>33.549999999999997</v>
      </c>
      <c r="M2815" t="s">
        <v>297</v>
      </c>
      <c r="N2815">
        <v>53.1</v>
      </c>
      <c r="P2815" cm="1">
        <f t="array" ref="P2815">IF(Q2815&gt;0,INDEX(Q2815:Q14949,MATCH(TRUE,INDEX(Q2815:Q14949="",,),0)-1),"")</f>
        <v>2</v>
      </c>
      <c r="Q2815">
        <v>2</v>
      </c>
      <c r="R2815">
        <f>IF(P2815="","",0)</f>
        <v>0</v>
      </c>
    </row>
    <row r="2816" spans="1:18" x14ac:dyDescent="0.3">
      <c r="A2816" t="s">
        <v>412</v>
      </c>
      <c r="B2816" s="1">
        <v>38700</v>
      </c>
      <c r="C2816" t="s">
        <v>82</v>
      </c>
      <c r="D2816" t="s">
        <v>505</v>
      </c>
      <c r="E2816" t="s">
        <v>506</v>
      </c>
      <c r="G2816" t="s">
        <v>19</v>
      </c>
      <c r="H2816" t="s">
        <v>183</v>
      </c>
      <c r="I2816" t="s">
        <v>21</v>
      </c>
      <c r="J2816" t="s">
        <v>73</v>
      </c>
      <c r="K2816">
        <v>93</v>
      </c>
      <c r="L2816">
        <v>30.15</v>
      </c>
      <c r="M2816" t="s">
        <v>297</v>
      </c>
      <c r="N2816">
        <v>30.15</v>
      </c>
      <c r="P2816" cm="1">
        <f t="array" ref="P2816">IF(Q2816&gt;0,INDEX(Q2816:Q14950,MATCH(TRUE,INDEX(Q2816:Q14950="",,),0)-1),"")</f>
        <v>2</v>
      </c>
      <c r="Q2816">
        <v>2</v>
      </c>
      <c r="R2816">
        <f>IF(P2816="","",0)</f>
        <v>0</v>
      </c>
    </row>
    <row r="2817" spans="1:18" x14ac:dyDescent="0.3">
      <c r="A2817" t="s">
        <v>412</v>
      </c>
      <c r="B2817" s="1">
        <v>38700</v>
      </c>
      <c r="C2817" t="s">
        <v>82</v>
      </c>
      <c r="D2817" t="s">
        <v>505</v>
      </c>
      <c r="E2817" t="s">
        <v>506</v>
      </c>
      <c r="G2817" t="s">
        <v>19</v>
      </c>
      <c r="H2817" t="s">
        <v>312</v>
      </c>
      <c r="I2817" t="s">
        <v>21</v>
      </c>
      <c r="J2817" t="s">
        <v>73</v>
      </c>
      <c r="K2817">
        <v>26</v>
      </c>
      <c r="L2817">
        <v>24.55</v>
      </c>
      <c r="M2817" t="s">
        <v>297</v>
      </c>
      <c r="N2817">
        <v>24.55</v>
      </c>
      <c r="P2817" cm="1">
        <f t="array" ref="P2817">IF(Q2817&gt;0,INDEX(Q2817:Q14951,MATCH(TRUE,INDEX(Q2817:Q14951="",,),0)-1),"")</f>
        <v>2</v>
      </c>
      <c r="Q2817">
        <v>2</v>
      </c>
      <c r="R2817">
        <f>IF(P2817="","",0)</f>
        <v>0</v>
      </c>
    </row>
    <row r="2818" spans="1:18" x14ac:dyDescent="0.3">
      <c r="A2818" t="s">
        <v>412</v>
      </c>
      <c r="B2818" s="1">
        <v>38700</v>
      </c>
      <c r="C2818" t="s">
        <v>82</v>
      </c>
      <c r="D2818" t="s">
        <v>505</v>
      </c>
      <c r="E2818" t="s">
        <v>506</v>
      </c>
      <c r="G2818" s="6" t="s">
        <v>88</v>
      </c>
      <c r="H2818" t="s">
        <v>116</v>
      </c>
      <c r="I2818" t="s">
        <v>21</v>
      </c>
      <c r="J2818" t="s">
        <v>73</v>
      </c>
      <c r="K2818">
        <v>11</v>
      </c>
      <c r="L2818">
        <v>24.35</v>
      </c>
      <c r="M2818" t="s">
        <v>297</v>
      </c>
      <c r="N2818">
        <v>24.35</v>
      </c>
      <c r="P2818" cm="1">
        <f t="array" ref="P2818">IF(Q2818&gt;0,INDEX(Q2818:Q14952,MATCH(TRUE,INDEX(Q2818:Q14952="",,),0)-1),"")</f>
        <v>2</v>
      </c>
      <c r="Q2818">
        <v>2</v>
      </c>
      <c r="R2818">
        <f>IF(P2818="","",0)</f>
        <v>0</v>
      </c>
    </row>
    <row r="2819" spans="1:18" x14ac:dyDescent="0.3">
      <c r="A2819" t="s">
        <v>412</v>
      </c>
      <c r="B2819" s="1">
        <v>38700</v>
      </c>
      <c r="C2819" t="s">
        <v>82</v>
      </c>
      <c r="D2819" t="s">
        <v>505</v>
      </c>
      <c r="E2819" t="s">
        <v>506</v>
      </c>
      <c r="G2819" s="6" t="s">
        <v>88</v>
      </c>
      <c r="H2819" t="s">
        <v>72</v>
      </c>
      <c r="I2819" t="s">
        <v>21</v>
      </c>
      <c r="J2819" t="s">
        <v>73</v>
      </c>
      <c r="K2819">
        <v>7</v>
      </c>
      <c r="L2819">
        <v>22.1</v>
      </c>
      <c r="M2819" t="s">
        <v>297</v>
      </c>
      <c r="N2819">
        <v>22.1</v>
      </c>
      <c r="P2819" cm="1">
        <f t="array" ref="P2819">IF(Q2819&gt;0,INDEX(Q2819:Q14953,MATCH(TRUE,INDEX(Q2819:Q14953="",,),0)-1),"")</f>
        <v>2</v>
      </c>
      <c r="Q2819">
        <v>2</v>
      </c>
      <c r="R2819">
        <f>IF(P2819="","",0)</f>
        <v>0</v>
      </c>
    </row>
    <row r="2820" spans="1:18" x14ac:dyDescent="0.3">
      <c r="P2820" t="str" cm="1">
        <f t="array" ref="P2820">IF(Q2820&gt;0,INDEX(Q2820:Q14954,MATCH(TRUE,INDEX(Q2820:Q14954="",,),0)-1),"")</f>
        <v/>
      </c>
      <c r="R2820" t="str">
        <f>IF(P2820="","",0)</f>
        <v/>
      </c>
    </row>
    <row r="2821" spans="1:18" x14ac:dyDescent="0.3">
      <c r="A2821" t="s">
        <v>412</v>
      </c>
      <c r="B2821" s="1">
        <v>38700</v>
      </c>
      <c r="C2821" t="s">
        <v>82</v>
      </c>
      <c r="D2821" t="s">
        <v>507</v>
      </c>
      <c r="E2821" t="s">
        <v>508</v>
      </c>
      <c r="G2821" t="s">
        <v>19</v>
      </c>
      <c r="H2821" t="s">
        <v>102</v>
      </c>
      <c r="I2821" t="s">
        <v>45</v>
      </c>
      <c r="J2821" t="s">
        <v>93</v>
      </c>
      <c r="K2821">
        <v>5.3</v>
      </c>
      <c r="L2821">
        <v>979</v>
      </c>
      <c r="M2821" t="s">
        <v>509</v>
      </c>
      <c r="N2821">
        <v>1000</v>
      </c>
      <c r="O2821" t="s">
        <v>24</v>
      </c>
      <c r="P2821" cm="1">
        <f t="array" ref="P2821">IF(Q2821&gt;0,INDEX(Q2821:Q14955,MATCH(TRUE,INDEX(Q2821:Q14955="",,),0)-1),"")</f>
        <v>3</v>
      </c>
      <c r="Q2821">
        <f>INT((ROW()-2821)/8)+1</f>
        <v>1</v>
      </c>
      <c r="R2821">
        <f>IF(P2821="","",0)</f>
        <v>0</v>
      </c>
    </row>
    <row r="2822" spans="1:18" x14ac:dyDescent="0.3">
      <c r="A2822" t="s">
        <v>412</v>
      </c>
      <c r="B2822" s="1">
        <v>38700</v>
      </c>
      <c r="C2822" t="s">
        <v>82</v>
      </c>
      <c r="D2822" t="s">
        <v>507</v>
      </c>
      <c r="E2822" t="s">
        <v>508</v>
      </c>
      <c r="G2822" t="s">
        <v>19</v>
      </c>
      <c r="H2822" t="s">
        <v>102</v>
      </c>
      <c r="I2822" t="s">
        <v>21</v>
      </c>
      <c r="J2822" t="s">
        <v>73</v>
      </c>
      <c r="K2822">
        <v>342</v>
      </c>
      <c r="L2822">
        <v>30.45</v>
      </c>
      <c r="M2822" t="s">
        <v>509</v>
      </c>
      <c r="N2822">
        <v>40</v>
      </c>
      <c r="O2822" t="s">
        <v>24</v>
      </c>
      <c r="P2822" cm="1">
        <f t="array" ref="P2822">IF(Q2822&gt;0,INDEX(Q2822:Q14956,MATCH(TRUE,INDEX(Q2822:Q14956="",,),0)-1),"")</f>
        <v>3</v>
      </c>
      <c r="Q2822">
        <f t="shared" ref="Q2822:Q2844" si="64">INT((ROW()-2821)/8)+1</f>
        <v>1</v>
      </c>
      <c r="R2822">
        <f>IF(P2822="","",0)</f>
        <v>0</v>
      </c>
    </row>
    <row r="2823" spans="1:18" x14ac:dyDescent="0.3">
      <c r="A2823" t="s">
        <v>412</v>
      </c>
      <c r="B2823" s="1">
        <v>38700</v>
      </c>
      <c r="C2823" t="s">
        <v>82</v>
      </c>
      <c r="D2823" t="s">
        <v>507</v>
      </c>
      <c r="E2823" t="s">
        <v>508</v>
      </c>
      <c r="G2823" t="s">
        <v>19</v>
      </c>
      <c r="H2823" t="s">
        <v>100</v>
      </c>
      <c r="I2823" t="s">
        <v>21</v>
      </c>
      <c r="J2823" t="s">
        <v>73</v>
      </c>
      <c r="K2823">
        <v>118</v>
      </c>
      <c r="L2823">
        <v>16.899999999999999</v>
      </c>
      <c r="M2823" t="s">
        <v>509</v>
      </c>
      <c r="N2823">
        <v>40</v>
      </c>
      <c r="O2823" t="s">
        <v>24</v>
      </c>
      <c r="P2823" cm="1">
        <f t="array" ref="P2823">IF(Q2823&gt;0,INDEX(Q2823:Q14957,MATCH(TRUE,INDEX(Q2823:Q14957="",,),0)-1),"")</f>
        <v>3</v>
      </c>
      <c r="Q2823">
        <f t="shared" si="64"/>
        <v>1</v>
      </c>
      <c r="R2823">
        <f>IF(P2823="","",0)</f>
        <v>0</v>
      </c>
    </row>
    <row r="2824" spans="1:18" x14ac:dyDescent="0.3">
      <c r="A2824" t="s">
        <v>412</v>
      </c>
      <c r="B2824" s="1">
        <v>38700</v>
      </c>
      <c r="C2824" t="s">
        <v>82</v>
      </c>
      <c r="D2824" t="s">
        <v>507</v>
      </c>
      <c r="E2824" t="s">
        <v>508</v>
      </c>
      <c r="G2824" t="s">
        <v>19</v>
      </c>
      <c r="H2824" t="s">
        <v>128</v>
      </c>
      <c r="I2824" t="s">
        <v>21</v>
      </c>
      <c r="J2824" t="s">
        <v>73</v>
      </c>
      <c r="K2824">
        <v>152</v>
      </c>
      <c r="L2824">
        <v>29.8</v>
      </c>
      <c r="M2824" t="s">
        <v>509</v>
      </c>
      <c r="N2824">
        <v>40</v>
      </c>
      <c r="O2824" t="s">
        <v>24</v>
      </c>
      <c r="P2824" cm="1">
        <f t="array" ref="P2824">IF(Q2824&gt;0,INDEX(Q2824:Q14958,MATCH(TRUE,INDEX(Q2824:Q14958="",,),0)-1),"")</f>
        <v>3</v>
      </c>
      <c r="Q2824">
        <f t="shared" si="64"/>
        <v>1</v>
      </c>
      <c r="R2824">
        <f>IF(P2824="","",0)</f>
        <v>0</v>
      </c>
    </row>
    <row r="2825" spans="1:18" x14ac:dyDescent="0.3">
      <c r="A2825" t="s">
        <v>412</v>
      </c>
      <c r="B2825" s="1">
        <v>38700</v>
      </c>
      <c r="C2825" t="s">
        <v>82</v>
      </c>
      <c r="D2825" t="s">
        <v>507</v>
      </c>
      <c r="E2825" t="s">
        <v>508</v>
      </c>
      <c r="G2825" t="s">
        <v>19</v>
      </c>
      <c r="H2825" t="s">
        <v>72</v>
      </c>
      <c r="I2825" t="s">
        <v>21</v>
      </c>
      <c r="J2825" t="s">
        <v>73</v>
      </c>
      <c r="K2825">
        <v>466</v>
      </c>
      <c r="L2825">
        <v>19.2</v>
      </c>
      <c r="M2825" t="s">
        <v>509</v>
      </c>
      <c r="N2825">
        <v>40</v>
      </c>
      <c r="O2825" t="s">
        <v>24</v>
      </c>
      <c r="P2825" cm="1">
        <f t="array" ref="P2825">IF(Q2825&gt;0,INDEX(Q2825:Q14959,MATCH(TRUE,INDEX(Q2825:Q14959="",,),0)-1),"")</f>
        <v>3</v>
      </c>
      <c r="Q2825">
        <f t="shared" si="64"/>
        <v>1</v>
      </c>
      <c r="R2825">
        <f>IF(P2825="","",0)</f>
        <v>0</v>
      </c>
    </row>
    <row r="2826" spans="1:18" x14ac:dyDescent="0.3">
      <c r="A2826" t="s">
        <v>412</v>
      </c>
      <c r="B2826" s="1">
        <v>38700</v>
      </c>
      <c r="C2826" t="s">
        <v>82</v>
      </c>
      <c r="D2826" t="s">
        <v>507</v>
      </c>
      <c r="E2826" t="s">
        <v>508</v>
      </c>
      <c r="G2826" s="6" t="s">
        <v>88</v>
      </c>
      <c r="H2826" t="s">
        <v>100</v>
      </c>
      <c r="I2826" t="s">
        <v>45</v>
      </c>
      <c r="J2826" t="s">
        <v>93</v>
      </c>
      <c r="K2826">
        <v>24.1</v>
      </c>
      <c r="L2826">
        <v>147</v>
      </c>
      <c r="M2826" t="s">
        <v>509</v>
      </c>
      <c r="N2826">
        <v>147</v>
      </c>
      <c r="O2826" t="s">
        <v>24</v>
      </c>
      <c r="P2826" cm="1">
        <f t="array" ref="P2826">IF(Q2826&gt;0,INDEX(Q2826:Q14960,MATCH(TRUE,INDEX(Q2826:Q14960="",,),0)-1),"")</f>
        <v>3</v>
      </c>
      <c r="Q2826">
        <f t="shared" si="64"/>
        <v>1</v>
      </c>
      <c r="R2826">
        <f>IF(P2826="","",0)</f>
        <v>0</v>
      </c>
    </row>
    <row r="2827" spans="1:18" x14ac:dyDescent="0.3">
      <c r="A2827" t="s">
        <v>412</v>
      </c>
      <c r="B2827" s="1">
        <v>38700</v>
      </c>
      <c r="C2827" t="s">
        <v>82</v>
      </c>
      <c r="D2827" t="s">
        <v>507</v>
      </c>
      <c r="E2827" t="s">
        <v>508</v>
      </c>
      <c r="G2827" s="6" t="s">
        <v>88</v>
      </c>
      <c r="H2827" t="s">
        <v>72</v>
      </c>
      <c r="I2827" t="s">
        <v>45</v>
      </c>
      <c r="J2827" t="s">
        <v>93</v>
      </c>
      <c r="K2827">
        <v>3.7</v>
      </c>
      <c r="L2827">
        <v>149</v>
      </c>
      <c r="M2827" t="s">
        <v>509</v>
      </c>
      <c r="N2827">
        <v>149</v>
      </c>
      <c r="O2827" t="s">
        <v>24</v>
      </c>
      <c r="P2827" cm="1">
        <f t="array" ref="P2827">IF(Q2827&gt;0,INDEX(Q2827:Q14961,MATCH(TRUE,INDEX(Q2827:Q14961="",,),0)-1),"")</f>
        <v>3</v>
      </c>
      <c r="Q2827">
        <f t="shared" si="64"/>
        <v>1</v>
      </c>
      <c r="R2827">
        <f>IF(P2827="","",0)</f>
        <v>0</v>
      </c>
    </row>
    <row r="2828" spans="1:18" x14ac:dyDescent="0.3">
      <c r="A2828" t="s">
        <v>412</v>
      </c>
      <c r="B2828" s="1">
        <v>38700</v>
      </c>
      <c r="C2828" t="s">
        <v>82</v>
      </c>
      <c r="D2828" t="s">
        <v>507</v>
      </c>
      <c r="E2828" t="s">
        <v>508</v>
      </c>
      <c r="G2828" s="6" t="s">
        <v>88</v>
      </c>
      <c r="H2828" t="s">
        <v>101</v>
      </c>
      <c r="I2828" t="s">
        <v>21</v>
      </c>
      <c r="J2828" t="s">
        <v>73</v>
      </c>
      <c r="K2828">
        <v>6</v>
      </c>
      <c r="L2828">
        <v>36.35</v>
      </c>
      <c r="M2828" t="s">
        <v>509</v>
      </c>
      <c r="N2828">
        <v>36.35</v>
      </c>
      <c r="O2828" t="s">
        <v>24</v>
      </c>
      <c r="P2828" cm="1">
        <f t="array" ref="P2828">IF(Q2828&gt;0,INDEX(Q2828:Q14962,MATCH(TRUE,INDEX(Q2828:Q14962="",,),0)-1),"")</f>
        <v>3</v>
      </c>
      <c r="Q2828">
        <f t="shared" si="64"/>
        <v>1</v>
      </c>
      <c r="R2828">
        <f>IF(P2828="","",0)</f>
        <v>0</v>
      </c>
    </row>
    <row r="2829" spans="1:18" x14ac:dyDescent="0.3">
      <c r="A2829" t="s">
        <v>412</v>
      </c>
      <c r="B2829" s="1">
        <v>38700</v>
      </c>
      <c r="C2829" t="s">
        <v>82</v>
      </c>
      <c r="D2829" t="s">
        <v>507</v>
      </c>
      <c r="E2829" t="s">
        <v>508</v>
      </c>
      <c r="G2829" t="s">
        <v>19</v>
      </c>
      <c r="H2829" t="s">
        <v>102</v>
      </c>
      <c r="I2829" t="s">
        <v>45</v>
      </c>
      <c r="J2829" t="s">
        <v>93</v>
      </c>
      <c r="K2829">
        <v>5.3</v>
      </c>
      <c r="L2829">
        <v>979</v>
      </c>
      <c r="M2829" t="s">
        <v>510</v>
      </c>
      <c r="N2829">
        <v>1000</v>
      </c>
      <c r="P2829" cm="1">
        <f t="array" ref="P2829">IF(Q2829&gt;0,INDEX(Q2829:Q14963,MATCH(TRUE,INDEX(Q2829:Q14963="",,),0)-1),"")</f>
        <v>3</v>
      </c>
      <c r="Q2829">
        <f t="shared" si="64"/>
        <v>2</v>
      </c>
      <c r="R2829">
        <f>IF(P2829="","",0)</f>
        <v>0</v>
      </c>
    </row>
    <row r="2830" spans="1:18" x14ac:dyDescent="0.3">
      <c r="A2830" t="s">
        <v>412</v>
      </c>
      <c r="B2830" s="1">
        <v>38700</v>
      </c>
      <c r="C2830" t="s">
        <v>82</v>
      </c>
      <c r="D2830" t="s">
        <v>507</v>
      </c>
      <c r="E2830" t="s">
        <v>508</v>
      </c>
      <c r="G2830" t="s">
        <v>19</v>
      </c>
      <c r="H2830" t="s">
        <v>102</v>
      </c>
      <c r="I2830" t="s">
        <v>21</v>
      </c>
      <c r="J2830" t="s">
        <v>73</v>
      </c>
      <c r="K2830">
        <v>342</v>
      </c>
      <c r="L2830">
        <v>30.45</v>
      </c>
      <c r="M2830" t="s">
        <v>510</v>
      </c>
      <c r="N2830">
        <v>41</v>
      </c>
      <c r="P2830" cm="1">
        <f t="array" ref="P2830">IF(Q2830&gt;0,INDEX(Q2830:Q14964,MATCH(TRUE,INDEX(Q2830:Q14964="",,),0)-1),"")</f>
        <v>3</v>
      </c>
      <c r="Q2830">
        <f t="shared" si="64"/>
        <v>2</v>
      </c>
      <c r="R2830">
        <f>IF(P2830="","",0)</f>
        <v>0</v>
      </c>
    </row>
    <row r="2831" spans="1:18" x14ac:dyDescent="0.3">
      <c r="A2831" t="s">
        <v>412</v>
      </c>
      <c r="B2831" s="1">
        <v>38700</v>
      </c>
      <c r="C2831" t="s">
        <v>82</v>
      </c>
      <c r="D2831" t="s">
        <v>507</v>
      </c>
      <c r="E2831" t="s">
        <v>508</v>
      </c>
      <c r="G2831" t="s">
        <v>19</v>
      </c>
      <c r="H2831" t="s">
        <v>100</v>
      </c>
      <c r="I2831" t="s">
        <v>21</v>
      </c>
      <c r="J2831" t="s">
        <v>73</v>
      </c>
      <c r="K2831">
        <v>118</v>
      </c>
      <c r="L2831">
        <v>16.899999999999999</v>
      </c>
      <c r="M2831" t="s">
        <v>510</v>
      </c>
      <c r="N2831">
        <v>18</v>
      </c>
      <c r="P2831" cm="1">
        <f t="array" ref="P2831">IF(Q2831&gt;0,INDEX(Q2831:Q14965,MATCH(TRUE,INDEX(Q2831:Q14965="",,),0)-1),"")</f>
        <v>3</v>
      </c>
      <c r="Q2831">
        <f t="shared" si="64"/>
        <v>2</v>
      </c>
      <c r="R2831">
        <f>IF(P2831="","",0)</f>
        <v>0</v>
      </c>
    </row>
    <row r="2832" spans="1:18" x14ac:dyDescent="0.3">
      <c r="A2832" t="s">
        <v>412</v>
      </c>
      <c r="B2832" s="1">
        <v>38700</v>
      </c>
      <c r="C2832" t="s">
        <v>82</v>
      </c>
      <c r="D2832" t="s">
        <v>507</v>
      </c>
      <c r="E2832" t="s">
        <v>508</v>
      </c>
      <c r="G2832" t="s">
        <v>19</v>
      </c>
      <c r="H2832" t="s">
        <v>128</v>
      </c>
      <c r="I2832" t="s">
        <v>21</v>
      </c>
      <c r="J2832" t="s">
        <v>73</v>
      </c>
      <c r="K2832">
        <v>152</v>
      </c>
      <c r="L2832">
        <v>29.8</v>
      </c>
      <c r="M2832" t="s">
        <v>510</v>
      </c>
      <c r="N2832">
        <v>37</v>
      </c>
      <c r="P2832" cm="1">
        <f t="array" ref="P2832">IF(Q2832&gt;0,INDEX(Q2832:Q14966,MATCH(TRUE,INDEX(Q2832:Q14966="",,),0)-1),"")</f>
        <v>3</v>
      </c>
      <c r="Q2832">
        <f t="shared" si="64"/>
        <v>2</v>
      </c>
      <c r="R2832">
        <f>IF(P2832="","",0)</f>
        <v>0</v>
      </c>
    </row>
    <row r="2833" spans="1:18" x14ac:dyDescent="0.3">
      <c r="A2833" t="s">
        <v>412</v>
      </c>
      <c r="B2833" s="1">
        <v>38700</v>
      </c>
      <c r="C2833" t="s">
        <v>82</v>
      </c>
      <c r="D2833" t="s">
        <v>507</v>
      </c>
      <c r="E2833" t="s">
        <v>508</v>
      </c>
      <c r="G2833" t="s">
        <v>19</v>
      </c>
      <c r="H2833" t="s">
        <v>72</v>
      </c>
      <c r="I2833" t="s">
        <v>21</v>
      </c>
      <c r="J2833" t="s">
        <v>73</v>
      </c>
      <c r="K2833">
        <v>466</v>
      </c>
      <c r="L2833">
        <v>19.2</v>
      </c>
      <c r="M2833" t="s">
        <v>510</v>
      </c>
      <c r="N2833">
        <v>31</v>
      </c>
      <c r="P2833" cm="1">
        <f t="array" ref="P2833">IF(Q2833&gt;0,INDEX(Q2833:Q14967,MATCH(TRUE,INDEX(Q2833:Q14967="",,),0)-1),"")</f>
        <v>3</v>
      </c>
      <c r="Q2833">
        <f t="shared" si="64"/>
        <v>2</v>
      </c>
      <c r="R2833">
        <f>IF(P2833="","",0)</f>
        <v>0</v>
      </c>
    </row>
    <row r="2834" spans="1:18" x14ac:dyDescent="0.3">
      <c r="A2834" t="s">
        <v>412</v>
      </c>
      <c r="B2834" s="1">
        <v>38700</v>
      </c>
      <c r="C2834" t="s">
        <v>82</v>
      </c>
      <c r="D2834" t="s">
        <v>507</v>
      </c>
      <c r="E2834" t="s">
        <v>508</v>
      </c>
      <c r="G2834" s="6" t="s">
        <v>88</v>
      </c>
      <c r="H2834" t="s">
        <v>100</v>
      </c>
      <c r="I2834" t="s">
        <v>45</v>
      </c>
      <c r="J2834" t="s">
        <v>93</v>
      </c>
      <c r="K2834">
        <v>24.1</v>
      </c>
      <c r="L2834">
        <v>147</v>
      </c>
      <c r="M2834" t="s">
        <v>510</v>
      </c>
      <c r="N2834">
        <v>147</v>
      </c>
      <c r="P2834" cm="1">
        <f t="array" ref="P2834">IF(Q2834&gt;0,INDEX(Q2834:Q14968,MATCH(TRUE,INDEX(Q2834:Q14968="",,),0)-1),"")</f>
        <v>3</v>
      </c>
      <c r="Q2834">
        <f t="shared" si="64"/>
        <v>2</v>
      </c>
      <c r="R2834">
        <f>IF(P2834="","",0)</f>
        <v>0</v>
      </c>
    </row>
    <row r="2835" spans="1:18" x14ac:dyDescent="0.3">
      <c r="A2835" t="s">
        <v>412</v>
      </c>
      <c r="B2835" s="1">
        <v>38700</v>
      </c>
      <c r="C2835" t="s">
        <v>82</v>
      </c>
      <c r="D2835" t="s">
        <v>507</v>
      </c>
      <c r="E2835" t="s">
        <v>508</v>
      </c>
      <c r="G2835" s="6" t="s">
        <v>88</v>
      </c>
      <c r="H2835" t="s">
        <v>72</v>
      </c>
      <c r="I2835" t="s">
        <v>45</v>
      </c>
      <c r="J2835" t="s">
        <v>93</v>
      </c>
      <c r="K2835">
        <v>3.7</v>
      </c>
      <c r="L2835">
        <v>149</v>
      </c>
      <c r="M2835" t="s">
        <v>510</v>
      </c>
      <c r="N2835">
        <v>149</v>
      </c>
      <c r="P2835" cm="1">
        <f t="array" ref="P2835">IF(Q2835&gt;0,INDEX(Q2835:Q14969,MATCH(TRUE,INDEX(Q2835:Q14969="",,),0)-1),"")</f>
        <v>3</v>
      </c>
      <c r="Q2835">
        <f t="shared" si="64"/>
        <v>2</v>
      </c>
      <c r="R2835">
        <f>IF(P2835="","",0)</f>
        <v>0</v>
      </c>
    </row>
    <row r="2836" spans="1:18" x14ac:dyDescent="0.3">
      <c r="A2836" t="s">
        <v>412</v>
      </c>
      <c r="B2836" s="1">
        <v>38700</v>
      </c>
      <c r="C2836" t="s">
        <v>82</v>
      </c>
      <c r="D2836" t="s">
        <v>507</v>
      </c>
      <c r="E2836" t="s">
        <v>508</v>
      </c>
      <c r="G2836" s="6" t="s">
        <v>88</v>
      </c>
      <c r="H2836" t="s">
        <v>101</v>
      </c>
      <c r="I2836" t="s">
        <v>21</v>
      </c>
      <c r="J2836" t="s">
        <v>73</v>
      </c>
      <c r="K2836">
        <v>6</v>
      </c>
      <c r="L2836">
        <v>36.35</v>
      </c>
      <c r="M2836" t="s">
        <v>510</v>
      </c>
      <c r="N2836">
        <v>36.35</v>
      </c>
      <c r="P2836" cm="1">
        <f t="array" ref="P2836">IF(Q2836&gt;0,INDEX(Q2836:Q14970,MATCH(TRUE,INDEX(Q2836:Q14970="",,),0)-1),"")</f>
        <v>3</v>
      </c>
      <c r="Q2836">
        <f t="shared" si="64"/>
        <v>2</v>
      </c>
      <c r="R2836">
        <f>IF(P2836="","",0)</f>
        <v>0</v>
      </c>
    </row>
    <row r="2837" spans="1:18" x14ac:dyDescent="0.3">
      <c r="A2837" t="s">
        <v>412</v>
      </c>
      <c r="B2837" s="1">
        <v>38700</v>
      </c>
      <c r="C2837" t="s">
        <v>82</v>
      </c>
      <c r="D2837" t="s">
        <v>507</v>
      </c>
      <c r="E2837" t="s">
        <v>508</v>
      </c>
      <c r="G2837" t="s">
        <v>19</v>
      </c>
      <c r="H2837" t="s">
        <v>102</v>
      </c>
      <c r="I2837" t="s">
        <v>45</v>
      </c>
      <c r="J2837" t="s">
        <v>93</v>
      </c>
      <c r="K2837">
        <v>5.3</v>
      </c>
      <c r="L2837">
        <v>979</v>
      </c>
      <c r="M2837" t="s">
        <v>272</v>
      </c>
      <c r="N2837">
        <v>979</v>
      </c>
      <c r="P2837" cm="1">
        <f t="array" ref="P2837">IF(Q2837&gt;0,INDEX(Q2837:Q14971,MATCH(TRUE,INDEX(Q2837:Q14971="",,),0)-1),"")</f>
        <v>3</v>
      </c>
      <c r="Q2837">
        <f t="shared" si="64"/>
        <v>3</v>
      </c>
      <c r="R2837">
        <f>IF(P2837="","",0)</f>
        <v>0</v>
      </c>
    </row>
    <row r="2838" spans="1:18" x14ac:dyDescent="0.3">
      <c r="A2838" t="s">
        <v>412</v>
      </c>
      <c r="B2838" s="1">
        <v>38700</v>
      </c>
      <c r="C2838" t="s">
        <v>82</v>
      </c>
      <c r="D2838" t="s">
        <v>507</v>
      </c>
      <c r="E2838" t="s">
        <v>508</v>
      </c>
      <c r="G2838" t="s">
        <v>19</v>
      </c>
      <c r="H2838" t="s">
        <v>102</v>
      </c>
      <c r="I2838" t="s">
        <v>21</v>
      </c>
      <c r="J2838" t="s">
        <v>73</v>
      </c>
      <c r="K2838">
        <v>342</v>
      </c>
      <c r="L2838">
        <v>30.45</v>
      </c>
      <c r="M2838" t="s">
        <v>272</v>
      </c>
      <c r="N2838">
        <v>30.47</v>
      </c>
      <c r="P2838" cm="1">
        <f t="array" ref="P2838">IF(Q2838&gt;0,INDEX(Q2838:Q14972,MATCH(TRUE,INDEX(Q2838:Q14972="",,),0)-1),"")</f>
        <v>3</v>
      </c>
      <c r="Q2838">
        <f t="shared" si="64"/>
        <v>3</v>
      </c>
      <c r="R2838">
        <f>IF(P2838="","",0)</f>
        <v>0</v>
      </c>
    </row>
    <row r="2839" spans="1:18" x14ac:dyDescent="0.3">
      <c r="A2839" t="s">
        <v>412</v>
      </c>
      <c r="B2839" s="1">
        <v>38700</v>
      </c>
      <c r="C2839" t="s">
        <v>82</v>
      </c>
      <c r="D2839" t="s">
        <v>507</v>
      </c>
      <c r="E2839" t="s">
        <v>508</v>
      </c>
      <c r="G2839" t="s">
        <v>19</v>
      </c>
      <c r="H2839" t="s">
        <v>100</v>
      </c>
      <c r="I2839" t="s">
        <v>21</v>
      </c>
      <c r="J2839" t="s">
        <v>73</v>
      </c>
      <c r="K2839">
        <v>118</v>
      </c>
      <c r="L2839">
        <v>16.899999999999999</v>
      </c>
      <c r="M2839" t="s">
        <v>272</v>
      </c>
      <c r="N2839">
        <v>16.989999999999998</v>
      </c>
      <c r="P2839" cm="1">
        <f t="array" ref="P2839">IF(Q2839&gt;0,INDEX(Q2839:Q14973,MATCH(TRUE,INDEX(Q2839:Q14973="",,),0)-1),"")</f>
        <v>3</v>
      </c>
      <c r="Q2839">
        <f t="shared" si="64"/>
        <v>3</v>
      </c>
      <c r="R2839">
        <f>IF(P2839="","",0)</f>
        <v>0</v>
      </c>
    </row>
    <row r="2840" spans="1:18" x14ac:dyDescent="0.3">
      <c r="A2840" t="s">
        <v>412</v>
      </c>
      <c r="B2840" s="1">
        <v>38700</v>
      </c>
      <c r="C2840" t="s">
        <v>82</v>
      </c>
      <c r="D2840" t="s">
        <v>507</v>
      </c>
      <c r="E2840" t="s">
        <v>508</v>
      </c>
      <c r="G2840" t="s">
        <v>19</v>
      </c>
      <c r="H2840" t="s">
        <v>128</v>
      </c>
      <c r="I2840" t="s">
        <v>21</v>
      </c>
      <c r="J2840" t="s">
        <v>73</v>
      </c>
      <c r="K2840">
        <v>152</v>
      </c>
      <c r="L2840">
        <v>29.8</v>
      </c>
      <c r="M2840" t="s">
        <v>272</v>
      </c>
      <c r="N2840">
        <v>29.81</v>
      </c>
      <c r="P2840" cm="1">
        <f t="array" ref="P2840">IF(Q2840&gt;0,INDEX(Q2840:Q14974,MATCH(TRUE,INDEX(Q2840:Q14974="",,),0)-1),"")</f>
        <v>3</v>
      </c>
      <c r="Q2840">
        <f t="shared" si="64"/>
        <v>3</v>
      </c>
      <c r="R2840">
        <f>IF(P2840="","",0)</f>
        <v>0</v>
      </c>
    </row>
    <row r="2841" spans="1:18" x14ac:dyDescent="0.3">
      <c r="A2841" t="s">
        <v>412</v>
      </c>
      <c r="B2841" s="1">
        <v>38700</v>
      </c>
      <c r="C2841" t="s">
        <v>82</v>
      </c>
      <c r="D2841" t="s">
        <v>507</v>
      </c>
      <c r="E2841" t="s">
        <v>508</v>
      </c>
      <c r="G2841" t="s">
        <v>19</v>
      </c>
      <c r="H2841" t="s">
        <v>72</v>
      </c>
      <c r="I2841" t="s">
        <v>21</v>
      </c>
      <c r="J2841" t="s">
        <v>73</v>
      </c>
      <c r="K2841">
        <v>466</v>
      </c>
      <c r="L2841">
        <v>19.2</v>
      </c>
      <c r="M2841" t="s">
        <v>272</v>
      </c>
      <c r="N2841">
        <v>23.99</v>
      </c>
      <c r="P2841" cm="1">
        <f t="array" ref="P2841">IF(Q2841&gt;0,INDEX(Q2841:Q14975,MATCH(TRUE,INDEX(Q2841:Q14975="",,),0)-1),"")</f>
        <v>3</v>
      </c>
      <c r="Q2841">
        <f t="shared" si="64"/>
        <v>3</v>
      </c>
      <c r="R2841">
        <f>IF(P2841="","",0)</f>
        <v>0</v>
      </c>
    </row>
    <row r="2842" spans="1:18" x14ac:dyDescent="0.3">
      <c r="A2842" t="s">
        <v>412</v>
      </c>
      <c r="B2842" s="1">
        <v>38700</v>
      </c>
      <c r="C2842" t="s">
        <v>82</v>
      </c>
      <c r="D2842" t="s">
        <v>507</v>
      </c>
      <c r="E2842" t="s">
        <v>508</v>
      </c>
      <c r="G2842" s="6" t="s">
        <v>88</v>
      </c>
      <c r="H2842" t="s">
        <v>100</v>
      </c>
      <c r="I2842" t="s">
        <v>45</v>
      </c>
      <c r="J2842" t="s">
        <v>93</v>
      </c>
      <c r="K2842">
        <v>24.1</v>
      </c>
      <c r="L2842">
        <v>147</v>
      </c>
      <c r="M2842" t="s">
        <v>272</v>
      </c>
      <c r="N2842">
        <v>147</v>
      </c>
      <c r="P2842" cm="1">
        <f t="array" ref="P2842">IF(Q2842&gt;0,INDEX(Q2842:Q14976,MATCH(TRUE,INDEX(Q2842:Q14976="",,),0)-1),"")</f>
        <v>3</v>
      </c>
      <c r="Q2842">
        <f t="shared" si="64"/>
        <v>3</v>
      </c>
      <c r="R2842">
        <f>IF(P2842="","",0)</f>
        <v>0</v>
      </c>
    </row>
    <row r="2843" spans="1:18" x14ac:dyDescent="0.3">
      <c r="A2843" t="s">
        <v>412</v>
      </c>
      <c r="B2843" s="1">
        <v>38700</v>
      </c>
      <c r="C2843" t="s">
        <v>82</v>
      </c>
      <c r="D2843" t="s">
        <v>507</v>
      </c>
      <c r="E2843" t="s">
        <v>508</v>
      </c>
      <c r="G2843" s="6" t="s">
        <v>88</v>
      </c>
      <c r="H2843" t="s">
        <v>72</v>
      </c>
      <c r="I2843" t="s">
        <v>45</v>
      </c>
      <c r="J2843" t="s">
        <v>93</v>
      </c>
      <c r="K2843">
        <v>3.7</v>
      </c>
      <c r="L2843">
        <v>149</v>
      </c>
      <c r="M2843" t="s">
        <v>272</v>
      </c>
      <c r="N2843">
        <v>149</v>
      </c>
      <c r="P2843" cm="1">
        <f t="array" ref="P2843">IF(Q2843&gt;0,INDEX(Q2843:Q14977,MATCH(TRUE,INDEX(Q2843:Q14977="",,),0)-1),"")</f>
        <v>3</v>
      </c>
      <c r="Q2843">
        <f t="shared" si="64"/>
        <v>3</v>
      </c>
      <c r="R2843">
        <f>IF(P2843="","",0)</f>
        <v>0</v>
      </c>
    </row>
    <row r="2844" spans="1:18" x14ac:dyDescent="0.3">
      <c r="A2844" t="s">
        <v>412</v>
      </c>
      <c r="B2844" s="1">
        <v>38700</v>
      </c>
      <c r="C2844" t="s">
        <v>82</v>
      </c>
      <c r="D2844" t="s">
        <v>507</v>
      </c>
      <c r="E2844" t="s">
        <v>508</v>
      </c>
      <c r="G2844" s="6" t="s">
        <v>88</v>
      </c>
      <c r="H2844" t="s">
        <v>101</v>
      </c>
      <c r="I2844" t="s">
        <v>21</v>
      </c>
      <c r="J2844" t="s">
        <v>73</v>
      </c>
      <c r="K2844">
        <v>6</v>
      </c>
      <c r="L2844">
        <v>36.35</v>
      </c>
      <c r="M2844" t="s">
        <v>272</v>
      </c>
      <c r="N2844">
        <v>36.35</v>
      </c>
      <c r="P2844" cm="1">
        <f t="array" ref="P2844">IF(Q2844&gt;0,INDEX(Q2844:Q14978,MATCH(TRUE,INDEX(Q2844:Q14978="",,),0)-1),"")</f>
        <v>3</v>
      </c>
      <c r="Q2844">
        <f t="shared" si="64"/>
        <v>3</v>
      </c>
      <c r="R2844">
        <f>IF(P2844="","",0)</f>
        <v>0</v>
      </c>
    </row>
    <row r="2845" spans="1:18" x14ac:dyDescent="0.3">
      <c r="P2845" t="str" cm="1">
        <f t="array" ref="P2845">IF(Q2845&gt;0,INDEX(Q2845:Q14979,MATCH(TRUE,INDEX(Q2845:Q14979="",,),0)-1),"")</f>
        <v/>
      </c>
      <c r="R2845" t="str">
        <f>IF(P2845="","",0)</f>
        <v/>
      </c>
    </row>
    <row r="2846" spans="1:18" x14ac:dyDescent="0.3">
      <c r="A2846" t="s">
        <v>412</v>
      </c>
      <c r="B2846" s="1">
        <v>38700</v>
      </c>
      <c r="C2846" t="s">
        <v>82</v>
      </c>
      <c r="D2846" t="s">
        <v>511</v>
      </c>
      <c r="E2846" t="s">
        <v>512</v>
      </c>
      <c r="G2846" t="s">
        <v>19</v>
      </c>
      <c r="H2846" t="s">
        <v>128</v>
      </c>
      <c r="I2846" t="s">
        <v>21</v>
      </c>
      <c r="J2846" t="s">
        <v>73</v>
      </c>
      <c r="K2846">
        <v>63</v>
      </c>
      <c r="L2846">
        <v>34.200000000000003</v>
      </c>
      <c r="M2846" t="s">
        <v>474</v>
      </c>
      <c r="N2846">
        <v>36.5</v>
      </c>
      <c r="O2846" t="s">
        <v>24</v>
      </c>
      <c r="P2846" cm="1">
        <f t="array" ref="P2846">IF(Q2846&gt;0,INDEX(Q2846:Q14980,MATCH(TRUE,INDEX(Q2846:Q14980="",,),0)-1),"")</f>
        <v>2</v>
      </c>
      <c r="Q2846">
        <v>1</v>
      </c>
      <c r="R2846">
        <f>IF(P2846="","",0)</f>
        <v>0</v>
      </c>
    </row>
    <row r="2847" spans="1:18" x14ac:dyDescent="0.3">
      <c r="A2847" t="s">
        <v>412</v>
      </c>
      <c r="B2847" s="1">
        <v>38700</v>
      </c>
      <c r="C2847" t="s">
        <v>82</v>
      </c>
      <c r="D2847" t="s">
        <v>511</v>
      </c>
      <c r="E2847" t="s">
        <v>512</v>
      </c>
      <c r="G2847" t="s">
        <v>19</v>
      </c>
      <c r="H2847" t="s">
        <v>265</v>
      </c>
      <c r="I2847" t="s">
        <v>21</v>
      </c>
      <c r="J2847" t="s">
        <v>73</v>
      </c>
      <c r="K2847">
        <v>10</v>
      </c>
      <c r="L2847">
        <v>41.8</v>
      </c>
      <c r="M2847" t="s">
        <v>474</v>
      </c>
      <c r="N2847">
        <v>45</v>
      </c>
      <c r="O2847" t="s">
        <v>24</v>
      </c>
      <c r="P2847" cm="1">
        <f t="array" ref="P2847">IF(Q2847&gt;0,INDEX(Q2847:Q14981,MATCH(TRUE,INDEX(Q2847:Q14981="",,),0)-1),"")</f>
        <v>2</v>
      </c>
      <c r="Q2847">
        <v>1</v>
      </c>
      <c r="R2847">
        <f>IF(P2847="","",0)</f>
        <v>0</v>
      </c>
    </row>
    <row r="2848" spans="1:18" x14ac:dyDescent="0.3">
      <c r="A2848" t="s">
        <v>412</v>
      </c>
      <c r="B2848" s="1">
        <v>38700</v>
      </c>
      <c r="C2848" t="s">
        <v>82</v>
      </c>
      <c r="D2848" t="s">
        <v>511</v>
      </c>
      <c r="E2848" t="s">
        <v>512</v>
      </c>
      <c r="G2848" t="s">
        <v>19</v>
      </c>
      <c r="H2848" t="s">
        <v>72</v>
      </c>
      <c r="I2848" t="s">
        <v>21</v>
      </c>
      <c r="J2848" t="s">
        <v>73</v>
      </c>
      <c r="K2848">
        <v>34</v>
      </c>
      <c r="L2848">
        <v>22.1</v>
      </c>
      <c r="M2848" t="s">
        <v>474</v>
      </c>
      <c r="N2848">
        <v>26</v>
      </c>
      <c r="O2848" t="s">
        <v>24</v>
      </c>
      <c r="P2848" cm="1">
        <f t="array" ref="P2848">IF(Q2848&gt;0,INDEX(Q2848:Q14982,MATCH(TRUE,INDEX(Q2848:Q14982="",,),0)-1),"")</f>
        <v>2</v>
      </c>
      <c r="Q2848">
        <v>1</v>
      </c>
      <c r="R2848">
        <f>IF(P2848="","",0)</f>
        <v>0</v>
      </c>
    </row>
    <row r="2849" spans="1:18" x14ac:dyDescent="0.3">
      <c r="A2849" t="s">
        <v>412</v>
      </c>
      <c r="B2849" s="1">
        <v>38700</v>
      </c>
      <c r="C2849" t="s">
        <v>82</v>
      </c>
      <c r="D2849" t="s">
        <v>511</v>
      </c>
      <c r="E2849" t="s">
        <v>512</v>
      </c>
      <c r="G2849" t="s">
        <v>19</v>
      </c>
      <c r="H2849" t="s">
        <v>128</v>
      </c>
      <c r="I2849" t="s">
        <v>21</v>
      </c>
      <c r="J2849" t="s">
        <v>73</v>
      </c>
      <c r="K2849">
        <v>63</v>
      </c>
      <c r="L2849">
        <v>34.200000000000003</v>
      </c>
      <c r="M2849" t="s">
        <v>297</v>
      </c>
      <c r="N2849">
        <v>34.200000000000003</v>
      </c>
      <c r="P2849" cm="1">
        <f t="array" ref="P2849">IF(Q2849&gt;0,INDEX(Q2849:Q14983,MATCH(TRUE,INDEX(Q2849:Q14983="",,),0)-1),"")</f>
        <v>2</v>
      </c>
      <c r="Q2849">
        <v>2</v>
      </c>
      <c r="R2849">
        <f>IF(P2849="","",0)</f>
        <v>0</v>
      </c>
    </row>
    <row r="2850" spans="1:18" x14ac:dyDescent="0.3">
      <c r="A2850" t="s">
        <v>412</v>
      </c>
      <c r="B2850" s="1">
        <v>38700</v>
      </c>
      <c r="C2850" t="s">
        <v>82</v>
      </c>
      <c r="D2850" t="s">
        <v>511</v>
      </c>
      <c r="E2850" t="s">
        <v>512</v>
      </c>
      <c r="G2850" t="s">
        <v>19</v>
      </c>
      <c r="H2850" t="s">
        <v>265</v>
      </c>
      <c r="I2850" t="s">
        <v>21</v>
      </c>
      <c r="J2850" t="s">
        <v>73</v>
      </c>
      <c r="K2850">
        <v>10</v>
      </c>
      <c r="L2850">
        <v>41.8</v>
      </c>
      <c r="M2850" t="s">
        <v>297</v>
      </c>
      <c r="N2850">
        <v>62.74</v>
      </c>
      <c r="P2850" cm="1">
        <f t="array" ref="P2850">IF(Q2850&gt;0,INDEX(Q2850:Q14984,MATCH(TRUE,INDEX(Q2850:Q14984="",,),0)-1),"")</f>
        <v>2</v>
      </c>
      <c r="Q2850">
        <v>2</v>
      </c>
      <c r="R2850">
        <f>IF(P2850="","",0)</f>
        <v>0</v>
      </c>
    </row>
    <row r="2851" spans="1:18" x14ac:dyDescent="0.3">
      <c r="A2851" t="s">
        <v>412</v>
      </c>
      <c r="B2851" s="1">
        <v>38700</v>
      </c>
      <c r="C2851" t="s">
        <v>82</v>
      </c>
      <c r="D2851" t="s">
        <v>511</v>
      </c>
      <c r="E2851" t="s">
        <v>512</v>
      </c>
      <c r="G2851" t="s">
        <v>19</v>
      </c>
      <c r="H2851" t="s">
        <v>72</v>
      </c>
      <c r="I2851" t="s">
        <v>21</v>
      </c>
      <c r="J2851" t="s">
        <v>73</v>
      </c>
      <c r="K2851">
        <v>34</v>
      </c>
      <c r="L2851">
        <v>22.1</v>
      </c>
      <c r="M2851" t="s">
        <v>297</v>
      </c>
      <c r="N2851">
        <v>22.1</v>
      </c>
      <c r="P2851" cm="1">
        <f t="array" ref="P2851">IF(Q2851&gt;0,INDEX(Q2851:Q14985,MATCH(TRUE,INDEX(Q2851:Q14985="",,),0)-1),"")</f>
        <v>2</v>
      </c>
      <c r="Q2851">
        <v>2</v>
      </c>
      <c r="R2851">
        <f>IF(P2851="","",0)</f>
        <v>0</v>
      </c>
    </row>
    <row r="2852" spans="1:18" x14ac:dyDescent="0.3">
      <c r="P2852" t="str" cm="1">
        <f t="array" ref="P2852">IF(Q2852&gt;0,INDEX(Q2852:Q14986,MATCH(TRUE,INDEX(Q2852:Q14986="",,),0)-1),"")</f>
        <v/>
      </c>
      <c r="R2852" t="str">
        <f>IF(P2852="","",0)</f>
        <v/>
      </c>
    </row>
    <row r="2853" spans="1:18" x14ac:dyDescent="0.3">
      <c r="A2853" t="s">
        <v>412</v>
      </c>
      <c r="B2853" s="1">
        <v>38630</v>
      </c>
      <c r="C2853" t="s">
        <v>82</v>
      </c>
      <c r="D2853" t="s">
        <v>513</v>
      </c>
      <c r="E2853" t="s">
        <v>514</v>
      </c>
      <c r="G2853" t="s">
        <v>19</v>
      </c>
      <c r="H2853" t="s">
        <v>102</v>
      </c>
      <c r="I2853" t="s">
        <v>45</v>
      </c>
      <c r="J2853" t="s">
        <v>93</v>
      </c>
      <c r="K2853">
        <v>18.3</v>
      </c>
      <c r="L2853">
        <v>442</v>
      </c>
      <c r="M2853" t="s">
        <v>501</v>
      </c>
      <c r="N2853">
        <v>650</v>
      </c>
      <c r="O2853" t="s">
        <v>24</v>
      </c>
      <c r="P2853" cm="1">
        <f t="array" ref="P2853">IF(Q2853&gt;0,INDEX(Q2853:Q14987,MATCH(TRUE,INDEX(Q2853:Q14987="",,),0)-1),"")</f>
        <v>5</v>
      </c>
      <c r="Q2853">
        <f>INT((ROW()-2853)/7)+1</f>
        <v>1</v>
      </c>
      <c r="R2853">
        <f>IF(P2853="","",0)</f>
        <v>0</v>
      </c>
    </row>
    <row r="2854" spans="1:18" x14ac:dyDescent="0.3">
      <c r="A2854" t="s">
        <v>412</v>
      </c>
      <c r="B2854" s="1">
        <v>38630</v>
      </c>
      <c r="C2854" t="s">
        <v>82</v>
      </c>
      <c r="D2854" t="s">
        <v>513</v>
      </c>
      <c r="E2854" t="s">
        <v>514</v>
      </c>
      <c r="G2854" t="s">
        <v>19</v>
      </c>
      <c r="H2854" t="s">
        <v>100</v>
      </c>
      <c r="I2854" t="s">
        <v>45</v>
      </c>
      <c r="J2854" t="s">
        <v>93</v>
      </c>
      <c r="K2854">
        <v>21.8</v>
      </c>
      <c r="L2854">
        <v>145</v>
      </c>
      <c r="M2854" t="s">
        <v>501</v>
      </c>
      <c r="N2854">
        <v>230</v>
      </c>
      <c r="O2854" t="s">
        <v>24</v>
      </c>
      <c r="P2854" cm="1">
        <f t="array" ref="P2854">IF(Q2854&gt;0,INDEX(Q2854:Q14988,MATCH(TRUE,INDEX(Q2854:Q14988="",,),0)-1),"")</f>
        <v>5</v>
      </c>
      <c r="Q2854">
        <f t="shared" ref="Q2854:Q2887" si="65">INT((ROW()-2853)/7)+1</f>
        <v>1</v>
      </c>
      <c r="R2854">
        <f>IF(P2854="","",0)</f>
        <v>0</v>
      </c>
    </row>
    <row r="2855" spans="1:18" x14ac:dyDescent="0.3">
      <c r="A2855" t="s">
        <v>412</v>
      </c>
      <c r="B2855" s="1">
        <v>38630</v>
      </c>
      <c r="C2855" t="s">
        <v>82</v>
      </c>
      <c r="D2855" t="s">
        <v>513</v>
      </c>
      <c r="E2855" t="s">
        <v>514</v>
      </c>
      <c r="G2855" t="s">
        <v>19</v>
      </c>
      <c r="H2855" t="s">
        <v>128</v>
      </c>
      <c r="I2855" t="s">
        <v>21</v>
      </c>
      <c r="J2855" t="s">
        <v>73</v>
      </c>
      <c r="K2855">
        <v>96</v>
      </c>
      <c r="L2855">
        <v>29.4</v>
      </c>
      <c r="M2855" t="s">
        <v>501</v>
      </c>
      <c r="N2855">
        <v>34</v>
      </c>
      <c r="O2855" t="s">
        <v>24</v>
      </c>
      <c r="P2855" cm="1">
        <f t="array" ref="P2855">IF(Q2855&gt;0,INDEX(Q2855:Q14989,MATCH(TRUE,INDEX(Q2855:Q14989="",,),0)-1),"")</f>
        <v>5</v>
      </c>
      <c r="Q2855">
        <f t="shared" si="65"/>
        <v>1</v>
      </c>
      <c r="R2855">
        <f>IF(P2855="","",0)</f>
        <v>0</v>
      </c>
    </row>
    <row r="2856" spans="1:18" x14ac:dyDescent="0.3">
      <c r="A2856" t="s">
        <v>412</v>
      </c>
      <c r="B2856" s="1">
        <v>38630</v>
      </c>
      <c r="C2856" t="s">
        <v>82</v>
      </c>
      <c r="D2856" t="s">
        <v>513</v>
      </c>
      <c r="E2856" t="s">
        <v>514</v>
      </c>
      <c r="G2856" t="s">
        <v>19</v>
      </c>
      <c r="H2856" t="s">
        <v>72</v>
      </c>
      <c r="I2856" t="s">
        <v>21</v>
      </c>
      <c r="J2856" t="s">
        <v>73</v>
      </c>
      <c r="K2856">
        <v>455</v>
      </c>
      <c r="L2856">
        <v>19.649999999999999</v>
      </c>
      <c r="M2856" t="s">
        <v>501</v>
      </c>
      <c r="N2856">
        <v>41.15</v>
      </c>
      <c r="O2856" t="s">
        <v>24</v>
      </c>
      <c r="P2856" cm="1">
        <f t="array" ref="P2856">IF(Q2856&gt;0,INDEX(Q2856:Q14990,MATCH(TRUE,INDEX(Q2856:Q14990="",,),0)-1),"")</f>
        <v>5</v>
      </c>
      <c r="Q2856">
        <f t="shared" si="65"/>
        <v>1</v>
      </c>
      <c r="R2856">
        <f>IF(P2856="","",0)</f>
        <v>0</v>
      </c>
    </row>
    <row r="2857" spans="1:18" x14ac:dyDescent="0.3">
      <c r="A2857" t="s">
        <v>412</v>
      </c>
      <c r="B2857" s="1">
        <v>38630</v>
      </c>
      <c r="C2857" t="s">
        <v>82</v>
      </c>
      <c r="D2857" t="s">
        <v>513</v>
      </c>
      <c r="E2857" t="s">
        <v>514</v>
      </c>
      <c r="G2857" s="6" t="s">
        <v>88</v>
      </c>
      <c r="H2857" t="s">
        <v>85</v>
      </c>
      <c r="I2857" t="s">
        <v>45</v>
      </c>
      <c r="J2857" t="s">
        <v>93</v>
      </c>
      <c r="K2857">
        <v>1.1000000000000001</v>
      </c>
      <c r="L2857">
        <v>212</v>
      </c>
      <c r="M2857" t="s">
        <v>501</v>
      </c>
      <c r="N2857">
        <v>212</v>
      </c>
      <c r="O2857" t="s">
        <v>24</v>
      </c>
      <c r="P2857" cm="1">
        <f t="array" ref="P2857">IF(Q2857&gt;0,INDEX(Q2857:Q14991,MATCH(TRUE,INDEX(Q2857:Q14991="",,),0)-1),"")</f>
        <v>5</v>
      </c>
      <c r="Q2857">
        <f t="shared" si="65"/>
        <v>1</v>
      </c>
      <c r="R2857">
        <f>IF(P2857="","",0)</f>
        <v>0</v>
      </c>
    </row>
    <row r="2858" spans="1:18" x14ac:dyDescent="0.3">
      <c r="A2858" t="s">
        <v>412</v>
      </c>
      <c r="B2858" s="1">
        <v>38630</v>
      </c>
      <c r="C2858" t="s">
        <v>82</v>
      </c>
      <c r="D2858" t="s">
        <v>513</v>
      </c>
      <c r="E2858" t="s">
        <v>514</v>
      </c>
      <c r="G2858" s="6" t="s">
        <v>88</v>
      </c>
      <c r="H2858" t="s">
        <v>96</v>
      </c>
      <c r="I2858" t="s">
        <v>45</v>
      </c>
      <c r="J2858" t="s">
        <v>93</v>
      </c>
      <c r="K2858">
        <v>1.3</v>
      </c>
      <c r="L2858">
        <v>110</v>
      </c>
      <c r="M2858" t="s">
        <v>501</v>
      </c>
      <c r="N2858">
        <v>110</v>
      </c>
      <c r="O2858" t="s">
        <v>24</v>
      </c>
      <c r="P2858" cm="1">
        <f t="array" ref="P2858">IF(Q2858&gt;0,INDEX(Q2858:Q14992,MATCH(TRUE,INDEX(Q2858:Q14992="",,),0)-1),"")</f>
        <v>5</v>
      </c>
      <c r="Q2858">
        <f t="shared" si="65"/>
        <v>1</v>
      </c>
      <c r="R2858">
        <f>IF(P2858="","",0)</f>
        <v>0</v>
      </c>
    </row>
    <row r="2859" spans="1:18" x14ac:dyDescent="0.3">
      <c r="A2859" t="s">
        <v>412</v>
      </c>
      <c r="B2859" s="1">
        <v>38630</v>
      </c>
      <c r="C2859" t="s">
        <v>82</v>
      </c>
      <c r="D2859" t="s">
        <v>513</v>
      </c>
      <c r="E2859" t="s">
        <v>514</v>
      </c>
      <c r="G2859" s="6" t="s">
        <v>88</v>
      </c>
      <c r="H2859" t="s">
        <v>100</v>
      </c>
      <c r="I2859" t="s">
        <v>21</v>
      </c>
      <c r="J2859" t="s">
        <v>73</v>
      </c>
      <c r="K2859">
        <v>160</v>
      </c>
      <c r="L2859">
        <v>6.7</v>
      </c>
      <c r="M2859" t="s">
        <v>501</v>
      </c>
      <c r="N2859">
        <v>6.7</v>
      </c>
      <c r="O2859" t="s">
        <v>24</v>
      </c>
      <c r="P2859" cm="1">
        <f t="array" ref="P2859">IF(Q2859&gt;0,INDEX(Q2859:Q14993,MATCH(TRUE,INDEX(Q2859:Q14993="",,),0)-1),"")</f>
        <v>5</v>
      </c>
      <c r="Q2859">
        <f t="shared" si="65"/>
        <v>1</v>
      </c>
      <c r="R2859">
        <f>IF(P2859="","",0)</f>
        <v>0</v>
      </c>
    </row>
    <row r="2860" spans="1:18" x14ac:dyDescent="0.3">
      <c r="A2860" t="s">
        <v>412</v>
      </c>
      <c r="B2860" s="1">
        <v>38630</v>
      </c>
      <c r="C2860" t="s">
        <v>82</v>
      </c>
      <c r="D2860" t="s">
        <v>513</v>
      </c>
      <c r="E2860" t="s">
        <v>514</v>
      </c>
      <c r="G2860" t="s">
        <v>19</v>
      </c>
      <c r="H2860" t="s">
        <v>102</v>
      </c>
      <c r="I2860" t="s">
        <v>45</v>
      </c>
      <c r="J2860" t="s">
        <v>93</v>
      </c>
      <c r="K2860">
        <v>18.3</v>
      </c>
      <c r="L2860">
        <v>442</v>
      </c>
      <c r="M2860" t="s">
        <v>297</v>
      </c>
      <c r="N2860">
        <v>442</v>
      </c>
      <c r="P2860" cm="1">
        <f t="array" ref="P2860">IF(Q2860&gt;0,INDEX(Q2860:Q14994,MATCH(TRUE,INDEX(Q2860:Q14994="",,),0)-1),"")</f>
        <v>5</v>
      </c>
      <c r="Q2860">
        <f t="shared" si="65"/>
        <v>2</v>
      </c>
      <c r="R2860">
        <f>IF(P2860="","",0)</f>
        <v>0</v>
      </c>
    </row>
    <row r="2861" spans="1:18" x14ac:dyDescent="0.3">
      <c r="A2861" t="s">
        <v>412</v>
      </c>
      <c r="B2861" s="1">
        <v>38630</v>
      </c>
      <c r="C2861" t="s">
        <v>82</v>
      </c>
      <c r="D2861" t="s">
        <v>513</v>
      </c>
      <c r="E2861" t="s">
        <v>514</v>
      </c>
      <c r="G2861" t="s">
        <v>19</v>
      </c>
      <c r="H2861" t="s">
        <v>100</v>
      </c>
      <c r="I2861" t="s">
        <v>45</v>
      </c>
      <c r="J2861" t="s">
        <v>93</v>
      </c>
      <c r="K2861">
        <v>21.8</v>
      </c>
      <c r="L2861">
        <v>145</v>
      </c>
      <c r="M2861" t="s">
        <v>297</v>
      </c>
      <c r="N2861">
        <v>145</v>
      </c>
      <c r="P2861" cm="1">
        <f t="array" ref="P2861">IF(Q2861&gt;0,INDEX(Q2861:Q14995,MATCH(TRUE,INDEX(Q2861:Q14995="",,),0)-1),"")</f>
        <v>5</v>
      </c>
      <c r="Q2861">
        <f t="shared" si="65"/>
        <v>2</v>
      </c>
      <c r="R2861">
        <f>IF(P2861="","",0)</f>
        <v>0</v>
      </c>
    </row>
    <row r="2862" spans="1:18" x14ac:dyDescent="0.3">
      <c r="A2862" t="s">
        <v>412</v>
      </c>
      <c r="B2862" s="1">
        <v>38630</v>
      </c>
      <c r="C2862" t="s">
        <v>82</v>
      </c>
      <c r="D2862" t="s">
        <v>513</v>
      </c>
      <c r="E2862" t="s">
        <v>514</v>
      </c>
      <c r="G2862" t="s">
        <v>19</v>
      </c>
      <c r="H2862" t="s">
        <v>128</v>
      </c>
      <c r="I2862" t="s">
        <v>21</v>
      </c>
      <c r="J2862" t="s">
        <v>73</v>
      </c>
      <c r="K2862">
        <v>96</v>
      </c>
      <c r="L2862">
        <v>29.4</v>
      </c>
      <c r="M2862" t="s">
        <v>297</v>
      </c>
      <c r="N2862">
        <v>29.4</v>
      </c>
      <c r="P2862" cm="1">
        <f t="array" ref="P2862">IF(Q2862&gt;0,INDEX(Q2862:Q14996,MATCH(TRUE,INDEX(Q2862:Q14996="",,),0)-1),"")</f>
        <v>5</v>
      </c>
      <c r="Q2862">
        <f t="shared" si="65"/>
        <v>2</v>
      </c>
      <c r="R2862">
        <f>IF(P2862="","",0)</f>
        <v>0</v>
      </c>
    </row>
    <row r="2863" spans="1:18" x14ac:dyDescent="0.3">
      <c r="A2863" t="s">
        <v>412</v>
      </c>
      <c r="B2863" s="1">
        <v>38630</v>
      </c>
      <c r="C2863" t="s">
        <v>82</v>
      </c>
      <c r="D2863" t="s">
        <v>513</v>
      </c>
      <c r="E2863" t="s">
        <v>514</v>
      </c>
      <c r="G2863" t="s">
        <v>19</v>
      </c>
      <c r="H2863" t="s">
        <v>72</v>
      </c>
      <c r="I2863" t="s">
        <v>21</v>
      </c>
      <c r="J2863" t="s">
        <v>73</v>
      </c>
      <c r="K2863">
        <v>455</v>
      </c>
      <c r="L2863">
        <v>19.649999999999999</v>
      </c>
      <c r="M2863" t="s">
        <v>297</v>
      </c>
      <c r="N2863">
        <v>50.18</v>
      </c>
      <c r="P2863" cm="1">
        <f t="array" ref="P2863">IF(Q2863&gt;0,INDEX(Q2863:Q14997,MATCH(TRUE,INDEX(Q2863:Q14997="",,),0)-1),"")</f>
        <v>5</v>
      </c>
      <c r="Q2863">
        <f t="shared" si="65"/>
        <v>2</v>
      </c>
      <c r="R2863">
        <f>IF(P2863="","",0)</f>
        <v>0</v>
      </c>
    </row>
    <row r="2864" spans="1:18" x14ac:dyDescent="0.3">
      <c r="A2864" t="s">
        <v>412</v>
      </c>
      <c r="B2864" s="1">
        <v>38630</v>
      </c>
      <c r="C2864" t="s">
        <v>82</v>
      </c>
      <c r="D2864" t="s">
        <v>513</v>
      </c>
      <c r="E2864" t="s">
        <v>514</v>
      </c>
      <c r="G2864" s="6" t="s">
        <v>88</v>
      </c>
      <c r="H2864" t="s">
        <v>85</v>
      </c>
      <c r="I2864" t="s">
        <v>45</v>
      </c>
      <c r="J2864" t="s">
        <v>93</v>
      </c>
      <c r="K2864">
        <v>1.1000000000000001</v>
      </c>
      <c r="L2864">
        <v>212</v>
      </c>
      <c r="M2864" t="s">
        <v>297</v>
      </c>
      <c r="N2864">
        <v>212</v>
      </c>
      <c r="P2864" cm="1">
        <f t="array" ref="P2864">IF(Q2864&gt;0,INDEX(Q2864:Q14998,MATCH(TRUE,INDEX(Q2864:Q14998="",,),0)-1),"")</f>
        <v>5</v>
      </c>
      <c r="Q2864">
        <f t="shared" si="65"/>
        <v>2</v>
      </c>
      <c r="R2864">
        <f>IF(P2864="","",0)</f>
        <v>0</v>
      </c>
    </row>
    <row r="2865" spans="1:18" x14ac:dyDescent="0.3">
      <c r="A2865" t="s">
        <v>412</v>
      </c>
      <c r="B2865" s="1">
        <v>38630</v>
      </c>
      <c r="C2865" t="s">
        <v>82</v>
      </c>
      <c r="D2865" t="s">
        <v>513</v>
      </c>
      <c r="E2865" t="s">
        <v>514</v>
      </c>
      <c r="G2865" s="6" t="s">
        <v>88</v>
      </c>
      <c r="H2865" t="s">
        <v>96</v>
      </c>
      <c r="I2865" t="s">
        <v>45</v>
      </c>
      <c r="J2865" t="s">
        <v>93</v>
      </c>
      <c r="K2865">
        <v>1.3</v>
      </c>
      <c r="L2865">
        <v>110</v>
      </c>
      <c r="M2865" t="s">
        <v>297</v>
      </c>
      <c r="N2865">
        <v>110</v>
      </c>
      <c r="P2865" cm="1">
        <f t="array" ref="P2865">IF(Q2865&gt;0,INDEX(Q2865:Q14999,MATCH(TRUE,INDEX(Q2865:Q14999="",,),0)-1),"")</f>
        <v>5</v>
      </c>
      <c r="Q2865">
        <f t="shared" si="65"/>
        <v>2</v>
      </c>
      <c r="R2865">
        <f>IF(P2865="","",0)</f>
        <v>0</v>
      </c>
    </row>
    <row r="2866" spans="1:18" x14ac:dyDescent="0.3">
      <c r="A2866" t="s">
        <v>412</v>
      </c>
      <c r="B2866" s="1">
        <v>38630</v>
      </c>
      <c r="C2866" t="s">
        <v>82</v>
      </c>
      <c r="D2866" t="s">
        <v>513</v>
      </c>
      <c r="E2866" t="s">
        <v>514</v>
      </c>
      <c r="G2866" s="6" t="s">
        <v>88</v>
      </c>
      <c r="H2866" t="s">
        <v>100</v>
      </c>
      <c r="I2866" t="s">
        <v>21</v>
      </c>
      <c r="J2866" t="s">
        <v>73</v>
      </c>
      <c r="K2866">
        <v>160</v>
      </c>
      <c r="L2866">
        <v>6.7</v>
      </c>
      <c r="M2866" t="s">
        <v>297</v>
      </c>
      <c r="N2866">
        <v>6.7</v>
      </c>
      <c r="P2866" cm="1">
        <f t="array" ref="P2866">IF(Q2866&gt;0,INDEX(Q2866:Q15000,MATCH(TRUE,INDEX(Q2866:Q15000="",,),0)-1),"")</f>
        <v>5</v>
      </c>
      <c r="Q2866">
        <f t="shared" si="65"/>
        <v>2</v>
      </c>
      <c r="R2866">
        <f>IF(P2866="","",0)</f>
        <v>0</v>
      </c>
    </row>
    <row r="2867" spans="1:18" x14ac:dyDescent="0.3">
      <c r="A2867" t="s">
        <v>412</v>
      </c>
      <c r="B2867" s="1">
        <v>38630</v>
      </c>
      <c r="C2867" t="s">
        <v>82</v>
      </c>
      <c r="D2867" t="s">
        <v>513</v>
      </c>
      <c r="E2867" t="s">
        <v>514</v>
      </c>
      <c r="G2867" t="s">
        <v>19</v>
      </c>
      <c r="H2867" t="s">
        <v>102</v>
      </c>
      <c r="I2867" t="s">
        <v>45</v>
      </c>
      <c r="J2867" t="s">
        <v>93</v>
      </c>
      <c r="K2867">
        <v>18.3</v>
      </c>
      <c r="L2867">
        <v>442</v>
      </c>
      <c r="M2867" t="s">
        <v>474</v>
      </c>
      <c r="N2867">
        <v>550</v>
      </c>
      <c r="P2867" cm="1">
        <f t="array" ref="P2867">IF(Q2867&gt;0,INDEX(Q2867:Q15001,MATCH(TRUE,INDEX(Q2867:Q15001="",,),0)-1),"")</f>
        <v>5</v>
      </c>
      <c r="Q2867">
        <f t="shared" si="65"/>
        <v>3</v>
      </c>
      <c r="R2867">
        <f>IF(P2867="","",0)</f>
        <v>0</v>
      </c>
    </row>
    <row r="2868" spans="1:18" x14ac:dyDescent="0.3">
      <c r="A2868" t="s">
        <v>412</v>
      </c>
      <c r="B2868" s="1">
        <v>38630</v>
      </c>
      <c r="C2868" t="s">
        <v>82</v>
      </c>
      <c r="D2868" t="s">
        <v>513</v>
      </c>
      <c r="E2868" t="s">
        <v>514</v>
      </c>
      <c r="G2868" t="s">
        <v>19</v>
      </c>
      <c r="H2868" t="s">
        <v>100</v>
      </c>
      <c r="I2868" t="s">
        <v>45</v>
      </c>
      <c r="J2868" t="s">
        <v>93</v>
      </c>
      <c r="K2868">
        <v>21.8</v>
      </c>
      <c r="L2868">
        <v>145</v>
      </c>
      <c r="M2868" t="s">
        <v>474</v>
      </c>
      <c r="N2868">
        <v>220</v>
      </c>
      <c r="P2868" cm="1">
        <f t="array" ref="P2868">IF(Q2868&gt;0,INDEX(Q2868:Q15002,MATCH(TRUE,INDEX(Q2868:Q15002="",,),0)-1),"")</f>
        <v>5</v>
      </c>
      <c r="Q2868">
        <f t="shared" si="65"/>
        <v>3</v>
      </c>
      <c r="R2868">
        <f>IF(P2868="","",0)</f>
        <v>0</v>
      </c>
    </row>
    <row r="2869" spans="1:18" x14ac:dyDescent="0.3">
      <c r="A2869" t="s">
        <v>412</v>
      </c>
      <c r="B2869" s="1">
        <v>38630</v>
      </c>
      <c r="C2869" t="s">
        <v>82</v>
      </c>
      <c r="D2869" t="s">
        <v>513</v>
      </c>
      <c r="E2869" t="s">
        <v>514</v>
      </c>
      <c r="G2869" t="s">
        <v>19</v>
      </c>
      <c r="H2869" t="s">
        <v>128</v>
      </c>
      <c r="I2869" t="s">
        <v>21</v>
      </c>
      <c r="J2869" t="s">
        <v>73</v>
      </c>
      <c r="K2869">
        <v>96</v>
      </c>
      <c r="L2869">
        <v>29.4</v>
      </c>
      <c r="M2869" t="s">
        <v>474</v>
      </c>
      <c r="N2869">
        <v>35</v>
      </c>
      <c r="P2869" cm="1">
        <f t="array" ref="P2869">IF(Q2869&gt;0,INDEX(Q2869:Q15003,MATCH(TRUE,INDEX(Q2869:Q15003="",,),0)-1),"")</f>
        <v>5</v>
      </c>
      <c r="Q2869">
        <f t="shared" si="65"/>
        <v>3</v>
      </c>
      <c r="R2869">
        <f>IF(P2869="","",0)</f>
        <v>0</v>
      </c>
    </row>
    <row r="2870" spans="1:18" x14ac:dyDescent="0.3">
      <c r="A2870" t="s">
        <v>412</v>
      </c>
      <c r="B2870" s="1">
        <v>38630</v>
      </c>
      <c r="C2870" t="s">
        <v>82</v>
      </c>
      <c r="D2870" t="s">
        <v>513</v>
      </c>
      <c r="E2870" t="s">
        <v>514</v>
      </c>
      <c r="G2870" t="s">
        <v>19</v>
      </c>
      <c r="H2870" t="s">
        <v>72</v>
      </c>
      <c r="I2870" t="s">
        <v>21</v>
      </c>
      <c r="J2870" t="s">
        <v>73</v>
      </c>
      <c r="K2870">
        <v>455</v>
      </c>
      <c r="L2870">
        <v>19.649999999999999</v>
      </c>
      <c r="M2870" t="s">
        <v>474</v>
      </c>
      <c r="N2870">
        <v>28.1</v>
      </c>
      <c r="P2870" cm="1">
        <f t="array" ref="P2870">IF(Q2870&gt;0,INDEX(Q2870:Q15004,MATCH(TRUE,INDEX(Q2870:Q15004="",,),0)-1),"")</f>
        <v>5</v>
      </c>
      <c r="Q2870">
        <f t="shared" si="65"/>
        <v>3</v>
      </c>
      <c r="R2870">
        <f>IF(P2870="","",0)</f>
        <v>0</v>
      </c>
    </row>
    <row r="2871" spans="1:18" x14ac:dyDescent="0.3">
      <c r="A2871" t="s">
        <v>412</v>
      </c>
      <c r="B2871" s="1">
        <v>38630</v>
      </c>
      <c r="C2871" t="s">
        <v>82</v>
      </c>
      <c r="D2871" t="s">
        <v>513</v>
      </c>
      <c r="E2871" t="s">
        <v>514</v>
      </c>
      <c r="G2871" s="6" t="s">
        <v>88</v>
      </c>
      <c r="H2871" t="s">
        <v>85</v>
      </c>
      <c r="I2871" t="s">
        <v>45</v>
      </c>
      <c r="J2871" t="s">
        <v>93</v>
      </c>
      <c r="K2871">
        <v>1.1000000000000001</v>
      </c>
      <c r="L2871">
        <v>212</v>
      </c>
      <c r="M2871" t="s">
        <v>474</v>
      </c>
      <c r="N2871">
        <v>212</v>
      </c>
      <c r="P2871" cm="1">
        <f t="array" ref="P2871">IF(Q2871&gt;0,INDEX(Q2871:Q15005,MATCH(TRUE,INDEX(Q2871:Q15005="",,),0)-1),"")</f>
        <v>5</v>
      </c>
      <c r="Q2871">
        <f t="shared" si="65"/>
        <v>3</v>
      </c>
      <c r="R2871">
        <f>IF(P2871="","",0)</f>
        <v>0</v>
      </c>
    </row>
    <row r="2872" spans="1:18" x14ac:dyDescent="0.3">
      <c r="A2872" t="s">
        <v>412</v>
      </c>
      <c r="B2872" s="1">
        <v>38630</v>
      </c>
      <c r="C2872" t="s">
        <v>82</v>
      </c>
      <c r="D2872" t="s">
        <v>513</v>
      </c>
      <c r="E2872" t="s">
        <v>514</v>
      </c>
      <c r="G2872" s="6" t="s">
        <v>88</v>
      </c>
      <c r="H2872" t="s">
        <v>96</v>
      </c>
      <c r="I2872" t="s">
        <v>45</v>
      </c>
      <c r="J2872" t="s">
        <v>93</v>
      </c>
      <c r="K2872">
        <v>1.3</v>
      </c>
      <c r="L2872">
        <v>110</v>
      </c>
      <c r="M2872" t="s">
        <v>474</v>
      </c>
      <c r="N2872">
        <v>110</v>
      </c>
      <c r="P2872" cm="1">
        <f t="array" ref="P2872">IF(Q2872&gt;0,INDEX(Q2872:Q15006,MATCH(TRUE,INDEX(Q2872:Q15006="",,),0)-1),"")</f>
        <v>5</v>
      </c>
      <c r="Q2872">
        <f t="shared" si="65"/>
        <v>3</v>
      </c>
      <c r="R2872">
        <f>IF(P2872="","",0)</f>
        <v>0</v>
      </c>
    </row>
    <row r="2873" spans="1:18" x14ac:dyDescent="0.3">
      <c r="A2873" t="s">
        <v>412</v>
      </c>
      <c r="B2873" s="1">
        <v>38630</v>
      </c>
      <c r="C2873" t="s">
        <v>82</v>
      </c>
      <c r="D2873" t="s">
        <v>513</v>
      </c>
      <c r="E2873" t="s">
        <v>514</v>
      </c>
      <c r="G2873" s="6" t="s">
        <v>88</v>
      </c>
      <c r="H2873" t="s">
        <v>100</v>
      </c>
      <c r="I2873" t="s">
        <v>21</v>
      </c>
      <c r="J2873" t="s">
        <v>73</v>
      </c>
      <c r="K2873">
        <v>160</v>
      </c>
      <c r="L2873">
        <v>6.7</v>
      </c>
      <c r="M2873" t="s">
        <v>474</v>
      </c>
      <c r="N2873">
        <v>6.7</v>
      </c>
      <c r="P2873" cm="1">
        <f t="array" ref="P2873">IF(Q2873&gt;0,INDEX(Q2873:Q15007,MATCH(TRUE,INDEX(Q2873:Q15007="",,),0)-1),"")</f>
        <v>5</v>
      </c>
      <c r="Q2873">
        <f t="shared" si="65"/>
        <v>3</v>
      </c>
      <c r="R2873">
        <f>IF(P2873="","",0)</f>
        <v>0</v>
      </c>
    </row>
    <row r="2874" spans="1:18" x14ac:dyDescent="0.3">
      <c r="A2874" t="s">
        <v>412</v>
      </c>
      <c r="B2874" s="1">
        <v>38630</v>
      </c>
      <c r="C2874" t="s">
        <v>82</v>
      </c>
      <c r="D2874" t="s">
        <v>513</v>
      </c>
      <c r="E2874" t="s">
        <v>514</v>
      </c>
      <c r="G2874" t="s">
        <v>19</v>
      </c>
      <c r="H2874" t="s">
        <v>102</v>
      </c>
      <c r="I2874" t="s">
        <v>45</v>
      </c>
      <c r="J2874" t="s">
        <v>93</v>
      </c>
      <c r="K2874">
        <v>18.3</v>
      </c>
      <c r="L2874">
        <v>442</v>
      </c>
      <c r="M2874" t="s">
        <v>445</v>
      </c>
      <c r="N2874">
        <v>585.70000000000005</v>
      </c>
      <c r="P2874" cm="1">
        <f t="array" ref="P2874">IF(Q2874&gt;0,INDEX(Q2874:Q15008,MATCH(TRUE,INDEX(Q2874:Q15008="",,),0)-1),"")</f>
        <v>5</v>
      </c>
      <c r="Q2874">
        <f t="shared" si="65"/>
        <v>4</v>
      </c>
      <c r="R2874">
        <f>IF(P2874="","",0)</f>
        <v>0</v>
      </c>
    </row>
    <row r="2875" spans="1:18" x14ac:dyDescent="0.3">
      <c r="A2875" t="s">
        <v>412</v>
      </c>
      <c r="B2875" s="1">
        <v>38630</v>
      </c>
      <c r="C2875" t="s">
        <v>82</v>
      </c>
      <c r="D2875" t="s">
        <v>513</v>
      </c>
      <c r="E2875" t="s">
        <v>514</v>
      </c>
      <c r="G2875" t="s">
        <v>19</v>
      </c>
      <c r="H2875" t="s">
        <v>100</v>
      </c>
      <c r="I2875" t="s">
        <v>45</v>
      </c>
      <c r="J2875" t="s">
        <v>93</v>
      </c>
      <c r="K2875">
        <v>21.8</v>
      </c>
      <c r="L2875">
        <v>145</v>
      </c>
      <c r="M2875" t="s">
        <v>445</v>
      </c>
      <c r="N2875">
        <v>145</v>
      </c>
      <c r="P2875" cm="1">
        <f t="array" ref="P2875">IF(Q2875&gt;0,INDEX(Q2875:Q15009,MATCH(TRUE,INDEX(Q2875:Q15009="",,),0)-1),"")</f>
        <v>5</v>
      </c>
      <c r="Q2875">
        <f t="shared" si="65"/>
        <v>4</v>
      </c>
      <c r="R2875">
        <f>IF(P2875="","",0)</f>
        <v>0</v>
      </c>
    </row>
    <row r="2876" spans="1:18" x14ac:dyDescent="0.3">
      <c r="A2876" t="s">
        <v>412</v>
      </c>
      <c r="B2876" s="1">
        <v>38630</v>
      </c>
      <c r="C2876" t="s">
        <v>82</v>
      </c>
      <c r="D2876" t="s">
        <v>513</v>
      </c>
      <c r="E2876" t="s">
        <v>514</v>
      </c>
      <c r="G2876" t="s">
        <v>19</v>
      </c>
      <c r="H2876" t="s">
        <v>128</v>
      </c>
      <c r="I2876" t="s">
        <v>21</v>
      </c>
      <c r="J2876" t="s">
        <v>73</v>
      </c>
      <c r="K2876">
        <v>96</v>
      </c>
      <c r="L2876">
        <v>29.4</v>
      </c>
      <c r="M2876" t="s">
        <v>445</v>
      </c>
      <c r="N2876">
        <v>29.4</v>
      </c>
      <c r="P2876" cm="1">
        <f t="array" ref="P2876">IF(Q2876&gt;0,INDEX(Q2876:Q15010,MATCH(TRUE,INDEX(Q2876:Q15010="",,),0)-1),"")</f>
        <v>5</v>
      </c>
      <c r="Q2876">
        <f t="shared" si="65"/>
        <v>4</v>
      </c>
      <c r="R2876">
        <f>IF(P2876="","",0)</f>
        <v>0</v>
      </c>
    </row>
    <row r="2877" spans="1:18" x14ac:dyDescent="0.3">
      <c r="A2877" t="s">
        <v>412</v>
      </c>
      <c r="B2877" s="1">
        <v>38630</v>
      </c>
      <c r="C2877" t="s">
        <v>82</v>
      </c>
      <c r="D2877" t="s">
        <v>513</v>
      </c>
      <c r="E2877" t="s">
        <v>514</v>
      </c>
      <c r="G2877" t="s">
        <v>19</v>
      </c>
      <c r="H2877" t="s">
        <v>72</v>
      </c>
      <c r="I2877" t="s">
        <v>21</v>
      </c>
      <c r="J2877" t="s">
        <v>73</v>
      </c>
      <c r="K2877">
        <v>455</v>
      </c>
      <c r="L2877">
        <v>19.649999999999999</v>
      </c>
      <c r="M2877" t="s">
        <v>445</v>
      </c>
      <c r="N2877">
        <v>19.649999999999999</v>
      </c>
      <c r="P2877" cm="1">
        <f t="array" ref="P2877">IF(Q2877&gt;0,INDEX(Q2877:Q15011,MATCH(TRUE,INDEX(Q2877:Q15011="",,),0)-1),"")</f>
        <v>5</v>
      </c>
      <c r="Q2877">
        <f t="shared" si="65"/>
        <v>4</v>
      </c>
      <c r="R2877">
        <f>IF(P2877="","",0)</f>
        <v>0</v>
      </c>
    </row>
    <row r="2878" spans="1:18" x14ac:dyDescent="0.3">
      <c r="A2878" t="s">
        <v>412</v>
      </c>
      <c r="B2878" s="1">
        <v>38630</v>
      </c>
      <c r="C2878" t="s">
        <v>82</v>
      </c>
      <c r="D2878" t="s">
        <v>513</v>
      </c>
      <c r="E2878" t="s">
        <v>514</v>
      </c>
      <c r="G2878" s="6" t="s">
        <v>88</v>
      </c>
      <c r="H2878" t="s">
        <v>85</v>
      </c>
      <c r="I2878" t="s">
        <v>45</v>
      </c>
      <c r="J2878" t="s">
        <v>93</v>
      </c>
      <c r="K2878">
        <v>1.1000000000000001</v>
      </c>
      <c r="L2878">
        <v>212</v>
      </c>
      <c r="M2878" t="s">
        <v>445</v>
      </c>
      <c r="N2878">
        <v>212</v>
      </c>
      <c r="P2878" cm="1">
        <f t="array" ref="P2878">IF(Q2878&gt;0,INDEX(Q2878:Q15012,MATCH(TRUE,INDEX(Q2878:Q15012="",,),0)-1),"")</f>
        <v>5</v>
      </c>
      <c r="Q2878">
        <f t="shared" si="65"/>
        <v>4</v>
      </c>
      <c r="R2878">
        <f>IF(P2878="","",0)</f>
        <v>0</v>
      </c>
    </row>
    <row r="2879" spans="1:18" x14ac:dyDescent="0.3">
      <c r="A2879" t="s">
        <v>412</v>
      </c>
      <c r="B2879" s="1">
        <v>38630</v>
      </c>
      <c r="C2879" t="s">
        <v>82</v>
      </c>
      <c r="D2879" t="s">
        <v>513</v>
      </c>
      <c r="E2879" t="s">
        <v>514</v>
      </c>
      <c r="G2879" s="6" t="s">
        <v>88</v>
      </c>
      <c r="H2879" t="s">
        <v>96</v>
      </c>
      <c r="I2879" t="s">
        <v>45</v>
      </c>
      <c r="J2879" t="s">
        <v>93</v>
      </c>
      <c r="K2879">
        <v>1.3</v>
      </c>
      <c r="L2879">
        <v>110</v>
      </c>
      <c r="M2879" t="s">
        <v>445</v>
      </c>
      <c r="N2879">
        <v>110</v>
      </c>
      <c r="P2879" cm="1">
        <f t="array" ref="P2879">IF(Q2879&gt;0,INDEX(Q2879:Q15013,MATCH(TRUE,INDEX(Q2879:Q15013="",,),0)-1),"")</f>
        <v>5</v>
      </c>
      <c r="Q2879">
        <f t="shared" si="65"/>
        <v>4</v>
      </c>
      <c r="R2879">
        <f>IF(P2879="","",0)</f>
        <v>0</v>
      </c>
    </row>
    <row r="2880" spans="1:18" x14ac:dyDescent="0.3">
      <c r="A2880" t="s">
        <v>412</v>
      </c>
      <c r="B2880" s="1">
        <v>38630</v>
      </c>
      <c r="C2880" t="s">
        <v>82</v>
      </c>
      <c r="D2880" t="s">
        <v>513</v>
      </c>
      <c r="E2880" t="s">
        <v>514</v>
      </c>
      <c r="G2880" s="6" t="s">
        <v>88</v>
      </c>
      <c r="H2880" t="s">
        <v>100</v>
      </c>
      <c r="I2880" t="s">
        <v>21</v>
      </c>
      <c r="J2880" t="s">
        <v>73</v>
      </c>
      <c r="K2880">
        <v>160</v>
      </c>
      <c r="L2880">
        <v>6.7</v>
      </c>
      <c r="M2880" t="s">
        <v>445</v>
      </c>
      <c r="N2880">
        <v>6.7</v>
      </c>
      <c r="P2880" cm="1">
        <f t="array" ref="P2880">IF(Q2880&gt;0,INDEX(Q2880:Q15014,MATCH(TRUE,INDEX(Q2880:Q15014="",,),0)-1),"")</f>
        <v>5</v>
      </c>
      <c r="Q2880">
        <f t="shared" si="65"/>
        <v>4</v>
      </c>
      <c r="R2880">
        <f>IF(P2880="","",0)</f>
        <v>0</v>
      </c>
    </row>
    <row r="2881" spans="1:18" x14ac:dyDescent="0.3">
      <c r="A2881" t="s">
        <v>412</v>
      </c>
      <c r="B2881" s="1">
        <v>38630</v>
      </c>
      <c r="C2881" t="s">
        <v>82</v>
      </c>
      <c r="D2881" t="s">
        <v>513</v>
      </c>
      <c r="E2881" t="s">
        <v>514</v>
      </c>
      <c r="G2881" t="s">
        <v>19</v>
      </c>
      <c r="H2881" t="s">
        <v>102</v>
      </c>
      <c r="I2881" t="s">
        <v>45</v>
      </c>
      <c r="J2881" t="s">
        <v>93</v>
      </c>
      <c r="K2881">
        <v>18.3</v>
      </c>
      <c r="L2881">
        <v>442</v>
      </c>
      <c r="M2881" t="s">
        <v>272</v>
      </c>
      <c r="N2881">
        <v>443</v>
      </c>
      <c r="P2881" cm="1">
        <f t="array" ref="P2881">IF(Q2881&gt;0,INDEX(Q2881:Q15015,MATCH(TRUE,INDEX(Q2881:Q15015="",,),0)-1),"")</f>
        <v>5</v>
      </c>
      <c r="Q2881">
        <f t="shared" si="65"/>
        <v>5</v>
      </c>
      <c r="R2881">
        <f>IF(P2881="","",0)</f>
        <v>0</v>
      </c>
    </row>
    <row r="2882" spans="1:18" x14ac:dyDescent="0.3">
      <c r="A2882" t="s">
        <v>412</v>
      </c>
      <c r="B2882" s="1">
        <v>38630</v>
      </c>
      <c r="C2882" t="s">
        <v>82</v>
      </c>
      <c r="D2882" t="s">
        <v>513</v>
      </c>
      <c r="E2882" t="s">
        <v>514</v>
      </c>
      <c r="G2882" t="s">
        <v>19</v>
      </c>
      <c r="H2882" t="s">
        <v>100</v>
      </c>
      <c r="I2882" t="s">
        <v>45</v>
      </c>
      <c r="J2882" t="s">
        <v>93</v>
      </c>
      <c r="K2882">
        <v>21.8</v>
      </c>
      <c r="L2882">
        <v>145</v>
      </c>
      <c r="M2882" t="s">
        <v>272</v>
      </c>
      <c r="N2882">
        <v>147</v>
      </c>
      <c r="P2882" cm="1">
        <f t="array" ref="P2882">IF(Q2882&gt;0,INDEX(Q2882:Q15016,MATCH(TRUE,INDEX(Q2882:Q15016="",,),0)-1),"")</f>
        <v>5</v>
      </c>
      <c r="Q2882">
        <f t="shared" si="65"/>
        <v>5</v>
      </c>
      <c r="R2882">
        <f>IF(P2882="","",0)</f>
        <v>0</v>
      </c>
    </row>
    <row r="2883" spans="1:18" x14ac:dyDescent="0.3">
      <c r="A2883" t="s">
        <v>412</v>
      </c>
      <c r="B2883" s="1">
        <v>38630</v>
      </c>
      <c r="C2883" t="s">
        <v>82</v>
      </c>
      <c r="D2883" t="s">
        <v>513</v>
      </c>
      <c r="E2883" t="s">
        <v>514</v>
      </c>
      <c r="G2883" t="s">
        <v>19</v>
      </c>
      <c r="H2883" t="s">
        <v>128</v>
      </c>
      <c r="I2883" t="s">
        <v>21</v>
      </c>
      <c r="J2883" t="s">
        <v>73</v>
      </c>
      <c r="K2883">
        <v>96</v>
      </c>
      <c r="L2883">
        <v>29.4</v>
      </c>
      <c r="M2883" t="s">
        <v>272</v>
      </c>
      <c r="N2883">
        <v>29.41</v>
      </c>
      <c r="P2883" cm="1">
        <f t="array" ref="P2883">IF(Q2883&gt;0,INDEX(Q2883:Q15017,MATCH(TRUE,INDEX(Q2883:Q15017="",,),0)-1),"")</f>
        <v>5</v>
      </c>
      <c r="Q2883">
        <f t="shared" si="65"/>
        <v>5</v>
      </c>
      <c r="R2883">
        <f>IF(P2883="","",0)</f>
        <v>0</v>
      </c>
    </row>
    <row r="2884" spans="1:18" x14ac:dyDescent="0.3">
      <c r="A2884" t="s">
        <v>412</v>
      </c>
      <c r="B2884" s="1">
        <v>38630</v>
      </c>
      <c r="C2884" t="s">
        <v>82</v>
      </c>
      <c r="D2884" t="s">
        <v>513</v>
      </c>
      <c r="E2884" t="s">
        <v>514</v>
      </c>
      <c r="G2884" t="s">
        <v>19</v>
      </c>
      <c r="H2884" t="s">
        <v>72</v>
      </c>
      <c r="I2884" t="s">
        <v>21</v>
      </c>
      <c r="J2884" t="s">
        <v>73</v>
      </c>
      <c r="K2884">
        <v>455</v>
      </c>
      <c r="L2884">
        <v>19.649999999999999</v>
      </c>
      <c r="M2884" t="s">
        <v>272</v>
      </c>
      <c r="N2884">
        <v>19.670000000000002</v>
      </c>
      <c r="P2884" cm="1">
        <f t="array" ref="P2884">IF(Q2884&gt;0,INDEX(Q2884:Q15018,MATCH(TRUE,INDEX(Q2884:Q15018="",,),0)-1),"")</f>
        <v>5</v>
      </c>
      <c r="Q2884">
        <f t="shared" si="65"/>
        <v>5</v>
      </c>
      <c r="R2884">
        <f>IF(P2884="","",0)</f>
        <v>0</v>
      </c>
    </row>
    <row r="2885" spans="1:18" x14ac:dyDescent="0.3">
      <c r="A2885" t="s">
        <v>412</v>
      </c>
      <c r="B2885" s="1">
        <v>38630</v>
      </c>
      <c r="C2885" t="s">
        <v>82</v>
      </c>
      <c r="D2885" t="s">
        <v>513</v>
      </c>
      <c r="E2885" t="s">
        <v>514</v>
      </c>
      <c r="G2885" s="6" t="s">
        <v>88</v>
      </c>
      <c r="H2885" t="s">
        <v>85</v>
      </c>
      <c r="I2885" t="s">
        <v>45</v>
      </c>
      <c r="J2885" t="s">
        <v>93</v>
      </c>
      <c r="K2885">
        <v>1.1000000000000001</v>
      </c>
      <c r="L2885">
        <v>212</v>
      </c>
      <c r="M2885" t="s">
        <v>272</v>
      </c>
      <c r="N2885">
        <v>212</v>
      </c>
      <c r="P2885" cm="1">
        <f t="array" ref="P2885">IF(Q2885&gt;0,INDEX(Q2885:Q15019,MATCH(TRUE,INDEX(Q2885:Q15019="",,),0)-1),"")</f>
        <v>5</v>
      </c>
      <c r="Q2885">
        <f t="shared" si="65"/>
        <v>5</v>
      </c>
      <c r="R2885">
        <f>IF(P2885="","",0)</f>
        <v>0</v>
      </c>
    </row>
    <row r="2886" spans="1:18" x14ac:dyDescent="0.3">
      <c r="A2886" t="s">
        <v>412</v>
      </c>
      <c r="B2886" s="1">
        <v>38630</v>
      </c>
      <c r="C2886" t="s">
        <v>82</v>
      </c>
      <c r="D2886" t="s">
        <v>513</v>
      </c>
      <c r="E2886" t="s">
        <v>514</v>
      </c>
      <c r="G2886" s="6" t="s">
        <v>88</v>
      </c>
      <c r="H2886" t="s">
        <v>96</v>
      </c>
      <c r="I2886" t="s">
        <v>45</v>
      </c>
      <c r="J2886" t="s">
        <v>93</v>
      </c>
      <c r="K2886">
        <v>1.3</v>
      </c>
      <c r="L2886">
        <v>110</v>
      </c>
      <c r="M2886" t="s">
        <v>272</v>
      </c>
      <c r="N2886">
        <v>110</v>
      </c>
      <c r="P2886" cm="1">
        <f t="array" ref="P2886">IF(Q2886&gt;0,INDEX(Q2886:Q15020,MATCH(TRUE,INDEX(Q2886:Q15020="",,),0)-1),"")</f>
        <v>5</v>
      </c>
      <c r="Q2886">
        <f t="shared" si="65"/>
        <v>5</v>
      </c>
      <c r="R2886">
        <f>IF(P2886="","",0)</f>
        <v>0</v>
      </c>
    </row>
    <row r="2887" spans="1:18" x14ac:dyDescent="0.3">
      <c r="A2887" t="s">
        <v>412</v>
      </c>
      <c r="B2887" s="1">
        <v>38630</v>
      </c>
      <c r="C2887" t="s">
        <v>82</v>
      </c>
      <c r="D2887" t="s">
        <v>513</v>
      </c>
      <c r="E2887" t="s">
        <v>514</v>
      </c>
      <c r="G2887" s="6" t="s">
        <v>88</v>
      </c>
      <c r="H2887" t="s">
        <v>100</v>
      </c>
      <c r="I2887" t="s">
        <v>21</v>
      </c>
      <c r="J2887" t="s">
        <v>73</v>
      </c>
      <c r="K2887">
        <v>160</v>
      </c>
      <c r="L2887">
        <v>6.7</v>
      </c>
      <c r="M2887" t="s">
        <v>272</v>
      </c>
      <c r="N2887">
        <v>6.7</v>
      </c>
      <c r="P2887" cm="1">
        <f t="array" ref="P2887">IF(Q2887&gt;0,INDEX(Q2887:Q15021,MATCH(TRUE,INDEX(Q2887:Q15021="",,),0)-1),"")</f>
        <v>5</v>
      </c>
      <c r="Q2887">
        <f t="shared" si="65"/>
        <v>5</v>
      </c>
      <c r="R2887">
        <f>IF(P2887="","",0)</f>
        <v>0</v>
      </c>
    </row>
    <row r="2888" spans="1:18" x14ac:dyDescent="0.3">
      <c r="P2888" t="str" cm="1">
        <f t="array" ref="P2888">IF(Q2888&gt;0,INDEX(Q2888:Q15022,MATCH(TRUE,INDEX(Q2888:Q15022="",,),0)-1),"")</f>
        <v/>
      </c>
      <c r="R2888" t="str">
        <f>IF(P2888="","",0)</f>
        <v/>
      </c>
    </row>
    <row r="2889" spans="1:18" x14ac:dyDescent="0.3">
      <c r="A2889" t="s">
        <v>412</v>
      </c>
      <c r="B2889" s="1">
        <v>38630</v>
      </c>
      <c r="C2889" t="s">
        <v>82</v>
      </c>
      <c r="D2889" t="s">
        <v>515</v>
      </c>
      <c r="E2889" t="s">
        <v>516</v>
      </c>
      <c r="G2889" t="s">
        <v>19</v>
      </c>
      <c r="H2889" t="s">
        <v>128</v>
      </c>
      <c r="I2889" t="s">
        <v>21</v>
      </c>
      <c r="J2889" t="s">
        <v>73</v>
      </c>
      <c r="K2889">
        <v>939</v>
      </c>
      <c r="L2889">
        <v>44</v>
      </c>
      <c r="M2889" t="s">
        <v>297</v>
      </c>
      <c r="N2889">
        <v>53.11</v>
      </c>
      <c r="O2889" t="s">
        <v>24</v>
      </c>
      <c r="P2889" cm="1">
        <f t="array" ref="P2889">IF(Q2889&gt;0,INDEX(Q2889:Q15023,MATCH(TRUE,INDEX(Q2889:Q15023="",,),0)-1),"")</f>
        <v>3</v>
      </c>
      <c r="Q2889">
        <f>INT((ROW()-2889)/6)+1</f>
        <v>1</v>
      </c>
      <c r="R2889">
        <f>IF(P2889="","",0)</f>
        <v>0</v>
      </c>
    </row>
    <row r="2890" spans="1:18" x14ac:dyDescent="0.3">
      <c r="A2890" t="s">
        <v>412</v>
      </c>
      <c r="B2890" s="1">
        <v>38630</v>
      </c>
      <c r="C2890" t="s">
        <v>82</v>
      </c>
      <c r="D2890" t="s">
        <v>515</v>
      </c>
      <c r="E2890" t="s">
        <v>516</v>
      </c>
      <c r="G2890" s="6" t="s">
        <v>88</v>
      </c>
      <c r="H2890" t="s">
        <v>96</v>
      </c>
      <c r="I2890" t="s">
        <v>45</v>
      </c>
      <c r="J2890" t="s">
        <v>93</v>
      </c>
      <c r="K2890">
        <v>11.4</v>
      </c>
      <c r="L2890">
        <v>115</v>
      </c>
      <c r="M2890" t="s">
        <v>297</v>
      </c>
      <c r="N2890">
        <v>115</v>
      </c>
      <c r="O2890" t="s">
        <v>24</v>
      </c>
      <c r="P2890" cm="1">
        <f t="array" ref="P2890">IF(Q2890&gt;0,INDEX(Q2890:Q15024,MATCH(TRUE,INDEX(Q2890:Q15024="",,),0)-1),"")</f>
        <v>3</v>
      </c>
      <c r="Q2890">
        <f t="shared" ref="Q2890:Q2906" si="66">INT((ROW()-2889)/6)+1</f>
        <v>1</v>
      </c>
      <c r="R2890">
        <f>IF(P2890="","",0)</f>
        <v>0</v>
      </c>
    </row>
    <row r="2891" spans="1:18" x14ac:dyDescent="0.3">
      <c r="A2891" t="s">
        <v>412</v>
      </c>
      <c r="B2891" s="1">
        <v>38630</v>
      </c>
      <c r="C2891" t="s">
        <v>82</v>
      </c>
      <c r="D2891" t="s">
        <v>515</v>
      </c>
      <c r="E2891" t="s">
        <v>516</v>
      </c>
      <c r="G2891" s="6" t="s">
        <v>88</v>
      </c>
      <c r="H2891" t="s">
        <v>72</v>
      </c>
      <c r="I2891" t="s">
        <v>45</v>
      </c>
      <c r="J2891" t="s">
        <v>93</v>
      </c>
      <c r="K2891">
        <v>1.9</v>
      </c>
      <c r="L2891">
        <v>149</v>
      </c>
      <c r="M2891" t="s">
        <v>297</v>
      </c>
      <c r="N2891">
        <v>149</v>
      </c>
      <c r="O2891" t="s">
        <v>24</v>
      </c>
      <c r="P2891" cm="1">
        <f t="array" ref="P2891">IF(Q2891&gt;0,INDEX(Q2891:Q15025,MATCH(TRUE,INDEX(Q2891:Q15025="",,),0)-1),"")</f>
        <v>3</v>
      </c>
      <c r="Q2891">
        <f t="shared" si="66"/>
        <v>1</v>
      </c>
      <c r="R2891">
        <f>IF(P2891="","",0)</f>
        <v>0</v>
      </c>
    </row>
    <row r="2892" spans="1:18" x14ac:dyDescent="0.3">
      <c r="A2892" t="s">
        <v>412</v>
      </c>
      <c r="B2892" s="1">
        <v>38630</v>
      </c>
      <c r="C2892" t="s">
        <v>82</v>
      </c>
      <c r="D2892" t="s">
        <v>515</v>
      </c>
      <c r="E2892" t="s">
        <v>516</v>
      </c>
      <c r="G2892" s="6" t="s">
        <v>88</v>
      </c>
      <c r="H2892" t="s">
        <v>96</v>
      </c>
      <c r="I2892" t="s">
        <v>21</v>
      </c>
      <c r="J2892" t="s">
        <v>73</v>
      </c>
      <c r="K2892">
        <v>46</v>
      </c>
      <c r="L2892">
        <v>29.4</v>
      </c>
      <c r="M2892" t="s">
        <v>297</v>
      </c>
      <c r="N2892">
        <v>29.4</v>
      </c>
      <c r="O2892" t="s">
        <v>24</v>
      </c>
      <c r="P2892" cm="1">
        <f t="array" ref="P2892">IF(Q2892&gt;0,INDEX(Q2892:Q15026,MATCH(TRUE,INDEX(Q2892:Q15026="",,),0)-1),"")</f>
        <v>3</v>
      </c>
      <c r="Q2892">
        <f t="shared" si="66"/>
        <v>1</v>
      </c>
      <c r="R2892">
        <f>IF(P2892="","",0)</f>
        <v>0</v>
      </c>
    </row>
    <row r="2893" spans="1:18" x14ac:dyDescent="0.3">
      <c r="A2893" t="s">
        <v>412</v>
      </c>
      <c r="B2893" s="1">
        <v>38630</v>
      </c>
      <c r="C2893" t="s">
        <v>82</v>
      </c>
      <c r="D2893" t="s">
        <v>515</v>
      </c>
      <c r="E2893" t="s">
        <v>516</v>
      </c>
      <c r="G2893" s="6" t="s">
        <v>88</v>
      </c>
      <c r="H2893" t="s">
        <v>101</v>
      </c>
      <c r="I2893" t="s">
        <v>21</v>
      </c>
      <c r="J2893" t="s">
        <v>73</v>
      </c>
      <c r="K2893">
        <v>70</v>
      </c>
      <c r="L2893">
        <v>39.5</v>
      </c>
      <c r="M2893" t="s">
        <v>297</v>
      </c>
      <c r="N2893">
        <v>39.5</v>
      </c>
      <c r="O2893" t="s">
        <v>24</v>
      </c>
      <c r="P2893" cm="1">
        <f t="array" ref="P2893">IF(Q2893&gt;0,INDEX(Q2893:Q15027,MATCH(TRUE,INDEX(Q2893:Q15027="",,),0)-1),"")</f>
        <v>3</v>
      </c>
      <c r="Q2893">
        <f t="shared" si="66"/>
        <v>1</v>
      </c>
      <c r="R2893">
        <f>IF(P2893="","",0)</f>
        <v>0</v>
      </c>
    </row>
    <row r="2894" spans="1:18" x14ac:dyDescent="0.3">
      <c r="A2894" t="s">
        <v>412</v>
      </c>
      <c r="B2894" s="1">
        <v>38630</v>
      </c>
      <c r="C2894" t="s">
        <v>82</v>
      </c>
      <c r="D2894" t="s">
        <v>515</v>
      </c>
      <c r="E2894" t="s">
        <v>516</v>
      </c>
      <c r="G2894" s="6" t="s">
        <v>88</v>
      </c>
      <c r="H2894" t="s">
        <v>72</v>
      </c>
      <c r="I2894" t="s">
        <v>21</v>
      </c>
      <c r="J2894" t="s">
        <v>73</v>
      </c>
      <c r="K2894">
        <v>40</v>
      </c>
      <c r="L2894">
        <v>22.7</v>
      </c>
      <c r="M2894" t="s">
        <v>297</v>
      </c>
      <c r="N2894">
        <v>22.7</v>
      </c>
      <c r="O2894" t="s">
        <v>24</v>
      </c>
      <c r="P2894" cm="1">
        <f t="array" ref="P2894">IF(Q2894&gt;0,INDEX(Q2894:Q15028,MATCH(TRUE,INDEX(Q2894:Q15028="",,),0)-1),"")</f>
        <v>3</v>
      </c>
      <c r="Q2894">
        <f t="shared" si="66"/>
        <v>1</v>
      </c>
      <c r="R2894">
        <f>IF(P2894="","",0)</f>
        <v>0</v>
      </c>
    </row>
    <row r="2895" spans="1:18" x14ac:dyDescent="0.3">
      <c r="A2895" t="s">
        <v>412</v>
      </c>
      <c r="B2895" s="1">
        <v>38630</v>
      </c>
      <c r="C2895" t="s">
        <v>82</v>
      </c>
      <c r="D2895" t="s">
        <v>515</v>
      </c>
      <c r="E2895" t="s">
        <v>516</v>
      </c>
      <c r="G2895" t="s">
        <v>19</v>
      </c>
      <c r="H2895" t="s">
        <v>128</v>
      </c>
      <c r="I2895" t="s">
        <v>21</v>
      </c>
      <c r="J2895" t="s">
        <v>73</v>
      </c>
      <c r="K2895">
        <v>939</v>
      </c>
      <c r="L2895">
        <v>44</v>
      </c>
      <c r="M2895" t="s">
        <v>445</v>
      </c>
      <c r="N2895">
        <v>49</v>
      </c>
      <c r="P2895" cm="1">
        <f t="array" ref="P2895">IF(Q2895&gt;0,INDEX(Q2895:Q15029,MATCH(TRUE,INDEX(Q2895:Q15029="",,),0)-1),"")</f>
        <v>3</v>
      </c>
      <c r="Q2895">
        <f t="shared" si="66"/>
        <v>2</v>
      </c>
      <c r="R2895">
        <f>IF(P2895="","",0)</f>
        <v>0</v>
      </c>
    </row>
    <row r="2896" spans="1:18" x14ac:dyDescent="0.3">
      <c r="A2896" t="s">
        <v>412</v>
      </c>
      <c r="B2896" s="1">
        <v>38630</v>
      </c>
      <c r="C2896" t="s">
        <v>82</v>
      </c>
      <c r="D2896" t="s">
        <v>515</v>
      </c>
      <c r="E2896" t="s">
        <v>516</v>
      </c>
      <c r="G2896" s="6" t="s">
        <v>88</v>
      </c>
      <c r="H2896" t="s">
        <v>96</v>
      </c>
      <c r="I2896" t="s">
        <v>45</v>
      </c>
      <c r="J2896" t="s">
        <v>93</v>
      </c>
      <c r="K2896">
        <v>11.4</v>
      </c>
      <c r="L2896">
        <v>115</v>
      </c>
      <c r="M2896" t="s">
        <v>445</v>
      </c>
      <c r="N2896">
        <v>115</v>
      </c>
      <c r="P2896" cm="1">
        <f t="array" ref="P2896">IF(Q2896&gt;0,INDEX(Q2896:Q15030,MATCH(TRUE,INDEX(Q2896:Q15030="",,),0)-1),"")</f>
        <v>3</v>
      </c>
      <c r="Q2896">
        <f t="shared" si="66"/>
        <v>2</v>
      </c>
      <c r="R2896">
        <f>IF(P2896="","",0)</f>
        <v>0</v>
      </c>
    </row>
    <row r="2897" spans="1:18" x14ac:dyDescent="0.3">
      <c r="A2897" t="s">
        <v>412</v>
      </c>
      <c r="B2897" s="1">
        <v>38630</v>
      </c>
      <c r="C2897" t="s">
        <v>82</v>
      </c>
      <c r="D2897" t="s">
        <v>515</v>
      </c>
      <c r="E2897" t="s">
        <v>516</v>
      </c>
      <c r="G2897" s="6" t="s">
        <v>88</v>
      </c>
      <c r="H2897" t="s">
        <v>72</v>
      </c>
      <c r="I2897" t="s">
        <v>45</v>
      </c>
      <c r="J2897" t="s">
        <v>93</v>
      </c>
      <c r="K2897">
        <v>1.9</v>
      </c>
      <c r="L2897">
        <v>149</v>
      </c>
      <c r="M2897" t="s">
        <v>445</v>
      </c>
      <c r="N2897">
        <v>149</v>
      </c>
      <c r="P2897" cm="1">
        <f t="array" ref="P2897">IF(Q2897&gt;0,INDEX(Q2897:Q15031,MATCH(TRUE,INDEX(Q2897:Q15031="",,),0)-1),"")</f>
        <v>3</v>
      </c>
      <c r="Q2897">
        <f t="shared" si="66"/>
        <v>2</v>
      </c>
      <c r="R2897">
        <f>IF(P2897="","",0)</f>
        <v>0</v>
      </c>
    </row>
    <row r="2898" spans="1:18" x14ac:dyDescent="0.3">
      <c r="A2898" t="s">
        <v>412</v>
      </c>
      <c r="B2898" s="1">
        <v>38630</v>
      </c>
      <c r="C2898" t="s">
        <v>82</v>
      </c>
      <c r="D2898" t="s">
        <v>515</v>
      </c>
      <c r="E2898" t="s">
        <v>516</v>
      </c>
      <c r="G2898" s="6" t="s">
        <v>88</v>
      </c>
      <c r="H2898" t="s">
        <v>96</v>
      </c>
      <c r="I2898" t="s">
        <v>21</v>
      </c>
      <c r="J2898" t="s">
        <v>73</v>
      </c>
      <c r="K2898">
        <v>46</v>
      </c>
      <c r="L2898">
        <v>29.4</v>
      </c>
      <c r="M2898" t="s">
        <v>445</v>
      </c>
      <c r="N2898">
        <v>29.4</v>
      </c>
      <c r="P2898" cm="1">
        <f t="array" ref="P2898">IF(Q2898&gt;0,INDEX(Q2898:Q15032,MATCH(TRUE,INDEX(Q2898:Q15032="",,),0)-1),"")</f>
        <v>3</v>
      </c>
      <c r="Q2898">
        <f t="shared" si="66"/>
        <v>2</v>
      </c>
      <c r="R2898">
        <f>IF(P2898="","",0)</f>
        <v>0</v>
      </c>
    </row>
    <row r="2899" spans="1:18" x14ac:dyDescent="0.3">
      <c r="A2899" t="s">
        <v>412</v>
      </c>
      <c r="B2899" s="1">
        <v>38630</v>
      </c>
      <c r="C2899" t="s">
        <v>82</v>
      </c>
      <c r="D2899" t="s">
        <v>515</v>
      </c>
      <c r="E2899" t="s">
        <v>516</v>
      </c>
      <c r="G2899" s="6" t="s">
        <v>88</v>
      </c>
      <c r="H2899" t="s">
        <v>101</v>
      </c>
      <c r="I2899" t="s">
        <v>21</v>
      </c>
      <c r="J2899" t="s">
        <v>73</v>
      </c>
      <c r="K2899">
        <v>70</v>
      </c>
      <c r="L2899">
        <v>39.5</v>
      </c>
      <c r="M2899" t="s">
        <v>445</v>
      </c>
      <c r="N2899">
        <v>39.5</v>
      </c>
      <c r="P2899" cm="1">
        <f t="array" ref="P2899">IF(Q2899&gt;0,INDEX(Q2899:Q15033,MATCH(TRUE,INDEX(Q2899:Q15033="",,),0)-1),"")</f>
        <v>3</v>
      </c>
      <c r="Q2899">
        <f t="shared" si="66"/>
        <v>2</v>
      </c>
      <c r="R2899">
        <f>IF(P2899="","",0)</f>
        <v>0</v>
      </c>
    </row>
    <row r="2900" spans="1:18" x14ac:dyDescent="0.3">
      <c r="A2900" t="s">
        <v>412</v>
      </c>
      <c r="B2900" s="1">
        <v>38630</v>
      </c>
      <c r="C2900" t="s">
        <v>82</v>
      </c>
      <c r="D2900" t="s">
        <v>515</v>
      </c>
      <c r="E2900" t="s">
        <v>516</v>
      </c>
      <c r="G2900" s="6" t="s">
        <v>88</v>
      </c>
      <c r="H2900" t="s">
        <v>72</v>
      </c>
      <c r="I2900" t="s">
        <v>21</v>
      </c>
      <c r="J2900" t="s">
        <v>73</v>
      </c>
      <c r="K2900">
        <v>40</v>
      </c>
      <c r="L2900">
        <v>22.7</v>
      </c>
      <c r="M2900" t="s">
        <v>445</v>
      </c>
      <c r="N2900">
        <v>22.7</v>
      </c>
      <c r="P2900" cm="1">
        <f t="array" ref="P2900">IF(Q2900&gt;0,INDEX(Q2900:Q15034,MATCH(TRUE,INDEX(Q2900:Q15034="",,),0)-1),"")</f>
        <v>3</v>
      </c>
      <c r="Q2900">
        <f t="shared" si="66"/>
        <v>2</v>
      </c>
      <c r="R2900">
        <f>IF(P2900="","",0)</f>
        <v>0</v>
      </c>
    </row>
    <row r="2901" spans="1:18" x14ac:dyDescent="0.3">
      <c r="A2901" t="s">
        <v>412</v>
      </c>
      <c r="B2901" s="1">
        <v>38630</v>
      </c>
      <c r="C2901" t="s">
        <v>82</v>
      </c>
      <c r="D2901" t="s">
        <v>515</v>
      </c>
      <c r="E2901" t="s">
        <v>516</v>
      </c>
      <c r="G2901" t="s">
        <v>19</v>
      </c>
      <c r="H2901" t="s">
        <v>128</v>
      </c>
      <c r="I2901" t="s">
        <v>21</v>
      </c>
      <c r="J2901" t="s">
        <v>73</v>
      </c>
      <c r="K2901">
        <v>939</v>
      </c>
      <c r="L2901">
        <v>44</v>
      </c>
      <c r="M2901" t="s">
        <v>464</v>
      </c>
      <c r="N2901">
        <v>44.1</v>
      </c>
      <c r="P2901" cm="1">
        <f t="array" ref="P2901">IF(Q2901&gt;0,INDEX(Q2901:Q15035,MATCH(TRUE,INDEX(Q2901:Q15035="",,),0)-1),"")</f>
        <v>3</v>
      </c>
      <c r="Q2901">
        <f t="shared" si="66"/>
        <v>3</v>
      </c>
      <c r="R2901">
        <f>IF(P2901="","",0)</f>
        <v>0</v>
      </c>
    </row>
    <row r="2902" spans="1:18" x14ac:dyDescent="0.3">
      <c r="A2902" t="s">
        <v>412</v>
      </c>
      <c r="B2902" s="1">
        <v>38630</v>
      </c>
      <c r="C2902" t="s">
        <v>82</v>
      </c>
      <c r="D2902" t="s">
        <v>515</v>
      </c>
      <c r="E2902" t="s">
        <v>516</v>
      </c>
      <c r="G2902" s="6" t="s">
        <v>88</v>
      </c>
      <c r="H2902" t="s">
        <v>96</v>
      </c>
      <c r="I2902" t="s">
        <v>45</v>
      </c>
      <c r="J2902" t="s">
        <v>93</v>
      </c>
      <c r="K2902">
        <v>11.4</v>
      </c>
      <c r="L2902">
        <v>115</v>
      </c>
      <c r="M2902" t="s">
        <v>464</v>
      </c>
      <c r="N2902">
        <v>115</v>
      </c>
      <c r="P2902" cm="1">
        <f t="array" ref="P2902">IF(Q2902&gt;0,INDEX(Q2902:Q15036,MATCH(TRUE,INDEX(Q2902:Q15036="",,),0)-1),"")</f>
        <v>3</v>
      </c>
      <c r="Q2902">
        <f t="shared" si="66"/>
        <v>3</v>
      </c>
      <c r="R2902">
        <f>IF(P2902="","",0)</f>
        <v>0</v>
      </c>
    </row>
    <row r="2903" spans="1:18" x14ac:dyDescent="0.3">
      <c r="A2903" t="s">
        <v>412</v>
      </c>
      <c r="B2903" s="1">
        <v>38630</v>
      </c>
      <c r="C2903" t="s">
        <v>82</v>
      </c>
      <c r="D2903" t="s">
        <v>515</v>
      </c>
      <c r="E2903" t="s">
        <v>516</v>
      </c>
      <c r="G2903" s="6" t="s">
        <v>88</v>
      </c>
      <c r="H2903" t="s">
        <v>72</v>
      </c>
      <c r="I2903" t="s">
        <v>45</v>
      </c>
      <c r="J2903" t="s">
        <v>93</v>
      </c>
      <c r="K2903">
        <v>1.9</v>
      </c>
      <c r="L2903">
        <v>149</v>
      </c>
      <c r="M2903" t="s">
        <v>464</v>
      </c>
      <c r="N2903">
        <v>149</v>
      </c>
      <c r="P2903" cm="1">
        <f t="array" ref="P2903">IF(Q2903&gt;0,INDEX(Q2903:Q15037,MATCH(TRUE,INDEX(Q2903:Q15037="",,),0)-1),"")</f>
        <v>3</v>
      </c>
      <c r="Q2903">
        <f t="shared" si="66"/>
        <v>3</v>
      </c>
      <c r="R2903">
        <f>IF(P2903="","",0)</f>
        <v>0</v>
      </c>
    </row>
    <row r="2904" spans="1:18" x14ac:dyDescent="0.3">
      <c r="A2904" t="s">
        <v>412</v>
      </c>
      <c r="B2904" s="1">
        <v>38630</v>
      </c>
      <c r="C2904" t="s">
        <v>82</v>
      </c>
      <c r="D2904" t="s">
        <v>515</v>
      </c>
      <c r="E2904" t="s">
        <v>516</v>
      </c>
      <c r="G2904" s="6" t="s">
        <v>88</v>
      </c>
      <c r="H2904" t="s">
        <v>96</v>
      </c>
      <c r="I2904" t="s">
        <v>21</v>
      </c>
      <c r="J2904" t="s">
        <v>73</v>
      </c>
      <c r="K2904">
        <v>46</v>
      </c>
      <c r="L2904">
        <v>29.4</v>
      </c>
      <c r="M2904" t="s">
        <v>464</v>
      </c>
      <c r="N2904">
        <v>29.4</v>
      </c>
      <c r="P2904" cm="1">
        <f t="array" ref="P2904">IF(Q2904&gt;0,INDEX(Q2904:Q15038,MATCH(TRUE,INDEX(Q2904:Q15038="",,),0)-1),"")</f>
        <v>3</v>
      </c>
      <c r="Q2904">
        <f t="shared" si="66"/>
        <v>3</v>
      </c>
      <c r="R2904">
        <f>IF(P2904="","",0)</f>
        <v>0</v>
      </c>
    </row>
    <row r="2905" spans="1:18" x14ac:dyDescent="0.3">
      <c r="A2905" t="s">
        <v>412</v>
      </c>
      <c r="B2905" s="1">
        <v>38630</v>
      </c>
      <c r="C2905" t="s">
        <v>82</v>
      </c>
      <c r="D2905" t="s">
        <v>515</v>
      </c>
      <c r="E2905" t="s">
        <v>516</v>
      </c>
      <c r="G2905" s="6" t="s">
        <v>88</v>
      </c>
      <c r="H2905" t="s">
        <v>101</v>
      </c>
      <c r="I2905" t="s">
        <v>21</v>
      </c>
      <c r="J2905" t="s">
        <v>73</v>
      </c>
      <c r="K2905">
        <v>70</v>
      </c>
      <c r="L2905">
        <v>39.5</v>
      </c>
      <c r="M2905" t="s">
        <v>464</v>
      </c>
      <c r="N2905">
        <v>39.5</v>
      </c>
      <c r="P2905" cm="1">
        <f t="array" ref="P2905">IF(Q2905&gt;0,INDEX(Q2905:Q15039,MATCH(TRUE,INDEX(Q2905:Q15039="",,),0)-1),"")</f>
        <v>3</v>
      </c>
      <c r="Q2905">
        <f t="shared" si="66"/>
        <v>3</v>
      </c>
      <c r="R2905">
        <f>IF(P2905="","",0)</f>
        <v>0</v>
      </c>
    </row>
    <row r="2906" spans="1:18" x14ac:dyDescent="0.3">
      <c r="A2906" t="s">
        <v>412</v>
      </c>
      <c r="B2906" s="1">
        <v>38630</v>
      </c>
      <c r="C2906" t="s">
        <v>82</v>
      </c>
      <c r="D2906" t="s">
        <v>515</v>
      </c>
      <c r="E2906" t="s">
        <v>516</v>
      </c>
      <c r="G2906" s="6" t="s">
        <v>88</v>
      </c>
      <c r="H2906" t="s">
        <v>72</v>
      </c>
      <c r="I2906" t="s">
        <v>21</v>
      </c>
      <c r="J2906" t="s">
        <v>73</v>
      </c>
      <c r="K2906">
        <v>40</v>
      </c>
      <c r="L2906">
        <v>22.7</v>
      </c>
      <c r="M2906" t="s">
        <v>464</v>
      </c>
      <c r="N2906">
        <v>22.7</v>
      </c>
      <c r="P2906" cm="1">
        <f t="array" ref="P2906">IF(Q2906&gt;0,INDEX(Q2906:Q15040,MATCH(TRUE,INDEX(Q2906:Q15040="",,),0)-1),"")</f>
        <v>3</v>
      </c>
      <c r="Q2906">
        <f t="shared" si="66"/>
        <v>3</v>
      </c>
      <c r="R2906">
        <f>IF(P2906="","",0)</f>
        <v>0</v>
      </c>
    </row>
    <row r="2907" spans="1:18" x14ac:dyDescent="0.3">
      <c r="P2907" t="str" cm="1">
        <f t="array" ref="P2907">IF(Q2907&gt;0,INDEX(Q2907:Q15041,MATCH(TRUE,INDEX(Q2907:Q15041="",,),0)-1),"")</f>
        <v/>
      </c>
      <c r="R2907" t="str">
        <f>IF(P2907="","",0)</f>
        <v/>
      </c>
    </row>
    <row r="2908" spans="1:18" x14ac:dyDescent="0.3">
      <c r="A2908" t="s">
        <v>412</v>
      </c>
      <c r="B2908" s="1">
        <v>38686</v>
      </c>
      <c r="C2908" t="s">
        <v>82</v>
      </c>
      <c r="D2908" t="s">
        <v>517</v>
      </c>
      <c r="E2908" t="s">
        <v>518</v>
      </c>
      <c r="G2908" t="s">
        <v>19</v>
      </c>
      <c r="H2908" t="s">
        <v>128</v>
      </c>
      <c r="I2908" t="s">
        <v>21</v>
      </c>
      <c r="J2908" t="s">
        <v>73</v>
      </c>
      <c r="K2908">
        <v>947</v>
      </c>
      <c r="L2908">
        <v>40.5</v>
      </c>
      <c r="M2908" t="s">
        <v>519</v>
      </c>
      <c r="N2908">
        <v>46.5</v>
      </c>
      <c r="O2908" t="s">
        <v>24</v>
      </c>
      <c r="P2908" cm="1">
        <f t="array" ref="P2908">IF(Q2908&gt;0,INDEX(Q2908:Q15042,MATCH(TRUE,INDEX(Q2908:Q15042="",,),0)-1),"")</f>
        <v>1</v>
      </c>
      <c r="Q2908">
        <v>1</v>
      </c>
      <c r="R2908">
        <f>IF(P2908="","",0)</f>
        <v>0</v>
      </c>
    </row>
    <row r="2909" spans="1:18" x14ac:dyDescent="0.3">
      <c r="A2909" t="s">
        <v>412</v>
      </c>
      <c r="B2909" s="1">
        <v>38686</v>
      </c>
      <c r="C2909" t="s">
        <v>82</v>
      </c>
      <c r="D2909" t="s">
        <v>517</v>
      </c>
      <c r="E2909" t="s">
        <v>518</v>
      </c>
      <c r="G2909" t="s">
        <v>19</v>
      </c>
      <c r="H2909" t="s">
        <v>36</v>
      </c>
      <c r="I2909" t="s">
        <v>21</v>
      </c>
      <c r="J2909" t="s">
        <v>73</v>
      </c>
      <c r="K2909">
        <v>220</v>
      </c>
      <c r="L2909">
        <v>39.35</v>
      </c>
      <c r="M2909" t="s">
        <v>519</v>
      </c>
      <c r="N2909">
        <v>46.5</v>
      </c>
      <c r="O2909" t="s">
        <v>24</v>
      </c>
      <c r="P2909" cm="1">
        <f t="array" ref="P2909">IF(Q2909&gt;0,INDEX(Q2909:Q15043,MATCH(TRUE,INDEX(Q2909:Q15043="",,),0)-1),"")</f>
        <v>1</v>
      </c>
      <c r="Q2909">
        <v>1</v>
      </c>
      <c r="R2909">
        <f>IF(P2909="","",0)</f>
        <v>0</v>
      </c>
    </row>
    <row r="2910" spans="1:18" x14ac:dyDescent="0.3">
      <c r="A2910" t="s">
        <v>412</v>
      </c>
      <c r="B2910" s="1">
        <v>38686</v>
      </c>
      <c r="C2910" t="s">
        <v>82</v>
      </c>
      <c r="D2910" t="s">
        <v>517</v>
      </c>
      <c r="E2910" t="s">
        <v>518</v>
      </c>
      <c r="G2910" t="s">
        <v>19</v>
      </c>
      <c r="H2910" t="s">
        <v>101</v>
      </c>
      <c r="I2910" t="s">
        <v>21</v>
      </c>
      <c r="J2910" t="s">
        <v>73</v>
      </c>
      <c r="K2910">
        <v>294</v>
      </c>
      <c r="L2910">
        <v>37.75</v>
      </c>
      <c r="M2910" t="s">
        <v>519</v>
      </c>
      <c r="N2910">
        <v>46.5</v>
      </c>
      <c r="O2910" t="s">
        <v>24</v>
      </c>
      <c r="P2910" cm="1">
        <f t="array" ref="P2910">IF(Q2910&gt;0,INDEX(Q2910:Q15044,MATCH(TRUE,INDEX(Q2910:Q15044="",,),0)-1),"")</f>
        <v>1</v>
      </c>
      <c r="Q2910">
        <v>1</v>
      </c>
      <c r="R2910">
        <f>IF(P2910="","",0)</f>
        <v>0</v>
      </c>
    </row>
    <row r="2911" spans="1:18" x14ac:dyDescent="0.3">
      <c r="A2911" t="s">
        <v>412</v>
      </c>
      <c r="B2911" s="1">
        <v>38686</v>
      </c>
      <c r="C2911" t="s">
        <v>82</v>
      </c>
      <c r="D2911" t="s">
        <v>517</v>
      </c>
      <c r="E2911" t="s">
        <v>518</v>
      </c>
      <c r="G2911" t="s">
        <v>19</v>
      </c>
      <c r="H2911" t="s">
        <v>72</v>
      </c>
      <c r="I2911" t="s">
        <v>21</v>
      </c>
      <c r="J2911" t="s">
        <v>73</v>
      </c>
      <c r="K2911">
        <v>353</v>
      </c>
      <c r="L2911">
        <v>21.8</v>
      </c>
      <c r="M2911" t="s">
        <v>519</v>
      </c>
      <c r="N2911">
        <v>79.5</v>
      </c>
      <c r="O2911" t="s">
        <v>24</v>
      </c>
      <c r="P2911" cm="1">
        <f t="array" ref="P2911">IF(Q2911&gt;0,INDEX(Q2911:Q15045,MATCH(TRUE,INDEX(Q2911:Q15045="",,),0)-1),"")</f>
        <v>1</v>
      </c>
      <c r="Q2911">
        <v>1</v>
      </c>
      <c r="R2911">
        <f>IF(P2911="","",0)</f>
        <v>0</v>
      </c>
    </row>
    <row r="2912" spans="1:18" x14ac:dyDescent="0.3">
      <c r="A2912" t="s">
        <v>412</v>
      </c>
      <c r="B2912" s="1">
        <v>38686</v>
      </c>
      <c r="C2912" t="s">
        <v>82</v>
      </c>
      <c r="D2912" t="s">
        <v>517</v>
      </c>
      <c r="E2912" t="s">
        <v>518</v>
      </c>
      <c r="G2912" s="6" t="s">
        <v>88</v>
      </c>
      <c r="H2912" t="s">
        <v>100</v>
      </c>
      <c r="I2912" t="s">
        <v>45</v>
      </c>
      <c r="J2912" t="s">
        <v>93</v>
      </c>
      <c r="K2912">
        <v>6.3</v>
      </c>
      <c r="L2912">
        <v>121</v>
      </c>
      <c r="M2912" t="s">
        <v>519</v>
      </c>
      <c r="N2912">
        <v>121</v>
      </c>
      <c r="O2912" t="s">
        <v>24</v>
      </c>
      <c r="P2912" cm="1">
        <f t="array" ref="P2912">IF(Q2912&gt;0,INDEX(Q2912:Q15046,MATCH(TRUE,INDEX(Q2912:Q15046="",,),0)-1),"")</f>
        <v>1</v>
      </c>
      <c r="Q2912">
        <v>1</v>
      </c>
      <c r="R2912">
        <f>IF(P2912="","",0)</f>
        <v>0</v>
      </c>
    </row>
    <row r="2913" spans="1:18" x14ac:dyDescent="0.3">
      <c r="A2913" t="s">
        <v>412</v>
      </c>
      <c r="B2913" s="1">
        <v>38686</v>
      </c>
      <c r="C2913" t="s">
        <v>82</v>
      </c>
      <c r="D2913" t="s">
        <v>517</v>
      </c>
      <c r="E2913" t="s">
        <v>518</v>
      </c>
      <c r="G2913" s="6" t="s">
        <v>88</v>
      </c>
      <c r="H2913" t="s">
        <v>96</v>
      </c>
      <c r="I2913" t="s">
        <v>45</v>
      </c>
      <c r="J2913" t="s">
        <v>93</v>
      </c>
      <c r="K2913">
        <v>3.2</v>
      </c>
      <c r="L2913">
        <v>116</v>
      </c>
      <c r="M2913" t="s">
        <v>519</v>
      </c>
      <c r="N2913">
        <v>116</v>
      </c>
      <c r="O2913" t="s">
        <v>24</v>
      </c>
      <c r="P2913" cm="1">
        <f t="array" ref="P2913">IF(Q2913&gt;0,INDEX(Q2913:Q15047,MATCH(TRUE,INDEX(Q2913:Q15047="",,),0)-1),"")</f>
        <v>1</v>
      </c>
      <c r="Q2913">
        <v>1</v>
      </c>
      <c r="R2913">
        <f>IF(P2913="","",0)</f>
        <v>0</v>
      </c>
    </row>
    <row r="2914" spans="1:18" x14ac:dyDescent="0.3">
      <c r="A2914" t="s">
        <v>412</v>
      </c>
      <c r="B2914" s="1">
        <v>38686</v>
      </c>
      <c r="C2914" t="s">
        <v>82</v>
      </c>
      <c r="D2914" t="s">
        <v>517</v>
      </c>
      <c r="E2914" t="s">
        <v>518</v>
      </c>
      <c r="G2914" s="6" t="s">
        <v>88</v>
      </c>
      <c r="H2914" t="s">
        <v>72</v>
      </c>
      <c r="I2914" t="s">
        <v>45</v>
      </c>
      <c r="J2914" t="s">
        <v>93</v>
      </c>
      <c r="K2914">
        <v>2.9</v>
      </c>
      <c r="L2914">
        <v>122</v>
      </c>
      <c r="M2914" t="s">
        <v>519</v>
      </c>
      <c r="N2914">
        <v>122</v>
      </c>
      <c r="O2914" t="s">
        <v>24</v>
      </c>
      <c r="P2914" cm="1">
        <f t="array" ref="P2914">IF(Q2914&gt;0,INDEX(Q2914:Q15048,MATCH(TRUE,INDEX(Q2914:Q15048="",,),0)-1),"")</f>
        <v>1</v>
      </c>
      <c r="Q2914">
        <v>1</v>
      </c>
      <c r="R2914">
        <f>IF(P2914="","",0)</f>
        <v>0</v>
      </c>
    </row>
    <row r="2915" spans="1:18" x14ac:dyDescent="0.3">
      <c r="A2915" t="s">
        <v>412</v>
      </c>
      <c r="B2915" s="1">
        <v>38686</v>
      </c>
      <c r="C2915" t="s">
        <v>82</v>
      </c>
      <c r="D2915" t="s">
        <v>517</v>
      </c>
      <c r="E2915" t="s">
        <v>518</v>
      </c>
      <c r="G2915" s="6" t="s">
        <v>88</v>
      </c>
      <c r="H2915" t="s">
        <v>100</v>
      </c>
      <c r="I2915" t="s">
        <v>21</v>
      </c>
      <c r="J2915" t="s">
        <v>73</v>
      </c>
      <c r="K2915">
        <v>60</v>
      </c>
      <c r="L2915">
        <v>15.7</v>
      </c>
      <c r="M2915" t="s">
        <v>519</v>
      </c>
      <c r="N2915">
        <v>15.7</v>
      </c>
      <c r="O2915" t="s">
        <v>24</v>
      </c>
      <c r="P2915" cm="1">
        <f t="array" ref="P2915">IF(Q2915&gt;0,INDEX(Q2915:Q15049,MATCH(TRUE,INDEX(Q2915:Q15049="",,),0)-1),"")</f>
        <v>1</v>
      </c>
      <c r="Q2915">
        <v>1</v>
      </c>
      <c r="R2915">
        <f>IF(P2915="","",0)</f>
        <v>0</v>
      </c>
    </row>
    <row r="2916" spans="1:18" x14ac:dyDescent="0.3">
      <c r="A2916" t="s">
        <v>412</v>
      </c>
      <c r="B2916" s="1">
        <v>38686</v>
      </c>
      <c r="C2916" t="s">
        <v>82</v>
      </c>
      <c r="D2916" t="s">
        <v>517</v>
      </c>
      <c r="E2916" t="s">
        <v>518</v>
      </c>
      <c r="G2916" s="6" t="s">
        <v>88</v>
      </c>
      <c r="H2916" t="s">
        <v>96</v>
      </c>
      <c r="I2916" t="s">
        <v>21</v>
      </c>
      <c r="J2916" t="s">
        <v>73</v>
      </c>
      <c r="K2916">
        <v>107</v>
      </c>
      <c r="L2916">
        <v>32.5</v>
      </c>
      <c r="M2916" t="s">
        <v>519</v>
      </c>
      <c r="N2916">
        <v>32.5</v>
      </c>
      <c r="O2916" t="s">
        <v>24</v>
      </c>
      <c r="P2916" cm="1">
        <f t="array" ref="P2916">IF(Q2916&gt;0,INDEX(Q2916:Q15050,MATCH(TRUE,INDEX(Q2916:Q15050="",,),0)-1),"")</f>
        <v>1</v>
      </c>
      <c r="Q2916">
        <v>1</v>
      </c>
      <c r="R2916">
        <f>IF(P2916="","",0)</f>
        <v>0</v>
      </c>
    </row>
    <row r="2917" spans="1:18" x14ac:dyDescent="0.3">
      <c r="P2917" t="str" cm="1">
        <f t="array" ref="P2917">IF(Q2917&gt;0,INDEX(Q2917:Q15051,MATCH(TRUE,INDEX(Q2917:Q15051="",,),0)-1),"")</f>
        <v/>
      </c>
      <c r="R2917" t="str">
        <f>IF(P2917="","",0)</f>
        <v/>
      </c>
    </row>
    <row r="2918" spans="1:18" x14ac:dyDescent="0.3">
      <c r="A2918" t="s">
        <v>412</v>
      </c>
      <c r="B2918" s="1">
        <v>38686</v>
      </c>
      <c r="C2918" t="s">
        <v>82</v>
      </c>
      <c r="D2918" t="s">
        <v>520</v>
      </c>
      <c r="E2918" t="s">
        <v>521</v>
      </c>
      <c r="G2918" t="s">
        <v>19</v>
      </c>
      <c r="H2918" t="s">
        <v>102</v>
      </c>
      <c r="I2918" t="s">
        <v>45</v>
      </c>
      <c r="J2918" t="s">
        <v>93</v>
      </c>
      <c r="K2918">
        <v>18.5</v>
      </c>
      <c r="L2918">
        <v>840</v>
      </c>
      <c r="M2918" t="s">
        <v>292</v>
      </c>
      <c r="N2918">
        <v>910</v>
      </c>
      <c r="O2918" t="s">
        <v>24</v>
      </c>
      <c r="P2918" cm="1">
        <f t="array" ref="P2918">IF(Q2918&gt;0,INDEX(Q2918:Q15052,MATCH(TRUE,INDEX(Q2918:Q15052="",,),0)-1),"")</f>
        <v>2</v>
      </c>
      <c r="Q2918">
        <v>1</v>
      </c>
      <c r="R2918">
        <f>IF(P2918="","",0)</f>
        <v>0</v>
      </c>
    </row>
    <row r="2919" spans="1:18" x14ac:dyDescent="0.3">
      <c r="A2919" t="s">
        <v>412</v>
      </c>
      <c r="B2919" s="1">
        <v>38686</v>
      </c>
      <c r="C2919" t="s">
        <v>82</v>
      </c>
      <c r="D2919" t="s">
        <v>520</v>
      </c>
      <c r="E2919" t="s">
        <v>521</v>
      </c>
      <c r="G2919" t="s">
        <v>19</v>
      </c>
      <c r="H2919" t="s">
        <v>72</v>
      </c>
      <c r="I2919" t="s">
        <v>21</v>
      </c>
      <c r="J2919" t="s">
        <v>73</v>
      </c>
      <c r="K2919">
        <v>272</v>
      </c>
      <c r="L2919">
        <v>18.3</v>
      </c>
      <c r="M2919" t="s">
        <v>292</v>
      </c>
      <c r="N2919">
        <v>33</v>
      </c>
      <c r="O2919" t="s">
        <v>24</v>
      </c>
      <c r="P2919" cm="1">
        <f t="array" ref="P2919">IF(Q2919&gt;0,INDEX(Q2919:Q15053,MATCH(TRUE,INDEX(Q2919:Q15053="",,),0)-1),"")</f>
        <v>2</v>
      </c>
      <c r="Q2919">
        <v>1</v>
      </c>
      <c r="R2919">
        <f>IF(P2919="","",0)</f>
        <v>0</v>
      </c>
    </row>
    <row r="2920" spans="1:18" x14ac:dyDescent="0.3">
      <c r="A2920" t="s">
        <v>412</v>
      </c>
      <c r="B2920" s="1">
        <v>38686</v>
      </c>
      <c r="C2920" t="s">
        <v>82</v>
      </c>
      <c r="D2920" t="s">
        <v>520</v>
      </c>
      <c r="E2920" t="s">
        <v>521</v>
      </c>
      <c r="G2920" s="6" t="s">
        <v>88</v>
      </c>
      <c r="H2920" t="s">
        <v>100</v>
      </c>
      <c r="I2920" t="s">
        <v>45</v>
      </c>
      <c r="J2920" t="s">
        <v>93</v>
      </c>
      <c r="K2920">
        <v>20.5</v>
      </c>
      <c r="L2920">
        <v>126</v>
      </c>
      <c r="M2920" t="s">
        <v>292</v>
      </c>
      <c r="N2920">
        <v>126</v>
      </c>
      <c r="O2920" t="s">
        <v>24</v>
      </c>
      <c r="P2920" cm="1">
        <f t="array" ref="P2920">IF(Q2920&gt;0,INDEX(Q2920:Q15054,MATCH(TRUE,INDEX(Q2920:Q15054="",,),0)-1),"")</f>
        <v>2</v>
      </c>
      <c r="Q2920">
        <v>1</v>
      </c>
      <c r="R2920">
        <f>IF(P2920="","",0)</f>
        <v>0</v>
      </c>
    </row>
    <row r="2921" spans="1:18" x14ac:dyDescent="0.3">
      <c r="A2921" t="s">
        <v>412</v>
      </c>
      <c r="B2921" s="1">
        <v>38686</v>
      </c>
      <c r="C2921" t="s">
        <v>82</v>
      </c>
      <c r="D2921" t="s">
        <v>520</v>
      </c>
      <c r="E2921" t="s">
        <v>521</v>
      </c>
      <c r="G2921" s="6" t="s">
        <v>88</v>
      </c>
      <c r="H2921" t="s">
        <v>72</v>
      </c>
      <c r="I2921" t="s">
        <v>45</v>
      </c>
      <c r="J2921" t="s">
        <v>93</v>
      </c>
      <c r="K2921">
        <v>3.3</v>
      </c>
      <c r="L2921">
        <v>128</v>
      </c>
      <c r="M2921" t="s">
        <v>292</v>
      </c>
      <c r="N2921">
        <v>128</v>
      </c>
      <c r="O2921" t="s">
        <v>24</v>
      </c>
      <c r="P2921" cm="1">
        <f t="array" ref="P2921">IF(Q2921&gt;0,INDEX(Q2921:Q15055,MATCH(TRUE,INDEX(Q2921:Q15055="",,),0)-1),"")</f>
        <v>2</v>
      </c>
      <c r="Q2921">
        <v>1</v>
      </c>
      <c r="R2921">
        <f>IF(P2921="","",0)</f>
        <v>0</v>
      </c>
    </row>
    <row r="2922" spans="1:18" x14ac:dyDescent="0.3">
      <c r="A2922" t="s">
        <v>412</v>
      </c>
      <c r="B2922" s="1">
        <v>38686</v>
      </c>
      <c r="C2922" t="s">
        <v>82</v>
      </c>
      <c r="D2922" t="s">
        <v>520</v>
      </c>
      <c r="E2922" t="s">
        <v>521</v>
      </c>
      <c r="G2922" s="6" t="s">
        <v>88</v>
      </c>
      <c r="H2922" t="s">
        <v>100</v>
      </c>
      <c r="I2922" t="s">
        <v>21</v>
      </c>
      <c r="J2922" t="s">
        <v>73</v>
      </c>
      <c r="K2922">
        <v>111</v>
      </c>
      <c r="L2922">
        <v>16.3</v>
      </c>
      <c r="M2922" t="s">
        <v>292</v>
      </c>
      <c r="N2922">
        <v>16.3</v>
      </c>
      <c r="O2922" t="s">
        <v>24</v>
      </c>
      <c r="P2922" cm="1">
        <f t="array" ref="P2922">IF(Q2922&gt;0,INDEX(Q2922:Q15056,MATCH(TRUE,INDEX(Q2922:Q15056="",,),0)-1),"")</f>
        <v>2</v>
      </c>
      <c r="Q2922">
        <v>1</v>
      </c>
      <c r="R2922">
        <f>IF(P2922="","",0)</f>
        <v>0</v>
      </c>
    </row>
    <row r="2923" spans="1:18" x14ac:dyDescent="0.3">
      <c r="A2923" t="s">
        <v>412</v>
      </c>
      <c r="B2923" s="1">
        <v>38686</v>
      </c>
      <c r="C2923" t="s">
        <v>82</v>
      </c>
      <c r="D2923" t="s">
        <v>520</v>
      </c>
      <c r="E2923" t="s">
        <v>521</v>
      </c>
      <c r="G2923" s="6" t="s">
        <v>88</v>
      </c>
      <c r="H2923" t="s">
        <v>128</v>
      </c>
      <c r="I2923" t="s">
        <v>21</v>
      </c>
      <c r="J2923" t="s">
        <v>73</v>
      </c>
      <c r="K2923">
        <v>24</v>
      </c>
      <c r="L2923">
        <v>28.4</v>
      </c>
      <c r="M2923" t="s">
        <v>292</v>
      </c>
      <c r="N2923">
        <v>28.4</v>
      </c>
      <c r="O2923" t="s">
        <v>24</v>
      </c>
      <c r="P2923" cm="1">
        <f t="array" ref="P2923">IF(Q2923&gt;0,INDEX(Q2923:Q15057,MATCH(TRUE,INDEX(Q2923:Q15057="",,),0)-1),"")</f>
        <v>2</v>
      </c>
      <c r="Q2923">
        <v>1</v>
      </c>
      <c r="R2923">
        <f>IF(P2923="","",0)</f>
        <v>0</v>
      </c>
    </row>
    <row r="2924" spans="1:18" x14ac:dyDescent="0.3">
      <c r="A2924" t="s">
        <v>412</v>
      </c>
      <c r="B2924" s="1">
        <v>38686</v>
      </c>
      <c r="C2924" t="s">
        <v>82</v>
      </c>
      <c r="D2924" t="s">
        <v>520</v>
      </c>
      <c r="E2924" t="s">
        <v>521</v>
      </c>
      <c r="G2924" t="s">
        <v>19</v>
      </c>
      <c r="H2924" t="s">
        <v>102</v>
      </c>
      <c r="I2924" t="s">
        <v>45</v>
      </c>
      <c r="J2924" t="s">
        <v>93</v>
      </c>
      <c r="K2924">
        <v>18.5</v>
      </c>
      <c r="L2924">
        <v>840</v>
      </c>
      <c r="M2924" t="s">
        <v>272</v>
      </c>
      <c r="N2924">
        <v>841</v>
      </c>
      <c r="P2924" cm="1">
        <f t="array" ref="P2924">IF(Q2924&gt;0,INDEX(Q2924:Q15058,MATCH(TRUE,INDEX(Q2924:Q15058="",,),0)-1),"")</f>
        <v>2</v>
      </c>
      <c r="Q2924">
        <v>2</v>
      </c>
      <c r="R2924">
        <f>IF(P2924="","",0)</f>
        <v>0</v>
      </c>
    </row>
    <row r="2925" spans="1:18" x14ac:dyDescent="0.3">
      <c r="A2925" t="s">
        <v>412</v>
      </c>
      <c r="B2925" s="1">
        <v>38686</v>
      </c>
      <c r="C2925" t="s">
        <v>82</v>
      </c>
      <c r="D2925" t="s">
        <v>520</v>
      </c>
      <c r="E2925" t="s">
        <v>521</v>
      </c>
      <c r="G2925" t="s">
        <v>19</v>
      </c>
      <c r="H2925" t="s">
        <v>72</v>
      </c>
      <c r="I2925" t="s">
        <v>21</v>
      </c>
      <c r="J2925" t="s">
        <v>73</v>
      </c>
      <c r="K2925">
        <v>272</v>
      </c>
      <c r="L2925">
        <v>18.3</v>
      </c>
      <c r="M2925" t="s">
        <v>272</v>
      </c>
      <c r="N2925">
        <v>19.989999999999998</v>
      </c>
      <c r="P2925" cm="1">
        <f t="array" ref="P2925">IF(Q2925&gt;0,INDEX(Q2925:Q15059,MATCH(TRUE,INDEX(Q2925:Q15059="",,),0)-1),"")</f>
        <v>2</v>
      </c>
      <c r="Q2925">
        <v>2</v>
      </c>
      <c r="R2925">
        <f>IF(P2925="","",0)</f>
        <v>0</v>
      </c>
    </row>
    <row r="2926" spans="1:18" x14ac:dyDescent="0.3">
      <c r="A2926" t="s">
        <v>412</v>
      </c>
      <c r="B2926" s="1">
        <v>38686</v>
      </c>
      <c r="C2926" t="s">
        <v>82</v>
      </c>
      <c r="D2926" t="s">
        <v>520</v>
      </c>
      <c r="E2926" t="s">
        <v>521</v>
      </c>
      <c r="G2926" s="6" t="s">
        <v>88</v>
      </c>
      <c r="H2926" t="s">
        <v>100</v>
      </c>
      <c r="I2926" t="s">
        <v>45</v>
      </c>
      <c r="J2926" t="s">
        <v>93</v>
      </c>
      <c r="K2926">
        <v>20.5</v>
      </c>
      <c r="L2926">
        <v>126</v>
      </c>
      <c r="M2926" t="s">
        <v>272</v>
      </c>
      <c r="N2926">
        <v>126</v>
      </c>
      <c r="P2926" cm="1">
        <f t="array" ref="P2926">IF(Q2926&gt;0,INDEX(Q2926:Q15060,MATCH(TRUE,INDEX(Q2926:Q15060="",,),0)-1),"")</f>
        <v>2</v>
      </c>
      <c r="Q2926">
        <v>2</v>
      </c>
      <c r="R2926">
        <f>IF(P2926="","",0)</f>
        <v>0</v>
      </c>
    </row>
    <row r="2927" spans="1:18" x14ac:dyDescent="0.3">
      <c r="A2927" t="s">
        <v>412</v>
      </c>
      <c r="B2927" s="1">
        <v>38686</v>
      </c>
      <c r="C2927" t="s">
        <v>82</v>
      </c>
      <c r="D2927" t="s">
        <v>520</v>
      </c>
      <c r="E2927" t="s">
        <v>521</v>
      </c>
      <c r="G2927" s="6" t="s">
        <v>88</v>
      </c>
      <c r="H2927" t="s">
        <v>72</v>
      </c>
      <c r="I2927" t="s">
        <v>45</v>
      </c>
      <c r="J2927" t="s">
        <v>93</v>
      </c>
      <c r="K2927">
        <v>3.3</v>
      </c>
      <c r="L2927">
        <v>128</v>
      </c>
      <c r="M2927" t="s">
        <v>272</v>
      </c>
      <c r="N2927">
        <v>128</v>
      </c>
      <c r="P2927" cm="1">
        <f t="array" ref="P2927">IF(Q2927&gt;0,INDEX(Q2927:Q15061,MATCH(TRUE,INDEX(Q2927:Q15061="",,),0)-1),"")</f>
        <v>2</v>
      </c>
      <c r="Q2927">
        <v>2</v>
      </c>
      <c r="R2927">
        <f>IF(P2927="","",0)</f>
        <v>0</v>
      </c>
    </row>
    <row r="2928" spans="1:18" x14ac:dyDescent="0.3">
      <c r="A2928" t="s">
        <v>412</v>
      </c>
      <c r="B2928" s="1">
        <v>38686</v>
      </c>
      <c r="C2928" t="s">
        <v>82</v>
      </c>
      <c r="D2928" t="s">
        <v>520</v>
      </c>
      <c r="E2928" t="s">
        <v>521</v>
      </c>
      <c r="G2928" s="6" t="s">
        <v>88</v>
      </c>
      <c r="H2928" t="s">
        <v>100</v>
      </c>
      <c r="I2928" t="s">
        <v>21</v>
      </c>
      <c r="J2928" t="s">
        <v>73</v>
      </c>
      <c r="K2928">
        <v>111</v>
      </c>
      <c r="L2928">
        <v>16.3</v>
      </c>
      <c r="M2928" t="s">
        <v>272</v>
      </c>
      <c r="N2928">
        <v>16.3</v>
      </c>
      <c r="P2928" cm="1">
        <f t="array" ref="P2928">IF(Q2928&gt;0,INDEX(Q2928:Q15062,MATCH(TRUE,INDEX(Q2928:Q15062="",,),0)-1),"")</f>
        <v>2</v>
      </c>
      <c r="Q2928">
        <v>2</v>
      </c>
      <c r="R2928">
        <f>IF(P2928="","",0)</f>
        <v>0</v>
      </c>
    </row>
    <row r="2929" spans="1:18" x14ac:dyDescent="0.3">
      <c r="A2929" t="s">
        <v>412</v>
      </c>
      <c r="B2929" s="1">
        <v>38686</v>
      </c>
      <c r="C2929" t="s">
        <v>82</v>
      </c>
      <c r="D2929" t="s">
        <v>520</v>
      </c>
      <c r="E2929" t="s">
        <v>521</v>
      </c>
      <c r="G2929" s="6" t="s">
        <v>88</v>
      </c>
      <c r="H2929" t="s">
        <v>128</v>
      </c>
      <c r="I2929" t="s">
        <v>21</v>
      </c>
      <c r="J2929" t="s">
        <v>73</v>
      </c>
      <c r="K2929">
        <v>24</v>
      </c>
      <c r="L2929">
        <v>28.4</v>
      </c>
      <c r="M2929" t="s">
        <v>272</v>
      </c>
      <c r="N2929">
        <v>28.4</v>
      </c>
      <c r="P2929" cm="1">
        <f t="array" ref="P2929">IF(Q2929&gt;0,INDEX(Q2929:Q15063,MATCH(TRUE,INDEX(Q2929:Q15063="",,),0)-1),"")</f>
        <v>2</v>
      </c>
      <c r="Q2929">
        <v>2</v>
      </c>
      <c r="R2929">
        <f>IF(P2929="","",0)</f>
        <v>0</v>
      </c>
    </row>
    <row r="2930" spans="1:18" x14ac:dyDescent="0.3">
      <c r="P2930" t="str" cm="1">
        <f t="array" ref="P2930">IF(Q2930&gt;0,INDEX(Q2930:Q15064,MATCH(TRUE,INDEX(Q2930:Q15064="",,),0)-1),"")</f>
        <v/>
      </c>
      <c r="R2930" t="str">
        <f>IF(P2930="","",0)</f>
        <v/>
      </c>
    </row>
    <row r="2931" spans="1:18" x14ac:dyDescent="0.3">
      <c r="A2931" t="s">
        <v>412</v>
      </c>
      <c r="B2931" s="1">
        <v>38665</v>
      </c>
      <c r="C2931" t="s">
        <v>82</v>
      </c>
      <c r="D2931" t="s">
        <v>522</v>
      </c>
      <c r="E2931" t="s">
        <v>523</v>
      </c>
      <c r="G2931" t="s">
        <v>19</v>
      </c>
      <c r="H2931" t="s">
        <v>128</v>
      </c>
      <c r="I2931" t="s">
        <v>21</v>
      </c>
      <c r="J2931" t="s">
        <v>73</v>
      </c>
      <c r="K2931">
        <v>358</v>
      </c>
      <c r="L2931">
        <v>13.7</v>
      </c>
      <c r="M2931" t="s">
        <v>424</v>
      </c>
      <c r="N2931">
        <v>24</v>
      </c>
      <c r="O2931" t="s">
        <v>24</v>
      </c>
      <c r="P2931" cm="1">
        <f t="array" ref="P2931">IF(Q2931&gt;0,INDEX(Q2931:Q15065,MATCH(TRUE,INDEX(Q2931:Q15065="",,),0)-1),"")</f>
        <v>4</v>
      </c>
      <c r="Q2931">
        <v>1</v>
      </c>
      <c r="R2931">
        <f>IF(P2931="","",0)</f>
        <v>0</v>
      </c>
    </row>
    <row r="2932" spans="1:18" x14ac:dyDescent="0.3">
      <c r="A2932" t="s">
        <v>412</v>
      </c>
      <c r="B2932" s="1">
        <v>38665</v>
      </c>
      <c r="C2932" t="s">
        <v>82</v>
      </c>
      <c r="D2932" t="s">
        <v>522</v>
      </c>
      <c r="E2932" t="s">
        <v>523</v>
      </c>
      <c r="G2932" t="s">
        <v>19</v>
      </c>
      <c r="H2932" t="s">
        <v>101</v>
      </c>
      <c r="I2932" t="s">
        <v>21</v>
      </c>
      <c r="J2932" t="s">
        <v>73</v>
      </c>
      <c r="K2932">
        <v>355</v>
      </c>
      <c r="L2932">
        <v>16.7</v>
      </c>
      <c r="M2932" t="s">
        <v>424</v>
      </c>
      <c r="N2932">
        <v>33</v>
      </c>
      <c r="O2932" t="s">
        <v>24</v>
      </c>
      <c r="P2932" cm="1">
        <f t="array" ref="P2932">IF(Q2932&gt;0,INDEX(Q2932:Q15066,MATCH(TRUE,INDEX(Q2932:Q15066="",,),0)-1),"")</f>
        <v>4</v>
      </c>
      <c r="Q2932">
        <v>1</v>
      </c>
      <c r="R2932">
        <f>IF(P2932="","",0)</f>
        <v>0</v>
      </c>
    </row>
    <row r="2933" spans="1:18" x14ac:dyDescent="0.3">
      <c r="A2933" t="s">
        <v>412</v>
      </c>
      <c r="B2933" s="1">
        <v>38665</v>
      </c>
      <c r="C2933" t="s">
        <v>82</v>
      </c>
      <c r="D2933" t="s">
        <v>522</v>
      </c>
      <c r="E2933" t="s">
        <v>523</v>
      </c>
      <c r="G2933" t="s">
        <v>19</v>
      </c>
      <c r="H2933" t="s">
        <v>128</v>
      </c>
      <c r="I2933" t="s">
        <v>21</v>
      </c>
      <c r="J2933" t="s">
        <v>73</v>
      </c>
      <c r="K2933">
        <v>358</v>
      </c>
      <c r="L2933">
        <v>13.7</v>
      </c>
      <c r="M2933" t="s">
        <v>446</v>
      </c>
      <c r="N2933">
        <v>19.54</v>
      </c>
      <c r="P2933" cm="1">
        <f t="array" ref="P2933">IF(Q2933&gt;0,INDEX(Q2933:Q15067,MATCH(TRUE,INDEX(Q2933:Q15067="",,),0)-1),"")</f>
        <v>4</v>
      </c>
      <c r="Q2933">
        <v>2</v>
      </c>
      <c r="R2933">
        <f>IF(P2933="","",0)</f>
        <v>0</v>
      </c>
    </row>
    <row r="2934" spans="1:18" x14ac:dyDescent="0.3">
      <c r="A2934" t="s">
        <v>412</v>
      </c>
      <c r="B2934" s="1">
        <v>38665</v>
      </c>
      <c r="C2934" t="s">
        <v>82</v>
      </c>
      <c r="D2934" t="s">
        <v>522</v>
      </c>
      <c r="E2934" t="s">
        <v>523</v>
      </c>
      <c r="G2934" t="s">
        <v>19</v>
      </c>
      <c r="H2934" t="s">
        <v>101</v>
      </c>
      <c r="I2934" t="s">
        <v>21</v>
      </c>
      <c r="J2934" t="s">
        <v>73</v>
      </c>
      <c r="K2934">
        <v>355</v>
      </c>
      <c r="L2934">
        <v>16.7</v>
      </c>
      <c r="M2934" t="s">
        <v>446</v>
      </c>
      <c r="N2934">
        <v>21.54</v>
      </c>
      <c r="P2934" cm="1">
        <f t="array" ref="P2934">IF(Q2934&gt;0,INDEX(Q2934:Q15068,MATCH(TRUE,INDEX(Q2934:Q15068="",,),0)-1),"")</f>
        <v>4</v>
      </c>
      <c r="Q2934">
        <v>2</v>
      </c>
      <c r="R2934">
        <f>IF(P2934="","",0)</f>
        <v>0</v>
      </c>
    </row>
    <row r="2935" spans="1:18" x14ac:dyDescent="0.3">
      <c r="A2935" t="s">
        <v>412</v>
      </c>
      <c r="B2935" s="1">
        <v>38665</v>
      </c>
      <c r="C2935" t="s">
        <v>82</v>
      </c>
      <c r="D2935" t="s">
        <v>522</v>
      </c>
      <c r="E2935" t="s">
        <v>523</v>
      </c>
      <c r="G2935" t="s">
        <v>19</v>
      </c>
      <c r="H2935" t="s">
        <v>128</v>
      </c>
      <c r="I2935" t="s">
        <v>21</v>
      </c>
      <c r="J2935" t="s">
        <v>73</v>
      </c>
      <c r="K2935">
        <v>358</v>
      </c>
      <c r="L2935">
        <v>13.7</v>
      </c>
      <c r="M2935" t="s">
        <v>524</v>
      </c>
      <c r="N2935">
        <v>15</v>
      </c>
      <c r="P2935" cm="1">
        <f t="array" ref="P2935">IF(Q2935&gt;0,INDEX(Q2935:Q15069,MATCH(TRUE,INDEX(Q2935:Q15069="",,),0)-1),"")</f>
        <v>4</v>
      </c>
      <c r="Q2935">
        <v>3</v>
      </c>
      <c r="R2935">
        <f>IF(P2935="","",0)</f>
        <v>0</v>
      </c>
    </row>
    <row r="2936" spans="1:18" x14ac:dyDescent="0.3">
      <c r="A2936" t="s">
        <v>412</v>
      </c>
      <c r="B2936" s="1">
        <v>38665</v>
      </c>
      <c r="C2936" t="s">
        <v>82</v>
      </c>
      <c r="D2936" t="s">
        <v>522</v>
      </c>
      <c r="E2936" t="s">
        <v>523</v>
      </c>
      <c r="G2936" t="s">
        <v>19</v>
      </c>
      <c r="H2936" t="s">
        <v>101</v>
      </c>
      <c r="I2936" t="s">
        <v>21</v>
      </c>
      <c r="J2936" t="s">
        <v>73</v>
      </c>
      <c r="K2936">
        <v>355</v>
      </c>
      <c r="L2936">
        <v>16.7</v>
      </c>
      <c r="M2936" t="s">
        <v>524</v>
      </c>
      <c r="N2936">
        <v>17</v>
      </c>
      <c r="P2936" cm="1">
        <f t="array" ref="P2936">IF(Q2936&gt;0,INDEX(Q2936:Q15070,MATCH(TRUE,INDEX(Q2936:Q15070="",,),0)-1),"")</f>
        <v>4</v>
      </c>
      <c r="Q2936">
        <v>3</v>
      </c>
      <c r="R2936">
        <f>IF(P2936="","",0)</f>
        <v>0</v>
      </c>
    </row>
    <row r="2937" spans="1:18" x14ac:dyDescent="0.3">
      <c r="A2937" t="s">
        <v>412</v>
      </c>
      <c r="B2937" s="1">
        <v>38665</v>
      </c>
      <c r="C2937" t="s">
        <v>82</v>
      </c>
      <c r="D2937" t="s">
        <v>522</v>
      </c>
      <c r="E2937" t="s">
        <v>523</v>
      </c>
      <c r="G2937" t="s">
        <v>19</v>
      </c>
      <c r="H2937" t="s">
        <v>128</v>
      </c>
      <c r="I2937" t="s">
        <v>21</v>
      </c>
      <c r="J2937" t="s">
        <v>73</v>
      </c>
      <c r="K2937">
        <v>358</v>
      </c>
      <c r="L2937">
        <v>13.7</v>
      </c>
      <c r="M2937" t="s">
        <v>297</v>
      </c>
      <c r="N2937">
        <v>14.1</v>
      </c>
      <c r="P2937" cm="1">
        <f t="array" ref="P2937">IF(Q2937&gt;0,INDEX(Q2937:Q15071,MATCH(TRUE,INDEX(Q2937:Q15071="",,),0)-1),"")</f>
        <v>4</v>
      </c>
      <c r="Q2937">
        <v>4</v>
      </c>
      <c r="R2937">
        <f>IF(P2937="","",0)</f>
        <v>0</v>
      </c>
    </row>
    <row r="2938" spans="1:18" x14ac:dyDescent="0.3">
      <c r="A2938" t="s">
        <v>412</v>
      </c>
      <c r="B2938" s="1">
        <v>38665</v>
      </c>
      <c r="C2938" t="s">
        <v>82</v>
      </c>
      <c r="D2938" t="s">
        <v>522</v>
      </c>
      <c r="E2938" t="s">
        <v>523</v>
      </c>
      <c r="G2938" t="s">
        <v>19</v>
      </c>
      <c r="H2938" t="s">
        <v>101</v>
      </c>
      <c r="I2938" t="s">
        <v>21</v>
      </c>
      <c r="J2938" t="s">
        <v>73</v>
      </c>
      <c r="K2938">
        <v>355</v>
      </c>
      <c r="L2938">
        <v>16.7</v>
      </c>
      <c r="M2938" t="s">
        <v>297</v>
      </c>
      <c r="N2938">
        <v>17.010000000000002</v>
      </c>
      <c r="P2938" cm="1">
        <f t="array" ref="P2938">IF(Q2938&gt;0,INDEX(Q2938:Q15072,MATCH(TRUE,INDEX(Q2938:Q15072="",,),0)-1),"")</f>
        <v>4</v>
      </c>
      <c r="Q2938">
        <v>4</v>
      </c>
      <c r="R2938">
        <f>IF(P2938="","",0)</f>
        <v>0</v>
      </c>
    </row>
    <row r="2939" spans="1:18" x14ac:dyDescent="0.3">
      <c r="P2939" t="str" cm="1">
        <f t="array" ref="P2939">IF(Q2939&gt;0,INDEX(Q2939:Q15073,MATCH(TRUE,INDEX(Q2939:Q15073="",,),0)-1),"")</f>
        <v/>
      </c>
      <c r="R2939" t="str">
        <f>IF(P2939="","",0)</f>
        <v/>
      </c>
    </row>
    <row r="2940" spans="1:18" x14ac:dyDescent="0.3">
      <c r="A2940" t="s">
        <v>412</v>
      </c>
      <c r="B2940" s="1">
        <v>38665</v>
      </c>
      <c r="C2940" t="s">
        <v>82</v>
      </c>
      <c r="D2940" t="s">
        <v>525</v>
      </c>
      <c r="E2940" t="s">
        <v>526</v>
      </c>
      <c r="G2940" t="s">
        <v>19</v>
      </c>
      <c r="H2940" t="s">
        <v>128</v>
      </c>
      <c r="I2940" t="s">
        <v>21</v>
      </c>
      <c r="J2940" t="s">
        <v>73</v>
      </c>
      <c r="K2940">
        <v>1440</v>
      </c>
      <c r="L2940">
        <v>17.100000000000001</v>
      </c>
      <c r="M2940" t="s">
        <v>297</v>
      </c>
      <c r="N2940">
        <v>17.100000000000001</v>
      </c>
      <c r="O2940" t="s">
        <v>24</v>
      </c>
      <c r="P2940" cm="1">
        <f t="array" ref="P2940">IF(Q2940&gt;0,INDEX(Q2940:Q15074,MATCH(TRUE,INDEX(Q2940:Q15074="",,),0)-1),"")</f>
        <v>2</v>
      </c>
      <c r="Q2940">
        <v>1</v>
      </c>
      <c r="R2940">
        <f>IF(P2940="","",0)</f>
        <v>0</v>
      </c>
    </row>
    <row r="2941" spans="1:18" x14ac:dyDescent="0.3">
      <c r="A2941" t="s">
        <v>412</v>
      </c>
      <c r="B2941" s="1">
        <v>38665</v>
      </c>
      <c r="C2941" t="s">
        <v>82</v>
      </c>
      <c r="D2941" t="s">
        <v>525</v>
      </c>
      <c r="E2941" t="s">
        <v>526</v>
      </c>
      <c r="G2941" t="s">
        <v>19</v>
      </c>
      <c r="H2941" t="s">
        <v>72</v>
      </c>
      <c r="I2941" t="s">
        <v>21</v>
      </c>
      <c r="J2941" t="s">
        <v>73</v>
      </c>
      <c r="K2941">
        <v>411</v>
      </c>
      <c r="L2941">
        <v>11.05</v>
      </c>
      <c r="M2941" t="s">
        <v>297</v>
      </c>
      <c r="N2941">
        <v>48.09</v>
      </c>
      <c r="O2941" t="s">
        <v>24</v>
      </c>
      <c r="P2941" cm="1">
        <f t="array" ref="P2941">IF(Q2941&gt;0,INDEX(Q2941:Q15075,MATCH(TRUE,INDEX(Q2941:Q15075="",,),0)-1),"")</f>
        <v>2</v>
      </c>
      <c r="Q2941">
        <v>1</v>
      </c>
      <c r="R2941">
        <f>IF(P2941="","",0)</f>
        <v>0</v>
      </c>
    </row>
    <row r="2942" spans="1:18" x14ac:dyDescent="0.3">
      <c r="A2942" t="s">
        <v>412</v>
      </c>
      <c r="B2942" s="1">
        <v>38665</v>
      </c>
      <c r="C2942" t="s">
        <v>82</v>
      </c>
      <c r="D2942" t="s">
        <v>525</v>
      </c>
      <c r="E2942" t="s">
        <v>526</v>
      </c>
      <c r="G2942" s="6" t="s">
        <v>88</v>
      </c>
      <c r="H2942" t="s">
        <v>96</v>
      </c>
      <c r="I2942" t="s">
        <v>21</v>
      </c>
      <c r="J2942" t="s">
        <v>73</v>
      </c>
      <c r="K2942">
        <v>21</v>
      </c>
      <c r="L2942">
        <v>15.5</v>
      </c>
      <c r="M2942" t="s">
        <v>297</v>
      </c>
      <c r="N2942">
        <v>15.5</v>
      </c>
      <c r="O2942" t="s">
        <v>24</v>
      </c>
      <c r="P2942" cm="1">
        <f t="array" ref="P2942">IF(Q2942&gt;0,INDEX(Q2942:Q15076,MATCH(TRUE,INDEX(Q2942:Q15076="",,),0)-1),"")</f>
        <v>2</v>
      </c>
      <c r="Q2942">
        <v>1</v>
      </c>
      <c r="R2942">
        <f>IF(P2942="","",0)</f>
        <v>0</v>
      </c>
    </row>
    <row r="2943" spans="1:18" x14ac:dyDescent="0.3">
      <c r="A2943" t="s">
        <v>412</v>
      </c>
      <c r="B2943" s="1">
        <v>38665</v>
      </c>
      <c r="C2943" t="s">
        <v>82</v>
      </c>
      <c r="D2943" t="s">
        <v>525</v>
      </c>
      <c r="E2943" t="s">
        <v>526</v>
      </c>
      <c r="G2943" s="6" t="s">
        <v>88</v>
      </c>
      <c r="H2943" t="s">
        <v>101</v>
      </c>
      <c r="I2943" t="s">
        <v>21</v>
      </c>
      <c r="J2943" t="s">
        <v>73</v>
      </c>
      <c r="K2943">
        <v>48</v>
      </c>
      <c r="L2943">
        <v>20.9</v>
      </c>
      <c r="M2943" t="s">
        <v>297</v>
      </c>
      <c r="N2943">
        <v>20.9</v>
      </c>
      <c r="O2943" t="s">
        <v>24</v>
      </c>
      <c r="P2943" cm="1">
        <f t="array" ref="P2943">IF(Q2943&gt;0,INDEX(Q2943:Q15077,MATCH(TRUE,INDEX(Q2943:Q15077="",,),0)-1),"")</f>
        <v>2</v>
      </c>
      <c r="Q2943">
        <v>1</v>
      </c>
      <c r="R2943">
        <f>IF(P2943="","",0)</f>
        <v>0</v>
      </c>
    </row>
    <row r="2944" spans="1:18" x14ac:dyDescent="0.3">
      <c r="A2944" t="s">
        <v>412</v>
      </c>
      <c r="B2944" s="1">
        <v>38665</v>
      </c>
      <c r="C2944" t="s">
        <v>82</v>
      </c>
      <c r="D2944" t="s">
        <v>525</v>
      </c>
      <c r="E2944" t="s">
        <v>526</v>
      </c>
      <c r="G2944" t="s">
        <v>19</v>
      </c>
      <c r="H2944" t="s">
        <v>128</v>
      </c>
      <c r="I2944" t="s">
        <v>21</v>
      </c>
      <c r="J2944" t="s">
        <v>73</v>
      </c>
      <c r="K2944">
        <v>1440</v>
      </c>
      <c r="L2944">
        <v>17.100000000000001</v>
      </c>
      <c r="M2944" t="s">
        <v>446</v>
      </c>
      <c r="N2944">
        <v>18</v>
      </c>
      <c r="P2944" cm="1">
        <f t="array" ref="P2944">IF(Q2944&gt;0,INDEX(Q2944:Q15078,MATCH(TRUE,INDEX(Q2944:Q15078="",,),0)-1),"")</f>
        <v>2</v>
      </c>
      <c r="Q2944">
        <v>2</v>
      </c>
      <c r="R2944">
        <f>IF(P2944="","",0)</f>
        <v>0</v>
      </c>
    </row>
    <row r="2945" spans="1:18" x14ac:dyDescent="0.3">
      <c r="A2945" t="s">
        <v>412</v>
      </c>
      <c r="B2945" s="1">
        <v>38665</v>
      </c>
      <c r="C2945" t="s">
        <v>82</v>
      </c>
      <c r="D2945" t="s">
        <v>525</v>
      </c>
      <c r="E2945" t="s">
        <v>526</v>
      </c>
      <c r="G2945" t="s">
        <v>19</v>
      </c>
      <c r="H2945" t="s">
        <v>72</v>
      </c>
      <c r="I2945" t="s">
        <v>21</v>
      </c>
      <c r="J2945" t="s">
        <v>73</v>
      </c>
      <c r="K2945">
        <v>411</v>
      </c>
      <c r="L2945">
        <v>11.05</v>
      </c>
      <c r="M2945" t="s">
        <v>446</v>
      </c>
      <c r="N2945">
        <v>12</v>
      </c>
      <c r="P2945" cm="1">
        <f t="array" ref="P2945">IF(Q2945&gt;0,INDEX(Q2945:Q15079,MATCH(TRUE,INDEX(Q2945:Q15079="",,),0)-1),"")</f>
        <v>2</v>
      </c>
      <c r="Q2945">
        <v>2</v>
      </c>
      <c r="R2945">
        <f>IF(P2945="","",0)</f>
        <v>0</v>
      </c>
    </row>
    <row r="2946" spans="1:18" x14ac:dyDescent="0.3">
      <c r="A2946" t="s">
        <v>412</v>
      </c>
      <c r="B2946" s="1">
        <v>38665</v>
      </c>
      <c r="C2946" t="s">
        <v>82</v>
      </c>
      <c r="D2946" t="s">
        <v>525</v>
      </c>
      <c r="E2946" t="s">
        <v>526</v>
      </c>
      <c r="G2946" s="6" t="s">
        <v>88</v>
      </c>
      <c r="H2946" t="s">
        <v>96</v>
      </c>
      <c r="I2946" t="s">
        <v>21</v>
      </c>
      <c r="J2946" t="s">
        <v>73</v>
      </c>
      <c r="K2946">
        <v>21</v>
      </c>
      <c r="L2946">
        <v>15.5</v>
      </c>
      <c r="M2946" t="s">
        <v>446</v>
      </c>
      <c r="N2946">
        <v>15.5</v>
      </c>
      <c r="P2946" cm="1">
        <f t="array" ref="P2946">IF(Q2946&gt;0,INDEX(Q2946:Q15080,MATCH(TRUE,INDEX(Q2946:Q15080="",,),0)-1),"")</f>
        <v>2</v>
      </c>
      <c r="Q2946">
        <v>2</v>
      </c>
      <c r="R2946">
        <f>IF(P2946="","",0)</f>
        <v>0</v>
      </c>
    </row>
    <row r="2947" spans="1:18" x14ac:dyDescent="0.3">
      <c r="A2947" t="s">
        <v>412</v>
      </c>
      <c r="B2947" s="1">
        <v>38665</v>
      </c>
      <c r="C2947" t="s">
        <v>82</v>
      </c>
      <c r="D2947" t="s">
        <v>525</v>
      </c>
      <c r="E2947" t="s">
        <v>526</v>
      </c>
      <c r="G2947" s="6" t="s">
        <v>88</v>
      </c>
      <c r="H2947" t="s">
        <v>101</v>
      </c>
      <c r="I2947" t="s">
        <v>21</v>
      </c>
      <c r="J2947" t="s">
        <v>73</v>
      </c>
      <c r="K2947">
        <v>48</v>
      </c>
      <c r="L2947">
        <v>20.9</v>
      </c>
      <c r="M2947" t="s">
        <v>446</v>
      </c>
      <c r="N2947">
        <v>20.9</v>
      </c>
      <c r="P2947" cm="1">
        <f t="array" ref="P2947">IF(Q2947&gt;0,INDEX(Q2947:Q15081,MATCH(TRUE,INDEX(Q2947:Q15081="",,),0)-1),"")</f>
        <v>2</v>
      </c>
      <c r="Q2947">
        <v>2</v>
      </c>
      <c r="R2947">
        <f>IF(P2947="","",0)</f>
        <v>0</v>
      </c>
    </row>
    <row r="2948" spans="1:18" x14ac:dyDescent="0.3">
      <c r="P2948" t="str" cm="1">
        <f t="array" ref="P2948">IF(Q2948&gt;0,INDEX(Q2948:Q15082,MATCH(TRUE,INDEX(Q2948:Q15082="",,),0)-1),"")</f>
        <v/>
      </c>
      <c r="R2948" t="str">
        <f>IF(P2948="","",0)</f>
        <v/>
      </c>
    </row>
    <row r="2949" spans="1:18" x14ac:dyDescent="0.3">
      <c r="A2949" t="s">
        <v>412</v>
      </c>
      <c r="B2949" s="1">
        <v>38665</v>
      </c>
      <c r="C2949" t="s">
        <v>82</v>
      </c>
      <c r="D2949" t="s">
        <v>527</v>
      </c>
      <c r="E2949" t="s">
        <v>528</v>
      </c>
      <c r="G2949" t="s">
        <v>19</v>
      </c>
      <c r="H2949" t="s">
        <v>128</v>
      </c>
      <c r="I2949" t="s">
        <v>21</v>
      </c>
      <c r="J2949" t="s">
        <v>73</v>
      </c>
      <c r="K2949">
        <v>1283</v>
      </c>
      <c r="L2949">
        <v>17.100000000000001</v>
      </c>
      <c r="M2949" t="s">
        <v>297</v>
      </c>
      <c r="N2949">
        <v>25.7</v>
      </c>
      <c r="O2949" t="s">
        <v>24</v>
      </c>
      <c r="P2949" cm="1">
        <f t="array" ref="P2949">IF(Q2949&gt;0,INDEX(Q2949:Q15083,MATCH(TRUE,INDEX(Q2949:Q15083="",,),0)-1),"")</f>
        <v>3</v>
      </c>
      <c r="Q2949">
        <f>INT((ROW()-2949)/5)+1</f>
        <v>1</v>
      </c>
      <c r="R2949">
        <f>IF(P2949="","",0)</f>
        <v>0</v>
      </c>
    </row>
    <row r="2950" spans="1:18" x14ac:dyDescent="0.3">
      <c r="A2950" t="s">
        <v>412</v>
      </c>
      <c r="B2950" s="1">
        <v>38665</v>
      </c>
      <c r="C2950" t="s">
        <v>82</v>
      </c>
      <c r="D2950" t="s">
        <v>527</v>
      </c>
      <c r="E2950" t="s">
        <v>528</v>
      </c>
      <c r="G2950" t="s">
        <v>19</v>
      </c>
      <c r="H2950" t="s">
        <v>101</v>
      </c>
      <c r="I2950" t="s">
        <v>21</v>
      </c>
      <c r="J2950" t="s">
        <v>73</v>
      </c>
      <c r="K2950">
        <v>173</v>
      </c>
      <c r="L2950">
        <v>20.9</v>
      </c>
      <c r="M2950" t="s">
        <v>297</v>
      </c>
      <c r="N2950">
        <v>21.1</v>
      </c>
      <c r="O2950" t="s">
        <v>24</v>
      </c>
      <c r="P2950" cm="1">
        <f t="array" ref="P2950">IF(Q2950&gt;0,INDEX(Q2950:Q15084,MATCH(TRUE,INDEX(Q2950:Q15084="",,),0)-1),"")</f>
        <v>3</v>
      </c>
      <c r="Q2950">
        <f t="shared" ref="Q2950:Q2963" si="67">INT((ROW()-2949)/5)+1</f>
        <v>1</v>
      </c>
      <c r="R2950">
        <f>IF(P2950="","",0)</f>
        <v>0</v>
      </c>
    </row>
    <row r="2951" spans="1:18" x14ac:dyDescent="0.3">
      <c r="A2951" t="s">
        <v>412</v>
      </c>
      <c r="B2951" s="1">
        <v>38665</v>
      </c>
      <c r="C2951" t="s">
        <v>82</v>
      </c>
      <c r="D2951" t="s">
        <v>527</v>
      </c>
      <c r="E2951" t="s">
        <v>528</v>
      </c>
      <c r="G2951" t="s">
        <v>19</v>
      </c>
      <c r="H2951" t="s">
        <v>72</v>
      </c>
      <c r="I2951" t="s">
        <v>21</v>
      </c>
      <c r="J2951" t="s">
        <v>73</v>
      </c>
      <c r="K2951">
        <v>976</v>
      </c>
      <c r="L2951">
        <v>11.05</v>
      </c>
      <c r="M2951" t="s">
        <v>297</v>
      </c>
      <c r="N2951">
        <v>14.9</v>
      </c>
      <c r="O2951" t="s">
        <v>24</v>
      </c>
      <c r="P2951" cm="1">
        <f t="array" ref="P2951">IF(Q2951&gt;0,INDEX(Q2951:Q15085,MATCH(TRUE,INDEX(Q2951:Q15085="",,),0)-1),"")</f>
        <v>3</v>
      </c>
      <c r="Q2951">
        <f t="shared" si="67"/>
        <v>1</v>
      </c>
      <c r="R2951">
        <f>IF(P2951="","",0)</f>
        <v>0</v>
      </c>
    </row>
    <row r="2952" spans="1:18" x14ac:dyDescent="0.3">
      <c r="A2952" t="s">
        <v>412</v>
      </c>
      <c r="B2952" s="1">
        <v>38665</v>
      </c>
      <c r="C2952" t="s">
        <v>82</v>
      </c>
      <c r="D2952" t="s">
        <v>527</v>
      </c>
      <c r="E2952" t="s">
        <v>528</v>
      </c>
      <c r="G2952" s="6" t="s">
        <v>88</v>
      </c>
      <c r="H2952" t="s">
        <v>72</v>
      </c>
      <c r="I2952" t="s">
        <v>45</v>
      </c>
      <c r="J2952" t="s">
        <v>93</v>
      </c>
      <c r="K2952">
        <v>9.9</v>
      </c>
      <c r="L2952">
        <v>75</v>
      </c>
      <c r="M2952" t="s">
        <v>297</v>
      </c>
      <c r="N2952">
        <v>75</v>
      </c>
      <c r="O2952" t="s">
        <v>24</v>
      </c>
      <c r="P2952" cm="1">
        <f t="array" ref="P2952">IF(Q2952&gt;0,INDEX(Q2952:Q15086,MATCH(TRUE,INDEX(Q2952:Q15086="",,),0)-1),"")</f>
        <v>3</v>
      </c>
      <c r="Q2952">
        <f t="shared" si="67"/>
        <v>1</v>
      </c>
      <c r="R2952">
        <f>IF(P2952="","",0)</f>
        <v>0</v>
      </c>
    </row>
    <row r="2953" spans="1:18" x14ac:dyDescent="0.3">
      <c r="A2953" t="s">
        <v>412</v>
      </c>
      <c r="B2953" s="1">
        <v>38665</v>
      </c>
      <c r="C2953" t="s">
        <v>82</v>
      </c>
      <c r="D2953" t="s">
        <v>527</v>
      </c>
      <c r="E2953" t="s">
        <v>528</v>
      </c>
      <c r="G2953" s="6" t="s">
        <v>88</v>
      </c>
      <c r="H2953" t="s">
        <v>96</v>
      </c>
      <c r="I2953" t="s">
        <v>21</v>
      </c>
      <c r="J2953" t="s">
        <v>73</v>
      </c>
      <c r="K2953">
        <v>111</v>
      </c>
      <c r="L2953">
        <v>15.5</v>
      </c>
      <c r="M2953" t="s">
        <v>297</v>
      </c>
      <c r="N2953">
        <v>15.5</v>
      </c>
      <c r="O2953" t="s">
        <v>24</v>
      </c>
      <c r="P2953" cm="1">
        <f t="array" ref="P2953">IF(Q2953&gt;0,INDEX(Q2953:Q15087,MATCH(TRUE,INDEX(Q2953:Q15087="",,),0)-1),"")</f>
        <v>3</v>
      </c>
      <c r="Q2953">
        <f t="shared" si="67"/>
        <v>1</v>
      </c>
      <c r="R2953">
        <f>IF(P2953="","",0)</f>
        <v>0</v>
      </c>
    </row>
    <row r="2954" spans="1:18" x14ac:dyDescent="0.3">
      <c r="A2954" t="s">
        <v>412</v>
      </c>
      <c r="B2954" s="1">
        <v>38665</v>
      </c>
      <c r="C2954" t="s">
        <v>82</v>
      </c>
      <c r="D2954" t="s">
        <v>527</v>
      </c>
      <c r="E2954" t="s">
        <v>528</v>
      </c>
      <c r="G2954" t="s">
        <v>19</v>
      </c>
      <c r="H2954" t="s">
        <v>128</v>
      </c>
      <c r="I2954" t="s">
        <v>21</v>
      </c>
      <c r="J2954" t="s">
        <v>73</v>
      </c>
      <c r="K2954">
        <v>1283</v>
      </c>
      <c r="L2954">
        <v>17.100000000000001</v>
      </c>
      <c r="M2954" t="s">
        <v>446</v>
      </c>
      <c r="N2954">
        <v>18</v>
      </c>
      <c r="P2954" cm="1">
        <f t="array" ref="P2954">IF(Q2954&gt;0,INDEX(Q2954:Q15088,MATCH(TRUE,INDEX(Q2954:Q15088="",,),0)-1),"")</f>
        <v>3</v>
      </c>
      <c r="Q2954">
        <f t="shared" si="67"/>
        <v>2</v>
      </c>
      <c r="R2954">
        <f>IF(P2954="","",0)</f>
        <v>0</v>
      </c>
    </row>
    <row r="2955" spans="1:18" x14ac:dyDescent="0.3">
      <c r="A2955" t="s">
        <v>412</v>
      </c>
      <c r="B2955" s="1">
        <v>38665</v>
      </c>
      <c r="C2955" t="s">
        <v>82</v>
      </c>
      <c r="D2955" t="s">
        <v>527</v>
      </c>
      <c r="E2955" t="s">
        <v>528</v>
      </c>
      <c r="G2955" t="s">
        <v>19</v>
      </c>
      <c r="H2955" t="s">
        <v>101</v>
      </c>
      <c r="I2955" t="s">
        <v>21</v>
      </c>
      <c r="J2955" t="s">
        <v>73</v>
      </c>
      <c r="K2955">
        <v>173</v>
      </c>
      <c r="L2955">
        <v>20.9</v>
      </c>
      <c r="M2955" t="s">
        <v>446</v>
      </c>
      <c r="N2955">
        <v>21</v>
      </c>
      <c r="P2955" cm="1">
        <f t="array" ref="P2955">IF(Q2955&gt;0,INDEX(Q2955:Q15089,MATCH(TRUE,INDEX(Q2955:Q15089="",,),0)-1),"")</f>
        <v>3</v>
      </c>
      <c r="Q2955">
        <f t="shared" si="67"/>
        <v>2</v>
      </c>
      <c r="R2955">
        <f>IF(P2955="","",0)</f>
        <v>0</v>
      </c>
    </row>
    <row r="2956" spans="1:18" x14ac:dyDescent="0.3">
      <c r="A2956" t="s">
        <v>412</v>
      </c>
      <c r="B2956" s="1">
        <v>38665</v>
      </c>
      <c r="C2956" t="s">
        <v>82</v>
      </c>
      <c r="D2956" t="s">
        <v>527</v>
      </c>
      <c r="E2956" t="s">
        <v>528</v>
      </c>
      <c r="G2956" t="s">
        <v>19</v>
      </c>
      <c r="H2956" t="s">
        <v>72</v>
      </c>
      <c r="I2956" t="s">
        <v>21</v>
      </c>
      <c r="J2956" t="s">
        <v>73</v>
      </c>
      <c r="K2956">
        <v>976</v>
      </c>
      <c r="L2956">
        <v>11.05</v>
      </c>
      <c r="M2956" t="s">
        <v>446</v>
      </c>
      <c r="N2956">
        <v>12</v>
      </c>
      <c r="P2956" cm="1">
        <f t="array" ref="P2956">IF(Q2956&gt;0,INDEX(Q2956:Q15090,MATCH(TRUE,INDEX(Q2956:Q15090="",,),0)-1),"")</f>
        <v>3</v>
      </c>
      <c r="Q2956">
        <f t="shared" si="67"/>
        <v>2</v>
      </c>
      <c r="R2956">
        <f>IF(P2956="","",0)</f>
        <v>0</v>
      </c>
    </row>
    <row r="2957" spans="1:18" x14ac:dyDescent="0.3">
      <c r="A2957" t="s">
        <v>412</v>
      </c>
      <c r="B2957" s="1">
        <v>38665</v>
      </c>
      <c r="C2957" t="s">
        <v>82</v>
      </c>
      <c r="D2957" t="s">
        <v>527</v>
      </c>
      <c r="E2957" t="s">
        <v>528</v>
      </c>
      <c r="G2957" s="6" t="s">
        <v>88</v>
      </c>
      <c r="H2957" t="s">
        <v>72</v>
      </c>
      <c r="I2957" t="s">
        <v>45</v>
      </c>
      <c r="J2957" t="s">
        <v>93</v>
      </c>
      <c r="K2957">
        <v>9.9</v>
      </c>
      <c r="L2957">
        <v>75</v>
      </c>
      <c r="M2957" t="s">
        <v>446</v>
      </c>
      <c r="N2957">
        <v>75</v>
      </c>
      <c r="P2957" cm="1">
        <f t="array" ref="P2957">IF(Q2957&gt;0,INDEX(Q2957:Q15091,MATCH(TRUE,INDEX(Q2957:Q15091="",,),0)-1),"")</f>
        <v>3</v>
      </c>
      <c r="Q2957">
        <f t="shared" si="67"/>
        <v>2</v>
      </c>
      <c r="R2957">
        <f>IF(P2957="","",0)</f>
        <v>0</v>
      </c>
    </row>
    <row r="2958" spans="1:18" x14ac:dyDescent="0.3">
      <c r="A2958" t="s">
        <v>412</v>
      </c>
      <c r="B2958" s="1">
        <v>38665</v>
      </c>
      <c r="C2958" t="s">
        <v>82</v>
      </c>
      <c r="D2958" t="s">
        <v>527</v>
      </c>
      <c r="E2958" t="s">
        <v>528</v>
      </c>
      <c r="G2958" s="6" t="s">
        <v>88</v>
      </c>
      <c r="H2958" t="s">
        <v>96</v>
      </c>
      <c r="I2958" t="s">
        <v>21</v>
      </c>
      <c r="J2958" t="s">
        <v>73</v>
      </c>
      <c r="K2958">
        <v>111</v>
      </c>
      <c r="L2958">
        <v>15.5</v>
      </c>
      <c r="M2958" t="s">
        <v>446</v>
      </c>
      <c r="N2958">
        <v>15.5</v>
      </c>
      <c r="P2958" cm="1">
        <f t="array" ref="P2958">IF(Q2958&gt;0,INDEX(Q2958:Q15092,MATCH(TRUE,INDEX(Q2958:Q15092="",,),0)-1),"")</f>
        <v>3</v>
      </c>
      <c r="Q2958">
        <f t="shared" si="67"/>
        <v>2</v>
      </c>
      <c r="R2958">
        <f>IF(P2958="","",0)</f>
        <v>0</v>
      </c>
    </row>
    <row r="2959" spans="1:18" x14ac:dyDescent="0.3">
      <c r="A2959" t="s">
        <v>412</v>
      </c>
      <c r="B2959" s="1">
        <v>38665</v>
      </c>
      <c r="C2959" t="s">
        <v>82</v>
      </c>
      <c r="D2959" t="s">
        <v>527</v>
      </c>
      <c r="E2959" t="s">
        <v>528</v>
      </c>
      <c r="G2959" t="s">
        <v>19</v>
      </c>
      <c r="H2959" t="s">
        <v>128</v>
      </c>
      <c r="I2959" t="s">
        <v>21</v>
      </c>
      <c r="J2959" t="s">
        <v>73</v>
      </c>
      <c r="K2959">
        <v>1283</v>
      </c>
      <c r="L2959">
        <v>17.100000000000001</v>
      </c>
      <c r="M2959" t="s">
        <v>524</v>
      </c>
      <c r="N2959">
        <v>18</v>
      </c>
      <c r="P2959" cm="1">
        <f t="array" ref="P2959">IF(Q2959&gt;0,INDEX(Q2959:Q15093,MATCH(TRUE,INDEX(Q2959:Q15093="",,),0)-1),"")</f>
        <v>3</v>
      </c>
      <c r="Q2959">
        <f t="shared" si="67"/>
        <v>3</v>
      </c>
      <c r="R2959">
        <f>IF(P2959="","",0)</f>
        <v>0</v>
      </c>
    </row>
    <row r="2960" spans="1:18" x14ac:dyDescent="0.3">
      <c r="A2960" t="s">
        <v>412</v>
      </c>
      <c r="B2960" s="1">
        <v>38665</v>
      </c>
      <c r="C2960" t="s">
        <v>82</v>
      </c>
      <c r="D2960" t="s">
        <v>527</v>
      </c>
      <c r="E2960" t="s">
        <v>528</v>
      </c>
      <c r="G2960" t="s">
        <v>19</v>
      </c>
      <c r="H2960" t="s">
        <v>101</v>
      </c>
      <c r="I2960" t="s">
        <v>21</v>
      </c>
      <c r="J2960" t="s">
        <v>73</v>
      </c>
      <c r="K2960">
        <v>173</v>
      </c>
      <c r="L2960">
        <v>20.9</v>
      </c>
      <c r="M2960" t="s">
        <v>524</v>
      </c>
      <c r="N2960">
        <v>21</v>
      </c>
      <c r="P2960" cm="1">
        <f t="array" ref="P2960">IF(Q2960&gt;0,INDEX(Q2960:Q15094,MATCH(TRUE,INDEX(Q2960:Q15094="",,),0)-1),"")</f>
        <v>3</v>
      </c>
      <c r="Q2960">
        <f t="shared" si="67"/>
        <v>3</v>
      </c>
      <c r="R2960">
        <f>IF(P2960="","",0)</f>
        <v>0</v>
      </c>
    </row>
    <row r="2961" spans="1:18" x14ac:dyDescent="0.3">
      <c r="A2961" t="s">
        <v>412</v>
      </c>
      <c r="B2961" s="1">
        <v>38665</v>
      </c>
      <c r="C2961" t="s">
        <v>82</v>
      </c>
      <c r="D2961" t="s">
        <v>527</v>
      </c>
      <c r="E2961" t="s">
        <v>528</v>
      </c>
      <c r="G2961" t="s">
        <v>19</v>
      </c>
      <c r="H2961" t="s">
        <v>72</v>
      </c>
      <c r="I2961" t="s">
        <v>21</v>
      </c>
      <c r="J2961" t="s">
        <v>73</v>
      </c>
      <c r="K2961">
        <v>976</v>
      </c>
      <c r="L2961">
        <v>11.05</v>
      </c>
      <c r="M2961" t="s">
        <v>524</v>
      </c>
      <c r="N2961">
        <v>12</v>
      </c>
      <c r="P2961" cm="1">
        <f t="array" ref="P2961">IF(Q2961&gt;0,INDEX(Q2961:Q15095,MATCH(TRUE,INDEX(Q2961:Q15095="",,),0)-1),"")</f>
        <v>3</v>
      </c>
      <c r="Q2961">
        <f t="shared" si="67"/>
        <v>3</v>
      </c>
      <c r="R2961">
        <f>IF(P2961="","",0)</f>
        <v>0</v>
      </c>
    </row>
    <row r="2962" spans="1:18" x14ac:dyDescent="0.3">
      <c r="A2962" t="s">
        <v>412</v>
      </c>
      <c r="B2962" s="1">
        <v>38665</v>
      </c>
      <c r="C2962" t="s">
        <v>82</v>
      </c>
      <c r="D2962" t="s">
        <v>527</v>
      </c>
      <c r="E2962" t="s">
        <v>528</v>
      </c>
      <c r="G2962" s="6" t="s">
        <v>88</v>
      </c>
      <c r="H2962" t="s">
        <v>72</v>
      </c>
      <c r="I2962" t="s">
        <v>45</v>
      </c>
      <c r="J2962" t="s">
        <v>93</v>
      </c>
      <c r="K2962">
        <v>9.9</v>
      </c>
      <c r="L2962">
        <v>75</v>
      </c>
      <c r="M2962" t="s">
        <v>524</v>
      </c>
      <c r="N2962">
        <v>75</v>
      </c>
      <c r="P2962" cm="1">
        <f t="array" ref="P2962">IF(Q2962&gt;0,INDEX(Q2962:Q15096,MATCH(TRUE,INDEX(Q2962:Q15096="",,),0)-1),"")</f>
        <v>3</v>
      </c>
      <c r="Q2962">
        <f t="shared" si="67"/>
        <v>3</v>
      </c>
      <c r="R2962">
        <f>IF(P2962="","",0)</f>
        <v>0</v>
      </c>
    </row>
    <row r="2963" spans="1:18" x14ac:dyDescent="0.3">
      <c r="A2963" t="s">
        <v>412</v>
      </c>
      <c r="B2963" s="1">
        <v>38665</v>
      </c>
      <c r="C2963" t="s">
        <v>82</v>
      </c>
      <c r="D2963" t="s">
        <v>527</v>
      </c>
      <c r="E2963" t="s">
        <v>528</v>
      </c>
      <c r="G2963" s="6" t="s">
        <v>88</v>
      </c>
      <c r="H2963" t="s">
        <v>96</v>
      </c>
      <c r="I2963" t="s">
        <v>21</v>
      </c>
      <c r="J2963" t="s">
        <v>73</v>
      </c>
      <c r="K2963">
        <v>111</v>
      </c>
      <c r="L2963">
        <v>15.5</v>
      </c>
      <c r="M2963" t="s">
        <v>524</v>
      </c>
      <c r="N2963">
        <v>15.5</v>
      </c>
      <c r="P2963" cm="1">
        <f t="array" ref="P2963">IF(Q2963&gt;0,INDEX(Q2963:Q15097,MATCH(TRUE,INDEX(Q2963:Q15097="",,),0)-1),"")</f>
        <v>3</v>
      </c>
      <c r="Q2963">
        <f t="shared" si="67"/>
        <v>3</v>
      </c>
      <c r="R2963">
        <f>IF(P2963="","",0)</f>
        <v>0</v>
      </c>
    </row>
    <row r="2964" spans="1:18" x14ac:dyDescent="0.3">
      <c r="P2964" t="str" cm="1">
        <f t="array" ref="P2964">IF(Q2964&gt;0,INDEX(Q2964:Q15098,MATCH(TRUE,INDEX(Q2964:Q15098="",,),0)-1),"")</f>
        <v/>
      </c>
      <c r="R2964" t="str">
        <f>IF(P2964="","",0)</f>
        <v/>
      </c>
    </row>
    <row r="2965" spans="1:18" x14ac:dyDescent="0.3">
      <c r="A2965" t="s">
        <v>412</v>
      </c>
      <c r="B2965" s="1">
        <v>38665</v>
      </c>
      <c r="C2965" t="s">
        <v>82</v>
      </c>
      <c r="D2965" t="s">
        <v>529</v>
      </c>
      <c r="E2965" t="s">
        <v>530</v>
      </c>
      <c r="G2965" t="s">
        <v>19</v>
      </c>
      <c r="H2965" t="s">
        <v>128</v>
      </c>
      <c r="I2965" t="s">
        <v>21</v>
      </c>
      <c r="J2965" t="s">
        <v>73</v>
      </c>
      <c r="K2965">
        <v>174</v>
      </c>
      <c r="L2965">
        <v>13.65</v>
      </c>
      <c r="M2965" t="s">
        <v>424</v>
      </c>
      <c r="N2965">
        <v>24</v>
      </c>
      <c r="O2965" t="s">
        <v>24</v>
      </c>
      <c r="P2965" cm="1">
        <f t="array" ref="P2965">IF(Q2965&gt;0,INDEX(Q2965:Q15099,MATCH(TRUE,INDEX(Q2965:Q15099="",,),0)-1),"")</f>
        <v>3</v>
      </c>
      <c r="Q2965">
        <f>INT((ROW()-2965)/4)+1</f>
        <v>1</v>
      </c>
      <c r="R2965">
        <f>IF(P2965="","",0)</f>
        <v>0</v>
      </c>
    </row>
    <row r="2966" spans="1:18" x14ac:dyDescent="0.3">
      <c r="A2966" t="s">
        <v>412</v>
      </c>
      <c r="B2966" s="1">
        <v>38665</v>
      </c>
      <c r="C2966" t="s">
        <v>82</v>
      </c>
      <c r="D2966" t="s">
        <v>529</v>
      </c>
      <c r="E2966" t="s">
        <v>530</v>
      </c>
      <c r="G2966" t="s">
        <v>19</v>
      </c>
      <c r="H2966" t="s">
        <v>116</v>
      </c>
      <c r="I2966" t="s">
        <v>21</v>
      </c>
      <c r="J2966" t="s">
        <v>73</v>
      </c>
      <c r="K2966">
        <v>78</v>
      </c>
      <c r="L2966">
        <v>10.4</v>
      </c>
      <c r="M2966" t="s">
        <v>424</v>
      </c>
      <c r="N2966">
        <v>20</v>
      </c>
      <c r="O2966" t="s">
        <v>24</v>
      </c>
      <c r="P2966" cm="1">
        <f t="array" ref="P2966">IF(Q2966&gt;0,INDEX(Q2966:Q15100,MATCH(TRUE,INDEX(Q2966:Q15100="",,),0)-1),"")</f>
        <v>3</v>
      </c>
      <c r="Q2966">
        <f t="shared" ref="Q2966:Q2976" si="68">INT((ROW()-2965)/4)+1</f>
        <v>1</v>
      </c>
      <c r="R2966">
        <f>IF(P2966="","",0)</f>
        <v>0</v>
      </c>
    </row>
    <row r="2967" spans="1:18" x14ac:dyDescent="0.3">
      <c r="A2967" t="s">
        <v>412</v>
      </c>
      <c r="B2967" s="1">
        <v>38665</v>
      </c>
      <c r="C2967" t="s">
        <v>82</v>
      </c>
      <c r="D2967" t="s">
        <v>529</v>
      </c>
      <c r="E2967" t="s">
        <v>530</v>
      </c>
      <c r="G2967" t="s">
        <v>19</v>
      </c>
      <c r="H2967" t="s">
        <v>183</v>
      </c>
      <c r="I2967" t="s">
        <v>21</v>
      </c>
      <c r="J2967" t="s">
        <v>73</v>
      </c>
      <c r="K2967">
        <v>164</v>
      </c>
      <c r="L2967">
        <v>12.05</v>
      </c>
      <c r="M2967" t="s">
        <v>424</v>
      </c>
      <c r="N2967">
        <v>40</v>
      </c>
      <c r="O2967" t="s">
        <v>24</v>
      </c>
      <c r="P2967" cm="1">
        <f t="array" ref="P2967">IF(Q2967&gt;0,INDEX(Q2967:Q15101,MATCH(TRUE,INDEX(Q2967:Q15101="",,),0)-1),"")</f>
        <v>3</v>
      </c>
      <c r="Q2967">
        <f t="shared" si="68"/>
        <v>1</v>
      </c>
      <c r="R2967">
        <f>IF(P2967="","",0)</f>
        <v>0</v>
      </c>
    </row>
    <row r="2968" spans="1:18" x14ac:dyDescent="0.3">
      <c r="A2968" t="s">
        <v>412</v>
      </c>
      <c r="B2968" s="1">
        <v>38665</v>
      </c>
      <c r="C2968" t="s">
        <v>82</v>
      </c>
      <c r="D2968" t="s">
        <v>529</v>
      </c>
      <c r="E2968" t="s">
        <v>530</v>
      </c>
      <c r="G2968" s="6" t="s">
        <v>88</v>
      </c>
      <c r="H2968" t="s">
        <v>96</v>
      </c>
      <c r="I2968" t="s">
        <v>21</v>
      </c>
      <c r="J2968" t="s">
        <v>73</v>
      </c>
      <c r="K2968">
        <v>20</v>
      </c>
      <c r="L2968">
        <v>12.4</v>
      </c>
      <c r="M2968" t="s">
        <v>424</v>
      </c>
      <c r="N2968">
        <v>12.4</v>
      </c>
      <c r="O2968" t="s">
        <v>24</v>
      </c>
      <c r="P2968" cm="1">
        <f t="array" ref="P2968">IF(Q2968&gt;0,INDEX(Q2968:Q15102,MATCH(TRUE,INDEX(Q2968:Q15102="",,),0)-1),"")</f>
        <v>3</v>
      </c>
      <c r="Q2968">
        <f t="shared" si="68"/>
        <v>1</v>
      </c>
      <c r="R2968">
        <f>IF(P2968="","",0)</f>
        <v>0</v>
      </c>
    </row>
    <row r="2969" spans="1:18" x14ac:dyDescent="0.3">
      <c r="A2969" t="s">
        <v>412</v>
      </c>
      <c r="B2969" s="1">
        <v>38665</v>
      </c>
      <c r="C2969" t="s">
        <v>82</v>
      </c>
      <c r="D2969" t="s">
        <v>529</v>
      </c>
      <c r="E2969" t="s">
        <v>530</v>
      </c>
      <c r="G2969" t="s">
        <v>19</v>
      </c>
      <c r="H2969" t="s">
        <v>128</v>
      </c>
      <c r="I2969" t="s">
        <v>21</v>
      </c>
      <c r="J2969" t="s">
        <v>73</v>
      </c>
      <c r="K2969">
        <v>174</v>
      </c>
      <c r="L2969">
        <v>13.65</v>
      </c>
      <c r="M2969" t="s">
        <v>446</v>
      </c>
      <c r="N2969">
        <v>16.510000000000002</v>
      </c>
      <c r="P2969" cm="1">
        <f t="array" ref="P2969">IF(Q2969&gt;0,INDEX(Q2969:Q15103,MATCH(TRUE,INDEX(Q2969:Q15103="",,),0)-1),"")</f>
        <v>3</v>
      </c>
      <c r="Q2969">
        <f t="shared" si="68"/>
        <v>2</v>
      </c>
      <c r="R2969">
        <f>IF(P2969="","",0)</f>
        <v>0</v>
      </c>
    </row>
    <row r="2970" spans="1:18" x14ac:dyDescent="0.3">
      <c r="A2970" t="s">
        <v>412</v>
      </c>
      <c r="B2970" s="1">
        <v>38665</v>
      </c>
      <c r="C2970" t="s">
        <v>82</v>
      </c>
      <c r="D2970" t="s">
        <v>529</v>
      </c>
      <c r="E2970" t="s">
        <v>530</v>
      </c>
      <c r="G2970" t="s">
        <v>19</v>
      </c>
      <c r="H2970" t="s">
        <v>116</v>
      </c>
      <c r="I2970" t="s">
        <v>21</v>
      </c>
      <c r="J2970" t="s">
        <v>73</v>
      </c>
      <c r="K2970">
        <v>78</v>
      </c>
      <c r="L2970">
        <v>10.4</v>
      </c>
      <c r="M2970" t="s">
        <v>446</v>
      </c>
      <c r="N2970">
        <v>21</v>
      </c>
      <c r="P2970" cm="1">
        <f t="array" ref="P2970">IF(Q2970&gt;0,INDEX(Q2970:Q15104,MATCH(TRUE,INDEX(Q2970:Q15104="",,),0)-1),"")</f>
        <v>3</v>
      </c>
      <c r="Q2970">
        <f t="shared" si="68"/>
        <v>2</v>
      </c>
      <c r="R2970">
        <f>IF(P2970="","",0)</f>
        <v>0</v>
      </c>
    </row>
    <row r="2971" spans="1:18" x14ac:dyDescent="0.3">
      <c r="A2971" t="s">
        <v>412</v>
      </c>
      <c r="B2971" s="1">
        <v>38665</v>
      </c>
      <c r="C2971" t="s">
        <v>82</v>
      </c>
      <c r="D2971" t="s">
        <v>529</v>
      </c>
      <c r="E2971" t="s">
        <v>530</v>
      </c>
      <c r="G2971" t="s">
        <v>19</v>
      </c>
      <c r="H2971" t="s">
        <v>183</v>
      </c>
      <c r="I2971" t="s">
        <v>21</v>
      </c>
      <c r="J2971" t="s">
        <v>73</v>
      </c>
      <c r="K2971">
        <v>164</v>
      </c>
      <c r="L2971">
        <v>12.05</v>
      </c>
      <c r="M2971" t="s">
        <v>446</v>
      </c>
      <c r="N2971">
        <v>24.65</v>
      </c>
      <c r="P2971" cm="1">
        <f t="array" ref="P2971">IF(Q2971&gt;0,INDEX(Q2971:Q15105,MATCH(TRUE,INDEX(Q2971:Q15105="",,),0)-1),"")</f>
        <v>3</v>
      </c>
      <c r="Q2971">
        <f t="shared" si="68"/>
        <v>2</v>
      </c>
      <c r="R2971">
        <f>IF(P2971="","",0)</f>
        <v>0</v>
      </c>
    </row>
    <row r="2972" spans="1:18" x14ac:dyDescent="0.3">
      <c r="A2972" t="s">
        <v>412</v>
      </c>
      <c r="B2972" s="1">
        <v>38665</v>
      </c>
      <c r="C2972" t="s">
        <v>82</v>
      </c>
      <c r="D2972" t="s">
        <v>529</v>
      </c>
      <c r="E2972" t="s">
        <v>530</v>
      </c>
      <c r="G2972" s="6" t="s">
        <v>88</v>
      </c>
      <c r="H2972" t="s">
        <v>96</v>
      </c>
      <c r="I2972" t="s">
        <v>21</v>
      </c>
      <c r="J2972" t="s">
        <v>73</v>
      </c>
      <c r="K2972">
        <v>20</v>
      </c>
      <c r="L2972">
        <v>12.4</v>
      </c>
      <c r="M2972" t="s">
        <v>446</v>
      </c>
      <c r="N2972">
        <v>12.4</v>
      </c>
      <c r="P2972" cm="1">
        <f t="array" ref="P2972">IF(Q2972&gt;0,INDEX(Q2972:Q15106,MATCH(TRUE,INDEX(Q2972:Q15106="",,),0)-1),"")</f>
        <v>3</v>
      </c>
      <c r="Q2972">
        <f t="shared" si="68"/>
        <v>2</v>
      </c>
      <c r="R2972">
        <f>IF(P2972="","",0)</f>
        <v>0</v>
      </c>
    </row>
    <row r="2973" spans="1:18" x14ac:dyDescent="0.3">
      <c r="A2973" t="s">
        <v>412</v>
      </c>
      <c r="B2973" s="1">
        <v>38665</v>
      </c>
      <c r="C2973" t="s">
        <v>82</v>
      </c>
      <c r="D2973" t="s">
        <v>529</v>
      </c>
      <c r="E2973" t="s">
        <v>530</v>
      </c>
      <c r="G2973" t="s">
        <v>19</v>
      </c>
      <c r="H2973" t="s">
        <v>128</v>
      </c>
      <c r="I2973" t="s">
        <v>21</v>
      </c>
      <c r="J2973" t="s">
        <v>73</v>
      </c>
      <c r="K2973">
        <v>174</v>
      </c>
      <c r="L2973">
        <v>13.65</v>
      </c>
      <c r="M2973" t="s">
        <v>524</v>
      </c>
      <c r="N2973">
        <v>15</v>
      </c>
      <c r="P2973" cm="1">
        <f t="array" ref="P2973">IF(Q2973&gt;0,INDEX(Q2973:Q15107,MATCH(TRUE,INDEX(Q2973:Q15107="",,),0)-1),"")</f>
        <v>3</v>
      </c>
      <c r="Q2973">
        <f t="shared" si="68"/>
        <v>3</v>
      </c>
      <c r="R2973">
        <f>IF(P2973="","",0)</f>
        <v>0</v>
      </c>
    </row>
    <row r="2974" spans="1:18" x14ac:dyDescent="0.3">
      <c r="A2974" t="s">
        <v>412</v>
      </c>
      <c r="B2974" s="1">
        <v>38665</v>
      </c>
      <c r="C2974" t="s">
        <v>82</v>
      </c>
      <c r="D2974" t="s">
        <v>529</v>
      </c>
      <c r="E2974" t="s">
        <v>530</v>
      </c>
      <c r="G2974" t="s">
        <v>19</v>
      </c>
      <c r="H2974" t="s">
        <v>116</v>
      </c>
      <c r="I2974" t="s">
        <v>21</v>
      </c>
      <c r="J2974" t="s">
        <v>73</v>
      </c>
      <c r="K2974">
        <v>78</v>
      </c>
      <c r="L2974">
        <v>10.4</v>
      </c>
      <c r="M2974" t="s">
        <v>524</v>
      </c>
      <c r="N2974">
        <v>12</v>
      </c>
      <c r="P2974" cm="1">
        <f t="array" ref="P2974">IF(Q2974&gt;0,INDEX(Q2974:Q15108,MATCH(TRUE,INDEX(Q2974:Q15108="",,),0)-1),"")</f>
        <v>3</v>
      </c>
      <c r="Q2974">
        <f t="shared" si="68"/>
        <v>3</v>
      </c>
      <c r="R2974">
        <f>IF(P2974="","",0)</f>
        <v>0</v>
      </c>
    </row>
    <row r="2975" spans="1:18" x14ac:dyDescent="0.3">
      <c r="A2975" t="s">
        <v>412</v>
      </c>
      <c r="B2975" s="1">
        <v>38665</v>
      </c>
      <c r="C2975" t="s">
        <v>82</v>
      </c>
      <c r="D2975" t="s">
        <v>529</v>
      </c>
      <c r="E2975" t="s">
        <v>530</v>
      </c>
      <c r="G2975" t="s">
        <v>19</v>
      </c>
      <c r="H2975" t="s">
        <v>183</v>
      </c>
      <c r="I2975" t="s">
        <v>21</v>
      </c>
      <c r="J2975" t="s">
        <v>73</v>
      </c>
      <c r="K2975">
        <v>164</v>
      </c>
      <c r="L2975">
        <v>12.05</v>
      </c>
      <c r="M2975" t="s">
        <v>524</v>
      </c>
      <c r="N2975">
        <v>13</v>
      </c>
      <c r="P2975" cm="1">
        <f t="array" ref="P2975">IF(Q2975&gt;0,INDEX(Q2975:Q15109,MATCH(TRUE,INDEX(Q2975:Q15109="",,),0)-1),"")</f>
        <v>3</v>
      </c>
      <c r="Q2975">
        <f t="shared" si="68"/>
        <v>3</v>
      </c>
      <c r="R2975">
        <f>IF(P2975="","",0)</f>
        <v>0</v>
      </c>
    </row>
    <row r="2976" spans="1:18" x14ac:dyDescent="0.3">
      <c r="A2976" t="s">
        <v>412</v>
      </c>
      <c r="B2976" s="1">
        <v>38665</v>
      </c>
      <c r="C2976" t="s">
        <v>82</v>
      </c>
      <c r="D2976" t="s">
        <v>529</v>
      </c>
      <c r="E2976" t="s">
        <v>530</v>
      </c>
      <c r="G2976" s="6" t="s">
        <v>88</v>
      </c>
      <c r="H2976" t="s">
        <v>96</v>
      </c>
      <c r="I2976" t="s">
        <v>21</v>
      </c>
      <c r="J2976" t="s">
        <v>73</v>
      </c>
      <c r="K2976">
        <v>20</v>
      </c>
      <c r="L2976">
        <v>12.4</v>
      </c>
      <c r="M2976" t="s">
        <v>524</v>
      </c>
      <c r="N2976">
        <v>12.4</v>
      </c>
      <c r="P2976" cm="1">
        <f t="array" ref="P2976">IF(Q2976&gt;0,INDEX(Q2976:Q15110,MATCH(TRUE,INDEX(Q2976:Q15110="",,),0)-1),"")</f>
        <v>3</v>
      </c>
      <c r="Q2976">
        <f t="shared" si="68"/>
        <v>3</v>
      </c>
      <c r="R2976">
        <f>IF(P2976="","",0)</f>
        <v>0</v>
      </c>
    </row>
    <row r="2977" spans="1:18" x14ac:dyDescent="0.3">
      <c r="P2977" t="str" cm="1">
        <f t="array" ref="P2977">IF(Q2977&gt;0,INDEX(Q2977:Q15111,MATCH(TRUE,INDEX(Q2977:Q15111="",,),0)-1),"")</f>
        <v/>
      </c>
      <c r="R2977" t="str">
        <f>IF(P2977="","",0)</f>
        <v/>
      </c>
    </row>
    <row r="2978" spans="1:18" x14ac:dyDescent="0.3">
      <c r="A2978" t="s">
        <v>412</v>
      </c>
      <c r="B2978" s="1">
        <v>38665</v>
      </c>
      <c r="C2978" t="s">
        <v>82</v>
      </c>
      <c r="D2978" t="s">
        <v>531</v>
      </c>
      <c r="E2978" t="s">
        <v>532</v>
      </c>
      <c r="G2978" t="s">
        <v>19</v>
      </c>
      <c r="H2978" t="s">
        <v>128</v>
      </c>
      <c r="I2978" t="s">
        <v>21</v>
      </c>
      <c r="J2978" t="s">
        <v>73</v>
      </c>
      <c r="K2978">
        <v>281</v>
      </c>
      <c r="L2978">
        <v>17.100000000000001</v>
      </c>
      <c r="M2978" t="s">
        <v>424</v>
      </c>
      <c r="N2978">
        <v>22</v>
      </c>
      <c r="O2978" t="s">
        <v>24</v>
      </c>
      <c r="P2978" cm="1">
        <f t="array" ref="P2978">IF(Q2978&gt;0,INDEX(Q2978:Q15112,MATCH(TRUE,INDEX(Q2978:Q15112="",,),0)-1),"")</f>
        <v>2</v>
      </c>
      <c r="Q2978">
        <v>1</v>
      </c>
      <c r="R2978">
        <f>IF(P2978="","",0)</f>
        <v>0</v>
      </c>
    </row>
    <row r="2979" spans="1:18" x14ac:dyDescent="0.3">
      <c r="A2979" t="s">
        <v>412</v>
      </c>
      <c r="B2979" s="1">
        <v>38665</v>
      </c>
      <c r="C2979" t="s">
        <v>82</v>
      </c>
      <c r="D2979" t="s">
        <v>531</v>
      </c>
      <c r="E2979" t="s">
        <v>532</v>
      </c>
      <c r="G2979" t="s">
        <v>19</v>
      </c>
      <c r="H2979" t="s">
        <v>101</v>
      </c>
      <c r="I2979" t="s">
        <v>21</v>
      </c>
      <c r="J2979" t="s">
        <v>73</v>
      </c>
      <c r="K2979">
        <v>385</v>
      </c>
      <c r="L2979">
        <v>20.9</v>
      </c>
      <c r="M2979" t="s">
        <v>424</v>
      </c>
      <c r="N2979">
        <v>31</v>
      </c>
      <c r="O2979" t="s">
        <v>24</v>
      </c>
      <c r="P2979" cm="1">
        <f t="array" ref="P2979">IF(Q2979&gt;0,INDEX(Q2979:Q15113,MATCH(TRUE,INDEX(Q2979:Q15113="",,),0)-1),"")</f>
        <v>2</v>
      </c>
      <c r="Q2979">
        <v>1</v>
      </c>
      <c r="R2979">
        <f>IF(P2979="","",0)</f>
        <v>0</v>
      </c>
    </row>
    <row r="2980" spans="1:18" x14ac:dyDescent="0.3">
      <c r="A2980" t="s">
        <v>412</v>
      </c>
      <c r="B2980" s="1">
        <v>38665</v>
      </c>
      <c r="C2980" t="s">
        <v>82</v>
      </c>
      <c r="D2980" t="s">
        <v>531</v>
      </c>
      <c r="E2980" t="s">
        <v>532</v>
      </c>
      <c r="G2980" s="6" t="s">
        <v>88</v>
      </c>
      <c r="H2980" t="s">
        <v>96</v>
      </c>
      <c r="I2980" t="s">
        <v>21</v>
      </c>
      <c r="J2980" t="s">
        <v>73</v>
      </c>
      <c r="K2980">
        <v>4</v>
      </c>
      <c r="L2980">
        <v>15.5</v>
      </c>
      <c r="M2980" t="s">
        <v>424</v>
      </c>
      <c r="N2980">
        <v>15.5</v>
      </c>
      <c r="O2980" t="s">
        <v>24</v>
      </c>
      <c r="P2980" cm="1">
        <f t="array" ref="P2980">IF(Q2980&gt;0,INDEX(Q2980:Q15114,MATCH(TRUE,INDEX(Q2980:Q15114="",,),0)-1),"")</f>
        <v>2</v>
      </c>
      <c r="Q2980">
        <v>1</v>
      </c>
      <c r="R2980">
        <f>IF(P2980="","",0)</f>
        <v>0</v>
      </c>
    </row>
    <row r="2981" spans="1:18" x14ac:dyDescent="0.3">
      <c r="A2981" t="s">
        <v>412</v>
      </c>
      <c r="B2981" s="1">
        <v>38665</v>
      </c>
      <c r="C2981" t="s">
        <v>82</v>
      </c>
      <c r="D2981" t="s">
        <v>531</v>
      </c>
      <c r="E2981" t="s">
        <v>532</v>
      </c>
      <c r="G2981" s="6" t="s">
        <v>88</v>
      </c>
      <c r="H2981" t="s">
        <v>72</v>
      </c>
      <c r="I2981" t="s">
        <v>21</v>
      </c>
      <c r="J2981" t="s">
        <v>73</v>
      </c>
      <c r="K2981">
        <v>6</v>
      </c>
      <c r="L2981">
        <v>11.05</v>
      </c>
      <c r="M2981" t="s">
        <v>424</v>
      </c>
      <c r="N2981">
        <v>11.05</v>
      </c>
      <c r="O2981" t="s">
        <v>24</v>
      </c>
      <c r="P2981" cm="1">
        <f t="array" ref="P2981">IF(Q2981&gt;0,INDEX(Q2981:Q15115,MATCH(TRUE,INDEX(Q2981:Q15115="",,),0)-1),"")</f>
        <v>2</v>
      </c>
      <c r="Q2981">
        <v>1</v>
      </c>
      <c r="R2981">
        <f>IF(P2981="","",0)</f>
        <v>0</v>
      </c>
    </row>
    <row r="2982" spans="1:18" x14ac:dyDescent="0.3">
      <c r="A2982" t="s">
        <v>412</v>
      </c>
      <c r="B2982" s="1">
        <v>38665</v>
      </c>
      <c r="C2982" t="s">
        <v>82</v>
      </c>
      <c r="D2982" t="s">
        <v>531</v>
      </c>
      <c r="E2982" t="s">
        <v>532</v>
      </c>
      <c r="G2982" t="s">
        <v>19</v>
      </c>
      <c r="H2982" t="s">
        <v>128</v>
      </c>
      <c r="I2982" t="s">
        <v>21</v>
      </c>
      <c r="J2982" t="s">
        <v>73</v>
      </c>
      <c r="K2982">
        <v>281</v>
      </c>
      <c r="L2982">
        <v>17.100000000000001</v>
      </c>
      <c r="M2982" t="s">
        <v>297</v>
      </c>
      <c r="N2982">
        <v>17.11</v>
      </c>
      <c r="P2982" cm="1">
        <f t="array" ref="P2982">IF(Q2982&gt;0,INDEX(Q2982:Q15116,MATCH(TRUE,INDEX(Q2982:Q15116="",,),0)-1),"")</f>
        <v>2</v>
      </c>
      <c r="Q2982">
        <v>2</v>
      </c>
      <c r="R2982">
        <f>IF(P2982="","",0)</f>
        <v>0</v>
      </c>
    </row>
    <row r="2983" spans="1:18" x14ac:dyDescent="0.3">
      <c r="A2983" t="s">
        <v>412</v>
      </c>
      <c r="B2983" s="1">
        <v>38665</v>
      </c>
      <c r="C2983" t="s">
        <v>82</v>
      </c>
      <c r="D2983" t="s">
        <v>531</v>
      </c>
      <c r="E2983" t="s">
        <v>532</v>
      </c>
      <c r="G2983" t="s">
        <v>19</v>
      </c>
      <c r="H2983" t="s">
        <v>101</v>
      </c>
      <c r="I2983" t="s">
        <v>21</v>
      </c>
      <c r="J2983" t="s">
        <v>73</v>
      </c>
      <c r="K2983">
        <v>385</v>
      </c>
      <c r="L2983">
        <v>20.9</v>
      </c>
      <c r="M2983" t="s">
        <v>297</v>
      </c>
      <c r="N2983">
        <v>20.99</v>
      </c>
      <c r="P2983" cm="1">
        <f t="array" ref="P2983">IF(Q2983&gt;0,INDEX(Q2983:Q15117,MATCH(TRUE,INDEX(Q2983:Q15117="",,),0)-1),"")</f>
        <v>2</v>
      </c>
      <c r="Q2983">
        <v>2</v>
      </c>
      <c r="R2983">
        <f>IF(P2983="","",0)</f>
        <v>0</v>
      </c>
    </row>
    <row r="2984" spans="1:18" x14ac:dyDescent="0.3">
      <c r="A2984" t="s">
        <v>412</v>
      </c>
      <c r="B2984" s="1">
        <v>38665</v>
      </c>
      <c r="C2984" t="s">
        <v>82</v>
      </c>
      <c r="D2984" t="s">
        <v>531</v>
      </c>
      <c r="E2984" t="s">
        <v>532</v>
      </c>
      <c r="G2984" s="6" t="s">
        <v>88</v>
      </c>
      <c r="H2984" t="s">
        <v>96</v>
      </c>
      <c r="I2984" t="s">
        <v>21</v>
      </c>
      <c r="J2984" t="s">
        <v>73</v>
      </c>
      <c r="K2984">
        <v>4</v>
      </c>
      <c r="L2984">
        <v>15.5</v>
      </c>
      <c r="M2984" t="s">
        <v>297</v>
      </c>
      <c r="N2984">
        <v>15.5</v>
      </c>
      <c r="P2984" cm="1">
        <f t="array" ref="P2984">IF(Q2984&gt;0,INDEX(Q2984:Q15118,MATCH(TRUE,INDEX(Q2984:Q15118="",,),0)-1),"")</f>
        <v>2</v>
      </c>
      <c r="Q2984">
        <v>2</v>
      </c>
      <c r="R2984">
        <f>IF(P2984="","",0)</f>
        <v>0</v>
      </c>
    </row>
    <row r="2985" spans="1:18" x14ac:dyDescent="0.3">
      <c r="A2985" t="s">
        <v>412</v>
      </c>
      <c r="B2985" s="1">
        <v>38665</v>
      </c>
      <c r="C2985" t="s">
        <v>82</v>
      </c>
      <c r="D2985" t="s">
        <v>531</v>
      </c>
      <c r="E2985" t="s">
        <v>532</v>
      </c>
      <c r="G2985" s="6" t="s">
        <v>88</v>
      </c>
      <c r="H2985" t="s">
        <v>72</v>
      </c>
      <c r="I2985" t="s">
        <v>21</v>
      </c>
      <c r="J2985" t="s">
        <v>73</v>
      </c>
      <c r="K2985">
        <v>6</v>
      </c>
      <c r="L2985">
        <v>11.05</v>
      </c>
      <c r="M2985" t="s">
        <v>297</v>
      </c>
      <c r="N2985">
        <v>11.05</v>
      </c>
      <c r="P2985" cm="1">
        <f t="array" ref="P2985">IF(Q2985&gt;0,INDEX(Q2985:Q15119,MATCH(TRUE,INDEX(Q2985:Q15119="",,),0)-1),"")</f>
        <v>2</v>
      </c>
      <c r="Q2985">
        <v>2</v>
      </c>
      <c r="R2985">
        <f>IF(P2985="","",0)</f>
        <v>0</v>
      </c>
    </row>
    <row r="2986" spans="1:18" x14ac:dyDescent="0.3">
      <c r="P2986" t="str" cm="1">
        <f t="array" ref="P2986">IF(Q2986&gt;0,INDEX(Q2986:Q15120,MATCH(TRUE,INDEX(Q2986:Q15120="",,),0)-1),"")</f>
        <v/>
      </c>
      <c r="R2986" t="str">
        <f>IF(P2986="","",0)</f>
        <v/>
      </c>
    </row>
    <row r="2987" spans="1:18" x14ac:dyDescent="0.3">
      <c r="A2987" t="s">
        <v>412</v>
      </c>
      <c r="B2987" s="1">
        <v>38644</v>
      </c>
      <c r="C2987" t="s">
        <v>82</v>
      </c>
      <c r="D2987" t="s">
        <v>533</v>
      </c>
      <c r="E2987" t="s">
        <v>534</v>
      </c>
      <c r="G2987" t="s">
        <v>19</v>
      </c>
      <c r="H2987" t="s">
        <v>96</v>
      </c>
      <c r="I2987" t="s">
        <v>45</v>
      </c>
      <c r="J2987" t="s">
        <v>93</v>
      </c>
      <c r="K2987">
        <v>43</v>
      </c>
      <c r="L2987">
        <v>113</v>
      </c>
      <c r="M2987" t="s">
        <v>297</v>
      </c>
      <c r="N2987">
        <v>113</v>
      </c>
      <c r="O2987" t="s">
        <v>24</v>
      </c>
      <c r="P2987" cm="1">
        <f t="array" ref="P2987">IF(Q2987&gt;0,INDEX(Q2987:Q15121,MATCH(TRUE,INDEX(Q2987:Q15121="",,),0)-1),"")</f>
        <v>2</v>
      </c>
      <c r="Q2987">
        <v>1</v>
      </c>
      <c r="R2987">
        <f>IF(P2987="","",0)</f>
        <v>0</v>
      </c>
    </row>
    <row r="2988" spans="1:18" x14ac:dyDescent="0.3">
      <c r="A2988" t="s">
        <v>412</v>
      </c>
      <c r="B2988" s="1">
        <v>38644</v>
      </c>
      <c r="C2988" t="s">
        <v>82</v>
      </c>
      <c r="D2988" t="s">
        <v>533</v>
      </c>
      <c r="E2988" t="s">
        <v>534</v>
      </c>
      <c r="G2988" t="s">
        <v>19</v>
      </c>
      <c r="H2988" t="s">
        <v>72</v>
      </c>
      <c r="I2988" t="s">
        <v>45</v>
      </c>
      <c r="J2988" t="s">
        <v>93</v>
      </c>
      <c r="K2988">
        <v>37</v>
      </c>
      <c r="L2988">
        <v>143</v>
      </c>
      <c r="M2988" t="s">
        <v>297</v>
      </c>
      <c r="N2988">
        <v>143</v>
      </c>
      <c r="O2988" t="s">
        <v>24</v>
      </c>
      <c r="P2988" cm="1">
        <f t="array" ref="P2988">IF(Q2988&gt;0,INDEX(Q2988:Q15122,MATCH(TRUE,INDEX(Q2988:Q15122="",,),0)-1),"")</f>
        <v>2</v>
      </c>
      <c r="Q2988">
        <v>1</v>
      </c>
      <c r="R2988">
        <f>IF(P2988="","",0)</f>
        <v>0</v>
      </c>
    </row>
    <row r="2989" spans="1:18" x14ac:dyDescent="0.3">
      <c r="A2989" t="s">
        <v>412</v>
      </c>
      <c r="B2989" s="1">
        <v>38644</v>
      </c>
      <c r="C2989" t="s">
        <v>82</v>
      </c>
      <c r="D2989" t="s">
        <v>533</v>
      </c>
      <c r="E2989" t="s">
        <v>534</v>
      </c>
      <c r="G2989" t="s">
        <v>19</v>
      </c>
      <c r="H2989" t="s">
        <v>128</v>
      </c>
      <c r="I2989" t="s">
        <v>21</v>
      </c>
      <c r="J2989" t="s">
        <v>73</v>
      </c>
      <c r="K2989">
        <v>681</v>
      </c>
      <c r="L2989">
        <v>43</v>
      </c>
      <c r="M2989" t="s">
        <v>297</v>
      </c>
      <c r="N2989">
        <v>43</v>
      </c>
      <c r="O2989" t="s">
        <v>24</v>
      </c>
      <c r="P2989" cm="1">
        <f t="array" ref="P2989">IF(Q2989&gt;0,INDEX(Q2989:Q15123,MATCH(TRUE,INDEX(Q2989:Q15123="",,),0)-1),"")</f>
        <v>2</v>
      </c>
      <c r="Q2989">
        <v>1</v>
      </c>
      <c r="R2989">
        <f>IF(P2989="","",0)</f>
        <v>0</v>
      </c>
    </row>
    <row r="2990" spans="1:18" x14ac:dyDescent="0.3">
      <c r="A2990" t="s">
        <v>412</v>
      </c>
      <c r="B2990" s="1">
        <v>38644</v>
      </c>
      <c r="C2990" t="s">
        <v>82</v>
      </c>
      <c r="D2990" t="s">
        <v>533</v>
      </c>
      <c r="E2990" t="s">
        <v>534</v>
      </c>
      <c r="G2990" t="s">
        <v>19</v>
      </c>
      <c r="H2990" t="s">
        <v>101</v>
      </c>
      <c r="I2990" t="s">
        <v>21</v>
      </c>
      <c r="J2990" t="s">
        <v>73</v>
      </c>
      <c r="K2990">
        <v>262</v>
      </c>
      <c r="L2990">
        <v>40</v>
      </c>
      <c r="M2990" t="s">
        <v>297</v>
      </c>
      <c r="N2990">
        <v>68.180000000000007</v>
      </c>
      <c r="O2990" t="s">
        <v>24</v>
      </c>
      <c r="P2990" cm="1">
        <f t="array" ref="P2990">IF(Q2990&gt;0,INDEX(Q2990:Q15124,MATCH(TRUE,INDEX(Q2990:Q15124="",,),0)-1),"")</f>
        <v>2</v>
      </c>
      <c r="Q2990">
        <v>1</v>
      </c>
      <c r="R2990">
        <f>IF(P2990="","",0)</f>
        <v>0</v>
      </c>
    </row>
    <row r="2991" spans="1:18" x14ac:dyDescent="0.3">
      <c r="A2991" t="s">
        <v>412</v>
      </c>
      <c r="B2991" s="1">
        <v>38644</v>
      </c>
      <c r="C2991" t="s">
        <v>82</v>
      </c>
      <c r="D2991" t="s">
        <v>533</v>
      </c>
      <c r="E2991" t="s">
        <v>534</v>
      </c>
      <c r="G2991" t="s">
        <v>19</v>
      </c>
      <c r="H2991" t="s">
        <v>72</v>
      </c>
      <c r="I2991" t="s">
        <v>21</v>
      </c>
      <c r="J2991" t="s">
        <v>73</v>
      </c>
      <c r="K2991">
        <v>223</v>
      </c>
      <c r="L2991">
        <v>21.25</v>
      </c>
      <c r="M2991" t="s">
        <v>297</v>
      </c>
      <c r="N2991">
        <v>21.25</v>
      </c>
      <c r="O2991" t="s">
        <v>24</v>
      </c>
      <c r="P2991" cm="1">
        <f t="array" ref="P2991">IF(Q2991&gt;0,INDEX(Q2991:Q15125,MATCH(TRUE,INDEX(Q2991:Q15125="",,),0)-1),"")</f>
        <v>2</v>
      </c>
      <c r="Q2991">
        <v>1</v>
      </c>
      <c r="R2991">
        <f>IF(P2991="","",0)</f>
        <v>0</v>
      </c>
    </row>
    <row r="2992" spans="1:18" x14ac:dyDescent="0.3">
      <c r="A2992" t="s">
        <v>412</v>
      </c>
      <c r="B2992" s="1">
        <v>38644</v>
      </c>
      <c r="C2992" t="s">
        <v>82</v>
      </c>
      <c r="D2992" t="s">
        <v>533</v>
      </c>
      <c r="E2992" t="s">
        <v>534</v>
      </c>
      <c r="G2992" s="6" t="s">
        <v>88</v>
      </c>
      <c r="H2992" t="s">
        <v>96</v>
      </c>
      <c r="I2992" t="s">
        <v>21</v>
      </c>
      <c r="J2992" t="s">
        <v>73</v>
      </c>
      <c r="K2992">
        <v>394</v>
      </c>
      <c r="L2992">
        <v>31.65</v>
      </c>
      <c r="M2992" t="s">
        <v>297</v>
      </c>
      <c r="N2992">
        <v>31.65</v>
      </c>
      <c r="O2992" t="s">
        <v>24</v>
      </c>
      <c r="P2992" cm="1">
        <f t="array" ref="P2992">IF(Q2992&gt;0,INDEX(Q2992:Q15126,MATCH(TRUE,INDEX(Q2992:Q15126="",,),0)-1),"")</f>
        <v>2</v>
      </c>
      <c r="Q2992">
        <v>1</v>
      </c>
      <c r="R2992">
        <f>IF(P2992="","",0)</f>
        <v>0</v>
      </c>
    </row>
    <row r="2993" spans="1:18" x14ac:dyDescent="0.3">
      <c r="A2993" t="s">
        <v>412</v>
      </c>
      <c r="B2993" s="1">
        <v>38644</v>
      </c>
      <c r="C2993" t="s">
        <v>82</v>
      </c>
      <c r="D2993" t="s">
        <v>533</v>
      </c>
      <c r="E2993" t="s">
        <v>534</v>
      </c>
      <c r="G2993" t="s">
        <v>19</v>
      </c>
      <c r="H2993" t="s">
        <v>96</v>
      </c>
      <c r="I2993" t="s">
        <v>45</v>
      </c>
      <c r="J2993" t="s">
        <v>93</v>
      </c>
      <c r="K2993">
        <v>43</v>
      </c>
      <c r="L2993">
        <v>113</v>
      </c>
      <c r="M2993" t="s">
        <v>535</v>
      </c>
      <c r="N2993">
        <v>114</v>
      </c>
      <c r="P2993" cm="1">
        <f t="array" ref="P2993">IF(Q2993&gt;0,INDEX(Q2993:Q15127,MATCH(TRUE,INDEX(Q2993:Q15127="",,),0)-1),"")</f>
        <v>2</v>
      </c>
      <c r="Q2993">
        <v>2</v>
      </c>
      <c r="R2993">
        <f>IF(P2993="","",0)</f>
        <v>0</v>
      </c>
    </row>
    <row r="2994" spans="1:18" x14ac:dyDescent="0.3">
      <c r="A2994" t="s">
        <v>412</v>
      </c>
      <c r="B2994" s="1">
        <v>38644</v>
      </c>
      <c r="C2994" t="s">
        <v>82</v>
      </c>
      <c r="D2994" t="s">
        <v>533</v>
      </c>
      <c r="E2994" t="s">
        <v>534</v>
      </c>
      <c r="G2994" t="s">
        <v>19</v>
      </c>
      <c r="H2994" t="s">
        <v>72</v>
      </c>
      <c r="I2994" t="s">
        <v>45</v>
      </c>
      <c r="J2994" t="s">
        <v>93</v>
      </c>
      <c r="K2994">
        <v>37</v>
      </c>
      <c r="L2994">
        <v>143</v>
      </c>
      <c r="M2994" t="s">
        <v>535</v>
      </c>
      <c r="N2994">
        <v>145</v>
      </c>
      <c r="P2994" cm="1">
        <f t="array" ref="P2994">IF(Q2994&gt;0,INDEX(Q2994:Q15128,MATCH(TRUE,INDEX(Q2994:Q15128="",,),0)-1),"")</f>
        <v>2</v>
      </c>
      <c r="Q2994">
        <v>2</v>
      </c>
      <c r="R2994">
        <f>IF(P2994="","",0)</f>
        <v>0</v>
      </c>
    </row>
    <row r="2995" spans="1:18" x14ac:dyDescent="0.3">
      <c r="A2995" t="s">
        <v>412</v>
      </c>
      <c r="B2995" s="1">
        <v>38644</v>
      </c>
      <c r="C2995" t="s">
        <v>82</v>
      </c>
      <c r="D2995" t="s">
        <v>533</v>
      </c>
      <c r="E2995" t="s">
        <v>534</v>
      </c>
      <c r="G2995" t="s">
        <v>19</v>
      </c>
      <c r="H2995" t="s">
        <v>128</v>
      </c>
      <c r="I2995" t="s">
        <v>21</v>
      </c>
      <c r="J2995" t="s">
        <v>73</v>
      </c>
      <c r="K2995">
        <v>681</v>
      </c>
      <c r="L2995">
        <v>43</v>
      </c>
      <c r="M2995" t="s">
        <v>535</v>
      </c>
      <c r="N2995">
        <v>44.06</v>
      </c>
      <c r="P2995" cm="1">
        <f t="array" ref="P2995">IF(Q2995&gt;0,INDEX(Q2995:Q15129,MATCH(TRUE,INDEX(Q2995:Q15129="",,),0)-1),"")</f>
        <v>2</v>
      </c>
      <c r="Q2995">
        <v>2</v>
      </c>
      <c r="R2995">
        <f>IF(P2995="","",0)</f>
        <v>0</v>
      </c>
    </row>
    <row r="2996" spans="1:18" x14ac:dyDescent="0.3">
      <c r="A2996" t="s">
        <v>412</v>
      </c>
      <c r="B2996" s="1">
        <v>38644</v>
      </c>
      <c r="C2996" t="s">
        <v>82</v>
      </c>
      <c r="D2996" t="s">
        <v>533</v>
      </c>
      <c r="E2996" t="s">
        <v>534</v>
      </c>
      <c r="G2996" t="s">
        <v>19</v>
      </c>
      <c r="H2996" t="s">
        <v>101</v>
      </c>
      <c r="I2996" t="s">
        <v>21</v>
      </c>
      <c r="J2996" t="s">
        <v>73</v>
      </c>
      <c r="K2996">
        <v>262</v>
      </c>
      <c r="L2996">
        <v>40</v>
      </c>
      <c r="M2996" t="s">
        <v>535</v>
      </c>
      <c r="N2996">
        <v>40.01</v>
      </c>
      <c r="P2996" cm="1">
        <f t="array" ref="P2996">IF(Q2996&gt;0,INDEX(Q2996:Q15130,MATCH(TRUE,INDEX(Q2996:Q15130="",,),0)-1),"")</f>
        <v>2</v>
      </c>
      <c r="Q2996">
        <v>2</v>
      </c>
      <c r="R2996">
        <f>IF(P2996="","",0)</f>
        <v>0</v>
      </c>
    </row>
    <row r="2997" spans="1:18" x14ac:dyDescent="0.3">
      <c r="A2997" t="s">
        <v>412</v>
      </c>
      <c r="B2997" s="1">
        <v>38644</v>
      </c>
      <c r="C2997" t="s">
        <v>82</v>
      </c>
      <c r="D2997" t="s">
        <v>533</v>
      </c>
      <c r="E2997" t="s">
        <v>534</v>
      </c>
      <c r="G2997" t="s">
        <v>19</v>
      </c>
      <c r="H2997" t="s">
        <v>72</v>
      </c>
      <c r="I2997" t="s">
        <v>21</v>
      </c>
      <c r="J2997" t="s">
        <v>73</v>
      </c>
      <c r="K2997">
        <v>223</v>
      </c>
      <c r="L2997">
        <v>21.25</v>
      </c>
      <c r="M2997" t="s">
        <v>535</v>
      </c>
      <c r="N2997">
        <v>23.25</v>
      </c>
      <c r="P2997" cm="1">
        <f t="array" ref="P2997">IF(Q2997&gt;0,INDEX(Q2997:Q15131,MATCH(TRUE,INDEX(Q2997:Q15131="",,),0)-1),"")</f>
        <v>2</v>
      </c>
      <c r="Q2997">
        <v>2</v>
      </c>
      <c r="R2997">
        <f>IF(P2997="","",0)</f>
        <v>0</v>
      </c>
    </row>
    <row r="2998" spans="1:18" x14ac:dyDescent="0.3">
      <c r="A2998" t="s">
        <v>412</v>
      </c>
      <c r="B2998" s="1">
        <v>38644</v>
      </c>
      <c r="C2998" t="s">
        <v>82</v>
      </c>
      <c r="D2998" t="s">
        <v>533</v>
      </c>
      <c r="E2998" t="s">
        <v>534</v>
      </c>
      <c r="G2998" s="6" t="s">
        <v>88</v>
      </c>
      <c r="H2998" t="s">
        <v>96</v>
      </c>
      <c r="I2998" t="s">
        <v>21</v>
      </c>
      <c r="J2998" t="s">
        <v>73</v>
      </c>
      <c r="K2998">
        <v>394</v>
      </c>
      <c r="L2998">
        <v>31.65</v>
      </c>
      <c r="M2998" t="s">
        <v>535</v>
      </c>
      <c r="N2998">
        <v>31.65</v>
      </c>
      <c r="P2998" cm="1">
        <f t="array" ref="P2998">IF(Q2998&gt;0,INDEX(Q2998:Q15132,MATCH(TRUE,INDEX(Q2998:Q15132="",,),0)-1),"")</f>
        <v>2</v>
      </c>
      <c r="Q2998">
        <v>2</v>
      </c>
      <c r="R2998">
        <f>IF(P2998="","",0)</f>
        <v>0</v>
      </c>
    </row>
    <row r="2999" spans="1:18" x14ac:dyDescent="0.3">
      <c r="P2999" t="str" cm="1">
        <f t="array" ref="P2999">IF(Q2999&gt;0,INDEX(Q2999:Q15133,MATCH(TRUE,INDEX(Q2999:Q15133="",,),0)-1),"")</f>
        <v/>
      </c>
      <c r="R2999" t="str">
        <f>IF(P2999="","",0)</f>
        <v/>
      </c>
    </row>
    <row r="3000" spans="1:18" x14ac:dyDescent="0.3">
      <c r="A3000" t="s">
        <v>412</v>
      </c>
      <c r="B3000" s="1">
        <v>38644</v>
      </c>
      <c r="C3000" t="s">
        <v>82</v>
      </c>
      <c r="D3000" t="s">
        <v>536</v>
      </c>
      <c r="E3000" t="s">
        <v>537</v>
      </c>
      <c r="G3000" t="s">
        <v>19</v>
      </c>
      <c r="H3000" t="s">
        <v>96</v>
      </c>
      <c r="I3000" t="s">
        <v>21</v>
      </c>
      <c r="J3000" t="s">
        <v>73</v>
      </c>
      <c r="K3000">
        <v>330</v>
      </c>
      <c r="L3000">
        <v>32.049999999999997</v>
      </c>
      <c r="M3000" t="s">
        <v>297</v>
      </c>
      <c r="N3000">
        <v>40</v>
      </c>
      <c r="O3000" t="s">
        <v>24</v>
      </c>
      <c r="P3000" cm="1">
        <f t="array" ref="P3000">IF(Q3000&gt;0,INDEX(Q3000:Q15134,MATCH(TRUE,INDEX(Q3000:Q15134="",,),0)-1),"")</f>
        <v>4</v>
      </c>
      <c r="Q3000">
        <f>INT((ROW()-3000)/6)+1</f>
        <v>1</v>
      </c>
      <c r="R3000">
        <f>IF(P3000="","",0)</f>
        <v>0</v>
      </c>
    </row>
    <row r="3001" spans="1:18" x14ac:dyDescent="0.3">
      <c r="A3001" t="s">
        <v>412</v>
      </c>
      <c r="B3001" s="1">
        <v>38644</v>
      </c>
      <c r="C3001" t="s">
        <v>82</v>
      </c>
      <c r="D3001" t="s">
        <v>536</v>
      </c>
      <c r="E3001" t="s">
        <v>537</v>
      </c>
      <c r="G3001" t="s">
        <v>19</v>
      </c>
      <c r="H3001" t="s">
        <v>128</v>
      </c>
      <c r="I3001" t="s">
        <v>21</v>
      </c>
      <c r="J3001" t="s">
        <v>73</v>
      </c>
      <c r="K3001">
        <v>1394</v>
      </c>
      <c r="L3001">
        <v>40</v>
      </c>
      <c r="M3001" t="s">
        <v>297</v>
      </c>
      <c r="N3001">
        <v>49.01</v>
      </c>
      <c r="O3001" t="s">
        <v>24</v>
      </c>
      <c r="P3001" cm="1">
        <f t="array" ref="P3001">IF(Q3001&gt;0,INDEX(Q3001:Q15135,MATCH(TRUE,INDEX(Q3001:Q15135="",,),0)-1),"")</f>
        <v>4</v>
      </c>
      <c r="Q3001">
        <f t="shared" ref="Q3001:Q3023" si="69">INT((ROW()-3000)/6)+1</f>
        <v>1</v>
      </c>
      <c r="R3001">
        <f>IF(P3001="","",0)</f>
        <v>0</v>
      </c>
    </row>
    <row r="3002" spans="1:18" x14ac:dyDescent="0.3">
      <c r="A3002" t="s">
        <v>412</v>
      </c>
      <c r="B3002" s="1">
        <v>38644</v>
      </c>
      <c r="C3002" t="s">
        <v>82</v>
      </c>
      <c r="D3002" t="s">
        <v>536</v>
      </c>
      <c r="E3002" t="s">
        <v>537</v>
      </c>
      <c r="G3002" s="6" t="s">
        <v>88</v>
      </c>
      <c r="H3002" t="s">
        <v>96</v>
      </c>
      <c r="I3002" t="s">
        <v>45</v>
      </c>
      <c r="J3002" t="s">
        <v>93</v>
      </c>
      <c r="K3002">
        <v>26.4</v>
      </c>
      <c r="L3002">
        <v>105</v>
      </c>
      <c r="M3002" t="s">
        <v>297</v>
      </c>
      <c r="N3002">
        <v>105</v>
      </c>
      <c r="O3002" t="s">
        <v>24</v>
      </c>
      <c r="P3002" cm="1">
        <f t="array" ref="P3002">IF(Q3002&gt;0,INDEX(Q3002:Q15136,MATCH(TRUE,INDEX(Q3002:Q15136="",,),0)-1),"")</f>
        <v>4</v>
      </c>
      <c r="Q3002">
        <f t="shared" si="69"/>
        <v>1</v>
      </c>
      <c r="R3002">
        <f>IF(P3002="","",0)</f>
        <v>0</v>
      </c>
    </row>
    <row r="3003" spans="1:18" x14ac:dyDescent="0.3">
      <c r="A3003" t="s">
        <v>412</v>
      </c>
      <c r="B3003" s="1">
        <v>38644</v>
      </c>
      <c r="C3003" t="s">
        <v>82</v>
      </c>
      <c r="D3003" t="s">
        <v>536</v>
      </c>
      <c r="E3003" t="s">
        <v>537</v>
      </c>
      <c r="G3003" s="6" t="s">
        <v>88</v>
      </c>
      <c r="H3003" t="s">
        <v>72</v>
      </c>
      <c r="I3003" t="s">
        <v>45</v>
      </c>
      <c r="J3003" t="s">
        <v>93</v>
      </c>
      <c r="K3003">
        <v>18.5</v>
      </c>
      <c r="L3003">
        <v>110</v>
      </c>
      <c r="M3003" t="s">
        <v>297</v>
      </c>
      <c r="N3003">
        <v>110</v>
      </c>
      <c r="O3003" t="s">
        <v>24</v>
      </c>
      <c r="P3003" cm="1">
        <f t="array" ref="P3003">IF(Q3003&gt;0,INDEX(Q3003:Q15137,MATCH(TRUE,INDEX(Q3003:Q15137="",,),0)-1),"")</f>
        <v>4</v>
      </c>
      <c r="Q3003">
        <f t="shared" si="69"/>
        <v>1</v>
      </c>
      <c r="R3003">
        <f>IF(P3003="","",0)</f>
        <v>0</v>
      </c>
    </row>
    <row r="3004" spans="1:18" x14ac:dyDescent="0.3">
      <c r="A3004" t="s">
        <v>412</v>
      </c>
      <c r="B3004" s="1">
        <v>38644</v>
      </c>
      <c r="C3004" t="s">
        <v>82</v>
      </c>
      <c r="D3004" t="s">
        <v>536</v>
      </c>
      <c r="E3004" t="s">
        <v>537</v>
      </c>
      <c r="G3004" s="6" t="s">
        <v>88</v>
      </c>
      <c r="H3004" t="s">
        <v>101</v>
      </c>
      <c r="I3004" t="s">
        <v>21</v>
      </c>
      <c r="J3004" t="s">
        <v>73</v>
      </c>
      <c r="K3004">
        <v>253</v>
      </c>
      <c r="L3004">
        <v>37.299999999999997</v>
      </c>
      <c r="M3004" t="s">
        <v>297</v>
      </c>
      <c r="N3004">
        <v>37.299999999999997</v>
      </c>
      <c r="O3004" t="s">
        <v>24</v>
      </c>
      <c r="P3004" cm="1">
        <f t="array" ref="P3004">IF(Q3004&gt;0,INDEX(Q3004:Q15138,MATCH(TRUE,INDEX(Q3004:Q15138="",,),0)-1),"")</f>
        <v>4</v>
      </c>
      <c r="Q3004">
        <f t="shared" si="69"/>
        <v>1</v>
      </c>
      <c r="R3004">
        <f>IF(P3004="","",0)</f>
        <v>0</v>
      </c>
    </row>
    <row r="3005" spans="1:18" x14ac:dyDescent="0.3">
      <c r="A3005" t="s">
        <v>412</v>
      </c>
      <c r="B3005" s="1">
        <v>38644</v>
      </c>
      <c r="C3005" t="s">
        <v>82</v>
      </c>
      <c r="D3005" t="s">
        <v>536</v>
      </c>
      <c r="E3005" t="s">
        <v>537</v>
      </c>
      <c r="G3005" s="6" t="s">
        <v>88</v>
      </c>
      <c r="H3005" t="s">
        <v>72</v>
      </c>
      <c r="I3005" t="s">
        <v>21</v>
      </c>
      <c r="J3005" t="s">
        <v>73</v>
      </c>
      <c r="K3005">
        <v>248</v>
      </c>
      <c r="L3005">
        <v>21.5</v>
      </c>
      <c r="M3005" t="s">
        <v>297</v>
      </c>
      <c r="N3005">
        <v>21.5</v>
      </c>
      <c r="O3005" t="s">
        <v>24</v>
      </c>
      <c r="P3005" cm="1">
        <f t="array" ref="P3005">IF(Q3005&gt;0,INDEX(Q3005:Q15139,MATCH(TRUE,INDEX(Q3005:Q15139="",,),0)-1),"")</f>
        <v>4</v>
      </c>
      <c r="Q3005">
        <f t="shared" si="69"/>
        <v>1</v>
      </c>
      <c r="R3005">
        <f>IF(P3005="","",0)</f>
        <v>0</v>
      </c>
    </row>
    <row r="3006" spans="1:18" x14ac:dyDescent="0.3">
      <c r="A3006" t="s">
        <v>412</v>
      </c>
      <c r="B3006" s="1">
        <v>38644</v>
      </c>
      <c r="C3006" t="s">
        <v>82</v>
      </c>
      <c r="D3006" t="s">
        <v>536</v>
      </c>
      <c r="E3006" t="s">
        <v>537</v>
      </c>
      <c r="G3006" t="s">
        <v>19</v>
      </c>
      <c r="H3006" t="s">
        <v>96</v>
      </c>
      <c r="I3006" t="s">
        <v>21</v>
      </c>
      <c r="J3006" t="s">
        <v>73</v>
      </c>
      <c r="K3006">
        <v>330</v>
      </c>
      <c r="L3006">
        <v>32.049999999999997</v>
      </c>
      <c r="M3006" t="s">
        <v>535</v>
      </c>
      <c r="N3006">
        <v>33.86</v>
      </c>
      <c r="P3006" cm="1">
        <f t="array" ref="P3006">IF(Q3006&gt;0,INDEX(Q3006:Q15140,MATCH(TRUE,INDEX(Q3006:Q15140="",,),0)-1),"")</f>
        <v>4</v>
      </c>
      <c r="Q3006">
        <f t="shared" si="69"/>
        <v>2</v>
      </c>
      <c r="R3006">
        <f>IF(P3006="","",0)</f>
        <v>0</v>
      </c>
    </row>
    <row r="3007" spans="1:18" x14ac:dyDescent="0.3">
      <c r="A3007" t="s">
        <v>412</v>
      </c>
      <c r="B3007" s="1">
        <v>38644</v>
      </c>
      <c r="C3007" t="s">
        <v>82</v>
      </c>
      <c r="D3007" t="s">
        <v>536</v>
      </c>
      <c r="E3007" t="s">
        <v>537</v>
      </c>
      <c r="G3007" t="s">
        <v>19</v>
      </c>
      <c r="H3007" t="s">
        <v>128</v>
      </c>
      <c r="I3007" t="s">
        <v>21</v>
      </c>
      <c r="J3007" t="s">
        <v>73</v>
      </c>
      <c r="K3007">
        <v>1394</v>
      </c>
      <c r="L3007">
        <v>40</v>
      </c>
      <c r="M3007" t="s">
        <v>535</v>
      </c>
      <c r="N3007">
        <v>47.08</v>
      </c>
      <c r="P3007" cm="1">
        <f t="array" ref="P3007">IF(Q3007&gt;0,INDEX(Q3007:Q15141,MATCH(TRUE,INDEX(Q3007:Q15141="",,),0)-1),"")</f>
        <v>4</v>
      </c>
      <c r="Q3007">
        <f t="shared" si="69"/>
        <v>2</v>
      </c>
      <c r="R3007">
        <f>IF(P3007="","",0)</f>
        <v>0</v>
      </c>
    </row>
    <row r="3008" spans="1:18" x14ac:dyDescent="0.3">
      <c r="A3008" t="s">
        <v>412</v>
      </c>
      <c r="B3008" s="1">
        <v>38644</v>
      </c>
      <c r="C3008" t="s">
        <v>82</v>
      </c>
      <c r="D3008" t="s">
        <v>536</v>
      </c>
      <c r="E3008" t="s">
        <v>537</v>
      </c>
      <c r="G3008" s="6" t="s">
        <v>88</v>
      </c>
      <c r="H3008" t="s">
        <v>96</v>
      </c>
      <c r="I3008" t="s">
        <v>45</v>
      </c>
      <c r="J3008" t="s">
        <v>93</v>
      </c>
      <c r="K3008">
        <v>26.4</v>
      </c>
      <c r="L3008">
        <v>105</v>
      </c>
      <c r="M3008" t="s">
        <v>535</v>
      </c>
      <c r="N3008">
        <v>105</v>
      </c>
      <c r="P3008" cm="1">
        <f t="array" ref="P3008">IF(Q3008&gt;0,INDEX(Q3008:Q15142,MATCH(TRUE,INDEX(Q3008:Q15142="",,),0)-1),"")</f>
        <v>4</v>
      </c>
      <c r="Q3008">
        <f t="shared" si="69"/>
        <v>2</v>
      </c>
      <c r="R3008">
        <f>IF(P3008="","",0)</f>
        <v>0</v>
      </c>
    </row>
    <row r="3009" spans="1:18" x14ac:dyDescent="0.3">
      <c r="A3009" t="s">
        <v>412</v>
      </c>
      <c r="B3009" s="1">
        <v>38644</v>
      </c>
      <c r="C3009" t="s">
        <v>82</v>
      </c>
      <c r="D3009" t="s">
        <v>536</v>
      </c>
      <c r="E3009" t="s">
        <v>537</v>
      </c>
      <c r="G3009" s="6" t="s">
        <v>88</v>
      </c>
      <c r="H3009" t="s">
        <v>72</v>
      </c>
      <c r="I3009" t="s">
        <v>45</v>
      </c>
      <c r="J3009" t="s">
        <v>93</v>
      </c>
      <c r="K3009">
        <v>18.5</v>
      </c>
      <c r="L3009">
        <v>110</v>
      </c>
      <c r="M3009" t="s">
        <v>535</v>
      </c>
      <c r="N3009">
        <v>110</v>
      </c>
      <c r="P3009" cm="1">
        <f t="array" ref="P3009">IF(Q3009&gt;0,INDEX(Q3009:Q15143,MATCH(TRUE,INDEX(Q3009:Q15143="",,),0)-1),"")</f>
        <v>4</v>
      </c>
      <c r="Q3009">
        <f t="shared" si="69"/>
        <v>2</v>
      </c>
      <c r="R3009">
        <f>IF(P3009="","",0)</f>
        <v>0</v>
      </c>
    </row>
    <row r="3010" spans="1:18" x14ac:dyDescent="0.3">
      <c r="A3010" t="s">
        <v>412</v>
      </c>
      <c r="B3010" s="1">
        <v>38644</v>
      </c>
      <c r="C3010" t="s">
        <v>82</v>
      </c>
      <c r="D3010" t="s">
        <v>536</v>
      </c>
      <c r="E3010" t="s">
        <v>537</v>
      </c>
      <c r="G3010" s="6" t="s">
        <v>88</v>
      </c>
      <c r="H3010" t="s">
        <v>101</v>
      </c>
      <c r="I3010" t="s">
        <v>21</v>
      </c>
      <c r="J3010" t="s">
        <v>73</v>
      </c>
      <c r="K3010">
        <v>253</v>
      </c>
      <c r="L3010">
        <v>37.299999999999997</v>
      </c>
      <c r="M3010" t="s">
        <v>535</v>
      </c>
      <c r="N3010">
        <v>37.299999999999997</v>
      </c>
      <c r="P3010" cm="1">
        <f t="array" ref="P3010">IF(Q3010&gt;0,INDEX(Q3010:Q15144,MATCH(TRUE,INDEX(Q3010:Q15144="",,),0)-1),"")</f>
        <v>4</v>
      </c>
      <c r="Q3010">
        <f t="shared" si="69"/>
        <v>2</v>
      </c>
      <c r="R3010">
        <f>IF(P3010="","",0)</f>
        <v>0</v>
      </c>
    </row>
    <row r="3011" spans="1:18" x14ac:dyDescent="0.3">
      <c r="A3011" t="s">
        <v>412</v>
      </c>
      <c r="B3011" s="1">
        <v>38644</v>
      </c>
      <c r="C3011" t="s">
        <v>82</v>
      </c>
      <c r="D3011" t="s">
        <v>536</v>
      </c>
      <c r="E3011" t="s">
        <v>537</v>
      </c>
      <c r="G3011" s="6" t="s">
        <v>88</v>
      </c>
      <c r="H3011" t="s">
        <v>72</v>
      </c>
      <c r="I3011" t="s">
        <v>21</v>
      </c>
      <c r="J3011" t="s">
        <v>73</v>
      </c>
      <c r="K3011">
        <v>248</v>
      </c>
      <c r="L3011">
        <v>21.5</v>
      </c>
      <c r="M3011" t="s">
        <v>535</v>
      </c>
      <c r="N3011">
        <v>21.5</v>
      </c>
      <c r="P3011" cm="1">
        <f t="array" ref="P3011">IF(Q3011&gt;0,INDEX(Q3011:Q15145,MATCH(TRUE,INDEX(Q3011:Q15145="",,),0)-1),"")</f>
        <v>4</v>
      </c>
      <c r="Q3011">
        <f t="shared" si="69"/>
        <v>2</v>
      </c>
      <c r="R3011">
        <f>IF(P3011="","",0)</f>
        <v>0</v>
      </c>
    </row>
    <row r="3012" spans="1:18" x14ac:dyDescent="0.3">
      <c r="A3012" t="s">
        <v>412</v>
      </c>
      <c r="B3012" s="1">
        <v>38644</v>
      </c>
      <c r="C3012" t="s">
        <v>82</v>
      </c>
      <c r="D3012" t="s">
        <v>536</v>
      </c>
      <c r="E3012" t="s">
        <v>537</v>
      </c>
      <c r="G3012" t="s">
        <v>19</v>
      </c>
      <c r="H3012" t="s">
        <v>96</v>
      </c>
      <c r="I3012" t="s">
        <v>21</v>
      </c>
      <c r="J3012" t="s">
        <v>73</v>
      </c>
      <c r="K3012">
        <v>330</v>
      </c>
      <c r="L3012">
        <v>32.049999999999997</v>
      </c>
      <c r="M3012" t="s">
        <v>450</v>
      </c>
      <c r="N3012">
        <v>34</v>
      </c>
      <c r="P3012" cm="1">
        <f t="array" ref="P3012">IF(Q3012&gt;0,INDEX(Q3012:Q15146,MATCH(TRUE,INDEX(Q3012:Q15146="",,),0)-1),"")</f>
        <v>4</v>
      </c>
      <c r="Q3012">
        <f t="shared" si="69"/>
        <v>3</v>
      </c>
      <c r="R3012">
        <f>IF(P3012="","",0)</f>
        <v>0</v>
      </c>
    </row>
    <row r="3013" spans="1:18" x14ac:dyDescent="0.3">
      <c r="A3013" t="s">
        <v>412</v>
      </c>
      <c r="B3013" s="1">
        <v>38644</v>
      </c>
      <c r="C3013" t="s">
        <v>82</v>
      </c>
      <c r="D3013" t="s">
        <v>536</v>
      </c>
      <c r="E3013" t="s">
        <v>537</v>
      </c>
      <c r="G3013" t="s">
        <v>19</v>
      </c>
      <c r="H3013" t="s">
        <v>128</v>
      </c>
      <c r="I3013" t="s">
        <v>21</v>
      </c>
      <c r="J3013" t="s">
        <v>73</v>
      </c>
      <c r="K3013">
        <v>1394</v>
      </c>
      <c r="L3013">
        <v>40</v>
      </c>
      <c r="M3013" t="s">
        <v>450</v>
      </c>
      <c r="N3013">
        <v>43</v>
      </c>
      <c r="P3013" cm="1">
        <f t="array" ref="P3013">IF(Q3013&gt;0,INDEX(Q3013:Q15147,MATCH(TRUE,INDEX(Q3013:Q15147="",,),0)-1),"")</f>
        <v>4</v>
      </c>
      <c r="Q3013">
        <f t="shared" si="69"/>
        <v>3</v>
      </c>
      <c r="R3013">
        <f>IF(P3013="","",0)</f>
        <v>0</v>
      </c>
    </row>
    <row r="3014" spans="1:18" x14ac:dyDescent="0.3">
      <c r="A3014" t="s">
        <v>412</v>
      </c>
      <c r="B3014" s="1">
        <v>38644</v>
      </c>
      <c r="C3014" t="s">
        <v>82</v>
      </c>
      <c r="D3014" t="s">
        <v>536</v>
      </c>
      <c r="E3014" t="s">
        <v>537</v>
      </c>
      <c r="G3014" s="6" t="s">
        <v>88</v>
      </c>
      <c r="H3014" t="s">
        <v>96</v>
      </c>
      <c r="I3014" t="s">
        <v>45</v>
      </c>
      <c r="J3014" t="s">
        <v>93</v>
      </c>
      <c r="K3014">
        <v>26.4</v>
      </c>
      <c r="L3014">
        <v>105</v>
      </c>
      <c r="M3014" t="s">
        <v>450</v>
      </c>
      <c r="N3014">
        <v>105</v>
      </c>
      <c r="P3014" cm="1">
        <f t="array" ref="P3014">IF(Q3014&gt;0,INDEX(Q3014:Q15148,MATCH(TRUE,INDEX(Q3014:Q15148="",,),0)-1),"")</f>
        <v>4</v>
      </c>
      <c r="Q3014">
        <f t="shared" si="69"/>
        <v>3</v>
      </c>
      <c r="R3014">
        <f>IF(P3014="","",0)</f>
        <v>0</v>
      </c>
    </row>
    <row r="3015" spans="1:18" x14ac:dyDescent="0.3">
      <c r="A3015" t="s">
        <v>412</v>
      </c>
      <c r="B3015" s="1">
        <v>38644</v>
      </c>
      <c r="C3015" t="s">
        <v>82</v>
      </c>
      <c r="D3015" t="s">
        <v>536</v>
      </c>
      <c r="E3015" t="s">
        <v>537</v>
      </c>
      <c r="G3015" s="6" t="s">
        <v>88</v>
      </c>
      <c r="H3015" t="s">
        <v>72</v>
      </c>
      <c r="I3015" t="s">
        <v>45</v>
      </c>
      <c r="J3015" t="s">
        <v>93</v>
      </c>
      <c r="K3015">
        <v>18.5</v>
      </c>
      <c r="L3015">
        <v>110</v>
      </c>
      <c r="M3015" t="s">
        <v>450</v>
      </c>
      <c r="N3015">
        <v>110</v>
      </c>
      <c r="P3015" cm="1">
        <f t="array" ref="P3015">IF(Q3015&gt;0,INDEX(Q3015:Q15149,MATCH(TRUE,INDEX(Q3015:Q15149="",,),0)-1),"")</f>
        <v>4</v>
      </c>
      <c r="Q3015">
        <f t="shared" si="69"/>
        <v>3</v>
      </c>
      <c r="R3015">
        <f>IF(P3015="","",0)</f>
        <v>0</v>
      </c>
    </row>
    <row r="3016" spans="1:18" x14ac:dyDescent="0.3">
      <c r="A3016" t="s">
        <v>412</v>
      </c>
      <c r="B3016" s="1">
        <v>38644</v>
      </c>
      <c r="C3016" t="s">
        <v>82</v>
      </c>
      <c r="D3016" t="s">
        <v>536</v>
      </c>
      <c r="E3016" t="s">
        <v>537</v>
      </c>
      <c r="G3016" s="6" t="s">
        <v>88</v>
      </c>
      <c r="H3016" t="s">
        <v>101</v>
      </c>
      <c r="I3016" t="s">
        <v>21</v>
      </c>
      <c r="J3016" t="s">
        <v>73</v>
      </c>
      <c r="K3016">
        <v>253</v>
      </c>
      <c r="L3016">
        <v>37.299999999999997</v>
      </c>
      <c r="M3016" t="s">
        <v>450</v>
      </c>
      <c r="N3016">
        <v>37.299999999999997</v>
      </c>
      <c r="P3016" cm="1">
        <f t="array" ref="P3016">IF(Q3016&gt;0,INDEX(Q3016:Q15150,MATCH(TRUE,INDEX(Q3016:Q15150="",,),0)-1),"")</f>
        <v>4</v>
      </c>
      <c r="Q3016">
        <f t="shared" si="69"/>
        <v>3</v>
      </c>
      <c r="R3016">
        <f>IF(P3016="","",0)</f>
        <v>0</v>
      </c>
    </row>
    <row r="3017" spans="1:18" x14ac:dyDescent="0.3">
      <c r="A3017" t="s">
        <v>412</v>
      </c>
      <c r="B3017" s="1">
        <v>38644</v>
      </c>
      <c r="C3017" t="s">
        <v>82</v>
      </c>
      <c r="D3017" t="s">
        <v>536</v>
      </c>
      <c r="E3017" t="s">
        <v>537</v>
      </c>
      <c r="G3017" s="6" t="s">
        <v>88</v>
      </c>
      <c r="H3017" t="s">
        <v>72</v>
      </c>
      <c r="I3017" t="s">
        <v>21</v>
      </c>
      <c r="J3017" t="s">
        <v>73</v>
      </c>
      <c r="K3017">
        <v>248</v>
      </c>
      <c r="L3017">
        <v>21.5</v>
      </c>
      <c r="M3017" t="s">
        <v>450</v>
      </c>
      <c r="N3017">
        <v>21.5</v>
      </c>
      <c r="P3017" cm="1">
        <f t="array" ref="P3017">IF(Q3017&gt;0,INDEX(Q3017:Q15151,MATCH(TRUE,INDEX(Q3017:Q15151="",,),0)-1),"")</f>
        <v>4</v>
      </c>
      <c r="Q3017">
        <f t="shared" si="69"/>
        <v>3</v>
      </c>
      <c r="R3017">
        <f>IF(P3017="","",0)</f>
        <v>0</v>
      </c>
    </row>
    <row r="3018" spans="1:18" x14ac:dyDescent="0.3">
      <c r="A3018" t="s">
        <v>412</v>
      </c>
      <c r="B3018" s="1">
        <v>38644</v>
      </c>
      <c r="C3018" t="s">
        <v>82</v>
      </c>
      <c r="D3018" t="s">
        <v>536</v>
      </c>
      <c r="E3018" t="s">
        <v>537</v>
      </c>
      <c r="G3018" t="s">
        <v>19</v>
      </c>
      <c r="H3018" t="s">
        <v>96</v>
      </c>
      <c r="I3018" t="s">
        <v>21</v>
      </c>
      <c r="J3018" t="s">
        <v>73</v>
      </c>
      <c r="K3018">
        <v>330</v>
      </c>
      <c r="L3018">
        <v>32.049999999999997</v>
      </c>
      <c r="M3018" t="s">
        <v>445</v>
      </c>
      <c r="N3018">
        <v>35.07</v>
      </c>
      <c r="P3018" cm="1">
        <f t="array" ref="P3018">IF(Q3018&gt;0,INDEX(Q3018:Q15152,MATCH(TRUE,INDEX(Q3018:Q15152="",,),0)-1),"")</f>
        <v>4</v>
      </c>
      <c r="Q3018">
        <f t="shared" si="69"/>
        <v>4</v>
      </c>
      <c r="R3018">
        <f>IF(P3018="","",0)</f>
        <v>0</v>
      </c>
    </row>
    <row r="3019" spans="1:18" x14ac:dyDescent="0.3">
      <c r="A3019" t="s">
        <v>412</v>
      </c>
      <c r="B3019" s="1">
        <v>38644</v>
      </c>
      <c r="C3019" t="s">
        <v>82</v>
      </c>
      <c r="D3019" t="s">
        <v>536</v>
      </c>
      <c r="E3019" t="s">
        <v>537</v>
      </c>
      <c r="G3019" t="s">
        <v>19</v>
      </c>
      <c r="H3019" t="s">
        <v>128</v>
      </c>
      <c r="I3019" t="s">
        <v>21</v>
      </c>
      <c r="J3019" t="s">
        <v>73</v>
      </c>
      <c r="K3019">
        <v>1394</v>
      </c>
      <c r="L3019">
        <v>40</v>
      </c>
      <c r="M3019" t="s">
        <v>445</v>
      </c>
      <c r="N3019">
        <v>40</v>
      </c>
      <c r="P3019" cm="1">
        <f t="array" ref="P3019">IF(Q3019&gt;0,INDEX(Q3019:Q15153,MATCH(TRUE,INDEX(Q3019:Q15153="",,),0)-1),"")</f>
        <v>4</v>
      </c>
      <c r="Q3019">
        <f t="shared" si="69"/>
        <v>4</v>
      </c>
      <c r="R3019">
        <f>IF(P3019="","",0)</f>
        <v>0</v>
      </c>
    </row>
    <row r="3020" spans="1:18" x14ac:dyDescent="0.3">
      <c r="A3020" t="s">
        <v>412</v>
      </c>
      <c r="B3020" s="1">
        <v>38644</v>
      </c>
      <c r="C3020" t="s">
        <v>82</v>
      </c>
      <c r="D3020" t="s">
        <v>536</v>
      </c>
      <c r="E3020" t="s">
        <v>537</v>
      </c>
      <c r="G3020" s="6" t="s">
        <v>88</v>
      </c>
      <c r="H3020" t="s">
        <v>96</v>
      </c>
      <c r="I3020" t="s">
        <v>45</v>
      </c>
      <c r="J3020" t="s">
        <v>93</v>
      </c>
      <c r="K3020">
        <v>26.4</v>
      </c>
      <c r="L3020">
        <v>105</v>
      </c>
      <c r="M3020" t="s">
        <v>445</v>
      </c>
      <c r="N3020">
        <v>105</v>
      </c>
      <c r="P3020" cm="1">
        <f t="array" ref="P3020">IF(Q3020&gt;0,INDEX(Q3020:Q15154,MATCH(TRUE,INDEX(Q3020:Q15154="",,),0)-1),"")</f>
        <v>4</v>
      </c>
      <c r="Q3020">
        <f t="shared" si="69"/>
        <v>4</v>
      </c>
      <c r="R3020">
        <f>IF(P3020="","",0)</f>
        <v>0</v>
      </c>
    </row>
    <row r="3021" spans="1:18" x14ac:dyDescent="0.3">
      <c r="A3021" t="s">
        <v>412</v>
      </c>
      <c r="B3021" s="1">
        <v>38644</v>
      </c>
      <c r="C3021" t="s">
        <v>82</v>
      </c>
      <c r="D3021" t="s">
        <v>536</v>
      </c>
      <c r="E3021" t="s">
        <v>537</v>
      </c>
      <c r="G3021" s="6" t="s">
        <v>88</v>
      </c>
      <c r="H3021" t="s">
        <v>72</v>
      </c>
      <c r="I3021" t="s">
        <v>45</v>
      </c>
      <c r="J3021" t="s">
        <v>93</v>
      </c>
      <c r="K3021">
        <v>18.5</v>
      </c>
      <c r="L3021">
        <v>110</v>
      </c>
      <c r="M3021" t="s">
        <v>445</v>
      </c>
      <c r="N3021">
        <v>110</v>
      </c>
      <c r="P3021" cm="1">
        <f t="array" ref="P3021">IF(Q3021&gt;0,INDEX(Q3021:Q15155,MATCH(TRUE,INDEX(Q3021:Q15155="",,),0)-1),"")</f>
        <v>4</v>
      </c>
      <c r="Q3021">
        <f t="shared" si="69"/>
        <v>4</v>
      </c>
      <c r="R3021">
        <f>IF(P3021="","",0)</f>
        <v>0</v>
      </c>
    </row>
    <row r="3022" spans="1:18" x14ac:dyDescent="0.3">
      <c r="A3022" t="s">
        <v>412</v>
      </c>
      <c r="B3022" s="1">
        <v>38644</v>
      </c>
      <c r="C3022" t="s">
        <v>82</v>
      </c>
      <c r="D3022" t="s">
        <v>536</v>
      </c>
      <c r="E3022" t="s">
        <v>537</v>
      </c>
      <c r="G3022" s="6" t="s">
        <v>88</v>
      </c>
      <c r="H3022" t="s">
        <v>101</v>
      </c>
      <c r="I3022" t="s">
        <v>21</v>
      </c>
      <c r="J3022" t="s">
        <v>73</v>
      </c>
      <c r="K3022">
        <v>253</v>
      </c>
      <c r="L3022">
        <v>37.299999999999997</v>
      </c>
      <c r="M3022" t="s">
        <v>445</v>
      </c>
      <c r="N3022">
        <v>37.299999999999997</v>
      </c>
      <c r="P3022" cm="1">
        <f t="array" ref="P3022">IF(Q3022&gt;0,INDEX(Q3022:Q15156,MATCH(TRUE,INDEX(Q3022:Q15156="",,),0)-1),"")</f>
        <v>4</v>
      </c>
      <c r="Q3022">
        <f t="shared" si="69"/>
        <v>4</v>
      </c>
      <c r="R3022">
        <f>IF(P3022="","",0)</f>
        <v>0</v>
      </c>
    </row>
    <row r="3023" spans="1:18" x14ac:dyDescent="0.3">
      <c r="A3023" t="s">
        <v>412</v>
      </c>
      <c r="B3023" s="1">
        <v>38644</v>
      </c>
      <c r="C3023" t="s">
        <v>82</v>
      </c>
      <c r="D3023" t="s">
        <v>536</v>
      </c>
      <c r="E3023" t="s">
        <v>537</v>
      </c>
      <c r="G3023" s="6" t="s">
        <v>88</v>
      </c>
      <c r="H3023" t="s">
        <v>72</v>
      </c>
      <c r="I3023" t="s">
        <v>21</v>
      </c>
      <c r="J3023" t="s">
        <v>73</v>
      </c>
      <c r="K3023">
        <v>248</v>
      </c>
      <c r="L3023">
        <v>21.5</v>
      </c>
      <c r="M3023" t="s">
        <v>445</v>
      </c>
      <c r="N3023">
        <v>21.5</v>
      </c>
      <c r="P3023" cm="1">
        <f t="array" ref="P3023">IF(Q3023&gt;0,INDEX(Q3023:Q15157,MATCH(TRUE,INDEX(Q3023:Q15157="",,),0)-1),"")</f>
        <v>4</v>
      </c>
      <c r="Q3023">
        <f t="shared" si="69"/>
        <v>4</v>
      </c>
      <c r="R3023">
        <f>IF(P3023="","",0)</f>
        <v>0</v>
      </c>
    </row>
    <row r="3024" spans="1:18" x14ac:dyDescent="0.3">
      <c r="P3024" t="str" cm="1">
        <f t="array" ref="P3024">IF(Q3024&gt;0,INDEX(Q3024:Q15158,MATCH(TRUE,INDEX(Q3024:Q15158="",,),0)-1),"")</f>
        <v/>
      </c>
      <c r="R3024" t="str">
        <f>IF(P3024="","",0)</f>
        <v/>
      </c>
    </row>
    <row r="3025" spans="1:18" x14ac:dyDescent="0.3">
      <c r="A3025" t="s">
        <v>538</v>
      </c>
      <c r="B3025" s="1">
        <v>38882</v>
      </c>
      <c r="C3025" t="s">
        <v>539</v>
      </c>
      <c r="D3025" t="s">
        <v>540</v>
      </c>
      <c r="E3025" t="s">
        <v>541</v>
      </c>
      <c r="G3025" t="s">
        <v>19</v>
      </c>
      <c r="H3025" t="s">
        <v>102</v>
      </c>
      <c r="I3025" t="s">
        <v>21</v>
      </c>
      <c r="J3025" t="s">
        <v>73</v>
      </c>
      <c r="K3025">
        <v>301</v>
      </c>
      <c r="L3025">
        <v>41</v>
      </c>
      <c r="M3025" t="s">
        <v>542</v>
      </c>
      <c r="N3025">
        <v>41</v>
      </c>
      <c r="O3025" t="s">
        <v>24</v>
      </c>
      <c r="P3025" cm="1">
        <f t="array" ref="P3025">IF(Q3025&gt;0,INDEX(Q3025:Q15159,MATCH(TRUE,INDEX(Q3025:Q15159="",,),0)-1),"")</f>
        <v>2</v>
      </c>
      <c r="Q3025">
        <f>INT((ROW()-3025)/12)+1</f>
        <v>1</v>
      </c>
      <c r="R3025">
        <f>IF(P3025="","",0)</f>
        <v>0</v>
      </c>
    </row>
    <row r="3026" spans="1:18" x14ac:dyDescent="0.3">
      <c r="A3026" t="s">
        <v>538</v>
      </c>
      <c r="B3026" s="1">
        <v>38882</v>
      </c>
      <c r="C3026" t="s">
        <v>539</v>
      </c>
      <c r="D3026" t="s">
        <v>540</v>
      </c>
      <c r="E3026" t="s">
        <v>541</v>
      </c>
      <c r="G3026" t="s">
        <v>19</v>
      </c>
      <c r="H3026" t="s">
        <v>85</v>
      </c>
      <c r="I3026" t="s">
        <v>21</v>
      </c>
      <c r="J3026" t="s">
        <v>73</v>
      </c>
      <c r="K3026">
        <v>189</v>
      </c>
      <c r="L3026">
        <v>27</v>
      </c>
      <c r="M3026" t="s">
        <v>542</v>
      </c>
      <c r="N3026">
        <v>41</v>
      </c>
      <c r="O3026" t="s">
        <v>24</v>
      </c>
      <c r="P3026" cm="1">
        <f t="array" ref="P3026">IF(Q3026&gt;0,INDEX(Q3026:Q15160,MATCH(TRUE,INDEX(Q3026:Q15160="",,),0)-1),"")</f>
        <v>2</v>
      </c>
      <c r="Q3026">
        <f t="shared" ref="Q3026:Q3048" si="70">INT((ROW()-3025)/12)+1</f>
        <v>1</v>
      </c>
      <c r="R3026">
        <f>IF(P3026="","",0)</f>
        <v>0</v>
      </c>
    </row>
    <row r="3027" spans="1:18" x14ac:dyDescent="0.3">
      <c r="A3027" t="s">
        <v>538</v>
      </c>
      <c r="B3027" s="1">
        <v>38882</v>
      </c>
      <c r="C3027" t="s">
        <v>539</v>
      </c>
      <c r="D3027" t="s">
        <v>540</v>
      </c>
      <c r="E3027" t="s">
        <v>541</v>
      </c>
      <c r="G3027" s="6" t="s">
        <v>88</v>
      </c>
      <c r="H3027" t="s">
        <v>102</v>
      </c>
      <c r="I3027" t="s">
        <v>45</v>
      </c>
      <c r="J3027" t="s">
        <v>93</v>
      </c>
      <c r="K3027">
        <v>2.8</v>
      </c>
      <c r="L3027">
        <v>465</v>
      </c>
      <c r="M3027" t="s">
        <v>542</v>
      </c>
      <c r="N3027">
        <v>465</v>
      </c>
      <c r="O3027" t="s">
        <v>24</v>
      </c>
      <c r="P3027" cm="1">
        <f t="array" ref="P3027">IF(Q3027&gt;0,INDEX(Q3027:Q15161,MATCH(TRUE,INDEX(Q3027:Q15161="",,),0)-1),"")</f>
        <v>2</v>
      </c>
      <c r="Q3027">
        <f t="shared" si="70"/>
        <v>1</v>
      </c>
      <c r="R3027">
        <f>IF(P3027="","",0)</f>
        <v>0</v>
      </c>
    </row>
    <row r="3028" spans="1:18" x14ac:dyDescent="0.3">
      <c r="A3028" t="s">
        <v>538</v>
      </c>
      <c r="B3028" s="1">
        <v>38882</v>
      </c>
      <c r="C3028" t="s">
        <v>539</v>
      </c>
      <c r="D3028" t="s">
        <v>540</v>
      </c>
      <c r="E3028" t="s">
        <v>541</v>
      </c>
      <c r="G3028" s="6" t="s">
        <v>88</v>
      </c>
      <c r="H3028" t="s">
        <v>85</v>
      </c>
      <c r="I3028" t="s">
        <v>45</v>
      </c>
      <c r="J3028" t="s">
        <v>93</v>
      </c>
      <c r="K3028">
        <v>1</v>
      </c>
      <c r="L3028">
        <v>186</v>
      </c>
      <c r="M3028" t="s">
        <v>542</v>
      </c>
      <c r="N3028">
        <v>186</v>
      </c>
      <c r="O3028" t="s">
        <v>24</v>
      </c>
      <c r="P3028" cm="1">
        <f t="array" ref="P3028">IF(Q3028&gt;0,INDEX(Q3028:Q15162,MATCH(TRUE,INDEX(Q3028:Q15162="",,),0)-1),"")</f>
        <v>2</v>
      </c>
      <c r="Q3028">
        <f t="shared" si="70"/>
        <v>1</v>
      </c>
      <c r="R3028">
        <f>IF(P3028="","",0)</f>
        <v>0</v>
      </c>
    </row>
    <row r="3029" spans="1:18" x14ac:dyDescent="0.3">
      <c r="A3029" t="s">
        <v>538</v>
      </c>
      <c r="B3029" s="1">
        <v>38882</v>
      </c>
      <c r="C3029" t="s">
        <v>539</v>
      </c>
      <c r="D3029" t="s">
        <v>540</v>
      </c>
      <c r="E3029" t="s">
        <v>541</v>
      </c>
      <c r="G3029" s="6" t="s">
        <v>88</v>
      </c>
      <c r="H3029" t="s">
        <v>100</v>
      </c>
      <c r="I3029" t="s">
        <v>45</v>
      </c>
      <c r="J3029" t="s">
        <v>93</v>
      </c>
      <c r="K3029">
        <v>1</v>
      </c>
      <c r="L3029">
        <v>188.8</v>
      </c>
      <c r="M3029" t="s">
        <v>542</v>
      </c>
      <c r="N3029">
        <v>188.8</v>
      </c>
      <c r="O3029" t="s">
        <v>24</v>
      </c>
      <c r="P3029" cm="1">
        <f t="array" ref="P3029">IF(Q3029&gt;0,INDEX(Q3029:Q15163,MATCH(TRUE,INDEX(Q3029:Q15163="",,),0)-1),"")</f>
        <v>2</v>
      </c>
      <c r="Q3029">
        <f t="shared" si="70"/>
        <v>1</v>
      </c>
      <c r="R3029">
        <f>IF(P3029="","",0)</f>
        <v>0</v>
      </c>
    </row>
    <row r="3030" spans="1:18" x14ac:dyDescent="0.3">
      <c r="A3030" t="s">
        <v>538</v>
      </c>
      <c r="B3030" s="1">
        <v>38882</v>
      </c>
      <c r="C3030" t="s">
        <v>539</v>
      </c>
      <c r="D3030" t="s">
        <v>540</v>
      </c>
      <c r="E3030" t="s">
        <v>541</v>
      </c>
      <c r="G3030" s="6" t="s">
        <v>88</v>
      </c>
      <c r="H3030" t="s">
        <v>100</v>
      </c>
      <c r="I3030" t="s">
        <v>21</v>
      </c>
      <c r="J3030" t="s">
        <v>73</v>
      </c>
      <c r="K3030">
        <v>5</v>
      </c>
      <c r="L3030">
        <v>22</v>
      </c>
      <c r="M3030" t="s">
        <v>542</v>
      </c>
      <c r="N3030">
        <v>22</v>
      </c>
      <c r="O3030" t="s">
        <v>24</v>
      </c>
      <c r="P3030" cm="1">
        <f t="array" ref="P3030">IF(Q3030&gt;0,INDEX(Q3030:Q15164,MATCH(TRUE,INDEX(Q3030:Q15164="",,),0)-1),"")</f>
        <v>2</v>
      </c>
      <c r="Q3030">
        <f t="shared" si="70"/>
        <v>1</v>
      </c>
      <c r="R3030">
        <f>IF(P3030="","",0)</f>
        <v>0</v>
      </c>
    </row>
    <row r="3031" spans="1:18" x14ac:dyDescent="0.3">
      <c r="A3031" t="s">
        <v>538</v>
      </c>
      <c r="B3031" s="1">
        <v>38882</v>
      </c>
      <c r="C3031" t="s">
        <v>539</v>
      </c>
      <c r="D3031" t="s">
        <v>540</v>
      </c>
      <c r="E3031" t="s">
        <v>541</v>
      </c>
      <c r="G3031" s="6" t="s">
        <v>88</v>
      </c>
      <c r="H3031" t="s">
        <v>96</v>
      </c>
      <c r="I3031" t="s">
        <v>21</v>
      </c>
      <c r="J3031" t="s">
        <v>73</v>
      </c>
      <c r="K3031">
        <v>44</v>
      </c>
      <c r="L3031">
        <v>21</v>
      </c>
      <c r="M3031" t="s">
        <v>542</v>
      </c>
      <c r="N3031">
        <v>21</v>
      </c>
      <c r="O3031" t="s">
        <v>24</v>
      </c>
      <c r="P3031" cm="1">
        <f t="array" ref="P3031">IF(Q3031&gt;0,INDEX(Q3031:Q15165,MATCH(TRUE,INDEX(Q3031:Q15165="",,),0)-1),"")</f>
        <v>2</v>
      </c>
      <c r="Q3031">
        <f t="shared" si="70"/>
        <v>1</v>
      </c>
      <c r="R3031">
        <f>IF(P3031="","",0)</f>
        <v>0</v>
      </c>
    </row>
    <row r="3032" spans="1:18" x14ac:dyDescent="0.3">
      <c r="A3032" t="s">
        <v>538</v>
      </c>
      <c r="B3032" s="1">
        <v>38882</v>
      </c>
      <c r="C3032" t="s">
        <v>539</v>
      </c>
      <c r="D3032" t="s">
        <v>540</v>
      </c>
      <c r="E3032" t="s">
        <v>541</v>
      </c>
      <c r="G3032" s="6" t="s">
        <v>88</v>
      </c>
      <c r="H3032" t="s">
        <v>128</v>
      </c>
      <c r="I3032" t="s">
        <v>21</v>
      </c>
      <c r="J3032" t="s">
        <v>73</v>
      </c>
      <c r="K3032">
        <v>23</v>
      </c>
      <c r="L3032">
        <v>31</v>
      </c>
      <c r="M3032" t="s">
        <v>542</v>
      </c>
      <c r="N3032">
        <v>31</v>
      </c>
      <c r="O3032" t="s">
        <v>24</v>
      </c>
      <c r="P3032" cm="1">
        <f t="array" ref="P3032">IF(Q3032&gt;0,INDEX(Q3032:Q15166,MATCH(TRUE,INDEX(Q3032:Q15166="",,),0)-1),"")</f>
        <v>2</v>
      </c>
      <c r="Q3032">
        <f t="shared" si="70"/>
        <v>1</v>
      </c>
      <c r="R3032">
        <f>IF(P3032="","",0)</f>
        <v>0</v>
      </c>
    </row>
    <row r="3033" spans="1:18" x14ac:dyDescent="0.3">
      <c r="A3033" t="s">
        <v>538</v>
      </c>
      <c r="B3033" s="1">
        <v>38882</v>
      </c>
      <c r="C3033" t="s">
        <v>539</v>
      </c>
      <c r="D3033" t="s">
        <v>540</v>
      </c>
      <c r="E3033" t="s">
        <v>541</v>
      </c>
      <c r="G3033" s="6" t="s">
        <v>88</v>
      </c>
      <c r="H3033" t="s">
        <v>135</v>
      </c>
      <c r="I3033" t="s">
        <v>21</v>
      </c>
      <c r="J3033" t="s">
        <v>73</v>
      </c>
      <c r="K3033">
        <v>7</v>
      </c>
      <c r="L3033">
        <v>32</v>
      </c>
      <c r="M3033" t="s">
        <v>542</v>
      </c>
      <c r="N3033">
        <v>32</v>
      </c>
      <c r="O3033" t="s">
        <v>24</v>
      </c>
      <c r="P3033" cm="1">
        <f t="array" ref="P3033">IF(Q3033&gt;0,INDEX(Q3033:Q15167,MATCH(TRUE,INDEX(Q3033:Q15167="",,),0)-1),"")</f>
        <v>2</v>
      </c>
      <c r="Q3033">
        <f t="shared" si="70"/>
        <v>1</v>
      </c>
      <c r="R3033">
        <f>IF(P3033="","",0)</f>
        <v>0</v>
      </c>
    </row>
    <row r="3034" spans="1:18" x14ac:dyDescent="0.3">
      <c r="A3034" t="s">
        <v>538</v>
      </c>
      <c r="B3034" s="1">
        <v>38882</v>
      </c>
      <c r="C3034" t="s">
        <v>539</v>
      </c>
      <c r="D3034" t="s">
        <v>540</v>
      </c>
      <c r="E3034" t="s">
        <v>541</v>
      </c>
      <c r="G3034" s="6" t="s">
        <v>88</v>
      </c>
      <c r="H3034" t="s">
        <v>543</v>
      </c>
      <c r="I3034" t="s">
        <v>21</v>
      </c>
      <c r="J3034" t="s">
        <v>73</v>
      </c>
      <c r="K3034">
        <v>21</v>
      </c>
      <c r="L3034">
        <v>6</v>
      </c>
      <c r="M3034" t="s">
        <v>542</v>
      </c>
      <c r="N3034">
        <v>6</v>
      </c>
      <c r="O3034" t="s">
        <v>24</v>
      </c>
      <c r="P3034" cm="1">
        <f t="array" ref="P3034">IF(Q3034&gt;0,INDEX(Q3034:Q15168,MATCH(TRUE,INDEX(Q3034:Q15168="",,),0)-1),"")</f>
        <v>2</v>
      </c>
      <c r="Q3034">
        <f t="shared" si="70"/>
        <v>1</v>
      </c>
      <c r="R3034">
        <f>IF(P3034="","",0)</f>
        <v>0</v>
      </c>
    </row>
    <row r="3035" spans="1:18" x14ac:dyDescent="0.3">
      <c r="A3035" t="s">
        <v>538</v>
      </c>
      <c r="B3035" s="1">
        <v>38882</v>
      </c>
      <c r="C3035" t="s">
        <v>539</v>
      </c>
      <c r="D3035" t="s">
        <v>540</v>
      </c>
      <c r="E3035" t="s">
        <v>541</v>
      </c>
      <c r="G3035" s="6" t="s">
        <v>88</v>
      </c>
      <c r="H3035" t="s">
        <v>101</v>
      </c>
      <c r="I3035" t="s">
        <v>21</v>
      </c>
      <c r="J3035" t="s">
        <v>73</v>
      </c>
      <c r="K3035">
        <v>31</v>
      </c>
      <c r="L3035">
        <v>32</v>
      </c>
      <c r="M3035" t="s">
        <v>542</v>
      </c>
      <c r="N3035">
        <v>32</v>
      </c>
      <c r="O3035" t="s">
        <v>24</v>
      </c>
      <c r="P3035" cm="1">
        <f t="array" ref="P3035">IF(Q3035&gt;0,INDEX(Q3035:Q15169,MATCH(TRUE,INDEX(Q3035:Q15169="",,),0)-1),"")</f>
        <v>2</v>
      </c>
      <c r="Q3035">
        <f t="shared" si="70"/>
        <v>1</v>
      </c>
      <c r="R3035">
        <f>IF(P3035="","",0)</f>
        <v>0</v>
      </c>
    </row>
    <row r="3036" spans="1:18" x14ac:dyDescent="0.3">
      <c r="A3036" t="s">
        <v>538</v>
      </c>
      <c r="B3036" s="1">
        <v>38882</v>
      </c>
      <c r="C3036" t="s">
        <v>539</v>
      </c>
      <c r="D3036" t="s">
        <v>540</v>
      </c>
      <c r="E3036" t="s">
        <v>541</v>
      </c>
      <c r="G3036" s="6" t="s">
        <v>88</v>
      </c>
      <c r="H3036" t="s">
        <v>72</v>
      </c>
      <c r="I3036" t="s">
        <v>21</v>
      </c>
      <c r="J3036" t="s">
        <v>73</v>
      </c>
      <c r="K3036">
        <v>21</v>
      </c>
      <c r="L3036">
        <v>25</v>
      </c>
      <c r="M3036" t="s">
        <v>542</v>
      </c>
      <c r="N3036">
        <v>25</v>
      </c>
      <c r="O3036" t="s">
        <v>24</v>
      </c>
      <c r="P3036" cm="1">
        <f t="array" ref="P3036">IF(Q3036&gt;0,INDEX(Q3036:Q15170,MATCH(TRUE,INDEX(Q3036:Q15170="",,),0)-1),"")</f>
        <v>2</v>
      </c>
      <c r="Q3036">
        <f t="shared" si="70"/>
        <v>1</v>
      </c>
      <c r="R3036">
        <f>IF(P3036="","",0)</f>
        <v>0</v>
      </c>
    </row>
    <row r="3037" spans="1:18" x14ac:dyDescent="0.3">
      <c r="A3037" t="s">
        <v>538</v>
      </c>
      <c r="B3037" s="1">
        <v>38882</v>
      </c>
      <c r="C3037" t="s">
        <v>539</v>
      </c>
      <c r="D3037" t="s">
        <v>540</v>
      </c>
      <c r="E3037" t="s">
        <v>541</v>
      </c>
      <c r="G3037" t="s">
        <v>19</v>
      </c>
      <c r="H3037" t="s">
        <v>102</v>
      </c>
      <c r="I3037" t="s">
        <v>21</v>
      </c>
      <c r="J3037" t="s">
        <v>73</v>
      </c>
      <c r="K3037">
        <v>301</v>
      </c>
      <c r="L3037">
        <v>41</v>
      </c>
      <c r="M3037" t="s">
        <v>544</v>
      </c>
      <c r="N3037">
        <v>43.5</v>
      </c>
      <c r="P3037" cm="1">
        <f t="array" ref="P3037">IF(Q3037&gt;0,INDEX(Q3037:Q15171,MATCH(TRUE,INDEX(Q3037:Q15171="",,),0)-1),"")</f>
        <v>2</v>
      </c>
      <c r="Q3037">
        <f t="shared" si="70"/>
        <v>2</v>
      </c>
      <c r="R3037">
        <f>IF(P3037="","",0)</f>
        <v>0</v>
      </c>
    </row>
    <row r="3038" spans="1:18" x14ac:dyDescent="0.3">
      <c r="A3038" t="s">
        <v>538</v>
      </c>
      <c r="B3038" s="1">
        <v>38882</v>
      </c>
      <c r="C3038" t="s">
        <v>539</v>
      </c>
      <c r="D3038" t="s">
        <v>540</v>
      </c>
      <c r="E3038" t="s">
        <v>541</v>
      </c>
      <c r="G3038" t="s">
        <v>19</v>
      </c>
      <c r="H3038" t="s">
        <v>85</v>
      </c>
      <c r="I3038" t="s">
        <v>21</v>
      </c>
      <c r="J3038" t="s">
        <v>73</v>
      </c>
      <c r="K3038">
        <v>189</v>
      </c>
      <c r="L3038">
        <v>27</v>
      </c>
      <c r="M3038" t="s">
        <v>544</v>
      </c>
      <c r="N3038">
        <v>29</v>
      </c>
      <c r="P3038" cm="1">
        <f t="array" ref="P3038">IF(Q3038&gt;0,INDEX(Q3038:Q15172,MATCH(TRUE,INDEX(Q3038:Q15172="",,),0)-1),"")</f>
        <v>2</v>
      </c>
      <c r="Q3038">
        <f t="shared" si="70"/>
        <v>2</v>
      </c>
      <c r="R3038">
        <f>IF(P3038="","",0)</f>
        <v>0</v>
      </c>
    </row>
    <row r="3039" spans="1:18" x14ac:dyDescent="0.3">
      <c r="A3039" t="s">
        <v>538</v>
      </c>
      <c r="B3039" s="1">
        <v>38882</v>
      </c>
      <c r="C3039" t="s">
        <v>539</v>
      </c>
      <c r="D3039" t="s">
        <v>540</v>
      </c>
      <c r="E3039" t="s">
        <v>541</v>
      </c>
      <c r="G3039" s="6" t="s">
        <v>88</v>
      </c>
      <c r="H3039" t="s">
        <v>102</v>
      </c>
      <c r="I3039" t="s">
        <v>45</v>
      </c>
      <c r="J3039" t="s">
        <v>93</v>
      </c>
      <c r="K3039">
        <v>2.8</v>
      </c>
      <c r="L3039">
        <v>465</v>
      </c>
      <c r="M3039" t="s">
        <v>544</v>
      </c>
      <c r="N3039">
        <v>465</v>
      </c>
      <c r="P3039" cm="1">
        <f t="array" ref="P3039">IF(Q3039&gt;0,INDEX(Q3039:Q15173,MATCH(TRUE,INDEX(Q3039:Q15173="",,),0)-1),"")</f>
        <v>2</v>
      </c>
      <c r="Q3039">
        <f t="shared" si="70"/>
        <v>2</v>
      </c>
      <c r="R3039">
        <f>IF(P3039="","",0)</f>
        <v>0</v>
      </c>
    </row>
    <row r="3040" spans="1:18" x14ac:dyDescent="0.3">
      <c r="A3040" t="s">
        <v>538</v>
      </c>
      <c r="B3040" s="1">
        <v>38882</v>
      </c>
      <c r="C3040" t="s">
        <v>539</v>
      </c>
      <c r="D3040" t="s">
        <v>540</v>
      </c>
      <c r="E3040" t="s">
        <v>541</v>
      </c>
      <c r="G3040" s="6" t="s">
        <v>88</v>
      </c>
      <c r="H3040" t="s">
        <v>85</v>
      </c>
      <c r="I3040" t="s">
        <v>45</v>
      </c>
      <c r="J3040" t="s">
        <v>93</v>
      </c>
      <c r="K3040">
        <v>1</v>
      </c>
      <c r="L3040">
        <v>186</v>
      </c>
      <c r="M3040" t="s">
        <v>544</v>
      </c>
      <c r="N3040">
        <v>186</v>
      </c>
      <c r="P3040" cm="1">
        <f t="array" ref="P3040">IF(Q3040&gt;0,INDEX(Q3040:Q15174,MATCH(TRUE,INDEX(Q3040:Q15174="",,),0)-1),"")</f>
        <v>2</v>
      </c>
      <c r="Q3040">
        <f t="shared" si="70"/>
        <v>2</v>
      </c>
      <c r="R3040">
        <f>IF(P3040="","",0)</f>
        <v>0</v>
      </c>
    </row>
    <row r="3041" spans="1:18" x14ac:dyDescent="0.3">
      <c r="A3041" t="s">
        <v>538</v>
      </c>
      <c r="B3041" s="1">
        <v>38882</v>
      </c>
      <c r="C3041" t="s">
        <v>539</v>
      </c>
      <c r="D3041" t="s">
        <v>540</v>
      </c>
      <c r="E3041" t="s">
        <v>541</v>
      </c>
      <c r="G3041" s="6" t="s">
        <v>88</v>
      </c>
      <c r="H3041" t="s">
        <v>100</v>
      </c>
      <c r="I3041" t="s">
        <v>45</v>
      </c>
      <c r="J3041" t="s">
        <v>93</v>
      </c>
      <c r="K3041">
        <v>1</v>
      </c>
      <c r="L3041">
        <v>188.8</v>
      </c>
      <c r="M3041" t="s">
        <v>544</v>
      </c>
      <c r="N3041">
        <v>188.8</v>
      </c>
      <c r="P3041" cm="1">
        <f t="array" ref="P3041">IF(Q3041&gt;0,INDEX(Q3041:Q15175,MATCH(TRUE,INDEX(Q3041:Q15175="",,),0)-1),"")</f>
        <v>2</v>
      </c>
      <c r="Q3041">
        <f t="shared" si="70"/>
        <v>2</v>
      </c>
      <c r="R3041">
        <f>IF(P3041="","",0)</f>
        <v>0</v>
      </c>
    </row>
    <row r="3042" spans="1:18" x14ac:dyDescent="0.3">
      <c r="A3042" t="s">
        <v>538</v>
      </c>
      <c r="B3042" s="1">
        <v>38882</v>
      </c>
      <c r="C3042" t="s">
        <v>539</v>
      </c>
      <c r="D3042" t="s">
        <v>540</v>
      </c>
      <c r="E3042" t="s">
        <v>541</v>
      </c>
      <c r="G3042" s="6" t="s">
        <v>88</v>
      </c>
      <c r="H3042" t="s">
        <v>100</v>
      </c>
      <c r="I3042" t="s">
        <v>21</v>
      </c>
      <c r="J3042" t="s">
        <v>73</v>
      </c>
      <c r="K3042">
        <v>5</v>
      </c>
      <c r="L3042">
        <v>22</v>
      </c>
      <c r="M3042" t="s">
        <v>544</v>
      </c>
      <c r="N3042">
        <v>22</v>
      </c>
      <c r="P3042" cm="1">
        <f t="array" ref="P3042">IF(Q3042&gt;0,INDEX(Q3042:Q15176,MATCH(TRUE,INDEX(Q3042:Q15176="",,),0)-1),"")</f>
        <v>2</v>
      </c>
      <c r="Q3042">
        <f t="shared" si="70"/>
        <v>2</v>
      </c>
      <c r="R3042">
        <f>IF(P3042="","",0)</f>
        <v>0</v>
      </c>
    </row>
    <row r="3043" spans="1:18" x14ac:dyDescent="0.3">
      <c r="A3043" t="s">
        <v>538</v>
      </c>
      <c r="B3043" s="1">
        <v>38882</v>
      </c>
      <c r="C3043" t="s">
        <v>539</v>
      </c>
      <c r="D3043" t="s">
        <v>540</v>
      </c>
      <c r="E3043" t="s">
        <v>541</v>
      </c>
      <c r="G3043" s="6" t="s">
        <v>88</v>
      </c>
      <c r="H3043" t="s">
        <v>96</v>
      </c>
      <c r="I3043" t="s">
        <v>21</v>
      </c>
      <c r="J3043" t="s">
        <v>73</v>
      </c>
      <c r="K3043">
        <v>44</v>
      </c>
      <c r="L3043">
        <v>21</v>
      </c>
      <c r="M3043" t="s">
        <v>544</v>
      </c>
      <c r="N3043">
        <v>21</v>
      </c>
      <c r="P3043" cm="1">
        <f t="array" ref="P3043">IF(Q3043&gt;0,INDEX(Q3043:Q15177,MATCH(TRUE,INDEX(Q3043:Q15177="",,),0)-1),"")</f>
        <v>2</v>
      </c>
      <c r="Q3043">
        <f t="shared" si="70"/>
        <v>2</v>
      </c>
      <c r="R3043">
        <f>IF(P3043="","",0)</f>
        <v>0</v>
      </c>
    </row>
    <row r="3044" spans="1:18" x14ac:dyDescent="0.3">
      <c r="A3044" t="s">
        <v>538</v>
      </c>
      <c r="B3044" s="1">
        <v>38882</v>
      </c>
      <c r="C3044" t="s">
        <v>539</v>
      </c>
      <c r="D3044" t="s">
        <v>540</v>
      </c>
      <c r="E3044" t="s">
        <v>541</v>
      </c>
      <c r="G3044" s="6" t="s">
        <v>88</v>
      </c>
      <c r="H3044" t="s">
        <v>128</v>
      </c>
      <c r="I3044" t="s">
        <v>21</v>
      </c>
      <c r="J3044" t="s">
        <v>73</v>
      </c>
      <c r="K3044">
        <v>23</v>
      </c>
      <c r="L3044">
        <v>31</v>
      </c>
      <c r="M3044" t="s">
        <v>544</v>
      </c>
      <c r="N3044">
        <v>31</v>
      </c>
      <c r="P3044" cm="1">
        <f t="array" ref="P3044">IF(Q3044&gt;0,INDEX(Q3044:Q15178,MATCH(TRUE,INDEX(Q3044:Q15178="",,),0)-1),"")</f>
        <v>2</v>
      </c>
      <c r="Q3044">
        <f t="shared" si="70"/>
        <v>2</v>
      </c>
      <c r="R3044">
        <f>IF(P3044="","",0)</f>
        <v>0</v>
      </c>
    </row>
    <row r="3045" spans="1:18" x14ac:dyDescent="0.3">
      <c r="A3045" t="s">
        <v>538</v>
      </c>
      <c r="B3045" s="1">
        <v>38882</v>
      </c>
      <c r="C3045" t="s">
        <v>539</v>
      </c>
      <c r="D3045" t="s">
        <v>540</v>
      </c>
      <c r="E3045" t="s">
        <v>541</v>
      </c>
      <c r="G3045" s="6" t="s">
        <v>88</v>
      </c>
      <c r="H3045" t="s">
        <v>135</v>
      </c>
      <c r="I3045" t="s">
        <v>21</v>
      </c>
      <c r="J3045" t="s">
        <v>73</v>
      </c>
      <c r="K3045">
        <v>7</v>
      </c>
      <c r="L3045">
        <v>32</v>
      </c>
      <c r="M3045" t="s">
        <v>544</v>
      </c>
      <c r="N3045">
        <v>32</v>
      </c>
      <c r="P3045" cm="1">
        <f t="array" ref="P3045">IF(Q3045&gt;0,INDEX(Q3045:Q15179,MATCH(TRUE,INDEX(Q3045:Q15179="",,),0)-1),"")</f>
        <v>2</v>
      </c>
      <c r="Q3045">
        <f t="shared" si="70"/>
        <v>2</v>
      </c>
      <c r="R3045">
        <f>IF(P3045="","",0)</f>
        <v>0</v>
      </c>
    </row>
    <row r="3046" spans="1:18" x14ac:dyDescent="0.3">
      <c r="A3046" t="s">
        <v>538</v>
      </c>
      <c r="B3046" s="1">
        <v>38882</v>
      </c>
      <c r="C3046" t="s">
        <v>539</v>
      </c>
      <c r="D3046" t="s">
        <v>540</v>
      </c>
      <c r="E3046" t="s">
        <v>541</v>
      </c>
      <c r="G3046" s="6" t="s">
        <v>88</v>
      </c>
      <c r="H3046" t="s">
        <v>543</v>
      </c>
      <c r="I3046" t="s">
        <v>21</v>
      </c>
      <c r="J3046" t="s">
        <v>73</v>
      </c>
      <c r="K3046">
        <v>21</v>
      </c>
      <c r="L3046">
        <v>6</v>
      </c>
      <c r="M3046" t="s">
        <v>544</v>
      </c>
      <c r="N3046">
        <v>6</v>
      </c>
      <c r="P3046" cm="1">
        <f t="array" ref="P3046">IF(Q3046&gt;0,INDEX(Q3046:Q15180,MATCH(TRUE,INDEX(Q3046:Q15180="",,),0)-1),"")</f>
        <v>2</v>
      </c>
      <c r="Q3046">
        <f t="shared" si="70"/>
        <v>2</v>
      </c>
      <c r="R3046">
        <f>IF(P3046="","",0)</f>
        <v>0</v>
      </c>
    </row>
    <row r="3047" spans="1:18" x14ac:dyDescent="0.3">
      <c r="A3047" t="s">
        <v>538</v>
      </c>
      <c r="B3047" s="1">
        <v>38882</v>
      </c>
      <c r="C3047" t="s">
        <v>539</v>
      </c>
      <c r="D3047" t="s">
        <v>540</v>
      </c>
      <c r="E3047" t="s">
        <v>541</v>
      </c>
      <c r="G3047" s="6" t="s">
        <v>88</v>
      </c>
      <c r="H3047" t="s">
        <v>101</v>
      </c>
      <c r="I3047" t="s">
        <v>21</v>
      </c>
      <c r="J3047" t="s">
        <v>73</v>
      </c>
      <c r="K3047">
        <v>31</v>
      </c>
      <c r="L3047">
        <v>32</v>
      </c>
      <c r="M3047" t="s">
        <v>544</v>
      </c>
      <c r="N3047">
        <v>32</v>
      </c>
      <c r="P3047" cm="1">
        <f t="array" ref="P3047">IF(Q3047&gt;0,INDEX(Q3047:Q15181,MATCH(TRUE,INDEX(Q3047:Q15181="",,),0)-1),"")</f>
        <v>2</v>
      </c>
      <c r="Q3047">
        <f t="shared" si="70"/>
        <v>2</v>
      </c>
      <c r="R3047">
        <f>IF(P3047="","",0)</f>
        <v>0</v>
      </c>
    </row>
    <row r="3048" spans="1:18" x14ac:dyDescent="0.3">
      <c r="A3048" t="s">
        <v>538</v>
      </c>
      <c r="B3048" s="1">
        <v>38882</v>
      </c>
      <c r="C3048" t="s">
        <v>539</v>
      </c>
      <c r="D3048" t="s">
        <v>540</v>
      </c>
      <c r="E3048" t="s">
        <v>541</v>
      </c>
      <c r="G3048" s="6" t="s">
        <v>88</v>
      </c>
      <c r="H3048" t="s">
        <v>72</v>
      </c>
      <c r="I3048" t="s">
        <v>21</v>
      </c>
      <c r="J3048" t="s">
        <v>73</v>
      </c>
      <c r="K3048">
        <v>21</v>
      </c>
      <c r="L3048">
        <v>25</v>
      </c>
      <c r="M3048" t="s">
        <v>544</v>
      </c>
      <c r="N3048">
        <v>25</v>
      </c>
      <c r="P3048" cm="1">
        <f t="array" ref="P3048">IF(Q3048&gt;0,INDEX(Q3048:Q15182,MATCH(TRUE,INDEX(Q3048:Q15182="",,),0)-1),"")</f>
        <v>2</v>
      </c>
      <c r="Q3048">
        <f t="shared" si="70"/>
        <v>2</v>
      </c>
      <c r="R3048">
        <f>IF(P3048="","",0)</f>
        <v>0</v>
      </c>
    </row>
    <row r="3049" spans="1:18" x14ac:dyDescent="0.3">
      <c r="P3049" t="str" cm="1">
        <f t="array" ref="P3049">IF(Q3049&gt;0,INDEX(Q3049:Q15183,MATCH(TRUE,INDEX(Q3049:Q15183="",,),0)-1),"")</f>
        <v/>
      </c>
      <c r="R3049" t="str">
        <f>IF(P3049="","",0)</f>
        <v/>
      </c>
    </row>
    <row r="3050" spans="1:18" x14ac:dyDescent="0.3">
      <c r="A3050" t="s">
        <v>538</v>
      </c>
      <c r="B3050" s="1">
        <v>38882</v>
      </c>
      <c r="C3050" t="s">
        <v>539</v>
      </c>
      <c r="D3050" t="s">
        <v>545</v>
      </c>
      <c r="E3050" t="s">
        <v>546</v>
      </c>
      <c r="G3050" t="s">
        <v>19</v>
      </c>
      <c r="H3050" t="s">
        <v>102</v>
      </c>
      <c r="I3050" t="s">
        <v>21</v>
      </c>
      <c r="J3050" t="s">
        <v>73</v>
      </c>
      <c r="K3050">
        <v>191</v>
      </c>
      <c r="L3050">
        <v>45</v>
      </c>
      <c r="M3050" t="s">
        <v>547</v>
      </c>
      <c r="N3050">
        <v>45</v>
      </c>
      <c r="O3050" t="s">
        <v>24</v>
      </c>
      <c r="P3050" cm="1">
        <f t="array" ref="P3050">IF(Q3050&gt;0,INDEX(Q3050:Q15184,MATCH(TRUE,INDEX(Q3050:Q15184="",,),0)-1),"")</f>
        <v>2</v>
      </c>
      <c r="Q3050">
        <v>1</v>
      </c>
      <c r="R3050">
        <f>IF(P3050="","",0)</f>
        <v>0</v>
      </c>
    </row>
    <row r="3051" spans="1:18" x14ac:dyDescent="0.3">
      <c r="A3051" t="s">
        <v>538</v>
      </c>
      <c r="B3051" s="1">
        <v>38882</v>
      </c>
      <c r="C3051" t="s">
        <v>539</v>
      </c>
      <c r="D3051" t="s">
        <v>545</v>
      </c>
      <c r="E3051" t="s">
        <v>546</v>
      </c>
      <c r="G3051" t="s">
        <v>19</v>
      </c>
      <c r="H3051" t="s">
        <v>96</v>
      </c>
      <c r="I3051" t="s">
        <v>21</v>
      </c>
      <c r="J3051" t="s">
        <v>73</v>
      </c>
      <c r="K3051">
        <v>83</v>
      </c>
      <c r="L3051">
        <v>27</v>
      </c>
      <c r="M3051" t="s">
        <v>547</v>
      </c>
      <c r="N3051">
        <v>38</v>
      </c>
      <c r="O3051" t="s">
        <v>24</v>
      </c>
      <c r="P3051" cm="1">
        <f t="array" ref="P3051">IF(Q3051&gt;0,INDEX(Q3051:Q15185,MATCH(TRUE,INDEX(Q3051:Q15185="",,),0)-1),"")</f>
        <v>2</v>
      </c>
      <c r="Q3051">
        <v>1</v>
      </c>
      <c r="R3051">
        <f>IF(P3051="","",0)</f>
        <v>0</v>
      </c>
    </row>
    <row r="3052" spans="1:18" x14ac:dyDescent="0.3">
      <c r="A3052" t="s">
        <v>538</v>
      </c>
      <c r="B3052" s="1">
        <v>38882</v>
      </c>
      <c r="C3052" t="s">
        <v>539</v>
      </c>
      <c r="D3052" t="s">
        <v>545</v>
      </c>
      <c r="E3052" t="s">
        <v>546</v>
      </c>
      <c r="G3052" t="s">
        <v>19</v>
      </c>
      <c r="H3052" t="s">
        <v>128</v>
      </c>
      <c r="I3052" t="s">
        <v>21</v>
      </c>
      <c r="J3052" t="s">
        <v>73</v>
      </c>
      <c r="K3052">
        <v>293</v>
      </c>
      <c r="L3052">
        <v>38</v>
      </c>
      <c r="M3052" t="s">
        <v>547</v>
      </c>
      <c r="N3052">
        <v>38</v>
      </c>
      <c r="O3052" t="s">
        <v>24</v>
      </c>
      <c r="P3052" cm="1">
        <f t="array" ref="P3052">IF(Q3052&gt;0,INDEX(Q3052:Q15186,MATCH(TRUE,INDEX(Q3052:Q15186="",,),0)-1),"")</f>
        <v>2</v>
      </c>
      <c r="Q3052">
        <v>1</v>
      </c>
      <c r="R3052">
        <f>IF(P3052="","",0)</f>
        <v>0</v>
      </c>
    </row>
    <row r="3053" spans="1:18" x14ac:dyDescent="0.3">
      <c r="A3053" t="s">
        <v>538</v>
      </c>
      <c r="B3053" s="1">
        <v>38882</v>
      </c>
      <c r="C3053" t="s">
        <v>539</v>
      </c>
      <c r="D3053" t="s">
        <v>545</v>
      </c>
      <c r="E3053" t="s">
        <v>546</v>
      </c>
      <c r="G3053" t="s">
        <v>19</v>
      </c>
      <c r="H3053" t="s">
        <v>101</v>
      </c>
      <c r="I3053" t="s">
        <v>21</v>
      </c>
      <c r="J3053" t="s">
        <v>73</v>
      </c>
      <c r="K3053">
        <v>245</v>
      </c>
      <c r="L3053">
        <v>35</v>
      </c>
      <c r="M3053" t="s">
        <v>547</v>
      </c>
      <c r="N3053">
        <v>35</v>
      </c>
      <c r="O3053" t="s">
        <v>24</v>
      </c>
      <c r="P3053" cm="1">
        <f t="array" ref="P3053">IF(Q3053&gt;0,INDEX(Q3053:Q15187,MATCH(TRUE,INDEX(Q3053:Q15187="",,),0)-1),"")</f>
        <v>2</v>
      </c>
      <c r="Q3053">
        <v>1</v>
      </c>
      <c r="R3053">
        <f>IF(P3053="","",0)</f>
        <v>0</v>
      </c>
    </row>
    <row r="3054" spans="1:18" x14ac:dyDescent="0.3">
      <c r="A3054" t="s">
        <v>538</v>
      </c>
      <c r="B3054" s="1">
        <v>38882</v>
      </c>
      <c r="C3054" t="s">
        <v>539</v>
      </c>
      <c r="D3054" t="s">
        <v>545</v>
      </c>
      <c r="E3054" t="s">
        <v>546</v>
      </c>
      <c r="G3054" t="s">
        <v>19</v>
      </c>
      <c r="H3054" t="s">
        <v>72</v>
      </c>
      <c r="I3054" t="s">
        <v>21</v>
      </c>
      <c r="J3054" t="s">
        <v>73</v>
      </c>
      <c r="K3054">
        <v>88</v>
      </c>
      <c r="L3054">
        <v>28</v>
      </c>
      <c r="M3054" t="s">
        <v>547</v>
      </c>
      <c r="N3054">
        <v>154</v>
      </c>
      <c r="O3054" t="s">
        <v>24</v>
      </c>
      <c r="P3054" cm="1">
        <f t="array" ref="P3054">IF(Q3054&gt;0,INDEX(Q3054:Q15188,MATCH(TRUE,INDEX(Q3054:Q15188="",,),0)-1),"")</f>
        <v>2</v>
      </c>
      <c r="Q3054">
        <v>1</v>
      </c>
      <c r="R3054">
        <f>IF(P3054="","",0)</f>
        <v>0</v>
      </c>
    </row>
    <row r="3055" spans="1:18" x14ac:dyDescent="0.3">
      <c r="A3055" t="s">
        <v>538</v>
      </c>
      <c r="B3055" s="1">
        <v>38882</v>
      </c>
      <c r="C3055" t="s">
        <v>539</v>
      </c>
      <c r="D3055" t="s">
        <v>545</v>
      </c>
      <c r="E3055" t="s">
        <v>546</v>
      </c>
      <c r="G3055" s="6" t="s">
        <v>88</v>
      </c>
      <c r="H3055" t="s">
        <v>102</v>
      </c>
      <c r="I3055" t="s">
        <v>45</v>
      </c>
      <c r="J3055" t="s">
        <v>93</v>
      </c>
      <c r="K3055">
        <v>1.2</v>
      </c>
      <c r="L3055">
        <v>400</v>
      </c>
      <c r="M3055" t="s">
        <v>547</v>
      </c>
      <c r="N3055">
        <v>400</v>
      </c>
      <c r="O3055" t="s">
        <v>24</v>
      </c>
      <c r="P3055" cm="1">
        <f t="array" ref="P3055">IF(Q3055&gt;0,INDEX(Q3055:Q15189,MATCH(TRUE,INDEX(Q3055:Q15189="",,),0)-1),"")</f>
        <v>2</v>
      </c>
      <c r="Q3055">
        <v>1</v>
      </c>
      <c r="R3055">
        <f>IF(P3055="","",0)</f>
        <v>0</v>
      </c>
    </row>
    <row r="3056" spans="1:18" x14ac:dyDescent="0.3">
      <c r="A3056" t="s">
        <v>538</v>
      </c>
      <c r="B3056" s="1">
        <v>38882</v>
      </c>
      <c r="C3056" t="s">
        <v>539</v>
      </c>
      <c r="D3056" t="s">
        <v>545</v>
      </c>
      <c r="E3056" t="s">
        <v>546</v>
      </c>
      <c r="G3056" s="6" t="s">
        <v>88</v>
      </c>
      <c r="H3056" t="s">
        <v>100</v>
      </c>
      <c r="I3056" t="s">
        <v>45</v>
      </c>
      <c r="J3056" t="s">
        <v>93</v>
      </c>
      <c r="K3056">
        <v>0.2</v>
      </c>
      <c r="L3056">
        <v>203</v>
      </c>
      <c r="M3056" t="s">
        <v>547</v>
      </c>
      <c r="N3056">
        <v>203</v>
      </c>
      <c r="O3056" t="s">
        <v>24</v>
      </c>
      <c r="P3056" cm="1">
        <f t="array" ref="P3056">IF(Q3056&gt;0,INDEX(Q3056:Q15190,MATCH(TRUE,INDEX(Q3056:Q15190="",,),0)-1),"")</f>
        <v>2</v>
      </c>
      <c r="Q3056">
        <v>1</v>
      </c>
      <c r="R3056">
        <f>IF(P3056="","",0)</f>
        <v>0</v>
      </c>
    </row>
    <row r="3057" spans="1:18" x14ac:dyDescent="0.3">
      <c r="A3057" t="s">
        <v>538</v>
      </c>
      <c r="B3057" s="1">
        <v>38882</v>
      </c>
      <c r="C3057" t="s">
        <v>539</v>
      </c>
      <c r="D3057" t="s">
        <v>545</v>
      </c>
      <c r="E3057" t="s">
        <v>546</v>
      </c>
      <c r="G3057" s="6" t="s">
        <v>88</v>
      </c>
      <c r="H3057" t="s">
        <v>72</v>
      </c>
      <c r="I3057" t="s">
        <v>45</v>
      </c>
      <c r="J3057" t="s">
        <v>93</v>
      </c>
      <c r="K3057">
        <v>0.1</v>
      </c>
      <c r="L3057">
        <v>156.69999999999999</v>
      </c>
      <c r="M3057" t="s">
        <v>547</v>
      </c>
      <c r="N3057">
        <v>156.69999999999999</v>
      </c>
      <c r="O3057" t="s">
        <v>24</v>
      </c>
      <c r="P3057" cm="1">
        <f t="array" ref="P3057">IF(Q3057&gt;0,INDEX(Q3057:Q15191,MATCH(TRUE,INDEX(Q3057:Q15191="",,),0)-1),"")</f>
        <v>2</v>
      </c>
      <c r="Q3057">
        <v>1</v>
      </c>
      <c r="R3057">
        <f>IF(P3057="","",0)</f>
        <v>0</v>
      </c>
    </row>
    <row r="3058" spans="1:18" x14ac:dyDescent="0.3">
      <c r="A3058" t="s">
        <v>538</v>
      </c>
      <c r="B3058" s="1">
        <v>38882</v>
      </c>
      <c r="C3058" t="s">
        <v>539</v>
      </c>
      <c r="D3058" t="s">
        <v>545</v>
      </c>
      <c r="E3058" t="s">
        <v>546</v>
      </c>
      <c r="G3058" s="6" t="s">
        <v>88</v>
      </c>
      <c r="H3058" t="s">
        <v>100</v>
      </c>
      <c r="I3058" t="s">
        <v>21</v>
      </c>
      <c r="J3058" t="s">
        <v>73</v>
      </c>
      <c r="K3058">
        <v>15</v>
      </c>
      <c r="L3058">
        <v>25</v>
      </c>
      <c r="M3058" t="s">
        <v>547</v>
      </c>
      <c r="N3058">
        <v>25</v>
      </c>
      <c r="O3058" t="s">
        <v>24</v>
      </c>
      <c r="P3058" cm="1">
        <f t="array" ref="P3058">IF(Q3058&gt;0,INDEX(Q3058:Q15192,MATCH(TRUE,INDEX(Q3058:Q15192="",,),0)-1),"")</f>
        <v>2</v>
      </c>
      <c r="Q3058">
        <v>1</v>
      </c>
      <c r="R3058">
        <f>IF(P3058="","",0)</f>
        <v>0</v>
      </c>
    </row>
    <row r="3059" spans="1:18" x14ac:dyDescent="0.3">
      <c r="A3059" t="s">
        <v>538</v>
      </c>
      <c r="B3059" s="1">
        <v>38882</v>
      </c>
      <c r="C3059" t="s">
        <v>539</v>
      </c>
      <c r="D3059" t="s">
        <v>545</v>
      </c>
      <c r="E3059" t="s">
        <v>546</v>
      </c>
      <c r="G3059" t="s">
        <v>19</v>
      </c>
      <c r="H3059" t="s">
        <v>102</v>
      </c>
      <c r="I3059" t="s">
        <v>21</v>
      </c>
      <c r="J3059" t="s">
        <v>73</v>
      </c>
      <c r="K3059">
        <v>191</v>
      </c>
      <c r="L3059">
        <v>45</v>
      </c>
      <c r="M3059" t="s">
        <v>544</v>
      </c>
      <c r="N3059">
        <v>47.25</v>
      </c>
      <c r="P3059" cm="1">
        <f t="array" ref="P3059">IF(Q3059&gt;0,INDEX(Q3059:Q15193,MATCH(TRUE,INDEX(Q3059:Q15193="",,),0)-1),"")</f>
        <v>2</v>
      </c>
      <c r="Q3059">
        <v>2</v>
      </c>
      <c r="R3059">
        <f>IF(P3059="","",0)</f>
        <v>0</v>
      </c>
    </row>
    <row r="3060" spans="1:18" x14ac:dyDescent="0.3">
      <c r="A3060" t="s">
        <v>538</v>
      </c>
      <c r="B3060" s="1">
        <v>38882</v>
      </c>
      <c r="C3060" t="s">
        <v>539</v>
      </c>
      <c r="D3060" t="s">
        <v>545</v>
      </c>
      <c r="E3060" t="s">
        <v>546</v>
      </c>
      <c r="G3060" t="s">
        <v>19</v>
      </c>
      <c r="H3060" t="s">
        <v>96</v>
      </c>
      <c r="I3060" t="s">
        <v>21</v>
      </c>
      <c r="J3060" t="s">
        <v>73</v>
      </c>
      <c r="K3060">
        <v>83</v>
      </c>
      <c r="L3060">
        <v>27</v>
      </c>
      <c r="M3060" t="s">
        <v>544</v>
      </c>
      <c r="N3060">
        <v>29.5</v>
      </c>
      <c r="P3060" cm="1">
        <f t="array" ref="P3060">IF(Q3060&gt;0,INDEX(Q3060:Q15194,MATCH(TRUE,INDEX(Q3060:Q15194="",,),0)-1),"")</f>
        <v>2</v>
      </c>
      <c r="Q3060">
        <v>2</v>
      </c>
      <c r="R3060">
        <f>IF(P3060="","",0)</f>
        <v>0</v>
      </c>
    </row>
    <row r="3061" spans="1:18" x14ac:dyDescent="0.3">
      <c r="A3061" t="s">
        <v>538</v>
      </c>
      <c r="B3061" s="1">
        <v>38882</v>
      </c>
      <c r="C3061" t="s">
        <v>539</v>
      </c>
      <c r="D3061" t="s">
        <v>545</v>
      </c>
      <c r="E3061" t="s">
        <v>546</v>
      </c>
      <c r="G3061" t="s">
        <v>19</v>
      </c>
      <c r="H3061" t="s">
        <v>128</v>
      </c>
      <c r="I3061" t="s">
        <v>21</v>
      </c>
      <c r="J3061" t="s">
        <v>73</v>
      </c>
      <c r="K3061">
        <v>293</v>
      </c>
      <c r="L3061">
        <v>38</v>
      </c>
      <c r="M3061" t="s">
        <v>544</v>
      </c>
      <c r="N3061">
        <v>40</v>
      </c>
      <c r="P3061" cm="1">
        <f t="array" ref="P3061">IF(Q3061&gt;0,INDEX(Q3061:Q15195,MATCH(TRUE,INDEX(Q3061:Q15195="",,),0)-1),"")</f>
        <v>2</v>
      </c>
      <c r="Q3061">
        <v>2</v>
      </c>
      <c r="R3061">
        <f>IF(P3061="","",0)</f>
        <v>0</v>
      </c>
    </row>
    <row r="3062" spans="1:18" x14ac:dyDescent="0.3">
      <c r="A3062" t="s">
        <v>538</v>
      </c>
      <c r="B3062" s="1">
        <v>38882</v>
      </c>
      <c r="C3062" t="s">
        <v>539</v>
      </c>
      <c r="D3062" t="s">
        <v>545</v>
      </c>
      <c r="E3062" t="s">
        <v>546</v>
      </c>
      <c r="G3062" t="s">
        <v>19</v>
      </c>
      <c r="H3062" t="s">
        <v>101</v>
      </c>
      <c r="I3062" t="s">
        <v>21</v>
      </c>
      <c r="J3062" t="s">
        <v>73</v>
      </c>
      <c r="K3062">
        <v>245</v>
      </c>
      <c r="L3062">
        <v>35</v>
      </c>
      <c r="M3062" t="s">
        <v>544</v>
      </c>
      <c r="N3062">
        <v>37</v>
      </c>
      <c r="P3062" cm="1">
        <f t="array" ref="P3062">IF(Q3062&gt;0,INDEX(Q3062:Q15196,MATCH(TRUE,INDEX(Q3062:Q15196="",,),0)-1),"")</f>
        <v>2</v>
      </c>
      <c r="Q3062">
        <v>2</v>
      </c>
      <c r="R3062">
        <f>IF(P3062="","",0)</f>
        <v>0</v>
      </c>
    </row>
    <row r="3063" spans="1:18" x14ac:dyDescent="0.3">
      <c r="A3063" t="s">
        <v>538</v>
      </c>
      <c r="B3063" s="1">
        <v>38882</v>
      </c>
      <c r="C3063" t="s">
        <v>539</v>
      </c>
      <c r="D3063" t="s">
        <v>545</v>
      </c>
      <c r="E3063" t="s">
        <v>546</v>
      </c>
      <c r="G3063" t="s">
        <v>19</v>
      </c>
      <c r="H3063" t="s">
        <v>72</v>
      </c>
      <c r="I3063" t="s">
        <v>21</v>
      </c>
      <c r="J3063" t="s">
        <v>73</v>
      </c>
      <c r="K3063">
        <v>88</v>
      </c>
      <c r="L3063">
        <v>28</v>
      </c>
      <c r="M3063" t="s">
        <v>544</v>
      </c>
      <c r="N3063">
        <v>30</v>
      </c>
      <c r="P3063" cm="1">
        <f t="array" ref="P3063">IF(Q3063&gt;0,INDEX(Q3063:Q15197,MATCH(TRUE,INDEX(Q3063:Q15197="",,),0)-1),"")</f>
        <v>2</v>
      </c>
      <c r="Q3063">
        <v>2</v>
      </c>
      <c r="R3063">
        <f>IF(P3063="","",0)</f>
        <v>0</v>
      </c>
    </row>
    <row r="3064" spans="1:18" x14ac:dyDescent="0.3">
      <c r="A3064" t="s">
        <v>538</v>
      </c>
      <c r="B3064" s="1">
        <v>38882</v>
      </c>
      <c r="C3064" t="s">
        <v>539</v>
      </c>
      <c r="D3064" t="s">
        <v>545</v>
      </c>
      <c r="E3064" t="s">
        <v>546</v>
      </c>
      <c r="G3064" s="6" t="s">
        <v>88</v>
      </c>
      <c r="H3064" t="s">
        <v>102</v>
      </c>
      <c r="I3064" t="s">
        <v>45</v>
      </c>
      <c r="J3064" t="s">
        <v>93</v>
      </c>
      <c r="K3064">
        <v>1.2</v>
      </c>
      <c r="L3064">
        <v>400</v>
      </c>
      <c r="M3064" t="s">
        <v>544</v>
      </c>
      <c r="N3064">
        <v>400</v>
      </c>
      <c r="P3064" cm="1">
        <f t="array" ref="P3064">IF(Q3064&gt;0,INDEX(Q3064:Q15198,MATCH(TRUE,INDEX(Q3064:Q15198="",,),0)-1),"")</f>
        <v>2</v>
      </c>
      <c r="Q3064">
        <v>2</v>
      </c>
      <c r="R3064">
        <f>IF(P3064="","",0)</f>
        <v>0</v>
      </c>
    </row>
    <row r="3065" spans="1:18" x14ac:dyDescent="0.3">
      <c r="A3065" t="s">
        <v>538</v>
      </c>
      <c r="B3065" s="1">
        <v>38882</v>
      </c>
      <c r="C3065" t="s">
        <v>539</v>
      </c>
      <c r="D3065" t="s">
        <v>545</v>
      </c>
      <c r="E3065" t="s">
        <v>546</v>
      </c>
      <c r="G3065" s="6" t="s">
        <v>88</v>
      </c>
      <c r="H3065" t="s">
        <v>100</v>
      </c>
      <c r="I3065" t="s">
        <v>45</v>
      </c>
      <c r="J3065" t="s">
        <v>93</v>
      </c>
      <c r="K3065">
        <v>0.2</v>
      </c>
      <c r="L3065">
        <v>203</v>
      </c>
      <c r="M3065" t="s">
        <v>544</v>
      </c>
      <c r="N3065">
        <v>203</v>
      </c>
      <c r="P3065" cm="1">
        <f t="array" ref="P3065">IF(Q3065&gt;0,INDEX(Q3065:Q15199,MATCH(TRUE,INDEX(Q3065:Q15199="",,),0)-1),"")</f>
        <v>2</v>
      </c>
      <c r="Q3065">
        <v>2</v>
      </c>
      <c r="R3065">
        <f>IF(P3065="","",0)</f>
        <v>0</v>
      </c>
    </row>
    <row r="3066" spans="1:18" x14ac:dyDescent="0.3">
      <c r="A3066" t="s">
        <v>538</v>
      </c>
      <c r="B3066" s="1">
        <v>38882</v>
      </c>
      <c r="C3066" t="s">
        <v>539</v>
      </c>
      <c r="D3066" t="s">
        <v>545</v>
      </c>
      <c r="E3066" t="s">
        <v>546</v>
      </c>
      <c r="G3066" s="6" t="s">
        <v>88</v>
      </c>
      <c r="H3066" t="s">
        <v>72</v>
      </c>
      <c r="I3066" t="s">
        <v>45</v>
      </c>
      <c r="J3066" t="s">
        <v>93</v>
      </c>
      <c r="K3066">
        <v>0.1</v>
      </c>
      <c r="L3066">
        <v>156.69999999999999</v>
      </c>
      <c r="M3066" t="s">
        <v>544</v>
      </c>
      <c r="N3066">
        <v>156.69999999999999</v>
      </c>
      <c r="P3066" cm="1">
        <f t="array" ref="P3066">IF(Q3066&gt;0,INDEX(Q3066:Q15200,MATCH(TRUE,INDEX(Q3066:Q15200="",,),0)-1),"")</f>
        <v>2</v>
      </c>
      <c r="Q3066">
        <v>2</v>
      </c>
      <c r="R3066">
        <f>IF(P3066="","",0)</f>
        <v>0</v>
      </c>
    </row>
    <row r="3067" spans="1:18" x14ac:dyDescent="0.3">
      <c r="A3067" t="s">
        <v>538</v>
      </c>
      <c r="B3067" s="1">
        <v>38882</v>
      </c>
      <c r="C3067" t="s">
        <v>539</v>
      </c>
      <c r="D3067" t="s">
        <v>545</v>
      </c>
      <c r="E3067" t="s">
        <v>546</v>
      </c>
      <c r="G3067" s="6" t="s">
        <v>88</v>
      </c>
      <c r="H3067" t="s">
        <v>100</v>
      </c>
      <c r="I3067" t="s">
        <v>21</v>
      </c>
      <c r="J3067" t="s">
        <v>73</v>
      </c>
      <c r="K3067">
        <v>15</v>
      </c>
      <c r="L3067">
        <v>25</v>
      </c>
      <c r="M3067" t="s">
        <v>544</v>
      </c>
      <c r="N3067">
        <v>25</v>
      </c>
      <c r="P3067" cm="1">
        <f t="array" ref="P3067">IF(Q3067&gt;0,INDEX(Q3067:Q15201,MATCH(TRUE,INDEX(Q3067:Q15201="",,),0)-1),"")</f>
        <v>2</v>
      </c>
      <c r="Q3067">
        <v>2</v>
      </c>
      <c r="R3067">
        <f>IF(P3067="","",0)</f>
        <v>0</v>
      </c>
    </row>
    <row r="3068" spans="1:18" x14ac:dyDescent="0.3">
      <c r="P3068" t="str" cm="1">
        <f t="array" ref="P3068">IF(Q3068&gt;0,INDEX(Q3068:Q15202,MATCH(TRUE,INDEX(Q3068:Q15202="",,),0)-1),"")</f>
        <v/>
      </c>
      <c r="R3068" t="str">
        <f>IF(P3068="","",0)</f>
        <v/>
      </c>
    </row>
    <row r="3069" spans="1:18" x14ac:dyDescent="0.3">
      <c r="A3069" t="s">
        <v>538</v>
      </c>
      <c r="B3069" s="1">
        <v>38966</v>
      </c>
      <c r="C3069" t="s">
        <v>539</v>
      </c>
      <c r="D3069" t="s">
        <v>548</v>
      </c>
      <c r="E3069" t="s">
        <v>549</v>
      </c>
      <c r="G3069" t="s">
        <v>19</v>
      </c>
      <c r="H3069" t="s">
        <v>67</v>
      </c>
      <c r="I3069" t="s">
        <v>45</v>
      </c>
      <c r="J3069" t="s">
        <v>93</v>
      </c>
      <c r="K3069">
        <v>60.9</v>
      </c>
      <c r="L3069">
        <v>101</v>
      </c>
      <c r="M3069" t="s">
        <v>465</v>
      </c>
      <c r="N3069">
        <v>150</v>
      </c>
      <c r="O3069" t="s">
        <v>24</v>
      </c>
      <c r="P3069" cm="1">
        <f t="array" ref="P3069">IF(Q3069&gt;0,INDEX(Q3069:Q15203,MATCH(TRUE,INDEX(Q3069:Q15203="",,),0)-1),"")</f>
        <v>4</v>
      </c>
      <c r="Q3069">
        <f>INT((ROW()-3069)/13)+1</f>
        <v>1</v>
      </c>
      <c r="R3069">
        <f>IF(P3069="","",0)</f>
        <v>0</v>
      </c>
    </row>
    <row r="3070" spans="1:18" x14ac:dyDescent="0.3">
      <c r="A3070" t="s">
        <v>538</v>
      </c>
      <c r="B3070" s="1">
        <v>38966</v>
      </c>
      <c r="C3070" t="s">
        <v>539</v>
      </c>
      <c r="D3070" t="s">
        <v>548</v>
      </c>
      <c r="E3070" t="s">
        <v>549</v>
      </c>
      <c r="G3070" t="s">
        <v>19</v>
      </c>
      <c r="H3070" t="s">
        <v>41</v>
      </c>
      <c r="I3070" t="s">
        <v>45</v>
      </c>
      <c r="J3070" t="s">
        <v>93</v>
      </c>
      <c r="K3070">
        <v>63.1</v>
      </c>
      <c r="L3070">
        <v>116</v>
      </c>
      <c r="M3070" t="s">
        <v>465</v>
      </c>
      <c r="N3070">
        <v>150</v>
      </c>
      <c r="O3070" t="s">
        <v>24</v>
      </c>
      <c r="P3070" cm="1">
        <f t="array" ref="P3070">IF(Q3070&gt;0,INDEX(Q3070:Q15204,MATCH(TRUE,INDEX(Q3070:Q15204="",,),0)-1),"")</f>
        <v>4</v>
      </c>
      <c r="Q3070">
        <f t="shared" ref="Q3070:Q3120" si="71">INT((ROW()-3069)/13)+1</f>
        <v>1</v>
      </c>
      <c r="R3070">
        <f>IF(P3070="","",0)</f>
        <v>0</v>
      </c>
    </row>
    <row r="3071" spans="1:18" x14ac:dyDescent="0.3">
      <c r="A3071" t="s">
        <v>538</v>
      </c>
      <c r="B3071" s="1">
        <v>38966</v>
      </c>
      <c r="C3071" t="s">
        <v>539</v>
      </c>
      <c r="D3071" t="s">
        <v>548</v>
      </c>
      <c r="E3071" t="s">
        <v>549</v>
      </c>
      <c r="G3071" t="s">
        <v>19</v>
      </c>
      <c r="H3071" t="s">
        <v>183</v>
      </c>
      <c r="I3071" t="s">
        <v>21</v>
      </c>
      <c r="J3071" t="s">
        <v>73</v>
      </c>
      <c r="K3071">
        <v>425</v>
      </c>
      <c r="L3071">
        <v>18.5</v>
      </c>
      <c r="M3071" t="s">
        <v>465</v>
      </c>
      <c r="N3071">
        <v>42</v>
      </c>
      <c r="O3071" t="s">
        <v>24</v>
      </c>
      <c r="P3071" cm="1">
        <f t="array" ref="P3071">IF(Q3071&gt;0,INDEX(Q3071:Q15205,MATCH(TRUE,INDEX(Q3071:Q15205="",,),0)-1),"")</f>
        <v>4</v>
      </c>
      <c r="Q3071">
        <f t="shared" si="71"/>
        <v>1</v>
      </c>
      <c r="R3071">
        <f>IF(P3071="","",0)</f>
        <v>0</v>
      </c>
    </row>
    <row r="3072" spans="1:18" x14ac:dyDescent="0.3">
      <c r="A3072" t="s">
        <v>538</v>
      </c>
      <c r="B3072" s="1">
        <v>38966</v>
      </c>
      <c r="C3072" t="s">
        <v>539</v>
      </c>
      <c r="D3072" t="s">
        <v>548</v>
      </c>
      <c r="E3072" t="s">
        <v>549</v>
      </c>
      <c r="G3072" t="s">
        <v>19</v>
      </c>
      <c r="H3072" t="s">
        <v>67</v>
      </c>
      <c r="I3072" t="s">
        <v>21</v>
      </c>
      <c r="J3072" t="s">
        <v>73</v>
      </c>
      <c r="K3072">
        <v>113</v>
      </c>
      <c r="L3072">
        <v>21</v>
      </c>
      <c r="M3072" t="s">
        <v>465</v>
      </c>
      <c r="N3072">
        <v>42</v>
      </c>
      <c r="O3072" t="s">
        <v>24</v>
      </c>
      <c r="P3072" cm="1">
        <f t="array" ref="P3072">IF(Q3072&gt;0,INDEX(Q3072:Q15206,MATCH(TRUE,INDEX(Q3072:Q15206="",,),0)-1),"")</f>
        <v>4</v>
      </c>
      <c r="Q3072">
        <f t="shared" si="71"/>
        <v>1</v>
      </c>
      <c r="R3072">
        <f>IF(P3072="","",0)</f>
        <v>0</v>
      </c>
    </row>
    <row r="3073" spans="1:18" x14ac:dyDescent="0.3">
      <c r="A3073" t="s">
        <v>538</v>
      </c>
      <c r="B3073" s="1">
        <v>38966</v>
      </c>
      <c r="C3073" t="s">
        <v>539</v>
      </c>
      <c r="D3073" t="s">
        <v>548</v>
      </c>
      <c r="E3073" t="s">
        <v>549</v>
      </c>
      <c r="G3073" t="s">
        <v>19</v>
      </c>
      <c r="H3073" t="s">
        <v>41</v>
      </c>
      <c r="I3073" t="s">
        <v>21</v>
      </c>
      <c r="J3073" t="s">
        <v>73</v>
      </c>
      <c r="K3073">
        <v>116</v>
      </c>
      <c r="L3073">
        <v>21</v>
      </c>
      <c r="M3073" t="s">
        <v>465</v>
      </c>
      <c r="N3073">
        <v>42</v>
      </c>
      <c r="O3073" t="s">
        <v>24</v>
      </c>
      <c r="P3073" cm="1">
        <f t="array" ref="P3073">IF(Q3073&gt;0,INDEX(Q3073:Q15207,MATCH(TRUE,INDEX(Q3073:Q15207="",,),0)-1),"")</f>
        <v>4</v>
      </c>
      <c r="Q3073">
        <f t="shared" si="71"/>
        <v>1</v>
      </c>
      <c r="R3073">
        <f>IF(P3073="","",0)</f>
        <v>0</v>
      </c>
    </row>
    <row r="3074" spans="1:18" x14ac:dyDescent="0.3">
      <c r="A3074" t="s">
        <v>538</v>
      </c>
      <c r="B3074" s="1">
        <v>38966</v>
      </c>
      <c r="C3074" t="s">
        <v>539</v>
      </c>
      <c r="D3074" t="s">
        <v>548</v>
      </c>
      <c r="E3074" t="s">
        <v>549</v>
      </c>
      <c r="G3074" s="6" t="s">
        <v>88</v>
      </c>
      <c r="H3074" t="s">
        <v>72</v>
      </c>
      <c r="I3074" t="s">
        <v>45</v>
      </c>
      <c r="J3074" t="s">
        <v>93</v>
      </c>
      <c r="K3074">
        <v>3.7</v>
      </c>
      <c r="L3074">
        <v>99</v>
      </c>
      <c r="M3074" t="s">
        <v>465</v>
      </c>
      <c r="N3074">
        <v>99</v>
      </c>
      <c r="O3074" t="s">
        <v>24</v>
      </c>
      <c r="P3074" cm="1">
        <f t="array" ref="P3074">IF(Q3074&gt;0,INDEX(Q3074:Q15208,MATCH(TRUE,INDEX(Q3074:Q15208="",,),0)-1),"")</f>
        <v>4</v>
      </c>
      <c r="Q3074">
        <f t="shared" si="71"/>
        <v>1</v>
      </c>
      <c r="R3074">
        <f>IF(P3074="","",0)</f>
        <v>0</v>
      </c>
    </row>
    <row r="3075" spans="1:18" x14ac:dyDescent="0.3">
      <c r="A3075" t="s">
        <v>538</v>
      </c>
      <c r="B3075" s="1">
        <v>38966</v>
      </c>
      <c r="C3075" t="s">
        <v>539</v>
      </c>
      <c r="D3075" t="s">
        <v>548</v>
      </c>
      <c r="E3075" t="s">
        <v>549</v>
      </c>
      <c r="G3075" s="6" t="s">
        <v>88</v>
      </c>
      <c r="H3075" t="s">
        <v>96</v>
      </c>
      <c r="I3075" t="s">
        <v>21</v>
      </c>
      <c r="J3075" t="s">
        <v>73</v>
      </c>
      <c r="K3075">
        <v>50</v>
      </c>
      <c r="L3075">
        <v>17</v>
      </c>
      <c r="M3075" t="s">
        <v>465</v>
      </c>
      <c r="N3075">
        <v>17</v>
      </c>
      <c r="O3075" t="s">
        <v>24</v>
      </c>
      <c r="P3075" cm="1">
        <f t="array" ref="P3075">IF(Q3075&gt;0,INDEX(Q3075:Q15209,MATCH(TRUE,INDEX(Q3075:Q15209="",,),0)-1),"")</f>
        <v>4</v>
      </c>
      <c r="Q3075">
        <f t="shared" si="71"/>
        <v>1</v>
      </c>
      <c r="R3075">
        <f>IF(P3075="","",0)</f>
        <v>0</v>
      </c>
    </row>
    <row r="3076" spans="1:18" x14ac:dyDescent="0.3">
      <c r="A3076" t="s">
        <v>538</v>
      </c>
      <c r="B3076" s="1">
        <v>38966</v>
      </c>
      <c r="C3076" t="s">
        <v>539</v>
      </c>
      <c r="D3076" t="s">
        <v>548</v>
      </c>
      <c r="E3076" t="s">
        <v>549</v>
      </c>
      <c r="G3076" s="6" t="s">
        <v>88</v>
      </c>
      <c r="H3076" t="s">
        <v>128</v>
      </c>
      <c r="I3076" t="s">
        <v>21</v>
      </c>
      <c r="J3076" t="s">
        <v>73</v>
      </c>
      <c r="K3076">
        <v>34</v>
      </c>
      <c r="L3076">
        <v>26</v>
      </c>
      <c r="M3076" t="s">
        <v>465</v>
      </c>
      <c r="N3076">
        <v>26</v>
      </c>
      <c r="O3076" t="s">
        <v>24</v>
      </c>
      <c r="P3076" cm="1">
        <f t="array" ref="P3076">IF(Q3076&gt;0,INDEX(Q3076:Q15210,MATCH(TRUE,INDEX(Q3076:Q15210="",,),0)-1),"")</f>
        <v>4</v>
      </c>
      <c r="Q3076">
        <f t="shared" si="71"/>
        <v>1</v>
      </c>
      <c r="R3076">
        <f>IF(P3076="","",0)</f>
        <v>0</v>
      </c>
    </row>
    <row r="3077" spans="1:18" x14ac:dyDescent="0.3">
      <c r="A3077" t="s">
        <v>538</v>
      </c>
      <c r="B3077" s="1">
        <v>38966</v>
      </c>
      <c r="C3077" t="s">
        <v>539</v>
      </c>
      <c r="D3077" t="s">
        <v>548</v>
      </c>
      <c r="E3077" t="s">
        <v>549</v>
      </c>
      <c r="G3077" s="6" t="s">
        <v>88</v>
      </c>
      <c r="H3077" t="s">
        <v>116</v>
      </c>
      <c r="I3077" t="s">
        <v>21</v>
      </c>
      <c r="J3077" t="s">
        <v>73</v>
      </c>
      <c r="K3077">
        <v>7</v>
      </c>
      <c r="L3077">
        <v>18</v>
      </c>
      <c r="M3077" t="s">
        <v>465</v>
      </c>
      <c r="N3077">
        <v>18</v>
      </c>
      <c r="O3077" t="s">
        <v>24</v>
      </c>
      <c r="P3077" cm="1">
        <f t="array" ref="P3077">IF(Q3077&gt;0,INDEX(Q3077:Q15211,MATCH(TRUE,INDEX(Q3077:Q15211="",,),0)-1),"")</f>
        <v>4</v>
      </c>
      <c r="Q3077">
        <f t="shared" si="71"/>
        <v>1</v>
      </c>
      <c r="R3077">
        <f>IF(P3077="","",0)</f>
        <v>0</v>
      </c>
    </row>
    <row r="3078" spans="1:18" x14ac:dyDescent="0.3">
      <c r="A3078" t="s">
        <v>538</v>
      </c>
      <c r="B3078" s="1">
        <v>38966</v>
      </c>
      <c r="C3078" t="s">
        <v>539</v>
      </c>
      <c r="D3078" t="s">
        <v>548</v>
      </c>
      <c r="E3078" t="s">
        <v>549</v>
      </c>
      <c r="G3078" s="6" t="s">
        <v>88</v>
      </c>
      <c r="H3078" t="s">
        <v>312</v>
      </c>
      <c r="I3078" t="s">
        <v>21</v>
      </c>
      <c r="J3078" t="s">
        <v>73</v>
      </c>
      <c r="K3078">
        <v>18</v>
      </c>
      <c r="L3078">
        <v>17</v>
      </c>
      <c r="M3078" t="s">
        <v>465</v>
      </c>
      <c r="N3078">
        <v>17</v>
      </c>
      <c r="O3078" t="s">
        <v>24</v>
      </c>
      <c r="P3078" cm="1">
        <f t="array" ref="P3078">IF(Q3078&gt;0,INDEX(Q3078:Q15212,MATCH(TRUE,INDEX(Q3078:Q15212="",,),0)-1),"")</f>
        <v>4</v>
      </c>
      <c r="Q3078">
        <f t="shared" si="71"/>
        <v>1</v>
      </c>
      <c r="R3078">
        <f>IF(P3078="","",0)</f>
        <v>0</v>
      </c>
    </row>
    <row r="3079" spans="1:18" x14ac:dyDescent="0.3">
      <c r="A3079" t="s">
        <v>538</v>
      </c>
      <c r="B3079" s="1">
        <v>38966</v>
      </c>
      <c r="C3079" t="s">
        <v>539</v>
      </c>
      <c r="D3079" t="s">
        <v>548</v>
      </c>
      <c r="E3079" t="s">
        <v>549</v>
      </c>
      <c r="G3079" s="6" t="s">
        <v>88</v>
      </c>
      <c r="H3079" t="s">
        <v>543</v>
      </c>
      <c r="I3079" t="s">
        <v>21</v>
      </c>
      <c r="J3079" t="s">
        <v>73</v>
      </c>
      <c r="K3079">
        <v>60</v>
      </c>
      <c r="L3079">
        <v>5.25</v>
      </c>
      <c r="M3079" t="s">
        <v>465</v>
      </c>
      <c r="N3079">
        <v>5.25</v>
      </c>
      <c r="O3079" t="s">
        <v>24</v>
      </c>
      <c r="P3079" cm="1">
        <f t="array" ref="P3079">IF(Q3079&gt;0,INDEX(Q3079:Q15213,MATCH(TRUE,INDEX(Q3079:Q15213="",,),0)-1),"")</f>
        <v>4</v>
      </c>
      <c r="Q3079">
        <f t="shared" si="71"/>
        <v>1</v>
      </c>
      <c r="R3079">
        <f>IF(P3079="","",0)</f>
        <v>0</v>
      </c>
    </row>
    <row r="3080" spans="1:18" x14ac:dyDescent="0.3">
      <c r="A3080" t="s">
        <v>538</v>
      </c>
      <c r="B3080" s="1">
        <v>38966</v>
      </c>
      <c r="C3080" t="s">
        <v>539</v>
      </c>
      <c r="D3080" t="s">
        <v>548</v>
      </c>
      <c r="E3080" t="s">
        <v>549</v>
      </c>
      <c r="G3080" s="6" t="s">
        <v>88</v>
      </c>
      <c r="H3080" t="s">
        <v>101</v>
      </c>
      <c r="I3080" t="s">
        <v>21</v>
      </c>
      <c r="J3080" t="s">
        <v>73</v>
      </c>
      <c r="K3080">
        <v>5</v>
      </c>
      <c r="L3080">
        <v>25</v>
      </c>
      <c r="M3080" t="s">
        <v>465</v>
      </c>
      <c r="N3080">
        <v>25</v>
      </c>
      <c r="O3080" t="s">
        <v>24</v>
      </c>
      <c r="P3080" cm="1">
        <f t="array" ref="P3080">IF(Q3080&gt;0,INDEX(Q3080:Q15214,MATCH(TRUE,INDEX(Q3080:Q15214="",,),0)-1),"")</f>
        <v>4</v>
      </c>
      <c r="Q3080">
        <f t="shared" si="71"/>
        <v>1</v>
      </c>
      <c r="R3080">
        <f>IF(P3080="","",0)</f>
        <v>0</v>
      </c>
    </row>
    <row r="3081" spans="1:18" x14ac:dyDescent="0.3">
      <c r="A3081" t="s">
        <v>538</v>
      </c>
      <c r="B3081" s="1">
        <v>38966</v>
      </c>
      <c r="C3081" t="s">
        <v>539</v>
      </c>
      <c r="D3081" t="s">
        <v>548</v>
      </c>
      <c r="E3081" t="s">
        <v>549</v>
      </c>
      <c r="G3081" s="6" t="s">
        <v>88</v>
      </c>
      <c r="H3081" t="s">
        <v>72</v>
      </c>
      <c r="I3081" t="s">
        <v>21</v>
      </c>
      <c r="J3081" t="s">
        <v>73</v>
      </c>
      <c r="K3081">
        <v>60</v>
      </c>
      <c r="L3081">
        <v>20</v>
      </c>
      <c r="M3081" t="s">
        <v>465</v>
      </c>
      <c r="N3081">
        <v>20</v>
      </c>
      <c r="O3081" t="s">
        <v>24</v>
      </c>
      <c r="P3081" cm="1">
        <f t="array" ref="P3081">IF(Q3081&gt;0,INDEX(Q3081:Q15215,MATCH(TRUE,INDEX(Q3081:Q15215="",,),0)-1),"")</f>
        <v>4</v>
      </c>
      <c r="Q3081">
        <f t="shared" si="71"/>
        <v>1</v>
      </c>
      <c r="R3081">
        <f>IF(P3081="","",0)</f>
        <v>0</v>
      </c>
    </row>
    <row r="3082" spans="1:18" x14ac:dyDescent="0.3">
      <c r="A3082" t="s">
        <v>538</v>
      </c>
      <c r="B3082" s="1">
        <v>38966</v>
      </c>
      <c r="C3082" t="s">
        <v>539</v>
      </c>
      <c r="D3082" t="s">
        <v>548</v>
      </c>
      <c r="E3082" t="s">
        <v>549</v>
      </c>
      <c r="G3082" t="s">
        <v>19</v>
      </c>
      <c r="H3082" t="s">
        <v>67</v>
      </c>
      <c r="I3082" t="s">
        <v>45</v>
      </c>
      <c r="J3082" t="s">
        <v>93</v>
      </c>
      <c r="K3082">
        <v>60.9</v>
      </c>
      <c r="L3082">
        <v>101</v>
      </c>
      <c r="M3082" t="s">
        <v>550</v>
      </c>
      <c r="N3082">
        <v>115</v>
      </c>
      <c r="P3082" cm="1">
        <f t="array" ref="P3082">IF(Q3082&gt;0,INDEX(Q3082:Q15216,MATCH(TRUE,INDEX(Q3082:Q15216="",,),0)-1),"")</f>
        <v>4</v>
      </c>
      <c r="Q3082">
        <f t="shared" si="71"/>
        <v>2</v>
      </c>
      <c r="R3082">
        <f>IF(P3082="","",0)</f>
        <v>0</v>
      </c>
    </row>
    <row r="3083" spans="1:18" x14ac:dyDescent="0.3">
      <c r="A3083" t="s">
        <v>538</v>
      </c>
      <c r="B3083" s="1">
        <v>38966</v>
      </c>
      <c r="C3083" t="s">
        <v>539</v>
      </c>
      <c r="D3083" t="s">
        <v>548</v>
      </c>
      <c r="E3083" t="s">
        <v>549</v>
      </c>
      <c r="G3083" t="s">
        <v>19</v>
      </c>
      <c r="H3083" t="s">
        <v>41</v>
      </c>
      <c r="I3083" t="s">
        <v>45</v>
      </c>
      <c r="J3083" t="s">
        <v>93</v>
      </c>
      <c r="K3083">
        <v>63.1</v>
      </c>
      <c r="L3083">
        <v>116</v>
      </c>
      <c r="M3083" t="s">
        <v>550</v>
      </c>
      <c r="N3083">
        <v>120</v>
      </c>
      <c r="P3083" cm="1">
        <f t="array" ref="P3083">IF(Q3083&gt;0,INDEX(Q3083:Q15217,MATCH(TRUE,INDEX(Q3083:Q15217="",,),0)-1),"")</f>
        <v>4</v>
      </c>
      <c r="Q3083">
        <f t="shared" si="71"/>
        <v>2</v>
      </c>
      <c r="R3083">
        <f>IF(P3083="","",0)</f>
        <v>0</v>
      </c>
    </row>
    <row r="3084" spans="1:18" x14ac:dyDescent="0.3">
      <c r="A3084" t="s">
        <v>538</v>
      </c>
      <c r="B3084" s="1">
        <v>38966</v>
      </c>
      <c r="C3084" t="s">
        <v>539</v>
      </c>
      <c r="D3084" t="s">
        <v>548</v>
      </c>
      <c r="E3084" t="s">
        <v>549</v>
      </c>
      <c r="G3084" t="s">
        <v>19</v>
      </c>
      <c r="H3084" t="s">
        <v>183</v>
      </c>
      <c r="I3084" t="s">
        <v>21</v>
      </c>
      <c r="J3084" t="s">
        <v>73</v>
      </c>
      <c r="K3084">
        <v>425</v>
      </c>
      <c r="L3084">
        <v>18.5</v>
      </c>
      <c r="M3084" t="s">
        <v>550</v>
      </c>
      <c r="N3084">
        <v>25</v>
      </c>
      <c r="P3084" cm="1">
        <f t="array" ref="P3084">IF(Q3084&gt;0,INDEX(Q3084:Q15218,MATCH(TRUE,INDEX(Q3084:Q15218="",,),0)-1),"")</f>
        <v>4</v>
      </c>
      <c r="Q3084">
        <f t="shared" si="71"/>
        <v>2</v>
      </c>
      <c r="R3084">
        <f>IF(P3084="","",0)</f>
        <v>0</v>
      </c>
    </row>
    <row r="3085" spans="1:18" x14ac:dyDescent="0.3">
      <c r="A3085" t="s">
        <v>538</v>
      </c>
      <c r="B3085" s="1">
        <v>38966</v>
      </c>
      <c r="C3085" t="s">
        <v>539</v>
      </c>
      <c r="D3085" t="s">
        <v>548</v>
      </c>
      <c r="E3085" t="s">
        <v>549</v>
      </c>
      <c r="G3085" t="s">
        <v>19</v>
      </c>
      <c r="H3085" t="s">
        <v>67</v>
      </c>
      <c r="I3085" t="s">
        <v>21</v>
      </c>
      <c r="J3085" t="s">
        <v>73</v>
      </c>
      <c r="K3085">
        <v>113</v>
      </c>
      <c r="L3085">
        <v>21</v>
      </c>
      <c r="M3085" t="s">
        <v>550</v>
      </c>
      <c r="N3085">
        <v>23</v>
      </c>
      <c r="P3085" cm="1">
        <f t="array" ref="P3085">IF(Q3085&gt;0,INDEX(Q3085:Q15219,MATCH(TRUE,INDEX(Q3085:Q15219="",,),0)-1),"")</f>
        <v>4</v>
      </c>
      <c r="Q3085">
        <f t="shared" si="71"/>
        <v>2</v>
      </c>
      <c r="R3085">
        <f>IF(P3085="","",0)</f>
        <v>0</v>
      </c>
    </row>
    <row r="3086" spans="1:18" x14ac:dyDescent="0.3">
      <c r="A3086" t="s">
        <v>538</v>
      </c>
      <c r="B3086" s="1">
        <v>38966</v>
      </c>
      <c r="C3086" t="s">
        <v>539</v>
      </c>
      <c r="D3086" t="s">
        <v>548</v>
      </c>
      <c r="E3086" t="s">
        <v>549</v>
      </c>
      <c r="G3086" t="s">
        <v>19</v>
      </c>
      <c r="H3086" t="s">
        <v>41</v>
      </c>
      <c r="I3086" t="s">
        <v>21</v>
      </c>
      <c r="J3086" t="s">
        <v>73</v>
      </c>
      <c r="K3086">
        <v>116</v>
      </c>
      <c r="L3086">
        <v>21</v>
      </c>
      <c r="M3086" t="s">
        <v>550</v>
      </c>
      <c r="N3086">
        <v>25</v>
      </c>
      <c r="P3086" cm="1">
        <f t="array" ref="P3086">IF(Q3086&gt;0,INDEX(Q3086:Q15220,MATCH(TRUE,INDEX(Q3086:Q15220="",,),0)-1),"")</f>
        <v>4</v>
      </c>
      <c r="Q3086">
        <f t="shared" si="71"/>
        <v>2</v>
      </c>
      <c r="R3086">
        <f>IF(P3086="","",0)</f>
        <v>0</v>
      </c>
    </row>
    <row r="3087" spans="1:18" x14ac:dyDescent="0.3">
      <c r="A3087" t="s">
        <v>538</v>
      </c>
      <c r="B3087" s="1">
        <v>38966</v>
      </c>
      <c r="C3087" t="s">
        <v>539</v>
      </c>
      <c r="D3087" t="s">
        <v>548</v>
      </c>
      <c r="E3087" t="s">
        <v>549</v>
      </c>
      <c r="G3087" s="6" t="s">
        <v>88</v>
      </c>
      <c r="H3087" t="s">
        <v>72</v>
      </c>
      <c r="I3087" t="s">
        <v>45</v>
      </c>
      <c r="J3087" t="s">
        <v>93</v>
      </c>
      <c r="K3087">
        <v>3.7</v>
      </c>
      <c r="L3087">
        <v>99</v>
      </c>
      <c r="M3087" t="s">
        <v>550</v>
      </c>
      <c r="N3087">
        <v>99</v>
      </c>
      <c r="P3087" cm="1">
        <f t="array" ref="P3087">IF(Q3087&gt;0,INDEX(Q3087:Q15221,MATCH(TRUE,INDEX(Q3087:Q15221="",,),0)-1),"")</f>
        <v>4</v>
      </c>
      <c r="Q3087">
        <f t="shared" si="71"/>
        <v>2</v>
      </c>
      <c r="R3087">
        <f>IF(P3087="","",0)</f>
        <v>0</v>
      </c>
    </row>
    <row r="3088" spans="1:18" x14ac:dyDescent="0.3">
      <c r="A3088" t="s">
        <v>538</v>
      </c>
      <c r="B3088" s="1">
        <v>38966</v>
      </c>
      <c r="C3088" t="s">
        <v>539</v>
      </c>
      <c r="D3088" t="s">
        <v>548</v>
      </c>
      <c r="E3088" t="s">
        <v>549</v>
      </c>
      <c r="G3088" s="6" t="s">
        <v>88</v>
      </c>
      <c r="H3088" t="s">
        <v>96</v>
      </c>
      <c r="I3088" t="s">
        <v>21</v>
      </c>
      <c r="J3088" t="s">
        <v>73</v>
      </c>
      <c r="K3088">
        <v>50</v>
      </c>
      <c r="L3088">
        <v>17</v>
      </c>
      <c r="M3088" t="s">
        <v>550</v>
      </c>
      <c r="N3088">
        <v>17</v>
      </c>
      <c r="P3088" cm="1">
        <f t="array" ref="P3088">IF(Q3088&gt;0,INDEX(Q3088:Q15222,MATCH(TRUE,INDEX(Q3088:Q15222="",,),0)-1),"")</f>
        <v>4</v>
      </c>
      <c r="Q3088">
        <f t="shared" si="71"/>
        <v>2</v>
      </c>
      <c r="R3088">
        <f>IF(P3088="","",0)</f>
        <v>0</v>
      </c>
    </row>
    <row r="3089" spans="1:18" x14ac:dyDescent="0.3">
      <c r="A3089" t="s">
        <v>538</v>
      </c>
      <c r="B3089" s="1">
        <v>38966</v>
      </c>
      <c r="C3089" t="s">
        <v>539</v>
      </c>
      <c r="D3089" t="s">
        <v>548</v>
      </c>
      <c r="E3089" t="s">
        <v>549</v>
      </c>
      <c r="G3089" s="6" t="s">
        <v>88</v>
      </c>
      <c r="H3089" t="s">
        <v>128</v>
      </c>
      <c r="I3089" t="s">
        <v>21</v>
      </c>
      <c r="J3089" t="s">
        <v>73</v>
      </c>
      <c r="K3089">
        <v>34</v>
      </c>
      <c r="L3089">
        <v>26</v>
      </c>
      <c r="M3089" t="s">
        <v>550</v>
      </c>
      <c r="N3089">
        <v>26</v>
      </c>
      <c r="P3089" cm="1">
        <f t="array" ref="P3089">IF(Q3089&gt;0,INDEX(Q3089:Q15223,MATCH(TRUE,INDEX(Q3089:Q15223="",,),0)-1),"")</f>
        <v>4</v>
      </c>
      <c r="Q3089">
        <f t="shared" si="71"/>
        <v>2</v>
      </c>
      <c r="R3089">
        <f>IF(P3089="","",0)</f>
        <v>0</v>
      </c>
    </row>
    <row r="3090" spans="1:18" x14ac:dyDescent="0.3">
      <c r="A3090" t="s">
        <v>538</v>
      </c>
      <c r="B3090" s="1">
        <v>38966</v>
      </c>
      <c r="C3090" t="s">
        <v>539</v>
      </c>
      <c r="D3090" t="s">
        <v>548</v>
      </c>
      <c r="E3090" t="s">
        <v>549</v>
      </c>
      <c r="G3090" s="6" t="s">
        <v>88</v>
      </c>
      <c r="H3090" t="s">
        <v>116</v>
      </c>
      <c r="I3090" t="s">
        <v>21</v>
      </c>
      <c r="J3090" t="s">
        <v>73</v>
      </c>
      <c r="K3090">
        <v>7</v>
      </c>
      <c r="L3090">
        <v>18</v>
      </c>
      <c r="M3090" t="s">
        <v>550</v>
      </c>
      <c r="N3090">
        <v>18</v>
      </c>
      <c r="P3090" cm="1">
        <f t="array" ref="P3090">IF(Q3090&gt;0,INDEX(Q3090:Q15224,MATCH(TRUE,INDEX(Q3090:Q15224="",,),0)-1),"")</f>
        <v>4</v>
      </c>
      <c r="Q3090">
        <f t="shared" si="71"/>
        <v>2</v>
      </c>
      <c r="R3090">
        <f>IF(P3090="","",0)</f>
        <v>0</v>
      </c>
    </row>
    <row r="3091" spans="1:18" x14ac:dyDescent="0.3">
      <c r="A3091" t="s">
        <v>538</v>
      </c>
      <c r="B3091" s="1">
        <v>38966</v>
      </c>
      <c r="C3091" t="s">
        <v>539</v>
      </c>
      <c r="D3091" t="s">
        <v>548</v>
      </c>
      <c r="E3091" t="s">
        <v>549</v>
      </c>
      <c r="G3091" s="6" t="s">
        <v>88</v>
      </c>
      <c r="H3091" t="s">
        <v>312</v>
      </c>
      <c r="I3091" t="s">
        <v>21</v>
      </c>
      <c r="J3091" t="s">
        <v>73</v>
      </c>
      <c r="K3091">
        <v>18</v>
      </c>
      <c r="L3091">
        <v>17</v>
      </c>
      <c r="M3091" t="s">
        <v>550</v>
      </c>
      <c r="N3091">
        <v>17</v>
      </c>
      <c r="P3091" cm="1">
        <f t="array" ref="P3091">IF(Q3091&gt;0,INDEX(Q3091:Q15225,MATCH(TRUE,INDEX(Q3091:Q15225="",,),0)-1),"")</f>
        <v>4</v>
      </c>
      <c r="Q3091">
        <f t="shared" si="71"/>
        <v>2</v>
      </c>
      <c r="R3091">
        <f>IF(P3091="","",0)</f>
        <v>0</v>
      </c>
    </row>
    <row r="3092" spans="1:18" x14ac:dyDescent="0.3">
      <c r="A3092" t="s">
        <v>538</v>
      </c>
      <c r="B3092" s="1">
        <v>38966</v>
      </c>
      <c r="C3092" t="s">
        <v>539</v>
      </c>
      <c r="D3092" t="s">
        <v>548</v>
      </c>
      <c r="E3092" t="s">
        <v>549</v>
      </c>
      <c r="G3092" s="6" t="s">
        <v>88</v>
      </c>
      <c r="H3092" t="s">
        <v>543</v>
      </c>
      <c r="I3092" t="s">
        <v>21</v>
      </c>
      <c r="J3092" t="s">
        <v>73</v>
      </c>
      <c r="K3092">
        <v>60</v>
      </c>
      <c r="L3092">
        <v>5.25</v>
      </c>
      <c r="M3092" t="s">
        <v>550</v>
      </c>
      <c r="N3092">
        <v>5.25</v>
      </c>
      <c r="P3092" cm="1">
        <f t="array" ref="P3092">IF(Q3092&gt;0,INDEX(Q3092:Q15226,MATCH(TRUE,INDEX(Q3092:Q15226="",,),0)-1),"")</f>
        <v>4</v>
      </c>
      <c r="Q3092">
        <f t="shared" si="71"/>
        <v>2</v>
      </c>
      <c r="R3092">
        <f>IF(P3092="","",0)</f>
        <v>0</v>
      </c>
    </row>
    <row r="3093" spans="1:18" x14ac:dyDescent="0.3">
      <c r="A3093" t="s">
        <v>538</v>
      </c>
      <c r="B3093" s="1">
        <v>38966</v>
      </c>
      <c r="C3093" t="s">
        <v>539</v>
      </c>
      <c r="D3093" t="s">
        <v>548</v>
      </c>
      <c r="E3093" t="s">
        <v>549</v>
      </c>
      <c r="G3093" s="6" t="s">
        <v>88</v>
      </c>
      <c r="H3093" t="s">
        <v>101</v>
      </c>
      <c r="I3093" t="s">
        <v>21</v>
      </c>
      <c r="J3093" t="s">
        <v>73</v>
      </c>
      <c r="K3093">
        <v>5</v>
      </c>
      <c r="L3093">
        <v>25</v>
      </c>
      <c r="M3093" t="s">
        <v>550</v>
      </c>
      <c r="N3093">
        <v>25</v>
      </c>
      <c r="P3093" cm="1">
        <f t="array" ref="P3093">IF(Q3093&gt;0,INDEX(Q3093:Q15227,MATCH(TRUE,INDEX(Q3093:Q15227="",,),0)-1),"")</f>
        <v>4</v>
      </c>
      <c r="Q3093">
        <f t="shared" si="71"/>
        <v>2</v>
      </c>
      <c r="R3093">
        <f>IF(P3093="","",0)</f>
        <v>0</v>
      </c>
    </row>
    <row r="3094" spans="1:18" x14ac:dyDescent="0.3">
      <c r="A3094" t="s">
        <v>538</v>
      </c>
      <c r="B3094" s="1">
        <v>38966</v>
      </c>
      <c r="C3094" t="s">
        <v>539</v>
      </c>
      <c r="D3094" t="s">
        <v>548</v>
      </c>
      <c r="E3094" t="s">
        <v>549</v>
      </c>
      <c r="G3094" s="6" t="s">
        <v>88</v>
      </c>
      <c r="H3094" t="s">
        <v>72</v>
      </c>
      <c r="I3094" t="s">
        <v>21</v>
      </c>
      <c r="J3094" t="s">
        <v>73</v>
      </c>
      <c r="K3094">
        <v>60</v>
      </c>
      <c r="L3094">
        <v>20</v>
      </c>
      <c r="M3094" t="s">
        <v>550</v>
      </c>
      <c r="N3094">
        <v>20</v>
      </c>
      <c r="P3094" cm="1">
        <f t="array" ref="P3094">IF(Q3094&gt;0,INDEX(Q3094:Q15228,MATCH(TRUE,INDEX(Q3094:Q15228="",,),0)-1),"")</f>
        <v>4</v>
      </c>
      <c r="Q3094">
        <f t="shared" si="71"/>
        <v>2</v>
      </c>
      <c r="R3094">
        <f>IF(P3094="","",0)</f>
        <v>0</v>
      </c>
    </row>
    <row r="3095" spans="1:18" x14ac:dyDescent="0.3">
      <c r="A3095" t="s">
        <v>538</v>
      </c>
      <c r="B3095" s="1">
        <v>38966</v>
      </c>
      <c r="C3095" t="s">
        <v>539</v>
      </c>
      <c r="D3095" t="s">
        <v>548</v>
      </c>
      <c r="E3095" t="s">
        <v>549</v>
      </c>
      <c r="G3095" t="s">
        <v>19</v>
      </c>
      <c r="H3095" t="s">
        <v>67</v>
      </c>
      <c r="I3095" t="s">
        <v>45</v>
      </c>
      <c r="J3095" t="s">
        <v>93</v>
      </c>
      <c r="K3095">
        <v>60.9</v>
      </c>
      <c r="L3095">
        <v>101</v>
      </c>
      <c r="M3095" t="s">
        <v>544</v>
      </c>
      <c r="N3095">
        <v>106.5</v>
      </c>
      <c r="P3095" cm="1">
        <f t="array" ref="P3095">IF(Q3095&gt;0,INDEX(Q3095:Q15229,MATCH(TRUE,INDEX(Q3095:Q15229="",,),0)-1),"")</f>
        <v>4</v>
      </c>
      <c r="Q3095">
        <f t="shared" si="71"/>
        <v>3</v>
      </c>
      <c r="R3095">
        <f>IF(P3095="","",0)</f>
        <v>0</v>
      </c>
    </row>
    <row r="3096" spans="1:18" x14ac:dyDescent="0.3">
      <c r="A3096" t="s">
        <v>538</v>
      </c>
      <c r="B3096" s="1">
        <v>38966</v>
      </c>
      <c r="C3096" t="s">
        <v>539</v>
      </c>
      <c r="D3096" t="s">
        <v>548</v>
      </c>
      <c r="E3096" t="s">
        <v>549</v>
      </c>
      <c r="G3096" t="s">
        <v>19</v>
      </c>
      <c r="H3096" t="s">
        <v>41</v>
      </c>
      <c r="I3096" t="s">
        <v>45</v>
      </c>
      <c r="J3096" t="s">
        <v>93</v>
      </c>
      <c r="K3096">
        <v>63.1</v>
      </c>
      <c r="L3096">
        <v>116</v>
      </c>
      <c r="M3096" t="s">
        <v>544</v>
      </c>
      <c r="N3096">
        <v>119.5</v>
      </c>
      <c r="P3096" cm="1">
        <f t="array" ref="P3096">IF(Q3096&gt;0,INDEX(Q3096:Q15230,MATCH(TRUE,INDEX(Q3096:Q15230="",,),0)-1),"")</f>
        <v>4</v>
      </c>
      <c r="Q3096">
        <f t="shared" si="71"/>
        <v>3</v>
      </c>
      <c r="R3096">
        <f>IF(P3096="","",0)</f>
        <v>0</v>
      </c>
    </row>
    <row r="3097" spans="1:18" x14ac:dyDescent="0.3">
      <c r="A3097" t="s">
        <v>538</v>
      </c>
      <c r="B3097" s="1">
        <v>38966</v>
      </c>
      <c r="C3097" t="s">
        <v>539</v>
      </c>
      <c r="D3097" t="s">
        <v>548</v>
      </c>
      <c r="E3097" t="s">
        <v>549</v>
      </c>
      <c r="G3097" t="s">
        <v>19</v>
      </c>
      <c r="H3097" t="s">
        <v>183</v>
      </c>
      <c r="I3097" t="s">
        <v>21</v>
      </c>
      <c r="J3097" t="s">
        <v>73</v>
      </c>
      <c r="K3097">
        <v>425</v>
      </c>
      <c r="L3097">
        <v>18.5</v>
      </c>
      <c r="M3097" t="s">
        <v>544</v>
      </c>
      <c r="N3097">
        <v>21.25</v>
      </c>
      <c r="P3097" cm="1">
        <f t="array" ref="P3097">IF(Q3097&gt;0,INDEX(Q3097:Q15231,MATCH(TRUE,INDEX(Q3097:Q15231="",,),0)-1),"")</f>
        <v>4</v>
      </c>
      <c r="Q3097">
        <f t="shared" si="71"/>
        <v>3</v>
      </c>
      <c r="R3097">
        <f>IF(P3097="","",0)</f>
        <v>0</v>
      </c>
    </row>
    <row r="3098" spans="1:18" x14ac:dyDescent="0.3">
      <c r="A3098" t="s">
        <v>538</v>
      </c>
      <c r="B3098" s="1">
        <v>38966</v>
      </c>
      <c r="C3098" t="s">
        <v>539</v>
      </c>
      <c r="D3098" t="s">
        <v>548</v>
      </c>
      <c r="E3098" t="s">
        <v>549</v>
      </c>
      <c r="G3098" t="s">
        <v>19</v>
      </c>
      <c r="H3098" t="s">
        <v>67</v>
      </c>
      <c r="I3098" t="s">
        <v>21</v>
      </c>
      <c r="J3098" t="s">
        <v>73</v>
      </c>
      <c r="K3098">
        <v>113</v>
      </c>
      <c r="L3098">
        <v>21</v>
      </c>
      <c r="M3098" t="s">
        <v>544</v>
      </c>
      <c r="N3098">
        <v>22.5</v>
      </c>
      <c r="P3098" cm="1">
        <f t="array" ref="P3098">IF(Q3098&gt;0,INDEX(Q3098:Q15232,MATCH(TRUE,INDEX(Q3098:Q15232="",,),0)-1),"")</f>
        <v>4</v>
      </c>
      <c r="Q3098">
        <f t="shared" si="71"/>
        <v>3</v>
      </c>
      <c r="R3098">
        <f>IF(P3098="","",0)</f>
        <v>0</v>
      </c>
    </row>
    <row r="3099" spans="1:18" x14ac:dyDescent="0.3">
      <c r="A3099" t="s">
        <v>538</v>
      </c>
      <c r="B3099" s="1">
        <v>38966</v>
      </c>
      <c r="C3099" t="s">
        <v>539</v>
      </c>
      <c r="D3099" t="s">
        <v>548</v>
      </c>
      <c r="E3099" t="s">
        <v>549</v>
      </c>
      <c r="G3099" t="s">
        <v>19</v>
      </c>
      <c r="H3099" t="s">
        <v>41</v>
      </c>
      <c r="I3099" t="s">
        <v>21</v>
      </c>
      <c r="J3099" t="s">
        <v>73</v>
      </c>
      <c r="K3099">
        <v>116</v>
      </c>
      <c r="L3099">
        <v>21</v>
      </c>
      <c r="M3099" t="s">
        <v>544</v>
      </c>
      <c r="N3099">
        <v>23.25</v>
      </c>
      <c r="P3099" cm="1">
        <f t="array" ref="P3099">IF(Q3099&gt;0,INDEX(Q3099:Q15233,MATCH(TRUE,INDEX(Q3099:Q15233="",,),0)-1),"")</f>
        <v>4</v>
      </c>
      <c r="Q3099">
        <f t="shared" si="71"/>
        <v>3</v>
      </c>
      <c r="R3099">
        <f>IF(P3099="","",0)</f>
        <v>0</v>
      </c>
    </row>
    <row r="3100" spans="1:18" x14ac:dyDescent="0.3">
      <c r="A3100" t="s">
        <v>538</v>
      </c>
      <c r="B3100" s="1">
        <v>38966</v>
      </c>
      <c r="C3100" t="s">
        <v>539</v>
      </c>
      <c r="D3100" t="s">
        <v>548</v>
      </c>
      <c r="E3100" t="s">
        <v>549</v>
      </c>
      <c r="G3100" s="6" t="s">
        <v>88</v>
      </c>
      <c r="H3100" t="s">
        <v>72</v>
      </c>
      <c r="I3100" t="s">
        <v>45</v>
      </c>
      <c r="J3100" t="s">
        <v>93</v>
      </c>
      <c r="K3100">
        <v>3.7</v>
      </c>
      <c r="L3100">
        <v>99</v>
      </c>
      <c r="M3100" t="s">
        <v>544</v>
      </c>
      <c r="N3100">
        <v>99</v>
      </c>
      <c r="P3100" cm="1">
        <f t="array" ref="P3100">IF(Q3100&gt;0,INDEX(Q3100:Q15234,MATCH(TRUE,INDEX(Q3100:Q15234="",,),0)-1),"")</f>
        <v>4</v>
      </c>
      <c r="Q3100">
        <f t="shared" si="71"/>
        <v>3</v>
      </c>
      <c r="R3100">
        <f>IF(P3100="","",0)</f>
        <v>0</v>
      </c>
    </row>
    <row r="3101" spans="1:18" x14ac:dyDescent="0.3">
      <c r="A3101" t="s">
        <v>538</v>
      </c>
      <c r="B3101" s="1">
        <v>38966</v>
      </c>
      <c r="C3101" t="s">
        <v>539</v>
      </c>
      <c r="D3101" t="s">
        <v>548</v>
      </c>
      <c r="E3101" t="s">
        <v>549</v>
      </c>
      <c r="G3101" s="6" t="s">
        <v>88</v>
      </c>
      <c r="H3101" t="s">
        <v>96</v>
      </c>
      <c r="I3101" t="s">
        <v>21</v>
      </c>
      <c r="J3101" t="s">
        <v>73</v>
      </c>
      <c r="K3101">
        <v>50</v>
      </c>
      <c r="L3101">
        <v>17</v>
      </c>
      <c r="M3101" t="s">
        <v>544</v>
      </c>
      <c r="N3101">
        <v>17</v>
      </c>
      <c r="P3101" cm="1">
        <f t="array" ref="P3101">IF(Q3101&gt;0,INDEX(Q3101:Q15235,MATCH(TRUE,INDEX(Q3101:Q15235="",,),0)-1),"")</f>
        <v>4</v>
      </c>
      <c r="Q3101">
        <f t="shared" si="71"/>
        <v>3</v>
      </c>
      <c r="R3101">
        <f>IF(P3101="","",0)</f>
        <v>0</v>
      </c>
    </row>
    <row r="3102" spans="1:18" x14ac:dyDescent="0.3">
      <c r="A3102" t="s">
        <v>538</v>
      </c>
      <c r="B3102" s="1">
        <v>38966</v>
      </c>
      <c r="C3102" t="s">
        <v>539</v>
      </c>
      <c r="D3102" t="s">
        <v>548</v>
      </c>
      <c r="E3102" t="s">
        <v>549</v>
      </c>
      <c r="G3102" s="6" t="s">
        <v>88</v>
      </c>
      <c r="H3102" t="s">
        <v>128</v>
      </c>
      <c r="I3102" t="s">
        <v>21</v>
      </c>
      <c r="J3102" t="s">
        <v>73</v>
      </c>
      <c r="K3102">
        <v>34</v>
      </c>
      <c r="L3102">
        <v>26</v>
      </c>
      <c r="M3102" t="s">
        <v>544</v>
      </c>
      <c r="N3102">
        <v>26</v>
      </c>
      <c r="P3102" cm="1">
        <f t="array" ref="P3102">IF(Q3102&gt;0,INDEX(Q3102:Q15236,MATCH(TRUE,INDEX(Q3102:Q15236="",,),0)-1),"")</f>
        <v>4</v>
      </c>
      <c r="Q3102">
        <f t="shared" si="71"/>
        <v>3</v>
      </c>
      <c r="R3102">
        <f>IF(P3102="","",0)</f>
        <v>0</v>
      </c>
    </row>
    <row r="3103" spans="1:18" x14ac:dyDescent="0.3">
      <c r="A3103" t="s">
        <v>538</v>
      </c>
      <c r="B3103" s="1">
        <v>38966</v>
      </c>
      <c r="C3103" t="s">
        <v>539</v>
      </c>
      <c r="D3103" t="s">
        <v>548</v>
      </c>
      <c r="E3103" t="s">
        <v>549</v>
      </c>
      <c r="G3103" s="6" t="s">
        <v>88</v>
      </c>
      <c r="H3103" t="s">
        <v>116</v>
      </c>
      <c r="I3103" t="s">
        <v>21</v>
      </c>
      <c r="J3103" t="s">
        <v>73</v>
      </c>
      <c r="K3103">
        <v>7</v>
      </c>
      <c r="L3103">
        <v>18</v>
      </c>
      <c r="M3103" t="s">
        <v>544</v>
      </c>
      <c r="N3103">
        <v>18</v>
      </c>
      <c r="P3103" cm="1">
        <f t="array" ref="P3103">IF(Q3103&gt;0,INDEX(Q3103:Q15237,MATCH(TRUE,INDEX(Q3103:Q15237="",,),0)-1),"")</f>
        <v>4</v>
      </c>
      <c r="Q3103">
        <f t="shared" si="71"/>
        <v>3</v>
      </c>
      <c r="R3103">
        <f>IF(P3103="","",0)</f>
        <v>0</v>
      </c>
    </row>
    <row r="3104" spans="1:18" x14ac:dyDescent="0.3">
      <c r="A3104" t="s">
        <v>538</v>
      </c>
      <c r="B3104" s="1">
        <v>38966</v>
      </c>
      <c r="C3104" t="s">
        <v>539</v>
      </c>
      <c r="D3104" t="s">
        <v>548</v>
      </c>
      <c r="E3104" t="s">
        <v>549</v>
      </c>
      <c r="G3104" s="6" t="s">
        <v>88</v>
      </c>
      <c r="H3104" t="s">
        <v>312</v>
      </c>
      <c r="I3104" t="s">
        <v>21</v>
      </c>
      <c r="J3104" t="s">
        <v>73</v>
      </c>
      <c r="K3104">
        <v>18</v>
      </c>
      <c r="L3104">
        <v>17</v>
      </c>
      <c r="M3104" t="s">
        <v>544</v>
      </c>
      <c r="N3104">
        <v>17</v>
      </c>
      <c r="P3104" cm="1">
        <f t="array" ref="P3104">IF(Q3104&gt;0,INDEX(Q3104:Q15238,MATCH(TRUE,INDEX(Q3104:Q15238="",,),0)-1),"")</f>
        <v>4</v>
      </c>
      <c r="Q3104">
        <f t="shared" si="71"/>
        <v>3</v>
      </c>
      <c r="R3104">
        <f>IF(P3104="","",0)</f>
        <v>0</v>
      </c>
    </row>
    <row r="3105" spans="1:18" x14ac:dyDescent="0.3">
      <c r="A3105" t="s">
        <v>538</v>
      </c>
      <c r="B3105" s="1">
        <v>38966</v>
      </c>
      <c r="C3105" t="s">
        <v>539</v>
      </c>
      <c r="D3105" t="s">
        <v>548</v>
      </c>
      <c r="E3105" t="s">
        <v>549</v>
      </c>
      <c r="G3105" s="6" t="s">
        <v>88</v>
      </c>
      <c r="H3105" t="s">
        <v>543</v>
      </c>
      <c r="I3105" t="s">
        <v>21</v>
      </c>
      <c r="J3105" t="s">
        <v>73</v>
      </c>
      <c r="K3105">
        <v>60</v>
      </c>
      <c r="L3105">
        <v>5.25</v>
      </c>
      <c r="M3105" t="s">
        <v>544</v>
      </c>
      <c r="N3105">
        <v>5.25</v>
      </c>
      <c r="P3105" cm="1">
        <f t="array" ref="P3105">IF(Q3105&gt;0,INDEX(Q3105:Q15239,MATCH(TRUE,INDEX(Q3105:Q15239="",,),0)-1),"")</f>
        <v>4</v>
      </c>
      <c r="Q3105">
        <f t="shared" si="71"/>
        <v>3</v>
      </c>
      <c r="R3105">
        <f>IF(P3105="","",0)</f>
        <v>0</v>
      </c>
    </row>
    <row r="3106" spans="1:18" x14ac:dyDescent="0.3">
      <c r="A3106" t="s">
        <v>538</v>
      </c>
      <c r="B3106" s="1">
        <v>38966</v>
      </c>
      <c r="C3106" t="s">
        <v>539</v>
      </c>
      <c r="D3106" t="s">
        <v>548</v>
      </c>
      <c r="E3106" t="s">
        <v>549</v>
      </c>
      <c r="G3106" s="6" t="s">
        <v>88</v>
      </c>
      <c r="H3106" t="s">
        <v>101</v>
      </c>
      <c r="I3106" t="s">
        <v>21</v>
      </c>
      <c r="J3106" t="s">
        <v>73</v>
      </c>
      <c r="K3106">
        <v>5</v>
      </c>
      <c r="L3106">
        <v>25</v>
      </c>
      <c r="M3106" t="s">
        <v>544</v>
      </c>
      <c r="N3106">
        <v>25</v>
      </c>
      <c r="P3106" cm="1">
        <f t="array" ref="P3106">IF(Q3106&gt;0,INDEX(Q3106:Q15240,MATCH(TRUE,INDEX(Q3106:Q15240="",,),0)-1),"")</f>
        <v>4</v>
      </c>
      <c r="Q3106">
        <f t="shared" si="71"/>
        <v>3</v>
      </c>
      <c r="R3106">
        <f>IF(P3106="","",0)</f>
        <v>0</v>
      </c>
    </row>
    <row r="3107" spans="1:18" x14ac:dyDescent="0.3">
      <c r="A3107" t="s">
        <v>538</v>
      </c>
      <c r="B3107" s="1">
        <v>38966</v>
      </c>
      <c r="C3107" t="s">
        <v>539</v>
      </c>
      <c r="D3107" t="s">
        <v>548</v>
      </c>
      <c r="E3107" t="s">
        <v>549</v>
      </c>
      <c r="G3107" s="6" t="s">
        <v>88</v>
      </c>
      <c r="H3107" t="s">
        <v>72</v>
      </c>
      <c r="I3107" t="s">
        <v>21</v>
      </c>
      <c r="J3107" t="s">
        <v>73</v>
      </c>
      <c r="K3107">
        <v>60</v>
      </c>
      <c r="L3107">
        <v>20</v>
      </c>
      <c r="M3107" t="s">
        <v>544</v>
      </c>
      <c r="N3107">
        <v>20</v>
      </c>
      <c r="P3107" cm="1">
        <f t="array" ref="P3107">IF(Q3107&gt;0,INDEX(Q3107:Q15241,MATCH(TRUE,INDEX(Q3107:Q15241="",,),0)-1),"")</f>
        <v>4</v>
      </c>
      <c r="Q3107">
        <f t="shared" si="71"/>
        <v>3</v>
      </c>
      <c r="R3107">
        <f>IF(P3107="","",0)</f>
        <v>0</v>
      </c>
    </row>
    <row r="3108" spans="1:18" x14ac:dyDescent="0.3">
      <c r="A3108" t="s">
        <v>538</v>
      </c>
      <c r="B3108" s="1">
        <v>38966</v>
      </c>
      <c r="C3108" t="s">
        <v>539</v>
      </c>
      <c r="D3108" t="s">
        <v>548</v>
      </c>
      <c r="E3108" t="s">
        <v>549</v>
      </c>
      <c r="G3108" t="s">
        <v>19</v>
      </c>
      <c r="H3108" t="s">
        <v>67</v>
      </c>
      <c r="I3108" t="s">
        <v>45</v>
      </c>
      <c r="J3108" t="s">
        <v>93</v>
      </c>
      <c r="K3108">
        <v>60.9</v>
      </c>
      <c r="L3108">
        <v>101</v>
      </c>
      <c r="M3108" t="s">
        <v>445</v>
      </c>
      <c r="N3108">
        <v>101</v>
      </c>
      <c r="P3108" cm="1">
        <f t="array" ref="P3108">IF(Q3108&gt;0,INDEX(Q3108:Q15242,MATCH(TRUE,INDEX(Q3108:Q15242="",,),0)-1),"")</f>
        <v>4</v>
      </c>
      <c r="Q3108">
        <f t="shared" si="71"/>
        <v>4</v>
      </c>
      <c r="R3108">
        <f>IF(P3108="","",0)</f>
        <v>0</v>
      </c>
    </row>
    <row r="3109" spans="1:18" x14ac:dyDescent="0.3">
      <c r="A3109" t="s">
        <v>538</v>
      </c>
      <c r="B3109" s="1">
        <v>38966</v>
      </c>
      <c r="C3109" t="s">
        <v>539</v>
      </c>
      <c r="D3109" t="s">
        <v>548</v>
      </c>
      <c r="E3109" t="s">
        <v>549</v>
      </c>
      <c r="G3109" t="s">
        <v>19</v>
      </c>
      <c r="H3109" t="s">
        <v>41</v>
      </c>
      <c r="I3109" t="s">
        <v>45</v>
      </c>
      <c r="J3109" t="s">
        <v>93</v>
      </c>
      <c r="K3109">
        <v>63.1</v>
      </c>
      <c r="L3109">
        <v>116</v>
      </c>
      <c r="M3109" t="s">
        <v>445</v>
      </c>
      <c r="N3109">
        <v>116</v>
      </c>
      <c r="P3109" cm="1">
        <f t="array" ref="P3109">IF(Q3109&gt;0,INDEX(Q3109:Q15243,MATCH(TRUE,INDEX(Q3109:Q15243="",,),0)-1),"")</f>
        <v>4</v>
      </c>
      <c r="Q3109">
        <f t="shared" si="71"/>
        <v>4</v>
      </c>
      <c r="R3109">
        <f>IF(P3109="","",0)</f>
        <v>0</v>
      </c>
    </row>
    <row r="3110" spans="1:18" x14ac:dyDescent="0.3">
      <c r="A3110" t="s">
        <v>538</v>
      </c>
      <c r="B3110" s="1">
        <v>38966</v>
      </c>
      <c r="C3110" t="s">
        <v>539</v>
      </c>
      <c r="D3110" t="s">
        <v>548</v>
      </c>
      <c r="E3110" t="s">
        <v>549</v>
      </c>
      <c r="G3110" t="s">
        <v>19</v>
      </c>
      <c r="H3110" t="s">
        <v>183</v>
      </c>
      <c r="I3110" t="s">
        <v>21</v>
      </c>
      <c r="J3110" t="s">
        <v>73</v>
      </c>
      <c r="K3110">
        <v>425</v>
      </c>
      <c r="L3110">
        <v>18.5</v>
      </c>
      <c r="M3110" t="s">
        <v>445</v>
      </c>
      <c r="N3110">
        <v>21.32</v>
      </c>
      <c r="P3110" cm="1">
        <f t="array" ref="P3110">IF(Q3110&gt;0,INDEX(Q3110:Q15244,MATCH(TRUE,INDEX(Q3110:Q15244="",,),0)-1),"")</f>
        <v>4</v>
      </c>
      <c r="Q3110">
        <f t="shared" si="71"/>
        <v>4</v>
      </c>
      <c r="R3110">
        <f>IF(P3110="","",0)</f>
        <v>0</v>
      </c>
    </row>
    <row r="3111" spans="1:18" x14ac:dyDescent="0.3">
      <c r="A3111" t="s">
        <v>538</v>
      </c>
      <c r="B3111" s="1">
        <v>38966</v>
      </c>
      <c r="C3111" t="s">
        <v>539</v>
      </c>
      <c r="D3111" t="s">
        <v>548</v>
      </c>
      <c r="E3111" t="s">
        <v>549</v>
      </c>
      <c r="G3111" t="s">
        <v>19</v>
      </c>
      <c r="H3111" t="s">
        <v>67</v>
      </c>
      <c r="I3111" t="s">
        <v>21</v>
      </c>
      <c r="J3111" t="s">
        <v>73</v>
      </c>
      <c r="K3111">
        <v>113</v>
      </c>
      <c r="L3111">
        <v>21</v>
      </c>
      <c r="M3111" t="s">
        <v>445</v>
      </c>
      <c r="N3111">
        <v>21</v>
      </c>
      <c r="P3111" cm="1">
        <f t="array" ref="P3111">IF(Q3111&gt;0,INDEX(Q3111:Q15245,MATCH(TRUE,INDEX(Q3111:Q15245="",,),0)-1),"")</f>
        <v>4</v>
      </c>
      <c r="Q3111">
        <f t="shared" si="71"/>
        <v>4</v>
      </c>
      <c r="R3111">
        <f>IF(P3111="","",0)</f>
        <v>0</v>
      </c>
    </row>
    <row r="3112" spans="1:18" x14ac:dyDescent="0.3">
      <c r="A3112" t="s">
        <v>538</v>
      </c>
      <c r="B3112" s="1">
        <v>38966</v>
      </c>
      <c r="C3112" t="s">
        <v>539</v>
      </c>
      <c r="D3112" t="s">
        <v>548</v>
      </c>
      <c r="E3112" t="s">
        <v>549</v>
      </c>
      <c r="G3112" t="s">
        <v>19</v>
      </c>
      <c r="H3112" t="s">
        <v>41</v>
      </c>
      <c r="I3112" t="s">
        <v>21</v>
      </c>
      <c r="J3112" t="s">
        <v>73</v>
      </c>
      <c r="K3112">
        <v>116</v>
      </c>
      <c r="L3112">
        <v>21</v>
      </c>
      <c r="M3112" t="s">
        <v>445</v>
      </c>
      <c r="N3112">
        <v>21</v>
      </c>
      <c r="P3112" cm="1">
        <f t="array" ref="P3112">IF(Q3112&gt;0,INDEX(Q3112:Q15246,MATCH(TRUE,INDEX(Q3112:Q15246="",,),0)-1),"")</f>
        <v>4</v>
      </c>
      <c r="Q3112">
        <f t="shared" si="71"/>
        <v>4</v>
      </c>
      <c r="R3112">
        <f>IF(P3112="","",0)</f>
        <v>0</v>
      </c>
    </row>
    <row r="3113" spans="1:18" x14ac:dyDescent="0.3">
      <c r="A3113" t="s">
        <v>538</v>
      </c>
      <c r="B3113" s="1">
        <v>38966</v>
      </c>
      <c r="C3113" t="s">
        <v>539</v>
      </c>
      <c r="D3113" t="s">
        <v>548</v>
      </c>
      <c r="E3113" t="s">
        <v>549</v>
      </c>
      <c r="G3113" s="6" t="s">
        <v>88</v>
      </c>
      <c r="H3113" t="s">
        <v>72</v>
      </c>
      <c r="I3113" t="s">
        <v>45</v>
      </c>
      <c r="J3113" t="s">
        <v>93</v>
      </c>
      <c r="K3113">
        <v>3.7</v>
      </c>
      <c r="L3113">
        <v>99</v>
      </c>
      <c r="M3113" t="s">
        <v>445</v>
      </c>
      <c r="N3113">
        <v>99</v>
      </c>
      <c r="P3113" cm="1">
        <f t="array" ref="P3113">IF(Q3113&gt;0,INDEX(Q3113:Q15247,MATCH(TRUE,INDEX(Q3113:Q15247="",,),0)-1),"")</f>
        <v>4</v>
      </c>
      <c r="Q3113">
        <f t="shared" si="71"/>
        <v>4</v>
      </c>
      <c r="R3113">
        <f>IF(P3113="","",0)</f>
        <v>0</v>
      </c>
    </row>
    <row r="3114" spans="1:18" x14ac:dyDescent="0.3">
      <c r="A3114" t="s">
        <v>538</v>
      </c>
      <c r="B3114" s="1">
        <v>38966</v>
      </c>
      <c r="C3114" t="s">
        <v>539</v>
      </c>
      <c r="D3114" t="s">
        <v>548</v>
      </c>
      <c r="E3114" t="s">
        <v>549</v>
      </c>
      <c r="G3114" s="6" t="s">
        <v>88</v>
      </c>
      <c r="H3114" t="s">
        <v>96</v>
      </c>
      <c r="I3114" t="s">
        <v>21</v>
      </c>
      <c r="J3114" t="s">
        <v>73</v>
      </c>
      <c r="K3114">
        <v>50</v>
      </c>
      <c r="L3114">
        <v>17</v>
      </c>
      <c r="M3114" t="s">
        <v>445</v>
      </c>
      <c r="N3114">
        <v>17</v>
      </c>
      <c r="P3114" cm="1">
        <f t="array" ref="P3114">IF(Q3114&gt;0,INDEX(Q3114:Q15248,MATCH(TRUE,INDEX(Q3114:Q15248="",,),0)-1),"")</f>
        <v>4</v>
      </c>
      <c r="Q3114">
        <f t="shared" si="71"/>
        <v>4</v>
      </c>
      <c r="R3114">
        <f>IF(P3114="","",0)</f>
        <v>0</v>
      </c>
    </row>
    <row r="3115" spans="1:18" x14ac:dyDescent="0.3">
      <c r="A3115" t="s">
        <v>538</v>
      </c>
      <c r="B3115" s="1">
        <v>38966</v>
      </c>
      <c r="C3115" t="s">
        <v>539</v>
      </c>
      <c r="D3115" t="s">
        <v>548</v>
      </c>
      <c r="E3115" t="s">
        <v>549</v>
      </c>
      <c r="G3115" s="6" t="s">
        <v>88</v>
      </c>
      <c r="H3115" t="s">
        <v>128</v>
      </c>
      <c r="I3115" t="s">
        <v>21</v>
      </c>
      <c r="J3115" t="s">
        <v>73</v>
      </c>
      <c r="K3115">
        <v>34</v>
      </c>
      <c r="L3115">
        <v>26</v>
      </c>
      <c r="M3115" t="s">
        <v>445</v>
      </c>
      <c r="N3115">
        <v>26</v>
      </c>
      <c r="P3115" cm="1">
        <f t="array" ref="P3115">IF(Q3115&gt;0,INDEX(Q3115:Q15249,MATCH(TRUE,INDEX(Q3115:Q15249="",,),0)-1),"")</f>
        <v>4</v>
      </c>
      <c r="Q3115">
        <f t="shared" si="71"/>
        <v>4</v>
      </c>
      <c r="R3115">
        <f>IF(P3115="","",0)</f>
        <v>0</v>
      </c>
    </row>
    <row r="3116" spans="1:18" x14ac:dyDescent="0.3">
      <c r="A3116" t="s">
        <v>538</v>
      </c>
      <c r="B3116" s="1">
        <v>38966</v>
      </c>
      <c r="C3116" t="s">
        <v>539</v>
      </c>
      <c r="D3116" t="s">
        <v>548</v>
      </c>
      <c r="E3116" t="s">
        <v>549</v>
      </c>
      <c r="G3116" s="6" t="s">
        <v>88</v>
      </c>
      <c r="H3116" t="s">
        <v>116</v>
      </c>
      <c r="I3116" t="s">
        <v>21</v>
      </c>
      <c r="J3116" t="s">
        <v>73</v>
      </c>
      <c r="K3116">
        <v>7</v>
      </c>
      <c r="L3116">
        <v>18</v>
      </c>
      <c r="M3116" t="s">
        <v>445</v>
      </c>
      <c r="N3116">
        <v>18</v>
      </c>
      <c r="P3116" cm="1">
        <f t="array" ref="P3116">IF(Q3116&gt;0,INDEX(Q3116:Q15250,MATCH(TRUE,INDEX(Q3116:Q15250="",,),0)-1),"")</f>
        <v>4</v>
      </c>
      <c r="Q3116">
        <f t="shared" si="71"/>
        <v>4</v>
      </c>
      <c r="R3116">
        <f>IF(P3116="","",0)</f>
        <v>0</v>
      </c>
    </row>
    <row r="3117" spans="1:18" x14ac:dyDescent="0.3">
      <c r="A3117" t="s">
        <v>538</v>
      </c>
      <c r="B3117" s="1">
        <v>38966</v>
      </c>
      <c r="C3117" t="s">
        <v>539</v>
      </c>
      <c r="D3117" t="s">
        <v>548</v>
      </c>
      <c r="E3117" t="s">
        <v>549</v>
      </c>
      <c r="G3117" s="6" t="s">
        <v>88</v>
      </c>
      <c r="H3117" t="s">
        <v>312</v>
      </c>
      <c r="I3117" t="s">
        <v>21</v>
      </c>
      <c r="J3117" t="s">
        <v>73</v>
      </c>
      <c r="K3117">
        <v>18</v>
      </c>
      <c r="L3117">
        <v>17</v>
      </c>
      <c r="M3117" t="s">
        <v>445</v>
      </c>
      <c r="N3117">
        <v>17</v>
      </c>
      <c r="P3117" cm="1">
        <f t="array" ref="P3117">IF(Q3117&gt;0,INDEX(Q3117:Q15251,MATCH(TRUE,INDEX(Q3117:Q15251="",,),0)-1),"")</f>
        <v>4</v>
      </c>
      <c r="Q3117">
        <f t="shared" si="71"/>
        <v>4</v>
      </c>
      <c r="R3117">
        <f>IF(P3117="","",0)</f>
        <v>0</v>
      </c>
    </row>
    <row r="3118" spans="1:18" x14ac:dyDescent="0.3">
      <c r="A3118" t="s">
        <v>538</v>
      </c>
      <c r="B3118" s="1">
        <v>38966</v>
      </c>
      <c r="C3118" t="s">
        <v>539</v>
      </c>
      <c r="D3118" t="s">
        <v>548</v>
      </c>
      <c r="E3118" t="s">
        <v>549</v>
      </c>
      <c r="G3118" s="6" t="s">
        <v>88</v>
      </c>
      <c r="H3118" t="s">
        <v>543</v>
      </c>
      <c r="I3118" t="s">
        <v>21</v>
      </c>
      <c r="J3118" t="s">
        <v>73</v>
      </c>
      <c r="K3118">
        <v>60</v>
      </c>
      <c r="L3118">
        <v>5.25</v>
      </c>
      <c r="M3118" t="s">
        <v>445</v>
      </c>
      <c r="N3118">
        <v>5.25</v>
      </c>
      <c r="P3118" cm="1">
        <f t="array" ref="P3118">IF(Q3118&gt;0,INDEX(Q3118:Q15252,MATCH(TRUE,INDEX(Q3118:Q15252="",,),0)-1),"")</f>
        <v>4</v>
      </c>
      <c r="Q3118">
        <f t="shared" si="71"/>
        <v>4</v>
      </c>
      <c r="R3118">
        <f>IF(P3118="","",0)</f>
        <v>0</v>
      </c>
    </row>
    <row r="3119" spans="1:18" x14ac:dyDescent="0.3">
      <c r="A3119" t="s">
        <v>538</v>
      </c>
      <c r="B3119" s="1">
        <v>38966</v>
      </c>
      <c r="C3119" t="s">
        <v>539</v>
      </c>
      <c r="D3119" t="s">
        <v>548</v>
      </c>
      <c r="E3119" t="s">
        <v>549</v>
      </c>
      <c r="G3119" s="6" t="s">
        <v>88</v>
      </c>
      <c r="H3119" t="s">
        <v>101</v>
      </c>
      <c r="I3119" t="s">
        <v>21</v>
      </c>
      <c r="J3119" t="s">
        <v>73</v>
      </c>
      <c r="K3119">
        <v>5</v>
      </c>
      <c r="L3119">
        <v>25</v>
      </c>
      <c r="M3119" t="s">
        <v>445</v>
      </c>
      <c r="N3119">
        <v>25</v>
      </c>
      <c r="P3119" cm="1">
        <f t="array" ref="P3119">IF(Q3119&gt;0,INDEX(Q3119:Q15253,MATCH(TRUE,INDEX(Q3119:Q15253="",,),0)-1),"")</f>
        <v>4</v>
      </c>
      <c r="Q3119">
        <f t="shared" si="71"/>
        <v>4</v>
      </c>
      <c r="R3119">
        <f>IF(P3119="","",0)</f>
        <v>0</v>
      </c>
    </row>
    <row r="3120" spans="1:18" x14ac:dyDescent="0.3">
      <c r="A3120" t="s">
        <v>538</v>
      </c>
      <c r="B3120" s="1">
        <v>38966</v>
      </c>
      <c r="C3120" t="s">
        <v>539</v>
      </c>
      <c r="D3120" t="s">
        <v>548</v>
      </c>
      <c r="E3120" t="s">
        <v>549</v>
      </c>
      <c r="G3120" s="6" t="s">
        <v>88</v>
      </c>
      <c r="H3120" t="s">
        <v>72</v>
      </c>
      <c r="I3120" t="s">
        <v>21</v>
      </c>
      <c r="J3120" t="s">
        <v>73</v>
      </c>
      <c r="K3120">
        <v>60</v>
      </c>
      <c r="L3120">
        <v>20</v>
      </c>
      <c r="M3120" t="s">
        <v>445</v>
      </c>
      <c r="N3120">
        <v>20</v>
      </c>
      <c r="P3120" cm="1">
        <f t="array" ref="P3120">IF(Q3120&gt;0,INDEX(Q3120:Q15254,MATCH(TRUE,INDEX(Q3120:Q15254="",,),0)-1),"")</f>
        <v>4</v>
      </c>
      <c r="Q3120">
        <f t="shared" si="71"/>
        <v>4</v>
      </c>
      <c r="R3120">
        <f>IF(P3120="","",0)</f>
        <v>0</v>
      </c>
    </row>
    <row r="3121" spans="1:18" x14ac:dyDescent="0.3">
      <c r="P3121" t="str" cm="1">
        <f t="array" ref="P3121">IF(Q3121&gt;0,INDEX(Q3121:Q15255,MATCH(TRUE,INDEX(Q3121:Q15255="",,),0)-1),"")</f>
        <v/>
      </c>
      <c r="R3121" t="str">
        <f>IF(P3121="","",0)</f>
        <v/>
      </c>
    </row>
    <row r="3122" spans="1:18" x14ac:dyDescent="0.3">
      <c r="A3122" t="s">
        <v>538</v>
      </c>
      <c r="B3122" s="1">
        <v>38966</v>
      </c>
      <c r="C3122" t="s">
        <v>539</v>
      </c>
      <c r="D3122" t="s">
        <v>551</v>
      </c>
      <c r="E3122" t="s">
        <v>552</v>
      </c>
      <c r="G3122" t="s">
        <v>19</v>
      </c>
      <c r="H3122" t="s">
        <v>85</v>
      </c>
      <c r="I3122" t="s">
        <v>45</v>
      </c>
      <c r="J3122" t="s">
        <v>93</v>
      </c>
      <c r="K3122">
        <v>9.1999999999999993</v>
      </c>
      <c r="L3122">
        <v>98</v>
      </c>
      <c r="M3122" t="s">
        <v>465</v>
      </c>
      <c r="N3122">
        <v>150</v>
      </c>
      <c r="O3122" t="s">
        <v>24</v>
      </c>
      <c r="P3122" cm="1">
        <f t="array" ref="P3122">IF(Q3122&gt;0,INDEX(Q3122:Q15256,MATCH(TRUE,INDEX(Q3122:Q15256="",,),0)-1),"")</f>
        <v>4</v>
      </c>
      <c r="Q3122">
        <f>INT((ROW()-3122)/10)+1</f>
        <v>1</v>
      </c>
      <c r="R3122">
        <f>IF(P3122="","",0)</f>
        <v>0</v>
      </c>
    </row>
    <row r="3123" spans="1:18" x14ac:dyDescent="0.3">
      <c r="A3123" t="s">
        <v>538</v>
      </c>
      <c r="B3123" s="1">
        <v>38966</v>
      </c>
      <c r="C3123" t="s">
        <v>539</v>
      </c>
      <c r="D3123" t="s">
        <v>551</v>
      </c>
      <c r="E3123" t="s">
        <v>552</v>
      </c>
      <c r="G3123" t="s">
        <v>19</v>
      </c>
      <c r="H3123" t="s">
        <v>67</v>
      </c>
      <c r="I3123" t="s">
        <v>45</v>
      </c>
      <c r="J3123" t="s">
        <v>93</v>
      </c>
      <c r="K3123">
        <v>19</v>
      </c>
      <c r="L3123">
        <v>102</v>
      </c>
      <c r="M3123" t="s">
        <v>465</v>
      </c>
      <c r="N3123">
        <v>150</v>
      </c>
      <c r="O3123" t="s">
        <v>24</v>
      </c>
      <c r="P3123" cm="1">
        <f t="array" ref="P3123">IF(Q3123&gt;0,INDEX(Q3123:Q15257,MATCH(TRUE,INDEX(Q3123:Q15257="",,),0)-1),"")</f>
        <v>4</v>
      </c>
      <c r="Q3123">
        <f t="shared" ref="Q3123:Q3161" si="72">INT((ROW()-3122)/10)+1</f>
        <v>1</v>
      </c>
      <c r="R3123">
        <f>IF(P3123="","",0)</f>
        <v>0</v>
      </c>
    </row>
    <row r="3124" spans="1:18" x14ac:dyDescent="0.3">
      <c r="A3124" t="s">
        <v>538</v>
      </c>
      <c r="B3124" s="1">
        <v>38966</v>
      </c>
      <c r="C3124" t="s">
        <v>539</v>
      </c>
      <c r="D3124" t="s">
        <v>551</v>
      </c>
      <c r="E3124" t="s">
        <v>552</v>
      </c>
      <c r="G3124" t="s">
        <v>19</v>
      </c>
      <c r="H3124" t="s">
        <v>67</v>
      </c>
      <c r="I3124" t="s">
        <v>21</v>
      </c>
      <c r="J3124" t="s">
        <v>73</v>
      </c>
      <c r="K3124">
        <v>37</v>
      </c>
      <c r="L3124">
        <v>28</v>
      </c>
      <c r="M3124" t="s">
        <v>465</v>
      </c>
      <c r="N3124">
        <v>30</v>
      </c>
      <c r="O3124" t="s">
        <v>24</v>
      </c>
      <c r="P3124" cm="1">
        <f t="array" ref="P3124">IF(Q3124&gt;0,INDEX(Q3124:Q15258,MATCH(TRUE,INDEX(Q3124:Q15258="",,),0)-1),"")</f>
        <v>4</v>
      </c>
      <c r="Q3124">
        <f t="shared" si="72"/>
        <v>1</v>
      </c>
      <c r="R3124">
        <f>IF(P3124="","",0)</f>
        <v>0</v>
      </c>
    </row>
    <row r="3125" spans="1:18" x14ac:dyDescent="0.3">
      <c r="A3125" t="s">
        <v>538</v>
      </c>
      <c r="B3125" s="1">
        <v>38966</v>
      </c>
      <c r="C3125" t="s">
        <v>539</v>
      </c>
      <c r="D3125" t="s">
        <v>551</v>
      </c>
      <c r="E3125" t="s">
        <v>552</v>
      </c>
      <c r="G3125" t="s">
        <v>19</v>
      </c>
      <c r="H3125" t="s">
        <v>543</v>
      </c>
      <c r="I3125" t="s">
        <v>21</v>
      </c>
      <c r="J3125" t="s">
        <v>73</v>
      </c>
      <c r="K3125">
        <v>135</v>
      </c>
      <c r="L3125">
        <v>6</v>
      </c>
      <c r="M3125" t="s">
        <v>465</v>
      </c>
      <c r="N3125">
        <v>12</v>
      </c>
      <c r="O3125" t="s">
        <v>24</v>
      </c>
      <c r="P3125" cm="1">
        <f t="array" ref="P3125">IF(Q3125&gt;0,INDEX(Q3125:Q15259,MATCH(TRUE,INDEX(Q3125:Q15259="",,),0)-1),"")</f>
        <v>4</v>
      </c>
      <c r="Q3125">
        <f t="shared" si="72"/>
        <v>1</v>
      </c>
      <c r="R3125">
        <f>IF(P3125="","",0)</f>
        <v>0</v>
      </c>
    </row>
    <row r="3126" spans="1:18" x14ac:dyDescent="0.3">
      <c r="A3126" t="s">
        <v>538</v>
      </c>
      <c r="B3126" s="1">
        <v>38966</v>
      </c>
      <c r="C3126" t="s">
        <v>539</v>
      </c>
      <c r="D3126" t="s">
        <v>551</v>
      </c>
      <c r="E3126" t="s">
        <v>552</v>
      </c>
      <c r="G3126" t="s">
        <v>19</v>
      </c>
      <c r="H3126" t="s">
        <v>72</v>
      </c>
      <c r="I3126" t="s">
        <v>21</v>
      </c>
      <c r="J3126" t="s">
        <v>73</v>
      </c>
      <c r="K3126">
        <v>159.6</v>
      </c>
      <c r="L3126">
        <v>22</v>
      </c>
      <c r="M3126" t="s">
        <v>465</v>
      </c>
      <c r="N3126">
        <v>25</v>
      </c>
      <c r="O3126" t="s">
        <v>24</v>
      </c>
      <c r="P3126" cm="1">
        <f t="array" ref="P3126">IF(Q3126&gt;0,INDEX(Q3126:Q15260,MATCH(TRUE,INDEX(Q3126:Q15260="",,),0)-1),"")</f>
        <v>4</v>
      </c>
      <c r="Q3126">
        <f t="shared" si="72"/>
        <v>1</v>
      </c>
      <c r="R3126">
        <f>IF(P3126="","",0)</f>
        <v>0</v>
      </c>
    </row>
    <row r="3127" spans="1:18" x14ac:dyDescent="0.3">
      <c r="A3127" t="s">
        <v>538</v>
      </c>
      <c r="B3127" s="1">
        <v>38966</v>
      </c>
      <c r="C3127" t="s">
        <v>539</v>
      </c>
      <c r="D3127" t="s">
        <v>551</v>
      </c>
      <c r="E3127" t="s">
        <v>552</v>
      </c>
      <c r="G3127" s="6" t="s">
        <v>88</v>
      </c>
      <c r="H3127" t="s">
        <v>264</v>
      </c>
      <c r="I3127" t="s">
        <v>45</v>
      </c>
      <c r="J3127" t="s">
        <v>93</v>
      </c>
      <c r="K3127">
        <v>1.8</v>
      </c>
      <c r="L3127">
        <v>98</v>
      </c>
      <c r="M3127" t="s">
        <v>465</v>
      </c>
      <c r="N3127">
        <v>98</v>
      </c>
      <c r="O3127" t="s">
        <v>24</v>
      </c>
      <c r="P3127" cm="1">
        <f t="array" ref="P3127">IF(Q3127&gt;0,INDEX(Q3127:Q15261,MATCH(TRUE,INDEX(Q3127:Q15261="",,),0)-1),"")</f>
        <v>4</v>
      </c>
      <c r="Q3127">
        <f t="shared" si="72"/>
        <v>1</v>
      </c>
      <c r="R3127">
        <f>IF(P3127="","",0)</f>
        <v>0</v>
      </c>
    </row>
    <row r="3128" spans="1:18" x14ac:dyDescent="0.3">
      <c r="A3128" t="s">
        <v>538</v>
      </c>
      <c r="B3128" s="1">
        <v>38966</v>
      </c>
      <c r="C3128" t="s">
        <v>539</v>
      </c>
      <c r="D3128" t="s">
        <v>551</v>
      </c>
      <c r="E3128" t="s">
        <v>552</v>
      </c>
      <c r="G3128" s="6" t="s">
        <v>88</v>
      </c>
      <c r="H3128" t="s">
        <v>41</v>
      </c>
      <c r="I3128" t="s">
        <v>45</v>
      </c>
      <c r="J3128" t="s">
        <v>93</v>
      </c>
      <c r="K3128">
        <v>0.7</v>
      </c>
      <c r="L3128">
        <v>115</v>
      </c>
      <c r="M3128" t="s">
        <v>465</v>
      </c>
      <c r="N3128">
        <v>115</v>
      </c>
      <c r="O3128" t="s">
        <v>24</v>
      </c>
      <c r="P3128" cm="1">
        <f t="array" ref="P3128">IF(Q3128&gt;0,INDEX(Q3128:Q15262,MATCH(TRUE,INDEX(Q3128:Q15262="",,),0)-1),"")</f>
        <v>4</v>
      </c>
      <c r="Q3128">
        <f t="shared" si="72"/>
        <v>1</v>
      </c>
      <c r="R3128">
        <f>IF(P3128="","",0)</f>
        <v>0</v>
      </c>
    </row>
    <row r="3129" spans="1:18" x14ac:dyDescent="0.3">
      <c r="A3129" t="s">
        <v>538</v>
      </c>
      <c r="B3129" s="1">
        <v>38966</v>
      </c>
      <c r="C3129" t="s">
        <v>539</v>
      </c>
      <c r="D3129" t="s">
        <v>551</v>
      </c>
      <c r="E3129" t="s">
        <v>552</v>
      </c>
      <c r="G3129" s="6" t="s">
        <v>88</v>
      </c>
      <c r="H3129" t="s">
        <v>72</v>
      </c>
      <c r="I3129" t="s">
        <v>45</v>
      </c>
      <c r="J3129" t="s">
        <v>93</v>
      </c>
      <c r="K3129">
        <v>0.3</v>
      </c>
      <c r="L3129">
        <v>118</v>
      </c>
      <c r="M3129" t="s">
        <v>465</v>
      </c>
      <c r="N3129">
        <v>118</v>
      </c>
      <c r="O3129" t="s">
        <v>24</v>
      </c>
      <c r="P3129" cm="1">
        <f t="array" ref="P3129">IF(Q3129&gt;0,INDEX(Q3129:Q15263,MATCH(TRUE,INDEX(Q3129:Q15263="",,),0)-1),"")</f>
        <v>4</v>
      </c>
      <c r="Q3129">
        <f t="shared" si="72"/>
        <v>1</v>
      </c>
      <c r="R3129">
        <f>IF(P3129="","",0)</f>
        <v>0</v>
      </c>
    </row>
    <row r="3130" spans="1:18" x14ac:dyDescent="0.3">
      <c r="A3130" t="s">
        <v>538</v>
      </c>
      <c r="B3130" s="1">
        <v>38966</v>
      </c>
      <c r="C3130" t="s">
        <v>539</v>
      </c>
      <c r="D3130" t="s">
        <v>551</v>
      </c>
      <c r="E3130" t="s">
        <v>552</v>
      </c>
      <c r="G3130" s="6" t="s">
        <v>88</v>
      </c>
      <c r="H3130" t="s">
        <v>85</v>
      </c>
      <c r="I3130" t="s">
        <v>21</v>
      </c>
      <c r="J3130" t="s">
        <v>73</v>
      </c>
      <c r="K3130">
        <v>24</v>
      </c>
      <c r="L3130">
        <v>24</v>
      </c>
      <c r="M3130" t="s">
        <v>465</v>
      </c>
      <c r="N3130">
        <v>24</v>
      </c>
      <c r="O3130" t="s">
        <v>24</v>
      </c>
      <c r="P3130" cm="1">
        <f t="array" ref="P3130">IF(Q3130&gt;0,INDEX(Q3130:Q15264,MATCH(TRUE,INDEX(Q3130:Q15264="",,),0)-1),"")</f>
        <v>4</v>
      </c>
      <c r="Q3130">
        <f t="shared" si="72"/>
        <v>1</v>
      </c>
      <c r="R3130">
        <f>IF(P3130="","",0)</f>
        <v>0</v>
      </c>
    </row>
    <row r="3131" spans="1:18" x14ac:dyDescent="0.3">
      <c r="A3131" t="s">
        <v>538</v>
      </c>
      <c r="B3131" s="1">
        <v>38966</v>
      </c>
      <c r="C3131" t="s">
        <v>539</v>
      </c>
      <c r="D3131" t="s">
        <v>551</v>
      </c>
      <c r="E3131" t="s">
        <v>552</v>
      </c>
      <c r="G3131" s="6" t="s">
        <v>88</v>
      </c>
      <c r="H3131" t="s">
        <v>264</v>
      </c>
      <c r="I3131" t="s">
        <v>21</v>
      </c>
      <c r="J3131" t="s">
        <v>73</v>
      </c>
      <c r="K3131">
        <v>5</v>
      </c>
      <c r="L3131">
        <v>22</v>
      </c>
      <c r="M3131" t="s">
        <v>465</v>
      </c>
      <c r="N3131">
        <v>22</v>
      </c>
      <c r="O3131" t="s">
        <v>24</v>
      </c>
      <c r="P3131" cm="1">
        <f t="array" ref="P3131">IF(Q3131&gt;0,INDEX(Q3131:Q15265,MATCH(TRUE,INDEX(Q3131:Q15265="",,),0)-1),"")</f>
        <v>4</v>
      </c>
      <c r="Q3131">
        <f t="shared" si="72"/>
        <v>1</v>
      </c>
      <c r="R3131">
        <f>IF(P3131="","",0)</f>
        <v>0</v>
      </c>
    </row>
    <row r="3132" spans="1:18" x14ac:dyDescent="0.3">
      <c r="A3132" t="s">
        <v>538</v>
      </c>
      <c r="B3132" s="1">
        <v>38966</v>
      </c>
      <c r="C3132" t="s">
        <v>539</v>
      </c>
      <c r="D3132" t="s">
        <v>551</v>
      </c>
      <c r="E3132" t="s">
        <v>552</v>
      </c>
      <c r="G3132" t="s">
        <v>19</v>
      </c>
      <c r="H3132" t="s">
        <v>85</v>
      </c>
      <c r="I3132" t="s">
        <v>45</v>
      </c>
      <c r="J3132" t="s">
        <v>93</v>
      </c>
      <c r="K3132">
        <v>9.1999999999999993</v>
      </c>
      <c r="L3132">
        <v>98</v>
      </c>
      <c r="M3132" t="s">
        <v>544</v>
      </c>
      <c r="N3132">
        <v>105</v>
      </c>
      <c r="P3132" cm="1">
        <f t="array" ref="P3132">IF(Q3132&gt;0,INDEX(Q3132:Q15266,MATCH(TRUE,INDEX(Q3132:Q15266="",,),0)-1),"")</f>
        <v>4</v>
      </c>
      <c r="Q3132">
        <f t="shared" si="72"/>
        <v>2</v>
      </c>
      <c r="R3132">
        <f>IF(P3132="","",0)</f>
        <v>0</v>
      </c>
    </row>
    <row r="3133" spans="1:18" x14ac:dyDescent="0.3">
      <c r="A3133" t="s">
        <v>538</v>
      </c>
      <c r="B3133" s="1">
        <v>38966</v>
      </c>
      <c r="C3133" t="s">
        <v>539</v>
      </c>
      <c r="D3133" t="s">
        <v>551</v>
      </c>
      <c r="E3133" t="s">
        <v>552</v>
      </c>
      <c r="G3133" t="s">
        <v>19</v>
      </c>
      <c r="H3133" t="s">
        <v>67</v>
      </c>
      <c r="I3133" t="s">
        <v>45</v>
      </c>
      <c r="J3133" t="s">
        <v>93</v>
      </c>
      <c r="K3133">
        <v>19</v>
      </c>
      <c r="L3133">
        <v>102</v>
      </c>
      <c r="M3133" t="s">
        <v>544</v>
      </c>
      <c r="N3133">
        <v>110</v>
      </c>
      <c r="P3133" cm="1">
        <f t="array" ref="P3133">IF(Q3133&gt;0,INDEX(Q3133:Q15267,MATCH(TRUE,INDEX(Q3133:Q15267="",,),0)-1),"")</f>
        <v>4</v>
      </c>
      <c r="Q3133">
        <f t="shared" si="72"/>
        <v>2</v>
      </c>
      <c r="R3133">
        <f>IF(P3133="","",0)</f>
        <v>0</v>
      </c>
    </row>
    <row r="3134" spans="1:18" x14ac:dyDescent="0.3">
      <c r="A3134" t="s">
        <v>538</v>
      </c>
      <c r="B3134" s="1">
        <v>38966</v>
      </c>
      <c r="C3134" t="s">
        <v>539</v>
      </c>
      <c r="D3134" t="s">
        <v>551</v>
      </c>
      <c r="E3134" t="s">
        <v>552</v>
      </c>
      <c r="G3134" t="s">
        <v>19</v>
      </c>
      <c r="H3134" t="s">
        <v>67</v>
      </c>
      <c r="I3134" t="s">
        <v>21</v>
      </c>
      <c r="J3134" t="s">
        <v>73</v>
      </c>
      <c r="K3134">
        <v>37</v>
      </c>
      <c r="L3134">
        <v>28</v>
      </c>
      <c r="M3134" t="s">
        <v>544</v>
      </c>
      <c r="N3134">
        <v>30</v>
      </c>
      <c r="P3134" cm="1">
        <f t="array" ref="P3134">IF(Q3134&gt;0,INDEX(Q3134:Q15268,MATCH(TRUE,INDEX(Q3134:Q15268="",,),0)-1),"")</f>
        <v>4</v>
      </c>
      <c r="Q3134">
        <f t="shared" si="72"/>
        <v>2</v>
      </c>
      <c r="R3134">
        <f>IF(P3134="","",0)</f>
        <v>0</v>
      </c>
    </row>
    <row r="3135" spans="1:18" x14ac:dyDescent="0.3">
      <c r="A3135" t="s">
        <v>538</v>
      </c>
      <c r="B3135" s="1">
        <v>38966</v>
      </c>
      <c r="C3135" t="s">
        <v>539</v>
      </c>
      <c r="D3135" t="s">
        <v>551</v>
      </c>
      <c r="E3135" t="s">
        <v>552</v>
      </c>
      <c r="G3135" t="s">
        <v>19</v>
      </c>
      <c r="H3135" t="s">
        <v>543</v>
      </c>
      <c r="I3135" t="s">
        <v>21</v>
      </c>
      <c r="J3135" t="s">
        <v>73</v>
      </c>
      <c r="K3135">
        <v>135</v>
      </c>
      <c r="L3135">
        <v>6</v>
      </c>
      <c r="M3135" t="s">
        <v>544</v>
      </c>
      <c r="N3135">
        <v>10</v>
      </c>
      <c r="P3135" cm="1">
        <f t="array" ref="P3135">IF(Q3135&gt;0,INDEX(Q3135:Q15269,MATCH(TRUE,INDEX(Q3135:Q15269="",,),0)-1),"")</f>
        <v>4</v>
      </c>
      <c r="Q3135">
        <f t="shared" si="72"/>
        <v>2</v>
      </c>
      <c r="R3135">
        <f>IF(P3135="","",0)</f>
        <v>0</v>
      </c>
    </row>
    <row r="3136" spans="1:18" x14ac:dyDescent="0.3">
      <c r="A3136" t="s">
        <v>538</v>
      </c>
      <c r="B3136" s="1">
        <v>38966</v>
      </c>
      <c r="C3136" t="s">
        <v>539</v>
      </c>
      <c r="D3136" t="s">
        <v>551</v>
      </c>
      <c r="E3136" t="s">
        <v>552</v>
      </c>
      <c r="G3136" t="s">
        <v>19</v>
      </c>
      <c r="H3136" t="s">
        <v>72</v>
      </c>
      <c r="I3136" t="s">
        <v>21</v>
      </c>
      <c r="J3136" t="s">
        <v>73</v>
      </c>
      <c r="K3136">
        <v>159.6</v>
      </c>
      <c r="L3136">
        <v>22</v>
      </c>
      <c r="M3136" t="s">
        <v>544</v>
      </c>
      <c r="N3136">
        <v>24</v>
      </c>
      <c r="P3136" cm="1">
        <f t="array" ref="P3136">IF(Q3136&gt;0,INDEX(Q3136:Q15270,MATCH(TRUE,INDEX(Q3136:Q15270="",,),0)-1),"")</f>
        <v>4</v>
      </c>
      <c r="Q3136">
        <f t="shared" si="72"/>
        <v>2</v>
      </c>
      <c r="R3136">
        <f>IF(P3136="","",0)</f>
        <v>0</v>
      </c>
    </row>
    <row r="3137" spans="1:18" x14ac:dyDescent="0.3">
      <c r="A3137" t="s">
        <v>538</v>
      </c>
      <c r="B3137" s="1">
        <v>38966</v>
      </c>
      <c r="C3137" t="s">
        <v>539</v>
      </c>
      <c r="D3137" t="s">
        <v>551</v>
      </c>
      <c r="E3137" t="s">
        <v>552</v>
      </c>
      <c r="G3137" s="6" t="s">
        <v>88</v>
      </c>
      <c r="H3137" t="s">
        <v>264</v>
      </c>
      <c r="I3137" t="s">
        <v>45</v>
      </c>
      <c r="J3137" t="s">
        <v>93</v>
      </c>
      <c r="K3137">
        <v>1.8</v>
      </c>
      <c r="L3137">
        <v>98</v>
      </c>
      <c r="M3137" t="s">
        <v>544</v>
      </c>
      <c r="N3137">
        <v>98</v>
      </c>
      <c r="P3137" cm="1">
        <f t="array" ref="P3137">IF(Q3137&gt;0,INDEX(Q3137:Q15271,MATCH(TRUE,INDEX(Q3137:Q15271="",,),0)-1),"")</f>
        <v>4</v>
      </c>
      <c r="Q3137">
        <f t="shared" si="72"/>
        <v>2</v>
      </c>
      <c r="R3137">
        <f>IF(P3137="","",0)</f>
        <v>0</v>
      </c>
    </row>
    <row r="3138" spans="1:18" x14ac:dyDescent="0.3">
      <c r="A3138" t="s">
        <v>538</v>
      </c>
      <c r="B3138" s="1">
        <v>38966</v>
      </c>
      <c r="C3138" t="s">
        <v>539</v>
      </c>
      <c r="D3138" t="s">
        <v>551</v>
      </c>
      <c r="E3138" t="s">
        <v>552</v>
      </c>
      <c r="G3138" s="6" t="s">
        <v>88</v>
      </c>
      <c r="H3138" t="s">
        <v>41</v>
      </c>
      <c r="I3138" t="s">
        <v>45</v>
      </c>
      <c r="J3138" t="s">
        <v>93</v>
      </c>
      <c r="K3138">
        <v>0.7</v>
      </c>
      <c r="L3138">
        <v>115</v>
      </c>
      <c r="M3138" t="s">
        <v>544</v>
      </c>
      <c r="N3138">
        <v>115</v>
      </c>
      <c r="P3138" cm="1">
        <f t="array" ref="P3138">IF(Q3138&gt;0,INDEX(Q3138:Q15272,MATCH(TRUE,INDEX(Q3138:Q15272="",,),0)-1),"")</f>
        <v>4</v>
      </c>
      <c r="Q3138">
        <f t="shared" si="72"/>
        <v>2</v>
      </c>
      <c r="R3138">
        <f>IF(P3138="","",0)</f>
        <v>0</v>
      </c>
    </row>
    <row r="3139" spans="1:18" x14ac:dyDescent="0.3">
      <c r="A3139" t="s">
        <v>538</v>
      </c>
      <c r="B3139" s="1">
        <v>38966</v>
      </c>
      <c r="C3139" t="s">
        <v>539</v>
      </c>
      <c r="D3139" t="s">
        <v>551</v>
      </c>
      <c r="E3139" t="s">
        <v>552</v>
      </c>
      <c r="G3139" s="6" t="s">
        <v>88</v>
      </c>
      <c r="H3139" t="s">
        <v>72</v>
      </c>
      <c r="I3139" t="s">
        <v>45</v>
      </c>
      <c r="J3139" t="s">
        <v>93</v>
      </c>
      <c r="K3139">
        <v>0.3</v>
      </c>
      <c r="L3139">
        <v>118</v>
      </c>
      <c r="M3139" t="s">
        <v>544</v>
      </c>
      <c r="N3139">
        <v>118</v>
      </c>
      <c r="P3139" cm="1">
        <f t="array" ref="P3139">IF(Q3139&gt;0,INDEX(Q3139:Q15273,MATCH(TRUE,INDEX(Q3139:Q15273="",,),0)-1),"")</f>
        <v>4</v>
      </c>
      <c r="Q3139">
        <f t="shared" si="72"/>
        <v>2</v>
      </c>
      <c r="R3139">
        <f>IF(P3139="","",0)</f>
        <v>0</v>
      </c>
    </row>
    <row r="3140" spans="1:18" x14ac:dyDescent="0.3">
      <c r="A3140" t="s">
        <v>538</v>
      </c>
      <c r="B3140" s="1">
        <v>38966</v>
      </c>
      <c r="C3140" t="s">
        <v>539</v>
      </c>
      <c r="D3140" t="s">
        <v>551</v>
      </c>
      <c r="E3140" t="s">
        <v>552</v>
      </c>
      <c r="G3140" s="6" t="s">
        <v>88</v>
      </c>
      <c r="H3140" t="s">
        <v>85</v>
      </c>
      <c r="I3140" t="s">
        <v>21</v>
      </c>
      <c r="J3140" t="s">
        <v>73</v>
      </c>
      <c r="K3140">
        <v>24</v>
      </c>
      <c r="L3140">
        <v>24</v>
      </c>
      <c r="M3140" t="s">
        <v>544</v>
      </c>
      <c r="N3140">
        <v>24</v>
      </c>
      <c r="P3140" cm="1">
        <f t="array" ref="P3140">IF(Q3140&gt;0,INDEX(Q3140:Q15274,MATCH(TRUE,INDEX(Q3140:Q15274="",,),0)-1),"")</f>
        <v>4</v>
      </c>
      <c r="Q3140">
        <f t="shared" si="72"/>
        <v>2</v>
      </c>
      <c r="R3140">
        <f>IF(P3140="","",0)</f>
        <v>0</v>
      </c>
    </row>
    <row r="3141" spans="1:18" x14ac:dyDescent="0.3">
      <c r="A3141" t="s">
        <v>538</v>
      </c>
      <c r="B3141" s="1">
        <v>38966</v>
      </c>
      <c r="C3141" t="s">
        <v>539</v>
      </c>
      <c r="D3141" t="s">
        <v>551</v>
      </c>
      <c r="E3141" t="s">
        <v>552</v>
      </c>
      <c r="G3141" s="6" t="s">
        <v>88</v>
      </c>
      <c r="H3141" t="s">
        <v>264</v>
      </c>
      <c r="I3141" t="s">
        <v>21</v>
      </c>
      <c r="J3141" t="s">
        <v>73</v>
      </c>
      <c r="K3141">
        <v>5</v>
      </c>
      <c r="L3141">
        <v>22</v>
      </c>
      <c r="M3141" t="s">
        <v>544</v>
      </c>
      <c r="N3141">
        <v>22</v>
      </c>
      <c r="P3141" cm="1">
        <f t="array" ref="P3141">IF(Q3141&gt;0,INDEX(Q3141:Q15275,MATCH(TRUE,INDEX(Q3141:Q15275="",,),0)-1),"")</f>
        <v>4</v>
      </c>
      <c r="Q3141">
        <f t="shared" si="72"/>
        <v>2</v>
      </c>
      <c r="R3141">
        <f>IF(P3141="","",0)</f>
        <v>0</v>
      </c>
    </row>
    <row r="3142" spans="1:18" x14ac:dyDescent="0.3">
      <c r="A3142" t="s">
        <v>538</v>
      </c>
      <c r="B3142" s="1">
        <v>38966</v>
      </c>
      <c r="C3142" t="s">
        <v>539</v>
      </c>
      <c r="D3142" t="s">
        <v>551</v>
      </c>
      <c r="E3142" t="s">
        <v>552</v>
      </c>
      <c r="G3142" t="s">
        <v>19</v>
      </c>
      <c r="H3142" t="s">
        <v>85</v>
      </c>
      <c r="I3142" t="s">
        <v>45</v>
      </c>
      <c r="J3142" t="s">
        <v>93</v>
      </c>
      <c r="K3142">
        <v>9.1999999999999993</v>
      </c>
      <c r="L3142">
        <v>98</v>
      </c>
      <c r="M3142" t="s">
        <v>445</v>
      </c>
      <c r="N3142">
        <v>98</v>
      </c>
      <c r="P3142" cm="1">
        <f t="array" ref="P3142">IF(Q3142&gt;0,INDEX(Q3142:Q15276,MATCH(TRUE,INDEX(Q3142:Q15276="",,),0)-1),"")</f>
        <v>4</v>
      </c>
      <c r="Q3142">
        <f t="shared" si="72"/>
        <v>3</v>
      </c>
      <c r="R3142">
        <f>IF(P3142="","",0)</f>
        <v>0</v>
      </c>
    </row>
    <row r="3143" spans="1:18" x14ac:dyDescent="0.3">
      <c r="A3143" t="s">
        <v>538</v>
      </c>
      <c r="B3143" s="1">
        <v>38966</v>
      </c>
      <c r="C3143" t="s">
        <v>539</v>
      </c>
      <c r="D3143" t="s">
        <v>551</v>
      </c>
      <c r="E3143" t="s">
        <v>552</v>
      </c>
      <c r="G3143" t="s">
        <v>19</v>
      </c>
      <c r="H3143" t="s">
        <v>67</v>
      </c>
      <c r="I3143" t="s">
        <v>45</v>
      </c>
      <c r="J3143" t="s">
        <v>93</v>
      </c>
      <c r="K3143">
        <v>19</v>
      </c>
      <c r="L3143">
        <v>102</v>
      </c>
      <c r="M3143" t="s">
        <v>445</v>
      </c>
      <c r="N3143">
        <v>102</v>
      </c>
      <c r="P3143" cm="1">
        <f t="array" ref="P3143">IF(Q3143&gt;0,INDEX(Q3143:Q15277,MATCH(TRUE,INDEX(Q3143:Q15277="",,),0)-1),"")</f>
        <v>4</v>
      </c>
      <c r="Q3143">
        <f t="shared" si="72"/>
        <v>3</v>
      </c>
      <c r="R3143">
        <f>IF(P3143="","",0)</f>
        <v>0</v>
      </c>
    </row>
    <row r="3144" spans="1:18" x14ac:dyDescent="0.3">
      <c r="A3144" t="s">
        <v>538</v>
      </c>
      <c r="B3144" s="1">
        <v>38966</v>
      </c>
      <c r="C3144" t="s">
        <v>539</v>
      </c>
      <c r="D3144" t="s">
        <v>551</v>
      </c>
      <c r="E3144" t="s">
        <v>552</v>
      </c>
      <c r="G3144" t="s">
        <v>19</v>
      </c>
      <c r="H3144" t="s">
        <v>67</v>
      </c>
      <c r="I3144" t="s">
        <v>21</v>
      </c>
      <c r="J3144" t="s">
        <v>73</v>
      </c>
      <c r="K3144">
        <v>37</v>
      </c>
      <c r="L3144">
        <v>28</v>
      </c>
      <c r="M3144" t="s">
        <v>445</v>
      </c>
      <c r="N3144">
        <v>48.84</v>
      </c>
      <c r="P3144" cm="1">
        <f t="array" ref="P3144">IF(Q3144&gt;0,INDEX(Q3144:Q15278,MATCH(TRUE,INDEX(Q3144:Q15278="",,),0)-1),"")</f>
        <v>4</v>
      </c>
      <c r="Q3144">
        <f t="shared" si="72"/>
        <v>3</v>
      </c>
      <c r="R3144">
        <f>IF(P3144="","",0)</f>
        <v>0</v>
      </c>
    </row>
    <row r="3145" spans="1:18" x14ac:dyDescent="0.3">
      <c r="A3145" t="s">
        <v>538</v>
      </c>
      <c r="B3145" s="1">
        <v>38966</v>
      </c>
      <c r="C3145" t="s">
        <v>539</v>
      </c>
      <c r="D3145" t="s">
        <v>551</v>
      </c>
      <c r="E3145" t="s">
        <v>552</v>
      </c>
      <c r="G3145" t="s">
        <v>19</v>
      </c>
      <c r="H3145" t="s">
        <v>543</v>
      </c>
      <c r="I3145" t="s">
        <v>21</v>
      </c>
      <c r="J3145" t="s">
        <v>73</v>
      </c>
      <c r="K3145">
        <v>135</v>
      </c>
      <c r="L3145">
        <v>6</v>
      </c>
      <c r="M3145" t="s">
        <v>445</v>
      </c>
      <c r="N3145">
        <v>6</v>
      </c>
      <c r="P3145" cm="1">
        <f t="array" ref="P3145">IF(Q3145&gt;0,INDEX(Q3145:Q15279,MATCH(TRUE,INDEX(Q3145:Q15279="",,),0)-1),"")</f>
        <v>4</v>
      </c>
      <c r="Q3145">
        <f t="shared" si="72"/>
        <v>3</v>
      </c>
      <c r="R3145">
        <f>IF(P3145="","",0)</f>
        <v>0</v>
      </c>
    </row>
    <row r="3146" spans="1:18" x14ac:dyDescent="0.3">
      <c r="A3146" t="s">
        <v>538</v>
      </c>
      <c r="B3146" s="1">
        <v>38966</v>
      </c>
      <c r="C3146" t="s">
        <v>539</v>
      </c>
      <c r="D3146" t="s">
        <v>551</v>
      </c>
      <c r="E3146" t="s">
        <v>552</v>
      </c>
      <c r="G3146" t="s">
        <v>19</v>
      </c>
      <c r="H3146" t="s">
        <v>72</v>
      </c>
      <c r="I3146" t="s">
        <v>21</v>
      </c>
      <c r="J3146" t="s">
        <v>73</v>
      </c>
      <c r="K3146">
        <v>159.6</v>
      </c>
      <c r="L3146">
        <v>22</v>
      </c>
      <c r="M3146" t="s">
        <v>445</v>
      </c>
      <c r="N3146">
        <v>22</v>
      </c>
      <c r="P3146" cm="1">
        <f t="array" ref="P3146">IF(Q3146&gt;0,INDEX(Q3146:Q15280,MATCH(TRUE,INDEX(Q3146:Q15280="",,),0)-1),"")</f>
        <v>4</v>
      </c>
      <c r="Q3146">
        <f t="shared" si="72"/>
        <v>3</v>
      </c>
      <c r="R3146">
        <f>IF(P3146="","",0)</f>
        <v>0</v>
      </c>
    </row>
    <row r="3147" spans="1:18" x14ac:dyDescent="0.3">
      <c r="A3147" t="s">
        <v>538</v>
      </c>
      <c r="B3147" s="1">
        <v>38966</v>
      </c>
      <c r="C3147" t="s">
        <v>539</v>
      </c>
      <c r="D3147" t="s">
        <v>551</v>
      </c>
      <c r="E3147" t="s">
        <v>552</v>
      </c>
      <c r="G3147" s="6" t="s">
        <v>88</v>
      </c>
      <c r="H3147" t="s">
        <v>264</v>
      </c>
      <c r="I3147" t="s">
        <v>45</v>
      </c>
      <c r="J3147" t="s">
        <v>93</v>
      </c>
      <c r="K3147">
        <v>1.8</v>
      </c>
      <c r="L3147">
        <v>98</v>
      </c>
      <c r="M3147" t="s">
        <v>445</v>
      </c>
      <c r="N3147">
        <v>98</v>
      </c>
      <c r="P3147" cm="1">
        <f t="array" ref="P3147">IF(Q3147&gt;0,INDEX(Q3147:Q15281,MATCH(TRUE,INDEX(Q3147:Q15281="",,),0)-1),"")</f>
        <v>4</v>
      </c>
      <c r="Q3147">
        <f t="shared" si="72"/>
        <v>3</v>
      </c>
      <c r="R3147">
        <f>IF(P3147="","",0)</f>
        <v>0</v>
      </c>
    </row>
    <row r="3148" spans="1:18" x14ac:dyDescent="0.3">
      <c r="A3148" t="s">
        <v>538</v>
      </c>
      <c r="B3148" s="1">
        <v>38966</v>
      </c>
      <c r="C3148" t="s">
        <v>539</v>
      </c>
      <c r="D3148" t="s">
        <v>551</v>
      </c>
      <c r="E3148" t="s">
        <v>552</v>
      </c>
      <c r="G3148" s="6" t="s">
        <v>88</v>
      </c>
      <c r="H3148" t="s">
        <v>41</v>
      </c>
      <c r="I3148" t="s">
        <v>45</v>
      </c>
      <c r="J3148" t="s">
        <v>93</v>
      </c>
      <c r="K3148">
        <v>0.7</v>
      </c>
      <c r="L3148">
        <v>115</v>
      </c>
      <c r="M3148" t="s">
        <v>445</v>
      </c>
      <c r="N3148">
        <v>115</v>
      </c>
      <c r="P3148" cm="1">
        <f t="array" ref="P3148">IF(Q3148&gt;0,INDEX(Q3148:Q15282,MATCH(TRUE,INDEX(Q3148:Q15282="",,),0)-1),"")</f>
        <v>4</v>
      </c>
      <c r="Q3148">
        <f t="shared" si="72"/>
        <v>3</v>
      </c>
      <c r="R3148">
        <f>IF(P3148="","",0)</f>
        <v>0</v>
      </c>
    </row>
    <row r="3149" spans="1:18" x14ac:dyDescent="0.3">
      <c r="A3149" t="s">
        <v>538</v>
      </c>
      <c r="B3149" s="1">
        <v>38966</v>
      </c>
      <c r="C3149" t="s">
        <v>539</v>
      </c>
      <c r="D3149" t="s">
        <v>551</v>
      </c>
      <c r="E3149" t="s">
        <v>552</v>
      </c>
      <c r="G3149" s="6" t="s">
        <v>88</v>
      </c>
      <c r="H3149" t="s">
        <v>72</v>
      </c>
      <c r="I3149" t="s">
        <v>45</v>
      </c>
      <c r="J3149" t="s">
        <v>93</v>
      </c>
      <c r="K3149">
        <v>0.3</v>
      </c>
      <c r="L3149">
        <v>118</v>
      </c>
      <c r="M3149" t="s">
        <v>445</v>
      </c>
      <c r="N3149">
        <v>118</v>
      </c>
      <c r="P3149" cm="1">
        <f t="array" ref="P3149">IF(Q3149&gt;0,INDEX(Q3149:Q15283,MATCH(TRUE,INDEX(Q3149:Q15283="",,),0)-1),"")</f>
        <v>4</v>
      </c>
      <c r="Q3149">
        <f t="shared" si="72"/>
        <v>3</v>
      </c>
      <c r="R3149">
        <f>IF(P3149="","",0)</f>
        <v>0</v>
      </c>
    </row>
    <row r="3150" spans="1:18" x14ac:dyDescent="0.3">
      <c r="A3150" t="s">
        <v>538</v>
      </c>
      <c r="B3150" s="1">
        <v>38966</v>
      </c>
      <c r="C3150" t="s">
        <v>539</v>
      </c>
      <c r="D3150" t="s">
        <v>551</v>
      </c>
      <c r="E3150" t="s">
        <v>552</v>
      </c>
      <c r="G3150" s="6" t="s">
        <v>88</v>
      </c>
      <c r="H3150" t="s">
        <v>85</v>
      </c>
      <c r="I3150" t="s">
        <v>21</v>
      </c>
      <c r="J3150" t="s">
        <v>73</v>
      </c>
      <c r="K3150">
        <v>24</v>
      </c>
      <c r="L3150">
        <v>24</v>
      </c>
      <c r="M3150" t="s">
        <v>445</v>
      </c>
      <c r="N3150">
        <v>24</v>
      </c>
      <c r="P3150" cm="1">
        <f t="array" ref="P3150">IF(Q3150&gt;0,INDEX(Q3150:Q15284,MATCH(TRUE,INDEX(Q3150:Q15284="",,),0)-1),"")</f>
        <v>4</v>
      </c>
      <c r="Q3150">
        <f t="shared" si="72"/>
        <v>3</v>
      </c>
      <c r="R3150">
        <f>IF(P3150="","",0)</f>
        <v>0</v>
      </c>
    </row>
    <row r="3151" spans="1:18" x14ac:dyDescent="0.3">
      <c r="A3151" t="s">
        <v>538</v>
      </c>
      <c r="B3151" s="1">
        <v>38966</v>
      </c>
      <c r="C3151" t="s">
        <v>539</v>
      </c>
      <c r="D3151" t="s">
        <v>551</v>
      </c>
      <c r="E3151" t="s">
        <v>552</v>
      </c>
      <c r="G3151" s="6" t="s">
        <v>88</v>
      </c>
      <c r="H3151" t="s">
        <v>264</v>
      </c>
      <c r="I3151" t="s">
        <v>21</v>
      </c>
      <c r="J3151" t="s">
        <v>73</v>
      </c>
      <c r="K3151">
        <v>5</v>
      </c>
      <c r="L3151">
        <v>22</v>
      </c>
      <c r="M3151" t="s">
        <v>445</v>
      </c>
      <c r="N3151">
        <v>22</v>
      </c>
      <c r="P3151" cm="1">
        <f t="array" ref="P3151">IF(Q3151&gt;0,INDEX(Q3151:Q15285,MATCH(TRUE,INDEX(Q3151:Q15285="",,),0)-1),"")</f>
        <v>4</v>
      </c>
      <c r="Q3151">
        <f t="shared" si="72"/>
        <v>3</v>
      </c>
      <c r="R3151">
        <f>IF(P3151="","",0)</f>
        <v>0</v>
      </c>
    </row>
    <row r="3152" spans="1:18" x14ac:dyDescent="0.3">
      <c r="A3152" t="s">
        <v>538</v>
      </c>
      <c r="B3152" s="1">
        <v>38966</v>
      </c>
      <c r="C3152" t="s">
        <v>539</v>
      </c>
      <c r="D3152" t="s">
        <v>551</v>
      </c>
      <c r="E3152" t="s">
        <v>552</v>
      </c>
      <c r="G3152" t="s">
        <v>19</v>
      </c>
      <c r="H3152" t="s">
        <v>85</v>
      </c>
      <c r="I3152" t="s">
        <v>45</v>
      </c>
      <c r="J3152" t="s">
        <v>93</v>
      </c>
      <c r="K3152">
        <v>9.1999999999999993</v>
      </c>
      <c r="L3152">
        <v>98</v>
      </c>
      <c r="M3152" t="s">
        <v>550</v>
      </c>
      <c r="N3152">
        <v>107</v>
      </c>
      <c r="P3152" cm="1">
        <f t="array" ref="P3152">IF(Q3152&gt;0,INDEX(Q3152:Q15286,MATCH(TRUE,INDEX(Q3152:Q15286="",,),0)-1),"")</f>
        <v>4</v>
      </c>
      <c r="Q3152">
        <f t="shared" si="72"/>
        <v>4</v>
      </c>
      <c r="R3152">
        <f>IF(P3152="","",0)</f>
        <v>0</v>
      </c>
    </row>
    <row r="3153" spans="1:18" x14ac:dyDescent="0.3">
      <c r="A3153" t="s">
        <v>538</v>
      </c>
      <c r="B3153" s="1">
        <v>38966</v>
      </c>
      <c r="C3153" t="s">
        <v>539</v>
      </c>
      <c r="D3153" t="s">
        <v>551</v>
      </c>
      <c r="E3153" t="s">
        <v>552</v>
      </c>
      <c r="G3153" t="s">
        <v>19</v>
      </c>
      <c r="H3153" t="s">
        <v>67</v>
      </c>
      <c r="I3153" t="s">
        <v>45</v>
      </c>
      <c r="J3153" t="s">
        <v>93</v>
      </c>
      <c r="K3153">
        <v>19</v>
      </c>
      <c r="L3153">
        <v>102</v>
      </c>
      <c r="M3153" t="s">
        <v>550</v>
      </c>
      <c r="N3153">
        <v>102</v>
      </c>
      <c r="P3153" cm="1">
        <f t="array" ref="P3153">IF(Q3153&gt;0,INDEX(Q3153:Q15287,MATCH(TRUE,INDEX(Q3153:Q15287="",,),0)-1),"")</f>
        <v>4</v>
      </c>
      <c r="Q3153">
        <f t="shared" si="72"/>
        <v>4</v>
      </c>
      <c r="R3153">
        <f>IF(P3153="","",0)</f>
        <v>0</v>
      </c>
    </row>
    <row r="3154" spans="1:18" x14ac:dyDescent="0.3">
      <c r="A3154" t="s">
        <v>538</v>
      </c>
      <c r="B3154" s="1">
        <v>38966</v>
      </c>
      <c r="C3154" t="s">
        <v>539</v>
      </c>
      <c r="D3154" t="s">
        <v>551</v>
      </c>
      <c r="E3154" t="s">
        <v>552</v>
      </c>
      <c r="G3154" t="s">
        <v>19</v>
      </c>
      <c r="H3154" t="s">
        <v>67</v>
      </c>
      <c r="I3154" t="s">
        <v>21</v>
      </c>
      <c r="J3154" t="s">
        <v>73</v>
      </c>
      <c r="K3154">
        <v>37</v>
      </c>
      <c r="L3154">
        <v>28</v>
      </c>
      <c r="M3154" t="s">
        <v>550</v>
      </c>
      <c r="N3154">
        <v>28</v>
      </c>
      <c r="P3154" cm="1">
        <f t="array" ref="P3154">IF(Q3154&gt;0,INDEX(Q3154:Q15288,MATCH(TRUE,INDEX(Q3154:Q15288="",,),0)-1),"")</f>
        <v>4</v>
      </c>
      <c r="Q3154">
        <f t="shared" si="72"/>
        <v>4</v>
      </c>
      <c r="R3154">
        <f>IF(P3154="","",0)</f>
        <v>0</v>
      </c>
    </row>
    <row r="3155" spans="1:18" x14ac:dyDescent="0.3">
      <c r="A3155" t="s">
        <v>538</v>
      </c>
      <c r="B3155" s="1">
        <v>38966</v>
      </c>
      <c r="C3155" t="s">
        <v>539</v>
      </c>
      <c r="D3155" t="s">
        <v>551</v>
      </c>
      <c r="E3155" t="s">
        <v>552</v>
      </c>
      <c r="G3155" t="s">
        <v>19</v>
      </c>
      <c r="H3155" t="s">
        <v>543</v>
      </c>
      <c r="I3155" t="s">
        <v>21</v>
      </c>
      <c r="J3155" t="s">
        <v>73</v>
      </c>
      <c r="K3155">
        <v>135</v>
      </c>
      <c r="L3155">
        <v>6</v>
      </c>
      <c r="M3155" t="s">
        <v>550</v>
      </c>
      <c r="N3155">
        <v>6</v>
      </c>
      <c r="P3155" cm="1">
        <f t="array" ref="P3155">IF(Q3155&gt;0,INDEX(Q3155:Q15289,MATCH(TRUE,INDEX(Q3155:Q15289="",,),0)-1),"")</f>
        <v>4</v>
      </c>
      <c r="Q3155">
        <f t="shared" si="72"/>
        <v>4</v>
      </c>
      <c r="R3155">
        <f>IF(P3155="","",0)</f>
        <v>0</v>
      </c>
    </row>
    <row r="3156" spans="1:18" x14ac:dyDescent="0.3">
      <c r="A3156" t="s">
        <v>538</v>
      </c>
      <c r="B3156" s="1">
        <v>38966</v>
      </c>
      <c r="C3156" t="s">
        <v>539</v>
      </c>
      <c r="D3156" t="s">
        <v>551</v>
      </c>
      <c r="E3156" t="s">
        <v>552</v>
      </c>
      <c r="G3156" t="s">
        <v>19</v>
      </c>
      <c r="H3156" t="s">
        <v>72</v>
      </c>
      <c r="I3156" t="s">
        <v>21</v>
      </c>
      <c r="J3156" t="s">
        <v>73</v>
      </c>
      <c r="K3156">
        <v>159.6</v>
      </c>
      <c r="L3156">
        <v>22</v>
      </c>
      <c r="M3156" t="s">
        <v>550</v>
      </c>
      <c r="N3156">
        <v>22</v>
      </c>
      <c r="P3156" cm="1">
        <f t="array" ref="P3156">IF(Q3156&gt;0,INDEX(Q3156:Q15290,MATCH(TRUE,INDEX(Q3156:Q15290="",,),0)-1),"")</f>
        <v>4</v>
      </c>
      <c r="Q3156">
        <f t="shared" si="72"/>
        <v>4</v>
      </c>
      <c r="R3156">
        <f>IF(P3156="","",0)</f>
        <v>0</v>
      </c>
    </row>
    <row r="3157" spans="1:18" x14ac:dyDescent="0.3">
      <c r="A3157" t="s">
        <v>538</v>
      </c>
      <c r="B3157" s="1">
        <v>38966</v>
      </c>
      <c r="C3157" t="s">
        <v>539</v>
      </c>
      <c r="D3157" t="s">
        <v>551</v>
      </c>
      <c r="E3157" t="s">
        <v>552</v>
      </c>
      <c r="G3157" s="6" t="s">
        <v>88</v>
      </c>
      <c r="H3157" t="s">
        <v>264</v>
      </c>
      <c r="I3157" t="s">
        <v>45</v>
      </c>
      <c r="J3157" t="s">
        <v>93</v>
      </c>
      <c r="K3157">
        <v>1.8</v>
      </c>
      <c r="L3157">
        <v>98</v>
      </c>
      <c r="M3157" t="s">
        <v>550</v>
      </c>
      <c r="N3157">
        <v>98</v>
      </c>
      <c r="P3157" cm="1">
        <f t="array" ref="P3157">IF(Q3157&gt;0,INDEX(Q3157:Q15291,MATCH(TRUE,INDEX(Q3157:Q15291="",,),0)-1),"")</f>
        <v>4</v>
      </c>
      <c r="Q3157">
        <f t="shared" si="72"/>
        <v>4</v>
      </c>
      <c r="R3157">
        <f>IF(P3157="","",0)</f>
        <v>0</v>
      </c>
    </row>
    <row r="3158" spans="1:18" x14ac:dyDescent="0.3">
      <c r="A3158" t="s">
        <v>538</v>
      </c>
      <c r="B3158" s="1">
        <v>38966</v>
      </c>
      <c r="C3158" t="s">
        <v>539</v>
      </c>
      <c r="D3158" t="s">
        <v>551</v>
      </c>
      <c r="E3158" t="s">
        <v>552</v>
      </c>
      <c r="G3158" s="6" t="s">
        <v>88</v>
      </c>
      <c r="H3158" t="s">
        <v>41</v>
      </c>
      <c r="I3158" t="s">
        <v>45</v>
      </c>
      <c r="J3158" t="s">
        <v>93</v>
      </c>
      <c r="K3158">
        <v>0.7</v>
      </c>
      <c r="L3158">
        <v>115</v>
      </c>
      <c r="M3158" t="s">
        <v>550</v>
      </c>
      <c r="N3158">
        <v>115</v>
      </c>
      <c r="P3158" cm="1">
        <f t="array" ref="P3158">IF(Q3158&gt;0,INDEX(Q3158:Q15292,MATCH(TRUE,INDEX(Q3158:Q15292="",,),0)-1),"")</f>
        <v>4</v>
      </c>
      <c r="Q3158">
        <f t="shared" si="72"/>
        <v>4</v>
      </c>
      <c r="R3158">
        <f>IF(P3158="","",0)</f>
        <v>0</v>
      </c>
    </row>
    <row r="3159" spans="1:18" x14ac:dyDescent="0.3">
      <c r="A3159" t="s">
        <v>538</v>
      </c>
      <c r="B3159" s="1">
        <v>38966</v>
      </c>
      <c r="C3159" t="s">
        <v>539</v>
      </c>
      <c r="D3159" t="s">
        <v>551</v>
      </c>
      <c r="E3159" t="s">
        <v>552</v>
      </c>
      <c r="G3159" s="6" t="s">
        <v>88</v>
      </c>
      <c r="H3159" t="s">
        <v>72</v>
      </c>
      <c r="I3159" t="s">
        <v>45</v>
      </c>
      <c r="J3159" t="s">
        <v>93</v>
      </c>
      <c r="K3159">
        <v>0.3</v>
      </c>
      <c r="L3159">
        <v>118</v>
      </c>
      <c r="M3159" t="s">
        <v>550</v>
      </c>
      <c r="N3159">
        <v>118</v>
      </c>
      <c r="P3159" cm="1">
        <f t="array" ref="P3159">IF(Q3159&gt;0,INDEX(Q3159:Q15293,MATCH(TRUE,INDEX(Q3159:Q15293="",,),0)-1),"")</f>
        <v>4</v>
      </c>
      <c r="Q3159">
        <f t="shared" si="72"/>
        <v>4</v>
      </c>
      <c r="R3159">
        <f>IF(P3159="","",0)</f>
        <v>0</v>
      </c>
    </row>
    <row r="3160" spans="1:18" x14ac:dyDescent="0.3">
      <c r="A3160" t="s">
        <v>538</v>
      </c>
      <c r="B3160" s="1">
        <v>38966</v>
      </c>
      <c r="C3160" t="s">
        <v>539</v>
      </c>
      <c r="D3160" t="s">
        <v>551</v>
      </c>
      <c r="E3160" t="s">
        <v>552</v>
      </c>
      <c r="G3160" s="6" t="s">
        <v>88</v>
      </c>
      <c r="H3160" t="s">
        <v>85</v>
      </c>
      <c r="I3160" t="s">
        <v>21</v>
      </c>
      <c r="J3160" t="s">
        <v>73</v>
      </c>
      <c r="K3160">
        <v>24</v>
      </c>
      <c r="L3160">
        <v>24</v>
      </c>
      <c r="M3160" t="s">
        <v>550</v>
      </c>
      <c r="N3160">
        <v>24</v>
      </c>
      <c r="P3160" cm="1">
        <f t="array" ref="P3160">IF(Q3160&gt;0,INDEX(Q3160:Q15294,MATCH(TRUE,INDEX(Q3160:Q15294="",,),0)-1),"")</f>
        <v>4</v>
      </c>
      <c r="Q3160">
        <f t="shared" si="72"/>
        <v>4</v>
      </c>
      <c r="R3160">
        <f>IF(P3160="","",0)</f>
        <v>0</v>
      </c>
    </row>
    <row r="3161" spans="1:18" x14ac:dyDescent="0.3">
      <c r="A3161" t="s">
        <v>538</v>
      </c>
      <c r="B3161" s="1">
        <v>38966</v>
      </c>
      <c r="C3161" t="s">
        <v>539</v>
      </c>
      <c r="D3161" t="s">
        <v>551</v>
      </c>
      <c r="E3161" t="s">
        <v>552</v>
      </c>
      <c r="G3161" s="6" t="s">
        <v>88</v>
      </c>
      <c r="H3161" t="s">
        <v>264</v>
      </c>
      <c r="I3161" t="s">
        <v>21</v>
      </c>
      <c r="J3161" t="s">
        <v>73</v>
      </c>
      <c r="K3161">
        <v>5</v>
      </c>
      <c r="L3161">
        <v>22</v>
      </c>
      <c r="M3161" t="s">
        <v>550</v>
      </c>
      <c r="N3161">
        <v>22</v>
      </c>
      <c r="P3161" cm="1">
        <f t="array" ref="P3161">IF(Q3161&gt;0,INDEX(Q3161:Q15295,MATCH(TRUE,INDEX(Q3161:Q15295="",,),0)-1),"")</f>
        <v>4</v>
      </c>
      <c r="Q3161">
        <f t="shared" si="72"/>
        <v>4</v>
      </c>
      <c r="R3161">
        <f>IF(P3161="","",0)</f>
        <v>0</v>
      </c>
    </row>
    <row r="3162" spans="1:18" x14ac:dyDescent="0.3">
      <c r="P3162" t="str" cm="1">
        <f t="array" ref="P3162">IF(Q3162&gt;0,INDEX(Q3162:Q15296,MATCH(TRUE,INDEX(Q3162:Q15296="",,),0)-1),"")</f>
        <v/>
      </c>
      <c r="R3162" t="str">
        <f>IF(P3162="","",0)</f>
        <v/>
      </c>
    </row>
    <row r="3163" spans="1:18" x14ac:dyDescent="0.3">
      <c r="A3163" t="s">
        <v>538</v>
      </c>
      <c r="B3163" s="1">
        <v>38931</v>
      </c>
      <c r="C3163" t="s">
        <v>539</v>
      </c>
      <c r="D3163" t="s">
        <v>553</v>
      </c>
      <c r="E3163" t="s">
        <v>554</v>
      </c>
      <c r="G3163" t="s">
        <v>19</v>
      </c>
      <c r="H3163" t="s">
        <v>72</v>
      </c>
      <c r="I3163" t="s">
        <v>45</v>
      </c>
      <c r="J3163" t="s">
        <v>93</v>
      </c>
      <c r="K3163">
        <v>19.899999999999999</v>
      </c>
      <c r="L3163">
        <v>141</v>
      </c>
      <c r="M3163" t="s">
        <v>555</v>
      </c>
      <c r="N3163">
        <v>150</v>
      </c>
      <c r="O3163" t="s">
        <v>24</v>
      </c>
      <c r="P3163" cm="1">
        <f t="array" ref="P3163">IF(Q3163&gt;0,INDEX(Q3163:Q15297,MATCH(TRUE,INDEX(Q3163:Q15297="",,),0)-1),"")</f>
        <v>7</v>
      </c>
      <c r="Q3163">
        <f>INT((ROW()-3163)/9)+1</f>
        <v>1</v>
      </c>
      <c r="R3163">
        <f>IF(P3163="","",0)</f>
        <v>0</v>
      </c>
    </row>
    <row r="3164" spans="1:18" x14ac:dyDescent="0.3">
      <c r="A3164" t="s">
        <v>538</v>
      </c>
      <c r="B3164" s="1">
        <v>38931</v>
      </c>
      <c r="C3164" t="s">
        <v>539</v>
      </c>
      <c r="D3164" t="s">
        <v>553</v>
      </c>
      <c r="E3164" t="s">
        <v>554</v>
      </c>
      <c r="G3164" t="s">
        <v>19</v>
      </c>
      <c r="H3164" t="s">
        <v>418</v>
      </c>
      <c r="I3164" t="s">
        <v>21</v>
      </c>
      <c r="J3164" t="s">
        <v>73</v>
      </c>
      <c r="K3164">
        <v>101</v>
      </c>
      <c r="L3164">
        <v>25</v>
      </c>
      <c r="M3164" t="s">
        <v>555</v>
      </c>
      <c r="N3164">
        <v>25</v>
      </c>
      <c r="O3164" t="s">
        <v>24</v>
      </c>
      <c r="P3164" cm="1">
        <f t="array" ref="P3164">IF(Q3164&gt;0,INDEX(Q3164:Q15298,MATCH(TRUE,INDEX(Q3164:Q15298="",,),0)-1),"")</f>
        <v>7</v>
      </c>
      <c r="Q3164">
        <f t="shared" ref="Q3164:Q3225" si="73">INT((ROW()-3163)/9)+1</f>
        <v>1</v>
      </c>
      <c r="R3164">
        <f>IF(P3164="","",0)</f>
        <v>0</v>
      </c>
    </row>
    <row r="3165" spans="1:18" x14ac:dyDescent="0.3">
      <c r="A3165" t="s">
        <v>538</v>
      </c>
      <c r="B3165" s="1">
        <v>38931</v>
      </c>
      <c r="C3165" t="s">
        <v>539</v>
      </c>
      <c r="D3165" t="s">
        <v>553</v>
      </c>
      <c r="E3165" t="s">
        <v>554</v>
      </c>
      <c r="G3165" t="s">
        <v>19</v>
      </c>
      <c r="H3165" t="s">
        <v>116</v>
      </c>
      <c r="I3165" t="s">
        <v>21</v>
      </c>
      <c r="J3165" t="s">
        <v>73</v>
      </c>
      <c r="K3165">
        <v>121</v>
      </c>
      <c r="L3165">
        <v>23</v>
      </c>
      <c r="M3165" t="s">
        <v>555</v>
      </c>
      <c r="N3165">
        <v>23</v>
      </c>
      <c r="O3165" t="s">
        <v>24</v>
      </c>
      <c r="P3165" cm="1">
        <f t="array" ref="P3165">IF(Q3165&gt;0,INDEX(Q3165:Q15299,MATCH(TRUE,INDEX(Q3165:Q15299="",,),0)-1),"")</f>
        <v>7</v>
      </c>
      <c r="Q3165">
        <f t="shared" si="73"/>
        <v>1</v>
      </c>
      <c r="R3165">
        <f>IF(P3165="","",0)</f>
        <v>0</v>
      </c>
    </row>
    <row r="3166" spans="1:18" x14ac:dyDescent="0.3">
      <c r="A3166" t="s">
        <v>538</v>
      </c>
      <c r="B3166" s="1">
        <v>38931</v>
      </c>
      <c r="C3166" t="s">
        <v>539</v>
      </c>
      <c r="D3166" t="s">
        <v>553</v>
      </c>
      <c r="E3166" t="s">
        <v>554</v>
      </c>
      <c r="G3166" t="s">
        <v>19</v>
      </c>
      <c r="H3166" t="s">
        <v>72</v>
      </c>
      <c r="I3166" t="s">
        <v>21</v>
      </c>
      <c r="J3166" t="s">
        <v>73</v>
      </c>
      <c r="K3166">
        <v>450</v>
      </c>
      <c r="L3166">
        <v>26</v>
      </c>
      <c r="M3166" t="s">
        <v>555</v>
      </c>
      <c r="N3166">
        <v>35.01</v>
      </c>
      <c r="O3166" t="s">
        <v>24</v>
      </c>
      <c r="P3166" cm="1">
        <f t="array" ref="P3166">IF(Q3166&gt;0,INDEX(Q3166:Q15300,MATCH(TRUE,INDEX(Q3166:Q15300="",,),0)-1),"")</f>
        <v>7</v>
      </c>
      <c r="Q3166">
        <f t="shared" si="73"/>
        <v>1</v>
      </c>
      <c r="R3166">
        <f>IF(P3166="","",0)</f>
        <v>0</v>
      </c>
    </row>
    <row r="3167" spans="1:18" x14ac:dyDescent="0.3">
      <c r="A3167" t="s">
        <v>538</v>
      </c>
      <c r="B3167" s="1">
        <v>38931</v>
      </c>
      <c r="C3167" t="s">
        <v>539</v>
      </c>
      <c r="D3167" t="s">
        <v>553</v>
      </c>
      <c r="E3167" t="s">
        <v>554</v>
      </c>
      <c r="G3167" s="6" t="s">
        <v>88</v>
      </c>
      <c r="H3167" t="s">
        <v>96</v>
      </c>
      <c r="I3167" t="s">
        <v>21</v>
      </c>
      <c r="J3167" t="s">
        <v>73</v>
      </c>
      <c r="K3167">
        <v>43</v>
      </c>
      <c r="L3167">
        <v>23</v>
      </c>
      <c r="M3167" t="s">
        <v>555</v>
      </c>
      <c r="N3167">
        <v>23</v>
      </c>
      <c r="O3167" t="s">
        <v>24</v>
      </c>
      <c r="P3167" cm="1">
        <f t="array" ref="P3167">IF(Q3167&gt;0,INDEX(Q3167:Q15301,MATCH(TRUE,INDEX(Q3167:Q15301="",,),0)-1),"")</f>
        <v>7</v>
      </c>
      <c r="Q3167">
        <f t="shared" si="73"/>
        <v>1</v>
      </c>
      <c r="R3167">
        <f>IF(P3167="","",0)</f>
        <v>0</v>
      </c>
    </row>
    <row r="3168" spans="1:18" x14ac:dyDescent="0.3">
      <c r="A3168" t="s">
        <v>538</v>
      </c>
      <c r="B3168" s="1">
        <v>38931</v>
      </c>
      <c r="C3168" t="s">
        <v>539</v>
      </c>
      <c r="D3168" t="s">
        <v>553</v>
      </c>
      <c r="E3168" t="s">
        <v>554</v>
      </c>
      <c r="G3168" s="6" t="s">
        <v>88</v>
      </c>
      <c r="H3168" t="s">
        <v>128</v>
      </c>
      <c r="I3168" t="s">
        <v>21</v>
      </c>
      <c r="J3168" t="s">
        <v>73</v>
      </c>
      <c r="K3168">
        <v>32</v>
      </c>
      <c r="L3168">
        <v>33</v>
      </c>
      <c r="M3168" t="s">
        <v>555</v>
      </c>
      <c r="N3168">
        <v>33</v>
      </c>
      <c r="O3168" t="s">
        <v>24</v>
      </c>
      <c r="P3168" cm="1">
        <f t="array" ref="P3168">IF(Q3168&gt;0,INDEX(Q3168:Q15302,MATCH(TRUE,INDEX(Q3168:Q15302="",,),0)-1),"")</f>
        <v>7</v>
      </c>
      <c r="Q3168">
        <f t="shared" si="73"/>
        <v>1</v>
      </c>
      <c r="R3168">
        <f>IF(P3168="","",0)</f>
        <v>0</v>
      </c>
    </row>
    <row r="3169" spans="1:18" x14ac:dyDescent="0.3">
      <c r="A3169" t="s">
        <v>538</v>
      </c>
      <c r="B3169" s="1">
        <v>38931</v>
      </c>
      <c r="C3169" t="s">
        <v>539</v>
      </c>
      <c r="D3169" t="s">
        <v>553</v>
      </c>
      <c r="E3169" t="s">
        <v>554</v>
      </c>
      <c r="G3169" s="6" t="s">
        <v>88</v>
      </c>
      <c r="H3169" t="s">
        <v>265</v>
      </c>
      <c r="I3169" t="s">
        <v>21</v>
      </c>
      <c r="J3169" t="s">
        <v>73</v>
      </c>
      <c r="K3169">
        <v>69</v>
      </c>
      <c r="L3169">
        <v>29</v>
      </c>
      <c r="M3169" t="s">
        <v>555</v>
      </c>
      <c r="N3169">
        <v>29</v>
      </c>
      <c r="O3169" t="s">
        <v>24</v>
      </c>
      <c r="P3169" cm="1">
        <f t="array" ref="P3169">IF(Q3169&gt;0,INDEX(Q3169:Q15303,MATCH(TRUE,INDEX(Q3169:Q15303="",,),0)-1),"")</f>
        <v>7</v>
      </c>
      <c r="Q3169">
        <f t="shared" si="73"/>
        <v>1</v>
      </c>
      <c r="R3169">
        <f>IF(P3169="","",0)</f>
        <v>0</v>
      </c>
    </row>
    <row r="3170" spans="1:18" x14ac:dyDescent="0.3">
      <c r="A3170" t="s">
        <v>538</v>
      </c>
      <c r="B3170" s="1">
        <v>38931</v>
      </c>
      <c r="C3170" t="s">
        <v>539</v>
      </c>
      <c r="D3170" t="s">
        <v>553</v>
      </c>
      <c r="E3170" t="s">
        <v>554</v>
      </c>
      <c r="G3170" s="6" t="s">
        <v>88</v>
      </c>
      <c r="H3170" t="s">
        <v>135</v>
      </c>
      <c r="I3170" t="s">
        <v>21</v>
      </c>
      <c r="J3170" t="s">
        <v>73</v>
      </c>
      <c r="K3170">
        <v>51</v>
      </c>
      <c r="L3170">
        <v>25</v>
      </c>
      <c r="M3170" t="s">
        <v>555</v>
      </c>
      <c r="N3170">
        <v>25</v>
      </c>
      <c r="O3170" t="s">
        <v>24</v>
      </c>
      <c r="P3170" cm="1">
        <f t="array" ref="P3170">IF(Q3170&gt;0,INDEX(Q3170:Q15304,MATCH(TRUE,INDEX(Q3170:Q15304="",,),0)-1),"")</f>
        <v>7</v>
      </c>
      <c r="Q3170">
        <f t="shared" si="73"/>
        <v>1</v>
      </c>
      <c r="R3170">
        <f>IF(P3170="","",0)</f>
        <v>0</v>
      </c>
    </row>
    <row r="3171" spans="1:18" x14ac:dyDescent="0.3">
      <c r="A3171" t="s">
        <v>538</v>
      </c>
      <c r="B3171" s="1">
        <v>38931</v>
      </c>
      <c r="C3171" t="s">
        <v>539</v>
      </c>
      <c r="D3171" t="s">
        <v>553</v>
      </c>
      <c r="E3171" t="s">
        <v>554</v>
      </c>
      <c r="G3171" s="6" t="s">
        <v>88</v>
      </c>
      <c r="H3171" t="s">
        <v>543</v>
      </c>
      <c r="I3171" t="s">
        <v>21</v>
      </c>
      <c r="J3171" t="s">
        <v>73</v>
      </c>
      <c r="K3171">
        <v>20</v>
      </c>
      <c r="L3171">
        <v>15</v>
      </c>
      <c r="M3171" t="s">
        <v>555</v>
      </c>
      <c r="N3171">
        <v>15</v>
      </c>
      <c r="O3171" t="s">
        <v>24</v>
      </c>
      <c r="P3171" cm="1">
        <f t="array" ref="P3171">IF(Q3171&gt;0,INDEX(Q3171:Q15305,MATCH(TRUE,INDEX(Q3171:Q15305="",,),0)-1),"")</f>
        <v>7</v>
      </c>
      <c r="Q3171">
        <f t="shared" si="73"/>
        <v>1</v>
      </c>
      <c r="R3171">
        <f>IF(P3171="","",0)</f>
        <v>0</v>
      </c>
    </row>
    <row r="3172" spans="1:18" x14ac:dyDescent="0.3">
      <c r="A3172" t="s">
        <v>538</v>
      </c>
      <c r="B3172" s="1">
        <v>38931</v>
      </c>
      <c r="C3172" t="s">
        <v>539</v>
      </c>
      <c r="D3172" t="s">
        <v>553</v>
      </c>
      <c r="E3172" t="s">
        <v>554</v>
      </c>
      <c r="G3172" t="s">
        <v>19</v>
      </c>
      <c r="H3172" t="s">
        <v>72</v>
      </c>
      <c r="I3172" t="s">
        <v>45</v>
      </c>
      <c r="J3172" t="s">
        <v>93</v>
      </c>
      <c r="K3172">
        <v>19.899999999999999</v>
      </c>
      <c r="L3172">
        <v>141</v>
      </c>
      <c r="M3172" t="s">
        <v>556</v>
      </c>
      <c r="N3172">
        <v>200</v>
      </c>
      <c r="P3172" cm="1">
        <f t="array" ref="P3172">IF(Q3172&gt;0,INDEX(Q3172:Q15306,MATCH(TRUE,INDEX(Q3172:Q15306="",,),0)-1),"")</f>
        <v>7</v>
      </c>
      <c r="Q3172">
        <f t="shared" si="73"/>
        <v>2</v>
      </c>
      <c r="R3172">
        <f>IF(P3172="","",0)</f>
        <v>0</v>
      </c>
    </row>
    <row r="3173" spans="1:18" x14ac:dyDescent="0.3">
      <c r="A3173" t="s">
        <v>538</v>
      </c>
      <c r="B3173" s="1">
        <v>38931</v>
      </c>
      <c r="C3173" t="s">
        <v>539</v>
      </c>
      <c r="D3173" t="s">
        <v>553</v>
      </c>
      <c r="E3173" t="s">
        <v>554</v>
      </c>
      <c r="G3173" t="s">
        <v>19</v>
      </c>
      <c r="H3173" t="s">
        <v>418</v>
      </c>
      <c r="I3173" t="s">
        <v>21</v>
      </c>
      <c r="J3173" t="s">
        <v>73</v>
      </c>
      <c r="K3173">
        <v>101</v>
      </c>
      <c r="L3173">
        <v>25</v>
      </c>
      <c r="M3173" t="s">
        <v>556</v>
      </c>
      <c r="N3173">
        <v>25</v>
      </c>
      <c r="P3173" cm="1">
        <f t="array" ref="P3173">IF(Q3173&gt;0,INDEX(Q3173:Q15307,MATCH(TRUE,INDEX(Q3173:Q15307="",,),0)-1),"")</f>
        <v>7</v>
      </c>
      <c r="Q3173">
        <f t="shared" si="73"/>
        <v>2</v>
      </c>
      <c r="R3173">
        <f>IF(P3173="","",0)</f>
        <v>0</v>
      </c>
    </row>
    <row r="3174" spans="1:18" x14ac:dyDescent="0.3">
      <c r="A3174" t="s">
        <v>538</v>
      </c>
      <c r="B3174" s="1">
        <v>38931</v>
      </c>
      <c r="C3174" t="s">
        <v>539</v>
      </c>
      <c r="D3174" t="s">
        <v>553</v>
      </c>
      <c r="E3174" t="s">
        <v>554</v>
      </c>
      <c r="G3174" t="s">
        <v>19</v>
      </c>
      <c r="H3174" t="s">
        <v>116</v>
      </c>
      <c r="I3174" t="s">
        <v>21</v>
      </c>
      <c r="J3174" t="s">
        <v>73</v>
      </c>
      <c r="K3174">
        <v>121</v>
      </c>
      <c r="L3174">
        <v>23</v>
      </c>
      <c r="M3174" t="s">
        <v>556</v>
      </c>
      <c r="N3174">
        <v>23</v>
      </c>
      <c r="P3174" cm="1">
        <f t="array" ref="P3174">IF(Q3174&gt;0,INDEX(Q3174:Q15308,MATCH(TRUE,INDEX(Q3174:Q15308="",,),0)-1),"")</f>
        <v>7</v>
      </c>
      <c r="Q3174">
        <f t="shared" si="73"/>
        <v>2</v>
      </c>
      <c r="R3174">
        <f>IF(P3174="","",0)</f>
        <v>0</v>
      </c>
    </row>
    <row r="3175" spans="1:18" x14ac:dyDescent="0.3">
      <c r="A3175" t="s">
        <v>538</v>
      </c>
      <c r="B3175" s="1">
        <v>38931</v>
      </c>
      <c r="C3175" t="s">
        <v>539</v>
      </c>
      <c r="D3175" t="s">
        <v>553</v>
      </c>
      <c r="E3175" t="s">
        <v>554</v>
      </c>
      <c r="G3175" t="s">
        <v>19</v>
      </c>
      <c r="H3175" t="s">
        <v>72</v>
      </c>
      <c r="I3175" t="s">
        <v>21</v>
      </c>
      <c r="J3175" t="s">
        <v>73</v>
      </c>
      <c r="K3175">
        <v>450</v>
      </c>
      <c r="L3175">
        <v>26</v>
      </c>
      <c r="M3175" t="s">
        <v>556</v>
      </c>
      <c r="N3175">
        <v>32</v>
      </c>
      <c r="P3175" cm="1">
        <f t="array" ref="P3175">IF(Q3175&gt;0,INDEX(Q3175:Q15309,MATCH(TRUE,INDEX(Q3175:Q15309="",,),0)-1),"")</f>
        <v>7</v>
      </c>
      <c r="Q3175">
        <f t="shared" si="73"/>
        <v>2</v>
      </c>
      <c r="R3175">
        <f>IF(P3175="","",0)</f>
        <v>0</v>
      </c>
    </row>
    <row r="3176" spans="1:18" x14ac:dyDescent="0.3">
      <c r="A3176" t="s">
        <v>538</v>
      </c>
      <c r="B3176" s="1">
        <v>38931</v>
      </c>
      <c r="C3176" t="s">
        <v>539</v>
      </c>
      <c r="D3176" t="s">
        <v>553</v>
      </c>
      <c r="E3176" t="s">
        <v>554</v>
      </c>
      <c r="G3176" s="6" t="s">
        <v>88</v>
      </c>
      <c r="H3176" t="s">
        <v>96</v>
      </c>
      <c r="I3176" t="s">
        <v>21</v>
      </c>
      <c r="J3176" t="s">
        <v>73</v>
      </c>
      <c r="K3176">
        <v>43</v>
      </c>
      <c r="L3176">
        <v>23</v>
      </c>
      <c r="M3176" t="s">
        <v>556</v>
      </c>
      <c r="N3176">
        <v>23</v>
      </c>
      <c r="P3176" cm="1">
        <f t="array" ref="P3176">IF(Q3176&gt;0,INDEX(Q3176:Q15310,MATCH(TRUE,INDEX(Q3176:Q15310="",,),0)-1),"")</f>
        <v>7</v>
      </c>
      <c r="Q3176">
        <f t="shared" si="73"/>
        <v>2</v>
      </c>
      <c r="R3176">
        <f>IF(P3176="","",0)</f>
        <v>0</v>
      </c>
    </row>
    <row r="3177" spans="1:18" x14ac:dyDescent="0.3">
      <c r="A3177" t="s">
        <v>538</v>
      </c>
      <c r="B3177" s="1">
        <v>38931</v>
      </c>
      <c r="C3177" t="s">
        <v>539</v>
      </c>
      <c r="D3177" t="s">
        <v>553</v>
      </c>
      <c r="E3177" t="s">
        <v>554</v>
      </c>
      <c r="G3177" s="6" t="s">
        <v>88</v>
      </c>
      <c r="H3177" t="s">
        <v>128</v>
      </c>
      <c r="I3177" t="s">
        <v>21</v>
      </c>
      <c r="J3177" t="s">
        <v>73</v>
      </c>
      <c r="K3177">
        <v>32</v>
      </c>
      <c r="L3177">
        <v>33</v>
      </c>
      <c r="M3177" t="s">
        <v>556</v>
      </c>
      <c r="N3177">
        <v>33</v>
      </c>
      <c r="P3177" cm="1">
        <f t="array" ref="P3177">IF(Q3177&gt;0,INDEX(Q3177:Q15311,MATCH(TRUE,INDEX(Q3177:Q15311="",,),0)-1),"")</f>
        <v>7</v>
      </c>
      <c r="Q3177">
        <f t="shared" si="73"/>
        <v>2</v>
      </c>
      <c r="R3177">
        <f>IF(P3177="","",0)</f>
        <v>0</v>
      </c>
    </row>
    <row r="3178" spans="1:18" x14ac:dyDescent="0.3">
      <c r="A3178" t="s">
        <v>538</v>
      </c>
      <c r="B3178" s="1">
        <v>38931</v>
      </c>
      <c r="C3178" t="s">
        <v>539</v>
      </c>
      <c r="D3178" t="s">
        <v>553</v>
      </c>
      <c r="E3178" t="s">
        <v>554</v>
      </c>
      <c r="G3178" s="6" t="s">
        <v>88</v>
      </c>
      <c r="H3178" t="s">
        <v>265</v>
      </c>
      <c r="I3178" t="s">
        <v>21</v>
      </c>
      <c r="J3178" t="s">
        <v>73</v>
      </c>
      <c r="K3178">
        <v>69</v>
      </c>
      <c r="L3178">
        <v>29</v>
      </c>
      <c r="M3178" t="s">
        <v>556</v>
      </c>
      <c r="N3178">
        <v>29</v>
      </c>
      <c r="P3178" cm="1">
        <f t="array" ref="P3178">IF(Q3178&gt;0,INDEX(Q3178:Q15312,MATCH(TRUE,INDEX(Q3178:Q15312="",,),0)-1),"")</f>
        <v>7</v>
      </c>
      <c r="Q3178">
        <f t="shared" si="73"/>
        <v>2</v>
      </c>
      <c r="R3178">
        <f>IF(P3178="","",0)</f>
        <v>0</v>
      </c>
    </row>
    <row r="3179" spans="1:18" x14ac:dyDescent="0.3">
      <c r="A3179" t="s">
        <v>538</v>
      </c>
      <c r="B3179" s="1">
        <v>38931</v>
      </c>
      <c r="C3179" t="s">
        <v>539</v>
      </c>
      <c r="D3179" t="s">
        <v>553</v>
      </c>
      <c r="E3179" t="s">
        <v>554</v>
      </c>
      <c r="G3179" s="6" t="s">
        <v>88</v>
      </c>
      <c r="H3179" t="s">
        <v>135</v>
      </c>
      <c r="I3179" t="s">
        <v>21</v>
      </c>
      <c r="J3179" t="s">
        <v>73</v>
      </c>
      <c r="K3179">
        <v>51</v>
      </c>
      <c r="L3179">
        <v>25</v>
      </c>
      <c r="M3179" t="s">
        <v>556</v>
      </c>
      <c r="N3179">
        <v>25</v>
      </c>
      <c r="P3179" cm="1">
        <f t="array" ref="P3179">IF(Q3179&gt;0,INDEX(Q3179:Q15313,MATCH(TRUE,INDEX(Q3179:Q15313="",,),0)-1),"")</f>
        <v>7</v>
      </c>
      <c r="Q3179">
        <f t="shared" si="73"/>
        <v>2</v>
      </c>
      <c r="R3179">
        <f>IF(P3179="","",0)</f>
        <v>0</v>
      </c>
    </row>
    <row r="3180" spans="1:18" x14ac:dyDescent="0.3">
      <c r="A3180" t="s">
        <v>538</v>
      </c>
      <c r="B3180" s="1">
        <v>38931</v>
      </c>
      <c r="C3180" t="s">
        <v>539</v>
      </c>
      <c r="D3180" t="s">
        <v>553</v>
      </c>
      <c r="E3180" t="s">
        <v>554</v>
      </c>
      <c r="G3180" s="6" t="s">
        <v>88</v>
      </c>
      <c r="H3180" t="s">
        <v>543</v>
      </c>
      <c r="I3180" t="s">
        <v>21</v>
      </c>
      <c r="J3180" t="s">
        <v>73</v>
      </c>
      <c r="K3180">
        <v>20</v>
      </c>
      <c r="L3180">
        <v>15</v>
      </c>
      <c r="M3180" t="s">
        <v>556</v>
      </c>
      <c r="N3180">
        <v>15</v>
      </c>
      <c r="P3180" cm="1">
        <f t="array" ref="P3180">IF(Q3180&gt;0,INDEX(Q3180:Q15314,MATCH(TRUE,INDEX(Q3180:Q15314="",,),0)-1),"")</f>
        <v>7</v>
      </c>
      <c r="Q3180">
        <f t="shared" si="73"/>
        <v>2</v>
      </c>
      <c r="R3180">
        <f>IF(P3180="","",0)</f>
        <v>0</v>
      </c>
    </row>
    <row r="3181" spans="1:18" x14ac:dyDescent="0.3">
      <c r="A3181" t="s">
        <v>538</v>
      </c>
      <c r="B3181" s="1">
        <v>38931</v>
      </c>
      <c r="C3181" t="s">
        <v>539</v>
      </c>
      <c r="D3181" t="s">
        <v>553</v>
      </c>
      <c r="E3181" t="s">
        <v>554</v>
      </c>
      <c r="G3181" t="s">
        <v>19</v>
      </c>
      <c r="H3181" t="s">
        <v>72</v>
      </c>
      <c r="I3181" t="s">
        <v>45</v>
      </c>
      <c r="J3181" t="s">
        <v>93</v>
      </c>
      <c r="K3181">
        <v>19.899999999999999</v>
      </c>
      <c r="L3181">
        <v>141</v>
      </c>
      <c r="M3181" t="s">
        <v>557</v>
      </c>
      <c r="N3181">
        <v>164.25</v>
      </c>
      <c r="P3181" cm="1">
        <f t="array" ref="P3181">IF(Q3181&gt;0,INDEX(Q3181:Q15315,MATCH(TRUE,INDEX(Q3181:Q15315="",,),0)-1),"")</f>
        <v>7</v>
      </c>
      <c r="Q3181">
        <f t="shared" si="73"/>
        <v>3</v>
      </c>
      <c r="R3181">
        <f>IF(P3181="","",0)</f>
        <v>0</v>
      </c>
    </row>
    <row r="3182" spans="1:18" x14ac:dyDescent="0.3">
      <c r="A3182" t="s">
        <v>538</v>
      </c>
      <c r="B3182" s="1">
        <v>38931</v>
      </c>
      <c r="C3182" t="s">
        <v>539</v>
      </c>
      <c r="D3182" t="s">
        <v>553</v>
      </c>
      <c r="E3182" t="s">
        <v>554</v>
      </c>
      <c r="G3182" t="s">
        <v>19</v>
      </c>
      <c r="H3182" t="s">
        <v>418</v>
      </c>
      <c r="I3182" t="s">
        <v>21</v>
      </c>
      <c r="J3182" t="s">
        <v>73</v>
      </c>
      <c r="K3182">
        <v>101</v>
      </c>
      <c r="L3182">
        <v>25</v>
      </c>
      <c r="M3182" t="s">
        <v>557</v>
      </c>
      <c r="N3182">
        <v>29.12</v>
      </c>
      <c r="P3182" cm="1">
        <f t="array" ref="P3182">IF(Q3182&gt;0,INDEX(Q3182:Q15316,MATCH(TRUE,INDEX(Q3182:Q15316="",,),0)-1),"")</f>
        <v>7</v>
      </c>
      <c r="Q3182">
        <f t="shared" si="73"/>
        <v>3</v>
      </c>
      <c r="R3182">
        <f>IF(P3182="","",0)</f>
        <v>0</v>
      </c>
    </row>
    <row r="3183" spans="1:18" x14ac:dyDescent="0.3">
      <c r="A3183" t="s">
        <v>538</v>
      </c>
      <c r="B3183" s="1">
        <v>38931</v>
      </c>
      <c r="C3183" t="s">
        <v>539</v>
      </c>
      <c r="D3183" t="s">
        <v>553</v>
      </c>
      <c r="E3183" t="s">
        <v>554</v>
      </c>
      <c r="G3183" t="s">
        <v>19</v>
      </c>
      <c r="H3183" t="s">
        <v>116</v>
      </c>
      <c r="I3183" t="s">
        <v>21</v>
      </c>
      <c r="J3183" t="s">
        <v>73</v>
      </c>
      <c r="K3183">
        <v>121</v>
      </c>
      <c r="L3183">
        <v>23</v>
      </c>
      <c r="M3183" t="s">
        <v>557</v>
      </c>
      <c r="N3183">
        <v>26.79</v>
      </c>
      <c r="P3183" cm="1">
        <f t="array" ref="P3183">IF(Q3183&gt;0,INDEX(Q3183:Q15317,MATCH(TRUE,INDEX(Q3183:Q15317="",,),0)-1),"")</f>
        <v>7</v>
      </c>
      <c r="Q3183">
        <f t="shared" si="73"/>
        <v>3</v>
      </c>
      <c r="R3183">
        <f>IF(P3183="","",0)</f>
        <v>0</v>
      </c>
    </row>
    <row r="3184" spans="1:18" x14ac:dyDescent="0.3">
      <c r="A3184" t="s">
        <v>538</v>
      </c>
      <c r="B3184" s="1">
        <v>38931</v>
      </c>
      <c r="C3184" t="s">
        <v>539</v>
      </c>
      <c r="D3184" t="s">
        <v>553</v>
      </c>
      <c r="E3184" t="s">
        <v>554</v>
      </c>
      <c r="G3184" t="s">
        <v>19</v>
      </c>
      <c r="H3184" t="s">
        <v>72</v>
      </c>
      <c r="I3184" t="s">
        <v>21</v>
      </c>
      <c r="J3184" t="s">
        <v>73</v>
      </c>
      <c r="K3184">
        <v>450</v>
      </c>
      <c r="L3184">
        <v>26</v>
      </c>
      <c r="M3184" t="s">
        <v>557</v>
      </c>
      <c r="N3184">
        <v>30.29</v>
      </c>
      <c r="P3184" cm="1">
        <f t="array" ref="P3184">IF(Q3184&gt;0,INDEX(Q3184:Q15318,MATCH(TRUE,INDEX(Q3184:Q15318="",,),0)-1),"")</f>
        <v>7</v>
      </c>
      <c r="Q3184">
        <f t="shared" si="73"/>
        <v>3</v>
      </c>
      <c r="R3184">
        <f>IF(P3184="","",0)</f>
        <v>0</v>
      </c>
    </row>
    <row r="3185" spans="1:18" x14ac:dyDescent="0.3">
      <c r="A3185" t="s">
        <v>538</v>
      </c>
      <c r="B3185" s="1">
        <v>38931</v>
      </c>
      <c r="C3185" t="s">
        <v>539</v>
      </c>
      <c r="D3185" t="s">
        <v>553</v>
      </c>
      <c r="E3185" t="s">
        <v>554</v>
      </c>
      <c r="G3185" s="6" t="s">
        <v>88</v>
      </c>
      <c r="H3185" t="s">
        <v>96</v>
      </c>
      <c r="I3185" t="s">
        <v>21</v>
      </c>
      <c r="J3185" t="s">
        <v>73</v>
      </c>
      <c r="K3185">
        <v>43</v>
      </c>
      <c r="L3185">
        <v>23</v>
      </c>
      <c r="M3185" t="s">
        <v>557</v>
      </c>
      <c r="N3185">
        <v>23</v>
      </c>
      <c r="P3185" cm="1">
        <f t="array" ref="P3185">IF(Q3185&gt;0,INDEX(Q3185:Q15319,MATCH(TRUE,INDEX(Q3185:Q15319="",,),0)-1),"")</f>
        <v>7</v>
      </c>
      <c r="Q3185">
        <f t="shared" si="73"/>
        <v>3</v>
      </c>
      <c r="R3185">
        <f>IF(P3185="","",0)</f>
        <v>0</v>
      </c>
    </row>
    <row r="3186" spans="1:18" x14ac:dyDescent="0.3">
      <c r="A3186" t="s">
        <v>538</v>
      </c>
      <c r="B3186" s="1">
        <v>38931</v>
      </c>
      <c r="C3186" t="s">
        <v>539</v>
      </c>
      <c r="D3186" t="s">
        <v>553</v>
      </c>
      <c r="E3186" t="s">
        <v>554</v>
      </c>
      <c r="G3186" s="6" t="s">
        <v>88</v>
      </c>
      <c r="H3186" t="s">
        <v>128</v>
      </c>
      <c r="I3186" t="s">
        <v>21</v>
      </c>
      <c r="J3186" t="s">
        <v>73</v>
      </c>
      <c r="K3186">
        <v>32</v>
      </c>
      <c r="L3186">
        <v>33</v>
      </c>
      <c r="M3186" t="s">
        <v>557</v>
      </c>
      <c r="N3186">
        <v>33</v>
      </c>
      <c r="P3186" cm="1">
        <f t="array" ref="P3186">IF(Q3186&gt;0,INDEX(Q3186:Q15320,MATCH(TRUE,INDEX(Q3186:Q15320="",,),0)-1),"")</f>
        <v>7</v>
      </c>
      <c r="Q3186">
        <f t="shared" si="73"/>
        <v>3</v>
      </c>
      <c r="R3186">
        <f>IF(P3186="","",0)</f>
        <v>0</v>
      </c>
    </row>
    <row r="3187" spans="1:18" x14ac:dyDescent="0.3">
      <c r="A3187" t="s">
        <v>538</v>
      </c>
      <c r="B3187" s="1">
        <v>38931</v>
      </c>
      <c r="C3187" t="s">
        <v>539</v>
      </c>
      <c r="D3187" t="s">
        <v>553</v>
      </c>
      <c r="E3187" t="s">
        <v>554</v>
      </c>
      <c r="G3187" s="6" t="s">
        <v>88</v>
      </c>
      <c r="H3187" t="s">
        <v>265</v>
      </c>
      <c r="I3187" t="s">
        <v>21</v>
      </c>
      <c r="J3187" t="s">
        <v>73</v>
      </c>
      <c r="K3187">
        <v>69</v>
      </c>
      <c r="L3187">
        <v>29</v>
      </c>
      <c r="M3187" t="s">
        <v>557</v>
      </c>
      <c r="N3187">
        <v>29</v>
      </c>
      <c r="P3187" cm="1">
        <f t="array" ref="P3187">IF(Q3187&gt;0,INDEX(Q3187:Q15321,MATCH(TRUE,INDEX(Q3187:Q15321="",,),0)-1),"")</f>
        <v>7</v>
      </c>
      <c r="Q3187">
        <f t="shared" si="73"/>
        <v>3</v>
      </c>
      <c r="R3187">
        <f>IF(P3187="","",0)</f>
        <v>0</v>
      </c>
    </row>
    <row r="3188" spans="1:18" x14ac:dyDescent="0.3">
      <c r="A3188" t="s">
        <v>538</v>
      </c>
      <c r="B3188" s="1">
        <v>38931</v>
      </c>
      <c r="C3188" t="s">
        <v>539</v>
      </c>
      <c r="D3188" t="s">
        <v>553</v>
      </c>
      <c r="E3188" t="s">
        <v>554</v>
      </c>
      <c r="G3188" s="6" t="s">
        <v>88</v>
      </c>
      <c r="H3188" t="s">
        <v>135</v>
      </c>
      <c r="I3188" t="s">
        <v>21</v>
      </c>
      <c r="J3188" t="s">
        <v>73</v>
      </c>
      <c r="K3188">
        <v>51</v>
      </c>
      <c r="L3188">
        <v>25</v>
      </c>
      <c r="M3188" t="s">
        <v>557</v>
      </c>
      <c r="N3188">
        <v>25</v>
      </c>
      <c r="P3188" cm="1">
        <f t="array" ref="P3188">IF(Q3188&gt;0,INDEX(Q3188:Q15322,MATCH(TRUE,INDEX(Q3188:Q15322="",,),0)-1),"")</f>
        <v>7</v>
      </c>
      <c r="Q3188">
        <f t="shared" si="73"/>
        <v>3</v>
      </c>
      <c r="R3188">
        <f>IF(P3188="","",0)</f>
        <v>0</v>
      </c>
    </row>
    <row r="3189" spans="1:18" x14ac:dyDescent="0.3">
      <c r="A3189" t="s">
        <v>538</v>
      </c>
      <c r="B3189" s="1">
        <v>38931</v>
      </c>
      <c r="C3189" t="s">
        <v>539</v>
      </c>
      <c r="D3189" t="s">
        <v>553</v>
      </c>
      <c r="E3189" t="s">
        <v>554</v>
      </c>
      <c r="G3189" s="6" t="s">
        <v>88</v>
      </c>
      <c r="H3189" t="s">
        <v>543</v>
      </c>
      <c r="I3189" t="s">
        <v>21</v>
      </c>
      <c r="J3189" t="s">
        <v>73</v>
      </c>
      <c r="K3189">
        <v>20</v>
      </c>
      <c r="L3189">
        <v>15</v>
      </c>
      <c r="M3189" t="s">
        <v>557</v>
      </c>
      <c r="N3189">
        <v>15</v>
      </c>
      <c r="P3189" cm="1">
        <f t="array" ref="P3189">IF(Q3189&gt;0,INDEX(Q3189:Q15323,MATCH(TRUE,INDEX(Q3189:Q15323="",,),0)-1),"")</f>
        <v>7</v>
      </c>
      <c r="Q3189">
        <f t="shared" si="73"/>
        <v>3</v>
      </c>
      <c r="R3189">
        <f>IF(P3189="","",0)</f>
        <v>0</v>
      </c>
    </row>
    <row r="3190" spans="1:18" x14ac:dyDescent="0.3">
      <c r="A3190" t="s">
        <v>538</v>
      </c>
      <c r="B3190" s="1">
        <v>38931</v>
      </c>
      <c r="C3190" t="s">
        <v>539</v>
      </c>
      <c r="D3190" t="s">
        <v>553</v>
      </c>
      <c r="E3190" t="s">
        <v>554</v>
      </c>
      <c r="G3190" t="s">
        <v>19</v>
      </c>
      <c r="H3190" t="s">
        <v>72</v>
      </c>
      <c r="I3190" t="s">
        <v>45</v>
      </c>
      <c r="J3190" t="s">
        <v>93</v>
      </c>
      <c r="K3190">
        <v>19.899999999999999</v>
      </c>
      <c r="L3190">
        <v>141</v>
      </c>
      <c r="M3190" t="s">
        <v>558</v>
      </c>
      <c r="N3190">
        <v>151</v>
      </c>
      <c r="P3190" cm="1">
        <f t="array" ref="P3190">IF(Q3190&gt;0,INDEX(Q3190:Q15324,MATCH(TRUE,INDEX(Q3190:Q15324="",,),0)-1),"")</f>
        <v>7</v>
      </c>
      <c r="Q3190">
        <f t="shared" si="73"/>
        <v>4</v>
      </c>
      <c r="R3190">
        <f>IF(P3190="","",0)</f>
        <v>0</v>
      </c>
    </row>
    <row r="3191" spans="1:18" x14ac:dyDescent="0.3">
      <c r="A3191" t="s">
        <v>538</v>
      </c>
      <c r="B3191" s="1">
        <v>38931</v>
      </c>
      <c r="C3191" t="s">
        <v>539</v>
      </c>
      <c r="D3191" t="s">
        <v>553</v>
      </c>
      <c r="E3191" t="s">
        <v>554</v>
      </c>
      <c r="G3191" t="s">
        <v>19</v>
      </c>
      <c r="H3191" t="s">
        <v>418</v>
      </c>
      <c r="I3191" t="s">
        <v>21</v>
      </c>
      <c r="J3191" t="s">
        <v>73</v>
      </c>
      <c r="K3191">
        <v>101</v>
      </c>
      <c r="L3191">
        <v>25</v>
      </c>
      <c r="M3191" t="s">
        <v>558</v>
      </c>
      <c r="N3191">
        <v>25</v>
      </c>
      <c r="P3191" cm="1">
        <f t="array" ref="P3191">IF(Q3191&gt;0,INDEX(Q3191:Q15325,MATCH(TRUE,INDEX(Q3191:Q15325="",,),0)-1),"")</f>
        <v>7</v>
      </c>
      <c r="Q3191">
        <f t="shared" si="73"/>
        <v>4</v>
      </c>
      <c r="R3191">
        <f>IF(P3191="","",0)</f>
        <v>0</v>
      </c>
    </row>
    <row r="3192" spans="1:18" x14ac:dyDescent="0.3">
      <c r="A3192" t="s">
        <v>538</v>
      </c>
      <c r="B3192" s="1">
        <v>38931</v>
      </c>
      <c r="C3192" t="s">
        <v>539</v>
      </c>
      <c r="D3192" t="s">
        <v>553</v>
      </c>
      <c r="E3192" t="s">
        <v>554</v>
      </c>
      <c r="G3192" t="s">
        <v>19</v>
      </c>
      <c r="H3192" t="s">
        <v>116</v>
      </c>
      <c r="I3192" t="s">
        <v>21</v>
      </c>
      <c r="J3192" t="s">
        <v>73</v>
      </c>
      <c r="K3192">
        <v>121</v>
      </c>
      <c r="L3192">
        <v>23</v>
      </c>
      <c r="M3192" t="s">
        <v>558</v>
      </c>
      <c r="N3192">
        <v>25</v>
      </c>
      <c r="P3192" cm="1">
        <f t="array" ref="P3192">IF(Q3192&gt;0,INDEX(Q3192:Q15326,MATCH(TRUE,INDEX(Q3192:Q15326="",,),0)-1),"")</f>
        <v>7</v>
      </c>
      <c r="Q3192">
        <f t="shared" si="73"/>
        <v>4</v>
      </c>
      <c r="R3192">
        <f>IF(P3192="","",0)</f>
        <v>0</v>
      </c>
    </row>
    <row r="3193" spans="1:18" x14ac:dyDescent="0.3">
      <c r="A3193" t="s">
        <v>538</v>
      </c>
      <c r="B3193" s="1">
        <v>38931</v>
      </c>
      <c r="C3193" t="s">
        <v>539</v>
      </c>
      <c r="D3193" t="s">
        <v>553</v>
      </c>
      <c r="E3193" t="s">
        <v>554</v>
      </c>
      <c r="G3193" t="s">
        <v>19</v>
      </c>
      <c r="H3193" t="s">
        <v>72</v>
      </c>
      <c r="I3193" t="s">
        <v>21</v>
      </c>
      <c r="J3193" t="s">
        <v>73</v>
      </c>
      <c r="K3193">
        <v>450</v>
      </c>
      <c r="L3193">
        <v>26</v>
      </c>
      <c r="M3193" t="s">
        <v>558</v>
      </c>
      <c r="N3193">
        <v>30</v>
      </c>
      <c r="P3193" cm="1">
        <f t="array" ref="P3193">IF(Q3193&gt;0,INDEX(Q3193:Q15327,MATCH(TRUE,INDEX(Q3193:Q15327="",,),0)-1),"")</f>
        <v>7</v>
      </c>
      <c r="Q3193">
        <f t="shared" si="73"/>
        <v>4</v>
      </c>
      <c r="R3193">
        <f>IF(P3193="","",0)</f>
        <v>0</v>
      </c>
    </row>
    <row r="3194" spans="1:18" x14ac:dyDescent="0.3">
      <c r="A3194" t="s">
        <v>538</v>
      </c>
      <c r="B3194" s="1">
        <v>38931</v>
      </c>
      <c r="C3194" t="s">
        <v>539</v>
      </c>
      <c r="D3194" t="s">
        <v>553</v>
      </c>
      <c r="E3194" t="s">
        <v>554</v>
      </c>
      <c r="G3194" s="6" t="s">
        <v>88</v>
      </c>
      <c r="H3194" t="s">
        <v>96</v>
      </c>
      <c r="I3194" t="s">
        <v>21</v>
      </c>
      <c r="J3194" t="s">
        <v>73</v>
      </c>
      <c r="K3194">
        <v>43</v>
      </c>
      <c r="L3194">
        <v>23</v>
      </c>
      <c r="M3194" t="s">
        <v>558</v>
      </c>
      <c r="N3194">
        <v>23</v>
      </c>
      <c r="P3194" cm="1">
        <f t="array" ref="P3194">IF(Q3194&gt;0,INDEX(Q3194:Q15328,MATCH(TRUE,INDEX(Q3194:Q15328="",,),0)-1),"")</f>
        <v>7</v>
      </c>
      <c r="Q3194">
        <f t="shared" si="73"/>
        <v>4</v>
      </c>
      <c r="R3194">
        <f>IF(P3194="","",0)</f>
        <v>0</v>
      </c>
    </row>
    <row r="3195" spans="1:18" x14ac:dyDescent="0.3">
      <c r="A3195" t="s">
        <v>538</v>
      </c>
      <c r="B3195" s="1">
        <v>38931</v>
      </c>
      <c r="C3195" t="s">
        <v>539</v>
      </c>
      <c r="D3195" t="s">
        <v>553</v>
      </c>
      <c r="E3195" t="s">
        <v>554</v>
      </c>
      <c r="G3195" s="6" t="s">
        <v>88</v>
      </c>
      <c r="H3195" t="s">
        <v>128</v>
      </c>
      <c r="I3195" t="s">
        <v>21</v>
      </c>
      <c r="J3195" t="s">
        <v>73</v>
      </c>
      <c r="K3195">
        <v>32</v>
      </c>
      <c r="L3195">
        <v>33</v>
      </c>
      <c r="M3195" t="s">
        <v>558</v>
      </c>
      <c r="N3195">
        <v>33</v>
      </c>
      <c r="P3195" cm="1">
        <f t="array" ref="P3195">IF(Q3195&gt;0,INDEX(Q3195:Q15329,MATCH(TRUE,INDEX(Q3195:Q15329="",,),0)-1),"")</f>
        <v>7</v>
      </c>
      <c r="Q3195">
        <f t="shared" si="73"/>
        <v>4</v>
      </c>
      <c r="R3195">
        <f>IF(P3195="","",0)</f>
        <v>0</v>
      </c>
    </row>
    <row r="3196" spans="1:18" x14ac:dyDescent="0.3">
      <c r="A3196" t="s">
        <v>538</v>
      </c>
      <c r="B3196" s="1">
        <v>38931</v>
      </c>
      <c r="C3196" t="s">
        <v>539</v>
      </c>
      <c r="D3196" t="s">
        <v>553</v>
      </c>
      <c r="E3196" t="s">
        <v>554</v>
      </c>
      <c r="G3196" s="6" t="s">
        <v>88</v>
      </c>
      <c r="H3196" t="s">
        <v>265</v>
      </c>
      <c r="I3196" t="s">
        <v>21</v>
      </c>
      <c r="J3196" t="s">
        <v>73</v>
      </c>
      <c r="K3196">
        <v>69</v>
      </c>
      <c r="L3196">
        <v>29</v>
      </c>
      <c r="M3196" t="s">
        <v>558</v>
      </c>
      <c r="N3196">
        <v>29</v>
      </c>
      <c r="P3196" cm="1">
        <f t="array" ref="P3196">IF(Q3196&gt;0,INDEX(Q3196:Q15330,MATCH(TRUE,INDEX(Q3196:Q15330="",,),0)-1),"")</f>
        <v>7</v>
      </c>
      <c r="Q3196">
        <f t="shared" si="73"/>
        <v>4</v>
      </c>
      <c r="R3196">
        <f>IF(P3196="","",0)</f>
        <v>0</v>
      </c>
    </row>
    <row r="3197" spans="1:18" x14ac:dyDescent="0.3">
      <c r="A3197" t="s">
        <v>538</v>
      </c>
      <c r="B3197" s="1">
        <v>38931</v>
      </c>
      <c r="C3197" t="s">
        <v>539</v>
      </c>
      <c r="D3197" t="s">
        <v>553</v>
      </c>
      <c r="E3197" t="s">
        <v>554</v>
      </c>
      <c r="G3197" s="6" t="s">
        <v>88</v>
      </c>
      <c r="H3197" t="s">
        <v>135</v>
      </c>
      <c r="I3197" t="s">
        <v>21</v>
      </c>
      <c r="J3197" t="s">
        <v>73</v>
      </c>
      <c r="K3197">
        <v>51</v>
      </c>
      <c r="L3197">
        <v>25</v>
      </c>
      <c r="M3197" t="s">
        <v>558</v>
      </c>
      <c r="N3197">
        <v>25</v>
      </c>
      <c r="P3197" cm="1">
        <f t="array" ref="P3197">IF(Q3197&gt;0,INDEX(Q3197:Q15331,MATCH(TRUE,INDEX(Q3197:Q15331="",,),0)-1),"")</f>
        <v>7</v>
      </c>
      <c r="Q3197">
        <f t="shared" si="73"/>
        <v>4</v>
      </c>
      <c r="R3197">
        <f>IF(P3197="","",0)</f>
        <v>0</v>
      </c>
    </row>
    <row r="3198" spans="1:18" x14ac:dyDescent="0.3">
      <c r="A3198" t="s">
        <v>538</v>
      </c>
      <c r="B3198" s="1">
        <v>38931</v>
      </c>
      <c r="C3198" t="s">
        <v>539</v>
      </c>
      <c r="D3198" t="s">
        <v>553</v>
      </c>
      <c r="E3198" t="s">
        <v>554</v>
      </c>
      <c r="G3198" s="6" t="s">
        <v>88</v>
      </c>
      <c r="H3198" t="s">
        <v>543</v>
      </c>
      <c r="I3198" t="s">
        <v>21</v>
      </c>
      <c r="J3198" t="s">
        <v>73</v>
      </c>
      <c r="K3198">
        <v>20</v>
      </c>
      <c r="L3198">
        <v>15</v>
      </c>
      <c r="M3198" t="s">
        <v>558</v>
      </c>
      <c r="N3198">
        <v>15</v>
      </c>
      <c r="P3198" cm="1">
        <f t="array" ref="P3198">IF(Q3198&gt;0,INDEX(Q3198:Q15332,MATCH(TRUE,INDEX(Q3198:Q15332="",,),0)-1),"")</f>
        <v>7</v>
      </c>
      <c r="Q3198">
        <f t="shared" si="73"/>
        <v>4</v>
      </c>
      <c r="R3198">
        <f>IF(P3198="","",0)</f>
        <v>0</v>
      </c>
    </row>
    <row r="3199" spans="1:18" x14ac:dyDescent="0.3">
      <c r="A3199" t="s">
        <v>538</v>
      </c>
      <c r="B3199" s="1">
        <v>38931</v>
      </c>
      <c r="C3199" t="s">
        <v>539</v>
      </c>
      <c r="D3199" t="s">
        <v>553</v>
      </c>
      <c r="E3199" t="s">
        <v>554</v>
      </c>
      <c r="G3199" t="s">
        <v>19</v>
      </c>
      <c r="H3199" t="s">
        <v>72</v>
      </c>
      <c r="I3199" t="s">
        <v>45</v>
      </c>
      <c r="J3199" t="s">
        <v>93</v>
      </c>
      <c r="K3199">
        <v>19.899999999999999</v>
      </c>
      <c r="L3199">
        <v>141</v>
      </c>
      <c r="M3199" t="s">
        <v>544</v>
      </c>
      <c r="N3199">
        <v>144.5</v>
      </c>
      <c r="P3199" cm="1">
        <f t="array" ref="P3199">IF(Q3199&gt;0,INDEX(Q3199:Q15333,MATCH(TRUE,INDEX(Q3199:Q15333="",,),0)-1),"")</f>
        <v>7</v>
      </c>
      <c r="Q3199">
        <f t="shared" si="73"/>
        <v>5</v>
      </c>
      <c r="R3199">
        <f>IF(P3199="","",0)</f>
        <v>0</v>
      </c>
    </row>
    <row r="3200" spans="1:18" x14ac:dyDescent="0.3">
      <c r="A3200" t="s">
        <v>538</v>
      </c>
      <c r="B3200" s="1">
        <v>38931</v>
      </c>
      <c r="C3200" t="s">
        <v>539</v>
      </c>
      <c r="D3200" t="s">
        <v>553</v>
      </c>
      <c r="E3200" t="s">
        <v>554</v>
      </c>
      <c r="G3200" t="s">
        <v>19</v>
      </c>
      <c r="H3200" t="s">
        <v>418</v>
      </c>
      <c r="I3200" t="s">
        <v>21</v>
      </c>
      <c r="J3200" t="s">
        <v>73</v>
      </c>
      <c r="K3200">
        <v>101</v>
      </c>
      <c r="L3200">
        <v>25</v>
      </c>
      <c r="M3200" t="s">
        <v>544</v>
      </c>
      <c r="N3200">
        <v>27.5</v>
      </c>
      <c r="P3200" cm="1">
        <f t="array" ref="P3200">IF(Q3200&gt;0,INDEX(Q3200:Q15334,MATCH(TRUE,INDEX(Q3200:Q15334="",,),0)-1),"")</f>
        <v>7</v>
      </c>
      <c r="Q3200">
        <f t="shared" si="73"/>
        <v>5</v>
      </c>
      <c r="R3200">
        <f>IF(P3200="","",0)</f>
        <v>0</v>
      </c>
    </row>
    <row r="3201" spans="1:18" x14ac:dyDescent="0.3">
      <c r="A3201" t="s">
        <v>538</v>
      </c>
      <c r="B3201" s="1">
        <v>38931</v>
      </c>
      <c r="C3201" t="s">
        <v>539</v>
      </c>
      <c r="D3201" t="s">
        <v>553</v>
      </c>
      <c r="E3201" t="s">
        <v>554</v>
      </c>
      <c r="G3201" t="s">
        <v>19</v>
      </c>
      <c r="H3201" t="s">
        <v>116</v>
      </c>
      <c r="I3201" t="s">
        <v>21</v>
      </c>
      <c r="J3201" t="s">
        <v>73</v>
      </c>
      <c r="K3201">
        <v>121</v>
      </c>
      <c r="L3201">
        <v>23</v>
      </c>
      <c r="M3201" t="s">
        <v>544</v>
      </c>
      <c r="N3201">
        <v>25.25</v>
      </c>
      <c r="P3201" cm="1">
        <f t="array" ref="P3201">IF(Q3201&gt;0,INDEX(Q3201:Q15335,MATCH(TRUE,INDEX(Q3201:Q15335="",,),0)-1),"")</f>
        <v>7</v>
      </c>
      <c r="Q3201">
        <f t="shared" si="73"/>
        <v>5</v>
      </c>
      <c r="R3201">
        <f>IF(P3201="","",0)</f>
        <v>0</v>
      </c>
    </row>
    <row r="3202" spans="1:18" x14ac:dyDescent="0.3">
      <c r="A3202" t="s">
        <v>538</v>
      </c>
      <c r="B3202" s="1">
        <v>38931</v>
      </c>
      <c r="C3202" t="s">
        <v>539</v>
      </c>
      <c r="D3202" t="s">
        <v>553</v>
      </c>
      <c r="E3202" t="s">
        <v>554</v>
      </c>
      <c r="G3202" t="s">
        <v>19</v>
      </c>
      <c r="H3202" t="s">
        <v>72</v>
      </c>
      <c r="I3202" t="s">
        <v>21</v>
      </c>
      <c r="J3202" t="s">
        <v>73</v>
      </c>
      <c r="K3202">
        <v>450</v>
      </c>
      <c r="L3202">
        <v>26</v>
      </c>
      <c r="M3202" t="s">
        <v>544</v>
      </c>
      <c r="N3202">
        <v>29.5</v>
      </c>
      <c r="P3202" cm="1">
        <f t="array" ref="P3202">IF(Q3202&gt;0,INDEX(Q3202:Q15336,MATCH(TRUE,INDEX(Q3202:Q15336="",,),0)-1),"")</f>
        <v>7</v>
      </c>
      <c r="Q3202">
        <f t="shared" si="73"/>
        <v>5</v>
      </c>
      <c r="R3202">
        <f>IF(P3202="","",0)</f>
        <v>0</v>
      </c>
    </row>
    <row r="3203" spans="1:18" x14ac:dyDescent="0.3">
      <c r="A3203" t="s">
        <v>538</v>
      </c>
      <c r="B3203" s="1">
        <v>38931</v>
      </c>
      <c r="C3203" t="s">
        <v>539</v>
      </c>
      <c r="D3203" t="s">
        <v>553</v>
      </c>
      <c r="E3203" t="s">
        <v>554</v>
      </c>
      <c r="G3203" s="6" t="s">
        <v>88</v>
      </c>
      <c r="H3203" t="s">
        <v>96</v>
      </c>
      <c r="I3203" t="s">
        <v>21</v>
      </c>
      <c r="J3203" t="s">
        <v>73</v>
      </c>
      <c r="K3203">
        <v>43</v>
      </c>
      <c r="L3203">
        <v>23</v>
      </c>
      <c r="M3203" t="s">
        <v>544</v>
      </c>
      <c r="N3203">
        <v>23</v>
      </c>
      <c r="P3203" cm="1">
        <f t="array" ref="P3203">IF(Q3203&gt;0,INDEX(Q3203:Q15337,MATCH(TRUE,INDEX(Q3203:Q15337="",,),0)-1),"")</f>
        <v>7</v>
      </c>
      <c r="Q3203">
        <f t="shared" si="73"/>
        <v>5</v>
      </c>
      <c r="R3203">
        <f>IF(P3203="","",0)</f>
        <v>0</v>
      </c>
    </row>
    <row r="3204" spans="1:18" x14ac:dyDescent="0.3">
      <c r="A3204" t="s">
        <v>538</v>
      </c>
      <c r="B3204" s="1">
        <v>38931</v>
      </c>
      <c r="C3204" t="s">
        <v>539</v>
      </c>
      <c r="D3204" t="s">
        <v>553</v>
      </c>
      <c r="E3204" t="s">
        <v>554</v>
      </c>
      <c r="G3204" s="6" t="s">
        <v>88</v>
      </c>
      <c r="H3204" t="s">
        <v>128</v>
      </c>
      <c r="I3204" t="s">
        <v>21</v>
      </c>
      <c r="J3204" t="s">
        <v>73</v>
      </c>
      <c r="K3204">
        <v>32</v>
      </c>
      <c r="L3204">
        <v>33</v>
      </c>
      <c r="M3204" t="s">
        <v>544</v>
      </c>
      <c r="N3204">
        <v>33</v>
      </c>
      <c r="P3204" cm="1">
        <f t="array" ref="P3204">IF(Q3204&gt;0,INDEX(Q3204:Q15338,MATCH(TRUE,INDEX(Q3204:Q15338="",,),0)-1),"")</f>
        <v>7</v>
      </c>
      <c r="Q3204">
        <f t="shared" si="73"/>
        <v>5</v>
      </c>
      <c r="R3204">
        <f>IF(P3204="","",0)</f>
        <v>0</v>
      </c>
    </row>
    <row r="3205" spans="1:18" x14ac:dyDescent="0.3">
      <c r="A3205" t="s">
        <v>538</v>
      </c>
      <c r="B3205" s="1">
        <v>38931</v>
      </c>
      <c r="C3205" t="s">
        <v>539</v>
      </c>
      <c r="D3205" t="s">
        <v>553</v>
      </c>
      <c r="E3205" t="s">
        <v>554</v>
      </c>
      <c r="G3205" s="6" t="s">
        <v>88</v>
      </c>
      <c r="H3205" t="s">
        <v>265</v>
      </c>
      <c r="I3205" t="s">
        <v>21</v>
      </c>
      <c r="J3205" t="s">
        <v>73</v>
      </c>
      <c r="K3205">
        <v>69</v>
      </c>
      <c r="L3205">
        <v>29</v>
      </c>
      <c r="M3205" t="s">
        <v>544</v>
      </c>
      <c r="N3205">
        <v>29</v>
      </c>
      <c r="P3205" cm="1">
        <f t="array" ref="P3205">IF(Q3205&gt;0,INDEX(Q3205:Q15339,MATCH(TRUE,INDEX(Q3205:Q15339="",,),0)-1),"")</f>
        <v>7</v>
      </c>
      <c r="Q3205">
        <f t="shared" si="73"/>
        <v>5</v>
      </c>
      <c r="R3205">
        <f>IF(P3205="","",0)</f>
        <v>0</v>
      </c>
    </row>
    <row r="3206" spans="1:18" x14ac:dyDescent="0.3">
      <c r="A3206" t="s">
        <v>538</v>
      </c>
      <c r="B3206" s="1">
        <v>38931</v>
      </c>
      <c r="C3206" t="s">
        <v>539</v>
      </c>
      <c r="D3206" t="s">
        <v>553</v>
      </c>
      <c r="E3206" t="s">
        <v>554</v>
      </c>
      <c r="G3206" s="6" t="s">
        <v>88</v>
      </c>
      <c r="H3206" t="s">
        <v>135</v>
      </c>
      <c r="I3206" t="s">
        <v>21</v>
      </c>
      <c r="J3206" t="s">
        <v>73</v>
      </c>
      <c r="K3206">
        <v>51</v>
      </c>
      <c r="L3206">
        <v>25</v>
      </c>
      <c r="M3206" t="s">
        <v>544</v>
      </c>
      <c r="N3206">
        <v>25</v>
      </c>
      <c r="P3206" cm="1">
        <f t="array" ref="P3206">IF(Q3206&gt;0,INDEX(Q3206:Q15340,MATCH(TRUE,INDEX(Q3206:Q15340="",,),0)-1),"")</f>
        <v>7</v>
      </c>
      <c r="Q3206">
        <f t="shared" si="73"/>
        <v>5</v>
      </c>
      <c r="R3206">
        <f>IF(P3206="","",0)</f>
        <v>0</v>
      </c>
    </row>
    <row r="3207" spans="1:18" x14ac:dyDescent="0.3">
      <c r="A3207" t="s">
        <v>538</v>
      </c>
      <c r="B3207" s="1">
        <v>38931</v>
      </c>
      <c r="C3207" t="s">
        <v>539</v>
      </c>
      <c r="D3207" t="s">
        <v>553</v>
      </c>
      <c r="E3207" t="s">
        <v>554</v>
      </c>
      <c r="G3207" s="6" t="s">
        <v>88</v>
      </c>
      <c r="H3207" t="s">
        <v>543</v>
      </c>
      <c r="I3207" t="s">
        <v>21</v>
      </c>
      <c r="J3207" t="s">
        <v>73</v>
      </c>
      <c r="K3207">
        <v>20</v>
      </c>
      <c r="L3207">
        <v>15</v>
      </c>
      <c r="M3207" t="s">
        <v>544</v>
      </c>
      <c r="N3207">
        <v>15</v>
      </c>
      <c r="P3207" cm="1">
        <f t="array" ref="P3207">IF(Q3207&gt;0,INDEX(Q3207:Q15341,MATCH(TRUE,INDEX(Q3207:Q15341="",,),0)-1),"")</f>
        <v>7</v>
      </c>
      <c r="Q3207">
        <f t="shared" si="73"/>
        <v>5</v>
      </c>
      <c r="R3207">
        <f>IF(P3207="","",0)</f>
        <v>0</v>
      </c>
    </row>
    <row r="3208" spans="1:18" x14ac:dyDescent="0.3">
      <c r="A3208" t="s">
        <v>538</v>
      </c>
      <c r="B3208" s="1">
        <v>38931</v>
      </c>
      <c r="C3208" t="s">
        <v>539</v>
      </c>
      <c r="D3208" t="s">
        <v>553</v>
      </c>
      <c r="E3208" t="s">
        <v>554</v>
      </c>
      <c r="G3208" t="s">
        <v>19</v>
      </c>
      <c r="H3208" t="s">
        <v>72</v>
      </c>
      <c r="I3208" t="s">
        <v>45</v>
      </c>
      <c r="J3208" t="s">
        <v>93</v>
      </c>
      <c r="K3208">
        <v>19.899999999999999</v>
      </c>
      <c r="L3208">
        <v>141</v>
      </c>
      <c r="M3208" t="s">
        <v>559</v>
      </c>
      <c r="N3208">
        <v>141</v>
      </c>
      <c r="P3208" cm="1">
        <f t="array" ref="P3208">IF(Q3208&gt;0,INDEX(Q3208:Q15342,MATCH(TRUE,INDEX(Q3208:Q15342="",,),0)-1),"")</f>
        <v>7</v>
      </c>
      <c r="Q3208">
        <f t="shared" si="73"/>
        <v>6</v>
      </c>
      <c r="R3208">
        <f>IF(P3208="","",0)</f>
        <v>0</v>
      </c>
    </row>
    <row r="3209" spans="1:18" x14ac:dyDescent="0.3">
      <c r="A3209" t="s">
        <v>538</v>
      </c>
      <c r="B3209" s="1">
        <v>38931</v>
      </c>
      <c r="C3209" t="s">
        <v>539</v>
      </c>
      <c r="D3209" t="s">
        <v>553</v>
      </c>
      <c r="E3209" t="s">
        <v>554</v>
      </c>
      <c r="G3209" t="s">
        <v>19</v>
      </c>
      <c r="H3209" t="s">
        <v>418</v>
      </c>
      <c r="I3209" t="s">
        <v>21</v>
      </c>
      <c r="J3209" t="s">
        <v>73</v>
      </c>
      <c r="K3209">
        <v>101</v>
      </c>
      <c r="L3209">
        <v>25</v>
      </c>
      <c r="M3209" t="s">
        <v>559</v>
      </c>
      <c r="N3209">
        <v>26</v>
      </c>
      <c r="P3209" cm="1">
        <f t="array" ref="P3209">IF(Q3209&gt;0,INDEX(Q3209:Q15343,MATCH(TRUE,INDEX(Q3209:Q15343="",,),0)-1),"")</f>
        <v>7</v>
      </c>
      <c r="Q3209">
        <f t="shared" si="73"/>
        <v>6</v>
      </c>
      <c r="R3209">
        <f>IF(P3209="","",0)</f>
        <v>0</v>
      </c>
    </row>
    <row r="3210" spans="1:18" x14ac:dyDescent="0.3">
      <c r="A3210" t="s">
        <v>538</v>
      </c>
      <c r="B3210" s="1">
        <v>38931</v>
      </c>
      <c r="C3210" t="s">
        <v>539</v>
      </c>
      <c r="D3210" t="s">
        <v>553</v>
      </c>
      <c r="E3210" t="s">
        <v>554</v>
      </c>
      <c r="G3210" t="s">
        <v>19</v>
      </c>
      <c r="H3210" t="s">
        <v>116</v>
      </c>
      <c r="I3210" t="s">
        <v>21</v>
      </c>
      <c r="J3210" t="s">
        <v>73</v>
      </c>
      <c r="K3210">
        <v>121</v>
      </c>
      <c r="L3210">
        <v>23</v>
      </c>
      <c r="M3210" t="s">
        <v>559</v>
      </c>
      <c r="N3210">
        <v>25</v>
      </c>
      <c r="P3210" cm="1">
        <f t="array" ref="P3210">IF(Q3210&gt;0,INDEX(Q3210:Q15344,MATCH(TRUE,INDEX(Q3210:Q15344="",,),0)-1),"")</f>
        <v>7</v>
      </c>
      <c r="Q3210">
        <f t="shared" si="73"/>
        <v>6</v>
      </c>
      <c r="R3210">
        <f>IF(P3210="","",0)</f>
        <v>0</v>
      </c>
    </row>
    <row r="3211" spans="1:18" x14ac:dyDescent="0.3">
      <c r="A3211" t="s">
        <v>538</v>
      </c>
      <c r="B3211" s="1">
        <v>38931</v>
      </c>
      <c r="C3211" t="s">
        <v>539</v>
      </c>
      <c r="D3211" t="s">
        <v>553</v>
      </c>
      <c r="E3211" t="s">
        <v>554</v>
      </c>
      <c r="G3211" t="s">
        <v>19</v>
      </c>
      <c r="H3211" t="s">
        <v>72</v>
      </c>
      <c r="I3211" t="s">
        <v>21</v>
      </c>
      <c r="J3211" t="s">
        <v>73</v>
      </c>
      <c r="K3211">
        <v>450</v>
      </c>
      <c r="L3211">
        <v>26</v>
      </c>
      <c r="M3211" t="s">
        <v>559</v>
      </c>
      <c r="N3211">
        <v>27</v>
      </c>
      <c r="P3211" cm="1">
        <f t="array" ref="P3211">IF(Q3211&gt;0,INDEX(Q3211:Q15345,MATCH(TRUE,INDEX(Q3211:Q15345="",,),0)-1),"")</f>
        <v>7</v>
      </c>
      <c r="Q3211">
        <f t="shared" si="73"/>
        <v>6</v>
      </c>
      <c r="R3211">
        <f>IF(P3211="","",0)</f>
        <v>0</v>
      </c>
    </row>
    <row r="3212" spans="1:18" x14ac:dyDescent="0.3">
      <c r="A3212" t="s">
        <v>538</v>
      </c>
      <c r="B3212" s="1">
        <v>38931</v>
      </c>
      <c r="C3212" t="s">
        <v>539</v>
      </c>
      <c r="D3212" t="s">
        <v>553</v>
      </c>
      <c r="E3212" t="s">
        <v>554</v>
      </c>
      <c r="G3212" s="6" t="s">
        <v>88</v>
      </c>
      <c r="H3212" t="s">
        <v>96</v>
      </c>
      <c r="I3212" t="s">
        <v>21</v>
      </c>
      <c r="J3212" t="s">
        <v>73</v>
      </c>
      <c r="K3212">
        <v>43</v>
      </c>
      <c r="L3212">
        <v>23</v>
      </c>
      <c r="M3212" t="s">
        <v>559</v>
      </c>
      <c r="N3212">
        <v>23</v>
      </c>
      <c r="P3212" cm="1">
        <f t="array" ref="P3212">IF(Q3212&gt;0,INDEX(Q3212:Q15346,MATCH(TRUE,INDEX(Q3212:Q15346="",,),0)-1),"")</f>
        <v>7</v>
      </c>
      <c r="Q3212">
        <f t="shared" si="73"/>
        <v>6</v>
      </c>
      <c r="R3212">
        <f>IF(P3212="","",0)</f>
        <v>0</v>
      </c>
    </row>
    <row r="3213" spans="1:18" x14ac:dyDescent="0.3">
      <c r="A3213" t="s">
        <v>538</v>
      </c>
      <c r="B3213" s="1">
        <v>38931</v>
      </c>
      <c r="C3213" t="s">
        <v>539</v>
      </c>
      <c r="D3213" t="s">
        <v>553</v>
      </c>
      <c r="E3213" t="s">
        <v>554</v>
      </c>
      <c r="G3213" s="6" t="s">
        <v>88</v>
      </c>
      <c r="H3213" t="s">
        <v>128</v>
      </c>
      <c r="I3213" t="s">
        <v>21</v>
      </c>
      <c r="J3213" t="s">
        <v>73</v>
      </c>
      <c r="K3213">
        <v>32</v>
      </c>
      <c r="L3213">
        <v>33</v>
      </c>
      <c r="M3213" t="s">
        <v>559</v>
      </c>
      <c r="N3213">
        <v>33</v>
      </c>
      <c r="P3213" cm="1">
        <f t="array" ref="P3213">IF(Q3213&gt;0,INDEX(Q3213:Q15347,MATCH(TRUE,INDEX(Q3213:Q15347="",,),0)-1),"")</f>
        <v>7</v>
      </c>
      <c r="Q3213">
        <f t="shared" si="73"/>
        <v>6</v>
      </c>
      <c r="R3213">
        <f>IF(P3213="","",0)</f>
        <v>0</v>
      </c>
    </row>
    <row r="3214" spans="1:18" x14ac:dyDescent="0.3">
      <c r="A3214" t="s">
        <v>538</v>
      </c>
      <c r="B3214" s="1">
        <v>38931</v>
      </c>
      <c r="C3214" t="s">
        <v>539</v>
      </c>
      <c r="D3214" t="s">
        <v>553</v>
      </c>
      <c r="E3214" t="s">
        <v>554</v>
      </c>
      <c r="G3214" s="6" t="s">
        <v>88</v>
      </c>
      <c r="H3214" t="s">
        <v>265</v>
      </c>
      <c r="I3214" t="s">
        <v>21</v>
      </c>
      <c r="J3214" t="s">
        <v>73</v>
      </c>
      <c r="K3214">
        <v>69</v>
      </c>
      <c r="L3214">
        <v>29</v>
      </c>
      <c r="M3214" t="s">
        <v>559</v>
      </c>
      <c r="N3214">
        <v>29</v>
      </c>
      <c r="P3214" cm="1">
        <f t="array" ref="P3214">IF(Q3214&gt;0,INDEX(Q3214:Q15348,MATCH(TRUE,INDEX(Q3214:Q15348="",,),0)-1),"")</f>
        <v>7</v>
      </c>
      <c r="Q3214">
        <f t="shared" si="73"/>
        <v>6</v>
      </c>
      <c r="R3214">
        <f>IF(P3214="","",0)</f>
        <v>0</v>
      </c>
    </row>
    <row r="3215" spans="1:18" x14ac:dyDescent="0.3">
      <c r="A3215" t="s">
        <v>538</v>
      </c>
      <c r="B3215" s="1">
        <v>38931</v>
      </c>
      <c r="C3215" t="s">
        <v>539</v>
      </c>
      <c r="D3215" t="s">
        <v>553</v>
      </c>
      <c r="E3215" t="s">
        <v>554</v>
      </c>
      <c r="G3215" s="6" t="s">
        <v>88</v>
      </c>
      <c r="H3215" t="s">
        <v>135</v>
      </c>
      <c r="I3215" t="s">
        <v>21</v>
      </c>
      <c r="J3215" t="s">
        <v>73</v>
      </c>
      <c r="K3215">
        <v>51</v>
      </c>
      <c r="L3215">
        <v>25</v>
      </c>
      <c r="M3215" t="s">
        <v>559</v>
      </c>
      <c r="N3215">
        <v>25</v>
      </c>
      <c r="P3215" cm="1">
        <f t="array" ref="P3215">IF(Q3215&gt;0,INDEX(Q3215:Q15349,MATCH(TRUE,INDEX(Q3215:Q15349="",,),0)-1),"")</f>
        <v>7</v>
      </c>
      <c r="Q3215">
        <f t="shared" si="73"/>
        <v>6</v>
      </c>
      <c r="R3215">
        <f>IF(P3215="","",0)</f>
        <v>0</v>
      </c>
    </row>
    <row r="3216" spans="1:18" x14ac:dyDescent="0.3">
      <c r="A3216" t="s">
        <v>538</v>
      </c>
      <c r="B3216" s="1">
        <v>38931</v>
      </c>
      <c r="C3216" t="s">
        <v>539</v>
      </c>
      <c r="D3216" t="s">
        <v>553</v>
      </c>
      <c r="E3216" t="s">
        <v>554</v>
      </c>
      <c r="G3216" s="6" t="s">
        <v>88</v>
      </c>
      <c r="H3216" t="s">
        <v>543</v>
      </c>
      <c r="I3216" t="s">
        <v>21</v>
      </c>
      <c r="J3216" t="s">
        <v>73</v>
      </c>
      <c r="K3216">
        <v>20</v>
      </c>
      <c r="L3216">
        <v>15</v>
      </c>
      <c r="M3216" t="s">
        <v>559</v>
      </c>
      <c r="N3216">
        <v>15</v>
      </c>
      <c r="P3216" cm="1">
        <f t="array" ref="P3216">IF(Q3216&gt;0,INDEX(Q3216:Q15350,MATCH(TRUE,INDEX(Q3216:Q15350="",,),0)-1),"")</f>
        <v>7</v>
      </c>
      <c r="Q3216">
        <f t="shared" si="73"/>
        <v>6</v>
      </c>
      <c r="R3216">
        <f>IF(P3216="","",0)</f>
        <v>0</v>
      </c>
    </row>
    <row r="3217" spans="1:18" x14ac:dyDescent="0.3">
      <c r="A3217" t="s">
        <v>538</v>
      </c>
      <c r="B3217" s="1">
        <v>38931</v>
      </c>
      <c r="C3217" t="s">
        <v>539</v>
      </c>
      <c r="D3217" t="s">
        <v>553</v>
      </c>
      <c r="E3217" t="s">
        <v>554</v>
      </c>
      <c r="G3217" t="s">
        <v>19</v>
      </c>
      <c r="H3217" t="s">
        <v>72</v>
      </c>
      <c r="I3217" t="s">
        <v>45</v>
      </c>
      <c r="J3217" t="s">
        <v>93</v>
      </c>
      <c r="K3217">
        <v>19.899999999999999</v>
      </c>
      <c r="L3217">
        <v>141</v>
      </c>
      <c r="M3217" t="s">
        <v>560</v>
      </c>
      <c r="N3217">
        <v>141</v>
      </c>
      <c r="P3217" cm="1">
        <f t="array" ref="P3217">IF(Q3217&gt;0,INDEX(Q3217:Q15351,MATCH(TRUE,INDEX(Q3217:Q15351="",,),0)-1),"")</f>
        <v>7</v>
      </c>
      <c r="Q3217">
        <f t="shared" si="73"/>
        <v>7</v>
      </c>
      <c r="R3217">
        <f>IF(P3217="","",0)</f>
        <v>0</v>
      </c>
    </row>
    <row r="3218" spans="1:18" x14ac:dyDescent="0.3">
      <c r="A3218" t="s">
        <v>538</v>
      </c>
      <c r="B3218" s="1">
        <v>38931</v>
      </c>
      <c r="C3218" t="s">
        <v>539</v>
      </c>
      <c r="D3218" t="s">
        <v>553</v>
      </c>
      <c r="E3218" t="s">
        <v>554</v>
      </c>
      <c r="G3218" t="s">
        <v>19</v>
      </c>
      <c r="H3218" t="s">
        <v>418</v>
      </c>
      <c r="I3218" t="s">
        <v>21</v>
      </c>
      <c r="J3218" t="s">
        <v>73</v>
      </c>
      <c r="K3218">
        <v>101</v>
      </c>
      <c r="L3218">
        <v>25</v>
      </c>
      <c r="M3218" t="s">
        <v>560</v>
      </c>
      <c r="N3218">
        <v>25</v>
      </c>
      <c r="P3218" cm="1">
        <f t="array" ref="P3218">IF(Q3218&gt;0,INDEX(Q3218:Q15352,MATCH(TRUE,INDEX(Q3218:Q15352="",,),0)-1),"")</f>
        <v>7</v>
      </c>
      <c r="Q3218">
        <f t="shared" si="73"/>
        <v>7</v>
      </c>
      <c r="R3218">
        <f>IF(P3218="","",0)</f>
        <v>0</v>
      </c>
    </row>
    <row r="3219" spans="1:18" x14ac:dyDescent="0.3">
      <c r="A3219" t="s">
        <v>538</v>
      </c>
      <c r="B3219" s="1">
        <v>38931</v>
      </c>
      <c r="C3219" t="s">
        <v>539</v>
      </c>
      <c r="D3219" t="s">
        <v>553</v>
      </c>
      <c r="E3219" t="s">
        <v>554</v>
      </c>
      <c r="G3219" t="s">
        <v>19</v>
      </c>
      <c r="H3219" t="s">
        <v>116</v>
      </c>
      <c r="I3219" t="s">
        <v>21</v>
      </c>
      <c r="J3219" t="s">
        <v>73</v>
      </c>
      <c r="K3219">
        <v>121</v>
      </c>
      <c r="L3219">
        <v>23</v>
      </c>
      <c r="M3219" t="s">
        <v>560</v>
      </c>
      <c r="N3219">
        <v>23</v>
      </c>
      <c r="P3219" cm="1">
        <f t="array" ref="P3219">IF(Q3219&gt;0,INDEX(Q3219:Q15353,MATCH(TRUE,INDEX(Q3219:Q15353="",,),0)-1),"")</f>
        <v>7</v>
      </c>
      <c r="Q3219">
        <f t="shared" si="73"/>
        <v>7</v>
      </c>
      <c r="R3219">
        <f>IF(P3219="","",0)</f>
        <v>0</v>
      </c>
    </row>
    <row r="3220" spans="1:18" x14ac:dyDescent="0.3">
      <c r="A3220" t="s">
        <v>538</v>
      </c>
      <c r="B3220" s="1">
        <v>38931</v>
      </c>
      <c r="C3220" t="s">
        <v>539</v>
      </c>
      <c r="D3220" t="s">
        <v>553</v>
      </c>
      <c r="E3220" t="s">
        <v>554</v>
      </c>
      <c r="G3220" t="s">
        <v>19</v>
      </c>
      <c r="H3220" t="s">
        <v>72</v>
      </c>
      <c r="I3220" t="s">
        <v>21</v>
      </c>
      <c r="J3220" t="s">
        <v>73</v>
      </c>
      <c r="K3220">
        <v>450</v>
      </c>
      <c r="L3220">
        <v>26</v>
      </c>
      <c r="M3220" t="s">
        <v>560</v>
      </c>
      <c r="N3220">
        <v>26</v>
      </c>
      <c r="P3220" cm="1">
        <f t="array" ref="P3220">IF(Q3220&gt;0,INDEX(Q3220:Q15354,MATCH(TRUE,INDEX(Q3220:Q15354="",,),0)-1),"")</f>
        <v>7</v>
      </c>
      <c r="Q3220">
        <f t="shared" si="73"/>
        <v>7</v>
      </c>
      <c r="R3220">
        <f>IF(P3220="","",0)</f>
        <v>0</v>
      </c>
    </row>
    <row r="3221" spans="1:18" x14ac:dyDescent="0.3">
      <c r="A3221" t="s">
        <v>538</v>
      </c>
      <c r="B3221" s="1">
        <v>38931</v>
      </c>
      <c r="C3221" t="s">
        <v>539</v>
      </c>
      <c r="D3221" t="s">
        <v>553</v>
      </c>
      <c r="E3221" t="s">
        <v>554</v>
      </c>
      <c r="G3221" s="6" t="s">
        <v>88</v>
      </c>
      <c r="H3221" t="s">
        <v>96</v>
      </c>
      <c r="I3221" t="s">
        <v>21</v>
      </c>
      <c r="J3221" t="s">
        <v>73</v>
      </c>
      <c r="K3221">
        <v>43</v>
      </c>
      <c r="L3221">
        <v>23</v>
      </c>
      <c r="M3221" t="s">
        <v>560</v>
      </c>
      <c r="N3221">
        <v>23</v>
      </c>
      <c r="P3221" cm="1">
        <f t="array" ref="P3221">IF(Q3221&gt;0,INDEX(Q3221:Q15355,MATCH(TRUE,INDEX(Q3221:Q15355="",,),0)-1),"")</f>
        <v>7</v>
      </c>
      <c r="Q3221">
        <f t="shared" si="73"/>
        <v>7</v>
      </c>
      <c r="R3221">
        <f>IF(P3221="","",0)</f>
        <v>0</v>
      </c>
    </row>
    <row r="3222" spans="1:18" x14ac:dyDescent="0.3">
      <c r="A3222" t="s">
        <v>538</v>
      </c>
      <c r="B3222" s="1">
        <v>38931</v>
      </c>
      <c r="C3222" t="s">
        <v>539</v>
      </c>
      <c r="D3222" t="s">
        <v>553</v>
      </c>
      <c r="E3222" t="s">
        <v>554</v>
      </c>
      <c r="G3222" s="6" t="s">
        <v>88</v>
      </c>
      <c r="H3222" t="s">
        <v>128</v>
      </c>
      <c r="I3222" t="s">
        <v>21</v>
      </c>
      <c r="J3222" t="s">
        <v>73</v>
      </c>
      <c r="K3222">
        <v>32</v>
      </c>
      <c r="L3222">
        <v>33</v>
      </c>
      <c r="M3222" t="s">
        <v>560</v>
      </c>
      <c r="N3222">
        <v>33</v>
      </c>
      <c r="P3222" cm="1">
        <f t="array" ref="P3222">IF(Q3222&gt;0,INDEX(Q3222:Q15356,MATCH(TRUE,INDEX(Q3222:Q15356="",,),0)-1),"")</f>
        <v>7</v>
      </c>
      <c r="Q3222">
        <f t="shared" si="73"/>
        <v>7</v>
      </c>
      <c r="R3222">
        <f>IF(P3222="","",0)</f>
        <v>0</v>
      </c>
    </row>
    <row r="3223" spans="1:18" x14ac:dyDescent="0.3">
      <c r="A3223" t="s">
        <v>538</v>
      </c>
      <c r="B3223" s="1">
        <v>38931</v>
      </c>
      <c r="C3223" t="s">
        <v>539</v>
      </c>
      <c r="D3223" t="s">
        <v>553</v>
      </c>
      <c r="E3223" t="s">
        <v>554</v>
      </c>
      <c r="G3223" s="6" t="s">
        <v>88</v>
      </c>
      <c r="H3223" t="s">
        <v>265</v>
      </c>
      <c r="I3223" t="s">
        <v>21</v>
      </c>
      <c r="J3223" t="s">
        <v>73</v>
      </c>
      <c r="K3223">
        <v>69</v>
      </c>
      <c r="L3223">
        <v>29</v>
      </c>
      <c r="M3223" t="s">
        <v>560</v>
      </c>
      <c r="N3223">
        <v>29</v>
      </c>
      <c r="P3223" cm="1">
        <f t="array" ref="P3223">IF(Q3223&gt;0,INDEX(Q3223:Q15357,MATCH(TRUE,INDEX(Q3223:Q15357="",,),0)-1),"")</f>
        <v>7</v>
      </c>
      <c r="Q3223">
        <f t="shared" si="73"/>
        <v>7</v>
      </c>
      <c r="R3223">
        <f>IF(P3223="","",0)</f>
        <v>0</v>
      </c>
    </row>
    <row r="3224" spans="1:18" x14ac:dyDescent="0.3">
      <c r="A3224" t="s">
        <v>538</v>
      </c>
      <c r="B3224" s="1">
        <v>38931</v>
      </c>
      <c r="C3224" t="s">
        <v>539</v>
      </c>
      <c r="D3224" t="s">
        <v>553</v>
      </c>
      <c r="E3224" t="s">
        <v>554</v>
      </c>
      <c r="G3224" s="6" t="s">
        <v>88</v>
      </c>
      <c r="H3224" t="s">
        <v>135</v>
      </c>
      <c r="I3224" t="s">
        <v>21</v>
      </c>
      <c r="J3224" t="s">
        <v>73</v>
      </c>
      <c r="K3224">
        <v>51</v>
      </c>
      <c r="L3224">
        <v>25</v>
      </c>
      <c r="M3224" t="s">
        <v>560</v>
      </c>
      <c r="N3224">
        <v>25</v>
      </c>
      <c r="P3224" cm="1">
        <f t="array" ref="P3224">IF(Q3224&gt;0,INDEX(Q3224:Q15358,MATCH(TRUE,INDEX(Q3224:Q15358="",,),0)-1),"")</f>
        <v>7</v>
      </c>
      <c r="Q3224">
        <f t="shared" si="73"/>
        <v>7</v>
      </c>
      <c r="R3224">
        <f>IF(P3224="","",0)</f>
        <v>0</v>
      </c>
    </row>
    <row r="3225" spans="1:18" x14ac:dyDescent="0.3">
      <c r="A3225" t="s">
        <v>538</v>
      </c>
      <c r="B3225" s="1">
        <v>38931</v>
      </c>
      <c r="C3225" t="s">
        <v>539</v>
      </c>
      <c r="D3225" t="s">
        <v>553</v>
      </c>
      <c r="E3225" t="s">
        <v>554</v>
      </c>
      <c r="G3225" s="6" t="s">
        <v>88</v>
      </c>
      <c r="H3225" t="s">
        <v>543</v>
      </c>
      <c r="I3225" t="s">
        <v>21</v>
      </c>
      <c r="J3225" t="s">
        <v>73</v>
      </c>
      <c r="K3225">
        <v>20</v>
      </c>
      <c r="L3225">
        <v>15</v>
      </c>
      <c r="M3225" t="s">
        <v>560</v>
      </c>
      <c r="N3225">
        <v>15</v>
      </c>
      <c r="P3225" cm="1">
        <f t="array" ref="P3225">IF(Q3225&gt;0,INDEX(Q3225:Q15359,MATCH(TRUE,INDEX(Q3225:Q15359="",,),0)-1),"")</f>
        <v>7</v>
      </c>
      <c r="Q3225">
        <f t="shared" si="73"/>
        <v>7</v>
      </c>
      <c r="R3225">
        <f>IF(P3225="","",0)</f>
        <v>0</v>
      </c>
    </row>
    <row r="3226" spans="1:18" x14ac:dyDescent="0.3">
      <c r="P3226" t="str" cm="1">
        <f t="array" ref="P3226">IF(Q3226&gt;0,INDEX(Q3226:Q15360,MATCH(TRUE,INDEX(Q3226:Q15360="",,),0)-1),"")</f>
        <v/>
      </c>
      <c r="R3226" t="str">
        <f>IF(P3226="","",0)</f>
        <v/>
      </c>
    </row>
    <row r="3227" spans="1:18" x14ac:dyDescent="0.3">
      <c r="A3227" t="s">
        <v>538</v>
      </c>
      <c r="B3227" s="1">
        <v>38931</v>
      </c>
      <c r="C3227" t="s">
        <v>539</v>
      </c>
      <c r="D3227" t="s">
        <v>561</v>
      </c>
      <c r="E3227" t="s">
        <v>562</v>
      </c>
      <c r="G3227" t="s">
        <v>19</v>
      </c>
      <c r="H3227" t="s">
        <v>67</v>
      </c>
      <c r="I3227" t="s">
        <v>45</v>
      </c>
      <c r="J3227" t="s">
        <v>93</v>
      </c>
      <c r="K3227">
        <v>26.8</v>
      </c>
      <c r="L3227">
        <v>123</v>
      </c>
      <c r="M3227" t="s">
        <v>557</v>
      </c>
      <c r="N3227">
        <v>123</v>
      </c>
      <c r="O3227" t="s">
        <v>24</v>
      </c>
      <c r="P3227" cm="1">
        <f t="array" ref="P3227">IF(Q3227&gt;0,INDEX(Q3227:Q15361,MATCH(TRUE,INDEX(Q3227:Q15361="",,),0)-1),"")</f>
        <v>3</v>
      </c>
      <c r="Q3227">
        <f>INT((ROW()-3227)/11)+1</f>
        <v>1</v>
      </c>
      <c r="R3227">
        <f>IF(P3227="","",0)</f>
        <v>0</v>
      </c>
    </row>
    <row r="3228" spans="1:18" x14ac:dyDescent="0.3">
      <c r="A3228" t="s">
        <v>538</v>
      </c>
      <c r="B3228" s="1">
        <v>38931</v>
      </c>
      <c r="C3228" t="s">
        <v>539</v>
      </c>
      <c r="D3228" t="s">
        <v>561</v>
      </c>
      <c r="E3228" t="s">
        <v>562</v>
      </c>
      <c r="G3228" t="s">
        <v>19</v>
      </c>
      <c r="H3228" t="s">
        <v>41</v>
      </c>
      <c r="I3228" t="s">
        <v>45</v>
      </c>
      <c r="J3228" t="s">
        <v>93</v>
      </c>
      <c r="K3228">
        <v>50.6</v>
      </c>
      <c r="L3228">
        <v>161</v>
      </c>
      <c r="M3228" t="s">
        <v>557</v>
      </c>
      <c r="N3228">
        <v>161</v>
      </c>
      <c r="O3228" t="s">
        <v>24</v>
      </c>
      <c r="P3228" cm="1">
        <f t="array" ref="P3228">IF(Q3228&gt;0,INDEX(Q3228:Q15362,MATCH(TRUE,INDEX(Q3228:Q15362="",,),0)-1),"")</f>
        <v>3</v>
      </c>
      <c r="Q3228">
        <f t="shared" ref="Q3228:Q3259" si="74">INT((ROW()-3227)/11)+1</f>
        <v>1</v>
      </c>
      <c r="R3228">
        <f>IF(P3228="","",0)</f>
        <v>0</v>
      </c>
    </row>
    <row r="3229" spans="1:18" x14ac:dyDescent="0.3">
      <c r="A3229" t="s">
        <v>538</v>
      </c>
      <c r="B3229" s="1">
        <v>38931</v>
      </c>
      <c r="C3229" t="s">
        <v>539</v>
      </c>
      <c r="D3229" t="s">
        <v>561</v>
      </c>
      <c r="E3229" t="s">
        <v>562</v>
      </c>
      <c r="G3229" t="s">
        <v>19</v>
      </c>
      <c r="H3229" t="s">
        <v>72</v>
      </c>
      <c r="I3229" t="s">
        <v>45</v>
      </c>
      <c r="J3229" t="s">
        <v>93</v>
      </c>
      <c r="K3229">
        <v>36.4</v>
      </c>
      <c r="L3229">
        <v>150</v>
      </c>
      <c r="M3229" t="s">
        <v>557</v>
      </c>
      <c r="N3229">
        <v>150</v>
      </c>
      <c r="O3229" t="s">
        <v>24</v>
      </c>
      <c r="P3229" cm="1">
        <f t="array" ref="P3229">IF(Q3229&gt;0,INDEX(Q3229:Q15363,MATCH(TRUE,INDEX(Q3229:Q15363="",,),0)-1),"")</f>
        <v>3</v>
      </c>
      <c r="Q3229">
        <f t="shared" si="74"/>
        <v>1</v>
      </c>
      <c r="R3229">
        <f>IF(P3229="","",0)</f>
        <v>0</v>
      </c>
    </row>
    <row r="3230" spans="1:18" x14ac:dyDescent="0.3">
      <c r="A3230" t="s">
        <v>538</v>
      </c>
      <c r="B3230" s="1">
        <v>38931</v>
      </c>
      <c r="C3230" t="s">
        <v>539</v>
      </c>
      <c r="D3230" t="s">
        <v>561</v>
      </c>
      <c r="E3230" t="s">
        <v>562</v>
      </c>
      <c r="G3230" t="s">
        <v>19</v>
      </c>
      <c r="H3230" t="s">
        <v>96</v>
      </c>
      <c r="I3230" t="s">
        <v>21</v>
      </c>
      <c r="J3230" t="s">
        <v>73</v>
      </c>
      <c r="K3230">
        <v>176</v>
      </c>
      <c r="L3230">
        <v>23</v>
      </c>
      <c r="M3230" t="s">
        <v>557</v>
      </c>
      <c r="N3230">
        <v>25</v>
      </c>
      <c r="O3230" t="s">
        <v>24</v>
      </c>
      <c r="P3230" cm="1">
        <f t="array" ref="P3230">IF(Q3230&gt;0,INDEX(Q3230:Q15364,MATCH(TRUE,INDEX(Q3230:Q15364="",,),0)-1),"")</f>
        <v>3</v>
      </c>
      <c r="Q3230">
        <f t="shared" si="74"/>
        <v>1</v>
      </c>
      <c r="R3230">
        <f>IF(P3230="","",0)</f>
        <v>0</v>
      </c>
    </row>
    <row r="3231" spans="1:18" x14ac:dyDescent="0.3">
      <c r="A3231" t="s">
        <v>538</v>
      </c>
      <c r="B3231" s="1">
        <v>38931</v>
      </c>
      <c r="C3231" t="s">
        <v>539</v>
      </c>
      <c r="D3231" t="s">
        <v>561</v>
      </c>
      <c r="E3231" t="s">
        <v>562</v>
      </c>
      <c r="G3231" t="s">
        <v>19</v>
      </c>
      <c r="H3231" t="s">
        <v>128</v>
      </c>
      <c r="I3231" t="s">
        <v>21</v>
      </c>
      <c r="J3231" t="s">
        <v>73</v>
      </c>
      <c r="K3231">
        <v>180</v>
      </c>
      <c r="L3231">
        <v>33</v>
      </c>
      <c r="M3231" t="s">
        <v>557</v>
      </c>
      <c r="N3231">
        <v>35</v>
      </c>
      <c r="O3231" t="s">
        <v>24</v>
      </c>
      <c r="P3231" cm="1">
        <f t="array" ref="P3231">IF(Q3231&gt;0,INDEX(Q3231:Q15365,MATCH(TRUE,INDEX(Q3231:Q15365="",,),0)-1),"")</f>
        <v>3</v>
      </c>
      <c r="Q3231">
        <f t="shared" si="74"/>
        <v>1</v>
      </c>
      <c r="R3231">
        <f>IF(P3231="","",0)</f>
        <v>0</v>
      </c>
    </row>
    <row r="3232" spans="1:18" x14ac:dyDescent="0.3">
      <c r="A3232" t="s">
        <v>538</v>
      </c>
      <c r="B3232" s="1">
        <v>38931</v>
      </c>
      <c r="C3232" t="s">
        <v>539</v>
      </c>
      <c r="D3232" t="s">
        <v>561</v>
      </c>
      <c r="E3232" t="s">
        <v>562</v>
      </c>
      <c r="G3232" t="s">
        <v>19</v>
      </c>
      <c r="H3232" t="s">
        <v>265</v>
      </c>
      <c r="I3232" t="s">
        <v>21</v>
      </c>
      <c r="J3232" t="s">
        <v>73</v>
      </c>
      <c r="K3232">
        <v>109</v>
      </c>
      <c r="L3232">
        <v>29</v>
      </c>
      <c r="M3232" t="s">
        <v>557</v>
      </c>
      <c r="N3232">
        <v>31</v>
      </c>
      <c r="O3232" t="s">
        <v>24</v>
      </c>
      <c r="P3232" cm="1">
        <f t="array" ref="P3232">IF(Q3232&gt;0,INDEX(Q3232:Q15366,MATCH(TRUE,INDEX(Q3232:Q15366="",,),0)-1),"")</f>
        <v>3</v>
      </c>
      <c r="Q3232">
        <f t="shared" si="74"/>
        <v>1</v>
      </c>
      <c r="R3232">
        <f>IF(P3232="","",0)</f>
        <v>0</v>
      </c>
    </row>
    <row r="3233" spans="1:18" x14ac:dyDescent="0.3">
      <c r="A3233" t="s">
        <v>538</v>
      </c>
      <c r="B3233" s="1">
        <v>38931</v>
      </c>
      <c r="C3233" t="s">
        <v>539</v>
      </c>
      <c r="D3233" t="s">
        <v>561</v>
      </c>
      <c r="E3233" t="s">
        <v>562</v>
      </c>
      <c r="G3233" t="s">
        <v>19</v>
      </c>
      <c r="H3233" t="s">
        <v>72</v>
      </c>
      <c r="I3233" t="s">
        <v>21</v>
      </c>
      <c r="J3233" t="s">
        <v>73</v>
      </c>
      <c r="K3233">
        <v>757</v>
      </c>
      <c r="L3233">
        <v>27</v>
      </c>
      <c r="M3233" t="s">
        <v>557</v>
      </c>
      <c r="N3233">
        <v>29</v>
      </c>
      <c r="O3233" t="s">
        <v>24</v>
      </c>
      <c r="P3233" cm="1">
        <f t="array" ref="P3233">IF(Q3233&gt;0,INDEX(Q3233:Q15367,MATCH(TRUE,INDEX(Q3233:Q15367="",,),0)-1),"")</f>
        <v>3</v>
      </c>
      <c r="Q3233">
        <f t="shared" si="74"/>
        <v>1</v>
      </c>
      <c r="R3233">
        <f>IF(P3233="","",0)</f>
        <v>0</v>
      </c>
    </row>
    <row r="3234" spans="1:18" x14ac:dyDescent="0.3">
      <c r="A3234" t="s">
        <v>538</v>
      </c>
      <c r="B3234" s="1">
        <v>38931</v>
      </c>
      <c r="C3234" t="s">
        <v>539</v>
      </c>
      <c r="D3234" t="s">
        <v>561</v>
      </c>
      <c r="E3234" t="s">
        <v>562</v>
      </c>
      <c r="G3234" s="6" t="s">
        <v>88</v>
      </c>
      <c r="H3234" t="s">
        <v>418</v>
      </c>
      <c r="I3234" t="s">
        <v>21</v>
      </c>
      <c r="J3234" t="s">
        <v>73</v>
      </c>
      <c r="K3234">
        <v>25</v>
      </c>
      <c r="L3234">
        <v>25</v>
      </c>
      <c r="M3234" t="s">
        <v>557</v>
      </c>
      <c r="N3234">
        <v>25</v>
      </c>
      <c r="O3234" t="s">
        <v>24</v>
      </c>
      <c r="P3234" cm="1">
        <f t="array" ref="P3234">IF(Q3234&gt;0,INDEX(Q3234:Q15368,MATCH(TRUE,INDEX(Q3234:Q15368="",,),0)-1),"")</f>
        <v>3</v>
      </c>
      <c r="Q3234">
        <f t="shared" si="74"/>
        <v>1</v>
      </c>
      <c r="R3234">
        <f>IF(P3234="","",0)</f>
        <v>0</v>
      </c>
    </row>
    <row r="3235" spans="1:18" x14ac:dyDescent="0.3">
      <c r="A3235" t="s">
        <v>538</v>
      </c>
      <c r="B3235" s="1">
        <v>38931</v>
      </c>
      <c r="C3235" t="s">
        <v>539</v>
      </c>
      <c r="D3235" t="s">
        <v>561</v>
      </c>
      <c r="E3235" t="s">
        <v>562</v>
      </c>
      <c r="G3235" s="6" t="s">
        <v>88</v>
      </c>
      <c r="H3235" t="s">
        <v>116</v>
      </c>
      <c r="I3235" t="s">
        <v>21</v>
      </c>
      <c r="J3235" t="s">
        <v>73</v>
      </c>
      <c r="K3235">
        <v>103</v>
      </c>
      <c r="L3235">
        <v>24</v>
      </c>
      <c r="M3235" t="s">
        <v>557</v>
      </c>
      <c r="N3235">
        <v>24</v>
      </c>
      <c r="O3235" t="s">
        <v>24</v>
      </c>
      <c r="P3235" cm="1">
        <f t="array" ref="P3235">IF(Q3235&gt;0,INDEX(Q3235:Q15369,MATCH(TRUE,INDEX(Q3235:Q15369="",,),0)-1),"")</f>
        <v>3</v>
      </c>
      <c r="Q3235">
        <f t="shared" si="74"/>
        <v>1</v>
      </c>
      <c r="R3235">
        <f>IF(P3235="","",0)</f>
        <v>0</v>
      </c>
    </row>
    <row r="3236" spans="1:18" x14ac:dyDescent="0.3">
      <c r="A3236" t="s">
        <v>538</v>
      </c>
      <c r="B3236" s="1">
        <v>38931</v>
      </c>
      <c r="C3236" t="s">
        <v>539</v>
      </c>
      <c r="D3236" t="s">
        <v>561</v>
      </c>
      <c r="E3236" t="s">
        <v>562</v>
      </c>
      <c r="G3236" s="6" t="s">
        <v>88</v>
      </c>
      <c r="H3236" t="s">
        <v>67</v>
      </c>
      <c r="I3236" t="s">
        <v>21</v>
      </c>
      <c r="J3236" t="s">
        <v>73</v>
      </c>
      <c r="K3236">
        <v>27</v>
      </c>
      <c r="L3236">
        <v>29</v>
      </c>
      <c r="M3236" t="s">
        <v>557</v>
      </c>
      <c r="N3236">
        <v>29</v>
      </c>
      <c r="O3236" t="s">
        <v>24</v>
      </c>
      <c r="P3236" cm="1">
        <f t="array" ref="P3236">IF(Q3236&gt;0,INDEX(Q3236:Q15370,MATCH(TRUE,INDEX(Q3236:Q15370="",,),0)-1),"")</f>
        <v>3</v>
      </c>
      <c r="Q3236">
        <f t="shared" si="74"/>
        <v>1</v>
      </c>
      <c r="R3236">
        <f>IF(P3236="","",0)</f>
        <v>0</v>
      </c>
    </row>
    <row r="3237" spans="1:18" x14ac:dyDescent="0.3">
      <c r="A3237" t="s">
        <v>538</v>
      </c>
      <c r="B3237" s="1">
        <v>38931</v>
      </c>
      <c r="C3237" t="s">
        <v>539</v>
      </c>
      <c r="D3237" t="s">
        <v>561</v>
      </c>
      <c r="E3237" t="s">
        <v>562</v>
      </c>
      <c r="G3237" s="6" t="s">
        <v>88</v>
      </c>
      <c r="H3237" t="s">
        <v>41</v>
      </c>
      <c r="I3237" t="s">
        <v>21</v>
      </c>
      <c r="J3237" t="s">
        <v>73</v>
      </c>
      <c r="K3237">
        <v>20</v>
      </c>
      <c r="L3237">
        <v>33</v>
      </c>
      <c r="M3237" t="s">
        <v>557</v>
      </c>
      <c r="N3237">
        <v>33</v>
      </c>
      <c r="O3237" t="s">
        <v>24</v>
      </c>
      <c r="P3237" cm="1">
        <f t="array" ref="P3237">IF(Q3237&gt;0,INDEX(Q3237:Q15371,MATCH(TRUE,INDEX(Q3237:Q15371="",,),0)-1),"")</f>
        <v>3</v>
      </c>
      <c r="Q3237">
        <f t="shared" si="74"/>
        <v>1</v>
      </c>
      <c r="R3237">
        <f>IF(P3237="","",0)</f>
        <v>0</v>
      </c>
    </row>
    <row r="3238" spans="1:18" x14ac:dyDescent="0.3">
      <c r="A3238" t="s">
        <v>538</v>
      </c>
      <c r="B3238" s="1">
        <v>38931</v>
      </c>
      <c r="C3238" t="s">
        <v>539</v>
      </c>
      <c r="D3238" t="s">
        <v>561</v>
      </c>
      <c r="E3238" t="s">
        <v>562</v>
      </c>
      <c r="G3238" t="s">
        <v>19</v>
      </c>
      <c r="H3238" t="s">
        <v>67</v>
      </c>
      <c r="I3238" t="s">
        <v>45</v>
      </c>
      <c r="J3238" t="s">
        <v>93</v>
      </c>
      <c r="K3238">
        <v>26.8</v>
      </c>
      <c r="L3238">
        <v>123</v>
      </c>
      <c r="M3238" t="s">
        <v>544</v>
      </c>
      <c r="N3238">
        <v>125.5</v>
      </c>
      <c r="P3238" cm="1">
        <f t="array" ref="P3238">IF(Q3238&gt;0,INDEX(Q3238:Q15372,MATCH(TRUE,INDEX(Q3238:Q15372="",,),0)-1),"")</f>
        <v>3</v>
      </c>
      <c r="Q3238">
        <f t="shared" si="74"/>
        <v>2</v>
      </c>
      <c r="R3238">
        <f>IF(P3238="","",0)</f>
        <v>0</v>
      </c>
    </row>
    <row r="3239" spans="1:18" x14ac:dyDescent="0.3">
      <c r="A3239" t="s">
        <v>538</v>
      </c>
      <c r="B3239" s="1">
        <v>38931</v>
      </c>
      <c r="C3239" t="s">
        <v>539</v>
      </c>
      <c r="D3239" t="s">
        <v>561</v>
      </c>
      <c r="E3239" t="s">
        <v>562</v>
      </c>
      <c r="G3239" t="s">
        <v>19</v>
      </c>
      <c r="H3239" t="s">
        <v>41</v>
      </c>
      <c r="I3239" t="s">
        <v>45</v>
      </c>
      <c r="J3239" t="s">
        <v>93</v>
      </c>
      <c r="K3239">
        <v>50.6</v>
      </c>
      <c r="L3239">
        <v>161</v>
      </c>
      <c r="M3239" t="s">
        <v>544</v>
      </c>
      <c r="N3239">
        <v>162.5</v>
      </c>
      <c r="P3239" cm="1">
        <f t="array" ref="P3239">IF(Q3239&gt;0,INDEX(Q3239:Q15373,MATCH(TRUE,INDEX(Q3239:Q15373="",,),0)-1),"")</f>
        <v>3</v>
      </c>
      <c r="Q3239">
        <f t="shared" si="74"/>
        <v>2</v>
      </c>
      <c r="R3239">
        <f>IF(P3239="","",0)</f>
        <v>0</v>
      </c>
    </row>
    <row r="3240" spans="1:18" x14ac:dyDescent="0.3">
      <c r="A3240" t="s">
        <v>538</v>
      </c>
      <c r="B3240" s="1">
        <v>38931</v>
      </c>
      <c r="C3240" t="s">
        <v>539</v>
      </c>
      <c r="D3240" t="s">
        <v>561</v>
      </c>
      <c r="E3240" t="s">
        <v>562</v>
      </c>
      <c r="G3240" t="s">
        <v>19</v>
      </c>
      <c r="H3240" t="s">
        <v>72</v>
      </c>
      <c r="I3240" t="s">
        <v>45</v>
      </c>
      <c r="J3240" t="s">
        <v>93</v>
      </c>
      <c r="K3240">
        <v>36.4</v>
      </c>
      <c r="L3240">
        <v>150</v>
      </c>
      <c r="M3240" t="s">
        <v>544</v>
      </c>
      <c r="N3240">
        <v>152.25</v>
      </c>
      <c r="P3240" cm="1">
        <f t="array" ref="P3240">IF(Q3240&gt;0,INDEX(Q3240:Q15374,MATCH(TRUE,INDEX(Q3240:Q15374="",,),0)-1),"")</f>
        <v>3</v>
      </c>
      <c r="Q3240">
        <f t="shared" si="74"/>
        <v>2</v>
      </c>
      <c r="R3240">
        <f>IF(P3240="","",0)</f>
        <v>0</v>
      </c>
    </row>
    <row r="3241" spans="1:18" x14ac:dyDescent="0.3">
      <c r="A3241" t="s">
        <v>538</v>
      </c>
      <c r="B3241" s="1">
        <v>38931</v>
      </c>
      <c r="C3241" t="s">
        <v>539</v>
      </c>
      <c r="D3241" t="s">
        <v>561</v>
      </c>
      <c r="E3241" t="s">
        <v>562</v>
      </c>
      <c r="G3241" t="s">
        <v>19</v>
      </c>
      <c r="H3241" t="s">
        <v>96</v>
      </c>
      <c r="I3241" t="s">
        <v>21</v>
      </c>
      <c r="J3241" t="s">
        <v>73</v>
      </c>
      <c r="K3241">
        <v>176</v>
      </c>
      <c r="L3241">
        <v>23</v>
      </c>
      <c r="M3241" t="s">
        <v>544</v>
      </c>
      <c r="N3241">
        <v>24.25</v>
      </c>
      <c r="P3241" cm="1">
        <f t="array" ref="P3241">IF(Q3241&gt;0,INDEX(Q3241:Q15375,MATCH(TRUE,INDEX(Q3241:Q15375="",,),0)-1),"")</f>
        <v>3</v>
      </c>
      <c r="Q3241">
        <f t="shared" si="74"/>
        <v>2</v>
      </c>
      <c r="R3241">
        <f>IF(P3241="","",0)</f>
        <v>0</v>
      </c>
    </row>
    <row r="3242" spans="1:18" x14ac:dyDescent="0.3">
      <c r="A3242" t="s">
        <v>538</v>
      </c>
      <c r="B3242" s="1">
        <v>38931</v>
      </c>
      <c r="C3242" t="s">
        <v>539</v>
      </c>
      <c r="D3242" t="s">
        <v>561</v>
      </c>
      <c r="E3242" t="s">
        <v>562</v>
      </c>
      <c r="G3242" t="s">
        <v>19</v>
      </c>
      <c r="H3242" t="s">
        <v>128</v>
      </c>
      <c r="I3242" t="s">
        <v>21</v>
      </c>
      <c r="J3242" t="s">
        <v>73</v>
      </c>
      <c r="K3242">
        <v>180</v>
      </c>
      <c r="L3242">
        <v>33</v>
      </c>
      <c r="M3242" t="s">
        <v>544</v>
      </c>
      <c r="N3242">
        <v>35</v>
      </c>
      <c r="P3242" cm="1">
        <f t="array" ref="P3242">IF(Q3242&gt;0,INDEX(Q3242:Q15376,MATCH(TRUE,INDEX(Q3242:Q15376="",,),0)-1),"")</f>
        <v>3</v>
      </c>
      <c r="Q3242">
        <f t="shared" si="74"/>
        <v>2</v>
      </c>
      <c r="R3242">
        <f>IF(P3242="","",0)</f>
        <v>0</v>
      </c>
    </row>
    <row r="3243" spans="1:18" x14ac:dyDescent="0.3">
      <c r="A3243" t="s">
        <v>538</v>
      </c>
      <c r="B3243" s="1">
        <v>38931</v>
      </c>
      <c r="C3243" t="s">
        <v>539</v>
      </c>
      <c r="D3243" t="s">
        <v>561</v>
      </c>
      <c r="E3243" t="s">
        <v>562</v>
      </c>
      <c r="G3243" t="s">
        <v>19</v>
      </c>
      <c r="H3243" t="s">
        <v>265</v>
      </c>
      <c r="I3243" t="s">
        <v>21</v>
      </c>
      <c r="J3243" t="s">
        <v>73</v>
      </c>
      <c r="K3243">
        <v>109</v>
      </c>
      <c r="L3243">
        <v>29</v>
      </c>
      <c r="M3243" t="s">
        <v>544</v>
      </c>
      <c r="N3243">
        <v>30</v>
      </c>
      <c r="P3243" cm="1">
        <f t="array" ref="P3243">IF(Q3243&gt;0,INDEX(Q3243:Q15377,MATCH(TRUE,INDEX(Q3243:Q15377="",,),0)-1),"")</f>
        <v>3</v>
      </c>
      <c r="Q3243">
        <f t="shared" si="74"/>
        <v>2</v>
      </c>
      <c r="R3243">
        <f>IF(P3243="","",0)</f>
        <v>0</v>
      </c>
    </row>
    <row r="3244" spans="1:18" x14ac:dyDescent="0.3">
      <c r="A3244" t="s">
        <v>538</v>
      </c>
      <c r="B3244" s="1">
        <v>38931</v>
      </c>
      <c r="C3244" t="s">
        <v>539</v>
      </c>
      <c r="D3244" t="s">
        <v>561</v>
      </c>
      <c r="E3244" t="s">
        <v>562</v>
      </c>
      <c r="G3244" t="s">
        <v>19</v>
      </c>
      <c r="H3244" t="s">
        <v>72</v>
      </c>
      <c r="I3244" t="s">
        <v>21</v>
      </c>
      <c r="J3244" t="s">
        <v>73</v>
      </c>
      <c r="K3244">
        <v>757</v>
      </c>
      <c r="L3244">
        <v>27</v>
      </c>
      <c r="M3244" t="s">
        <v>544</v>
      </c>
      <c r="N3244">
        <v>28.25</v>
      </c>
      <c r="P3244" cm="1">
        <f t="array" ref="P3244">IF(Q3244&gt;0,INDEX(Q3244:Q15378,MATCH(TRUE,INDEX(Q3244:Q15378="",,),0)-1),"")</f>
        <v>3</v>
      </c>
      <c r="Q3244">
        <f t="shared" si="74"/>
        <v>2</v>
      </c>
      <c r="R3244">
        <f>IF(P3244="","",0)</f>
        <v>0</v>
      </c>
    </row>
    <row r="3245" spans="1:18" x14ac:dyDescent="0.3">
      <c r="A3245" t="s">
        <v>538</v>
      </c>
      <c r="B3245" s="1">
        <v>38931</v>
      </c>
      <c r="C3245" t="s">
        <v>539</v>
      </c>
      <c r="D3245" t="s">
        <v>561</v>
      </c>
      <c r="E3245" t="s">
        <v>562</v>
      </c>
      <c r="G3245" s="6" t="s">
        <v>88</v>
      </c>
      <c r="H3245" t="s">
        <v>418</v>
      </c>
      <c r="I3245" t="s">
        <v>21</v>
      </c>
      <c r="J3245" t="s">
        <v>73</v>
      </c>
      <c r="K3245">
        <v>25</v>
      </c>
      <c r="L3245">
        <v>25</v>
      </c>
      <c r="M3245" t="s">
        <v>544</v>
      </c>
      <c r="N3245">
        <v>25</v>
      </c>
      <c r="P3245" cm="1">
        <f t="array" ref="P3245">IF(Q3245&gt;0,INDEX(Q3245:Q15379,MATCH(TRUE,INDEX(Q3245:Q15379="",,),0)-1),"")</f>
        <v>3</v>
      </c>
      <c r="Q3245">
        <f t="shared" si="74"/>
        <v>2</v>
      </c>
      <c r="R3245">
        <f>IF(P3245="","",0)</f>
        <v>0</v>
      </c>
    </row>
    <row r="3246" spans="1:18" x14ac:dyDescent="0.3">
      <c r="A3246" t="s">
        <v>538</v>
      </c>
      <c r="B3246" s="1">
        <v>38931</v>
      </c>
      <c r="C3246" t="s">
        <v>539</v>
      </c>
      <c r="D3246" t="s">
        <v>561</v>
      </c>
      <c r="E3246" t="s">
        <v>562</v>
      </c>
      <c r="G3246" s="6" t="s">
        <v>88</v>
      </c>
      <c r="H3246" t="s">
        <v>116</v>
      </c>
      <c r="I3246" t="s">
        <v>21</v>
      </c>
      <c r="J3246" t="s">
        <v>73</v>
      </c>
      <c r="K3246">
        <v>103</v>
      </c>
      <c r="L3246">
        <v>24</v>
      </c>
      <c r="M3246" t="s">
        <v>544</v>
      </c>
      <c r="N3246">
        <v>24</v>
      </c>
      <c r="P3246" cm="1">
        <f t="array" ref="P3246">IF(Q3246&gt;0,INDEX(Q3246:Q15380,MATCH(TRUE,INDEX(Q3246:Q15380="",,),0)-1),"")</f>
        <v>3</v>
      </c>
      <c r="Q3246">
        <f t="shared" si="74"/>
        <v>2</v>
      </c>
      <c r="R3246">
        <f>IF(P3246="","",0)</f>
        <v>0</v>
      </c>
    </row>
    <row r="3247" spans="1:18" x14ac:dyDescent="0.3">
      <c r="A3247" t="s">
        <v>538</v>
      </c>
      <c r="B3247" s="1">
        <v>38931</v>
      </c>
      <c r="C3247" t="s">
        <v>539</v>
      </c>
      <c r="D3247" t="s">
        <v>561</v>
      </c>
      <c r="E3247" t="s">
        <v>562</v>
      </c>
      <c r="G3247" s="6" t="s">
        <v>88</v>
      </c>
      <c r="H3247" t="s">
        <v>67</v>
      </c>
      <c r="I3247" t="s">
        <v>21</v>
      </c>
      <c r="J3247" t="s">
        <v>73</v>
      </c>
      <c r="K3247">
        <v>27</v>
      </c>
      <c r="L3247">
        <v>29</v>
      </c>
      <c r="M3247" t="s">
        <v>544</v>
      </c>
      <c r="N3247">
        <v>29</v>
      </c>
      <c r="P3247" cm="1">
        <f t="array" ref="P3247">IF(Q3247&gt;0,INDEX(Q3247:Q15381,MATCH(TRUE,INDEX(Q3247:Q15381="",,),0)-1),"")</f>
        <v>3</v>
      </c>
      <c r="Q3247">
        <f t="shared" si="74"/>
        <v>2</v>
      </c>
      <c r="R3247">
        <f>IF(P3247="","",0)</f>
        <v>0</v>
      </c>
    </row>
    <row r="3248" spans="1:18" x14ac:dyDescent="0.3">
      <c r="A3248" t="s">
        <v>538</v>
      </c>
      <c r="B3248" s="1">
        <v>38931</v>
      </c>
      <c r="C3248" t="s">
        <v>539</v>
      </c>
      <c r="D3248" t="s">
        <v>561</v>
      </c>
      <c r="E3248" t="s">
        <v>562</v>
      </c>
      <c r="G3248" s="6" t="s">
        <v>88</v>
      </c>
      <c r="H3248" t="s">
        <v>41</v>
      </c>
      <c r="I3248" t="s">
        <v>21</v>
      </c>
      <c r="J3248" t="s">
        <v>73</v>
      </c>
      <c r="K3248">
        <v>20</v>
      </c>
      <c r="L3248">
        <v>33</v>
      </c>
      <c r="M3248" t="s">
        <v>544</v>
      </c>
      <c r="N3248">
        <v>33</v>
      </c>
      <c r="P3248" cm="1">
        <f t="array" ref="P3248">IF(Q3248&gt;0,INDEX(Q3248:Q15382,MATCH(TRUE,INDEX(Q3248:Q15382="",,),0)-1),"")</f>
        <v>3</v>
      </c>
      <c r="Q3248">
        <f t="shared" si="74"/>
        <v>2</v>
      </c>
      <c r="R3248">
        <f>IF(P3248="","",0)</f>
        <v>0</v>
      </c>
    </row>
    <row r="3249" spans="1:18" x14ac:dyDescent="0.3">
      <c r="A3249" t="s">
        <v>538</v>
      </c>
      <c r="B3249" s="1">
        <v>38931</v>
      </c>
      <c r="C3249" t="s">
        <v>539</v>
      </c>
      <c r="D3249" t="s">
        <v>561</v>
      </c>
      <c r="E3249" t="s">
        <v>562</v>
      </c>
      <c r="G3249" t="s">
        <v>19</v>
      </c>
      <c r="H3249" t="s">
        <v>67</v>
      </c>
      <c r="I3249" t="s">
        <v>45</v>
      </c>
      <c r="J3249" t="s">
        <v>93</v>
      </c>
      <c r="K3249">
        <v>26.8</v>
      </c>
      <c r="L3249">
        <v>123</v>
      </c>
      <c r="M3249" t="s">
        <v>558</v>
      </c>
      <c r="N3249">
        <v>125</v>
      </c>
      <c r="P3249" cm="1">
        <f t="array" ref="P3249">IF(Q3249&gt;0,INDEX(Q3249:Q15383,MATCH(TRUE,INDEX(Q3249:Q15383="",,),0)-1),"")</f>
        <v>3</v>
      </c>
      <c r="Q3249">
        <f t="shared" si="74"/>
        <v>3</v>
      </c>
      <c r="R3249">
        <f>IF(P3249="","",0)</f>
        <v>0</v>
      </c>
    </row>
    <row r="3250" spans="1:18" x14ac:dyDescent="0.3">
      <c r="A3250" t="s">
        <v>538</v>
      </c>
      <c r="B3250" s="1">
        <v>38931</v>
      </c>
      <c r="C3250" t="s">
        <v>539</v>
      </c>
      <c r="D3250" t="s">
        <v>561</v>
      </c>
      <c r="E3250" t="s">
        <v>562</v>
      </c>
      <c r="G3250" t="s">
        <v>19</v>
      </c>
      <c r="H3250" t="s">
        <v>41</v>
      </c>
      <c r="I3250" t="s">
        <v>45</v>
      </c>
      <c r="J3250" t="s">
        <v>93</v>
      </c>
      <c r="K3250">
        <v>50.6</v>
      </c>
      <c r="L3250">
        <v>161</v>
      </c>
      <c r="M3250" t="s">
        <v>558</v>
      </c>
      <c r="N3250">
        <v>161</v>
      </c>
      <c r="P3250" cm="1">
        <f t="array" ref="P3250">IF(Q3250&gt;0,INDEX(Q3250:Q15384,MATCH(TRUE,INDEX(Q3250:Q15384="",,),0)-1),"")</f>
        <v>3</v>
      </c>
      <c r="Q3250">
        <f t="shared" si="74"/>
        <v>3</v>
      </c>
      <c r="R3250">
        <f>IF(P3250="","",0)</f>
        <v>0</v>
      </c>
    </row>
    <row r="3251" spans="1:18" x14ac:dyDescent="0.3">
      <c r="A3251" t="s">
        <v>538</v>
      </c>
      <c r="B3251" s="1">
        <v>38931</v>
      </c>
      <c r="C3251" t="s">
        <v>539</v>
      </c>
      <c r="D3251" t="s">
        <v>561</v>
      </c>
      <c r="E3251" t="s">
        <v>562</v>
      </c>
      <c r="G3251" t="s">
        <v>19</v>
      </c>
      <c r="H3251" t="s">
        <v>72</v>
      </c>
      <c r="I3251" t="s">
        <v>45</v>
      </c>
      <c r="J3251" t="s">
        <v>93</v>
      </c>
      <c r="K3251">
        <v>36.4</v>
      </c>
      <c r="L3251">
        <v>150</v>
      </c>
      <c r="M3251" t="s">
        <v>558</v>
      </c>
      <c r="N3251">
        <v>152</v>
      </c>
      <c r="P3251" cm="1">
        <f t="array" ref="P3251">IF(Q3251&gt;0,INDEX(Q3251:Q15385,MATCH(TRUE,INDEX(Q3251:Q15385="",,),0)-1),"")</f>
        <v>3</v>
      </c>
      <c r="Q3251">
        <f t="shared" si="74"/>
        <v>3</v>
      </c>
      <c r="R3251">
        <f>IF(P3251="","",0)</f>
        <v>0</v>
      </c>
    </row>
    <row r="3252" spans="1:18" x14ac:dyDescent="0.3">
      <c r="A3252" t="s">
        <v>538</v>
      </c>
      <c r="B3252" s="1">
        <v>38931</v>
      </c>
      <c r="C3252" t="s">
        <v>539</v>
      </c>
      <c r="D3252" t="s">
        <v>561</v>
      </c>
      <c r="E3252" t="s">
        <v>562</v>
      </c>
      <c r="G3252" t="s">
        <v>19</v>
      </c>
      <c r="H3252" t="s">
        <v>96</v>
      </c>
      <c r="I3252" t="s">
        <v>21</v>
      </c>
      <c r="J3252" t="s">
        <v>73</v>
      </c>
      <c r="K3252">
        <v>176</v>
      </c>
      <c r="L3252">
        <v>23</v>
      </c>
      <c r="M3252" t="s">
        <v>558</v>
      </c>
      <c r="N3252">
        <v>24</v>
      </c>
      <c r="P3252" cm="1">
        <f t="array" ref="P3252">IF(Q3252&gt;0,INDEX(Q3252:Q15386,MATCH(TRUE,INDEX(Q3252:Q15386="",,),0)-1),"")</f>
        <v>3</v>
      </c>
      <c r="Q3252">
        <f t="shared" si="74"/>
        <v>3</v>
      </c>
      <c r="R3252">
        <f>IF(P3252="","",0)</f>
        <v>0</v>
      </c>
    </row>
    <row r="3253" spans="1:18" x14ac:dyDescent="0.3">
      <c r="A3253" t="s">
        <v>538</v>
      </c>
      <c r="B3253" s="1">
        <v>38931</v>
      </c>
      <c r="C3253" t="s">
        <v>539</v>
      </c>
      <c r="D3253" t="s">
        <v>561</v>
      </c>
      <c r="E3253" t="s">
        <v>562</v>
      </c>
      <c r="G3253" t="s">
        <v>19</v>
      </c>
      <c r="H3253" t="s">
        <v>128</v>
      </c>
      <c r="I3253" t="s">
        <v>21</v>
      </c>
      <c r="J3253" t="s">
        <v>73</v>
      </c>
      <c r="K3253">
        <v>180</v>
      </c>
      <c r="L3253">
        <v>33</v>
      </c>
      <c r="M3253" t="s">
        <v>558</v>
      </c>
      <c r="N3253">
        <v>33</v>
      </c>
      <c r="P3253" cm="1">
        <f t="array" ref="P3253">IF(Q3253&gt;0,INDEX(Q3253:Q15387,MATCH(TRUE,INDEX(Q3253:Q15387="",,),0)-1),"")</f>
        <v>3</v>
      </c>
      <c r="Q3253">
        <f t="shared" si="74"/>
        <v>3</v>
      </c>
      <c r="R3253">
        <f>IF(P3253="","",0)</f>
        <v>0</v>
      </c>
    </row>
    <row r="3254" spans="1:18" x14ac:dyDescent="0.3">
      <c r="A3254" t="s">
        <v>538</v>
      </c>
      <c r="B3254" s="1">
        <v>38931</v>
      </c>
      <c r="C3254" t="s">
        <v>539</v>
      </c>
      <c r="D3254" t="s">
        <v>561</v>
      </c>
      <c r="E3254" t="s">
        <v>562</v>
      </c>
      <c r="G3254" t="s">
        <v>19</v>
      </c>
      <c r="H3254" t="s">
        <v>265</v>
      </c>
      <c r="I3254" t="s">
        <v>21</v>
      </c>
      <c r="J3254" t="s">
        <v>73</v>
      </c>
      <c r="K3254">
        <v>109</v>
      </c>
      <c r="L3254">
        <v>29</v>
      </c>
      <c r="M3254" t="s">
        <v>558</v>
      </c>
      <c r="N3254">
        <v>30</v>
      </c>
      <c r="P3254" cm="1">
        <f t="array" ref="P3254">IF(Q3254&gt;0,INDEX(Q3254:Q15388,MATCH(TRUE,INDEX(Q3254:Q15388="",,),0)-1),"")</f>
        <v>3</v>
      </c>
      <c r="Q3254">
        <f t="shared" si="74"/>
        <v>3</v>
      </c>
      <c r="R3254">
        <f>IF(P3254="","",0)</f>
        <v>0</v>
      </c>
    </row>
    <row r="3255" spans="1:18" x14ac:dyDescent="0.3">
      <c r="A3255" t="s">
        <v>538</v>
      </c>
      <c r="B3255" s="1">
        <v>38931</v>
      </c>
      <c r="C3255" t="s">
        <v>539</v>
      </c>
      <c r="D3255" t="s">
        <v>561</v>
      </c>
      <c r="E3255" t="s">
        <v>562</v>
      </c>
      <c r="G3255" t="s">
        <v>19</v>
      </c>
      <c r="H3255" t="s">
        <v>72</v>
      </c>
      <c r="I3255" t="s">
        <v>21</v>
      </c>
      <c r="J3255" t="s">
        <v>73</v>
      </c>
      <c r="K3255">
        <v>757</v>
      </c>
      <c r="L3255">
        <v>27</v>
      </c>
      <c r="M3255" t="s">
        <v>558</v>
      </c>
      <c r="N3255">
        <v>28</v>
      </c>
      <c r="P3255" cm="1">
        <f t="array" ref="P3255">IF(Q3255&gt;0,INDEX(Q3255:Q15389,MATCH(TRUE,INDEX(Q3255:Q15389="",,),0)-1),"")</f>
        <v>3</v>
      </c>
      <c r="Q3255">
        <f t="shared" si="74"/>
        <v>3</v>
      </c>
      <c r="R3255">
        <f>IF(P3255="","",0)</f>
        <v>0</v>
      </c>
    </row>
    <row r="3256" spans="1:18" x14ac:dyDescent="0.3">
      <c r="A3256" t="s">
        <v>538</v>
      </c>
      <c r="B3256" s="1">
        <v>38931</v>
      </c>
      <c r="C3256" t="s">
        <v>539</v>
      </c>
      <c r="D3256" t="s">
        <v>561</v>
      </c>
      <c r="E3256" t="s">
        <v>562</v>
      </c>
      <c r="G3256" s="6" t="s">
        <v>88</v>
      </c>
      <c r="H3256" t="s">
        <v>418</v>
      </c>
      <c r="I3256" t="s">
        <v>21</v>
      </c>
      <c r="J3256" t="s">
        <v>73</v>
      </c>
      <c r="K3256">
        <v>25</v>
      </c>
      <c r="L3256">
        <v>25</v>
      </c>
      <c r="M3256" t="s">
        <v>558</v>
      </c>
      <c r="N3256">
        <v>25</v>
      </c>
      <c r="P3256" cm="1">
        <f t="array" ref="P3256">IF(Q3256&gt;0,INDEX(Q3256:Q15390,MATCH(TRUE,INDEX(Q3256:Q15390="",,),0)-1),"")</f>
        <v>3</v>
      </c>
      <c r="Q3256">
        <f t="shared" si="74"/>
        <v>3</v>
      </c>
      <c r="R3256">
        <f>IF(P3256="","",0)</f>
        <v>0</v>
      </c>
    </row>
    <row r="3257" spans="1:18" x14ac:dyDescent="0.3">
      <c r="A3257" t="s">
        <v>538</v>
      </c>
      <c r="B3257" s="1">
        <v>38931</v>
      </c>
      <c r="C3257" t="s">
        <v>539</v>
      </c>
      <c r="D3257" t="s">
        <v>561</v>
      </c>
      <c r="E3257" t="s">
        <v>562</v>
      </c>
      <c r="G3257" s="6" t="s">
        <v>88</v>
      </c>
      <c r="H3257" t="s">
        <v>116</v>
      </c>
      <c r="I3257" t="s">
        <v>21</v>
      </c>
      <c r="J3257" t="s">
        <v>73</v>
      </c>
      <c r="K3257">
        <v>103</v>
      </c>
      <c r="L3257">
        <v>24</v>
      </c>
      <c r="M3257" t="s">
        <v>558</v>
      </c>
      <c r="N3257">
        <v>24</v>
      </c>
      <c r="P3257" cm="1">
        <f t="array" ref="P3257">IF(Q3257&gt;0,INDEX(Q3257:Q15391,MATCH(TRUE,INDEX(Q3257:Q15391="",,),0)-1),"")</f>
        <v>3</v>
      </c>
      <c r="Q3257">
        <f t="shared" si="74"/>
        <v>3</v>
      </c>
      <c r="R3257">
        <f>IF(P3257="","",0)</f>
        <v>0</v>
      </c>
    </row>
    <row r="3258" spans="1:18" x14ac:dyDescent="0.3">
      <c r="A3258" t="s">
        <v>538</v>
      </c>
      <c r="B3258" s="1">
        <v>38931</v>
      </c>
      <c r="C3258" t="s">
        <v>539</v>
      </c>
      <c r="D3258" t="s">
        <v>561</v>
      </c>
      <c r="E3258" t="s">
        <v>562</v>
      </c>
      <c r="G3258" s="6" t="s">
        <v>88</v>
      </c>
      <c r="H3258" t="s">
        <v>67</v>
      </c>
      <c r="I3258" t="s">
        <v>21</v>
      </c>
      <c r="J3258" t="s">
        <v>73</v>
      </c>
      <c r="K3258">
        <v>27</v>
      </c>
      <c r="L3258">
        <v>29</v>
      </c>
      <c r="M3258" t="s">
        <v>558</v>
      </c>
      <c r="N3258">
        <v>29</v>
      </c>
      <c r="P3258" cm="1">
        <f t="array" ref="P3258">IF(Q3258&gt;0,INDEX(Q3258:Q15392,MATCH(TRUE,INDEX(Q3258:Q15392="",,),0)-1),"")</f>
        <v>3</v>
      </c>
      <c r="Q3258">
        <f t="shared" si="74"/>
        <v>3</v>
      </c>
      <c r="R3258">
        <f>IF(P3258="","",0)</f>
        <v>0</v>
      </c>
    </row>
    <row r="3259" spans="1:18" x14ac:dyDescent="0.3">
      <c r="A3259" t="s">
        <v>538</v>
      </c>
      <c r="B3259" s="1">
        <v>38931</v>
      </c>
      <c r="C3259" t="s">
        <v>539</v>
      </c>
      <c r="D3259" t="s">
        <v>561</v>
      </c>
      <c r="E3259" t="s">
        <v>562</v>
      </c>
      <c r="G3259" s="6" t="s">
        <v>88</v>
      </c>
      <c r="H3259" t="s">
        <v>41</v>
      </c>
      <c r="I3259" t="s">
        <v>21</v>
      </c>
      <c r="J3259" t="s">
        <v>73</v>
      </c>
      <c r="K3259">
        <v>20</v>
      </c>
      <c r="L3259">
        <v>33</v>
      </c>
      <c r="M3259" t="s">
        <v>558</v>
      </c>
      <c r="N3259">
        <v>33</v>
      </c>
      <c r="P3259" cm="1">
        <f t="array" ref="P3259">IF(Q3259&gt;0,INDEX(Q3259:Q15393,MATCH(TRUE,INDEX(Q3259:Q15393="",,),0)-1),"")</f>
        <v>3</v>
      </c>
      <c r="Q3259">
        <f t="shared" si="74"/>
        <v>3</v>
      </c>
      <c r="R3259">
        <f>IF(P3259="","",0)</f>
        <v>0</v>
      </c>
    </row>
    <row r="3260" spans="1:18" x14ac:dyDescent="0.3">
      <c r="P3260" t="str" cm="1">
        <f t="array" ref="P3260">IF(Q3260&gt;0,INDEX(Q3260:Q15394,MATCH(TRUE,INDEX(Q3260:Q15394="",,),0)-1),"")</f>
        <v/>
      </c>
      <c r="R3260" t="str">
        <f>IF(P3260="","",0)</f>
        <v/>
      </c>
    </row>
    <row r="3261" spans="1:18" x14ac:dyDescent="0.3">
      <c r="A3261" t="s">
        <v>538</v>
      </c>
      <c r="B3261" s="1">
        <v>38931</v>
      </c>
      <c r="C3261" t="s">
        <v>539</v>
      </c>
      <c r="D3261" t="s">
        <v>563</v>
      </c>
      <c r="E3261" t="s">
        <v>564</v>
      </c>
      <c r="G3261" t="s">
        <v>19</v>
      </c>
      <c r="H3261" t="s">
        <v>72</v>
      </c>
      <c r="I3261" t="s">
        <v>45</v>
      </c>
      <c r="J3261" t="s">
        <v>93</v>
      </c>
      <c r="K3261">
        <v>73.900000000000006</v>
      </c>
      <c r="L3261">
        <v>145</v>
      </c>
      <c r="M3261" t="s">
        <v>557</v>
      </c>
      <c r="N3261">
        <v>145</v>
      </c>
      <c r="O3261" t="s">
        <v>24</v>
      </c>
      <c r="P3261" cm="1">
        <f t="array" ref="P3261">IF(Q3261&gt;0,INDEX(Q3261:Q15395,MATCH(TRUE,INDEX(Q3261:Q15395="",,),0)-1),"")</f>
        <v>5</v>
      </c>
      <c r="Q3261">
        <f>INT((ROW()-3261)/8)+1</f>
        <v>1</v>
      </c>
      <c r="R3261">
        <f>IF(P3261="","",0)</f>
        <v>0</v>
      </c>
    </row>
    <row r="3262" spans="1:18" x14ac:dyDescent="0.3">
      <c r="A3262" t="s">
        <v>538</v>
      </c>
      <c r="B3262" s="1">
        <v>38931</v>
      </c>
      <c r="C3262" t="s">
        <v>539</v>
      </c>
      <c r="D3262" t="s">
        <v>563</v>
      </c>
      <c r="E3262" t="s">
        <v>564</v>
      </c>
      <c r="G3262" t="s">
        <v>19</v>
      </c>
      <c r="H3262" t="s">
        <v>128</v>
      </c>
      <c r="I3262" t="s">
        <v>21</v>
      </c>
      <c r="J3262" t="s">
        <v>73</v>
      </c>
      <c r="K3262">
        <v>382</v>
      </c>
      <c r="L3262">
        <v>30</v>
      </c>
      <c r="M3262" t="s">
        <v>557</v>
      </c>
      <c r="N3262">
        <v>33.950000000000003</v>
      </c>
      <c r="O3262" t="s">
        <v>24</v>
      </c>
      <c r="P3262" cm="1">
        <f t="array" ref="P3262">IF(Q3262&gt;0,INDEX(Q3262:Q15396,MATCH(TRUE,INDEX(Q3262:Q15396="",,),0)-1),"")</f>
        <v>5</v>
      </c>
      <c r="Q3262">
        <f t="shared" ref="Q3262:Q3300" si="75">INT((ROW()-3261)/8)+1</f>
        <v>1</v>
      </c>
      <c r="R3262">
        <f>IF(P3262="","",0)</f>
        <v>0</v>
      </c>
    </row>
    <row r="3263" spans="1:18" x14ac:dyDescent="0.3">
      <c r="A3263" t="s">
        <v>538</v>
      </c>
      <c r="B3263" s="1">
        <v>38931</v>
      </c>
      <c r="C3263" t="s">
        <v>539</v>
      </c>
      <c r="D3263" t="s">
        <v>563</v>
      </c>
      <c r="E3263" t="s">
        <v>564</v>
      </c>
      <c r="G3263" t="s">
        <v>19</v>
      </c>
      <c r="H3263" t="s">
        <v>72</v>
      </c>
      <c r="I3263" t="s">
        <v>21</v>
      </c>
      <c r="J3263" t="s">
        <v>73</v>
      </c>
      <c r="K3263">
        <v>743</v>
      </c>
      <c r="L3263">
        <v>25</v>
      </c>
      <c r="M3263" t="s">
        <v>557</v>
      </c>
      <c r="N3263">
        <v>35.49</v>
      </c>
      <c r="O3263" t="s">
        <v>24</v>
      </c>
      <c r="P3263" cm="1">
        <f t="array" ref="P3263">IF(Q3263&gt;0,INDEX(Q3263:Q15397,MATCH(TRUE,INDEX(Q3263:Q15397="",,),0)-1),"")</f>
        <v>5</v>
      </c>
      <c r="Q3263">
        <f t="shared" si="75"/>
        <v>1</v>
      </c>
      <c r="R3263">
        <f>IF(P3263="","",0)</f>
        <v>0</v>
      </c>
    </row>
    <row r="3264" spans="1:18" x14ac:dyDescent="0.3">
      <c r="A3264" t="s">
        <v>538</v>
      </c>
      <c r="B3264" s="1">
        <v>38931</v>
      </c>
      <c r="C3264" t="s">
        <v>539</v>
      </c>
      <c r="D3264" t="s">
        <v>563</v>
      </c>
      <c r="E3264" t="s">
        <v>564</v>
      </c>
      <c r="G3264" s="6" t="s">
        <v>88</v>
      </c>
      <c r="H3264" t="s">
        <v>96</v>
      </c>
      <c r="I3264" t="s">
        <v>45</v>
      </c>
      <c r="J3264" t="s">
        <v>93</v>
      </c>
      <c r="K3264">
        <v>2.9</v>
      </c>
      <c r="L3264">
        <v>185</v>
      </c>
      <c r="M3264" t="s">
        <v>557</v>
      </c>
      <c r="N3264">
        <v>185</v>
      </c>
      <c r="O3264" t="s">
        <v>24</v>
      </c>
      <c r="P3264" cm="1">
        <f t="array" ref="P3264">IF(Q3264&gt;0,INDEX(Q3264:Q15398,MATCH(TRUE,INDEX(Q3264:Q15398="",,),0)-1),"")</f>
        <v>5</v>
      </c>
      <c r="Q3264">
        <f t="shared" si="75"/>
        <v>1</v>
      </c>
      <c r="R3264">
        <f>IF(P3264="","",0)</f>
        <v>0</v>
      </c>
    </row>
    <row r="3265" spans="1:18" x14ac:dyDescent="0.3">
      <c r="A3265" t="s">
        <v>538</v>
      </c>
      <c r="B3265" s="1">
        <v>38931</v>
      </c>
      <c r="C3265" t="s">
        <v>539</v>
      </c>
      <c r="D3265" t="s">
        <v>563</v>
      </c>
      <c r="E3265" t="s">
        <v>564</v>
      </c>
      <c r="G3265" s="6" t="s">
        <v>88</v>
      </c>
      <c r="H3265" t="s">
        <v>67</v>
      </c>
      <c r="I3265" t="s">
        <v>45</v>
      </c>
      <c r="J3265" t="s">
        <v>93</v>
      </c>
      <c r="K3265">
        <v>3.7</v>
      </c>
      <c r="L3265">
        <v>121</v>
      </c>
      <c r="M3265" t="s">
        <v>557</v>
      </c>
      <c r="N3265">
        <v>121</v>
      </c>
      <c r="O3265" t="s">
        <v>24</v>
      </c>
      <c r="P3265" cm="1">
        <f t="array" ref="P3265">IF(Q3265&gt;0,INDEX(Q3265:Q15399,MATCH(TRUE,INDEX(Q3265:Q15399="",,),0)-1),"")</f>
        <v>5</v>
      </c>
      <c r="Q3265">
        <f t="shared" si="75"/>
        <v>1</v>
      </c>
      <c r="R3265">
        <f>IF(P3265="","",0)</f>
        <v>0</v>
      </c>
    </row>
    <row r="3266" spans="1:18" x14ac:dyDescent="0.3">
      <c r="A3266" t="s">
        <v>538</v>
      </c>
      <c r="B3266" s="1">
        <v>38931</v>
      </c>
      <c r="C3266" t="s">
        <v>539</v>
      </c>
      <c r="D3266" t="s">
        <v>563</v>
      </c>
      <c r="E3266" t="s">
        <v>564</v>
      </c>
      <c r="G3266" s="6" t="s">
        <v>88</v>
      </c>
      <c r="H3266" t="s">
        <v>96</v>
      </c>
      <c r="I3266" t="s">
        <v>21</v>
      </c>
      <c r="J3266" t="s">
        <v>73</v>
      </c>
      <c r="K3266">
        <v>106</v>
      </c>
      <c r="L3266">
        <v>23</v>
      </c>
      <c r="M3266" t="s">
        <v>557</v>
      </c>
      <c r="N3266">
        <v>23</v>
      </c>
      <c r="O3266" t="s">
        <v>24</v>
      </c>
      <c r="P3266" cm="1">
        <f t="array" ref="P3266">IF(Q3266&gt;0,INDEX(Q3266:Q15400,MATCH(TRUE,INDEX(Q3266:Q15400="",,),0)-1),"")</f>
        <v>5</v>
      </c>
      <c r="Q3266">
        <f t="shared" si="75"/>
        <v>1</v>
      </c>
      <c r="R3266">
        <f>IF(P3266="","",0)</f>
        <v>0</v>
      </c>
    </row>
    <row r="3267" spans="1:18" x14ac:dyDescent="0.3">
      <c r="A3267" t="s">
        <v>538</v>
      </c>
      <c r="B3267" s="1">
        <v>38931</v>
      </c>
      <c r="C3267" t="s">
        <v>539</v>
      </c>
      <c r="D3267" t="s">
        <v>563</v>
      </c>
      <c r="E3267" t="s">
        <v>564</v>
      </c>
      <c r="G3267" s="6" t="s">
        <v>88</v>
      </c>
      <c r="H3267" t="s">
        <v>116</v>
      </c>
      <c r="I3267" t="s">
        <v>21</v>
      </c>
      <c r="J3267" t="s">
        <v>73</v>
      </c>
      <c r="K3267">
        <v>129</v>
      </c>
      <c r="L3267">
        <v>23</v>
      </c>
      <c r="M3267" t="s">
        <v>557</v>
      </c>
      <c r="N3267">
        <v>23</v>
      </c>
      <c r="O3267" t="s">
        <v>24</v>
      </c>
      <c r="P3267" cm="1">
        <f t="array" ref="P3267">IF(Q3267&gt;0,INDEX(Q3267:Q15401,MATCH(TRUE,INDEX(Q3267:Q15401="",,),0)-1),"")</f>
        <v>5</v>
      </c>
      <c r="Q3267">
        <f t="shared" si="75"/>
        <v>1</v>
      </c>
      <c r="R3267">
        <f>IF(P3267="","",0)</f>
        <v>0</v>
      </c>
    </row>
    <row r="3268" spans="1:18" x14ac:dyDescent="0.3">
      <c r="A3268" t="s">
        <v>538</v>
      </c>
      <c r="B3268" s="1">
        <v>38931</v>
      </c>
      <c r="C3268" t="s">
        <v>539</v>
      </c>
      <c r="D3268" t="s">
        <v>563</v>
      </c>
      <c r="E3268" t="s">
        <v>564</v>
      </c>
      <c r="G3268" s="6" t="s">
        <v>88</v>
      </c>
      <c r="H3268" t="s">
        <v>265</v>
      </c>
      <c r="I3268" t="s">
        <v>21</v>
      </c>
      <c r="J3268" t="s">
        <v>73</v>
      </c>
      <c r="K3268">
        <v>28</v>
      </c>
      <c r="L3268">
        <v>29</v>
      </c>
      <c r="M3268" t="s">
        <v>557</v>
      </c>
      <c r="N3268">
        <v>29</v>
      </c>
      <c r="O3268" t="s">
        <v>24</v>
      </c>
      <c r="P3268" cm="1">
        <f t="array" ref="P3268">IF(Q3268&gt;0,INDEX(Q3268:Q15402,MATCH(TRUE,INDEX(Q3268:Q15402="",,),0)-1),"")</f>
        <v>5</v>
      </c>
      <c r="Q3268">
        <f t="shared" si="75"/>
        <v>1</v>
      </c>
      <c r="R3268">
        <f>IF(P3268="","",0)</f>
        <v>0</v>
      </c>
    </row>
    <row r="3269" spans="1:18" x14ac:dyDescent="0.3">
      <c r="A3269" t="s">
        <v>538</v>
      </c>
      <c r="B3269" s="1">
        <v>38931</v>
      </c>
      <c r="C3269" t="s">
        <v>539</v>
      </c>
      <c r="D3269" t="s">
        <v>563</v>
      </c>
      <c r="E3269" t="s">
        <v>564</v>
      </c>
      <c r="G3269" t="s">
        <v>19</v>
      </c>
      <c r="H3269" t="s">
        <v>72</v>
      </c>
      <c r="I3269" t="s">
        <v>45</v>
      </c>
      <c r="J3269" t="s">
        <v>93</v>
      </c>
      <c r="K3269">
        <v>73.900000000000006</v>
      </c>
      <c r="L3269">
        <v>145</v>
      </c>
      <c r="M3269" t="s">
        <v>565</v>
      </c>
      <c r="N3269">
        <v>150</v>
      </c>
      <c r="P3269" cm="1">
        <f t="array" ref="P3269">IF(Q3269&gt;0,INDEX(Q3269:Q15403,MATCH(TRUE,INDEX(Q3269:Q15403="",,),0)-1),"")</f>
        <v>5</v>
      </c>
      <c r="Q3269">
        <f t="shared" si="75"/>
        <v>2</v>
      </c>
      <c r="R3269">
        <f>IF(P3269="","",0)</f>
        <v>0</v>
      </c>
    </row>
    <row r="3270" spans="1:18" x14ac:dyDescent="0.3">
      <c r="A3270" t="s">
        <v>538</v>
      </c>
      <c r="B3270" s="1">
        <v>38931</v>
      </c>
      <c r="C3270" t="s">
        <v>539</v>
      </c>
      <c r="D3270" t="s">
        <v>563</v>
      </c>
      <c r="E3270" t="s">
        <v>564</v>
      </c>
      <c r="G3270" t="s">
        <v>19</v>
      </c>
      <c r="H3270" t="s">
        <v>128</v>
      </c>
      <c r="I3270" t="s">
        <v>21</v>
      </c>
      <c r="J3270" t="s">
        <v>73</v>
      </c>
      <c r="K3270">
        <v>382</v>
      </c>
      <c r="L3270">
        <v>30</v>
      </c>
      <c r="M3270" t="s">
        <v>565</v>
      </c>
      <c r="N3270">
        <v>30</v>
      </c>
      <c r="P3270" cm="1">
        <f t="array" ref="P3270">IF(Q3270&gt;0,INDEX(Q3270:Q15404,MATCH(TRUE,INDEX(Q3270:Q15404="",,),0)-1),"")</f>
        <v>5</v>
      </c>
      <c r="Q3270">
        <f t="shared" si="75"/>
        <v>2</v>
      </c>
      <c r="R3270">
        <f>IF(P3270="","",0)</f>
        <v>0</v>
      </c>
    </row>
    <row r="3271" spans="1:18" x14ac:dyDescent="0.3">
      <c r="A3271" t="s">
        <v>538</v>
      </c>
      <c r="B3271" s="1">
        <v>38931</v>
      </c>
      <c r="C3271" t="s">
        <v>539</v>
      </c>
      <c r="D3271" t="s">
        <v>563</v>
      </c>
      <c r="E3271" t="s">
        <v>564</v>
      </c>
      <c r="G3271" t="s">
        <v>19</v>
      </c>
      <c r="H3271" t="s">
        <v>72</v>
      </c>
      <c r="I3271" t="s">
        <v>21</v>
      </c>
      <c r="J3271" t="s">
        <v>73</v>
      </c>
      <c r="K3271">
        <v>743</v>
      </c>
      <c r="L3271">
        <v>25</v>
      </c>
      <c r="M3271" t="s">
        <v>565</v>
      </c>
      <c r="N3271">
        <v>35</v>
      </c>
      <c r="P3271" cm="1">
        <f t="array" ref="P3271">IF(Q3271&gt;0,INDEX(Q3271:Q15405,MATCH(TRUE,INDEX(Q3271:Q15405="",,),0)-1),"")</f>
        <v>5</v>
      </c>
      <c r="Q3271">
        <f t="shared" si="75"/>
        <v>2</v>
      </c>
      <c r="R3271">
        <f>IF(P3271="","",0)</f>
        <v>0</v>
      </c>
    </row>
    <row r="3272" spans="1:18" x14ac:dyDescent="0.3">
      <c r="A3272" t="s">
        <v>538</v>
      </c>
      <c r="B3272" s="1">
        <v>38931</v>
      </c>
      <c r="C3272" t="s">
        <v>539</v>
      </c>
      <c r="D3272" t="s">
        <v>563</v>
      </c>
      <c r="E3272" t="s">
        <v>564</v>
      </c>
      <c r="G3272" s="6" t="s">
        <v>88</v>
      </c>
      <c r="H3272" t="s">
        <v>96</v>
      </c>
      <c r="I3272" t="s">
        <v>45</v>
      </c>
      <c r="J3272" t="s">
        <v>93</v>
      </c>
      <c r="K3272">
        <v>2.9</v>
      </c>
      <c r="L3272">
        <v>185</v>
      </c>
      <c r="M3272" t="s">
        <v>565</v>
      </c>
      <c r="N3272">
        <v>185</v>
      </c>
      <c r="P3272" cm="1">
        <f t="array" ref="P3272">IF(Q3272&gt;0,INDEX(Q3272:Q15406,MATCH(TRUE,INDEX(Q3272:Q15406="",,),0)-1),"")</f>
        <v>5</v>
      </c>
      <c r="Q3272">
        <f t="shared" si="75"/>
        <v>2</v>
      </c>
      <c r="R3272">
        <f>IF(P3272="","",0)</f>
        <v>0</v>
      </c>
    </row>
    <row r="3273" spans="1:18" x14ac:dyDescent="0.3">
      <c r="A3273" t="s">
        <v>538</v>
      </c>
      <c r="B3273" s="1">
        <v>38931</v>
      </c>
      <c r="C3273" t="s">
        <v>539</v>
      </c>
      <c r="D3273" t="s">
        <v>563</v>
      </c>
      <c r="E3273" t="s">
        <v>564</v>
      </c>
      <c r="G3273" s="6" t="s">
        <v>88</v>
      </c>
      <c r="H3273" t="s">
        <v>67</v>
      </c>
      <c r="I3273" t="s">
        <v>45</v>
      </c>
      <c r="J3273" t="s">
        <v>93</v>
      </c>
      <c r="K3273">
        <v>3.7</v>
      </c>
      <c r="L3273">
        <v>121</v>
      </c>
      <c r="M3273" t="s">
        <v>565</v>
      </c>
      <c r="N3273">
        <v>121</v>
      </c>
      <c r="P3273" cm="1">
        <f t="array" ref="P3273">IF(Q3273&gt;0,INDEX(Q3273:Q15407,MATCH(TRUE,INDEX(Q3273:Q15407="",,),0)-1),"")</f>
        <v>5</v>
      </c>
      <c r="Q3273">
        <f t="shared" si="75"/>
        <v>2</v>
      </c>
      <c r="R3273">
        <f>IF(P3273="","",0)</f>
        <v>0</v>
      </c>
    </row>
    <row r="3274" spans="1:18" x14ac:dyDescent="0.3">
      <c r="A3274" t="s">
        <v>538</v>
      </c>
      <c r="B3274" s="1">
        <v>38931</v>
      </c>
      <c r="C3274" t="s">
        <v>539</v>
      </c>
      <c r="D3274" t="s">
        <v>563</v>
      </c>
      <c r="E3274" t="s">
        <v>564</v>
      </c>
      <c r="G3274" s="6" t="s">
        <v>88</v>
      </c>
      <c r="H3274" t="s">
        <v>96</v>
      </c>
      <c r="I3274" t="s">
        <v>21</v>
      </c>
      <c r="J3274" t="s">
        <v>73</v>
      </c>
      <c r="K3274">
        <v>106</v>
      </c>
      <c r="L3274">
        <v>23</v>
      </c>
      <c r="M3274" t="s">
        <v>565</v>
      </c>
      <c r="N3274">
        <v>23</v>
      </c>
      <c r="P3274" cm="1">
        <f t="array" ref="P3274">IF(Q3274&gt;0,INDEX(Q3274:Q15408,MATCH(TRUE,INDEX(Q3274:Q15408="",,),0)-1),"")</f>
        <v>5</v>
      </c>
      <c r="Q3274">
        <f t="shared" si="75"/>
        <v>2</v>
      </c>
      <c r="R3274">
        <f>IF(P3274="","",0)</f>
        <v>0</v>
      </c>
    </row>
    <row r="3275" spans="1:18" x14ac:dyDescent="0.3">
      <c r="A3275" t="s">
        <v>538</v>
      </c>
      <c r="B3275" s="1">
        <v>38931</v>
      </c>
      <c r="C3275" t="s">
        <v>539</v>
      </c>
      <c r="D3275" t="s">
        <v>563</v>
      </c>
      <c r="E3275" t="s">
        <v>564</v>
      </c>
      <c r="G3275" s="6" t="s">
        <v>88</v>
      </c>
      <c r="H3275" t="s">
        <v>116</v>
      </c>
      <c r="I3275" t="s">
        <v>21</v>
      </c>
      <c r="J3275" t="s">
        <v>73</v>
      </c>
      <c r="K3275">
        <v>129</v>
      </c>
      <c r="L3275">
        <v>23</v>
      </c>
      <c r="M3275" t="s">
        <v>565</v>
      </c>
      <c r="N3275">
        <v>23</v>
      </c>
      <c r="P3275" cm="1">
        <f t="array" ref="P3275">IF(Q3275&gt;0,INDEX(Q3275:Q15409,MATCH(TRUE,INDEX(Q3275:Q15409="",,),0)-1),"")</f>
        <v>5</v>
      </c>
      <c r="Q3275">
        <f t="shared" si="75"/>
        <v>2</v>
      </c>
      <c r="R3275">
        <f>IF(P3275="","",0)</f>
        <v>0</v>
      </c>
    </row>
    <row r="3276" spans="1:18" x14ac:dyDescent="0.3">
      <c r="A3276" t="s">
        <v>538</v>
      </c>
      <c r="B3276" s="1">
        <v>38931</v>
      </c>
      <c r="C3276" t="s">
        <v>539</v>
      </c>
      <c r="D3276" t="s">
        <v>563</v>
      </c>
      <c r="E3276" t="s">
        <v>564</v>
      </c>
      <c r="G3276" s="6" t="s">
        <v>88</v>
      </c>
      <c r="H3276" t="s">
        <v>265</v>
      </c>
      <c r="I3276" t="s">
        <v>21</v>
      </c>
      <c r="J3276" t="s">
        <v>73</v>
      </c>
      <c r="K3276">
        <v>28</v>
      </c>
      <c r="L3276">
        <v>29</v>
      </c>
      <c r="M3276" t="s">
        <v>565</v>
      </c>
      <c r="N3276">
        <v>29</v>
      </c>
      <c r="P3276" cm="1">
        <f t="array" ref="P3276">IF(Q3276&gt;0,INDEX(Q3276:Q15410,MATCH(TRUE,INDEX(Q3276:Q15410="",,),0)-1),"")</f>
        <v>5</v>
      </c>
      <c r="Q3276">
        <f t="shared" si="75"/>
        <v>2</v>
      </c>
      <c r="R3276">
        <f>IF(P3276="","",0)</f>
        <v>0</v>
      </c>
    </row>
    <row r="3277" spans="1:18" x14ac:dyDescent="0.3">
      <c r="A3277" t="s">
        <v>538</v>
      </c>
      <c r="B3277" s="1">
        <v>38931</v>
      </c>
      <c r="C3277" t="s">
        <v>539</v>
      </c>
      <c r="D3277" t="s">
        <v>563</v>
      </c>
      <c r="E3277" t="s">
        <v>564</v>
      </c>
      <c r="G3277" t="s">
        <v>19</v>
      </c>
      <c r="H3277" t="s">
        <v>72</v>
      </c>
      <c r="I3277" t="s">
        <v>45</v>
      </c>
      <c r="J3277" t="s">
        <v>93</v>
      </c>
      <c r="K3277">
        <v>73.900000000000006</v>
      </c>
      <c r="L3277">
        <v>145</v>
      </c>
      <c r="M3277" t="s">
        <v>555</v>
      </c>
      <c r="N3277">
        <v>150</v>
      </c>
      <c r="P3277" cm="1">
        <f t="array" ref="P3277">IF(Q3277&gt;0,INDEX(Q3277:Q15411,MATCH(TRUE,INDEX(Q3277:Q15411="",,),0)-1),"")</f>
        <v>5</v>
      </c>
      <c r="Q3277">
        <f t="shared" si="75"/>
        <v>3</v>
      </c>
      <c r="R3277">
        <f>IF(P3277="","",0)</f>
        <v>0</v>
      </c>
    </row>
    <row r="3278" spans="1:18" x14ac:dyDescent="0.3">
      <c r="A3278" t="s">
        <v>538</v>
      </c>
      <c r="B3278" s="1">
        <v>38931</v>
      </c>
      <c r="C3278" t="s">
        <v>539</v>
      </c>
      <c r="D3278" t="s">
        <v>563</v>
      </c>
      <c r="E3278" t="s">
        <v>564</v>
      </c>
      <c r="G3278" t="s">
        <v>19</v>
      </c>
      <c r="H3278" t="s">
        <v>128</v>
      </c>
      <c r="I3278" t="s">
        <v>21</v>
      </c>
      <c r="J3278" t="s">
        <v>73</v>
      </c>
      <c r="K3278">
        <v>382</v>
      </c>
      <c r="L3278">
        <v>30</v>
      </c>
      <c r="M3278" t="s">
        <v>555</v>
      </c>
      <c r="N3278">
        <v>31.5</v>
      </c>
      <c r="P3278" cm="1">
        <f t="array" ref="P3278">IF(Q3278&gt;0,INDEX(Q3278:Q15412,MATCH(TRUE,INDEX(Q3278:Q15412="",,),0)-1),"")</f>
        <v>5</v>
      </c>
      <c r="Q3278">
        <f t="shared" si="75"/>
        <v>3</v>
      </c>
      <c r="R3278">
        <f>IF(P3278="","",0)</f>
        <v>0</v>
      </c>
    </row>
    <row r="3279" spans="1:18" x14ac:dyDescent="0.3">
      <c r="A3279" t="s">
        <v>538</v>
      </c>
      <c r="B3279" s="1">
        <v>38931</v>
      </c>
      <c r="C3279" t="s">
        <v>539</v>
      </c>
      <c r="D3279" t="s">
        <v>563</v>
      </c>
      <c r="E3279" t="s">
        <v>564</v>
      </c>
      <c r="G3279" t="s">
        <v>19</v>
      </c>
      <c r="H3279" t="s">
        <v>72</v>
      </c>
      <c r="I3279" t="s">
        <v>21</v>
      </c>
      <c r="J3279" t="s">
        <v>73</v>
      </c>
      <c r="K3279">
        <v>743</v>
      </c>
      <c r="L3279">
        <v>25</v>
      </c>
      <c r="M3279" t="s">
        <v>555</v>
      </c>
      <c r="N3279">
        <v>31.5</v>
      </c>
      <c r="P3279" cm="1">
        <f t="array" ref="P3279">IF(Q3279&gt;0,INDEX(Q3279:Q15413,MATCH(TRUE,INDEX(Q3279:Q15413="",,),0)-1),"")</f>
        <v>5</v>
      </c>
      <c r="Q3279">
        <f t="shared" si="75"/>
        <v>3</v>
      </c>
      <c r="R3279">
        <f>IF(P3279="","",0)</f>
        <v>0</v>
      </c>
    </row>
    <row r="3280" spans="1:18" x14ac:dyDescent="0.3">
      <c r="A3280" t="s">
        <v>538</v>
      </c>
      <c r="B3280" s="1">
        <v>38931</v>
      </c>
      <c r="C3280" t="s">
        <v>539</v>
      </c>
      <c r="D3280" t="s">
        <v>563</v>
      </c>
      <c r="E3280" t="s">
        <v>564</v>
      </c>
      <c r="G3280" s="6" t="s">
        <v>88</v>
      </c>
      <c r="H3280" t="s">
        <v>96</v>
      </c>
      <c r="I3280" t="s">
        <v>45</v>
      </c>
      <c r="J3280" t="s">
        <v>93</v>
      </c>
      <c r="K3280">
        <v>2.9</v>
      </c>
      <c r="L3280">
        <v>185</v>
      </c>
      <c r="M3280" t="s">
        <v>555</v>
      </c>
      <c r="N3280">
        <v>185</v>
      </c>
      <c r="P3280" cm="1">
        <f t="array" ref="P3280">IF(Q3280&gt;0,INDEX(Q3280:Q15414,MATCH(TRUE,INDEX(Q3280:Q15414="",,),0)-1),"")</f>
        <v>5</v>
      </c>
      <c r="Q3280">
        <f t="shared" si="75"/>
        <v>3</v>
      </c>
      <c r="R3280">
        <f>IF(P3280="","",0)</f>
        <v>0</v>
      </c>
    </row>
    <row r="3281" spans="1:18" x14ac:dyDescent="0.3">
      <c r="A3281" t="s">
        <v>538</v>
      </c>
      <c r="B3281" s="1">
        <v>38931</v>
      </c>
      <c r="C3281" t="s">
        <v>539</v>
      </c>
      <c r="D3281" t="s">
        <v>563</v>
      </c>
      <c r="E3281" t="s">
        <v>564</v>
      </c>
      <c r="G3281" s="6" t="s">
        <v>88</v>
      </c>
      <c r="H3281" t="s">
        <v>67</v>
      </c>
      <c r="I3281" t="s">
        <v>45</v>
      </c>
      <c r="J3281" t="s">
        <v>93</v>
      </c>
      <c r="K3281">
        <v>3.7</v>
      </c>
      <c r="L3281">
        <v>121</v>
      </c>
      <c r="M3281" t="s">
        <v>555</v>
      </c>
      <c r="N3281">
        <v>121</v>
      </c>
      <c r="P3281" cm="1">
        <f t="array" ref="P3281">IF(Q3281&gt;0,INDEX(Q3281:Q15415,MATCH(TRUE,INDEX(Q3281:Q15415="",,),0)-1),"")</f>
        <v>5</v>
      </c>
      <c r="Q3281">
        <f t="shared" si="75"/>
        <v>3</v>
      </c>
      <c r="R3281">
        <f>IF(P3281="","",0)</f>
        <v>0</v>
      </c>
    </row>
    <row r="3282" spans="1:18" x14ac:dyDescent="0.3">
      <c r="A3282" t="s">
        <v>538</v>
      </c>
      <c r="B3282" s="1">
        <v>38931</v>
      </c>
      <c r="C3282" t="s">
        <v>539</v>
      </c>
      <c r="D3282" t="s">
        <v>563</v>
      </c>
      <c r="E3282" t="s">
        <v>564</v>
      </c>
      <c r="G3282" s="6" t="s">
        <v>88</v>
      </c>
      <c r="H3282" t="s">
        <v>96</v>
      </c>
      <c r="I3282" t="s">
        <v>21</v>
      </c>
      <c r="J3282" t="s">
        <v>73</v>
      </c>
      <c r="K3282">
        <v>106</v>
      </c>
      <c r="L3282">
        <v>23</v>
      </c>
      <c r="M3282" t="s">
        <v>555</v>
      </c>
      <c r="N3282">
        <v>23</v>
      </c>
      <c r="P3282" cm="1">
        <f t="array" ref="P3282">IF(Q3282&gt;0,INDEX(Q3282:Q15416,MATCH(TRUE,INDEX(Q3282:Q15416="",,),0)-1),"")</f>
        <v>5</v>
      </c>
      <c r="Q3282">
        <f t="shared" si="75"/>
        <v>3</v>
      </c>
      <c r="R3282">
        <f>IF(P3282="","",0)</f>
        <v>0</v>
      </c>
    </row>
    <row r="3283" spans="1:18" x14ac:dyDescent="0.3">
      <c r="A3283" t="s">
        <v>538</v>
      </c>
      <c r="B3283" s="1">
        <v>38931</v>
      </c>
      <c r="C3283" t="s">
        <v>539</v>
      </c>
      <c r="D3283" t="s">
        <v>563</v>
      </c>
      <c r="E3283" t="s">
        <v>564</v>
      </c>
      <c r="G3283" s="6" t="s">
        <v>88</v>
      </c>
      <c r="H3283" t="s">
        <v>116</v>
      </c>
      <c r="I3283" t="s">
        <v>21</v>
      </c>
      <c r="J3283" t="s">
        <v>73</v>
      </c>
      <c r="K3283">
        <v>129</v>
      </c>
      <c r="L3283">
        <v>23</v>
      </c>
      <c r="M3283" t="s">
        <v>555</v>
      </c>
      <c r="N3283">
        <v>23</v>
      </c>
      <c r="P3283" cm="1">
        <f t="array" ref="P3283">IF(Q3283&gt;0,INDEX(Q3283:Q15417,MATCH(TRUE,INDEX(Q3283:Q15417="",,),0)-1),"")</f>
        <v>5</v>
      </c>
      <c r="Q3283">
        <f t="shared" si="75"/>
        <v>3</v>
      </c>
      <c r="R3283">
        <f>IF(P3283="","",0)</f>
        <v>0</v>
      </c>
    </row>
    <row r="3284" spans="1:18" x14ac:dyDescent="0.3">
      <c r="A3284" t="s">
        <v>538</v>
      </c>
      <c r="B3284" s="1">
        <v>38931</v>
      </c>
      <c r="C3284" t="s">
        <v>539</v>
      </c>
      <c r="D3284" t="s">
        <v>563</v>
      </c>
      <c r="E3284" t="s">
        <v>564</v>
      </c>
      <c r="G3284" s="6" t="s">
        <v>88</v>
      </c>
      <c r="H3284" t="s">
        <v>265</v>
      </c>
      <c r="I3284" t="s">
        <v>21</v>
      </c>
      <c r="J3284" t="s">
        <v>73</v>
      </c>
      <c r="K3284">
        <v>28</v>
      </c>
      <c r="L3284">
        <v>29</v>
      </c>
      <c r="M3284" t="s">
        <v>555</v>
      </c>
      <c r="N3284">
        <v>29</v>
      </c>
      <c r="P3284" cm="1">
        <f t="array" ref="P3284">IF(Q3284&gt;0,INDEX(Q3284:Q15418,MATCH(TRUE,INDEX(Q3284:Q15418="",,),0)-1),"")</f>
        <v>5</v>
      </c>
      <c r="Q3284">
        <f t="shared" si="75"/>
        <v>3</v>
      </c>
      <c r="R3284">
        <f>IF(P3284="","",0)</f>
        <v>0</v>
      </c>
    </row>
    <row r="3285" spans="1:18" x14ac:dyDescent="0.3">
      <c r="A3285" t="s">
        <v>538</v>
      </c>
      <c r="B3285" s="1">
        <v>38931</v>
      </c>
      <c r="C3285" t="s">
        <v>539</v>
      </c>
      <c r="D3285" t="s">
        <v>563</v>
      </c>
      <c r="E3285" t="s">
        <v>564</v>
      </c>
      <c r="G3285" t="s">
        <v>19</v>
      </c>
      <c r="H3285" t="s">
        <v>72</v>
      </c>
      <c r="I3285" t="s">
        <v>45</v>
      </c>
      <c r="J3285" t="s">
        <v>93</v>
      </c>
      <c r="K3285">
        <v>73.900000000000006</v>
      </c>
      <c r="L3285">
        <v>145</v>
      </c>
      <c r="M3285" t="s">
        <v>558</v>
      </c>
      <c r="N3285">
        <v>152</v>
      </c>
      <c r="P3285" cm="1">
        <f t="array" ref="P3285">IF(Q3285&gt;0,INDEX(Q3285:Q15419,MATCH(TRUE,INDEX(Q3285:Q15419="",,),0)-1),"")</f>
        <v>5</v>
      </c>
      <c r="Q3285">
        <f t="shared" si="75"/>
        <v>4</v>
      </c>
      <c r="R3285">
        <f>IF(P3285="","",0)</f>
        <v>0</v>
      </c>
    </row>
    <row r="3286" spans="1:18" x14ac:dyDescent="0.3">
      <c r="A3286" t="s">
        <v>538</v>
      </c>
      <c r="B3286" s="1">
        <v>38931</v>
      </c>
      <c r="C3286" t="s">
        <v>539</v>
      </c>
      <c r="D3286" t="s">
        <v>563</v>
      </c>
      <c r="E3286" t="s">
        <v>564</v>
      </c>
      <c r="G3286" t="s">
        <v>19</v>
      </c>
      <c r="H3286" t="s">
        <v>128</v>
      </c>
      <c r="I3286" t="s">
        <v>21</v>
      </c>
      <c r="J3286" t="s">
        <v>73</v>
      </c>
      <c r="K3286">
        <v>382</v>
      </c>
      <c r="L3286">
        <v>30</v>
      </c>
      <c r="M3286" t="s">
        <v>558</v>
      </c>
      <c r="N3286">
        <v>33</v>
      </c>
      <c r="P3286" cm="1">
        <f t="array" ref="P3286">IF(Q3286&gt;0,INDEX(Q3286:Q15420,MATCH(TRUE,INDEX(Q3286:Q15420="",,),0)-1),"")</f>
        <v>5</v>
      </c>
      <c r="Q3286">
        <f t="shared" si="75"/>
        <v>4</v>
      </c>
      <c r="R3286">
        <f>IF(P3286="","",0)</f>
        <v>0</v>
      </c>
    </row>
    <row r="3287" spans="1:18" x14ac:dyDescent="0.3">
      <c r="A3287" t="s">
        <v>538</v>
      </c>
      <c r="B3287" s="1">
        <v>38931</v>
      </c>
      <c r="C3287" t="s">
        <v>539</v>
      </c>
      <c r="D3287" t="s">
        <v>563</v>
      </c>
      <c r="E3287" t="s">
        <v>564</v>
      </c>
      <c r="G3287" t="s">
        <v>19</v>
      </c>
      <c r="H3287" t="s">
        <v>72</v>
      </c>
      <c r="I3287" t="s">
        <v>21</v>
      </c>
      <c r="J3287" t="s">
        <v>73</v>
      </c>
      <c r="K3287">
        <v>743</v>
      </c>
      <c r="L3287">
        <v>25</v>
      </c>
      <c r="M3287" t="s">
        <v>558</v>
      </c>
      <c r="N3287">
        <v>28</v>
      </c>
      <c r="P3287" cm="1">
        <f t="array" ref="P3287">IF(Q3287&gt;0,INDEX(Q3287:Q15421,MATCH(TRUE,INDEX(Q3287:Q15421="",,),0)-1),"")</f>
        <v>5</v>
      </c>
      <c r="Q3287">
        <f t="shared" si="75"/>
        <v>4</v>
      </c>
      <c r="R3287">
        <f>IF(P3287="","",0)</f>
        <v>0</v>
      </c>
    </row>
    <row r="3288" spans="1:18" x14ac:dyDescent="0.3">
      <c r="A3288" t="s">
        <v>538</v>
      </c>
      <c r="B3288" s="1">
        <v>38931</v>
      </c>
      <c r="C3288" t="s">
        <v>539</v>
      </c>
      <c r="D3288" t="s">
        <v>563</v>
      </c>
      <c r="E3288" t="s">
        <v>564</v>
      </c>
      <c r="G3288" s="6" t="s">
        <v>88</v>
      </c>
      <c r="H3288" t="s">
        <v>96</v>
      </c>
      <c r="I3288" t="s">
        <v>45</v>
      </c>
      <c r="J3288" t="s">
        <v>93</v>
      </c>
      <c r="K3288">
        <v>2.9</v>
      </c>
      <c r="L3288">
        <v>185</v>
      </c>
      <c r="M3288" t="s">
        <v>558</v>
      </c>
      <c r="N3288">
        <v>185</v>
      </c>
      <c r="P3288" cm="1">
        <f t="array" ref="P3288">IF(Q3288&gt;0,INDEX(Q3288:Q15422,MATCH(TRUE,INDEX(Q3288:Q15422="",,),0)-1),"")</f>
        <v>5</v>
      </c>
      <c r="Q3288">
        <f t="shared" si="75"/>
        <v>4</v>
      </c>
      <c r="R3288">
        <f>IF(P3288="","",0)</f>
        <v>0</v>
      </c>
    </row>
    <row r="3289" spans="1:18" x14ac:dyDescent="0.3">
      <c r="A3289" t="s">
        <v>538</v>
      </c>
      <c r="B3289" s="1">
        <v>38931</v>
      </c>
      <c r="C3289" t="s">
        <v>539</v>
      </c>
      <c r="D3289" t="s">
        <v>563</v>
      </c>
      <c r="E3289" t="s">
        <v>564</v>
      </c>
      <c r="G3289" s="6" t="s">
        <v>88</v>
      </c>
      <c r="H3289" t="s">
        <v>67</v>
      </c>
      <c r="I3289" t="s">
        <v>45</v>
      </c>
      <c r="J3289" t="s">
        <v>93</v>
      </c>
      <c r="K3289">
        <v>3.7</v>
      </c>
      <c r="L3289">
        <v>121</v>
      </c>
      <c r="M3289" t="s">
        <v>558</v>
      </c>
      <c r="N3289">
        <v>121</v>
      </c>
      <c r="P3289" cm="1">
        <f t="array" ref="P3289">IF(Q3289&gt;0,INDEX(Q3289:Q15423,MATCH(TRUE,INDEX(Q3289:Q15423="",,),0)-1),"")</f>
        <v>5</v>
      </c>
      <c r="Q3289">
        <f t="shared" si="75"/>
        <v>4</v>
      </c>
      <c r="R3289">
        <f>IF(P3289="","",0)</f>
        <v>0</v>
      </c>
    </row>
    <row r="3290" spans="1:18" x14ac:dyDescent="0.3">
      <c r="A3290" t="s">
        <v>538</v>
      </c>
      <c r="B3290" s="1">
        <v>38931</v>
      </c>
      <c r="C3290" t="s">
        <v>539</v>
      </c>
      <c r="D3290" t="s">
        <v>563</v>
      </c>
      <c r="E3290" t="s">
        <v>564</v>
      </c>
      <c r="G3290" s="6" t="s">
        <v>88</v>
      </c>
      <c r="H3290" t="s">
        <v>96</v>
      </c>
      <c r="I3290" t="s">
        <v>21</v>
      </c>
      <c r="J3290" t="s">
        <v>73</v>
      </c>
      <c r="K3290">
        <v>106</v>
      </c>
      <c r="L3290">
        <v>23</v>
      </c>
      <c r="M3290" t="s">
        <v>558</v>
      </c>
      <c r="N3290">
        <v>23</v>
      </c>
      <c r="P3290" cm="1">
        <f t="array" ref="P3290">IF(Q3290&gt;0,INDEX(Q3290:Q15424,MATCH(TRUE,INDEX(Q3290:Q15424="",,),0)-1),"")</f>
        <v>5</v>
      </c>
      <c r="Q3290">
        <f t="shared" si="75"/>
        <v>4</v>
      </c>
      <c r="R3290">
        <f>IF(P3290="","",0)</f>
        <v>0</v>
      </c>
    </row>
    <row r="3291" spans="1:18" x14ac:dyDescent="0.3">
      <c r="A3291" t="s">
        <v>538</v>
      </c>
      <c r="B3291" s="1">
        <v>38931</v>
      </c>
      <c r="C3291" t="s">
        <v>539</v>
      </c>
      <c r="D3291" t="s">
        <v>563</v>
      </c>
      <c r="E3291" t="s">
        <v>564</v>
      </c>
      <c r="G3291" s="6" t="s">
        <v>88</v>
      </c>
      <c r="H3291" t="s">
        <v>116</v>
      </c>
      <c r="I3291" t="s">
        <v>21</v>
      </c>
      <c r="J3291" t="s">
        <v>73</v>
      </c>
      <c r="K3291">
        <v>129</v>
      </c>
      <c r="L3291">
        <v>23</v>
      </c>
      <c r="M3291" t="s">
        <v>558</v>
      </c>
      <c r="N3291">
        <v>23</v>
      </c>
      <c r="P3291" cm="1">
        <f t="array" ref="P3291">IF(Q3291&gt;0,INDEX(Q3291:Q15425,MATCH(TRUE,INDEX(Q3291:Q15425="",,),0)-1),"")</f>
        <v>5</v>
      </c>
      <c r="Q3291">
        <f t="shared" si="75"/>
        <v>4</v>
      </c>
      <c r="R3291">
        <f>IF(P3291="","",0)</f>
        <v>0</v>
      </c>
    </row>
    <row r="3292" spans="1:18" x14ac:dyDescent="0.3">
      <c r="A3292" t="s">
        <v>538</v>
      </c>
      <c r="B3292" s="1">
        <v>38931</v>
      </c>
      <c r="C3292" t="s">
        <v>539</v>
      </c>
      <c r="D3292" t="s">
        <v>563</v>
      </c>
      <c r="E3292" t="s">
        <v>564</v>
      </c>
      <c r="G3292" s="6" t="s">
        <v>88</v>
      </c>
      <c r="H3292" t="s">
        <v>265</v>
      </c>
      <c r="I3292" t="s">
        <v>21</v>
      </c>
      <c r="J3292" t="s">
        <v>73</v>
      </c>
      <c r="K3292">
        <v>28</v>
      </c>
      <c r="L3292">
        <v>29</v>
      </c>
      <c r="M3292" t="s">
        <v>558</v>
      </c>
      <c r="N3292">
        <v>29</v>
      </c>
      <c r="P3292" cm="1">
        <f t="array" ref="P3292">IF(Q3292&gt;0,INDEX(Q3292:Q15426,MATCH(TRUE,INDEX(Q3292:Q15426="",,),0)-1),"")</f>
        <v>5</v>
      </c>
      <c r="Q3292">
        <f t="shared" si="75"/>
        <v>4</v>
      </c>
      <c r="R3292">
        <f>IF(P3292="","",0)</f>
        <v>0</v>
      </c>
    </row>
    <row r="3293" spans="1:18" x14ac:dyDescent="0.3">
      <c r="A3293" t="s">
        <v>538</v>
      </c>
      <c r="B3293" s="1">
        <v>38931</v>
      </c>
      <c r="C3293" t="s">
        <v>539</v>
      </c>
      <c r="D3293" t="s">
        <v>563</v>
      </c>
      <c r="E3293" t="s">
        <v>564</v>
      </c>
      <c r="G3293" t="s">
        <v>19</v>
      </c>
      <c r="H3293" t="s">
        <v>72</v>
      </c>
      <c r="I3293" t="s">
        <v>45</v>
      </c>
      <c r="J3293" t="s">
        <v>93</v>
      </c>
      <c r="K3293">
        <v>73.900000000000006</v>
      </c>
      <c r="L3293">
        <v>145</v>
      </c>
      <c r="M3293" t="s">
        <v>544</v>
      </c>
      <c r="N3293">
        <v>149.5</v>
      </c>
      <c r="P3293" cm="1">
        <f t="array" ref="P3293">IF(Q3293&gt;0,INDEX(Q3293:Q15427,MATCH(TRUE,INDEX(Q3293:Q15427="",,),0)-1),"")</f>
        <v>5</v>
      </c>
      <c r="Q3293">
        <f t="shared" si="75"/>
        <v>5</v>
      </c>
      <c r="R3293">
        <f>IF(P3293="","",0)</f>
        <v>0</v>
      </c>
    </row>
    <row r="3294" spans="1:18" x14ac:dyDescent="0.3">
      <c r="A3294" t="s">
        <v>538</v>
      </c>
      <c r="B3294" s="1">
        <v>38931</v>
      </c>
      <c r="C3294" t="s">
        <v>539</v>
      </c>
      <c r="D3294" t="s">
        <v>563</v>
      </c>
      <c r="E3294" t="s">
        <v>564</v>
      </c>
      <c r="G3294" t="s">
        <v>19</v>
      </c>
      <c r="H3294" t="s">
        <v>128</v>
      </c>
      <c r="I3294" t="s">
        <v>21</v>
      </c>
      <c r="J3294" t="s">
        <v>73</v>
      </c>
      <c r="K3294">
        <v>382</v>
      </c>
      <c r="L3294">
        <v>30</v>
      </c>
      <c r="M3294" t="s">
        <v>544</v>
      </c>
      <c r="N3294">
        <v>31.25</v>
      </c>
      <c r="P3294" cm="1">
        <f t="array" ref="P3294">IF(Q3294&gt;0,INDEX(Q3294:Q15428,MATCH(TRUE,INDEX(Q3294:Q15428="",,),0)-1),"")</f>
        <v>5</v>
      </c>
      <c r="Q3294">
        <f t="shared" si="75"/>
        <v>5</v>
      </c>
      <c r="R3294">
        <f>IF(P3294="","",0)</f>
        <v>0</v>
      </c>
    </row>
    <row r="3295" spans="1:18" x14ac:dyDescent="0.3">
      <c r="A3295" t="s">
        <v>538</v>
      </c>
      <c r="B3295" s="1">
        <v>38931</v>
      </c>
      <c r="C3295" t="s">
        <v>539</v>
      </c>
      <c r="D3295" t="s">
        <v>563</v>
      </c>
      <c r="E3295" t="s">
        <v>564</v>
      </c>
      <c r="G3295" t="s">
        <v>19</v>
      </c>
      <c r="H3295" t="s">
        <v>72</v>
      </c>
      <c r="I3295" t="s">
        <v>21</v>
      </c>
      <c r="J3295" t="s">
        <v>73</v>
      </c>
      <c r="K3295">
        <v>743</v>
      </c>
      <c r="L3295">
        <v>25</v>
      </c>
      <c r="M3295" t="s">
        <v>544</v>
      </c>
      <c r="N3295">
        <v>27.75</v>
      </c>
      <c r="P3295" cm="1">
        <f t="array" ref="P3295">IF(Q3295&gt;0,INDEX(Q3295:Q15429,MATCH(TRUE,INDEX(Q3295:Q15429="",,),0)-1),"")</f>
        <v>5</v>
      </c>
      <c r="Q3295">
        <f t="shared" si="75"/>
        <v>5</v>
      </c>
      <c r="R3295">
        <f>IF(P3295="","",0)</f>
        <v>0</v>
      </c>
    </row>
    <row r="3296" spans="1:18" x14ac:dyDescent="0.3">
      <c r="A3296" t="s">
        <v>538</v>
      </c>
      <c r="B3296" s="1">
        <v>38931</v>
      </c>
      <c r="C3296" t="s">
        <v>539</v>
      </c>
      <c r="D3296" t="s">
        <v>563</v>
      </c>
      <c r="E3296" t="s">
        <v>564</v>
      </c>
      <c r="G3296" s="6" t="s">
        <v>88</v>
      </c>
      <c r="H3296" t="s">
        <v>96</v>
      </c>
      <c r="I3296" t="s">
        <v>45</v>
      </c>
      <c r="J3296" t="s">
        <v>93</v>
      </c>
      <c r="K3296">
        <v>2.9</v>
      </c>
      <c r="L3296">
        <v>185</v>
      </c>
      <c r="M3296" t="s">
        <v>544</v>
      </c>
      <c r="N3296">
        <v>185</v>
      </c>
      <c r="P3296" cm="1">
        <f t="array" ref="P3296">IF(Q3296&gt;0,INDEX(Q3296:Q15430,MATCH(TRUE,INDEX(Q3296:Q15430="",,),0)-1),"")</f>
        <v>5</v>
      </c>
      <c r="Q3296">
        <f t="shared" si="75"/>
        <v>5</v>
      </c>
      <c r="R3296">
        <f>IF(P3296="","",0)</f>
        <v>0</v>
      </c>
    </row>
    <row r="3297" spans="1:18" x14ac:dyDescent="0.3">
      <c r="A3297" t="s">
        <v>538</v>
      </c>
      <c r="B3297" s="1">
        <v>38931</v>
      </c>
      <c r="C3297" t="s">
        <v>539</v>
      </c>
      <c r="D3297" t="s">
        <v>563</v>
      </c>
      <c r="E3297" t="s">
        <v>564</v>
      </c>
      <c r="G3297" s="6" t="s">
        <v>88</v>
      </c>
      <c r="H3297" t="s">
        <v>67</v>
      </c>
      <c r="I3297" t="s">
        <v>45</v>
      </c>
      <c r="J3297" t="s">
        <v>93</v>
      </c>
      <c r="K3297">
        <v>3.7</v>
      </c>
      <c r="L3297">
        <v>121</v>
      </c>
      <c r="M3297" t="s">
        <v>544</v>
      </c>
      <c r="N3297">
        <v>121</v>
      </c>
      <c r="P3297" cm="1">
        <f t="array" ref="P3297">IF(Q3297&gt;0,INDEX(Q3297:Q15431,MATCH(TRUE,INDEX(Q3297:Q15431="",,),0)-1),"")</f>
        <v>5</v>
      </c>
      <c r="Q3297">
        <f t="shared" si="75"/>
        <v>5</v>
      </c>
      <c r="R3297">
        <f>IF(P3297="","",0)</f>
        <v>0</v>
      </c>
    </row>
    <row r="3298" spans="1:18" x14ac:dyDescent="0.3">
      <c r="A3298" t="s">
        <v>538</v>
      </c>
      <c r="B3298" s="1">
        <v>38931</v>
      </c>
      <c r="C3298" t="s">
        <v>539</v>
      </c>
      <c r="D3298" t="s">
        <v>563</v>
      </c>
      <c r="E3298" t="s">
        <v>564</v>
      </c>
      <c r="G3298" s="6" t="s">
        <v>88</v>
      </c>
      <c r="H3298" t="s">
        <v>96</v>
      </c>
      <c r="I3298" t="s">
        <v>21</v>
      </c>
      <c r="J3298" t="s">
        <v>73</v>
      </c>
      <c r="K3298">
        <v>106</v>
      </c>
      <c r="L3298">
        <v>23</v>
      </c>
      <c r="M3298" t="s">
        <v>544</v>
      </c>
      <c r="N3298">
        <v>23</v>
      </c>
      <c r="P3298" cm="1">
        <f t="array" ref="P3298">IF(Q3298&gt;0,INDEX(Q3298:Q15432,MATCH(TRUE,INDEX(Q3298:Q15432="",,),0)-1),"")</f>
        <v>5</v>
      </c>
      <c r="Q3298">
        <f t="shared" si="75"/>
        <v>5</v>
      </c>
      <c r="R3298">
        <f>IF(P3298="","",0)</f>
        <v>0</v>
      </c>
    </row>
    <row r="3299" spans="1:18" x14ac:dyDescent="0.3">
      <c r="A3299" t="s">
        <v>538</v>
      </c>
      <c r="B3299" s="1">
        <v>38931</v>
      </c>
      <c r="C3299" t="s">
        <v>539</v>
      </c>
      <c r="D3299" t="s">
        <v>563</v>
      </c>
      <c r="E3299" t="s">
        <v>564</v>
      </c>
      <c r="G3299" s="6" t="s">
        <v>88</v>
      </c>
      <c r="H3299" t="s">
        <v>116</v>
      </c>
      <c r="I3299" t="s">
        <v>21</v>
      </c>
      <c r="J3299" t="s">
        <v>73</v>
      </c>
      <c r="K3299">
        <v>129</v>
      </c>
      <c r="L3299">
        <v>23</v>
      </c>
      <c r="M3299" t="s">
        <v>544</v>
      </c>
      <c r="N3299">
        <v>23</v>
      </c>
      <c r="P3299" cm="1">
        <f t="array" ref="P3299">IF(Q3299&gt;0,INDEX(Q3299:Q15433,MATCH(TRUE,INDEX(Q3299:Q15433="",,),0)-1),"")</f>
        <v>5</v>
      </c>
      <c r="Q3299">
        <f t="shared" si="75"/>
        <v>5</v>
      </c>
      <c r="R3299">
        <f>IF(P3299="","",0)</f>
        <v>0</v>
      </c>
    </row>
    <row r="3300" spans="1:18" x14ac:dyDescent="0.3">
      <c r="A3300" t="s">
        <v>538</v>
      </c>
      <c r="B3300" s="1">
        <v>38931</v>
      </c>
      <c r="C3300" t="s">
        <v>539</v>
      </c>
      <c r="D3300" t="s">
        <v>563</v>
      </c>
      <c r="E3300" t="s">
        <v>564</v>
      </c>
      <c r="G3300" s="6" t="s">
        <v>88</v>
      </c>
      <c r="H3300" t="s">
        <v>265</v>
      </c>
      <c r="I3300" t="s">
        <v>21</v>
      </c>
      <c r="J3300" t="s">
        <v>73</v>
      </c>
      <c r="K3300">
        <v>28</v>
      </c>
      <c r="L3300">
        <v>29</v>
      </c>
      <c r="M3300" t="s">
        <v>544</v>
      </c>
      <c r="N3300">
        <v>29</v>
      </c>
      <c r="P3300" cm="1">
        <f t="array" ref="P3300">IF(Q3300&gt;0,INDEX(Q3300:Q15434,MATCH(TRUE,INDEX(Q3300:Q15434="",,),0)-1),"")</f>
        <v>5</v>
      </c>
      <c r="Q3300">
        <f t="shared" si="75"/>
        <v>5</v>
      </c>
      <c r="R3300">
        <f>IF(P3300="","",0)</f>
        <v>0</v>
      </c>
    </row>
    <row r="3301" spans="1:18" x14ac:dyDescent="0.3">
      <c r="P3301" t="str" cm="1">
        <f t="array" ref="P3301">IF(Q3301&gt;0,INDEX(Q3301:Q15435,MATCH(TRUE,INDEX(Q3301:Q15435="",,),0)-1),"")</f>
        <v/>
      </c>
      <c r="R3301" t="str">
        <f>IF(P3301="","",0)</f>
        <v/>
      </c>
    </row>
    <row r="3302" spans="1:18" x14ac:dyDescent="0.3">
      <c r="A3302" t="s">
        <v>538</v>
      </c>
      <c r="B3302" s="1">
        <v>38910</v>
      </c>
      <c r="C3302" t="s">
        <v>539</v>
      </c>
      <c r="D3302" t="s">
        <v>566</v>
      </c>
      <c r="E3302" t="s">
        <v>567</v>
      </c>
      <c r="G3302" t="s">
        <v>19</v>
      </c>
      <c r="H3302" t="s">
        <v>92</v>
      </c>
      <c r="I3302" t="s">
        <v>45</v>
      </c>
      <c r="J3302" t="s">
        <v>93</v>
      </c>
      <c r="K3302">
        <v>36.799999999999997</v>
      </c>
      <c r="L3302">
        <v>189</v>
      </c>
      <c r="M3302" t="s">
        <v>542</v>
      </c>
      <c r="N3302">
        <v>500</v>
      </c>
      <c r="O3302" t="s">
        <v>24</v>
      </c>
      <c r="P3302" cm="1">
        <f t="array" ref="P3302">IF(Q3302&gt;0,INDEX(Q3302:Q15436,MATCH(TRUE,INDEX(Q3302:Q15436="",,),0)-1),"")</f>
        <v>5</v>
      </c>
      <c r="Q3302">
        <f>INT((ROW()-3302)/12)+1</f>
        <v>1</v>
      </c>
      <c r="R3302">
        <f>IF(P3302="","",0)</f>
        <v>0</v>
      </c>
    </row>
    <row r="3303" spans="1:18" x14ac:dyDescent="0.3">
      <c r="A3303" t="s">
        <v>538</v>
      </c>
      <c r="B3303" s="1">
        <v>38910</v>
      </c>
      <c r="C3303" t="s">
        <v>539</v>
      </c>
      <c r="D3303" t="s">
        <v>566</v>
      </c>
      <c r="E3303" t="s">
        <v>567</v>
      </c>
      <c r="G3303" t="s">
        <v>19</v>
      </c>
      <c r="H3303" t="s">
        <v>128</v>
      </c>
      <c r="I3303" t="s">
        <v>21</v>
      </c>
      <c r="J3303" t="s">
        <v>73</v>
      </c>
      <c r="K3303">
        <v>882</v>
      </c>
      <c r="L3303">
        <v>34</v>
      </c>
      <c r="M3303" t="s">
        <v>542</v>
      </c>
      <c r="N3303">
        <v>34</v>
      </c>
      <c r="O3303" t="s">
        <v>24</v>
      </c>
      <c r="P3303" cm="1">
        <f t="array" ref="P3303">IF(Q3303&gt;0,INDEX(Q3303:Q15437,MATCH(TRUE,INDEX(Q3303:Q15437="",,),0)-1),"")</f>
        <v>5</v>
      </c>
      <c r="Q3303">
        <f t="shared" ref="Q3303:Q3361" si="76">INT((ROW()-3302)/12)+1</f>
        <v>1</v>
      </c>
      <c r="R3303">
        <f>IF(P3303="","",0)</f>
        <v>0</v>
      </c>
    </row>
    <row r="3304" spans="1:18" x14ac:dyDescent="0.3">
      <c r="A3304" t="s">
        <v>538</v>
      </c>
      <c r="B3304" s="1">
        <v>38910</v>
      </c>
      <c r="C3304" t="s">
        <v>539</v>
      </c>
      <c r="D3304" t="s">
        <v>566</v>
      </c>
      <c r="E3304" t="s">
        <v>567</v>
      </c>
      <c r="G3304" t="s">
        <v>19</v>
      </c>
      <c r="H3304" t="s">
        <v>72</v>
      </c>
      <c r="I3304" t="s">
        <v>21</v>
      </c>
      <c r="J3304" t="s">
        <v>73</v>
      </c>
      <c r="K3304">
        <v>902</v>
      </c>
      <c r="L3304">
        <v>28</v>
      </c>
      <c r="M3304" t="s">
        <v>542</v>
      </c>
      <c r="N3304">
        <v>34</v>
      </c>
      <c r="O3304" t="s">
        <v>24</v>
      </c>
      <c r="P3304" cm="1">
        <f t="array" ref="P3304">IF(Q3304&gt;0,INDEX(Q3304:Q15438,MATCH(TRUE,INDEX(Q3304:Q15438="",,),0)-1),"")</f>
        <v>5</v>
      </c>
      <c r="Q3304">
        <f t="shared" si="76"/>
        <v>1</v>
      </c>
      <c r="R3304">
        <f>IF(P3304="","",0)</f>
        <v>0</v>
      </c>
    </row>
    <row r="3305" spans="1:18" x14ac:dyDescent="0.3">
      <c r="A3305" t="s">
        <v>538</v>
      </c>
      <c r="B3305" s="1">
        <v>38910</v>
      </c>
      <c r="C3305" t="s">
        <v>539</v>
      </c>
      <c r="D3305" t="s">
        <v>566</v>
      </c>
      <c r="E3305" t="s">
        <v>567</v>
      </c>
      <c r="G3305" s="6" t="s">
        <v>88</v>
      </c>
      <c r="H3305" t="s">
        <v>96</v>
      </c>
      <c r="I3305" t="s">
        <v>45</v>
      </c>
      <c r="J3305" t="s">
        <v>93</v>
      </c>
      <c r="K3305">
        <v>13</v>
      </c>
      <c r="L3305">
        <v>181</v>
      </c>
      <c r="M3305" t="s">
        <v>542</v>
      </c>
      <c r="N3305">
        <v>181</v>
      </c>
      <c r="O3305" t="s">
        <v>24</v>
      </c>
      <c r="P3305" cm="1">
        <f t="array" ref="P3305">IF(Q3305&gt;0,INDEX(Q3305:Q15439,MATCH(TRUE,INDEX(Q3305:Q15439="",,),0)-1),"")</f>
        <v>5</v>
      </c>
      <c r="Q3305">
        <f t="shared" si="76"/>
        <v>1</v>
      </c>
      <c r="R3305">
        <f>IF(P3305="","",0)</f>
        <v>0</v>
      </c>
    </row>
    <row r="3306" spans="1:18" x14ac:dyDescent="0.3">
      <c r="A3306" t="s">
        <v>538</v>
      </c>
      <c r="B3306" s="1">
        <v>38910</v>
      </c>
      <c r="C3306" t="s">
        <v>539</v>
      </c>
      <c r="D3306" t="s">
        <v>566</v>
      </c>
      <c r="E3306" t="s">
        <v>567</v>
      </c>
      <c r="G3306" s="6" t="s">
        <v>88</v>
      </c>
      <c r="H3306" t="s">
        <v>67</v>
      </c>
      <c r="I3306" t="s">
        <v>45</v>
      </c>
      <c r="J3306" t="s">
        <v>93</v>
      </c>
      <c r="K3306">
        <v>27.2</v>
      </c>
      <c r="L3306">
        <v>118</v>
      </c>
      <c r="M3306" t="s">
        <v>542</v>
      </c>
      <c r="N3306">
        <v>118</v>
      </c>
      <c r="O3306" t="s">
        <v>24</v>
      </c>
      <c r="P3306" cm="1">
        <f t="array" ref="P3306">IF(Q3306&gt;0,INDEX(Q3306:Q15440,MATCH(TRUE,INDEX(Q3306:Q15440="",,),0)-1),"")</f>
        <v>5</v>
      </c>
      <c r="Q3306">
        <f t="shared" si="76"/>
        <v>1</v>
      </c>
      <c r="R3306">
        <f>IF(P3306="","",0)</f>
        <v>0</v>
      </c>
    </row>
    <row r="3307" spans="1:18" x14ac:dyDescent="0.3">
      <c r="A3307" t="s">
        <v>538</v>
      </c>
      <c r="B3307" s="1">
        <v>38910</v>
      </c>
      <c r="C3307" t="s">
        <v>539</v>
      </c>
      <c r="D3307" t="s">
        <v>566</v>
      </c>
      <c r="E3307" t="s">
        <v>567</v>
      </c>
      <c r="G3307" s="6" t="s">
        <v>88</v>
      </c>
      <c r="H3307" t="s">
        <v>41</v>
      </c>
      <c r="I3307" t="s">
        <v>45</v>
      </c>
      <c r="J3307" t="s">
        <v>93</v>
      </c>
      <c r="K3307">
        <v>6.1</v>
      </c>
      <c r="L3307">
        <v>158</v>
      </c>
      <c r="M3307" t="s">
        <v>542</v>
      </c>
      <c r="N3307">
        <v>158</v>
      </c>
      <c r="O3307" t="s">
        <v>24</v>
      </c>
      <c r="P3307" cm="1">
        <f t="array" ref="P3307">IF(Q3307&gt;0,INDEX(Q3307:Q15441,MATCH(TRUE,INDEX(Q3307:Q15441="",,),0)-1),"")</f>
        <v>5</v>
      </c>
      <c r="Q3307">
        <f t="shared" si="76"/>
        <v>1</v>
      </c>
      <c r="R3307">
        <f>IF(P3307="","",0)</f>
        <v>0</v>
      </c>
    </row>
    <row r="3308" spans="1:18" x14ac:dyDescent="0.3">
      <c r="A3308" t="s">
        <v>538</v>
      </c>
      <c r="B3308" s="1">
        <v>38910</v>
      </c>
      <c r="C3308" t="s">
        <v>539</v>
      </c>
      <c r="D3308" t="s">
        <v>566</v>
      </c>
      <c r="E3308" t="s">
        <v>567</v>
      </c>
      <c r="G3308" s="6" t="s">
        <v>88</v>
      </c>
      <c r="H3308" t="s">
        <v>72</v>
      </c>
      <c r="I3308" t="s">
        <v>45</v>
      </c>
      <c r="J3308" t="s">
        <v>93</v>
      </c>
      <c r="K3308">
        <v>13.4</v>
      </c>
      <c r="L3308">
        <v>141</v>
      </c>
      <c r="M3308" t="s">
        <v>542</v>
      </c>
      <c r="N3308">
        <v>141</v>
      </c>
      <c r="O3308" t="s">
        <v>24</v>
      </c>
      <c r="P3308" cm="1">
        <f t="array" ref="P3308">IF(Q3308&gt;0,INDEX(Q3308:Q15442,MATCH(TRUE,INDEX(Q3308:Q15442="",,),0)-1),"")</f>
        <v>5</v>
      </c>
      <c r="Q3308">
        <f t="shared" si="76"/>
        <v>1</v>
      </c>
      <c r="R3308">
        <f>IF(P3308="","",0)</f>
        <v>0</v>
      </c>
    </row>
    <row r="3309" spans="1:18" x14ac:dyDescent="0.3">
      <c r="A3309" t="s">
        <v>538</v>
      </c>
      <c r="B3309" s="1">
        <v>38910</v>
      </c>
      <c r="C3309" t="s">
        <v>539</v>
      </c>
      <c r="D3309" t="s">
        <v>566</v>
      </c>
      <c r="E3309" t="s">
        <v>567</v>
      </c>
      <c r="G3309" s="6" t="s">
        <v>88</v>
      </c>
      <c r="H3309" t="s">
        <v>92</v>
      </c>
      <c r="I3309" t="s">
        <v>21</v>
      </c>
      <c r="J3309" t="s">
        <v>73</v>
      </c>
      <c r="K3309">
        <v>141</v>
      </c>
      <c r="L3309">
        <v>25</v>
      </c>
      <c r="M3309" t="s">
        <v>542</v>
      </c>
      <c r="N3309">
        <v>25</v>
      </c>
      <c r="O3309" t="s">
        <v>24</v>
      </c>
      <c r="P3309" cm="1">
        <f t="array" ref="P3309">IF(Q3309&gt;0,INDEX(Q3309:Q15443,MATCH(TRUE,INDEX(Q3309:Q15443="",,),0)-1),"")</f>
        <v>5</v>
      </c>
      <c r="Q3309">
        <f t="shared" si="76"/>
        <v>1</v>
      </c>
      <c r="R3309">
        <f>IF(P3309="","",0)</f>
        <v>0</v>
      </c>
    </row>
    <row r="3310" spans="1:18" x14ac:dyDescent="0.3">
      <c r="A3310" t="s">
        <v>538</v>
      </c>
      <c r="B3310" s="1">
        <v>38910</v>
      </c>
      <c r="C3310" t="s">
        <v>539</v>
      </c>
      <c r="D3310" t="s">
        <v>566</v>
      </c>
      <c r="E3310" t="s">
        <v>567</v>
      </c>
      <c r="G3310" s="6" t="s">
        <v>88</v>
      </c>
      <c r="H3310" t="s">
        <v>96</v>
      </c>
      <c r="I3310" t="s">
        <v>21</v>
      </c>
      <c r="J3310" t="s">
        <v>73</v>
      </c>
      <c r="K3310">
        <v>116</v>
      </c>
      <c r="L3310">
        <v>24</v>
      </c>
      <c r="M3310" t="s">
        <v>542</v>
      </c>
      <c r="N3310">
        <v>24</v>
      </c>
      <c r="O3310" t="s">
        <v>24</v>
      </c>
      <c r="P3310" cm="1">
        <f t="array" ref="P3310">IF(Q3310&gt;0,INDEX(Q3310:Q15444,MATCH(TRUE,INDEX(Q3310:Q15444="",,),0)-1),"")</f>
        <v>5</v>
      </c>
      <c r="Q3310">
        <f t="shared" si="76"/>
        <v>1</v>
      </c>
      <c r="R3310">
        <f>IF(P3310="","",0)</f>
        <v>0</v>
      </c>
    </row>
    <row r="3311" spans="1:18" x14ac:dyDescent="0.3">
      <c r="A3311" t="s">
        <v>538</v>
      </c>
      <c r="B3311" s="1">
        <v>38910</v>
      </c>
      <c r="C3311" t="s">
        <v>539</v>
      </c>
      <c r="D3311" t="s">
        <v>566</v>
      </c>
      <c r="E3311" t="s">
        <v>567</v>
      </c>
      <c r="G3311" s="6" t="s">
        <v>88</v>
      </c>
      <c r="H3311" t="s">
        <v>116</v>
      </c>
      <c r="I3311" t="s">
        <v>21</v>
      </c>
      <c r="J3311" t="s">
        <v>73</v>
      </c>
      <c r="K3311">
        <v>87</v>
      </c>
      <c r="L3311">
        <v>24</v>
      </c>
      <c r="M3311" t="s">
        <v>542</v>
      </c>
      <c r="N3311">
        <v>24</v>
      </c>
      <c r="O3311" t="s">
        <v>24</v>
      </c>
      <c r="P3311" cm="1">
        <f t="array" ref="P3311">IF(Q3311&gt;0,INDEX(Q3311:Q15445,MATCH(TRUE,INDEX(Q3311:Q15445="",,),0)-1),"")</f>
        <v>5</v>
      </c>
      <c r="Q3311">
        <f t="shared" si="76"/>
        <v>1</v>
      </c>
      <c r="R3311">
        <f>IF(P3311="","",0)</f>
        <v>0</v>
      </c>
    </row>
    <row r="3312" spans="1:18" x14ac:dyDescent="0.3">
      <c r="A3312" t="s">
        <v>538</v>
      </c>
      <c r="B3312" s="1">
        <v>38910</v>
      </c>
      <c r="C3312" t="s">
        <v>539</v>
      </c>
      <c r="D3312" t="s">
        <v>566</v>
      </c>
      <c r="E3312" t="s">
        <v>567</v>
      </c>
      <c r="G3312" s="6" t="s">
        <v>88</v>
      </c>
      <c r="H3312" t="s">
        <v>265</v>
      </c>
      <c r="I3312" t="s">
        <v>21</v>
      </c>
      <c r="J3312" t="s">
        <v>73</v>
      </c>
      <c r="K3312">
        <v>32</v>
      </c>
      <c r="L3312">
        <v>30</v>
      </c>
      <c r="M3312" t="s">
        <v>542</v>
      </c>
      <c r="N3312">
        <v>30</v>
      </c>
      <c r="O3312" t="s">
        <v>24</v>
      </c>
      <c r="P3312" cm="1">
        <f t="array" ref="P3312">IF(Q3312&gt;0,INDEX(Q3312:Q15446,MATCH(TRUE,INDEX(Q3312:Q15446="",,),0)-1),"")</f>
        <v>5</v>
      </c>
      <c r="Q3312">
        <f t="shared" si="76"/>
        <v>1</v>
      </c>
      <c r="R3312">
        <f>IF(P3312="","",0)</f>
        <v>0</v>
      </c>
    </row>
    <row r="3313" spans="1:18" x14ac:dyDescent="0.3">
      <c r="A3313" t="s">
        <v>538</v>
      </c>
      <c r="B3313" s="1">
        <v>38910</v>
      </c>
      <c r="C3313" t="s">
        <v>539</v>
      </c>
      <c r="D3313" t="s">
        <v>566</v>
      </c>
      <c r="E3313" t="s">
        <v>567</v>
      </c>
      <c r="G3313" s="6" t="s">
        <v>88</v>
      </c>
      <c r="H3313" t="s">
        <v>67</v>
      </c>
      <c r="I3313" t="s">
        <v>21</v>
      </c>
      <c r="J3313" t="s">
        <v>73</v>
      </c>
      <c r="K3313">
        <v>39</v>
      </c>
      <c r="L3313">
        <v>24</v>
      </c>
      <c r="M3313" t="s">
        <v>542</v>
      </c>
      <c r="N3313">
        <v>24</v>
      </c>
      <c r="O3313" t="s">
        <v>24</v>
      </c>
      <c r="P3313" cm="1">
        <f t="array" ref="P3313">IF(Q3313&gt;0,INDEX(Q3313:Q15447,MATCH(TRUE,INDEX(Q3313:Q15447="",,),0)-1),"")</f>
        <v>5</v>
      </c>
      <c r="Q3313">
        <f t="shared" si="76"/>
        <v>1</v>
      </c>
      <c r="R3313">
        <f>IF(P3313="","",0)</f>
        <v>0</v>
      </c>
    </row>
    <row r="3314" spans="1:18" x14ac:dyDescent="0.3">
      <c r="A3314" t="s">
        <v>538</v>
      </c>
      <c r="B3314" s="1">
        <v>38910</v>
      </c>
      <c r="C3314" t="s">
        <v>539</v>
      </c>
      <c r="D3314" t="s">
        <v>566</v>
      </c>
      <c r="E3314" t="s">
        <v>567</v>
      </c>
      <c r="G3314" t="s">
        <v>19</v>
      </c>
      <c r="H3314" t="s">
        <v>92</v>
      </c>
      <c r="I3314" t="s">
        <v>45</v>
      </c>
      <c r="J3314" t="s">
        <v>93</v>
      </c>
      <c r="K3314">
        <v>36.799999999999997</v>
      </c>
      <c r="L3314">
        <v>189</v>
      </c>
      <c r="M3314" t="s">
        <v>439</v>
      </c>
      <c r="N3314">
        <v>189</v>
      </c>
      <c r="P3314" cm="1">
        <f t="array" ref="P3314">IF(Q3314&gt;0,INDEX(Q3314:Q15448,MATCH(TRUE,INDEX(Q3314:Q15448="",,),0)-1),"")</f>
        <v>5</v>
      </c>
      <c r="Q3314">
        <f t="shared" si="76"/>
        <v>2</v>
      </c>
      <c r="R3314">
        <f>IF(P3314="","",0)</f>
        <v>0</v>
      </c>
    </row>
    <row r="3315" spans="1:18" x14ac:dyDescent="0.3">
      <c r="A3315" t="s">
        <v>538</v>
      </c>
      <c r="B3315" s="1">
        <v>38910</v>
      </c>
      <c r="C3315" t="s">
        <v>539</v>
      </c>
      <c r="D3315" t="s">
        <v>566</v>
      </c>
      <c r="E3315" t="s">
        <v>567</v>
      </c>
      <c r="G3315" t="s">
        <v>19</v>
      </c>
      <c r="H3315" t="s">
        <v>128</v>
      </c>
      <c r="I3315" t="s">
        <v>21</v>
      </c>
      <c r="J3315" t="s">
        <v>73</v>
      </c>
      <c r="K3315">
        <v>882</v>
      </c>
      <c r="L3315">
        <v>34</v>
      </c>
      <c r="M3315" t="s">
        <v>439</v>
      </c>
      <c r="N3315">
        <v>34</v>
      </c>
      <c r="P3315" cm="1">
        <f t="array" ref="P3315">IF(Q3315&gt;0,INDEX(Q3315:Q15449,MATCH(TRUE,INDEX(Q3315:Q15449="",,),0)-1),"")</f>
        <v>5</v>
      </c>
      <c r="Q3315">
        <f t="shared" si="76"/>
        <v>2</v>
      </c>
      <c r="R3315">
        <f>IF(P3315="","",0)</f>
        <v>0</v>
      </c>
    </row>
    <row r="3316" spans="1:18" x14ac:dyDescent="0.3">
      <c r="A3316" t="s">
        <v>538</v>
      </c>
      <c r="B3316" s="1">
        <v>38910</v>
      </c>
      <c r="C3316" t="s">
        <v>539</v>
      </c>
      <c r="D3316" t="s">
        <v>566</v>
      </c>
      <c r="E3316" t="s">
        <v>567</v>
      </c>
      <c r="G3316" t="s">
        <v>19</v>
      </c>
      <c r="H3316" t="s">
        <v>72</v>
      </c>
      <c r="I3316" t="s">
        <v>21</v>
      </c>
      <c r="J3316" t="s">
        <v>73</v>
      </c>
      <c r="K3316">
        <v>902</v>
      </c>
      <c r="L3316">
        <v>28</v>
      </c>
      <c r="M3316" t="s">
        <v>439</v>
      </c>
      <c r="N3316">
        <v>43.1</v>
      </c>
      <c r="P3316" cm="1">
        <f t="array" ref="P3316">IF(Q3316&gt;0,INDEX(Q3316:Q15450,MATCH(TRUE,INDEX(Q3316:Q15450="",,),0)-1),"")</f>
        <v>5</v>
      </c>
      <c r="Q3316">
        <f t="shared" si="76"/>
        <v>2</v>
      </c>
      <c r="R3316">
        <f>IF(P3316="","",0)</f>
        <v>0</v>
      </c>
    </row>
    <row r="3317" spans="1:18" x14ac:dyDescent="0.3">
      <c r="A3317" t="s">
        <v>538</v>
      </c>
      <c r="B3317" s="1">
        <v>38910</v>
      </c>
      <c r="C3317" t="s">
        <v>539</v>
      </c>
      <c r="D3317" t="s">
        <v>566</v>
      </c>
      <c r="E3317" t="s">
        <v>567</v>
      </c>
      <c r="G3317" s="6" t="s">
        <v>88</v>
      </c>
      <c r="H3317" t="s">
        <v>96</v>
      </c>
      <c r="I3317" t="s">
        <v>45</v>
      </c>
      <c r="J3317" t="s">
        <v>93</v>
      </c>
      <c r="K3317">
        <v>13</v>
      </c>
      <c r="L3317">
        <v>181</v>
      </c>
      <c r="M3317" t="s">
        <v>439</v>
      </c>
      <c r="N3317">
        <v>181</v>
      </c>
      <c r="P3317" cm="1">
        <f t="array" ref="P3317">IF(Q3317&gt;0,INDEX(Q3317:Q15451,MATCH(TRUE,INDEX(Q3317:Q15451="",,),0)-1),"")</f>
        <v>5</v>
      </c>
      <c r="Q3317">
        <f t="shared" si="76"/>
        <v>2</v>
      </c>
      <c r="R3317">
        <f>IF(P3317="","",0)</f>
        <v>0</v>
      </c>
    </row>
    <row r="3318" spans="1:18" x14ac:dyDescent="0.3">
      <c r="A3318" t="s">
        <v>538</v>
      </c>
      <c r="B3318" s="1">
        <v>38910</v>
      </c>
      <c r="C3318" t="s">
        <v>539</v>
      </c>
      <c r="D3318" t="s">
        <v>566</v>
      </c>
      <c r="E3318" t="s">
        <v>567</v>
      </c>
      <c r="G3318" s="6" t="s">
        <v>88</v>
      </c>
      <c r="H3318" t="s">
        <v>67</v>
      </c>
      <c r="I3318" t="s">
        <v>45</v>
      </c>
      <c r="J3318" t="s">
        <v>93</v>
      </c>
      <c r="K3318">
        <v>27.2</v>
      </c>
      <c r="L3318">
        <v>118</v>
      </c>
      <c r="M3318" t="s">
        <v>439</v>
      </c>
      <c r="N3318">
        <v>118</v>
      </c>
      <c r="P3318" cm="1">
        <f t="array" ref="P3318">IF(Q3318&gt;0,INDEX(Q3318:Q15452,MATCH(TRUE,INDEX(Q3318:Q15452="",,),0)-1),"")</f>
        <v>5</v>
      </c>
      <c r="Q3318">
        <f t="shared" si="76"/>
        <v>2</v>
      </c>
      <c r="R3318">
        <f>IF(P3318="","",0)</f>
        <v>0</v>
      </c>
    </row>
    <row r="3319" spans="1:18" x14ac:dyDescent="0.3">
      <c r="A3319" t="s">
        <v>538</v>
      </c>
      <c r="B3319" s="1">
        <v>38910</v>
      </c>
      <c r="C3319" t="s">
        <v>539</v>
      </c>
      <c r="D3319" t="s">
        <v>566</v>
      </c>
      <c r="E3319" t="s">
        <v>567</v>
      </c>
      <c r="G3319" s="6" t="s">
        <v>88</v>
      </c>
      <c r="H3319" t="s">
        <v>41</v>
      </c>
      <c r="I3319" t="s">
        <v>45</v>
      </c>
      <c r="J3319" t="s">
        <v>93</v>
      </c>
      <c r="K3319">
        <v>6.1</v>
      </c>
      <c r="L3319">
        <v>158</v>
      </c>
      <c r="M3319" t="s">
        <v>439</v>
      </c>
      <c r="N3319">
        <v>158</v>
      </c>
      <c r="P3319" cm="1">
        <f t="array" ref="P3319">IF(Q3319&gt;0,INDEX(Q3319:Q15453,MATCH(TRUE,INDEX(Q3319:Q15453="",,),0)-1),"")</f>
        <v>5</v>
      </c>
      <c r="Q3319">
        <f t="shared" si="76"/>
        <v>2</v>
      </c>
      <c r="R3319">
        <f>IF(P3319="","",0)</f>
        <v>0</v>
      </c>
    </row>
    <row r="3320" spans="1:18" x14ac:dyDescent="0.3">
      <c r="A3320" t="s">
        <v>538</v>
      </c>
      <c r="B3320" s="1">
        <v>38910</v>
      </c>
      <c r="C3320" t="s">
        <v>539</v>
      </c>
      <c r="D3320" t="s">
        <v>566</v>
      </c>
      <c r="E3320" t="s">
        <v>567</v>
      </c>
      <c r="G3320" s="6" t="s">
        <v>88</v>
      </c>
      <c r="H3320" t="s">
        <v>72</v>
      </c>
      <c r="I3320" t="s">
        <v>45</v>
      </c>
      <c r="J3320" t="s">
        <v>93</v>
      </c>
      <c r="K3320">
        <v>13.4</v>
      </c>
      <c r="L3320">
        <v>141</v>
      </c>
      <c r="M3320" t="s">
        <v>439</v>
      </c>
      <c r="N3320">
        <v>141</v>
      </c>
      <c r="P3320" cm="1">
        <f t="array" ref="P3320">IF(Q3320&gt;0,INDEX(Q3320:Q15454,MATCH(TRUE,INDEX(Q3320:Q15454="",,),0)-1),"")</f>
        <v>5</v>
      </c>
      <c r="Q3320">
        <f t="shared" si="76"/>
        <v>2</v>
      </c>
      <c r="R3320">
        <f>IF(P3320="","",0)</f>
        <v>0</v>
      </c>
    </row>
    <row r="3321" spans="1:18" x14ac:dyDescent="0.3">
      <c r="A3321" t="s">
        <v>538</v>
      </c>
      <c r="B3321" s="1">
        <v>38910</v>
      </c>
      <c r="C3321" t="s">
        <v>539</v>
      </c>
      <c r="D3321" t="s">
        <v>566</v>
      </c>
      <c r="E3321" t="s">
        <v>567</v>
      </c>
      <c r="G3321" s="6" t="s">
        <v>88</v>
      </c>
      <c r="H3321" t="s">
        <v>92</v>
      </c>
      <c r="I3321" t="s">
        <v>21</v>
      </c>
      <c r="J3321" t="s">
        <v>73</v>
      </c>
      <c r="K3321">
        <v>141</v>
      </c>
      <c r="L3321">
        <v>25</v>
      </c>
      <c r="M3321" t="s">
        <v>439</v>
      </c>
      <c r="N3321">
        <v>25</v>
      </c>
      <c r="P3321" cm="1">
        <f t="array" ref="P3321">IF(Q3321&gt;0,INDEX(Q3321:Q15455,MATCH(TRUE,INDEX(Q3321:Q15455="",,),0)-1),"")</f>
        <v>5</v>
      </c>
      <c r="Q3321">
        <f t="shared" si="76"/>
        <v>2</v>
      </c>
      <c r="R3321">
        <f>IF(P3321="","",0)</f>
        <v>0</v>
      </c>
    </row>
    <row r="3322" spans="1:18" x14ac:dyDescent="0.3">
      <c r="A3322" t="s">
        <v>538</v>
      </c>
      <c r="B3322" s="1">
        <v>38910</v>
      </c>
      <c r="C3322" t="s">
        <v>539</v>
      </c>
      <c r="D3322" t="s">
        <v>566</v>
      </c>
      <c r="E3322" t="s">
        <v>567</v>
      </c>
      <c r="G3322" s="6" t="s">
        <v>88</v>
      </c>
      <c r="H3322" t="s">
        <v>96</v>
      </c>
      <c r="I3322" t="s">
        <v>21</v>
      </c>
      <c r="J3322" t="s">
        <v>73</v>
      </c>
      <c r="K3322">
        <v>116</v>
      </c>
      <c r="L3322">
        <v>24</v>
      </c>
      <c r="M3322" t="s">
        <v>439</v>
      </c>
      <c r="N3322">
        <v>24</v>
      </c>
      <c r="P3322" cm="1">
        <f t="array" ref="P3322">IF(Q3322&gt;0,INDEX(Q3322:Q15456,MATCH(TRUE,INDEX(Q3322:Q15456="",,),0)-1),"")</f>
        <v>5</v>
      </c>
      <c r="Q3322">
        <f t="shared" si="76"/>
        <v>2</v>
      </c>
      <c r="R3322">
        <f>IF(P3322="","",0)</f>
        <v>0</v>
      </c>
    </row>
    <row r="3323" spans="1:18" x14ac:dyDescent="0.3">
      <c r="A3323" t="s">
        <v>538</v>
      </c>
      <c r="B3323" s="1">
        <v>38910</v>
      </c>
      <c r="C3323" t="s">
        <v>539</v>
      </c>
      <c r="D3323" t="s">
        <v>566</v>
      </c>
      <c r="E3323" t="s">
        <v>567</v>
      </c>
      <c r="G3323" s="6" t="s">
        <v>88</v>
      </c>
      <c r="H3323" t="s">
        <v>116</v>
      </c>
      <c r="I3323" t="s">
        <v>21</v>
      </c>
      <c r="J3323" t="s">
        <v>73</v>
      </c>
      <c r="K3323">
        <v>87</v>
      </c>
      <c r="L3323">
        <v>24</v>
      </c>
      <c r="M3323" t="s">
        <v>439</v>
      </c>
      <c r="N3323">
        <v>24</v>
      </c>
      <c r="P3323" cm="1">
        <f t="array" ref="P3323">IF(Q3323&gt;0,INDEX(Q3323:Q15457,MATCH(TRUE,INDEX(Q3323:Q15457="",,),0)-1),"")</f>
        <v>5</v>
      </c>
      <c r="Q3323">
        <f t="shared" si="76"/>
        <v>2</v>
      </c>
      <c r="R3323">
        <f>IF(P3323="","",0)</f>
        <v>0</v>
      </c>
    </row>
    <row r="3324" spans="1:18" x14ac:dyDescent="0.3">
      <c r="A3324" t="s">
        <v>538</v>
      </c>
      <c r="B3324" s="1">
        <v>38910</v>
      </c>
      <c r="C3324" t="s">
        <v>539</v>
      </c>
      <c r="D3324" t="s">
        <v>566</v>
      </c>
      <c r="E3324" t="s">
        <v>567</v>
      </c>
      <c r="G3324" s="6" t="s">
        <v>88</v>
      </c>
      <c r="H3324" t="s">
        <v>265</v>
      </c>
      <c r="I3324" t="s">
        <v>21</v>
      </c>
      <c r="J3324" t="s">
        <v>73</v>
      </c>
      <c r="K3324">
        <v>32</v>
      </c>
      <c r="L3324">
        <v>30</v>
      </c>
      <c r="M3324" t="s">
        <v>439</v>
      </c>
      <c r="N3324">
        <v>30</v>
      </c>
      <c r="P3324" cm="1">
        <f t="array" ref="P3324">IF(Q3324&gt;0,INDEX(Q3324:Q15458,MATCH(TRUE,INDEX(Q3324:Q15458="",,),0)-1),"")</f>
        <v>5</v>
      </c>
      <c r="Q3324">
        <f t="shared" si="76"/>
        <v>2</v>
      </c>
      <c r="R3324">
        <f>IF(P3324="","",0)</f>
        <v>0</v>
      </c>
    </row>
    <row r="3325" spans="1:18" x14ac:dyDescent="0.3">
      <c r="A3325" t="s">
        <v>538</v>
      </c>
      <c r="B3325" s="1">
        <v>38910</v>
      </c>
      <c r="C3325" t="s">
        <v>539</v>
      </c>
      <c r="D3325" t="s">
        <v>566</v>
      </c>
      <c r="E3325" t="s">
        <v>567</v>
      </c>
      <c r="G3325" s="6" t="s">
        <v>88</v>
      </c>
      <c r="H3325" t="s">
        <v>67</v>
      </c>
      <c r="I3325" t="s">
        <v>21</v>
      </c>
      <c r="J3325" t="s">
        <v>73</v>
      </c>
      <c r="K3325">
        <v>39</v>
      </c>
      <c r="L3325">
        <v>24</v>
      </c>
      <c r="M3325" t="s">
        <v>439</v>
      </c>
      <c r="N3325">
        <v>24</v>
      </c>
      <c r="P3325" cm="1">
        <f t="array" ref="P3325">IF(Q3325&gt;0,INDEX(Q3325:Q15459,MATCH(TRUE,INDEX(Q3325:Q15459="",,),0)-1),"")</f>
        <v>5</v>
      </c>
      <c r="Q3325">
        <f t="shared" si="76"/>
        <v>2</v>
      </c>
      <c r="R3325">
        <f>IF(P3325="","",0)</f>
        <v>0</v>
      </c>
    </row>
    <row r="3326" spans="1:18" x14ac:dyDescent="0.3">
      <c r="A3326" t="s">
        <v>538</v>
      </c>
      <c r="B3326" s="1">
        <v>38910</v>
      </c>
      <c r="C3326" t="s">
        <v>539</v>
      </c>
      <c r="D3326" t="s">
        <v>566</v>
      </c>
      <c r="E3326" t="s">
        <v>567</v>
      </c>
      <c r="G3326" t="s">
        <v>19</v>
      </c>
      <c r="H3326" t="s">
        <v>92</v>
      </c>
      <c r="I3326" t="s">
        <v>45</v>
      </c>
      <c r="J3326" t="s">
        <v>93</v>
      </c>
      <c r="K3326">
        <v>36.799999999999997</v>
      </c>
      <c r="L3326">
        <v>189</v>
      </c>
      <c r="M3326" t="s">
        <v>555</v>
      </c>
      <c r="N3326">
        <v>200</v>
      </c>
      <c r="P3326" cm="1">
        <f t="array" ref="P3326">IF(Q3326&gt;0,INDEX(Q3326:Q15460,MATCH(TRUE,INDEX(Q3326:Q15460="",,),0)-1),"")</f>
        <v>5</v>
      </c>
      <c r="Q3326">
        <f t="shared" si="76"/>
        <v>3</v>
      </c>
      <c r="R3326">
        <f>IF(P3326="","",0)</f>
        <v>0</v>
      </c>
    </row>
    <row r="3327" spans="1:18" x14ac:dyDescent="0.3">
      <c r="A3327" t="s">
        <v>538</v>
      </c>
      <c r="B3327" s="1">
        <v>38910</v>
      </c>
      <c r="C3327" t="s">
        <v>539</v>
      </c>
      <c r="D3327" t="s">
        <v>566</v>
      </c>
      <c r="E3327" t="s">
        <v>567</v>
      </c>
      <c r="G3327" t="s">
        <v>19</v>
      </c>
      <c r="H3327" t="s">
        <v>128</v>
      </c>
      <c r="I3327" t="s">
        <v>21</v>
      </c>
      <c r="J3327" t="s">
        <v>73</v>
      </c>
      <c r="K3327">
        <v>882</v>
      </c>
      <c r="L3327">
        <v>34</v>
      </c>
      <c r="M3327" t="s">
        <v>555</v>
      </c>
      <c r="N3327">
        <v>40.020000000000003</v>
      </c>
      <c r="P3327" cm="1">
        <f t="array" ref="P3327">IF(Q3327&gt;0,INDEX(Q3327:Q15461,MATCH(TRUE,INDEX(Q3327:Q15461="",,),0)-1),"")</f>
        <v>5</v>
      </c>
      <c r="Q3327">
        <f t="shared" si="76"/>
        <v>3</v>
      </c>
      <c r="R3327">
        <f>IF(P3327="","",0)</f>
        <v>0</v>
      </c>
    </row>
    <row r="3328" spans="1:18" x14ac:dyDescent="0.3">
      <c r="A3328" t="s">
        <v>538</v>
      </c>
      <c r="B3328" s="1">
        <v>38910</v>
      </c>
      <c r="C3328" t="s">
        <v>539</v>
      </c>
      <c r="D3328" t="s">
        <v>566</v>
      </c>
      <c r="E3328" t="s">
        <v>567</v>
      </c>
      <c r="G3328" t="s">
        <v>19</v>
      </c>
      <c r="H3328" t="s">
        <v>72</v>
      </c>
      <c r="I3328" t="s">
        <v>21</v>
      </c>
      <c r="J3328" t="s">
        <v>73</v>
      </c>
      <c r="K3328">
        <v>902</v>
      </c>
      <c r="L3328">
        <v>28</v>
      </c>
      <c r="M3328" t="s">
        <v>555</v>
      </c>
      <c r="N3328">
        <v>33.020000000000003</v>
      </c>
      <c r="P3328" cm="1">
        <f t="array" ref="P3328">IF(Q3328&gt;0,INDEX(Q3328:Q15462,MATCH(TRUE,INDEX(Q3328:Q15462="",,),0)-1),"")</f>
        <v>5</v>
      </c>
      <c r="Q3328">
        <f t="shared" si="76"/>
        <v>3</v>
      </c>
      <c r="R3328">
        <f>IF(P3328="","",0)</f>
        <v>0</v>
      </c>
    </row>
    <row r="3329" spans="1:18" x14ac:dyDescent="0.3">
      <c r="A3329" t="s">
        <v>538</v>
      </c>
      <c r="B3329" s="1">
        <v>38910</v>
      </c>
      <c r="C3329" t="s">
        <v>539</v>
      </c>
      <c r="D3329" t="s">
        <v>566</v>
      </c>
      <c r="E3329" t="s">
        <v>567</v>
      </c>
      <c r="G3329" s="6" t="s">
        <v>88</v>
      </c>
      <c r="H3329" t="s">
        <v>96</v>
      </c>
      <c r="I3329" t="s">
        <v>45</v>
      </c>
      <c r="J3329" t="s">
        <v>93</v>
      </c>
      <c r="K3329">
        <v>13</v>
      </c>
      <c r="L3329">
        <v>181</v>
      </c>
      <c r="M3329" t="s">
        <v>555</v>
      </c>
      <c r="N3329">
        <v>181</v>
      </c>
      <c r="P3329" cm="1">
        <f t="array" ref="P3329">IF(Q3329&gt;0,INDEX(Q3329:Q15463,MATCH(TRUE,INDEX(Q3329:Q15463="",,),0)-1),"")</f>
        <v>5</v>
      </c>
      <c r="Q3329">
        <f t="shared" si="76"/>
        <v>3</v>
      </c>
      <c r="R3329">
        <f>IF(P3329="","",0)</f>
        <v>0</v>
      </c>
    </row>
    <row r="3330" spans="1:18" x14ac:dyDescent="0.3">
      <c r="A3330" t="s">
        <v>538</v>
      </c>
      <c r="B3330" s="1">
        <v>38910</v>
      </c>
      <c r="C3330" t="s">
        <v>539</v>
      </c>
      <c r="D3330" t="s">
        <v>566</v>
      </c>
      <c r="E3330" t="s">
        <v>567</v>
      </c>
      <c r="G3330" s="6" t="s">
        <v>88</v>
      </c>
      <c r="H3330" t="s">
        <v>67</v>
      </c>
      <c r="I3330" t="s">
        <v>45</v>
      </c>
      <c r="J3330" t="s">
        <v>93</v>
      </c>
      <c r="K3330">
        <v>27.2</v>
      </c>
      <c r="L3330">
        <v>118</v>
      </c>
      <c r="M3330" t="s">
        <v>555</v>
      </c>
      <c r="N3330">
        <v>118</v>
      </c>
      <c r="P3330" cm="1">
        <f t="array" ref="P3330">IF(Q3330&gt;0,INDEX(Q3330:Q15464,MATCH(TRUE,INDEX(Q3330:Q15464="",,),0)-1),"")</f>
        <v>5</v>
      </c>
      <c r="Q3330">
        <f t="shared" si="76"/>
        <v>3</v>
      </c>
      <c r="R3330">
        <f>IF(P3330="","",0)</f>
        <v>0</v>
      </c>
    </row>
    <row r="3331" spans="1:18" x14ac:dyDescent="0.3">
      <c r="A3331" t="s">
        <v>538</v>
      </c>
      <c r="B3331" s="1">
        <v>38910</v>
      </c>
      <c r="C3331" t="s">
        <v>539</v>
      </c>
      <c r="D3331" t="s">
        <v>566</v>
      </c>
      <c r="E3331" t="s">
        <v>567</v>
      </c>
      <c r="G3331" s="6" t="s">
        <v>88</v>
      </c>
      <c r="H3331" t="s">
        <v>41</v>
      </c>
      <c r="I3331" t="s">
        <v>45</v>
      </c>
      <c r="J3331" t="s">
        <v>93</v>
      </c>
      <c r="K3331">
        <v>6.1</v>
      </c>
      <c r="L3331">
        <v>158</v>
      </c>
      <c r="M3331" t="s">
        <v>555</v>
      </c>
      <c r="N3331">
        <v>158</v>
      </c>
      <c r="P3331" cm="1">
        <f t="array" ref="P3331">IF(Q3331&gt;0,INDEX(Q3331:Q15465,MATCH(TRUE,INDEX(Q3331:Q15465="",,),0)-1),"")</f>
        <v>5</v>
      </c>
      <c r="Q3331">
        <f t="shared" si="76"/>
        <v>3</v>
      </c>
      <c r="R3331">
        <f>IF(P3331="","",0)</f>
        <v>0</v>
      </c>
    </row>
    <row r="3332" spans="1:18" x14ac:dyDescent="0.3">
      <c r="A3332" t="s">
        <v>538</v>
      </c>
      <c r="B3332" s="1">
        <v>38910</v>
      </c>
      <c r="C3332" t="s">
        <v>539</v>
      </c>
      <c r="D3332" t="s">
        <v>566</v>
      </c>
      <c r="E3332" t="s">
        <v>567</v>
      </c>
      <c r="G3332" s="6" t="s">
        <v>88</v>
      </c>
      <c r="H3332" t="s">
        <v>72</v>
      </c>
      <c r="I3332" t="s">
        <v>45</v>
      </c>
      <c r="J3332" t="s">
        <v>93</v>
      </c>
      <c r="K3332">
        <v>13.4</v>
      </c>
      <c r="L3332">
        <v>141</v>
      </c>
      <c r="M3332" t="s">
        <v>555</v>
      </c>
      <c r="N3332">
        <v>141</v>
      </c>
      <c r="P3332" cm="1">
        <f t="array" ref="P3332">IF(Q3332&gt;0,INDEX(Q3332:Q15466,MATCH(TRUE,INDEX(Q3332:Q15466="",,),0)-1),"")</f>
        <v>5</v>
      </c>
      <c r="Q3332">
        <f t="shared" si="76"/>
        <v>3</v>
      </c>
      <c r="R3332">
        <f>IF(P3332="","",0)</f>
        <v>0</v>
      </c>
    </row>
    <row r="3333" spans="1:18" x14ac:dyDescent="0.3">
      <c r="A3333" t="s">
        <v>538</v>
      </c>
      <c r="B3333" s="1">
        <v>38910</v>
      </c>
      <c r="C3333" t="s">
        <v>539</v>
      </c>
      <c r="D3333" t="s">
        <v>566</v>
      </c>
      <c r="E3333" t="s">
        <v>567</v>
      </c>
      <c r="G3333" s="6" t="s">
        <v>88</v>
      </c>
      <c r="H3333" t="s">
        <v>92</v>
      </c>
      <c r="I3333" t="s">
        <v>21</v>
      </c>
      <c r="J3333" t="s">
        <v>73</v>
      </c>
      <c r="K3333">
        <v>141</v>
      </c>
      <c r="L3333">
        <v>25</v>
      </c>
      <c r="M3333" t="s">
        <v>555</v>
      </c>
      <c r="N3333">
        <v>25</v>
      </c>
      <c r="P3333" cm="1">
        <f t="array" ref="P3333">IF(Q3333&gt;0,INDEX(Q3333:Q15467,MATCH(TRUE,INDEX(Q3333:Q15467="",,),0)-1),"")</f>
        <v>5</v>
      </c>
      <c r="Q3333">
        <f t="shared" si="76"/>
        <v>3</v>
      </c>
      <c r="R3333">
        <f>IF(P3333="","",0)</f>
        <v>0</v>
      </c>
    </row>
    <row r="3334" spans="1:18" x14ac:dyDescent="0.3">
      <c r="A3334" t="s">
        <v>538</v>
      </c>
      <c r="B3334" s="1">
        <v>38910</v>
      </c>
      <c r="C3334" t="s">
        <v>539</v>
      </c>
      <c r="D3334" t="s">
        <v>566</v>
      </c>
      <c r="E3334" t="s">
        <v>567</v>
      </c>
      <c r="G3334" s="6" t="s">
        <v>88</v>
      </c>
      <c r="H3334" t="s">
        <v>96</v>
      </c>
      <c r="I3334" t="s">
        <v>21</v>
      </c>
      <c r="J3334" t="s">
        <v>73</v>
      </c>
      <c r="K3334">
        <v>116</v>
      </c>
      <c r="L3334">
        <v>24</v>
      </c>
      <c r="M3334" t="s">
        <v>555</v>
      </c>
      <c r="N3334">
        <v>24</v>
      </c>
      <c r="P3334" cm="1">
        <f t="array" ref="P3334">IF(Q3334&gt;0,INDEX(Q3334:Q15468,MATCH(TRUE,INDEX(Q3334:Q15468="",,),0)-1),"")</f>
        <v>5</v>
      </c>
      <c r="Q3334">
        <f t="shared" si="76"/>
        <v>3</v>
      </c>
      <c r="R3334">
        <f>IF(P3334="","",0)</f>
        <v>0</v>
      </c>
    </row>
    <row r="3335" spans="1:18" x14ac:dyDescent="0.3">
      <c r="A3335" t="s">
        <v>538</v>
      </c>
      <c r="B3335" s="1">
        <v>38910</v>
      </c>
      <c r="C3335" t="s">
        <v>539</v>
      </c>
      <c r="D3335" t="s">
        <v>566</v>
      </c>
      <c r="E3335" t="s">
        <v>567</v>
      </c>
      <c r="G3335" s="6" t="s">
        <v>88</v>
      </c>
      <c r="H3335" t="s">
        <v>116</v>
      </c>
      <c r="I3335" t="s">
        <v>21</v>
      </c>
      <c r="J3335" t="s">
        <v>73</v>
      </c>
      <c r="K3335">
        <v>87</v>
      </c>
      <c r="L3335">
        <v>24</v>
      </c>
      <c r="M3335" t="s">
        <v>555</v>
      </c>
      <c r="N3335">
        <v>24</v>
      </c>
      <c r="P3335" cm="1">
        <f t="array" ref="P3335">IF(Q3335&gt;0,INDEX(Q3335:Q15469,MATCH(TRUE,INDEX(Q3335:Q15469="",,),0)-1),"")</f>
        <v>5</v>
      </c>
      <c r="Q3335">
        <f t="shared" si="76"/>
        <v>3</v>
      </c>
      <c r="R3335">
        <f>IF(P3335="","",0)</f>
        <v>0</v>
      </c>
    </row>
    <row r="3336" spans="1:18" x14ac:dyDescent="0.3">
      <c r="A3336" t="s">
        <v>538</v>
      </c>
      <c r="B3336" s="1">
        <v>38910</v>
      </c>
      <c r="C3336" t="s">
        <v>539</v>
      </c>
      <c r="D3336" t="s">
        <v>566</v>
      </c>
      <c r="E3336" t="s">
        <v>567</v>
      </c>
      <c r="G3336" s="6" t="s">
        <v>88</v>
      </c>
      <c r="H3336" t="s">
        <v>265</v>
      </c>
      <c r="I3336" t="s">
        <v>21</v>
      </c>
      <c r="J3336" t="s">
        <v>73</v>
      </c>
      <c r="K3336">
        <v>32</v>
      </c>
      <c r="L3336">
        <v>30</v>
      </c>
      <c r="M3336" t="s">
        <v>555</v>
      </c>
      <c r="N3336">
        <v>30</v>
      </c>
      <c r="P3336" cm="1">
        <f t="array" ref="P3336">IF(Q3336&gt;0,INDEX(Q3336:Q15470,MATCH(TRUE,INDEX(Q3336:Q15470="",,),0)-1),"")</f>
        <v>5</v>
      </c>
      <c r="Q3336">
        <f t="shared" si="76"/>
        <v>3</v>
      </c>
      <c r="R3336">
        <f>IF(P3336="","",0)</f>
        <v>0</v>
      </c>
    </row>
    <row r="3337" spans="1:18" x14ac:dyDescent="0.3">
      <c r="A3337" t="s">
        <v>538</v>
      </c>
      <c r="B3337" s="1">
        <v>38910</v>
      </c>
      <c r="C3337" t="s">
        <v>539</v>
      </c>
      <c r="D3337" t="s">
        <v>566</v>
      </c>
      <c r="E3337" t="s">
        <v>567</v>
      </c>
      <c r="G3337" s="6" t="s">
        <v>88</v>
      </c>
      <c r="H3337" t="s">
        <v>67</v>
      </c>
      <c r="I3337" t="s">
        <v>21</v>
      </c>
      <c r="J3337" t="s">
        <v>73</v>
      </c>
      <c r="K3337">
        <v>39</v>
      </c>
      <c r="L3337">
        <v>24</v>
      </c>
      <c r="M3337" t="s">
        <v>555</v>
      </c>
      <c r="N3337">
        <v>24</v>
      </c>
      <c r="P3337" cm="1">
        <f t="array" ref="P3337">IF(Q3337&gt;0,INDEX(Q3337:Q15471,MATCH(TRUE,INDEX(Q3337:Q15471="",,),0)-1),"")</f>
        <v>5</v>
      </c>
      <c r="Q3337">
        <f t="shared" si="76"/>
        <v>3</v>
      </c>
      <c r="R3337">
        <f>IF(P3337="","",0)</f>
        <v>0</v>
      </c>
    </row>
    <row r="3338" spans="1:18" x14ac:dyDescent="0.3">
      <c r="A3338" t="s">
        <v>538</v>
      </c>
      <c r="B3338" s="1">
        <v>38910</v>
      </c>
      <c r="C3338" t="s">
        <v>539</v>
      </c>
      <c r="D3338" t="s">
        <v>566</v>
      </c>
      <c r="E3338" t="s">
        <v>567</v>
      </c>
      <c r="G3338" t="s">
        <v>19</v>
      </c>
      <c r="H3338" t="s">
        <v>92</v>
      </c>
      <c r="I3338" t="s">
        <v>45</v>
      </c>
      <c r="J3338" t="s">
        <v>93</v>
      </c>
      <c r="K3338">
        <v>36.799999999999997</v>
      </c>
      <c r="L3338">
        <v>189</v>
      </c>
      <c r="M3338" t="s">
        <v>558</v>
      </c>
      <c r="N3338">
        <v>189</v>
      </c>
      <c r="P3338" cm="1">
        <f t="array" ref="P3338">IF(Q3338&gt;0,INDEX(Q3338:Q15472,MATCH(TRUE,INDEX(Q3338:Q15472="",,),0)-1),"")</f>
        <v>5</v>
      </c>
      <c r="Q3338">
        <f t="shared" si="76"/>
        <v>4</v>
      </c>
      <c r="R3338">
        <f>IF(P3338="","",0)</f>
        <v>0</v>
      </c>
    </row>
    <row r="3339" spans="1:18" x14ac:dyDescent="0.3">
      <c r="A3339" t="s">
        <v>538</v>
      </c>
      <c r="B3339" s="1">
        <v>38910</v>
      </c>
      <c r="C3339" t="s">
        <v>539</v>
      </c>
      <c r="D3339" t="s">
        <v>566</v>
      </c>
      <c r="E3339" t="s">
        <v>567</v>
      </c>
      <c r="G3339" t="s">
        <v>19</v>
      </c>
      <c r="H3339" t="s">
        <v>128</v>
      </c>
      <c r="I3339" t="s">
        <v>21</v>
      </c>
      <c r="J3339" t="s">
        <v>73</v>
      </c>
      <c r="K3339">
        <v>882</v>
      </c>
      <c r="L3339">
        <v>34</v>
      </c>
      <c r="M3339" t="s">
        <v>558</v>
      </c>
      <c r="N3339">
        <v>38</v>
      </c>
      <c r="P3339" cm="1">
        <f t="array" ref="P3339">IF(Q3339&gt;0,INDEX(Q3339:Q15473,MATCH(TRUE,INDEX(Q3339:Q15473="",,),0)-1),"")</f>
        <v>5</v>
      </c>
      <c r="Q3339">
        <f t="shared" si="76"/>
        <v>4</v>
      </c>
      <c r="R3339">
        <f>IF(P3339="","",0)</f>
        <v>0</v>
      </c>
    </row>
    <row r="3340" spans="1:18" x14ac:dyDescent="0.3">
      <c r="A3340" t="s">
        <v>538</v>
      </c>
      <c r="B3340" s="1">
        <v>38910</v>
      </c>
      <c r="C3340" t="s">
        <v>539</v>
      </c>
      <c r="D3340" t="s">
        <v>566</v>
      </c>
      <c r="E3340" t="s">
        <v>567</v>
      </c>
      <c r="G3340" t="s">
        <v>19</v>
      </c>
      <c r="H3340" t="s">
        <v>72</v>
      </c>
      <c r="I3340" t="s">
        <v>21</v>
      </c>
      <c r="J3340" t="s">
        <v>73</v>
      </c>
      <c r="K3340">
        <v>902</v>
      </c>
      <c r="L3340">
        <v>28</v>
      </c>
      <c r="M3340" t="s">
        <v>558</v>
      </c>
      <c r="N3340">
        <v>30</v>
      </c>
      <c r="P3340" cm="1">
        <f t="array" ref="P3340">IF(Q3340&gt;0,INDEX(Q3340:Q15474,MATCH(TRUE,INDEX(Q3340:Q15474="",,),0)-1),"")</f>
        <v>5</v>
      </c>
      <c r="Q3340">
        <f t="shared" si="76"/>
        <v>4</v>
      </c>
      <c r="R3340">
        <f>IF(P3340="","",0)</f>
        <v>0</v>
      </c>
    </row>
    <row r="3341" spans="1:18" x14ac:dyDescent="0.3">
      <c r="A3341" t="s">
        <v>538</v>
      </c>
      <c r="B3341" s="1">
        <v>38910</v>
      </c>
      <c r="C3341" t="s">
        <v>539</v>
      </c>
      <c r="D3341" t="s">
        <v>566</v>
      </c>
      <c r="E3341" t="s">
        <v>567</v>
      </c>
      <c r="G3341" s="6" t="s">
        <v>88</v>
      </c>
      <c r="H3341" t="s">
        <v>96</v>
      </c>
      <c r="I3341" t="s">
        <v>45</v>
      </c>
      <c r="J3341" t="s">
        <v>93</v>
      </c>
      <c r="K3341">
        <v>13</v>
      </c>
      <c r="L3341">
        <v>181</v>
      </c>
      <c r="M3341" t="s">
        <v>558</v>
      </c>
      <c r="N3341">
        <v>181</v>
      </c>
      <c r="P3341" cm="1">
        <f t="array" ref="P3341">IF(Q3341&gt;0,INDEX(Q3341:Q15475,MATCH(TRUE,INDEX(Q3341:Q15475="",,),0)-1),"")</f>
        <v>5</v>
      </c>
      <c r="Q3341">
        <f t="shared" si="76"/>
        <v>4</v>
      </c>
      <c r="R3341">
        <f>IF(P3341="","",0)</f>
        <v>0</v>
      </c>
    </row>
    <row r="3342" spans="1:18" x14ac:dyDescent="0.3">
      <c r="A3342" t="s">
        <v>538</v>
      </c>
      <c r="B3342" s="1">
        <v>38910</v>
      </c>
      <c r="C3342" t="s">
        <v>539</v>
      </c>
      <c r="D3342" t="s">
        <v>566</v>
      </c>
      <c r="E3342" t="s">
        <v>567</v>
      </c>
      <c r="G3342" s="6" t="s">
        <v>88</v>
      </c>
      <c r="H3342" t="s">
        <v>67</v>
      </c>
      <c r="I3342" t="s">
        <v>45</v>
      </c>
      <c r="J3342" t="s">
        <v>93</v>
      </c>
      <c r="K3342">
        <v>27.2</v>
      </c>
      <c r="L3342">
        <v>118</v>
      </c>
      <c r="M3342" t="s">
        <v>558</v>
      </c>
      <c r="N3342">
        <v>118</v>
      </c>
      <c r="P3342" cm="1">
        <f t="array" ref="P3342">IF(Q3342&gt;0,INDEX(Q3342:Q15476,MATCH(TRUE,INDEX(Q3342:Q15476="",,),0)-1),"")</f>
        <v>5</v>
      </c>
      <c r="Q3342">
        <f t="shared" si="76"/>
        <v>4</v>
      </c>
      <c r="R3342">
        <f>IF(P3342="","",0)</f>
        <v>0</v>
      </c>
    </row>
    <row r="3343" spans="1:18" x14ac:dyDescent="0.3">
      <c r="A3343" t="s">
        <v>538</v>
      </c>
      <c r="B3343" s="1">
        <v>38910</v>
      </c>
      <c r="C3343" t="s">
        <v>539</v>
      </c>
      <c r="D3343" t="s">
        <v>566</v>
      </c>
      <c r="E3343" t="s">
        <v>567</v>
      </c>
      <c r="G3343" s="6" t="s">
        <v>88</v>
      </c>
      <c r="H3343" t="s">
        <v>41</v>
      </c>
      <c r="I3343" t="s">
        <v>45</v>
      </c>
      <c r="J3343" t="s">
        <v>93</v>
      </c>
      <c r="K3343">
        <v>6.1</v>
      </c>
      <c r="L3343">
        <v>158</v>
      </c>
      <c r="M3343" t="s">
        <v>558</v>
      </c>
      <c r="N3343">
        <v>158</v>
      </c>
      <c r="P3343" cm="1">
        <f t="array" ref="P3343">IF(Q3343&gt;0,INDEX(Q3343:Q15477,MATCH(TRUE,INDEX(Q3343:Q15477="",,),0)-1),"")</f>
        <v>5</v>
      </c>
      <c r="Q3343">
        <f t="shared" si="76"/>
        <v>4</v>
      </c>
      <c r="R3343">
        <f>IF(P3343="","",0)</f>
        <v>0</v>
      </c>
    </row>
    <row r="3344" spans="1:18" x14ac:dyDescent="0.3">
      <c r="A3344" t="s">
        <v>538</v>
      </c>
      <c r="B3344" s="1">
        <v>38910</v>
      </c>
      <c r="C3344" t="s">
        <v>539</v>
      </c>
      <c r="D3344" t="s">
        <v>566</v>
      </c>
      <c r="E3344" t="s">
        <v>567</v>
      </c>
      <c r="G3344" s="6" t="s">
        <v>88</v>
      </c>
      <c r="H3344" t="s">
        <v>72</v>
      </c>
      <c r="I3344" t="s">
        <v>45</v>
      </c>
      <c r="J3344" t="s">
        <v>93</v>
      </c>
      <c r="K3344">
        <v>13.4</v>
      </c>
      <c r="L3344">
        <v>141</v>
      </c>
      <c r="M3344" t="s">
        <v>558</v>
      </c>
      <c r="N3344">
        <v>141</v>
      </c>
      <c r="P3344" cm="1">
        <f t="array" ref="P3344">IF(Q3344&gt;0,INDEX(Q3344:Q15478,MATCH(TRUE,INDEX(Q3344:Q15478="",,),0)-1),"")</f>
        <v>5</v>
      </c>
      <c r="Q3344">
        <f t="shared" si="76"/>
        <v>4</v>
      </c>
      <c r="R3344">
        <f>IF(P3344="","",0)</f>
        <v>0</v>
      </c>
    </row>
    <row r="3345" spans="1:18" x14ac:dyDescent="0.3">
      <c r="A3345" t="s">
        <v>538</v>
      </c>
      <c r="B3345" s="1">
        <v>38910</v>
      </c>
      <c r="C3345" t="s">
        <v>539</v>
      </c>
      <c r="D3345" t="s">
        <v>566</v>
      </c>
      <c r="E3345" t="s">
        <v>567</v>
      </c>
      <c r="G3345" s="6" t="s">
        <v>88</v>
      </c>
      <c r="H3345" t="s">
        <v>92</v>
      </c>
      <c r="I3345" t="s">
        <v>21</v>
      </c>
      <c r="J3345" t="s">
        <v>73</v>
      </c>
      <c r="K3345">
        <v>141</v>
      </c>
      <c r="L3345">
        <v>25</v>
      </c>
      <c r="M3345" t="s">
        <v>558</v>
      </c>
      <c r="N3345">
        <v>25</v>
      </c>
      <c r="P3345" cm="1">
        <f t="array" ref="P3345">IF(Q3345&gt;0,INDEX(Q3345:Q15479,MATCH(TRUE,INDEX(Q3345:Q15479="",,),0)-1),"")</f>
        <v>5</v>
      </c>
      <c r="Q3345">
        <f t="shared" si="76"/>
        <v>4</v>
      </c>
      <c r="R3345">
        <f>IF(P3345="","",0)</f>
        <v>0</v>
      </c>
    </row>
    <row r="3346" spans="1:18" x14ac:dyDescent="0.3">
      <c r="A3346" t="s">
        <v>538</v>
      </c>
      <c r="B3346" s="1">
        <v>38910</v>
      </c>
      <c r="C3346" t="s">
        <v>539</v>
      </c>
      <c r="D3346" t="s">
        <v>566</v>
      </c>
      <c r="E3346" t="s">
        <v>567</v>
      </c>
      <c r="G3346" s="6" t="s">
        <v>88</v>
      </c>
      <c r="H3346" t="s">
        <v>96</v>
      </c>
      <c r="I3346" t="s">
        <v>21</v>
      </c>
      <c r="J3346" t="s">
        <v>73</v>
      </c>
      <c r="K3346">
        <v>116</v>
      </c>
      <c r="L3346">
        <v>24</v>
      </c>
      <c r="M3346" t="s">
        <v>558</v>
      </c>
      <c r="N3346">
        <v>24</v>
      </c>
      <c r="P3346" cm="1">
        <f t="array" ref="P3346">IF(Q3346&gt;0,INDEX(Q3346:Q15480,MATCH(TRUE,INDEX(Q3346:Q15480="",,),0)-1),"")</f>
        <v>5</v>
      </c>
      <c r="Q3346">
        <f t="shared" si="76"/>
        <v>4</v>
      </c>
      <c r="R3346">
        <f>IF(P3346="","",0)</f>
        <v>0</v>
      </c>
    </row>
    <row r="3347" spans="1:18" x14ac:dyDescent="0.3">
      <c r="A3347" t="s">
        <v>538</v>
      </c>
      <c r="B3347" s="1">
        <v>38910</v>
      </c>
      <c r="C3347" t="s">
        <v>539</v>
      </c>
      <c r="D3347" t="s">
        <v>566</v>
      </c>
      <c r="E3347" t="s">
        <v>567</v>
      </c>
      <c r="G3347" s="6" t="s">
        <v>88</v>
      </c>
      <c r="H3347" t="s">
        <v>116</v>
      </c>
      <c r="I3347" t="s">
        <v>21</v>
      </c>
      <c r="J3347" t="s">
        <v>73</v>
      </c>
      <c r="K3347">
        <v>87</v>
      </c>
      <c r="L3347">
        <v>24</v>
      </c>
      <c r="M3347" t="s">
        <v>558</v>
      </c>
      <c r="N3347">
        <v>24</v>
      </c>
      <c r="P3347" cm="1">
        <f t="array" ref="P3347">IF(Q3347&gt;0,INDEX(Q3347:Q15481,MATCH(TRUE,INDEX(Q3347:Q15481="",,),0)-1),"")</f>
        <v>5</v>
      </c>
      <c r="Q3347">
        <f t="shared" si="76"/>
        <v>4</v>
      </c>
      <c r="R3347">
        <f>IF(P3347="","",0)</f>
        <v>0</v>
      </c>
    </row>
    <row r="3348" spans="1:18" x14ac:dyDescent="0.3">
      <c r="A3348" t="s">
        <v>538</v>
      </c>
      <c r="B3348" s="1">
        <v>38910</v>
      </c>
      <c r="C3348" t="s">
        <v>539</v>
      </c>
      <c r="D3348" t="s">
        <v>566</v>
      </c>
      <c r="E3348" t="s">
        <v>567</v>
      </c>
      <c r="G3348" s="6" t="s">
        <v>88</v>
      </c>
      <c r="H3348" t="s">
        <v>265</v>
      </c>
      <c r="I3348" t="s">
        <v>21</v>
      </c>
      <c r="J3348" t="s">
        <v>73</v>
      </c>
      <c r="K3348">
        <v>32</v>
      </c>
      <c r="L3348">
        <v>30</v>
      </c>
      <c r="M3348" t="s">
        <v>558</v>
      </c>
      <c r="N3348">
        <v>30</v>
      </c>
      <c r="P3348" cm="1">
        <f t="array" ref="P3348">IF(Q3348&gt;0,INDEX(Q3348:Q15482,MATCH(TRUE,INDEX(Q3348:Q15482="",,),0)-1),"")</f>
        <v>5</v>
      </c>
      <c r="Q3348">
        <f t="shared" si="76"/>
        <v>4</v>
      </c>
      <c r="R3348">
        <f>IF(P3348="","",0)</f>
        <v>0</v>
      </c>
    </row>
    <row r="3349" spans="1:18" x14ac:dyDescent="0.3">
      <c r="A3349" t="s">
        <v>538</v>
      </c>
      <c r="B3349" s="1">
        <v>38910</v>
      </c>
      <c r="C3349" t="s">
        <v>539</v>
      </c>
      <c r="D3349" t="s">
        <v>566</v>
      </c>
      <c r="E3349" t="s">
        <v>567</v>
      </c>
      <c r="G3349" s="6" t="s">
        <v>88</v>
      </c>
      <c r="H3349" t="s">
        <v>67</v>
      </c>
      <c r="I3349" t="s">
        <v>21</v>
      </c>
      <c r="J3349" t="s">
        <v>73</v>
      </c>
      <c r="K3349">
        <v>39</v>
      </c>
      <c r="L3349">
        <v>24</v>
      </c>
      <c r="M3349" t="s">
        <v>558</v>
      </c>
      <c r="N3349">
        <v>24</v>
      </c>
      <c r="P3349" cm="1">
        <f t="array" ref="P3349">IF(Q3349&gt;0,INDEX(Q3349:Q15483,MATCH(TRUE,INDEX(Q3349:Q15483="",,),0)-1),"")</f>
        <v>5</v>
      </c>
      <c r="Q3349">
        <f t="shared" si="76"/>
        <v>4</v>
      </c>
      <c r="R3349">
        <f>IF(P3349="","",0)</f>
        <v>0</v>
      </c>
    </row>
    <row r="3350" spans="1:18" x14ac:dyDescent="0.3">
      <c r="A3350" t="s">
        <v>538</v>
      </c>
      <c r="B3350" s="1">
        <v>38910</v>
      </c>
      <c r="C3350" t="s">
        <v>539</v>
      </c>
      <c r="D3350" t="s">
        <v>566</v>
      </c>
      <c r="E3350" t="s">
        <v>567</v>
      </c>
      <c r="G3350" t="s">
        <v>19</v>
      </c>
      <c r="H3350" t="s">
        <v>92</v>
      </c>
      <c r="I3350" t="s">
        <v>45</v>
      </c>
      <c r="J3350" t="s">
        <v>93</v>
      </c>
      <c r="K3350">
        <v>36.799999999999997</v>
      </c>
      <c r="L3350">
        <v>189</v>
      </c>
      <c r="M3350" t="s">
        <v>445</v>
      </c>
      <c r="N3350">
        <v>250</v>
      </c>
      <c r="P3350" cm="1">
        <f t="array" ref="P3350">IF(Q3350&gt;0,INDEX(Q3350:Q15484,MATCH(TRUE,INDEX(Q3350:Q15484="",,),0)-1),"")</f>
        <v>5</v>
      </c>
      <c r="Q3350">
        <f t="shared" si="76"/>
        <v>5</v>
      </c>
      <c r="R3350">
        <f>IF(P3350="","",0)</f>
        <v>0</v>
      </c>
    </row>
    <row r="3351" spans="1:18" x14ac:dyDescent="0.3">
      <c r="A3351" t="s">
        <v>538</v>
      </c>
      <c r="B3351" s="1">
        <v>38910</v>
      </c>
      <c r="C3351" t="s">
        <v>539</v>
      </c>
      <c r="D3351" t="s">
        <v>566</v>
      </c>
      <c r="E3351" t="s">
        <v>567</v>
      </c>
      <c r="G3351" t="s">
        <v>19</v>
      </c>
      <c r="H3351" t="s">
        <v>128</v>
      </c>
      <c r="I3351" t="s">
        <v>21</v>
      </c>
      <c r="J3351" t="s">
        <v>73</v>
      </c>
      <c r="K3351">
        <v>882</v>
      </c>
      <c r="L3351">
        <v>34</v>
      </c>
      <c r="M3351" t="s">
        <v>445</v>
      </c>
      <c r="N3351">
        <v>34</v>
      </c>
      <c r="P3351" cm="1">
        <f t="array" ref="P3351">IF(Q3351&gt;0,INDEX(Q3351:Q15485,MATCH(TRUE,INDEX(Q3351:Q15485="",,),0)-1),"")</f>
        <v>5</v>
      </c>
      <c r="Q3351">
        <f t="shared" si="76"/>
        <v>5</v>
      </c>
      <c r="R3351">
        <f>IF(P3351="","",0)</f>
        <v>0</v>
      </c>
    </row>
    <row r="3352" spans="1:18" x14ac:dyDescent="0.3">
      <c r="A3352" t="s">
        <v>538</v>
      </c>
      <c r="B3352" s="1">
        <v>38910</v>
      </c>
      <c r="C3352" t="s">
        <v>539</v>
      </c>
      <c r="D3352" t="s">
        <v>566</v>
      </c>
      <c r="E3352" t="s">
        <v>567</v>
      </c>
      <c r="G3352" t="s">
        <v>19</v>
      </c>
      <c r="H3352" t="s">
        <v>72</v>
      </c>
      <c r="I3352" t="s">
        <v>21</v>
      </c>
      <c r="J3352" t="s">
        <v>73</v>
      </c>
      <c r="K3352">
        <v>902</v>
      </c>
      <c r="L3352">
        <v>28</v>
      </c>
      <c r="M3352" t="s">
        <v>445</v>
      </c>
      <c r="N3352">
        <v>28</v>
      </c>
      <c r="P3352" cm="1">
        <f t="array" ref="P3352">IF(Q3352&gt;0,INDEX(Q3352:Q15486,MATCH(TRUE,INDEX(Q3352:Q15486="",,),0)-1),"")</f>
        <v>5</v>
      </c>
      <c r="Q3352">
        <f t="shared" si="76"/>
        <v>5</v>
      </c>
      <c r="R3352">
        <f>IF(P3352="","",0)</f>
        <v>0</v>
      </c>
    </row>
    <row r="3353" spans="1:18" x14ac:dyDescent="0.3">
      <c r="A3353" t="s">
        <v>538</v>
      </c>
      <c r="B3353" s="1">
        <v>38910</v>
      </c>
      <c r="C3353" t="s">
        <v>539</v>
      </c>
      <c r="D3353" t="s">
        <v>566</v>
      </c>
      <c r="E3353" t="s">
        <v>567</v>
      </c>
      <c r="G3353" s="6" t="s">
        <v>88</v>
      </c>
      <c r="H3353" t="s">
        <v>96</v>
      </c>
      <c r="I3353" t="s">
        <v>45</v>
      </c>
      <c r="J3353" t="s">
        <v>93</v>
      </c>
      <c r="K3353">
        <v>13</v>
      </c>
      <c r="L3353">
        <v>181</v>
      </c>
      <c r="M3353" t="s">
        <v>445</v>
      </c>
      <c r="N3353">
        <v>181</v>
      </c>
      <c r="P3353" cm="1">
        <f t="array" ref="P3353">IF(Q3353&gt;0,INDEX(Q3353:Q15487,MATCH(TRUE,INDEX(Q3353:Q15487="",,),0)-1),"")</f>
        <v>5</v>
      </c>
      <c r="Q3353">
        <f t="shared" si="76"/>
        <v>5</v>
      </c>
      <c r="R3353">
        <f>IF(P3353="","",0)</f>
        <v>0</v>
      </c>
    </row>
    <row r="3354" spans="1:18" x14ac:dyDescent="0.3">
      <c r="A3354" t="s">
        <v>538</v>
      </c>
      <c r="B3354" s="1">
        <v>38910</v>
      </c>
      <c r="C3354" t="s">
        <v>539</v>
      </c>
      <c r="D3354" t="s">
        <v>566</v>
      </c>
      <c r="E3354" t="s">
        <v>567</v>
      </c>
      <c r="G3354" s="6" t="s">
        <v>88</v>
      </c>
      <c r="H3354" t="s">
        <v>67</v>
      </c>
      <c r="I3354" t="s">
        <v>45</v>
      </c>
      <c r="J3354" t="s">
        <v>93</v>
      </c>
      <c r="K3354">
        <v>27.2</v>
      </c>
      <c r="L3354">
        <v>118</v>
      </c>
      <c r="M3354" t="s">
        <v>445</v>
      </c>
      <c r="N3354">
        <v>118</v>
      </c>
      <c r="P3354" cm="1">
        <f t="array" ref="P3354">IF(Q3354&gt;0,INDEX(Q3354:Q15488,MATCH(TRUE,INDEX(Q3354:Q15488="",,),0)-1),"")</f>
        <v>5</v>
      </c>
      <c r="Q3354">
        <f t="shared" si="76"/>
        <v>5</v>
      </c>
      <c r="R3354">
        <f>IF(P3354="","",0)</f>
        <v>0</v>
      </c>
    </row>
    <row r="3355" spans="1:18" x14ac:dyDescent="0.3">
      <c r="A3355" t="s">
        <v>538</v>
      </c>
      <c r="B3355" s="1">
        <v>38910</v>
      </c>
      <c r="C3355" t="s">
        <v>539</v>
      </c>
      <c r="D3355" t="s">
        <v>566</v>
      </c>
      <c r="E3355" t="s">
        <v>567</v>
      </c>
      <c r="G3355" s="6" t="s">
        <v>88</v>
      </c>
      <c r="H3355" t="s">
        <v>41</v>
      </c>
      <c r="I3355" t="s">
        <v>45</v>
      </c>
      <c r="J3355" t="s">
        <v>93</v>
      </c>
      <c r="K3355">
        <v>6.1</v>
      </c>
      <c r="L3355">
        <v>158</v>
      </c>
      <c r="M3355" t="s">
        <v>445</v>
      </c>
      <c r="N3355">
        <v>158</v>
      </c>
      <c r="P3355" cm="1">
        <f t="array" ref="P3355">IF(Q3355&gt;0,INDEX(Q3355:Q15489,MATCH(TRUE,INDEX(Q3355:Q15489="",,),0)-1),"")</f>
        <v>5</v>
      </c>
      <c r="Q3355">
        <f t="shared" si="76"/>
        <v>5</v>
      </c>
      <c r="R3355">
        <f>IF(P3355="","",0)</f>
        <v>0</v>
      </c>
    </row>
    <row r="3356" spans="1:18" x14ac:dyDescent="0.3">
      <c r="A3356" t="s">
        <v>538</v>
      </c>
      <c r="B3356" s="1">
        <v>38910</v>
      </c>
      <c r="C3356" t="s">
        <v>539</v>
      </c>
      <c r="D3356" t="s">
        <v>566</v>
      </c>
      <c r="E3356" t="s">
        <v>567</v>
      </c>
      <c r="G3356" s="6" t="s">
        <v>88</v>
      </c>
      <c r="H3356" t="s">
        <v>72</v>
      </c>
      <c r="I3356" t="s">
        <v>45</v>
      </c>
      <c r="J3356" t="s">
        <v>93</v>
      </c>
      <c r="K3356">
        <v>13.4</v>
      </c>
      <c r="L3356">
        <v>141</v>
      </c>
      <c r="M3356" t="s">
        <v>445</v>
      </c>
      <c r="N3356">
        <v>141</v>
      </c>
      <c r="P3356" cm="1">
        <f t="array" ref="P3356">IF(Q3356&gt;0,INDEX(Q3356:Q15490,MATCH(TRUE,INDEX(Q3356:Q15490="",,),0)-1),"")</f>
        <v>5</v>
      </c>
      <c r="Q3356">
        <f t="shared" si="76"/>
        <v>5</v>
      </c>
      <c r="R3356">
        <f>IF(P3356="","",0)</f>
        <v>0</v>
      </c>
    </row>
    <row r="3357" spans="1:18" x14ac:dyDescent="0.3">
      <c r="A3357" t="s">
        <v>538</v>
      </c>
      <c r="B3357" s="1">
        <v>38910</v>
      </c>
      <c r="C3357" t="s">
        <v>539</v>
      </c>
      <c r="D3357" t="s">
        <v>566</v>
      </c>
      <c r="E3357" t="s">
        <v>567</v>
      </c>
      <c r="G3357" s="6" t="s">
        <v>88</v>
      </c>
      <c r="H3357" t="s">
        <v>92</v>
      </c>
      <c r="I3357" t="s">
        <v>21</v>
      </c>
      <c r="J3357" t="s">
        <v>73</v>
      </c>
      <c r="K3357">
        <v>141</v>
      </c>
      <c r="L3357">
        <v>25</v>
      </c>
      <c r="M3357" t="s">
        <v>445</v>
      </c>
      <c r="N3357">
        <v>25</v>
      </c>
      <c r="P3357" cm="1">
        <f t="array" ref="P3357">IF(Q3357&gt;0,INDEX(Q3357:Q15491,MATCH(TRUE,INDEX(Q3357:Q15491="",,),0)-1),"")</f>
        <v>5</v>
      </c>
      <c r="Q3357">
        <f t="shared" si="76"/>
        <v>5</v>
      </c>
      <c r="R3357">
        <f>IF(P3357="","",0)</f>
        <v>0</v>
      </c>
    </row>
    <row r="3358" spans="1:18" x14ac:dyDescent="0.3">
      <c r="A3358" t="s">
        <v>538</v>
      </c>
      <c r="B3358" s="1">
        <v>38910</v>
      </c>
      <c r="C3358" t="s">
        <v>539</v>
      </c>
      <c r="D3358" t="s">
        <v>566</v>
      </c>
      <c r="E3358" t="s">
        <v>567</v>
      </c>
      <c r="G3358" s="6" t="s">
        <v>88</v>
      </c>
      <c r="H3358" t="s">
        <v>96</v>
      </c>
      <c r="I3358" t="s">
        <v>21</v>
      </c>
      <c r="J3358" t="s">
        <v>73</v>
      </c>
      <c r="K3358">
        <v>116</v>
      </c>
      <c r="L3358">
        <v>24</v>
      </c>
      <c r="M3358" t="s">
        <v>445</v>
      </c>
      <c r="N3358">
        <v>24</v>
      </c>
      <c r="P3358" cm="1">
        <f t="array" ref="P3358">IF(Q3358&gt;0,INDEX(Q3358:Q15492,MATCH(TRUE,INDEX(Q3358:Q15492="",,),0)-1),"")</f>
        <v>5</v>
      </c>
      <c r="Q3358">
        <f t="shared" si="76"/>
        <v>5</v>
      </c>
      <c r="R3358">
        <f>IF(P3358="","",0)</f>
        <v>0</v>
      </c>
    </row>
    <row r="3359" spans="1:18" x14ac:dyDescent="0.3">
      <c r="A3359" t="s">
        <v>538</v>
      </c>
      <c r="B3359" s="1">
        <v>38910</v>
      </c>
      <c r="C3359" t="s">
        <v>539</v>
      </c>
      <c r="D3359" t="s">
        <v>566</v>
      </c>
      <c r="E3359" t="s">
        <v>567</v>
      </c>
      <c r="G3359" s="6" t="s">
        <v>88</v>
      </c>
      <c r="H3359" t="s">
        <v>116</v>
      </c>
      <c r="I3359" t="s">
        <v>21</v>
      </c>
      <c r="J3359" t="s">
        <v>73</v>
      </c>
      <c r="K3359">
        <v>87</v>
      </c>
      <c r="L3359">
        <v>24</v>
      </c>
      <c r="M3359" t="s">
        <v>445</v>
      </c>
      <c r="N3359">
        <v>24</v>
      </c>
      <c r="P3359" cm="1">
        <f t="array" ref="P3359">IF(Q3359&gt;0,INDEX(Q3359:Q15493,MATCH(TRUE,INDEX(Q3359:Q15493="",,),0)-1),"")</f>
        <v>5</v>
      </c>
      <c r="Q3359">
        <f t="shared" si="76"/>
        <v>5</v>
      </c>
      <c r="R3359">
        <f>IF(P3359="","",0)</f>
        <v>0</v>
      </c>
    </row>
    <row r="3360" spans="1:18" x14ac:dyDescent="0.3">
      <c r="A3360" t="s">
        <v>538</v>
      </c>
      <c r="B3360" s="1">
        <v>38910</v>
      </c>
      <c r="C3360" t="s">
        <v>539</v>
      </c>
      <c r="D3360" t="s">
        <v>566</v>
      </c>
      <c r="E3360" t="s">
        <v>567</v>
      </c>
      <c r="G3360" s="6" t="s">
        <v>88</v>
      </c>
      <c r="H3360" t="s">
        <v>265</v>
      </c>
      <c r="I3360" t="s">
        <v>21</v>
      </c>
      <c r="J3360" t="s">
        <v>73</v>
      </c>
      <c r="K3360">
        <v>32</v>
      </c>
      <c r="L3360">
        <v>30</v>
      </c>
      <c r="M3360" t="s">
        <v>445</v>
      </c>
      <c r="N3360">
        <v>30</v>
      </c>
      <c r="P3360" cm="1">
        <f t="array" ref="P3360">IF(Q3360&gt;0,INDEX(Q3360:Q15494,MATCH(TRUE,INDEX(Q3360:Q15494="",,),0)-1),"")</f>
        <v>5</v>
      </c>
      <c r="Q3360">
        <f t="shared" si="76"/>
        <v>5</v>
      </c>
      <c r="R3360">
        <f>IF(P3360="","",0)</f>
        <v>0</v>
      </c>
    </row>
    <row r="3361" spans="1:18" x14ac:dyDescent="0.3">
      <c r="A3361" t="s">
        <v>538</v>
      </c>
      <c r="B3361" s="1">
        <v>38910</v>
      </c>
      <c r="C3361" t="s">
        <v>539</v>
      </c>
      <c r="D3361" t="s">
        <v>566</v>
      </c>
      <c r="E3361" t="s">
        <v>567</v>
      </c>
      <c r="G3361" s="6" t="s">
        <v>88</v>
      </c>
      <c r="H3361" t="s">
        <v>67</v>
      </c>
      <c r="I3361" t="s">
        <v>21</v>
      </c>
      <c r="J3361" t="s">
        <v>73</v>
      </c>
      <c r="K3361">
        <v>39</v>
      </c>
      <c r="L3361">
        <v>24</v>
      </c>
      <c r="M3361" t="s">
        <v>445</v>
      </c>
      <c r="N3361">
        <v>24</v>
      </c>
      <c r="P3361" cm="1">
        <f t="array" ref="P3361">IF(Q3361&gt;0,INDEX(Q3361:Q15495,MATCH(TRUE,INDEX(Q3361:Q15495="",,),0)-1),"")</f>
        <v>5</v>
      </c>
      <c r="Q3361">
        <f t="shared" si="76"/>
        <v>5</v>
      </c>
      <c r="R3361">
        <f>IF(P3361="","",0)</f>
        <v>0</v>
      </c>
    </row>
    <row r="3362" spans="1:18" x14ac:dyDescent="0.3">
      <c r="P3362" t="str" cm="1">
        <f t="array" ref="P3362">IF(Q3362&gt;0,INDEX(Q3362:Q15496,MATCH(TRUE,INDEX(Q3362:Q15496="",,),0)-1),"")</f>
        <v/>
      </c>
      <c r="R3362" t="str">
        <f>IF(P3362="","",0)</f>
        <v/>
      </c>
    </row>
    <row r="3363" spans="1:18" x14ac:dyDescent="0.3">
      <c r="A3363" t="s">
        <v>538</v>
      </c>
      <c r="B3363" s="1">
        <v>38910</v>
      </c>
      <c r="C3363" t="s">
        <v>539</v>
      </c>
      <c r="D3363" t="s">
        <v>568</v>
      </c>
      <c r="E3363" t="s">
        <v>569</v>
      </c>
      <c r="G3363" t="s">
        <v>19</v>
      </c>
      <c r="H3363" t="s">
        <v>102</v>
      </c>
      <c r="I3363" t="s">
        <v>45</v>
      </c>
      <c r="J3363" t="s">
        <v>93</v>
      </c>
      <c r="K3363">
        <v>41</v>
      </c>
      <c r="L3363">
        <v>409</v>
      </c>
      <c r="M3363" t="s">
        <v>439</v>
      </c>
      <c r="N3363">
        <v>409</v>
      </c>
      <c r="O3363" t="s">
        <v>24</v>
      </c>
      <c r="P3363" cm="1">
        <f t="array" ref="P3363">IF(Q3363&gt;0,INDEX(Q3363:Q15497,MATCH(TRUE,INDEX(Q3363:Q15497="",,),0)-1),"")</f>
        <v>5</v>
      </c>
      <c r="Q3363">
        <f>INT((ROW()-3363)/8)+1</f>
        <v>1</v>
      </c>
      <c r="R3363">
        <f>IF(P3363="","",0)</f>
        <v>0</v>
      </c>
    </row>
    <row r="3364" spans="1:18" x14ac:dyDescent="0.3">
      <c r="A3364" t="s">
        <v>538</v>
      </c>
      <c r="B3364" s="1">
        <v>38910</v>
      </c>
      <c r="C3364" t="s">
        <v>539</v>
      </c>
      <c r="D3364" t="s">
        <v>568</v>
      </c>
      <c r="E3364" t="s">
        <v>569</v>
      </c>
      <c r="G3364" t="s">
        <v>19</v>
      </c>
      <c r="H3364" t="s">
        <v>100</v>
      </c>
      <c r="I3364" t="s">
        <v>45</v>
      </c>
      <c r="J3364" t="s">
        <v>93</v>
      </c>
      <c r="K3364">
        <v>38</v>
      </c>
      <c r="L3364">
        <v>186</v>
      </c>
      <c r="M3364" t="s">
        <v>439</v>
      </c>
      <c r="N3364">
        <v>186</v>
      </c>
      <c r="O3364" t="s">
        <v>24</v>
      </c>
      <c r="P3364" cm="1">
        <f t="array" ref="P3364">IF(Q3364&gt;0,INDEX(Q3364:Q15498,MATCH(TRUE,INDEX(Q3364:Q15498="",,),0)-1),"")</f>
        <v>5</v>
      </c>
      <c r="Q3364">
        <f t="shared" ref="Q3364:Q3402" si="77">INT((ROW()-3363)/8)+1</f>
        <v>1</v>
      </c>
      <c r="R3364">
        <f>IF(P3364="","",0)</f>
        <v>0</v>
      </c>
    </row>
    <row r="3365" spans="1:18" x14ac:dyDescent="0.3">
      <c r="A3365" t="s">
        <v>538</v>
      </c>
      <c r="B3365" s="1">
        <v>38910</v>
      </c>
      <c r="C3365" t="s">
        <v>539</v>
      </c>
      <c r="D3365" t="s">
        <v>568</v>
      </c>
      <c r="E3365" t="s">
        <v>569</v>
      </c>
      <c r="G3365" t="s">
        <v>19</v>
      </c>
      <c r="H3365" t="s">
        <v>279</v>
      </c>
      <c r="I3365" t="s">
        <v>45</v>
      </c>
      <c r="J3365" t="s">
        <v>93</v>
      </c>
      <c r="K3365">
        <v>18</v>
      </c>
      <c r="L3365">
        <v>153</v>
      </c>
      <c r="M3365" t="s">
        <v>439</v>
      </c>
      <c r="N3365">
        <v>153</v>
      </c>
      <c r="O3365" t="s">
        <v>24</v>
      </c>
      <c r="P3365" cm="1">
        <f t="array" ref="P3365">IF(Q3365&gt;0,INDEX(Q3365:Q15499,MATCH(TRUE,INDEX(Q3365:Q15499="",,),0)-1),"")</f>
        <v>5</v>
      </c>
      <c r="Q3365">
        <f t="shared" si="77"/>
        <v>1</v>
      </c>
      <c r="R3365">
        <f>IF(P3365="","",0)</f>
        <v>0</v>
      </c>
    </row>
    <row r="3366" spans="1:18" x14ac:dyDescent="0.3">
      <c r="A3366" t="s">
        <v>538</v>
      </c>
      <c r="B3366" s="1">
        <v>38910</v>
      </c>
      <c r="C3366" t="s">
        <v>539</v>
      </c>
      <c r="D3366" t="s">
        <v>568</v>
      </c>
      <c r="E3366" t="s">
        <v>569</v>
      </c>
      <c r="G3366" t="s">
        <v>19</v>
      </c>
      <c r="H3366" t="s">
        <v>100</v>
      </c>
      <c r="I3366" t="s">
        <v>21</v>
      </c>
      <c r="J3366" t="s">
        <v>73</v>
      </c>
      <c r="K3366">
        <v>138</v>
      </c>
      <c r="L3366">
        <v>18</v>
      </c>
      <c r="M3366" t="s">
        <v>439</v>
      </c>
      <c r="N3366">
        <v>18</v>
      </c>
      <c r="O3366" t="s">
        <v>24</v>
      </c>
      <c r="P3366" cm="1">
        <f t="array" ref="P3366">IF(Q3366&gt;0,INDEX(Q3366:Q15500,MATCH(TRUE,INDEX(Q3366:Q15500="",,),0)-1),"")</f>
        <v>5</v>
      </c>
      <c r="Q3366">
        <f t="shared" si="77"/>
        <v>1</v>
      </c>
      <c r="R3366">
        <f>IF(P3366="","",0)</f>
        <v>0</v>
      </c>
    </row>
    <row r="3367" spans="1:18" x14ac:dyDescent="0.3">
      <c r="A3367" t="s">
        <v>538</v>
      </c>
      <c r="B3367" s="1">
        <v>38910</v>
      </c>
      <c r="C3367" t="s">
        <v>539</v>
      </c>
      <c r="D3367" t="s">
        <v>568</v>
      </c>
      <c r="E3367" t="s">
        <v>569</v>
      </c>
      <c r="G3367" t="s">
        <v>19</v>
      </c>
      <c r="H3367" t="s">
        <v>72</v>
      </c>
      <c r="I3367" t="s">
        <v>21</v>
      </c>
      <c r="J3367" t="s">
        <v>73</v>
      </c>
      <c r="K3367">
        <v>555</v>
      </c>
      <c r="L3367">
        <v>26</v>
      </c>
      <c r="M3367" t="s">
        <v>439</v>
      </c>
      <c r="N3367">
        <v>87</v>
      </c>
      <c r="O3367" t="s">
        <v>24</v>
      </c>
      <c r="P3367" cm="1">
        <f t="array" ref="P3367">IF(Q3367&gt;0,INDEX(Q3367:Q15501,MATCH(TRUE,INDEX(Q3367:Q15501="",,),0)-1),"")</f>
        <v>5</v>
      </c>
      <c r="Q3367">
        <f t="shared" si="77"/>
        <v>1</v>
      </c>
      <c r="R3367">
        <f>IF(P3367="","",0)</f>
        <v>0</v>
      </c>
    </row>
    <row r="3368" spans="1:18" x14ac:dyDescent="0.3">
      <c r="A3368" t="s">
        <v>538</v>
      </c>
      <c r="B3368" s="1">
        <v>38910</v>
      </c>
      <c r="C3368" t="s">
        <v>539</v>
      </c>
      <c r="D3368" t="s">
        <v>568</v>
      </c>
      <c r="E3368" t="s">
        <v>569</v>
      </c>
      <c r="G3368" s="6" t="s">
        <v>88</v>
      </c>
      <c r="H3368" t="s">
        <v>96</v>
      </c>
      <c r="I3368" t="s">
        <v>45</v>
      </c>
      <c r="J3368" t="s">
        <v>93</v>
      </c>
      <c r="K3368">
        <v>1.4</v>
      </c>
      <c r="L3368">
        <v>142.5</v>
      </c>
      <c r="M3368" t="s">
        <v>439</v>
      </c>
      <c r="N3368">
        <v>142.5</v>
      </c>
      <c r="O3368" t="s">
        <v>24</v>
      </c>
      <c r="P3368" cm="1">
        <f t="array" ref="P3368">IF(Q3368&gt;0,INDEX(Q3368:Q15502,MATCH(TRUE,INDEX(Q3368:Q15502="",,),0)-1),"")</f>
        <v>5</v>
      </c>
      <c r="Q3368">
        <f t="shared" si="77"/>
        <v>1</v>
      </c>
      <c r="R3368">
        <f>IF(P3368="","",0)</f>
        <v>0</v>
      </c>
    </row>
    <row r="3369" spans="1:18" x14ac:dyDescent="0.3">
      <c r="A3369" t="s">
        <v>538</v>
      </c>
      <c r="B3369" s="1">
        <v>38910</v>
      </c>
      <c r="C3369" t="s">
        <v>539</v>
      </c>
      <c r="D3369" t="s">
        <v>568</v>
      </c>
      <c r="E3369" t="s">
        <v>569</v>
      </c>
      <c r="G3369" s="6" t="s">
        <v>88</v>
      </c>
      <c r="H3369" t="s">
        <v>128</v>
      </c>
      <c r="I3369" t="s">
        <v>21</v>
      </c>
      <c r="J3369" t="s">
        <v>73</v>
      </c>
      <c r="K3369">
        <v>75</v>
      </c>
      <c r="L3369">
        <v>31</v>
      </c>
      <c r="M3369" t="s">
        <v>439</v>
      </c>
      <c r="N3369">
        <v>31</v>
      </c>
      <c r="O3369" t="s">
        <v>24</v>
      </c>
      <c r="P3369" cm="1">
        <f t="array" ref="P3369">IF(Q3369&gt;0,INDEX(Q3369:Q15503,MATCH(TRUE,INDEX(Q3369:Q15503="",,),0)-1),"")</f>
        <v>5</v>
      </c>
      <c r="Q3369">
        <f t="shared" si="77"/>
        <v>1</v>
      </c>
      <c r="R3369">
        <f>IF(P3369="","",0)</f>
        <v>0</v>
      </c>
    </row>
    <row r="3370" spans="1:18" x14ac:dyDescent="0.3">
      <c r="A3370" t="s">
        <v>538</v>
      </c>
      <c r="B3370" s="1">
        <v>38910</v>
      </c>
      <c r="C3370" t="s">
        <v>539</v>
      </c>
      <c r="D3370" t="s">
        <v>568</v>
      </c>
      <c r="E3370" t="s">
        <v>569</v>
      </c>
      <c r="G3370" s="6" t="s">
        <v>88</v>
      </c>
      <c r="H3370" t="s">
        <v>116</v>
      </c>
      <c r="I3370" t="s">
        <v>21</v>
      </c>
      <c r="J3370" t="s">
        <v>73</v>
      </c>
      <c r="K3370">
        <v>27</v>
      </c>
      <c r="L3370">
        <v>23</v>
      </c>
      <c r="M3370" t="s">
        <v>439</v>
      </c>
      <c r="N3370">
        <v>23</v>
      </c>
      <c r="O3370" t="s">
        <v>24</v>
      </c>
      <c r="P3370" cm="1">
        <f t="array" ref="P3370">IF(Q3370&gt;0,INDEX(Q3370:Q15504,MATCH(TRUE,INDEX(Q3370:Q15504="",,),0)-1),"")</f>
        <v>5</v>
      </c>
      <c r="Q3370">
        <f t="shared" si="77"/>
        <v>1</v>
      </c>
      <c r="R3370">
        <f>IF(P3370="","",0)</f>
        <v>0</v>
      </c>
    </row>
    <row r="3371" spans="1:18" x14ac:dyDescent="0.3">
      <c r="A3371" t="s">
        <v>538</v>
      </c>
      <c r="B3371" s="1">
        <v>38910</v>
      </c>
      <c r="C3371" t="s">
        <v>539</v>
      </c>
      <c r="D3371" t="s">
        <v>568</v>
      </c>
      <c r="E3371" t="s">
        <v>569</v>
      </c>
      <c r="G3371" t="s">
        <v>19</v>
      </c>
      <c r="H3371" t="s">
        <v>102</v>
      </c>
      <c r="I3371" t="s">
        <v>45</v>
      </c>
      <c r="J3371" t="s">
        <v>93</v>
      </c>
      <c r="K3371">
        <v>41</v>
      </c>
      <c r="L3371">
        <v>409</v>
      </c>
      <c r="M3371" t="s">
        <v>501</v>
      </c>
      <c r="N3371">
        <v>660</v>
      </c>
      <c r="P3371" cm="1">
        <f t="array" ref="P3371">IF(Q3371&gt;0,INDEX(Q3371:Q15505,MATCH(TRUE,INDEX(Q3371:Q15505="",,),0)-1),"")</f>
        <v>5</v>
      </c>
      <c r="Q3371">
        <f t="shared" si="77"/>
        <v>2</v>
      </c>
      <c r="R3371">
        <f>IF(P3371="","",0)</f>
        <v>0</v>
      </c>
    </row>
    <row r="3372" spans="1:18" x14ac:dyDescent="0.3">
      <c r="A3372" t="s">
        <v>538</v>
      </c>
      <c r="B3372" s="1">
        <v>38910</v>
      </c>
      <c r="C3372" t="s">
        <v>539</v>
      </c>
      <c r="D3372" t="s">
        <v>568</v>
      </c>
      <c r="E3372" t="s">
        <v>569</v>
      </c>
      <c r="G3372" t="s">
        <v>19</v>
      </c>
      <c r="H3372" t="s">
        <v>100</v>
      </c>
      <c r="I3372" t="s">
        <v>45</v>
      </c>
      <c r="J3372" t="s">
        <v>93</v>
      </c>
      <c r="K3372">
        <v>38</v>
      </c>
      <c r="L3372">
        <v>186</v>
      </c>
      <c r="M3372" t="s">
        <v>501</v>
      </c>
      <c r="N3372">
        <v>220</v>
      </c>
      <c r="P3372" cm="1">
        <f t="array" ref="P3372">IF(Q3372&gt;0,INDEX(Q3372:Q15506,MATCH(TRUE,INDEX(Q3372:Q15506="",,),0)-1),"")</f>
        <v>5</v>
      </c>
      <c r="Q3372">
        <f t="shared" si="77"/>
        <v>2</v>
      </c>
      <c r="R3372">
        <f>IF(P3372="","",0)</f>
        <v>0</v>
      </c>
    </row>
    <row r="3373" spans="1:18" x14ac:dyDescent="0.3">
      <c r="A3373" t="s">
        <v>538</v>
      </c>
      <c r="B3373" s="1">
        <v>38910</v>
      </c>
      <c r="C3373" t="s">
        <v>539</v>
      </c>
      <c r="D3373" t="s">
        <v>568</v>
      </c>
      <c r="E3373" t="s">
        <v>569</v>
      </c>
      <c r="G3373" t="s">
        <v>19</v>
      </c>
      <c r="H3373" t="s">
        <v>279</v>
      </c>
      <c r="I3373" t="s">
        <v>45</v>
      </c>
      <c r="J3373" t="s">
        <v>93</v>
      </c>
      <c r="K3373">
        <v>18</v>
      </c>
      <c r="L3373">
        <v>153</v>
      </c>
      <c r="M3373" t="s">
        <v>501</v>
      </c>
      <c r="N3373">
        <v>200</v>
      </c>
      <c r="P3373" cm="1">
        <f t="array" ref="P3373">IF(Q3373&gt;0,INDEX(Q3373:Q15507,MATCH(TRUE,INDEX(Q3373:Q15507="",,),0)-1),"")</f>
        <v>5</v>
      </c>
      <c r="Q3373">
        <f t="shared" si="77"/>
        <v>2</v>
      </c>
      <c r="R3373">
        <f>IF(P3373="","",0)</f>
        <v>0</v>
      </c>
    </row>
    <row r="3374" spans="1:18" x14ac:dyDescent="0.3">
      <c r="A3374" t="s">
        <v>538</v>
      </c>
      <c r="B3374" s="1">
        <v>38910</v>
      </c>
      <c r="C3374" t="s">
        <v>539</v>
      </c>
      <c r="D3374" t="s">
        <v>568</v>
      </c>
      <c r="E3374" t="s">
        <v>569</v>
      </c>
      <c r="G3374" t="s">
        <v>19</v>
      </c>
      <c r="H3374" t="s">
        <v>100</v>
      </c>
      <c r="I3374" t="s">
        <v>21</v>
      </c>
      <c r="J3374" t="s">
        <v>73</v>
      </c>
      <c r="K3374">
        <v>138</v>
      </c>
      <c r="L3374">
        <v>18</v>
      </c>
      <c r="M3374" t="s">
        <v>501</v>
      </c>
      <c r="N3374">
        <v>18</v>
      </c>
      <c r="P3374" cm="1">
        <f t="array" ref="P3374">IF(Q3374&gt;0,INDEX(Q3374:Q15508,MATCH(TRUE,INDEX(Q3374:Q15508="",,),0)-1),"")</f>
        <v>5</v>
      </c>
      <c r="Q3374">
        <f t="shared" si="77"/>
        <v>2</v>
      </c>
      <c r="R3374">
        <f>IF(P3374="","",0)</f>
        <v>0</v>
      </c>
    </row>
    <row r="3375" spans="1:18" x14ac:dyDescent="0.3">
      <c r="A3375" t="s">
        <v>538</v>
      </c>
      <c r="B3375" s="1">
        <v>38910</v>
      </c>
      <c r="C3375" t="s">
        <v>539</v>
      </c>
      <c r="D3375" t="s">
        <v>568</v>
      </c>
      <c r="E3375" t="s">
        <v>569</v>
      </c>
      <c r="G3375" t="s">
        <v>19</v>
      </c>
      <c r="H3375" t="s">
        <v>72</v>
      </c>
      <c r="I3375" t="s">
        <v>21</v>
      </c>
      <c r="J3375" t="s">
        <v>73</v>
      </c>
      <c r="K3375">
        <v>555</v>
      </c>
      <c r="L3375">
        <v>26</v>
      </c>
      <c r="M3375" t="s">
        <v>501</v>
      </c>
      <c r="N3375">
        <v>28.5</v>
      </c>
      <c r="P3375" cm="1">
        <f t="array" ref="P3375">IF(Q3375&gt;0,INDEX(Q3375:Q15509,MATCH(TRUE,INDEX(Q3375:Q15509="",,),0)-1),"")</f>
        <v>5</v>
      </c>
      <c r="Q3375">
        <f t="shared" si="77"/>
        <v>2</v>
      </c>
      <c r="R3375">
        <f>IF(P3375="","",0)</f>
        <v>0</v>
      </c>
    </row>
    <row r="3376" spans="1:18" x14ac:dyDescent="0.3">
      <c r="A3376" t="s">
        <v>538</v>
      </c>
      <c r="B3376" s="1">
        <v>38910</v>
      </c>
      <c r="C3376" t="s">
        <v>539</v>
      </c>
      <c r="D3376" t="s">
        <v>568</v>
      </c>
      <c r="E3376" t="s">
        <v>569</v>
      </c>
      <c r="G3376" s="6" t="s">
        <v>88</v>
      </c>
      <c r="H3376" t="s">
        <v>96</v>
      </c>
      <c r="I3376" t="s">
        <v>45</v>
      </c>
      <c r="J3376" t="s">
        <v>93</v>
      </c>
      <c r="K3376">
        <v>1.4</v>
      </c>
      <c r="L3376">
        <v>142.5</v>
      </c>
      <c r="M3376" t="s">
        <v>501</v>
      </c>
      <c r="N3376">
        <v>142.5</v>
      </c>
      <c r="P3376" cm="1">
        <f t="array" ref="P3376">IF(Q3376&gt;0,INDEX(Q3376:Q15510,MATCH(TRUE,INDEX(Q3376:Q15510="",,),0)-1),"")</f>
        <v>5</v>
      </c>
      <c r="Q3376">
        <f t="shared" si="77"/>
        <v>2</v>
      </c>
      <c r="R3376">
        <f>IF(P3376="","",0)</f>
        <v>0</v>
      </c>
    </row>
    <row r="3377" spans="1:18" x14ac:dyDescent="0.3">
      <c r="A3377" t="s">
        <v>538</v>
      </c>
      <c r="B3377" s="1">
        <v>38910</v>
      </c>
      <c r="C3377" t="s">
        <v>539</v>
      </c>
      <c r="D3377" t="s">
        <v>568</v>
      </c>
      <c r="E3377" t="s">
        <v>569</v>
      </c>
      <c r="G3377" s="6" t="s">
        <v>88</v>
      </c>
      <c r="H3377" t="s">
        <v>128</v>
      </c>
      <c r="I3377" t="s">
        <v>21</v>
      </c>
      <c r="J3377" t="s">
        <v>73</v>
      </c>
      <c r="K3377">
        <v>75</v>
      </c>
      <c r="L3377">
        <v>31</v>
      </c>
      <c r="M3377" t="s">
        <v>501</v>
      </c>
      <c r="N3377">
        <v>31</v>
      </c>
      <c r="P3377" cm="1">
        <f t="array" ref="P3377">IF(Q3377&gt;0,INDEX(Q3377:Q15511,MATCH(TRUE,INDEX(Q3377:Q15511="",,),0)-1),"")</f>
        <v>5</v>
      </c>
      <c r="Q3377">
        <f t="shared" si="77"/>
        <v>2</v>
      </c>
      <c r="R3377">
        <f>IF(P3377="","",0)</f>
        <v>0</v>
      </c>
    </row>
    <row r="3378" spans="1:18" x14ac:dyDescent="0.3">
      <c r="A3378" t="s">
        <v>538</v>
      </c>
      <c r="B3378" s="1">
        <v>38910</v>
      </c>
      <c r="C3378" t="s">
        <v>539</v>
      </c>
      <c r="D3378" t="s">
        <v>568</v>
      </c>
      <c r="E3378" t="s">
        <v>569</v>
      </c>
      <c r="G3378" s="6" t="s">
        <v>88</v>
      </c>
      <c r="H3378" t="s">
        <v>116</v>
      </c>
      <c r="I3378" t="s">
        <v>21</v>
      </c>
      <c r="J3378" t="s">
        <v>73</v>
      </c>
      <c r="K3378">
        <v>27</v>
      </c>
      <c r="L3378">
        <v>23</v>
      </c>
      <c r="M3378" t="s">
        <v>501</v>
      </c>
      <c r="N3378">
        <v>23</v>
      </c>
      <c r="P3378" cm="1">
        <f t="array" ref="P3378">IF(Q3378&gt;0,INDEX(Q3378:Q15512,MATCH(TRUE,INDEX(Q3378:Q15512="",,),0)-1),"")</f>
        <v>5</v>
      </c>
      <c r="Q3378">
        <f t="shared" si="77"/>
        <v>2</v>
      </c>
      <c r="R3378">
        <f>IF(P3378="","",0)</f>
        <v>0</v>
      </c>
    </row>
    <row r="3379" spans="1:18" x14ac:dyDescent="0.3">
      <c r="A3379" t="s">
        <v>538</v>
      </c>
      <c r="B3379" s="1">
        <v>38910</v>
      </c>
      <c r="C3379" t="s">
        <v>539</v>
      </c>
      <c r="D3379" t="s">
        <v>568</v>
      </c>
      <c r="E3379" t="s">
        <v>569</v>
      </c>
      <c r="G3379" t="s">
        <v>19</v>
      </c>
      <c r="H3379" t="s">
        <v>102</v>
      </c>
      <c r="I3379" t="s">
        <v>45</v>
      </c>
      <c r="J3379" t="s">
        <v>93</v>
      </c>
      <c r="K3379">
        <v>41</v>
      </c>
      <c r="L3379">
        <v>409</v>
      </c>
      <c r="M3379" t="s">
        <v>542</v>
      </c>
      <c r="N3379">
        <v>500</v>
      </c>
      <c r="P3379" cm="1">
        <f t="array" ref="P3379">IF(Q3379&gt;0,INDEX(Q3379:Q15513,MATCH(TRUE,INDEX(Q3379:Q15513="",,),0)-1),"")</f>
        <v>5</v>
      </c>
      <c r="Q3379">
        <f t="shared" si="77"/>
        <v>3</v>
      </c>
      <c r="R3379">
        <f>IF(P3379="","",0)</f>
        <v>0</v>
      </c>
    </row>
    <row r="3380" spans="1:18" x14ac:dyDescent="0.3">
      <c r="A3380" t="s">
        <v>538</v>
      </c>
      <c r="B3380" s="1">
        <v>38910</v>
      </c>
      <c r="C3380" t="s">
        <v>539</v>
      </c>
      <c r="D3380" t="s">
        <v>568</v>
      </c>
      <c r="E3380" t="s">
        <v>569</v>
      </c>
      <c r="G3380" t="s">
        <v>19</v>
      </c>
      <c r="H3380" t="s">
        <v>100</v>
      </c>
      <c r="I3380" t="s">
        <v>45</v>
      </c>
      <c r="J3380" t="s">
        <v>93</v>
      </c>
      <c r="K3380">
        <v>38</v>
      </c>
      <c r="L3380">
        <v>186</v>
      </c>
      <c r="M3380" t="s">
        <v>542</v>
      </c>
      <c r="N3380">
        <v>200</v>
      </c>
      <c r="P3380" cm="1">
        <f t="array" ref="P3380">IF(Q3380&gt;0,INDEX(Q3380:Q15514,MATCH(TRUE,INDEX(Q3380:Q15514="",,),0)-1),"")</f>
        <v>5</v>
      </c>
      <c r="Q3380">
        <f t="shared" si="77"/>
        <v>3</v>
      </c>
      <c r="R3380">
        <f>IF(P3380="","",0)</f>
        <v>0</v>
      </c>
    </row>
    <row r="3381" spans="1:18" x14ac:dyDescent="0.3">
      <c r="A3381" t="s">
        <v>538</v>
      </c>
      <c r="B3381" s="1">
        <v>38910</v>
      </c>
      <c r="C3381" t="s">
        <v>539</v>
      </c>
      <c r="D3381" t="s">
        <v>568</v>
      </c>
      <c r="E3381" t="s">
        <v>569</v>
      </c>
      <c r="G3381" t="s">
        <v>19</v>
      </c>
      <c r="H3381" t="s">
        <v>279</v>
      </c>
      <c r="I3381" t="s">
        <v>45</v>
      </c>
      <c r="J3381" t="s">
        <v>93</v>
      </c>
      <c r="K3381">
        <v>18</v>
      </c>
      <c r="L3381">
        <v>153</v>
      </c>
      <c r="M3381" t="s">
        <v>542</v>
      </c>
      <c r="N3381">
        <v>200</v>
      </c>
      <c r="P3381" cm="1">
        <f t="array" ref="P3381">IF(Q3381&gt;0,INDEX(Q3381:Q15515,MATCH(TRUE,INDEX(Q3381:Q15515="",,),0)-1),"")</f>
        <v>5</v>
      </c>
      <c r="Q3381">
        <f t="shared" si="77"/>
        <v>3</v>
      </c>
      <c r="R3381">
        <f>IF(P3381="","",0)</f>
        <v>0</v>
      </c>
    </row>
    <row r="3382" spans="1:18" x14ac:dyDescent="0.3">
      <c r="A3382" t="s">
        <v>538</v>
      </c>
      <c r="B3382" s="1">
        <v>38910</v>
      </c>
      <c r="C3382" t="s">
        <v>539</v>
      </c>
      <c r="D3382" t="s">
        <v>568</v>
      </c>
      <c r="E3382" t="s">
        <v>569</v>
      </c>
      <c r="G3382" t="s">
        <v>19</v>
      </c>
      <c r="H3382" t="s">
        <v>100</v>
      </c>
      <c r="I3382" t="s">
        <v>21</v>
      </c>
      <c r="J3382" t="s">
        <v>73</v>
      </c>
      <c r="K3382">
        <v>138</v>
      </c>
      <c r="L3382">
        <v>18</v>
      </c>
      <c r="M3382" t="s">
        <v>542</v>
      </c>
      <c r="N3382">
        <v>18</v>
      </c>
      <c r="P3382" cm="1">
        <f t="array" ref="P3382">IF(Q3382&gt;0,INDEX(Q3382:Q15516,MATCH(TRUE,INDEX(Q3382:Q15516="",,),0)-1),"")</f>
        <v>5</v>
      </c>
      <c r="Q3382">
        <f t="shared" si="77"/>
        <v>3</v>
      </c>
      <c r="R3382">
        <f>IF(P3382="","",0)</f>
        <v>0</v>
      </c>
    </row>
    <row r="3383" spans="1:18" x14ac:dyDescent="0.3">
      <c r="A3383" t="s">
        <v>538</v>
      </c>
      <c r="B3383" s="1">
        <v>38910</v>
      </c>
      <c r="C3383" t="s">
        <v>539</v>
      </c>
      <c r="D3383" t="s">
        <v>568</v>
      </c>
      <c r="E3383" t="s">
        <v>569</v>
      </c>
      <c r="G3383" t="s">
        <v>19</v>
      </c>
      <c r="H3383" t="s">
        <v>72</v>
      </c>
      <c r="I3383" t="s">
        <v>21</v>
      </c>
      <c r="J3383" t="s">
        <v>73</v>
      </c>
      <c r="K3383">
        <v>555</v>
      </c>
      <c r="L3383">
        <v>26</v>
      </c>
      <c r="M3383" t="s">
        <v>542</v>
      </c>
      <c r="N3383">
        <v>40</v>
      </c>
      <c r="P3383" cm="1">
        <f t="array" ref="P3383">IF(Q3383&gt;0,INDEX(Q3383:Q15517,MATCH(TRUE,INDEX(Q3383:Q15517="",,),0)-1),"")</f>
        <v>5</v>
      </c>
      <c r="Q3383">
        <f t="shared" si="77"/>
        <v>3</v>
      </c>
      <c r="R3383">
        <f>IF(P3383="","",0)</f>
        <v>0</v>
      </c>
    </row>
    <row r="3384" spans="1:18" x14ac:dyDescent="0.3">
      <c r="A3384" t="s">
        <v>538</v>
      </c>
      <c r="B3384" s="1">
        <v>38910</v>
      </c>
      <c r="C3384" t="s">
        <v>539</v>
      </c>
      <c r="D3384" t="s">
        <v>568</v>
      </c>
      <c r="E3384" t="s">
        <v>569</v>
      </c>
      <c r="G3384" s="6" t="s">
        <v>88</v>
      </c>
      <c r="H3384" t="s">
        <v>96</v>
      </c>
      <c r="I3384" t="s">
        <v>45</v>
      </c>
      <c r="J3384" t="s">
        <v>93</v>
      </c>
      <c r="K3384">
        <v>1.4</v>
      </c>
      <c r="L3384">
        <v>142.5</v>
      </c>
      <c r="M3384" t="s">
        <v>542</v>
      </c>
      <c r="N3384">
        <v>142.5</v>
      </c>
      <c r="P3384" cm="1">
        <f t="array" ref="P3384">IF(Q3384&gt;0,INDEX(Q3384:Q15518,MATCH(TRUE,INDEX(Q3384:Q15518="",,),0)-1),"")</f>
        <v>5</v>
      </c>
      <c r="Q3384">
        <f t="shared" si="77"/>
        <v>3</v>
      </c>
      <c r="R3384">
        <f>IF(P3384="","",0)</f>
        <v>0</v>
      </c>
    </row>
    <row r="3385" spans="1:18" x14ac:dyDescent="0.3">
      <c r="A3385" t="s">
        <v>538</v>
      </c>
      <c r="B3385" s="1">
        <v>38910</v>
      </c>
      <c r="C3385" t="s">
        <v>539</v>
      </c>
      <c r="D3385" t="s">
        <v>568</v>
      </c>
      <c r="E3385" t="s">
        <v>569</v>
      </c>
      <c r="G3385" s="6" t="s">
        <v>88</v>
      </c>
      <c r="H3385" t="s">
        <v>128</v>
      </c>
      <c r="I3385" t="s">
        <v>21</v>
      </c>
      <c r="J3385" t="s">
        <v>73</v>
      </c>
      <c r="K3385">
        <v>75</v>
      </c>
      <c r="L3385">
        <v>31</v>
      </c>
      <c r="M3385" t="s">
        <v>542</v>
      </c>
      <c r="N3385">
        <v>31</v>
      </c>
      <c r="P3385" cm="1">
        <f t="array" ref="P3385">IF(Q3385&gt;0,INDEX(Q3385:Q15519,MATCH(TRUE,INDEX(Q3385:Q15519="",,),0)-1),"")</f>
        <v>5</v>
      </c>
      <c r="Q3385">
        <f t="shared" si="77"/>
        <v>3</v>
      </c>
      <c r="R3385">
        <f>IF(P3385="","",0)</f>
        <v>0</v>
      </c>
    </row>
    <row r="3386" spans="1:18" x14ac:dyDescent="0.3">
      <c r="A3386" t="s">
        <v>538</v>
      </c>
      <c r="B3386" s="1">
        <v>38910</v>
      </c>
      <c r="C3386" t="s">
        <v>539</v>
      </c>
      <c r="D3386" t="s">
        <v>568</v>
      </c>
      <c r="E3386" t="s">
        <v>569</v>
      </c>
      <c r="G3386" s="6" t="s">
        <v>88</v>
      </c>
      <c r="H3386" t="s">
        <v>116</v>
      </c>
      <c r="I3386" t="s">
        <v>21</v>
      </c>
      <c r="J3386" t="s">
        <v>73</v>
      </c>
      <c r="K3386">
        <v>27</v>
      </c>
      <c r="L3386">
        <v>23</v>
      </c>
      <c r="M3386" t="s">
        <v>542</v>
      </c>
      <c r="N3386">
        <v>23</v>
      </c>
      <c r="P3386" cm="1">
        <f t="array" ref="P3386">IF(Q3386&gt;0,INDEX(Q3386:Q15520,MATCH(TRUE,INDEX(Q3386:Q15520="",,),0)-1),"")</f>
        <v>5</v>
      </c>
      <c r="Q3386">
        <f t="shared" si="77"/>
        <v>3</v>
      </c>
      <c r="R3386">
        <f>IF(P3386="","",0)</f>
        <v>0</v>
      </c>
    </row>
    <row r="3387" spans="1:18" x14ac:dyDescent="0.3">
      <c r="A3387" t="s">
        <v>538</v>
      </c>
      <c r="B3387" s="1">
        <v>38910</v>
      </c>
      <c r="C3387" t="s">
        <v>539</v>
      </c>
      <c r="D3387" t="s">
        <v>568</v>
      </c>
      <c r="E3387" t="s">
        <v>569</v>
      </c>
      <c r="G3387" t="s">
        <v>19</v>
      </c>
      <c r="H3387" t="s">
        <v>102</v>
      </c>
      <c r="I3387" t="s">
        <v>45</v>
      </c>
      <c r="J3387" t="s">
        <v>93</v>
      </c>
      <c r="K3387">
        <v>41</v>
      </c>
      <c r="L3387">
        <v>409</v>
      </c>
      <c r="M3387" t="s">
        <v>557</v>
      </c>
      <c r="N3387">
        <v>409</v>
      </c>
      <c r="P3387" cm="1">
        <f t="array" ref="P3387">IF(Q3387&gt;0,INDEX(Q3387:Q15521,MATCH(TRUE,INDEX(Q3387:Q15521="",,),0)-1),"")</f>
        <v>5</v>
      </c>
      <c r="Q3387">
        <f t="shared" si="77"/>
        <v>4</v>
      </c>
      <c r="R3387">
        <f>IF(P3387="","",0)</f>
        <v>0</v>
      </c>
    </row>
    <row r="3388" spans="1:18" x14ac:dyDescent="0.3">
      <c r="A3388" t="s">
        <v>538</v>
      </c>
      <c r="B3388" s="1">
        <v>38910</v>
      </c>
      <c r="C3388" t="s">
        <v>539</v>
      </c>
      <c r="D3388" t="s">
        <v>568</v>
      </c>
      <c r="E3388" t="s">
        <v>569</v>
      </c>
      <c r="G3388" t="s">
        <v>19</v>
      </c>
      <c r="H3388" t="s">
        <v>100</v>
      </c>
      <c r="I3388" t="s">
        <v>45</v>
      </c>
      <c r="J3388" t="s">
        <v>93</v>
      </c>
      <c r="K3388">
        <v>38</v>
      </c>
      <c r="L3388">
        <v>186</v>
      </c>
      <c r="M3388" t="s">
        <v>557</v>
      </c>
      <c r="N3388">
        <v>186</v>
      </c>
      <c r="P3388" cm="1">
        <f t="array" ref="P3388">IF(Q3388&gt;0,INDEX(Q3388:Q15522,MATCH(TRUE,INDEX(Q3388:Q15522="",,),0)-1),"")</f>
        <v>5</v>
      </c>
      <c r="Q3388">
        <f t="shared" si="77"/>
        <v>4</v>
      </c>
      <c r="R3388">
        <f>IF(P3388="","",0)</f>
        <v>0</v>
      </c>
    </row>
    <row r="3389" spans="1:18" x14ac:dyDescent="0.3">
      <c r="A3389" t="s">
        <v>538</v>
      </c>
      <c r="B3389" s="1">
        <v>38910</v>
      </c>
      <c r="C3389" t="s">
        <v>539</v>
      </c>
      <c r="D3389" t="s">
        <v>568</v>
      </c>
      <c r="E3389" t="s">
        <v>569</v>
      </c>
      <c r="G3389" t="s">
        <v>19</v>
      </c>
      <c r="H3389" t="s">
        <v>279</v>
      </c>
      <c r="I3389" t="s">
        <v>45</v>
      </c>
      <c r="J3389" t="s">
        <v>93</v>
      </c>
      <c r="K3389">
        <v>18</v>
      </c>
      <c r="L3389">
        <v>153</v>
      </c>
      <c r="M3389" t="s">
        <v>557</v>
      </c>
      <c r="N3389">
        <v>153</v>
      </c>
      <c r="P3389" cm="1">
        <f t="array" ref="P3389">IF(Q3389&gt;0,INDEX(Q3389:Q15523,MATCH(TRUE,INDEX(Q3389:Q15523="",,),0)-1),"")</f>
        <v>5</v>
      </c>
      <c r="Q3389">
        <f t="shared" si="77"/>
        <v>4</v>
      </c>
      <c r="R3389">
        <f>IF(P3389="","",0)</f>
        <v>0</v>
      </c>
    </row>
    <row r="3390" spans="1:18" x14ac:dyDescent="0.3">
      <c r="A3390" t="s">
        <v>538</v>
      </c>
      <c r="B3390" s="1">
        <v>38910</v>
      </c>
      <c r="C3390" t="s">
        <v>539</v>
      </c>
      <c r="D3390" t="s">
        <v>568</v>
      </c>
      <c r="E3390" t="s">
        <v>569</v>
      </c>
      <c r="G3390" t="s">
        <v>19</v>
      </c>
      <c r="H3390" t="s">
        <v>100</v>
      </c>
      <c r="I3390" t="s">
        <v>21</v>
      </c>
      <c r="J3390" t="s">
        <v>73</v>
      </c>
      <c r="K3390">
        <v>138</v>
      </c>
      <c r="L3390">
        <v>18</v>
      </c>
      <c r="M3390" t="s">
        <v>557</v>
      </c>
      <c r="N3390">
        <v>18</v>
      </c>
      <c r="P3390" cm="1">
        <f t="array" ref="P3390">IF(Q3390&gt;0,INDEX(Q3390:Q15524,MATCH(TRUE,INDEX(Q3390:Q15524="",,),0)-1),"")</f>
        <v>5</v>
      </c>
      <c r="Q3390">
        <f t="shared" si="77"/>
        <v>4</v>
      </c>
      <c r="R3390">
        <f>IF(P3390="","",0)</f>
        <v>0</v>
      </c>
    </row>
    <row r="3391" spans="1:18" x14ac:dyDescent="0.3">
      <c r="A3391" t="s">
        <v>538</v>
      </c>
      <c r="B3391" s="1">
        <v>38910</v>
      </c>
      <c r="C3391" t="s">
        <v>539</v>
      </c>
      <c r="D3391" t="s">
        <v>568</v>
      </c>
      <c r="E3391" t="s">
        <v>569</v>
      </c>
      <c r="G3391" t="s">
        <v>19</v>
      </c>
      <c r="H3391" t="s">
        <v>72</v>
      </c>
      <c r="I3391" t="s">
        <v>21</v>
      </c>
      <c r="J3391" t="s">
        <v>73</v>
      </c>
      <c r="K3391">
        <v>555</v>
      </c>
      <c r="L3391">
        <v>26</v>
      </c>
      <c r="M3391" t="s">
        <v>557</v>
      </c>
      <c r="N3391">
        <v>35</v>
      </c>
      <c r="P3391" cm="1">
        <f t="array" ref="P3391">IF(Q3391&gt;0,INDEX(Q3391:Q15525,MATCH(TRUE,INDEX(Q3391:Q15525="",,),0)-1),"")</f>
        <v>5</v>
      </c>
      <c r="Q3391">
        <f t="shared" si="77"/>
        <v>4</v>
      </c>
      <c r="R3391">
        <f>IF(P3391="","",0)</f>
        <v>0</v>
      </c>
    </row>
    <row r="3392" spans="1:18" x14ac:dyDescent="0.3">
      <c r="A3392" t="s">
        <v>538</v>
      </c>
      <c r="B3392" s="1">
        <v>38910</v>
      </c>
      <c r="C3392" t="s">
        <v>539</v>
      </c>
      <c r="D3392" t="s">
        <v>568</v>
      </c>
      <c r="E3392" t="s">
        <v>569</v>
      </c>
      <c r="G3392" s="6" t="s">
        <v>88</v>
      </c>
      <c r="H3392" t="s">
        <v>96</v>
      </c>
      <c r="I3392" t="s">
        <v>45</v>
      </c>
      <c r="J3392" t="s">
        <v>93</v>
      </c>
      <c r="K3392">
        <v>1.4</v>
      </c>
      <c r="L3392">
        <v>142.5</v>
      </c>
      <c r="M3392" t="s">
        <v>557</v>
      </c>
      <c r="N3392">
        <v>142.5</v>
      </c>
      <c r="P3392" cm="1">
        <f t="array" ref="P3392">IF(Q3392&gt;0,INDEX(Q3392:Q15526,MATCH(TRUE,INDEX(Q3392:Q15526="",,),0)-1),"")</f>
        <v>5</v>
      </c>
      <c r="Q3392">
        <f t="shared" si="77"/>
        <v>4</v>
      </c>
      <c r="R3392">
        <f>IF(P3392="","",0)</f>
        <v>0</v>
      </c>
    </row>
    <row r="3393" spans="1:18" x14ac:dyDescent="0.3">
      <c r="A3393" t="s">
        <v>538</v>
      </c>
      <c r="B3393" s="1">
        <v>38910</v>
      </c>
      <c r="C3393" t="s">
        <v>539</v>
      </c>
      <c r="D3393" t="s">
        <v>568</v>
      </c>
      <c r="E3393" t="s">
        <v>569</v>
      </c>
      <c r="G3393" s="6" t="s">
        <v>88</v>
      </c>
      <c r="H3393" t="s">
        <v>128</v>
      </c>
      <c r="I3393" t="s">
        <v>21</v>
      </c>
      <c r="J3393" t="s">
        <v>73</v>
      </c>
      <c r="K3393">
        <v>75</v>
      </c>
      <c r="L3393">
        <v>31</v>
      </c>
      <c r="M3393" t="s">
        <v>557</v>
      </c>
      <c r="N3393">
        <v>31</v>
      </c>
      <c r="P3393" cm="1">
        <f t="array" ref="P3393">IF(Q3393&gt;0,INDEX(Q3393:Q15527,MATCH(TRUE,INDEX(Q3393:Q15527="",,),0)-1),"")</f>
        <v>5</v>
      </c>
      <c r="Q3393">
        <f t="shared" si="77"/>
        <v>4</v>
      </c>
      <c r="R3393">
        <f>IF(P3393="","",0)</f>
        <v>0</v>
      </c>
    </row>
    <row r="3394" spans="1:18" x14ac:dyDescent="0.3">
      <c r="A3394" t="s">
        <v>538</v>
      </c>
      <c r="B3394" s="1">
        <v>38910</v>
      </c>
      <c r="C3394" t="s">
        <v>539</v>
      </c>
      <c r="D3394" t="s">
        <v>568</v>
      </c>
      <c r="E3394" t="s">
        <v>569</v>
      </c>
      <c r="G3394" s="6" t="s">
        <v>88</v>
      </c>
      <c r="H3394" t="s">
        <v>116</v>
      </c>
      <c r="I3394" t="s">
        <v>21</v>
      </c>
      <c r="J3394" t="s">
        <v>73</v>
      </c>
      <c r="K3394">
        <v>27</v>
      </c>
      <c r="L3394">
        <v>23</v>
      </c>
      <c r="M3394" t="s">
        <v>557</v>
      </c>
      <c r="N3394">
        <v>23</v>
      </c>
      <c r="P3394" cm="1">
        <f t="array" ref="P3394">IF(Q3394&gt;0,INDEX(Q3394:Q15528,MATCH(TRUE,INDEX(Q3394:Q15528="",,),0)-1),"")</f>
        <v>5</v>
      </c>
      <c r="Q3394">
        <f t="shared" si="77"/>
        <v>4</v>
      </c>
      <c r="R3394">
        <f>IF(P3394="","",0)</f>
        <v>0</v>
      </c>
    </row>
    <row r="3395" spans="1:18" x14ac:dyDescent="0.3">
      <c r="A3395" t="s">
        <v>538</v>
      </c>
      <c r="B3395" s="1">
        <v>38910</v>
      </c>
      <c r="C3395" t="s">
        <v>539</v>
      </c>
      <c r="D3395" t="s">
        <v>568</v>
      </c>
      <c r="E3395" t="s">
        <v>569</v>
      </c>
      <c r="G3395" t="s">
        <v>19</v>
      </c>
      <c r="H3395" t="s">
        <v>102</v>
      </c>
      <c r="I3395" t="s">
        <v>45</v>
      </c>
      <c r="J3395" t="s">
        <v>93</v>
      </c>
      <c r="K3395">
        <v>41</v>
      </c>
      <c r="L3395">
        <v>409</v>
      </c>
      <c r="M3395" t="s">
        <v>558</v>
      </c>
      <c r="N3395">
        <v>409</v>
      </c>
      <c r="P3395" cm="1">
        <f t="array" ref="P3395">IF(Q3395&gt;0,INDEX(Q3395:Q15529,MATCH(TRUE,INDEX(Q3395:Q15529="",,),0)-1),"")</f>
        <v>5</v>
      </c>
      <c r="Q3395">
        <f t="shared" si="77"/>
        <v>5</v>
      </c>
      <c r="R3395">
        <f>IF(P3395="","",0)</f>
        <v>0</v>
      </c>
    </row>
    <row r="3396" spans="1:18" x14ac:dyDescent="0.3">
      <c r="A3396" t="s">
        <v>538</v>
      </c>
      <c r="B3396" s="1">
        <v>38910</v>
      </c>
      <c r="C3396" t="s">
        <v>539</v>
      </c>
      <c r="D3396" t="s">
        <v>568</v>
      </c>
      <c r="E3396" t="s">
        <v>569</v>
      </c>
      <c r="G3396" t="s">
        <v>19</v>
      </c>
      <c r="H3396" t="s">
        <v>100</v>
      </c>
      <c r="I3396" t="s">
        <v>45</v>
      </c>
      <c r="J3396" t="s">
        <v>93</v>
      </c>
      <c r="K3396">
        <v>38</v>
      </c>
      <c r="L3396">
        <v>186</v>
      </c>
      <c r="M3396" t="s">
        <v>558</v>
      </c>
      <c r="N3396">
        <v>186</v>
      </c>
      <c r="P3396" cm="1">
        <f t="array" ref="P3396">IF(Q3396&gt;0,INDEX(Q3396:Q15530,MATCH(TRUE,INDEX(Q3396:Q15530="",,),0)-1),"")</f>
        <v>5</v>
      </c>
      <c r="Q3396">
        <f t="shared" si="77"/>
        <v>5</v>
      </c>
      <c r="R3396">
        <f>IF(P3396="","",0)</f>
        <v>0</v>
      </c>
    </row>
    <row r="3397" spans="1:18" x14ac:dyDescent="0.3">
      <c r="A3397" t="s">
        <v>538</v>
      </c>
      <c r="B3397" s="1">
        <v>38910</v>
      </c>
      <c r="C3397" t="s">
        <v>539</v>
      </c>
      <c r="D3397" t="s">
        <v>568</v>
      </c>
      <c r="E3397" t="s">
        <v>569</v>
      </c>
      <c r="G3397" t="s">
        <v>19</v>
      </c>
      <c r="H3397" t="s">
        <v>279</v>
      </c>
      <c r="I3397" t="s">
        <v>45</v>
      </c>
      <c r="J3397" t="s">
        <v>93</v>
      </c>
      <c r="K3397">
        <v>18</v>
      </c>
      <c r="L3397">
        <v>153</v>
      </c>
      <c r="M3397" t="s">
        <v>558</v>
      </c>
      <c r="N3397">
        <v>153</v>
      </c>
      <c r="P3397" cm="1">
        <f t="array" ref="P3397">IF(Q3397&gt;0,INDEX(Q3397:Q15531,MATCH(TRUE,INDEX(Q3397:Q15531="",,),0)-1),"")</f>
        <v>5</v>
      </c>
      <c r="Q3397">
        <f t="shared" si="77"/>
        <v>5</v>
      </c>
      <c r="R3397">
        <f>IF(P3397="","",0)</f>
        <v>0</v>
      </c>
    </row>
    <row r="3398" spans="1:18" x14ac:dyDescent="0.3">
      <c r="A3398" t="s">
        <v>538</v>
      </c>
      <c r="B3398" s="1">
        <v>38910</v>
      </c>
      <c r="C3398" t="s">
        <v>539</v>
      </c>
      <c r="D3398" t="s">
        <v>568</v>
      </c>
      <c r="E3398" t="s">
        <v>569</v>
      </c>
      <c r="G3398" t="s">
        <v>19</v>
      </c>
      <c r="H3398" t="s">
        <v>100</v>
      </c>
      <c r="I3398" t="s">
        <v>21</v>
      </c>
      <c r="J3398" t="s">
        <v>73</v>
      </c>
      <c r="K3398">
        <v>138</v>
      </c>
      <c r="L3398">
        <v>18</v>
      </c>
      <c r="M3398" t="s">
        <v>558</v>
      </c>
      <c r="N3398">
        <v>20</v>
      </c>
      <c r="P3398" cm="1">
        <f t="array" ref="P3398">IF(Q3398&gt;0,INDEX(Q3398:Q15532,MATCH(TRUE,INDEX(Q3398:Q15532="",,),0)-1),"")</f>
        <v>5</v>
      </c>
      <c r="Q3398">
        <f t="shared" si="77"/>
        <v>5</v>
      </c>
      <c r="R3398">
        <f>IF(P3398="","",0)</f>
        <v>0</v>
      </c>
    </row>
    <row r="3399" spans="1:18" x14ac:dyDescent="0.3">
      <c r="A3399" t="s">
        <v>538</v>
      </c>
      <c r="B3399" s="1">
        <v>38910</v>
      </c>
      <c r="C3399" t="s">
        <v>539</v>
      </c>
      <c r="D3399" t="s">
        <v>568</v>
      </c>
      <c r="E3399" t="s">
        <v>569</v>
      </c>
      <c r="G3399" t="s">
        <v>19</v>
      </c>
      <c r="H3399" t="s">
        <v>72</v>
      </c>
      <c r="I3399" t="s">
        <v>21</v>
      </c>
      <c r="J3399" t="s">
        <v>73</v>
      </c>
      <c r="K3399">
        <v>555</v>
      </c>
      <c r="L3399">
        <v>26</v>
      </c>
      <c r="M3399" t="s">
        <v>558</v>
      </c>
      <c r="N3399">
        <v>26</v>
      </c>
      <c r="P3399" cm="1">
        <f t="array" ref="P3399">IF(Q3399&gt;0,INDEX(Q3399:Q15533,MATCH(TRUE,INDEX(Q3399:Q15533="",,),0)-1),"")</f>
        <v>5</v>
      </c>
      <c r="Q3399">
        <f t="shared" si="77"/>
        <v>5</v>
      </c>
      <c r="R3399">
        <f>IF(P3399="","",0)</f>
        <v>0</v>
      </c>
    </row>
    <row r="3400" spans="1:18" x14ac:dyDescent="0.3">
      <c r="A3400" t="s">
        <v>538</v>
      </c>
      <c r="B3400" s="1">
        <v>38910</v>
      </c>
      <c r="C3400" t="s">
        <v>539</v>
      </c>
      <c r="D3400" t="s">
        <v>568</v>
      </c>
      <c r="E3400" t="s">
        <v>569</v>
      </c>
      <c r="G3400" s="6" t="s">
        <v>88</v>
      </c>
      <c r="H3400" t="s">
        <v>96</v>
      </c>
      <c r="I3400" t="s">
        <v>45</v>
      </c>
      <c r="J3400" t="s">
        <v>93</v>
      </c>
      <c r="K3400">
        <v>1.4</v>
      </c>
      <c r="L3400">
        <v>142.5</v>
      </c>
      <c r="M3400" t="s">
        <v>558</v>
      </c>
      <c r="N3400">
        <v>142.5</v>
      </c>
      <c r="P3400" cm="1">
        <f t="array" ref="P3400">IF(Q3400&gt;0,INDEX(Q3400:Q15534,MATCH(TRUE,INDEX(Q3400:Q15534="",,),0)-1),"")</f>
        <v>5</v>
      </c>
      <c r="Q3400">
        <f t="shared" si="77"/>
        <v>5</v>
      </c>
      <c r="R3400">
        <f>IF(P3400="","",0)</f>
        <v>0</v>
      </c>
    </row>
    <row r="3401" spans="1:18" x14ac:dyDescent="0.3">
      <c r="A3401" t="s">
        <v>538</v>
      </c>
      <c r="B3401" s="1">
        <v>38910</v>
      </c>
      <c r="C3401" t="s">
        <v>539</v>
      </c>
      <c r="D3401" t="s">
        <v>568</v>
      </c>
      <c r="E3401" t="s">
        <v>569</v>
      </c>
      <c r="G3401" s="6" t="s">
        <v>88</v>
      </c>
      <c r="H3401" t="s">
        <v>128</v>
      </c>
      <c r="I3401" t="s">
        <v>21</v>
      </c>
      <c r="J3401" t="s">
        <v>73</v>
      </c>
      <c r="K3401">
        <v>75</v>
      </c>
      <c r="L3401">
        <v>31</v>
      </c>
      <c r="M3401" t="s">
        <v>558</v>
      </c>
      <c r="N3401">
        <v>31</v>
      </c>
      <c r="P3401" cm="1">
        <f t="array" ref="P3401">IF(Q3401&gt;0,INDEX(Q3401:Q15535,MATCH(TRUE,INDEX(Q3401:Q15535="",,),0)-1),"")</f>
        <v>5</v>
      </c>
      <c r="Q3401">
        <f t="shared" si="77"/>
        <v>5</v>
      </c>
      <c r="R3401">
        <f>IF(P3401="","",0)</f>
        <v>0</v>
      </c>
    </row>
    <row r="3402" spans="1:18" x14ac:dyDescent="0.3">
      <c r="A3402" t="s">
        <v>538</v>
      </c>
      <c r="B3402" s="1">
        <v>38910</v>
      </c>
      <c r="C3402" t="s">
        <v>539</v>
      </c>
      <c r="D3402" t="s">
        <v>568</v>
      </c>
      <c r="E3402" t="s">
        <v>569</v>
      </c>
      <c r="G3402" s="6" t="s">
        <v>88</v>
      </c>
      <c r="H3402" t="s">
        <v>116</v>
      </c>
      <c r="I3402" t="s">
        <v>21</v>
      </c>
      <c r="J3402" t="s">
        <v>73</v>
      </c>
      <c r="K3402">
        <v>27</v>
      </c>
      <c r="L3402">
        <v>23</v>
      </c>
      <c r="M3402" t="s">
        <v>558</v>
      </c>
      <c r="N3402">
        <v>23</v>
      </c>
      <c r="P3402" cm="1">
        <f t="array" ref="P3402">IF(Q3402&gt;0,INDEX(Q3402:Q15536,MATCH(TRUE,INDEX(Q3402:Q15536="",,),0)-1),"")</f>
        <v>5</v>
      </c>
      <c r="Q3402">
        <f t="shared" si="77"/>
        <v>5</v>
      </c>
      <c r="R3402">
        <f>IF(P3402="","",0)</f>
        <v>0</v>
      </c>
    </row>
    <row r="3403" spans="1:18" x14ac:dyDescent="0.3">
      <c r="P3403" t="str" cm="1">
        <f t="array" ref="P3403">IF(Q3403&gt;0,INDEX(Q3403:Q15537,MATCH(TRUE,INDEX(Q3403:Q15537="",,),0)-1),"")</f>
        <v/>
      </c>
      <c r="R3403" t="str">
        <f>IF(P3403="","",0)</f>
        <v/>
      </c>
    </row>
    <row r="3404" spans="1:18" x14ac:dyDescent="0.3">
      <c r="A3404" t="s">
        <v>538</v>
      </c>
      <c r="B3404" s="1">
        <v>38910</v>
      </c>
      <c r="C3404" t="s">
        <v>539</v>
      </c>
      <c r="D3404" t="s">
        <v>570</v>
      </c>
      <c r="E3404" t="s">
        <v>571</v>
      </c>
      <c r="G3404" t="s">
        <v>19</v>
      </c>
      <c r="H3404" t="s">
        <v>128</v>
      </c>
      <c r="I3404" t="s">
        <v>21</v>
      </c>
      <c r="J3404" t="s">
        <v>73</v>
      </c>
      <c r="K3404">
        <v>480</v>
      </c>
      <c r="L3404">
        <v>34</v>
      </c>
      <c r="M3404" t="s">
        <v>439</v>
      </c>
      <c r="N3404">
        <v>34</v>
      </c>
      <c r="O3404" t="s">
        <v>24</v>
      </c>
      <c r="P3404" cm="1">
        <f t="array" ref="P3404">IF(Q3404&gt;0,INDEX(Q3404:Q15538,MATCH(TRUE,INDEX(Q3404:Q15538="",,),0)-1),"")</f>
        <v>4</v>
      </c>
      <c r="Q3404">
        <f>INT((ROW()-3404)/8)+1</f>
        <v>1</v>
      </c>
      <c r="R3404">
        <f>IF(P3404="","",0)</f>
        <v>0</v>
      </c>
    </row>
    <row r="3405" spans="1:18" x14ac:dyDescent="0.3">
      <c r="A3405" t="s">
        <v>538</v>
      </c>
      <c r="B3405" s="1">
        <v>38910</v>
      </c>
      <c r="C3405" t="s">
        <v>539</v>
      </c>
      <c r="D3405" t="s">
        <v>570</v>
      </c>
      <c r="E3405" t="s">
        <v>571</v>
      </c>
      <c r="G3405" t="s">
        <v>19</v>
      </c>
      <c r="H3405" t="s">
        <v>116</v>
      </c>
      <c r="I3405" t="s">
        <v>21</v>
      </c>
      <c r="J3405" t="s">
        <v>73</v>
      </c>
      <c r="K3405">
        <v>145</v>
      </c>
      <c r="L3405">
        <v>23</v>
      </c>
      <c r="M3405" t="s">
        <v>439</v>
      </c>
      <c r="N3405">
        <v>23</v>
      </c>
      <c r="O3405" t="s">
        <v>24</v>
      </c>
      <c r="P3405" cm="1">
        <f t="array" ref="P3405">IF(Q3405&gt;0,INDEX(Q3405:Q15539,MATCH(TRUE,INDEX(Q3405:Q15539="",,),0)-1),"")</f>
        <v>4</v>
      </c>
      <c r="Q3405">
        <f t="shared" ref="Q3405:Q3435" si="78">INT((ROW()-3404)/8)+1</f>
        <v>1</v>
      </c>
      <c r="R3405">
        <f>IF(P3405="","",0)</f>
        <v>0</v>
      </c>
    </row>
    <row r="3406" spans="1:18" x14ac:dyDescent="0.3">
      <c r="A3406" t="s">
        <v>538</v>
      </c>
      <c r="B3406" s="1">
        <v>38910</v>
      </c>
      <c r="C3406" t="s">
        <v>539</v>
      </c>
      <c r="D3406" t="s">
        <v>570</v>
      </c>
      <c r="E3406" t="s">
        <v>571</v>
      </c>
      <c r="G3406" t="s">
        <v>19</v>
      </c>
      <c r="H3406" t="s">
        <v>72</v>
      </c>
      <c r="I3406" t="s">
        <v>21</v>
      </c>
      <c r="J3406" t="s">
        <v>73</v>
      </c>
      <c r="K3406">
        <v>138</v>
      </c>
      <c r="L3406">
        <v>25</v>
      </c>
      <c r="M3406" t="s">
        <v>439</v>
      </c>
      <c r="N3406">
        <v>108.01</v>
      </c>
      <c r="O3406" t="s">
        <v>24</v>
      </c>
      <c r="P3406" cm="1">
        <f t="array" ref="P3406">IF(Q3406&gt;0,INDEX(Q3406:Q15540,MATCH(TRUE,INDEX(Q3406:Q15540="",,),0)-1),"")</f>
        <v>4</v>
      </c>
      <c r="Q3406">
        <f t="shared" si="78"/>
        <v>1</v>
      </c>
      <c r="R3406">
        <f>IF(P3406="","",0)</f>
        <v>0</v>
      </c>
    </row>
    <row r="3407" spans="1:18" x14ac:dyDescent="0.3">
      <c r="A3407" t="s">
        <v>538</v>
      </c>
      <c r="B3407" s="1">
        <v>38910</v>
      </c>
      <c r="C3407" t="s">
        <v>539</v>
      </c>
      <c r="D3407" t="s">
        <v>570</v>
      </c>
      <c r="E3407" t="s">
        <v>571</v>
      </c>
      <c r="G3407" s="6" t="s">
        <v>88</v>
      </c>
      <c r="H3407" t="s">
        <v>100</v>
      </c>
      <c r="I3407" t="s">
        <v>45</v>
      </c>
      <c r="J3407" t="s">
        <v>93</v>
      </c>
      <c r="K3407">
        <v>8.5</v>
      </c>
      <c r="L3407">
        <v>189</v>
      </c>
      <c r="M3407" t="s">
        <v>439</v>
      </c>
      <c r="N3407">
        <v>189</v>
      </c>
      <c r="O3407" t="s">
        <v>24</v>
      </c>
      <c r="P3407" cm="1">
        <f t="array" ref="P3407">IF(Q3407&gt;0,INDEX(Q3407:Q15541,MATCH(TRUE,INDEX(Q3407:Q15541="",,),0)-1),"")</f>
        <v>4</v>
      </c>
      <c r="Q3407">
        <f t="shared" si="78"/>
        <v>1</v>
      </c>
      <c r="R3407">
        <f>IF(P3407="","",0)</f>
        <v>0</v>
      </c>
    </row>
    <row r="3408" spans="1:18" x14ac:dyDescent="0.3">
      <c r="A3408" t="s">
        <v>538</v>
      </c>
      <c r="B3408" s="1">
        <v>38910</v>
      </c>
      <c r="C3408" t="s">
        <v>539</v>
      </c>
      <c r="D3408" t="s">
        <v>570</v>
      </c>
      <c r="E3408" t="s">
        <v>571</v>
      </c>
      <c r="G3408" s="6" t="s">
        <v>88</v>
      </c>
      <c r="H3408" t="s">
        <v>72</v>
      </c>
      <c r="I3408" t="s">
        <v>45</v>
      </c>
      <c r="J3408" t="s">
        <v>93</v>
      </c>
      <c r="K3408">
        <v>2.8</v>
      </c>
      <c r="L3408">
        <v>149</v>
      </c>
      <c r="M3408" t="s">
        <v>439</v>
      </c>
      <c r="N3408">
        <v>149</v>
      </c>
      <c r="O3408" t="s">
        <v>24</v>
      </c>
      <c r="P3408" cm="1">
        <f t="array" ref="P3408">IF(Q3408&gt;0,INDEX(Q3408:Q15542,MATCH(TRUE,INDEX(Q3408:Q15542="",,),0)-1),"")</f>
        <v>4</v>
      </c>
      <c r="Q3408">
        <f t="shared" si="78"/>
        <v>1</v>
      </c>
      <c r="R3408">
        <f>IF(P3408="","",0)</f>
        <v>0</v>
      </c>
    </row>
    <row r="3409" spans="1:18" x14ac:dyDescent="0.3">
      <c r="A3409" t="s">
        <v>538</v>
      </c>
      <c r="B3409" s="1">
        <v>38910</v>
      </c>
      <c r="C3409" t="s">
        <v>539</v>
      </c>
      <c r="D3409" t="s">
        <v>570</v>
      </c>
      <c r="E3409" t="s">
        <v>571</v>
      </c>
      <c r="G3409" s="6" t="s">
        <v>88</v>
      </c>
      <c r="H3409" t="s">
        <v>100</v>
      </c>
      <c r="I3409" t="s">
        <v>21</v>
      </c>
      <c r="J3409" t="s">
        <v>73</v>
      </c>
      <c r="K3409">
        <v>60</v>
      </c>
      <c r="L3409">
        <v>20</v>
      </c>
      <c r="M3409" t="s">
        <v>439</v>
      </c>
      <c r="N3409">
        <v>20</v>
      </c>
      <c r="O3409" t="s">
        <v>24</v>
      </c>
      <c r="P3409" cm="1">
        <f t="array" ref="P3409">IF(Q3409&gt;0,INDEX(Q3409:Q15543,MATCH(TRUE,INDEX(Q3409:Q15543="",,),0)-1),"")</f>
        <v>4</v>
      </c>
      <c r="Q3409">
        <f t="shared" si="78"/>
        <v>1</v>
      </c>
      <c r="R3409">
        <f>IF(P3409="","",0)</f>
        <v>0</v>
      </c>
    </row>
    <row r="3410" spans="1:18" x14ac:dyDescent="0.3">
      <c r="A3410" t="s">
        <v>538</v>
      </c>
      <c r="B3410" s="1">
        <v>38910</v>
      </c>
      <c r="C3410" t="s">
        <v>539</v>
      </c>
      <c r="D3410" t="s">
        <v>570</v>
      </c>
      <c r="E3410" t="s">
        <v>571</v>
      </c>
      <c r="G3410" s="6" t="s">
        <v>88</v>
      </c>
      <c r="H3410" t="s">
        <v>96</v>
      </c>
      <c r="I3410" t="s">
        <v>21</v>
      </c>
      <c r="J3410" t="s">
        <v>73</v>
      </c>
      <c r="K3410">
        <v>30</v>
      </c>
      <c r="L3410">
        <v>21</v>
      </c>
      <c r="M3410" t="s">
        <v>439</v>
      </c>
      <c r="N3410">
        <v>21</v>
      </c>
      <c r="O3410" t="s">
        <v>24</v>
      </c>
      <c r="P3410" cm="1">
        <f t="array" ref="P3410">IF(Q3410&gt;0,INDEX(Q3410:Q15544,MATCH(TRUE,INDEX(Q3410:Q15544="",,),0)-1),"")</f>
        <v>4</v>
      </c>
      <c r="Q3410">
        <f t="shared" si="78"/>
        <v>1</v>
      </c>
      <c r="R3410">
        <f>IF(P3410="","",0)</f>
        <v>0</v>
      </c>
    </row>
    <row r="3411" spans="1:18" x14ac:dyDescent="0.3">
      <c r="A3411" t="s">
        <v>538</v>
      </c>
      <c r="B3411" s="1">
        <v>38910</v>
      </c>
      <c r="C3411" t="s">
        <v>539</v>
      </c>
      <c r="D3411" t="s">
        <v>570</v>
      </c>
      <c r="E3411" t="s">
        <v>571</v>
      </c>
      <c r="G3411" s="6" t="s">
        <v>88</v>
      </c>
      <c r="H3411" t="s">
        <v>265</v>
      </c>
      <c r="I3411" t="s">
        <v>21</v>
      </c>
      <c r="J3411" t="s">
        <v>73</v>
      </c>
      <c r="K3411">
        <v>15</v>
      </c>
      <c r="L3411">
        <v>27</v>
      </c>
      <c r="M3411" t="s">
        <v>439</v>
      </c>
      <c r="N3411">
        <v>27</v>
      </c>
      <c r="O3411" t="s">
        <v>24</v>
      </c>
      <c r="P3411" cm="1">
        <f t="array" ref="P3411">IF(Q3411&gt;0,INDEX(Q3411:Q15545,MATCH(TRUE,INDEX(Q3411:Q15545="",,),0)-1),"")</f>
        <v>4</v>
      </c>
      <c r="Q3411">
        <f t="shared" si="78"/>
        <v>1</v>
      </c>
      <c r="R3411">
        <f>IF(P3411="","",0)</f>
        <v>0</v>
      </c>
    </row>
    <row r="3412" spans="1:18" x14ac:dyDescent="0.3">
      <c r="A3412" t="s">
        <v>538</v>
      </c>
      <c r="B3412" s="1">
        <v>38910</v>
      </c>
      <c r="C3412" t="s">
        <v>539</v>
      </c>
      <c r="D3412" t="s">
        <v>570</v>
      </c>
      <c r="E3412" t="s">
        <v>571</v>
      </c>
      <c r="G3412" t="s">
        <v>19</v>
      </c>
      <c r="H3412" t="s">
        <v>128</v>
      </c>
      <c r="I3412" t="s">
        <v>21</v>
      </c>
      <c r="J3412" t="s">
        <v>73</v>
      </c>
      <c r="K3412">
        <v>480</v>
      </c>
      <c r="L3412">
        <v>34</v>
      </c>
      <c r="M3412" t="s">
        <v>555</v>
      </c>
      <c r="N3412">
        <v>39.020000000000003</v>
      </c>
      <c r="P3412" cm="1">
        <f t="array" ref="P3412">IF(Q3412&gt;0,INDEX(Q3412:Q15546,MATCH(TRUE,INDEX(Q3412:Q15546="",,),0)-1),"")</f>
        <v>4</v>
      </c>
      <c r="Q3412">
        <f t="shared" si="78"/>
        <v>2</v>
      </c>
      <c r="R3412">
        <f>IF(P3412="","",0)</f>
        <v>0</v>
      </c>
    </row>
    <row r="3413" spans="1:18" x14ac:dyDescent="0.3">
      <c r="A3413" t="s">
        <v>538</v>
      </c>
      <c r="B3413" s="1">
        <v>38910</v>
      </c>
      <c r="C3413" t="s">
        <v>539</v>
      </c>
      <c r="D3413" t="s">
        <v>570</v>
      </c>
      <c r="E3413" t="s">
        <v>571</v>
      </c>
      <c r="G3413" t="s">
        <v>19</v>
      </c>
      <c r="H3413" t="s">
        <v>116</v>
      </c>
      <c r="I3413" t="s">
        <v>21</v>
      </c>
      <c r="J3413" t="s">
        <v>73</v>
      </c>
      <c r="K3413">
        <v>145</v>
      </c>
      <c r="L3413">
        <v>23</v>
      </c>
      <c r="M3413" t="s">
        <v>555</v>
      </c>
      <c r="N3413">
        <v>27.02</v>
      </c>
      <c r="P3413" cm="1">
        <f t="array" ref="P3413">IF(Q3413&gt;0,INDEX(Q3413:Q15547,MATCH(TRUE,INDEX(Q3413:Q15547="",,),0)-1),"")</f>
        <v>4</v>
      </c>
      <c r="Q3413">
        <f t="shared" si="78"/>
        <v>2</v>
      </c>
      <c r="R3413">
        <f>IF(P3413="","",0)</f>
        <v>0</v>
      </c>
    </row>
    <row r="3414" spans="1:18" x14ac:dyDescent="0.3">
      <c r="A3414" t="s">
        <v>538</v>
      </c>
      <c r="B3414" s="1">
        <v>38910</v>
      </c>
      <c r="C3414" t="s">
        <v>539</v>
      </c>
      <c r="D3414" t="s">
        <v>570</v>
      </c>
      <c r="E3414" t="s">
        <v>571</v>
      </c>
      <c r="G3414" t="s">
        <v>19</v>
      </c>
      <c r="H3414" t="s">
        <v>72</v>
      </c>
      <c r="I3414" t="s">
        <v>21</v>
      </c>
      <c r="J3414" t="s">
        <v>73</v>
      </c>
      <c r="K3414">
        <v>138</v>
      </c>
      <c r="L3414">
        <v>25</v>
      </c>
      <c r="M3414" t="s">
        <v>555</v>
      </c>
      <c r="N3414">
        <v>30.02</v>
      </c>
      <c r="P3414" cm="1">
        <f t="array" ref="P3414">IF(Q3414&gt;0,INDEX(Q3414:Q15548,MATCH(TRUE,INDEX(Q3414:Q15548="",,),0)-1),"")</f>
        <v>4</v>
      </c>
      <c r="Q3414">
        <f t="shared" si="78"/>
        <v>2</v>
      </c>
      <c r="R3414">
        <f>IF(P3414="","",0)</f>
        <v>0</v>
      </c>
    </row>
    <row r="3415" spans="1:18" x14ac:dyDescent="0.3">
      <c r="A3415" t="s">
        <v>538</v>
      </c>
      <c r="B3415" s="1">
        <v>38910</v>
      </c>
      <c r="C3415" t="s">
        <v>539</v>
      </c>
      <c r="D3415" t="s">
        <v>570</v>
      </c>
      <c r="E3415" t="s">
        <v>571</v>
      </c>
      <c r="G3415" s="6" t="s">
        <v>88</v>
      </c>
      <c r="H3415" t="s">
        <v>100</v>
      </c>
      <c r="I3415" t="s">
        <v>45</v>
      </c>
      <c r="J3415" t="s">
        <v>93</v>
      </c>
      <c r="K3415">
        <v>8.5</v>
      </c>
      <c r="L3415">
        <v>189</v>
      </c>
      <c r="M3415" t="s">
        <v>555</v>
      </c>
      <c r="N3415">
        <v>189</v>
      </c>
      <c r="P3415" cm="1">
        <f t="array" ref="P3415">IF(Q3415&gt;0,INDEX(Q3415:Q15549,MATCH(TRUE,INDEX(Q3415:Q15549="",,),0)-1),"")</f>
        <v>4</v>
      </c>
      <c r="Q3415">
        <f t="shared" si="78"/>
        <v>2</v>
      </c>
      <c r="R3415">
        <f>IF(P3415="","",0)</f>
        <v>0</v>
      </c>
    </row>
    <row r="3416" spans="1:18" x14ac:dyDescent="0.3">
      <c r="A3416" t="s">
        <v>538</v>
      </c>
      <c r="B3416" s="1">
        <v>38910</v>
      </c>
      <c r="C3416" t="s">
        <v>539</v>
      </c>
      <c r="D3416" t="s">
        <v>570</v>
      </c>
      <c r="E3416" t="s">
        <v>571</v>
      </c>
      <c r="G3416" s="6" t="s">
        <v>88</v>
      </c>
      <c r="H3416" t="s">
        <v>72</v>
      </c>
      <c r="I3416" t="s">
        <v>45</v>
      </c>
      <c r="J3416" t="s">
        <v>93</v>
      </c>
      <c r="K3416">
        <v>2.8</v>
      </c>
      <c r="L3416">
        <v>149</v>
      </c>
      <c r="M3416" t="s">
        <v>555</v>
      </c>
      <c r="N3416">
        <v>149</v>
      </c>
      <c r="P3416" cm="1">
        <f t="array" ref="P3416">IF(Q3416&gt;0,INDEX(Q3416:Q15550,MATCH(TRUE,INDEX(Q3416:Q15550="",,),0)-1),"")</f>
        <v>4</v>
      </c>
      <c r="Q3416">
        <f t="shared" si="78"/>
        <v>2</v>
      </c>
      <c r="R3416">
        <f>IF(P3416="","",0)</f>
        <v>0</v>
      </c>
    </row>
    <row r="3417" spans="1:18" x14ac:dyDescent="0.3">
      <c r="A3417" t="s">
        <v>538</v>
      </c>
      <c r="B3417" s="1">
        <v>38910</v>
      </c>
      <c r="C3417" t="s">
        <v>539</v>
      </c>
      <c r="D3417" t="s">
        <v>570</v>
      </c>
      <c r="E3417" t="s">
        <v>571</v>
      </c>
      <c r="G3417" s="6" t="s">
        <v>88</v>
      </c>
      <c r="H3417" t="s">
        <v>100</v>
      </c>
      <c r="I3417" t="s">
        <v>21</v>
      </c>
      <c r="J3417" t="s">
        <v>73</v>
      </c>
      <c r="K3417">
        <v>60</v>
      </c>
      <c r="L3417">
        <v>20</v>
      </c>
      <c r="M3417" t="s">
        <v>555</v>
      </c>
      <c r="N3417">
        <v>20</v>
      </c>
      <c r="P3417" cm="1">
        <f t="array" ref="P3417">IF(Q3417&gt;0,INDEX(Q3417:Q15551,MATCH(TRUE,INDEX(Q3417:Q15551="",,),0)-1),"")</f>
        <v>4</v>
      </c>
      <c r="Q3417">
        <f t="shared" si="78"/>
        <v>2</v>
      </c>
      <c r="R3417">
        <f>IF(P3417="","",0)</f>
        <v>0</v>
      </c>
    </row>
    <row r="3418" spans="1:18" x14ac:dyDescent="0.3">
      <c r="A3418" t="s">
        <v>538</v>
      </c>
      <c r="B3418" s="1">
        <v>38910</v>
      </c>
      <c r="C3418" t="s">
        <v>539</v>
      </c>
      <c r="D3418" t="s">
        <v>570</v>
      </c>
      <c r="E3418" t="s">
        <v>571</v>
      </c>
      <c r="G3418" s="6" t="s">
        <v>88</v>
      </c>
      <c r="H3418" t="s">
        <v>96</v>
      </c>
      <c r="I3418" t="s">
        <v>21</v>
      </c>
      <c r="J3418" t="s">
        <v>73</v>
      </c>
      <c r="K3418">
        <v>30</v>
      </c>
      <c r="L3418">
        <v>21</v>
      </c>
      <c r="M3418" t="s">
        <v>555</v>
      </c>
      <c r="N3418">
        <v>21</v>
      </c>
      <c r="P3418" cm="1">
        <f t="array" ref="P3418">IF(Q3418&gt;0,INDEX(Q3418:Q15552,MATCH(TRUE,INDEX(Q3418:Q15552="",,),0)-1),"")</f>
        <v>4</v>
      </c>
      <c r="Q3418">
        <f t="shared" si="78"/>
        <v>2</v>
      </c>
      <c r="R3418">
        <f>IF(P3418="","",0)</f>
        <v>0</v>
      </c>
    </row>
    <row r="3419" spans="1:18" x14ac:dyDescent="0.3">
      <c r="A3419" t="s">
        <v>538</v>
      </c>
      <c r="B3419" s="1">
        <v>38910</v>
      </c>
      <c r="C3419" t="s">
        <v>539</v>
      </c>
      <c r="D3419" t="s">
        <v>570</v>
      </c>
      <c r="E3419" t="s">
        <v>571</v>
      </c>
      <c r="G3419" s="6" t="s">
        <v>88</v>
      </c>
      <c r="H3419" t="s">
        <v>265</v>
      </c>
      <c r="I3419" t="s">
        <v>21</v>
      </c>
      <c r="J3419" t="s">
        <v>73</v>
      </c>
      <c r="K3419">
        <v>15</v>
      </c>
      <c r="L3419">
        <v>27</v>
      </c>
      <c r="M3419" t="s">
        <v>555</v>
      </c>
      <c r="N3419">
        <v>27</v>
      </c>
      <c r="P3419" cm="1">
        <f t="array" ref="P3419">IF(Q3419&gt;0,INDEX(Q3419:Q15553,MATCH(TRUE,INDEX(Q3419:Q15553="",,),0)-1),"")</f>
        <v>4</v>
      </c>
      <c r="Q3419">
        <f t="shared" si="78"/>
        <v>2</v>
      </c>
      <c r="R3419">
        <f>IF(P3419="","",0)</f>
        <v>0</v>
      </c>
    </row>
    <row r="3420" spans="1:18" x14ac:dyDescent="0.3">
      <c r="A3420" t="s">
        <v>538</v>
      </c>
      <c r="B3420" s="1">
        <v>38910</v>
      </c>
      <c r="C3420" t="s">
        <v>539</v>
      </c>
      <c r="D3420" t="s">
        <v>570</v>
      </c>
      <c r="E3420" t="s">
        <v>571</v>
      </c>
      <c r="G3420" t="s">
        <v>19</v>
      </c>
      <c r="H3420" t="s">
        <v>128</v>
      </c>
      <c r="I3420" t="s">
        <v>21</v>
      </c>
      <c r="J3420" t="s">
        <v>73</v>
      </c>
      <c r="K3420">
        <v>480</v>
      </c>
      <c r="L3420">
        <v>34</v>
      </c>
      <c r="M3420" t="s">
        <v>445</v>
      </c>
      <c r="N3420">
        <v>34</v>
      </c>
      <c r="P3420" cm="1">
        <f t="array" ref="P3420">IF(Q3420&gt;0,INDEX(Q3420:Q15554,MATCH(TRUE,INDEX(Q3420:Q15554="",,),0)-1),"")</f>
        <v>4</v>
      </c>
      <c r="Q3420">
        <f t="shared" si="78"/>
        <v>3</v>
      </c>
      <c r="R3420">
        <f>IF(P3420="","",0)</f>
        <v>0</v>
      </c>
    </row>
    <row r="3421" spans="1:18" x14ac:dyDescent="0.3">
      <c r="A3421" t="s">
        <v>538</v>
      </c>
      <c r="B3421" s="1">
        <v>38910</v>
      </c>
      <c r="C3421" t="s">
        <v>539</v>
      </c>
      <c r="D3421" t="s">
        <v>570</v>
      </c>
      <c r="E3421" t="s">
        <v>571</v>
      </c>
      <c r="G3421" t="s">
        <v>19</v>
      </c>
      <c r="H3421" t="s">
        <v>116</v>
      </c>
      <c r="I3421" t="s">
        <v>21</v>
      </c>
      <c r="J3421" t="s">
        <v>73</v>
      </c>
      <c r="K3421">
        <v>145</v>
      </c>
      <c r="L3421">
        <v>23</v>
      </c>
      <c r="M3421" t="s">
        <v>445</v>
      </c>
      <c r="N3421">
        <v>34.54</v>
      </c>
      <c r="P3421" cm="1">
        <f t="array" ref="P3421">IF(Q3421&gt;0,INDEX(Q3421:Q15555,MATCH(TRUE,INDEX(Q3421:Q15555="",,),0)-1),"")</f>
        <v>4</v>
      </c>
      <c r="Q3421">
        <f t="shared" si="78"/>
        <v>3</v>
      </c>
      <c r="R3421">
        <f>IF(P3421="","",0)</f>
        <v>0</v>
      </c>
    </row>
    <row r="3422" spans="1:18" x14ac:dyDescent="0.3">
      <c r="A3422" t="s">
        <v>538</v>
      </c>
      <c r="B3422" s="1">
        <v>38910</v>
      </c>
      <c r="C3422" t="s">
        <v>539</v>
      </c>
      <c r="D3422" t="s">
        <v>570</v>
      </c>
      <c r="E3422" t="s">
        <v>571</v>
      </c>
      <c r="G3422" t="s">
        <v>19</v>
      </c>
      <c r="H3422" t="s">
        <v>72</v>
      </c>
      <c r="I3422" t="s">
        <v>21</v>
      </c>
      <c r="J3422" t="s">
        <v>73</v>
      </c>
      <c r="K3422">
        <v>138</v>
      </c>
      <c r="L3422">
        <v>25</v>
      </c>
      <c r="M3422" t="s">
        <v>445</v>
      </c>
      <c r="N3422">
        <v>25</v>
      </c>
      <c r="P3422" cm="1">
        <f t="array" ref="P3422">IF(Q3422&gt;0,INDEX(Q3422:Q15556,MATCH(TRUE,INDEX(Q3422:Q15556="",,),0)-1),"")</f>
        <v>4</v>
      </c>
      <c r="Q3422">
        <f t="shared" si="78"/>
        <v>3</v>
      </c>
      <c r="R3422">
        <f>IF(P3422="","",0)</f>
        <v>0</v>
      </c>
    </row>
    <row r="3423" spans="1:18" x14ac:dyDescent="0.3">
      <c r="A3423" t="s">
        <v>538</v>
      </c>
      <c r="B3423" s="1">
        <v>38910</v>
      </c>
      <c r="C3423" t="s">
        <v>539</v>
      </c>
      <c r="D3423" t="s">
        <v>570</v>
      </c>
      <c r="E3423" t="s">
        <v>571</v>
      </c>
      <c r="G3423" s="6" t="s">
        <v>88</v>
      </c>
      <c r="H3423" t="s">
        <v>100</v>
      </c>
      <c r="I3423" t="s">
        <v>45</v>
      </c>
      <c r="J3423" t="s">
        <v>93</v>
      </c>
      <c r="K3423">
        <v>8.5</v>
      </c>
      <c r="L3423">
        <v>189</v>
      </c>
      <c r="M3423" t="s">
        <v>445</v>
      </c>
      <c r="N3423">
        <v>189</v>
      </c>
      <c r="P3423" cm="1">
        <f t="array" ref="P3423">IF(Q3423&gt;0,INDEX(Q3423:Q15557,MATCH(TRUE,INDEX(Q3423:Q15557="",,),0)-1),"")</f>
        <v>4</v>
      </c>
      <c r="Q3423">
        <f t="shared" si="78"/>
        <v>3</v>
      </c>
      <c r="R3423">
        <f>IF(P3423="","",0)</f>
        <v>0</v>
      </c>
    </row>
    <row r="3424" spans="1:18" x14ac:dyDescent="0.3">
      <c r="A3424" t="s">
        <v>538</v>
      </c>
      <c r="B3424" s="1">
        <v>38910</v>
      </c>
      <c r="C3424" t="s">
        <v>539</v>
      </c>
      <c r="D3424" t="s">
        <v>570</v>
      </c>
      <c r="E3424" t="s">
        <v>571</v>
      </c>
      <c r="G3424" s="6" t="s">
        <v>88</v>
      </c>
      <c r="H3424" t="s">
        <v>72</v>
      </c>
      <c r="I3424" t="s">
        <v>45</v>
      </c>
      <c r="J3424" t="s">
        <v>93</v>
      </c>
      <c r="K3424">
        <v>2.8</v>
      </c>
      <c r="L3424">
        <v>149</v>
      </c>
      <c r="M3424" t="s">
        <v>445</v>
      </c>
      <c r="N3424">
        <v>149</v>
      </c>
      <c r="P3424" cm="1">
        <f t="array" ref="P3424">IF(Q3424&gt;0,INDEX(Q3424:Q15558,MATCH(TRUE,INDEX(Q3424:Q15558="",,),0)-1),"")</f>
        <v>4</v>
      </c>
      <c r="Q3424">
        <f t="shared" si="78"/>
        <v>3</v>
      </c>
      <c r="R3424">
        <f>IF(P3424="","",0)</f>
        <v>0</v>
      </c>
    </row>
    <row r="3425" spans="1:18" x14ac:dyDescent="0.3">
      <c r="A3425" t="s">
        <v>538</v>
      </c>
      <c r="B3425" s="1">
        <v>38910</v>
      </c>
      <c r="C3425" t="s">
        <v>539</v>
      </c>
      <c r="D3425" t="s">
        <v>570</v>
      </c>
      <c r="E3425" t="s">
        <v>571</v>
      </c>
      <c r="G3425" s="6" t="s">
        <v>88</v>
      </c>
      <c r="H3425" t="s">
        <v>100</v>
      </c>
      <c r="I3425" t="s">
        <v>21</v>
      </c>
      <c r="J3425" t="s">
        <v>73</v>
      </c>
      <c r="K3425">
        <v>60</v>
      </c>
      <c r="L3425">
        <v>20</v>
      </c>
      <c r="M3425" t="s">
        <v>445</v>
      </c>
      <c r="N3425">
        <v>20</v>
      </c>
      <c r="P3425" cm="1">
        <f t="array" ref="P3425">IF(Q3425&gt;0,INDEX(Q3425:Q15559,MATCH(TRUE,INDEX(Q3425:Q15559="",,),0)-1),"")</f>
        <v>4</v>
      </c>
      <c r="Q3425">
        <f t="shared" si="78"/>
        <v>3</v>
      </c>
      <c r="R3425">
        <f>IF(P3425="","",0)</f>
        <v>0</v>
      </c>
    </row>
    <row r="3426" spans="1:18" x14ac:dyDescent="0.3">
      <c r="A3426" t="s">
        <v>538</v>
      </c>
      <c r="B3426" s="1">
        <v>38910</v>
      </c>
      <c r="C3426" t="s">
        <v>539</v>
      </c>
      <c r="D3426" t="s">
        <v>570</v>
      </c>
      <c r="E3426" t="s">
        <v>571</v>
      </c>
      <c r="G3426" s="6" t="s">
        <v>88</v>
      </c>
      <c r="H3426" t="s">
        <v>96</v>
      </c>
      <c r="I3426" t="s">
        <v>21</v>
      </c>
      <c r="J3426" t="s">
        <v>73</v>
      </c>
      <c r="K3426">
        <v>30</v>
      </c>
      <c r="L3426">
        <v>21</v>
      </c>
      <c r="M3426" t="s">
        <v>445</v>
      </c>
      <c r="N3426">
        <v>21</v>
      </c>
      <c r="P3426" cm="1">
        <f t="array" ref="P3426">IF(Q3426&gt;0,INDEX(Q3426:Q15560,MATCH(TRUE,INDEX(Q3426:Q15560="",,),0)-1),"")</f>
        <v>4</v>
      </c>
      <c r="Q3426">
        <f t="shared" si="78"/>
        <v>3</v>
      </c>
      <c r="R3426">
        <f>IF(P3426="","",0)</f>
        <v>0</v>
      </c>
    </row>
    <row r="3427" spans="1:18" x14ac:dyDescent="0.3">
      <c r="A3427" t="s">
        <v>538</v>
      </c>
      <c r="B3427" s="1">
        <v>38910</v>
      </c>
      <c r="C3427" t="s">
        <v>539</v>
      </c>
      <c r="D3427" t="s">
        <v>570</v>
      </c>
      <c r="E3427" t="s">
        <v>571</v>
      </c>
      <c r="G3427" s="6" t="s">
        <v>88</v>
      </c>
      <c r="H3427" t="s">
        <v>265</v>
      </c>
      <c r="I3427" t="s">
        <v>21</v>
      </c>
      <c r="J3427" t="s">
        <v>73</v>
      </c>
      <c r="K3427">
        <v>15</v>
      </c>
      <c r="L3427">
        <v>27</v>
      </c>
      <c r="M3427" t="s">
        <v>445</v>
      </c>
      <c r="N3427">
        <v>27</v>
      </c>
      <c r="P3427" cm="1">
        <f t="array" ref="P3427">IF(Q3427&gt;0,INDEX(Q3427:Q15561,MATCH(TRUE,INDEX(Q3427:Q15561="",,),0)-1),"")</f>
        <v>4</v>
      </c>
      <c r="Q3427">
        <f t="shared" si="78"/>
        <v>3</v>
      </c>
      <c r="R3427">
        <f>IF(P3427="","",0)</f>
        <v>0</v>
      </c>
    </row>
    <row r="3428" spans="1:18" x14ac:dyDescent="0.3">
      <c r="A3428" t="s">
        <v>538</v>
      </c>
      <c r="B3428" s="1">
        <v>38910</v>
      </c>
      <c r="C3428" t="s">
        <v>539</v>
      </c>
      <c r="D3428" t="s">
        <v>570</v>
      </c>
      <c r="E3428" t="s">
        <v>571</v>
      </c>
      <c r="G3428" t="s">
        <v>19</v>
      </c>
      <c r="H3428" t="s">
        <v>128</v>
      </c>
      <c r="I3428" t="s">
        <v>21</v>
      </c>
      <c r="J3428" t="s">
        <v>73</v>
      </c>
      <c r="K3428">
        <v>480</v>
      </c>
      <c r="L3428">
        <v>34</v>
      </c>
      <c r="M3428" t="s">
        <v>558</v>
      </c>
      <c r="N3428">
        <v>35</v>
      </c>
      <c r="P3428" cm="1">
        <f t="array" ref="P3428">IF(Q3428&gt;0,INDEX(Q3428:Q15562,MATCH(TRUE,INDEX(Q3428:Q15562="",,),0)-1),"")</f>
        <v>4</v>
      </c>
      <c r="Q3428">
        <f t="shared" si="78"/>
        <v>4</v>
      </c>
      <c r="R3428">
        <f>IF(P3428="","",0)</f>
        <v>0</v>
      </c>
    </row>
    <row r="3429" spans="1:18" x14ac:dyDescent="0.3">
      <c r="A3429" t="s">
        <v>538</v>
      </c>
      <c r="B3429" s="1">
        <v>38910</v>
      </c>
      <c r="C3429" t="s">
        <v>539</v>
      </c>
      <c r="D3429" t="s">
        <v>570</v>
      </c>
      <c r="E3429" t="s">
        <v>571</v>
      </c>
      <c r="G3429" t="s">
        <v>19</v>
      </c>
      <c r="H3429" t="s">
        <v>116</v>
      </c>
      <c r="I3429" t="s">
        <v>21</v>
      </c>
      <c r="J3429" t="s">
        <v>73</v>
      </c>
      <c r="K3429">
        <v>145</v>
      </c>
      <c r="L3429">
        <v>23</v>
      </c>
      <c r="M3429" t="s">
        <v>558</v>
      </c>
      <c r="N3429">
        <v>25</v>
      </c>
      <c r="P3429" cm="1">
        <f t="array" ref="P3429">IF(Q3429&gt;0,INDEX(Q3429:Q15563,MATCH(TRUE,INDEX(Q3429:Q15563="",,),0)-1),"")</f>
        <v>4</v>
      </c>
      <c r="Q3429">
        <f t="shared" si="78"/>
        <v>4</v>
      </c>
      <c r="R3429">
        <f>IF(P3429="","",0)</f>
        <v>0</v>
      </c>
    </row>
    <row r="3430" spans="1:18" x14ac:dyDescent="0.3">
      <c r="A3430" t="s">
        <v>538</v>
      </c>
      <c r="B3430" s="1">
        <v>38910</v>
      </c>
      <c r="C3430" t="s">
        <v>539</v>
      </c>
      <c r="D3430" t="s">
        <v>570</v>
      </c>
      <c r="E3430" t="s">
        <v>571</v>
      </c>
      <c r="G3430" t="s">
        <v>19</v>
      </c>
      <c r="H3430" t="s">
        <v>72</v>
      </c>
      <c r="I3430" t="s">
        <v>21</v>
      </c>
      <c r="J3430" t="s">
        <v>73</v>
      </c>
      <c r="K3430">
        <v>138</v>
      </c>
      <c r="L3430">
        <v>25</v>
      </c>
      <c r="M3430" t="s">
        <v>558</v>
      </c>
      <c r="N3430">
        <v>30</v>
      </c>
      <c r="P3430" cm="1">
        <f t="array" ref="P3430">IF(Q3430&gt;0,INDEX(Q3430:Q15564,MATCH(TRUE,INDEX(Q3430:Q15564="",,),0)-1),"")</f>
        <v>4</v>
      </c>
      <c r="Q3430">
        <f t="shared" si="78"/>
        <v>4</v>
      </c>
      <c r="R3430">
        <f>IF(P3430="","",0)</f>
        <v>0</v>
      </c>
    </row>
    <row r="3431" spans="1:18" x14ac:dyDescent="0.3">
      <c r="A3431" t="s">
        <v>538</v>
      </c>
      <c r="B3431" s="1">
        <v>38910</v>
      </c>
      <c r="C3431" t="s">
        <v>539</v>
      </c>
      <c r="D3431" t="s">
        <v>570</v>
      </c>
      <c r="E3431" t="s">
        <v>571</v>
      </c>
      <c r="G3431" s="6" t="s">
        <v>88</v>
      </c>
      <c r="H3431" t="s">
        <v>100</v>
      </c>
      <c r="I3431" t="s">
        <v>45</v>
      </c>
      <c r="J3431" t="s">
        <v>93</v>
      </c>
      <c r="K3431">
        <v>8.5</v>
      </c>
      <c r="L3431">
        <v>189</v>
      </c>
      <c r="M3431" t="s">
        <v>558</v>
      </c>
      <c r="N3431">
        <v>189</v>
      </c>
      <c r="P3431" cm="1">
        <f t="array" ref="P3431">IF(Q3431&gt;0,INDEX(Q3431:Q15565,MATCH(TRUE,INDEX(Q3431:Q15565="",,),0)-1),"")</f>
        <v>4</v>
      </c>
      <c r="Q3431">
        <f t="shared" si="78"/>
        <v>4</v>
      </c>
      <c r="R3431">
        <f>IF(P3431="","",0)</f>
        <v>0</v>
      </c>
    </row>
    <row r="3432" spans="1:18" x14ac:dyDescent="0.3">
      <c r="A3432" t="s">
        <v>538</v>
      </c>
      <c r="B3432" s="1">
        <v>38910</v>
      </c>
      <c r="C3432" t="s">
        <v>539</v>
      </c>
      <c r="D3432" t="s">
        <v>570</v>
      </c>
      <c r="E3432" t="s">
        <v>571</v>
      </c>
      <c r="G3432" s="6" t="s">
        <v>88</v>
      </c>
      <c r="H3432" t="s">
        <v>72</v>
      </c>
      <c r="I3432" t="s">
        <v>45</v>
      </c>
      <c r="J3432" t="s">
        <v>93</v>
      </c>
      <c r="K3432">
        <v>2.8</v>
      </c>
      <c r="L3432">
        <v>149</v>
      </c>
      <c r="M3432" t="s">
        <v>558</v>
      </c>
      <c r="N3432">
        <v>149</v>
      </c>
      <c r="P3432" cm="1">
        <f t="array" ref="P3432">IF(Q3432&gt;0,INDEX(Q3432:Q15566,MATCH(TRUE,INDEX(Q3432:Q15566="",,),0)-1),"")</f>
        <v>4</v>
      </c>
      <c r="Q3432">
        <f t="shared" si="78"/>
        <v>4</v>
      </c>
      <c r="R3432">
        <f>IF(P3432="","",0)</f>
        <v>0</v>
      </c>
    </row>
    <row r="3433" spans="1:18" x14ac:dyDescent="0.3">
      <c r="A3433" t="s">
        <v>538</v>
      </c>
      <c r="B3433" s="1">
        <v>38910</v>
      </c>
      <c r="C3433" t="s">
        <v>539</v>
      </c>
      <c r="D3433" t="s">
        <v>570</v>
      </c>
      <c r="E3433" t="s">
        <v>571</v>
      </c>
      <c r="G3433" s="6" t="s">
        <v>88</v>
      </c>
      <c r="H3433" t="s">
        <v>100</v>
      </c>
      <c r="I3433" t="s">
        <v>21</v>
      </c>
      <c r="J3433" t="s">
        <v>73</v>
      </c>
      <c r="K3433">
        <v>60</v>
      </c>
      <c r="L3433">
        <v>20</v>
      </c>
      <c r="M3433" t="s">
        <v>558</v>
      </c>
      <c r="N3433">
        <v>20</v>
      </c>
      <c r="P3433" cm="1">
        <f t="array" ref="P3433">IF(Q3433&gt;0,INDEX(Q3433:Q15567,MATCH(TRUE,INDEX(Q3433:Q15567="",,),0)-1),"")</f>
        <v>4</v>
      </c>
      <c r="Q3433">
        <f t="shared" si="78"/>
        <v>4</v>
      </c>
      <c r="R3433">
        <f>IF(P3433="","",0)</f>
        <v>0</v>
      </c>
    </row>
    <row r="3434" spans="1:18" x14ac:dyDescent="0.3">
      <c r="A3434" t="s">
        <v>538</v>
      </c>
      <c r="B3434" s="1">
        <v>38910</v>
      </c>
      <c r="C3434" t="s">
        <v>539</v>
      </c>
      <c r="D3434" t="s">
        <v>570</v>
      </c>
      <c r="E3434" t="s">
        <v>571</v>
      </c>
      <c r="G3434" s="6" t="s">
        <v>88</v>
      </c>
      <c r="H3434" t="s">
        <v>96</v>
      </c>
      <c r="I3434" t="s">
        <v>21</v>
      </c>
      <c r="J3434" t="s">
        <v>73</v>
      </c>
      <c r="K3434">
        <v>30</v>
      </c>
      <c r="L3434">
        <v>21</v>
      </c>
      <c r="M3434" t="s">
        <v>558</v>
      </c>
      <c r="N3434">
        <v>21</v>
      </c>
      <c r="P3434" cm="1">
        <f t="array" ref="P3434">IF(Q3434&gt;0,INDEX(Q3434:Q15568,MATCH(TRUE,INDEX(Q3434:Q15568="",,),0)-1),"")</f>
        <v>4</v>
      </c>
      <c r="Q3434">
        <f t="shared" si="78"/>
        <v>4</v>
      </c>
      <c r="R3434">
        <f>IF(P3434="","",0)</f>
        <v>0</v>
      </c>
    </row>
    <row r="3435" spans="1:18" x14ac:dyDescent="0.3">
      <c r="A3435" t="s">
        <v>538</v>
      </c>
      <c r="B3435" s="1">
        <v>38910</v>
      </c>
      <c r="C3435" t="s">
        <v>539</v>
      </c>
      <c r="D3435" t="s">
        <v>570</v>
      </c>
      <c r="E3435" t="s">
        <v>571</v>
      </c>
      <c r="G3435" s="6" t="s">
        <v>88</v>
      </c>
      <c r="H3435" t="s">
        <v>265</v>
      </c>
      <c r="I3435" t="s">
        <v>21</v>
      </c>
      <c r="J3435" t="s">
        <v>73</v>
      </c>
      <c r="K3435">
        <v>15</v>
      </c>
      <c r="L3435">
        <v>27</v>
      </c>
      <c r="M3435" t="s">
        <v>558</v>
      </c>
      <c r="N3435">
        <v>27</v>
      </c>
      <c r="P3435" cm="1">
        <f t="array" ref="P3435">IF(Q3435&gt;0,INDEX(Q3435:Q15569,MATCH(TRUE,INDEX(Q3435:Q15569="",,),0)-1),"")</f>
        <v>4</v>
      </c>
      <c r="Q3435">
        <f t="shared" si="78"/>
        <v>4</v>
      </c>
      <c r="R3435">
        <f>IF(P3435="","",0)</f>
        <v>0</v>
      </c>
    </row>
    <row r="3436" spans="1:18" x14ac:dyDescent="0.3">
      <c r="P3436" t="str" cm="1">
        <f t="array" ref="P3436">IF(Q3436&gt;0,INDEX(Q3436:Q15570,MATCH(TRUE,INDEX(Q3436:Q15570="",,),0)-1),"")</f>
        <v/>
      </c>
      <c r="R3436" t="str">
        <f>IF(P3436="","",0)</f>
        <v/>
      </c>
    </row>
    <row r="3437" spans="1:18" x14ac:dyDescent="0.3">
      <c r="A3437" t="s">
        <v>538</v>
      </c>
      <c r="B3437" s="1">
        <v>38896</v>
      </c>
      <c r="C3437" t="s">
        <v>539</v>
      </c>
      <c r="D3437" t="s">
        <v>572</v>
      </c>
      <c r="E3437" t="s">
        <v>573</v>
      </c>
      <c r="G3437" t="s">
        <v>19</v>
      </c>
      <c r="H3437" t="s">
        <v>102</v>
      </c>
      <c r="I3437" t="s">
        <v>45</v>
      </c>
      <c r="J3437" t="s">
        <v>93</v>
      </c>
      <c r="K3437">
        <v>16.600000000000001</v>
      </c>
      <c r="L3437">
        <v>225</v>
      </c>
      <c r="M3437" t="s">
        <v>574</v>
      </c>
      <c r="N3437">
        <v>710</v>
      </c>
      <c r="O3437" t="s">
        <v>24</v>
      </c>
      <c r="P3437" cm="1">
        <f t="array" ref="P3437">IF(Q3437&gt;0,INDEX(Q3437:Q15571,MATCH(TRUE,INDEX(Q3437:Q15571="",,),0)-1),"")</f>
        <v>3</v>
      </c>
      <c r="Q3437">
        <f>INT((ROW()-3437)/16)+1</f>
        <v>1</v>
      </c>
      <c r="R3437">
        <f>IF(P3437="","",0)</f>
        <v>0</v>
      </c>
    </row>
    <row r="3438" spans="1:18" x14ac:dyDescent="0.3">
      <c r="A3438" t="s">
        <v>538</v>
      </c>
      <c r="B3438" s="1">
        <v>38896</v>
      </c>
      <c r="C3438" t="s">
        <v>539</v>
      </c>
      <c r="D3438" t="s">
        <v>572</v>
      </c>
      <c r="E3438" t="s">
        <v>573</v>
      </c>
      <c r="G3438" t="s">
        <v>19</v>
      </c>
      <c r="H3438" t="s">
        <v>102</v>
      </c>
      <c r="I3438" t="s">
        <v>21</v>
      </c>
      <c r="J3438" t="s">
        <v>73</v>
      </c>
      <c r="K3438">
        <v>158</v>
      </c>
      <c r="L3438">
        <v>24</v>
      </c>
      <c r="M3438" t="s">
        <v>574</v>
      </c>
      <c r="N3438">
        <v>41.5</v>
      </c>
      <c r="O3438" t="s">
        <v>24</v>
      </c>
      <c r="P3438" cm="1">
        <f t="array" ref="P3438">IF(Q3438&gt;0,INDEX(Q3438:Q15572,MATCH(TRUE,INDEX(Q3438:Q15572="",,),0)-1),"")</f>
        <v>3</v>
      </c>
      <c r="Q3438">
        <f t="shared" ref="Q3438:Q3484" si="79">INT((ROW()-3437)/16)+1</f>
        <v>1</v>
      </c>
      <c r="R3438">
        <f>IF(P3438="","",0)</f>
        <v>0</v>
      </c>
    </row>
    <row r="3439" spans="1:18" x14ac:dyDescent="0.3">
      <c r="A3439" t="s">
        <v>538</v>
      </c>
      <c r="B3439" s="1">
        <v>38896</v>
      </c>
      <c r="C3439" t="s">
        <v>539</v>
      </c>
      <c r="D3439" t="s">
        <v>572</v>
      </c>
      <c r="E3439" t="s">
        <v>573</v>
      </c>
      <c r="G3439" t="s">
        <v>19</v>
      </c>
      <c r="H3439" t="s">
        <v>96</v>
      </c>
      <c r="I3439" t="s">
        <v>21</v>
      </c>
      <c r="J3439" t="s">
        <v>73</v>
      </c>
      <c r="K3439">
        <v>328</v>
      </c>
      <c r="L3439">
        <v>20</v>
      </c>
      <c r="M3439" t="s">
        <v>574</v>
      </c>
      <c r="N3439">
        <v>42.5</v>
      </c>
      <c r="O3439" t="s">
        <v>24</v>
      </c>
      <c r="P3439" cm="1">
        <f t="array" ref="P3439">IF(Q3439&gt;0,INDEX(Q3439:Q15573,MATCH(TRUE,INDEX(Q3439:Q15573="",,),0)-1),"")</f>
        <v>3</v>
      </c>
      <c r="Q3439">
        <f t="shared" si="79"/>
        <v>1</v>
      </c>
      <c r="R3439">
        <f>IF(P3439="","",0)</f>
        <v>0</v>
      </c>
    </row>
    <row r="3440" spans="1:18" x14ac:dyDescent="0.3">
      <c r="A3440" t="s">
        <v>538</v>
      </c>
      <c r="B3440" s="1">
        <v>38896</v>
      </c>
      <c r="C3440" t="s">
        <v>539</v>
      </c>
      <c r="D3440" t="s">
        <v>572</v>
      </c>
      <c r="E3440" t="s">
        <v>573</v>
      </c>
      <c r="G3440" t="s">
        <v>19</v>
      </c>
      <c r="H3440" t="s">
        <v>128</v>
      </c>
      <c r="I3440" t="s">
        <v>21</v>
      </c>
      <c r="J3440" t="s">
        <v>73</v>
      </c>
      <c r="K3440">
        <v>589</v>
      </c>
      <c r="L3440">
        <v>30</v>
      </c>
      <c r="M3440" t="s">
        <v>574</v>
      </c>
      <c r="N3440">
        <v>52</v>
      </c>
      <c r="O3440" t="s">
        <v>24</v>
      </c>
      <c r="P3440" cm="1">
        <f t="array" ref="P3440">IF(Q3440&gt;0,INDEX(Q3440:Q15574,MATCH(TRUE,INDEX(Q3440:Q15574="",,),0)-1),"")</f>
        <v>3</v>
      </c>
      <c r="Q3440">
        <f t="shared" si="79"/>
        <v>1</v>
      </c>
      <c r="R3440">
        <f>IF(P3440="","",0)</f>
        <v>0</v>
      </c>
    </row>
    <row r="3441" spans="1:18" x14ac:dyDescent="0.3">
      <c r="A3441" t="s">
        <v>538</v>
      </c>
      <c r="B3441" s="1">
        <v>38896</v>
      </c>
      <c r="C3441" t="s">
        <v>539</v>
      </c>
      <c r="D3441" t="s">
        <v>572</v>
      </c>
      <c r="E3441" t="s">
        <v>573</v>
      </c>
      <c r="G3441" t="s">
        <v>19</v>
      </c>
      <c r="H3441" t="s">
        <v>116</v>
      </c>
      <c r="I3441" t="s">
        <v>21</v>
      </c>
      <c r="J3441" t="s">
        <v>73</v>
      </c>
      <c r="K3441">
        <v>273</v>
      </c>
      <c r="L3441">
        <v>21</v>
      </c>
      <c r="M3441" t="s">
        <v>574</v>
      </c>
      <c r="N3441">
        <v>42</v>
      </c>
      <c r="O3441" t="s">
        <v>24</v>
      </c>
      <c r="P3441" cm="1">
        <f t="array" ref="P3441">IF(Q3441&gt;0,INDEX(Q3441:Q15575,MATCH(TRUE,INDEX(Q3441:Q15575="",,),0)-1),"")</f>
        <v>3</v>
      </c>
      <c r="Q3441">
        <f t="shared" si="79"/>
        <v>1</v>
      </c>
      <c r="R3441">
        <f>IF(P3441="","",0)</f>
        <v>0</v>
      </c>
    </row>
    <row r="3442" spans="1:18" x14ac:dyDescent="0.3">
      <c r="A3442" t="s">
        <v>538</v>
      </c>
      <c r="B3442" s="1">
        <v>38896</v>
      </c>
      <c r="C3442" t="s">
        <v>539</v>
      </c>
      <c r="D3442" t="s">
        <v>572</v>
      </c>
      <c r="E3442" t="s">
        <v>573</v>
      </c>
      <c r="G3442" t="s">
        <v>19</v>
      </c>
      <c r="H3442" t="s">
        <v>72</v>
      </c>
      <c r="I3442" t="s">
        <v>21</v>
      </c>
      <c r="J3442" t="s">
        <v>73</v>
      </c>
      <c r="K3442">
        <v>289</v>
      </c>
      <c r="L3442">
        <v>24</v>
      </c>
      <c r="M3442" t="s">
        <v>574</v>
      </c>
      <c r="N3442">
        <v>41.5</v>
      </c>
      <c r="O3442" t="s">
        <v>24</v>
      </c>
      <c r="P3442" cm="1">
        <f t="array" ref="P3442">IF(Q3442&gt;0,INDEX(Q3442:Q15576,MATCH(TRUE,INDEX(Q3442:Q15576="",,),0)-1),"")</f>
        <v>3</v>
      </c>
      <c r="Q3442">
        <f t="shared" si="79"/>
        <v>1</v>
      </c>
      <c r="R3442">
        <f>IF(P3442="","",0)</f>
        <v>0</v>
      </c>
    </row>
    <row r="3443" spans="1:18" x14ac:dyDescent="0.3">
      <c r="A3443" t="s">
        <v>538</v>
      </c>
      <c r="B3443" s="1">
        <v>38896</v>
      </c>
      <c r="C3443" t="s">
        <v>539</v>
      </c>
      <c r="D3443" t="s">
        <v>572</v>
      </c>
      <c r="E3443" t="s">
        <v>573</v>
      </c>
      <c r="G3443" s="6" t="s">
        <v>88</v>
      </c>
      <c r="H3443" t="s">
        <v>85</v>
      </c>
      <c r="I3443" t="s">
        <v>45</v>
      </c>
      <c r="J3443" t="s">
        <v>93</v>
      </c>
      <c r="K3443">
        <v>7.7</v>
      </c>
      <c r="L3443">
        <v>118</v>
      </c>
      <c r="M3443" t="s">
        <v>574</v>
      </c>
      <c r="N3443">
        <v>118</v>
      </c>
      <c r="O3443" t="s">
        <v>24</v>
      </c>
      <c r="P3443" cm="1">
        <f t="array" ref="P3443">IF(Q3443&gt;0,INDEX(Q3443:Q15577,MATCH(TRUE,INDEX(Q3443:Q15577="",,),0)-1),"")</f>
        <v>3</v>
      </c>
      <c r="Q3443">
        <f t="shared" si="79"/>
        <v>1</v>
      </c>
      <c r="R3443">
        <f>IF(P3443="","",0)</f>
        <v>0</v>
      </c>
    </row>
    <row r="3444" spans="1:18" x14ac:dyDescent="0.3">
      <c r="A3444" t="s">
        <v>538</v>
      </c>
      <c r="B3444" s="1">
        <v>38896</v>
      </c>
      <c r="C3444" t="s">
        <v>539</v>
      </c>
      <c r="D3444" t="s">
        <v>572</v>
      </c>
      <c r="E3444" t="s">
        <v>573</v>
      </c>
      <c r="G3444" s="6" t="s">
        <v>88</v>
      </c>
      <c r="H3444" t="s">
        <v>264</v>
      </c>
      <c r="I3444" t="s">
        <v>45</v>
      </c>
      <c r="J3444" t="s">
        <v>93</v>
      </c>
      <c r="K3444">
        <v>1.3</v>
      </c>
      <c r="L3444">
        <v>118</v>
      </c>
      <c r="M3444" t="s">
        <v>574</v>
      </c>
      <c r="N3444">
        <v>118</v>
      </c>
      <c r="O3444" t="s">
        <v>24</v>
      </c>
      <c r="P3444" cm="1">
        <f t="array" ref="P3444">IF(Q3444&gt;0,INDEX(Q3444:Q15578,MATCH(TRUE,INDEX(Q3444:Q15578="",,),0)-1),"")</f>
        <v>3</v>
      </c>
      <c r="Q3444">
        <f t="shared" si="79"/>
        <v>1</v>
      </c>
      <c r="R3444">
        <f>IF(P3444="","",0)</f>
        <v>0</v>
      </c>
    </row>
    <row r="3445" spans="1:18" x14ac:dyDescent="0.3">
      <c r="A3445" t="s">
        <v>538</v>
      </c>
      <c r="B3445" s="1">
        <v>38896</v>
      </c>
      <c r="C3445" t="s">
        <v>539</v>
      </c>
      <c r="D3445" t="s">
        <v>572</v>
      </c>
      <c r="E3445" t="s">
        <v>573</v>
      </c>
      <c r="G3445" s="6" t="s">
        <v>88</v>
      </c>
      <c r="H3445" t="s">
        <v>100</v>
      </c>
      <c r="I3445" t="s">
        <v>45</v>
      </c>
      <c r="J3445" t="s">
        <v>93</v>
      </c>
      <c r="K3445">
        <v>1.7</v>
      </c>
      <c r="L3445">
        <v>152</v>
      </c>
      <c r="M3445" t="s">
        <v>574</v>
      </c>
      <c r="N3445">
        <v>152</v>
      </c>
      <c r="O3445" t="s">
        <v>24</v>
      </c>
      <c r="P3445" cm="1">
        <f t="array" ref="P3445">IF(Q3445&gt;0,INDEX(Q3445:Q15579,MATCH(TRUE,INDEX(Q3445:Q15579="",,),0)-1),"")</f>
        <v>3</v>
      </c>
      <c r="Q3445">
        <f t="shared" si="79"/>
        <v>1</v>
      </c>
      <c r="R3445">
        <f>IF(P3445="","",0)</f>
        <v>0</v>
      </c>
    </row>
    <row r="3446" spans="1:18" x14ac:dyDescent="0.3">
      <c r="A3446" t="s">
        <v>538</v>
      </c>
      <c r="B3446" s="1">
        <v>38896</v>
      </c>
      <c r="C3446" t="s">
        <v>539</v>
      </c>
      <c r="D3446" t="s">
        <v>572</v>
      </c>
      <c r="E3446" t="s">
        <v>573</v>
      </c>
      <c r="G3446" s="6" t="s">
        <v>88</v>
      </c>
      <c r="H3446" t="s">
        <v>96</v>
      </c>
      <c r="I3446" t="s">
        <v>45</v>
      </c>
      <c r="J3446" t="s">
        <v>93</v>
      </c>
      <c r="K3446">
        <v>3</v>
      </c>
      <c r="L3446">
        <v>118</v>
      </c>
      <c r="M3446" t="s">
        <v>574</v>
      </c>
      <c r="N3446">
        <v>118</v>
      </c>
      <c r="O3446" t="s">
        <v>24</v>
      </c>
      <c r="P3446" cm="1">
        <f t="array" ref="P3446">IF(Q3446&gt;0,INDEX(Q3446:Q15580,MATCH(TRUE,INDEX(Q3446:Q15580="",,),0)-1),"")</f>
        <v>3</v>
      </c>
      <c r="Q3446">
        <f t="shared" si="79"/>
        <v>1</v>
      </c>
      <c r="R3446">
        <f>IF(P3446="","",0)</f>
        <v>0</v>
      </c>
    </row>
    <row r="3447" spans="1:18" x14ac:dyDescent="0.3">
      <c r="A3447" t="s">
        <v>538</v>
      </c>
      <c r="B3447" s="1">
        <v>38896</v>
      </c>
      <c r="C3447" t="s">
        <v>539</v>
      </c>
      <c r="D3447" t="s">
        <v>572</v>
      </c>
      <c r="E3447" t="s">
        <v>573</v>
      </c>
      <c r="G3447" s="6" t="s">
        <v>88</v>
      </c>
      <c r="H3447" t="s">
        <v>72</v>
      </c>
      <c r="I3447" t="s">
        <v>45</v>
      </c>
      <c r="J3447" t="s">
        <v>93</v>
      </c>
      <c r="K3447">
        <v>2.9</v>
      </c>
      <c r="L3447">
        <v>118</v>
      </c>
      <c r="M3447" t="s">
        <v>574</v>
      </c>
      <c r="N3447">
        <v>118</v>
      </c>
      <c r="O3447" t="s">
        <v>24</v>
      </c>
      <c r="P3447" cm="1">
        <f t="array" ref="P3447">IF(Q3447&gt;0,INDEX(Q3447:Q15581,MATCH(TRUE,INDEX(Q3447:Q15581="",,),0)-1),"")</f>
        <v>3</v>
      </c>
      <c r="Q3447">
        <f t="shared" si="79"/>
        <v>1</v>
      </c>
      <c r="R3447">
        <f>IF(P3447="","",0)</f>
        <v>0</v>
      </c>
    </row>
    <row r="3448" spans="1:18" x14ac:dyDescent="0.3">
      <c r="A3448" t="s">
        <v>538</v>
      </c>
      <c r="B3448" s="1">
        <v>38896</v>
      </c>
      <c r="C3448" t="s">
        <v>539</v>
      </c>
      <c r="D3448" t="s">
        <v>572</v>
      </c>
      <c r="E3448" t="s">
        <v>573</v>
      </c>
      <c r="G3448" s="6" t="s">
        <v>88</v>
      </c>
      <c r="H3448" t="s">
        <v>85</v>
      </c>
      <c r="I3448" t="s">
        <v>21</v>
      </c>
      <c r="J3448" t="s">
        <v>73</v>
      </c>
      <c r="K3448">
        <v>69</v>
      </c>
      <c r="L3448">
        <v>25</v>
      </c>
      <c r="M3448" t="s">
        <v>574</v>
      </c>
      <c r="N3448">
        <v>25</v>
      </c>
      <c r="O3448" t="s">
        <v>24</v>
      </c>
      <c r="P3448" cm="1">
        <f t="array" ref="P3448">IF(Q3448&gt;0,INDEX(Q3448:Q15582,MATCH(TRUE,INDEX(Q3448:Q15582="",,),0)-1),"")</f>
        <v>3</v>
      </c>
      <c r="Q3448">
        <f t="shared" si="79"/>
        <v>1</v>
      </c>
      <c r="R3448">
        <f>IF(P3448="","",0)</f>
        <v>0</v>
      </c>
    </row>
    <row r="3449" spans="1:18" x14ac:dyDescent="0.3">
      <c r="A3449" t="s">
        <v>538</v>
      </c>
      <c r="B3449" s="1">
        <v>38896</v>
      </c>
      <c r="C3449" t="s">
        <v>539</v>
      </c>
      <c r="D3449" t="s">
        <v>572</v>
      </c>
      <c r="E3449" t="s">
        <v>573</v>
      </c>
      <c r="G3449" s="6" t="s">
        <v>88</v>
      </c>
      <c r="H3449" t="s">
        <v>264</v>
      </c>
      <c r="I3449" t="s">
        <v>21</v>
      </c>
      <c r="J3449" t="s">
        <v>73</v>
      </c>
      <c r="K3449">
        <v>16</v>
      </c>
      <c r="L3449">
        <v>24</v>
      </c>
      <c r="M3449" t="s">
        <v>574</v>
      </c>
      <c r="N3449">
        <v>24</v>
      </c>
      <c r="O3449" t="s">
        <v>24</v>
      </c>
      <c r="P3449" cm="1">
        <f t="array" ref="P3449">IF(Q3449&gt;0,INDEX(Q3449:Q15583,MATCH(TRUE,INDEX(Q3449:Q15583="",,),0)-1),"")</f>
        <v>3</v>
      </c>
      <c r="Q3449">
        <f t="shared" si="79"/>
        <v>1</v>
      </c>
      <c r="R3449">
        <f>IF(P3449="","",0)</f>
        <v>0</v>
      </c>
    </row>
    <row r="3450" spans="1:18" x14ac:dyDescent="0.3">
      <c r="A3450" t="s">
        <v>538</v>
      </c>
      <c r="B3450" s="1">
        <v>38896</v>
      </c>
      <c r="C3450" t="s">
        <v>539</v>
      </c>
      <c r="D3450" t="s">
        <v>572</v>
      </c>
      <c r="E3450" t="s">
        <v>573</v>
      </c>
      <c r="G3450" s="6" t="s">
        <v>88</v>
      </c>
      <c r="H3450" t="s">
        <v>100</v>
      </c>
      <c r="I3450" t="s">
        <v>21</v>
      </c>
      <c r="J3450" t="s">
        <v>73</v>
      </c>
      <c r="K3450">
        <v>9</v>
      </c>
      <c r="L3450">
        <v>19</v>
      </c>
      <c r="M3450" t="s">
        <v>574</v>
      </c>
      <c r="N3450">
        <v>19</v>
      </c>
      <c r="O3450" t="s">
        <v>24</v>
      </c>
      <c r="P3450" cm="1">
        <f t="array" ref="P3450">IF(Q3450&gt;0,INDEX(Q3450:Q15584,MATCH(TRUE,INDEX(Q3450:Q15584="",,),0)-1),"")</f>
        <v>3</v>
      </c>
      <c r="Q3450">
        <f t="shared" si="79"/>
        <v>1</v>
      </c>
      <c r="R3450">
        <f>IF(P3450="","",0)</f>
        <v>0</v>
      </c>
    </row>
    <row r="3451" spans="1:18" x14ac:dyDescent="0.3">
      <c r="A3451" t="s">
        <v>538</v>
      </c>
      <c r="B3451" s="1">
        <v>38896</v>
      </c>
      <c r="C3451" t="s">
        <v>539</v>
      </c>
      <c r="D3451" t="s">
        <v>572</v>
      </c>
      <c r="E3451" t="s">
        <v>573</v>
      </c>
      <c r="G3451" s="6" t="s">
        <v>88</v>
      </c>
      <c r="H3451" t="s">
        <v>418</v>
      </c>
      <c r="I3451" t="s">
        <v>21</v>
      </c>
      <c r="J3451" t="s">
        <v>73</v>
      </c>
      <c r="K3451">
        <v>77</v>
      </c>
      <c r="L3451">
        <v>22</v>
      </c>
      <c r="M3451" t="s">
        <v>574</v>
      </c>
      <c r="N3451">
        <v>22</v>
      </c>
      <c r="O3451" t="s">
        <v>24</v>
      </c>
      <c r="P3451" cm="1">
        <f t="array" ref="P3451">IF(Q3451&gt;0,INDEX(Q3451:Q15585,MATCH(TRUE,INDEX(Q3451:Q15585="",,),0)-1),"")</f>
        <v>3</v>
      </c>
      <c r="Q3451">
        <f t="shared" si="79"/>
        <v>1</v>
      </c>
      <c r="R3451">
        <f>IF(P3451="","",0)</f>
        <v>0</v>
      </c>
    </row>
    <row r="3452" spans="1:18" x14ac:dyDescent="0.3">
      <c r="A3452" t="s">
        <v>538</v>
      </c>
      <c r="B3452" s="1">
        <v>38896</v>
      </c>
      <c r="C3452" t="s">
        <v>539</v>
      </c>
      <c r="D3452" t="s">
        <v>572</v>
      </c>
      <c r="E3452" t="s">
        <v>573</v>
      </c>
      <c r="G3452" s="6" t="s">
        <v>88</v>
      </c>
      <c r="H3452" t="s">
        <v>183</v>
      </c>
      <c r="I3452" t="s">
        <v>21</v>
      </c>
      <c r="J3452" t="s">
        <v>73</v>
      </c>
      <c r="K3452">
        <v>38</v>
      </c>
      <c r="L3452">
        <v>22</v>
      </c>
      <c r="M3452" t="s">
        <v>574</v>
      </c>
      <c r="N3452">
        <v>22</v>
      </c>
      <c r="O3452" t="s">
        <v>24</v>
      </c>
      <c r="P3452" cm="1">
        <f t="array" ref="P3452">IF(Q3452&gt;0,INDEX(Q3452:Q15586,MATCH(TRUE,INDEX(Q3452:Q15586="",,),0)-1),"")</f>
        <v>3</v>
      </c>
      <c r="Q3452">
        <f t="shared" si="79"/>
        <v>1</v>
      </c>
      <c r="R3452">
        <f>IF(P3452="","",0)</f>
        <v>0</v>
      </c>
    </row>
    <row r="3453" spans="1:18" x14ac:dyDescent="0.3">
      <c r="A3453" t="s">
        <v>538</v>
      </c>
      <c r="B3453" s="1">
        <v>38896</v>
      </c>
      <c r="C3453" t="s">
        <v>539</v>
      </c>
      <c r="D3453" t="s">
        <v>572</v>
      </c>
      <c r="E3453" t="s">
        <v>573</v>
      </c>
      <c r="G3453" t="s">
        <v>19</v>
      </c>
      <c r="H3453" t="s">
        <v>102</v>
      </c>
      <c r="I3453" t="s">
        <v>45</v>
      </c>
      <c r="J3453" t="s">
        <v>93</v>
      </c>
      <c r="K3453">
        <v>16.600000000000001</v>
      </c>
      <c r="L3453">
        <v>225</v>
      </c>
      <c r="M3453" t="s">
        <v>445</v>
      </c>
      <c r="N3453">
        <v>225</v>
      </c>
      <c r="P3453" cm="1">
        <f t="array" ref="P3453">IF(Q3453&gt;0,INDEX(Q3453:Q15587,MATCH(TRUE,INDEX(Q3453:Q15587="",,),0)-1),"")</f>
        <v>3</v>
      </c>
      <c r="Q3453">
        <f t="shared" si="79"/>
        <v>2</v>
      </c>
      <c r="R3453">
        <f>IF(P3453="","",0)</f>
        <v>0</v>
      </c>
    </row>
    <row r="3454" spans="1:18" x14ac:dyDescent="0.3">
      <c r="A3454" t="s">
        <v>538</v>
      </c>
      <c r="B3454" s="1">
        <v>38896</v>
      </c>
      <c r="C3454" t="s">
        <v>539</v>
      </c>
      <c r="D3454" t="s">
        <v>572</v>
      </c>
      <c r="E3454" t="s">
        <v>573</v>
      </c>
      <c r="G3454" t="s">
        <v>19</v>
      </c>
      <c r="H3454" t="s">
        <v>102</v>
      </c>
      <c r="I3454" t="s">
        <v>21</v>
      </c>
      <c r="J3454" t="s">
        <v>73</v>
      </c>
      <c r="K3454">
        <v>158</v>
      </c>
      <c r="L3454">
        <v>24</v>
      </c>
      <c r="M3454" t="s">
        <v>445</v>
      </c>
      <c r="N3454">
        <v>172.7</v>
      </c>
      <c r="P3454" cm="1">
        <f t="array" ref="P3454">IF(Q3454&gt;0,INDEX(Q3454:Q15588,MATCH(TRUE,INDEX(Q3454:Q15588="",,),0)-1),"")</f>
        <v>3</v>
      </c>
      <c r="Q3454">
        <f t="shared" si="79"/>
        <v>2</v>
      </c>
      <c r="R3454">
        <f>IF(P3454="","",0)</f>
        <v>0</v>
      </c>
    </row>
    <row r="3455" spans="1:18" x14ac:dyDescent="0.3">
      <c r="A3455" t="s">
        <v>538</v>
      </c>
      <c r="B3455" s="1">
        <v>38896</v>
      </c>
      <c r="C3455" t="s">
        <v>539</v>
      </c>
      <c r="D3455" t="s">
        <v>572</v>
      </c>
      <c r="E3455" t="s">
        <v>573</v>
      </c>
      <c r="G3455" t="s">
        <v>19</v>
      </c>
      <c r="H3455" t="s">
        <v>96</v>
      </c>
      <c r="I3455" t="s">
        <v>21</v>
      </c>
      <c r="J3455" t="s">
        <v>73</v>
      </c>
      <c r="K3455">
        <v>328</v>
      </c>
      <c r="L3455">
        <v>20</v>
      </c>
      <c r="M3455" t="s">
        <v>445</v>
      </c>
      <c r="N3455">
        <v>20</v>
      </c>
      <c r="P3455" cm="1">
        <f t="array" ref="P3455">IF(Q3455&gt;0,INDEX(Q3455:Q15589,MATCH(TRUE,INDEX(Q3455:Q15589="",,),0)-1),"")</f>
        <v>3</v>
      </c>
      <c r="Q3455">
        <f t="shared" si="79"/>
        <v>2</v>
      </c>
      <c r="R3455">
        <f>IF(P3455="","",0)</f>
        <v>0</v>
      </c>
    </row>
    <row r="3456" spans="1:18" x14ac:dyDescent="0.3">
      <c r="A3456" t="s">
        <v>538</v>
      </c>
      <c r="B3456" s="1">
        <v>38896</v>
      </c>
      <c r="C3456" t="s">
        <v>539</v>
      </c>
      <c r="D3456" t="s">
        <v>572</v>
      </c>
      <c r="E3456" t="s">
        <v>573</v>
      </c>
      <c r="G3456" t="s">
        <v>19</v>
      </c>
      <c r="H3456" t="s">
        <v>128</v>
      </c>
      <c r="I3456" t="s">
        <v>21</v>
      </c>
      <c r="J3456" t="s">
        <v>73</v>
      </c>
      <c r="K3456">
        <v>589</v>
      </c>
      <c r="L3456">
        <v>30</v>
      </c>
      <c r="M3456" t="s">
        <v>445</v>
      </c>
      <c r="N3456">
        <v>30</v>
      </c>
      <c r="P3456" cm="1">
        <f t="array" ref="P3456">IF(Q3456&gt;0,INDEX(Q3456:Q15590,MATCH(TRUE,INDEX(Q3456:Q15590="",,),0)-1),"")</f>
        <v>3</v>
      </c>
      <c r="Q3456">
        <f t="shared" si="79"/>
        <v>2</v>
      </c>
      <c r="R3456">
        <f>IF(P3456="","",0)</f>
        <v>0</v>
      </c>
    </row>
    <row r="3457" spans="1:18" x14ac:dyDescent="0.3">
      <c r="A3457" t="s">
        <v>538</v>
      </c>
      <c r="B3457" s="1">
        <v>38896</v>
      </c>
      <c r="C3457" t="s">
        <v>539</v>
      </c>
      <c r="D3457" t="s">
        <v>572</v>
      </c>
      <c r="E3457" t="s">
        <v>573</v>
      </c>
      <c r="G3457" t="s">
        <v>19</v>
      </c>
      <c r="H3457" t="s">
        <v>116</v>
      </c>
      <c r="I3457" t="s">
        <v>21</v>
      </c>
      <c r="J3457" t="s">
        <v>73</v>
      </c>
      <c r="K3457">
        <v>273</v>
      </c>
      <c r="L3457">
        <v>21</v>
      </c>
      <c r="M3457" t="s">
        <v>445</v>
      </c>
      <c r="N3457">
        <v>21</v>
      </c>
      <c r="P3457" cm="1">
        <f t="array" ref="P3457">IF(Q3457&gt;0,INDEX(Q3457:Q15591,MATCH(TRUE,INDEX(Q3457:Q15591="",,),0)-1),"")</f>
        <v>3</v>
      </c>
      <c r="Q3457">
        <f t="shared" si="79"/>
        <v>2</v>
      </c>
      <c r="R3457">
        <f>IF(P3457="","",0)</f>
        <v>0</v>
      </c>
    </row>
    <row r="3458" spans="1:18" x14ac:dyDescent="0.3">
      <c r="A3458" t="s">
        <v>538</v>
      </c>
      <c r="B3458" s="1">
        <v>38896</v>
      </c>
      <c r="C3458" t="s">
        <v>539</v>
      </c>
      <c r="D3458" t="s">
        <v>572</v>
      </c>
      <c r="E3458" t="s">
        <v>573</v>
      </c>
      <c r="G3458" t="s">
        <v>19</v>
      </c>
      <c r="H3458" t="s">
        <v>72</v>
      </c>
      <c r="I3458" t="s">
        <v>21</v>
      </c>
      <c r="J3458" t="s">
        <v>73</v>
      </c>
      <c r="K3458">
        <v>289</v>
      </c>
      <c r="L3458">
        <v>24</v>
      </c>
      <c r="M3458" t="s">
        <v>445</v>
      </c>
      <c r="N3458">
        <v>24</v>
      </c>
      <c r="P3458" cm="1">
        <f t="array" ref="P3458">IF(Q3458&gt;0,INDEX(Q3458:Q15592,MATCH(TRUE,INDEX(Q3458:Q15592="",,),0)-1),"")</f>
        <v>3</v>
      </c>
      <c r="Q3458">
        <f t="shared" si="79"/>
        <v>2</v>
      </c>
      <c r="R3458">
        <f>IF(P3458="","",0)</f>
        <v>0</v>
      </c>
    </row>
    <row r="3459" spans="1:18" x14ac:dyDescent="0.3">
      <c r="A3459" t="s">
        <v>538</v>
      </c>
      <c r="B3459" s="1">
        <v>38896</v>
      </c>
      <c r="C3459" t="s">
        <v>539</v>
      </c>
      <c r="D3459" t="s">
        <v>572</v>
      </c>
      <c r="E3459" t="s">
        <v>573</v>
      </c>
      <c r="G3459" s="6" t="s">
        <v>88</v>
      </c>
      <c r="H3459" t="s">
        <v>85</v>
      </c>
      <c r="I3459" t="s">
        <v>45</v>
      </c>
      <c r="J3459" t="s">
        <v>93</v>
      </c>
      <c r="K3459">
        <v>7.7</v>
      </c>
      <c r="L3459">
        <v>118</v>
      </c>
      <c r="M3459" t="s">
        <v>445</v>
      </c>
      <c r="N3459">
        <v>118</v>
      </c>
      <c r="P3459" cm="1">
        <f t="array" ref="P3459">IF(Q3459&gt;0,INDEX(Q3459:Q15593,MATCH(TRUE,INDEX(Q3459:Q15593="",,),0)-1),"")</f>
        <v>3</v>
      </c>
      <c r="Q3459">
        <f t="shared" si="79"/>
        <v>2</v>
      </c>
      <c r="R3459">
        <f>IF(P3459="","",0)</f>
        <v>0</v>
      </c>
    </row>
    <row r="3460" spans="1:18" x14ac:dyDescent="0.3">
      <c r="A3460" t="s">
        <v>538</v>
      </c>
      <c r="B3460" s="1">
        <v>38896</v>
      </c>
      <c r="C3460" t="s">
        <v>539</v>
      </c>
      <c r="D3460" t="s">
        <v>572</v>
      </c>
      <c r="E3460" t="s">
        <v>573</v>
      </c>
      <c r="G3460" s="6" t="s">
        <v>88</v>
      </c>
      <c r="H3460" t="s">
        <v>264</v>
      </c>
      <c r="I3460" t="s">
        <v>45</v>
      </c>
      <c r="J3460" t="s">
        <v>93</v>
      </c>
      <c r="K3460">
        <v>1.3</v>
      </c>
      <c r="L3460">
        <v>118</v>
      </c>
      <c r="M3460" t="s">
        <v>445</v>
      </c>
      <c r="N3460">
        <v>118</v>
      </c>
      <c r="P3460" cm="1">
        <f t="array" ref="P3460">IF(Q3460&gt;0,INDEX(Q3460:Q15594,MATCH(TRUE,INDEX(Q3460:Q15594="",,),0)-1),"")</f>
        <v>3</v>
      </c>
      <c r="Q3460">
        <f t="shared" si="79"/>
        <v>2</v>
      </c>
      <c r="R3460">
        <f>IF(P3460="","",0)</f>
        <v>0</v>
      </c>
    </row>
    <row r="3461" spans="1:18" x14ac:dyDescent="0.3">
      <c r="A3461" t="s">
        <v>538</v>
      </c>
      <c r="B3461" s="1">
        <v>38896</v>
      </c>
      <c r="C3461" t="s">
        <v>539</v>
      </c>
      <c r="D3461" t="s">
        <v>572</v>
      </c>
      <c r="E3461" t="s">
        <v>573</v>
      </c>
      <c r="G3461" s="6" t="s">
        <v>88</v>
      </c>
      <c r="H3461" t="s">
        <v>100</v>
      </c>
      <c r="I3461" t="s">
        <v>45</v>
      </c>
      <c r="J3461" t="s">
        <v>93</v>
      </c>
      <c r="K3461">
        <v>1.7</v>
      </c>
      <c r="L3461">
        <v>152</v>
      </c>
      <c r="M3461" t="s">
        <v>445</v>
      </c>
      <c r="N3461">
        <v>152</v>
      </c>
      <c r="P3461" cm="1">
        <f t="array" ref="P3461">IF(Q3461&gt;0,INDEX(Q3461:Q15595,MATCH(TRUE,INDEX(Q3461:Q15595="",,),0)-1),"")</f>
        <v>3</v>
      </c>
      <c r="Q3461">
        <f t="shared" si="79"/>
        <v>2</v>
      </c>
      <c r="R3461">
        <f>IF(P3461="","",0)</f>
        <v>0</v>
      </c>
    </row>
    <row r="3462" spans="1:18" x14ac:dyDescent="0.3">
      <c r="A3462" t="s">
        <v>538</v>
      </c>
      <c r="B3462" s="1">
        <v>38896</v>
      </c>
      <c r="C3462" t="s">
        <v>539</v>
      </c>
      <c r="D3462" t="s">
        <v>572</v>
      </c>
      <c r="E3462" t="s">
        <v>573</v>
      </c>
      <c r="G3462" s="6" t="s">
        <v>88</v>
      </c>
      <c r="H3462" t="s">
        <v>96</v>
      </c>
      <c r="I3462" t="s">
        <v>45</v>
      </c>
      <c r="J3462" t="s">
        <v>93</v>
      </c>
      <c r="K3462">
        <v>3</v>
      </c>
      <c r="L3462">
        <v>118</v>
      </c>
      <c r="M3462" t="s">
        <v>445</v>
      </c>
      <c r="N3462">
        <v>118</v>
      </c>
      <c r="P3462" cm="1">
        <f t="array" ref="P3462">IF(Q3462&gt;0,INDEX(Q3462:Q15596,MATCH(TRUE,INDEX(Q3462:Q15596="",,),0)-1),"")</f>
        <v>3</v>
      </c>
      <c r="Q3462">
        <f t="shared" si="79"/>
        <v>2</v>
      </c>
      <c r="R3462">
        <f>IF(P3462="","",0)</f>
        <v>0</v>
      </c>
    </row>
    <row r="3463" spans="1:18" x14ac:dyDescent="0.3">
      <c r="A3463" t="s">
        <v>538</v>
      </c>
      <c r="B3463" s="1">
        <v>38896</v>
      </c>
      <c r="C3463" t="s">
        <v>539</v>
      </c>
      <c r="D3463" t="s">
        <v>572</v>
      </c>
      <c r="E3463" t="s">
        <v>573</v>
      </c>
      <c r="G3463" s="6" t="s">
        <v>88</v>
      </c>
      <c r="H3463" t="s">
        <v>72</v>
      </c>
      <c r="I3463" t="s">
        <v>45</v>
      </c>
      <c r="J3463" t="s">
        <v>93</v>
      </c>
      <c r="K3463">
        <v>2.9</v>
      </c>
      <c r="L3463">
        <v>118</v>
      </c>
      <c r="M3463" t="s">
        <v>445</v>
      </c>
      <c r="N3463">
        <v>118</v>
      </c>
      <c r="P3463" cm="1">
        <f t="array" ref="P3463">IF(Q3463&gt;0,INDEX(Q3463:Q15597,MATCH(TRUE,INDEX(Q3463:Q15597="",,),0)-1),"")</f>
        <v>3</v>
      </c>
      <c r="Q3463">
        <f t="shared" si="79"/>
        <v>2</v>
      </c>
      <c r="R3463">
        <f>IF(P3463="","",0)</f>
        <v>0</v>
      </c>
    </row>
    <row r="3464" spans="1:18" x14ac:dyDescent="0.3">
      <c r="A3464" t="s">
        <v>538</v>
      </c>
      <c r="B3464" s="1">
        <v>38896</v>
      </c>
      <c r="C3464" t="s">
        <v>539</v>
      </c>
      <c r="D3464" t="s">
        <v>572</v>
      </c>
      <c r="E3464" t="s">
        <v>573</v>
      </c>
      <c r="G3464" s="6" t="s">
        <v>88</v>
      </c>
      <c r="H3464" t="s">
        <v>85</v>
      </c>
      <c r="I3464" t="s">
        <v>21</v>
      </c>
      <c r="J3464" t="s">
        <v>73</v>
      </c>
      <c r="K3464">
        <v>69</v>
      </c>
      <c r="L3464">
        <v>25</v>
      </c>
      <c r="M3464" t="s">
        <v>445</v>
      </c>
      <c r="N3464">
        <v>25</v>
      </c>
      <c r="P3464" cm="1">
        <f t="array" ref="P3464">IF(Q3464&gt;0,INDEX(Q3464:Q15598,MATCH(TRUE,INDEX(Q3464:Q15598="",,),0)-1),"")</f>
        <v>3</v>
      </c>
      <c r="Q3464">
        <f t="shared" si="79"/>
        <v>2</v>
      </c>
      <c r="R3464">
        <f>IF(P3464="","",0)</f>
        <v>0</v>
      </c>
    </row>
    <row r="3465" spans="1:18" x14ac:dyDescent="0.3">
      <c r="A3465" t="s">
        <v>538</v>
      </c>
      <c r="B3465" s="1">
        <v>38896</v>
      </c>
      <c r="C3465" t="s">
        <v>539</v>
      </c>
      <c r="D3465" t="s">
        <v>572</v>
      </c>
      <c r="E3465" t="s">
        <v>573</v>
      </c>
      <c r="G3465" s="6" t="s">
        <v>88</v>
      </c>
      <c r="H3465" t="s">
        <v>264</v>
      </c>
      <c r="I3465" t="s">
        <v>21</v>
      </c>
      <c r="J3465" t="s">
        <v>73</v>
      </c>
      <c r="K3465">
        <v>16</v>
      </c>
      <c r="L3465">
        <v>24</v>
      </c>
      <c r="M3465" t="s">
        <v>445</v>
      </c>
      <c r="N3465">
        <v>24</v>
      </c>
      <c r="P3465" cm="1">
        <f t="array" ref="P3465">IF(Q3465&gt;0,INDEX(Q3465:Q15599,MATCH(TRUE,INDEX(Q3465:Q15599="",,),0)-1),"")</f>
        <v>3</v>
      </c>
      <c r="Q3465">
        <f t="shared" si="79"/>
        <v>2</v>
      </c>
      <c r="R3465">
        <f>IF(P3465="","",0)</f>
        <v>0</v>
      </c>
    </row>
    <row r="3466" spans="1:18" x14ac:dyDescent="0.3">
      <c r="A3466" t="s">
        <v>538</v>
      </c>
      <c r="B3466" s="1">
        <v>38896</v>
      </c>
      <c r="C3466" t="s">
        <v>539</v>
      </c>
      <c r="D3466" t="s">
        <v>572</v>
      </c>
      <c r="E3466" t="s">
        <v>573</v>
      </c>
      <c r="G3466" s="6" t="s">
        <v>88</v>
      </c>
      <c r="H3466" t="s">
        <v>100</v>
      </c>
      <c r="I3466" t="s">
        <v>21</v>
      </c>
      <c r="J3466" t="s">
        <v>73</v>
      </c>
      <c r="K3466">
        <v>9</v>
      </c>
      <c r="L3466">
        <v>19</v>
      </c>
      <c r="M3466" t="s">
        <v>445</v>
      </c>
      <c r="N3466">
        <v>19</v>
      </c>
      <c r="P3466" cm="1">
        <f t="array" ref="P3466">IF(Q3466&gt;0,INDEX(Q3466:Q15600,MATCH(TRUE,INDEX(Q3466:Q15600="",,),0)-1),"")</f>
        <v>3</v>
      </c>
      <c r="Q3466">
        <f t="shared" si="79"/>
        <v>2</v>
      </c>
      <c r="R3466">
        <f>IF(P3466="","",0)</f>
        <v>0</v>
      </c>
    </row>
    <row r="3467" spans="1:18" x14ac:dyDescent="0.3">
      <c r="A3467" t="s">
        <v>538</v>
      </c>
      <c r="B3467" s="1">
        <v>38896</v>
      </c>
      <c r="C3467" t="s">
        <v>539</v>
      </c>
      <c r="D3467" t="s">
        <v>572</v>
      </c>
      <c r="E3467" t="s">
        <v>573</v>
      </c>
      <c r="G3467" s="6" t="s">
        <v>88</v>
      </c>
      <c r="H3467" t="s">
        <v>418</v>
      </c>
      <c r="I3467" t="s">
        <v>21</v>
      </c>
      <c r="J3467" t="s">
        <v>73</v>
      </c>
      <c r="K3467">
        <v>77</v>
      </c>
      <c r="L3467">
        <v>22</v>
      </c>
      <c r="M3467" t="s">
        <v>445</v>
      </c>
      <c r="N3467">
        <v>22</v>
      </c>
      <c r="P3467" cm="1">
        <f t="array" ref="P3467">IF(Q3467&gt;0,INDEX(Q3467:Q15601,MATCH(TRUE,INDEX(Q3467:Q15601="",,),0)-1),"")</f>
        <v>3</v>
      </c>
      <c r="Q3467">
        <f t="shared" si="79"/>
        <v>2</v>
      </c>
      <c r="R3467">
        <f>IF(P3467="","",0)</f>
        <v>0</v>
      </c>
    </row>
    <row r="3468" spans="1:18" x14ac:dyDescent="0.3">
      <c r="A3468" t="s">
        <v>538</v>
      </c>
      <c r="B3468" s="1">
        <v>38896</v>
      </c>
      <c r="C3468" t="s">
        <v>539</v>
      </c>
      <c r="D3468" t="s">
        <v>572</v>
      </c>
      <c r="E3468" t="s">
        <v>573</v>
      </c>
      <c r="G3468" s="6" t="s">
        <v>88</v>
      </c>
      <c r="H3468" t="s">
        <v>183</v>
      </c>
      <c r="I3468" t="s">
        <v>21</v>
      </c>
      <c r="J3468" t="s">
        <v>73</v>
      </c>
      <c r="K3468">
        <v>38</v>
      </c>
      <c r="L3468">
        <v>22</v>
      </c>
      <c r="M3468" t="s">
        <v>445</v>
      </c>
      <c r="N3468">
        <v>22</v>
      </c>
      <c r="P3468" cm="1">
        <f t="array" ref="P3468">IF(Q3468&gt;0,INDEX(Q3468:Q15602,MATCH(TRUE,INDEX(Q3468:Q15602="",,),0)-1),"")</f>
        <v>3</v>
      </c>
      <c r="Q3468">
        <f t="shared" si="79"/>
        <v>2</v>
      </c>
      <c r="R3468">
        <f>IF(P3468="","",0)</f>
        <v>0</v>
      </c>
    </row>
    <row r="3469" spans="1:18" x14ac:dyDescent="0.3">
      <c r="A3469" t="s">
        <v>538</v>
      </c>
      <c r="B3469" s="1">
        <v>38896</v>
      </c>
      <c r="C3469" t="s">
        <v>539</v>
      </c>
      <c r="D3469" t="s">
        <v>572</v>
      </c>
      <c r="E3469" t="s">
        <v>573</v>
      </c>
      <c r="G3469" t="s">
        <v>19</v>
      </c>
      <c r="H3469" t="s">
        <v>102</v>
      </c>
      <c r="I3469" t="s">
        <v>45</v>
      </c>
      <c r="J3469" t="s">
        <v>93</v>
      </c>
      <c r="K3469">
        <v>16.600000000000001</v>
      </c>
      <c r="L3469">
        <v>225</v>
      </c>
      <c r="M3469" t="s">
        <v>544</v>
      </c>
      <c r="N3469">
        <v>230</v>
      </c>
      <c r="P3469" cm="1">
        <f t="array" ref="P3469">IF(Q3469&gt;0,INDEX(Q3469:Q15603,MATCH(TRUE,INDEX(Q3469:Q15603="",,),0)-1),"")</f>
        <v>3</v>
      </c>
      <c r="Q3469">
        <f t="shared" si="79"/>
        <v>3</v>
      </c>
      <c r="R3469">
        <f>IF(P3469="","",0)</f>
        <v>0</v>
      </c>
    </row>
    <row r="3470" spans="1:18" x14ac:dyDescent="0.3">
      <c r="A3470" t="s">
        <v>538</v>
      </c>
      <c r="B3470" s="1">
        <v>38896</v>
      </c>
      <c r="C3470" t="s">
        <v>539</v>
      </c>
      <c r="D3470" t="s">
        <v>572</v>
      </c>
      <c r="E3470" t="s">
        <v>573</v>
      </c>
      <c r="G3470" t="s">
        <v>19</v>
      </c>
      <c r="H3470" t="s">
        <v>102</v>
      </c>
      <c r="I3470" t="s">
        <v>21</v>
      </c>
      <c r="J3470" t="s">
        <v>73</v>
      </c>
      <c r="K3470">
        <v>158</v>
      </c>
      <c r="L3470">
        <v>24</v>
      </c>
      <c r="M3470" t="s">
        <v>544</v>
      </c>
      <c r="N3470">
        <v>25.75</v>
      </c>
      <c r="P3470" cm="1">
        <f t="array" ref="P3470">IF(Q3470&gt;0,INDEX(Q3470:Q15604,MATCH(TRUE,INDEX(Q3470:Q15604="",,),0)-1),"")</f>
        <v>3</v>
      </c>
      <c r="Q3470">
        <f t="shared" si="79"/>
        <v>3</v>
      </c>
      <c r="R3470">
        <f>IF(P3470="","",0)</f>
        <v>0</v>
      </c>
    </row>
    <row r="3471" spans="1:18" x14ac:dyDescent="0.3">
      <c r="A3471" t="s">
        <v>538</v>
      </c>
      <c r="B3471" s="1">
        <v>38896</v>
      </c>
      <c r="C3471" t="s">
        <v>539</v>
      </c>
      <c r="D3471" t="s">
        <v>572</v>
      </c>
      <c r="E3471" t="s">
        <v>573</v>
      </c>
      <c r="G3471" t="s">
        <v>19</v>
      </c>
      <c r="H3471" t="s">
        <v>96</v>
      </c>
      <c r="I3471" t="s">
        <v>21</v>
      </c>
      <c r="J3471" t="s">
        <v>73</v>
      </c>
      <c r="K3471">
        <v>328</v>
      </c>
      <c r="L3471">
        <v>20</v>
      </c>
      <c r="M3471" t="s">
        <v>544</v>
      </c>
      <c r="N3471">
        <v>22.5</v>
      </c>
      <c r="P3471" cm="1">
        <f t="array" ref="P3471">IF(Q3471&gt;0,INDEX(Q3471:Q15605,MATCH(TRUE,INDEX(Q3471:Q15605="",,),0)-1),"")</f>
        <v>3</v>
      </c>
      <c r="Q3471">
        <f t="shared" si="79"/>
        <v>3</v>
      </c>
      <c r="R3471">
        <f>IF(P3471="","",0)</f>
        <v>0</v>
      </c>
    </row>
    <row r="3472" spans="1:18" x14ac:dyDescent="0.3">
      <c r="A3472" t="s">
        <v>538</v>
      </c>
      <c r="B3472" s="1">
        <v>38896</v>
      </c>
      <c r="C3472" t="s">
        <v>539</v>
      </c>
      <c r="D3472" t="s">
        <v>572</v>
      </c>
      <c r="E3472" t="s">
        <v>573</v>
      </c>
      <c r="G3472" t="s">
        <v>19</v>
      </c>
      <c r="H3472" t="s">
        <v>128</v>
      </c>
      <c r="I3472" t="s">
        <v>21</v>
      </c>
      <c r="J3472" t="s">
        <v>73</v>
      </c>
      <c r="K3472">
        <v>589</v>
      </c>
      <c r="L3472">
        <v>30</v>
      </c>
      <c r="M3472" t="s">
        <v>544</v>
      </c>
      <c r="N3472">
        <v>32.25</v>
      </c>
      <c r="P3472" cm="1">
        <f t="array" ref="P3472">IF(Q3472&gt;0,INDEX(Q3472:Q15606,MATCH(TRUE,INDEX(Q3472:Q15606="",,),0)-1),"")</f>
        <v>3</v>
      </c>
      <c r="Q3472">
        <f t="shared" si="79"/>
        <v>3</v>
      </c>
      <c r="R3472">
        <f>IF(P3472="","",0)</f>
        <v>0</v>
      </c>
    </row>
    <row r="3473" spans="1:18" x14ac:dyDescent="0.3">
      <c r="A3473" t="s">
        <v>538</v>
      </c>
      <c r="B3473" s="1">
        <v>38896</v>
      </c>
      <c r="C3473" t="s">
        <v>539</v>
      </c>
      <c r="D3473" t="s">
        <v>572</v>
      </c>
      <c r="E3473" t="s">
        <v>573</v>
      </c>
      <c r="G3473" t="s">
        <v>19</v>
      </c>
      <c r="H3473" t="s">
        <v>116</v>
      </c>
      <c r="I3473" t="s">
        <v>21</v>
      </c>
      <c r="J3473" t="s">
        <v>73</v>
      </c>
      <c r="K3473">
        <v>273</v>
      </c>
      <c r="L3473">
        <v>21</v>
      </c>
      <c r="M3473" t="s">
        <v>544</v>
      </c>
      <c r="N3473">
        <v>22.75</v>
      </c>
      <c r="P3473" cm="1">
        <f t="array" ref="P3473">IF(Q3473&gt;0,INDEX(Q3473:Q15607,MATCH(TRUE,INDEX(Q3473:Q15607="",,),0)-1),"")</f>
        <v>3</v>
      </c>
      <c r="Q3473">
        <f t="shared" si="79"/>
        <v>3</v>
      </c>
      <c r="R3473">
        <f>IF(P3473="","",0)</f>
        <v>0</v>
      </c>
    </row>
    <row r="3474" spans="1:18" x14ac:dyDescent="0.3">
      <c r="A3474" t="s">
        <v>538</v>
      </c>
      <c r="B3474" s="1">
        <v>38896</v>
      </c>
      <c r="C3474" t="s">
        <v>539</v>
      </c>
      <c r="D3474" t="s">
        <v>572</v>
      </c>
      <c r="E3474" t="s">
        <v>573</v>
      </c>
      <c r="G3474" t="s">
        <v>19</v>
      </c>
      <c r="H3474" t="s">
        <v>72</v>
      </c>
      <c r="I3474" t="s">
        <v>21</v>
      </c>
      <c r="J3474" t="s">
        <v>73</v>
      </c>
      <c r="K3474">
        <v>289</v>
      </c>
      <c r="L3474">
        <v>24</v>
      </c>
      <c r="M3474" t="s">
        <v>544</v>
      </c>
      <c r="N3474">
        <v>26.5</v>
      </c>
      <c r="P3474" cm="1">
        <f t="array" ref="P3474">IF(Q3474&gt;0,INDEX(Q3474:Q15608,MATCH(TRUE,INDEX(Q3474:Q15608="",,),0)-1),"")</f>
        <v>3</v>
      </c>
      <c r="Q3474">
        <f t="shared" si="79"/>
        <v>3</v>
      </c>
      <c r="R3474">
        <f>IF(P3474="","",0)</f>
        <v>0</v>
      </c>
    </row>
    <row r="3475" spans="1:18" x14ac:dyDescent="0.3">
      <c r="A3475" t="s">
        <v>538</v>
      </c>
      <c r="B3475" s="1">
        <v>38896</v>
      </c>
      <c r="C3475" t="s">
        <v>539</v>
      </c>
      <c r="D3475" t="s">
        <v>572</v>
      </c>
      <c r="E3475" t="s">
        <v>573</v>
      </c>
      <c r="G3475" s="6" t="s">
        <v>88</v>
      </c>
      <c r="H3475" t="s">
        <v>85</v>
      </c>
      <c r="I3475" t="s">
        <v>45</v>
      </c>
      <c r="J3475" t="s">
        <v>93</v>
      </c>
      <c r="K3475">
        <v>7.7</v>
      </c>
      <c r="L3475">
        <v>118</v>
      </c>
      <c r="M3475" t="s">
        <v>544</v>
      </c>
      <c r="N3475">
        <v>118</v>
      </c>
      <c r="P3475" cm="1">
        <f t="array" ref="P3475">IF(Q3475&gt;0,INDEX(Q3475:Q15609,MATCH(TRUE,INDEX(Q3475:Q15609="",,),0)-1),"")</f>
        <v>3</v>
      </c>
      <c r="Q3475">
        <f t="shared" si="79"/>
        <v>3</v>
      </c>
      <c r="R3475">
        <f>IF(P3475="","",0)</f>
        <v>0</v>
      </c>
    </row>
    <row r="3476" spans="1:18" x14ac:dyDescent="0.3">
      <c r="A3476" t="s">
        <v>538</v>
      </c>
      <c r="B3476" s="1">
        <v>38896</v>
      </c>
      <c r="C3476" t="s">
        <v>539</v>
      </c>
      <c r="D3476" t="s">
        <v>572</v>
      </c>
      <c r="E3476" t="s">
        <v>573</v>
      </c>
      <c r="G3476" s="6" t="s">
        <v>88</v>
      </c>
      <c r="H3476" t="s">
        <v>264</v>
      </c>
      <c r="I3476" t="s">
        <v>45</v>
      </c>
      <c r="J3476" t="s">
        <v>93</v>
      </c>
      <c r="K3476">
        <v>1.3</v>
      </c>
      <c r="L3476">
        <v>118</v>
      </c>
      <c r="M3476" t="s">
        <v>544</v>
      </c>
      <c r="N3476">
        <v>118</v>
      </c>
      <c r="P3476" cm="1">
        <f t="array" ref="P3476">IF(Q3476&gt;0,INDEX(Q3476:Q15610,MATCH(TRUE,INDEX(Q3476:Q15610="",,),0)-1),"")</f>
        <v>3</v>
      </c>
      <c r="Q3476">
        <f t="shared" si="79"/>
        <v>3</v>
      </c>
      <c r="R3476">
        <f>IF(P3476="","",0)</f>
        <v>0</v>
      </c>
    </row>
    <row r="3477" spans="1:18" x14ac:dyDescent="0.3">
      <c r="A3477" t="s">
        <v>538</v>
      </c>
      <c r="B3477" s="1">
        <v>38896</v>
      </c>
      <c r="C3477" t="s">
        <v>539</v>
      </c>
      <c r="D3477" t="s">
        <v>572</v>
      </c>
      <c r="E3477" t="s">
        <v>573</v>
      </c>
      <c r="G3477" s="6" t="s">
        <v>88</v>
      </c>
      <c r="H3477" t="s">
        <v>100</v>
      </c>
      <c r="I3477" t="s">
        <v>45</v>
      </c>
      <c r="J3477" t="s">
        <v>93</v>
      </c>
      <c r="K3477">
        <v>1.7</v>
      </c>
      <c r="L3477">
        <v>152</v>
      </c>
      <c r="M3477" t="s">
        <v>544</v>
      </c>
      <c r="N3477">
        <v>152</v>
      </c>
      <c r="P3477" cm="1">
        <f t="array" ref="P3477">IF(Q3477&gt;0,INDEX(Q3477:Q15611,MATCH(TRUE,INDEX(Q3477:Q15611="",,),0)-1),"")</f>
        <v>3</v>
      </c>
      <c r="Q3477">
        <f t="shared" si="79"/>
        <v>3</v>
      </c>
      <c r="R3477">
        <f>IF(P3477="","",0)</f>
        <v>0</v>
      </c>
    </row>
    <row r="3478" spans="1:18" x14ac:dyDescent="0.3">
      <c r="A3478" t="s">
        <v>538</v>
      </c>
      <c r="B3478" s="1">
        <v>38896</v>
      </c>
      <c r="C3478" t="s">
        <v>539</v>
      </c>
      <c r="D3478" t="s">
        <v>572</v>
      </c>
      <c r="E3478" t="s">
        <v>573</v>
      </c>
      <c r="G3478" s="6" t="s">
        <v>88</v>
      </c>
      <c r="H3478" t="s">
        <v>96</v>
      </c>
      <c r="I3478" t="s">
        <v>45</v>
      </c>
      <c r="J3478" t="s">
        <v>93</v>
      </c>
      <c r="K3478">
        <v>3</v>
      </c>
      <c r="L3478">
        <v>118</v>
      </c>
      <c r="M3478" t="s">
        <v>544</v>
      </c>
      <c r="N3478">
        <v>118</v>
      </c>
      <c r="P3478" cm="1">
        <f t="array" ref="P3478">IF(Q3478&gt;0,INDEX(Q3478:Q15612,MATCH(TRUE,INDEX(Q3478:Q15612="",,),0)-1),"")</f>
        <v>3</v>
      </c>
      <c r="Q3478">
        <f t="shared" si="79"/>
        <v>3</v>
      </c>
      <c r="R3478">
        <f>IF(P3478="","",0)</f>
        <v>0</v>
      </c>
    </row>
    <row r="3479" spans="1:18" x14ac:dyDescent="0.3">
      <c r="A3479" t="s">
        <v>538</v>
      </c>
      <c r="B3479" s="1">
        <v>38896</v>
      </c>
      <c r="C3479" t="s">
        <v>539</v>
      </c>
      <c r="D3479" t="s">
        <v>572</v>
      </c>
      <c r="E3479" t="s">
        <v>573</v>
      </c>
      <c r="G3479" s="6" t="s">
        <v>88</v>
      </c>
      <c r="H3479" t="s">
        <v>72</v>
      </c>
      <c r="I3479" t="s">
        <v>45</v>
      </c>
      <c r="J3479" t="s">
        <v>93</v>
      </c>
      <c r="K3479">
        <v>2.9</v>
      </c>
      <c r="L3479">
        <v>118</v>
      </c>
      <c r="M3479" t="s">
        <v>544</v>
      </c>
      <c r="N3479">
        <v>118</v>
      </c>
      <c r="P3479" cm="1">
        <f t="array" ref="P3479">IF(Q3479&gt;0,INDEX(Q3479:Q15613,MATCH(TRUE,INDEX(Q3479:Q15613="",,),0)-1),"")</f>
        <v>3</v>
      </c>
      <c r="Q3479">
        <f t="shared" si="79"/>
        <v>3</v>
      </c>
      <c r="R3479">
        <f>IF(P3479="","",0)</f>
        <v>0</v>
      </c>
    </row>
    <row r="3480" spans="1:18" x14ac:dyDescent="0.3">
      <c r="A3480" t="s">
        <v>538</v>
      </c>
      <c r="B3480" s="1">
        <v>38896</v>
      </c>
      <c r="C3480" t="s">
        <v>539</v>
      </c>
      <c r="D3480" t="s">
        <v>572</v>
      </c>
      <c r="E3480" t="s">
        <v>573</v>
      </c>
      <c r="G3480" s="6" t="s">
        <v>88</v>
      </c>
      <c r="H3480" t="s">
        <v>85</v>
      </c>
      <c r="I3480" t="s">
        <v>21</v>
      </c>
      <c r="J3480" t="s">
        <v>73</v>
      </c>
      <c r="K3480">
        <v>69</v>
      </c>
      <c r="L3480">
        <v>25</v>
      </c>
      <c r="M3480" t="s">
        <v>544</v>
      </c>
      <c r="N3480">
        <v>25</v>
      </c>
      <c r="P3480" cm="1">
        <f t="array" ref="P3480">IF(Q3480&gt;0,INDEX(Q3480:Q15614,MATCH(TRUE,INDEX(Q3480:Q15614="",,),0)-1),"")</f>
        <v>3</v>
      </c>
      <c r="Q3480">
        <f t="shared" si="79"/>
        <v>3</v>
      </c>
      <c r="R3480">
        <f>IF(P3480="","",0)</f>
        <v>0</v>
      </c>
    </row>
    <row r="3481" spans="1:18" x14ac:dyDescent="0.3">
      <c r="A3481" t="s">
        <v>538</v>
      </c>
      <c r="B3481" s="1">
        <v>38896</v>
      </c>
      <c r="C3481" t="s">
        <v>539</v>
      </c>
      <c r="D3481" t="s">
        <v>572</v>
      </c>
      <c r="E3481" t="s">
        <v>573</v>
      </c>
      <c r="G3481" s="6" t="s">
        <v>88</v>
      </c>
      <c r="H3481" t="s">
        <v>264</v>
      </c>
      <c r="I3481" t="s">
        <v>21</v>
      </c>
      <c r="J3481" t="s">
        <v>73</v>
      </c>
      <c r="K3481">
        <v>16</v>
      </c>
      <c r="L3481">
        <v>24</v>
      </c>
      <c r="M3481" t="s">
        <v>544</v>
      </c>
      <c r="N3481">
        <v>24</v>
      </c>
      <c r="P3481" cm="1">
        <f t="array" ref="P3481">IF(Q3481&gt;0,INDEX(Q3481:Q15615,MATCH(TRUE,INDEX(Q3481:Q15615="",,),0)-1),"")</f>
        <v>3</v>
      </c>
      <c r="Q3481">
        <f t="shared" si="79"/>
        <v>3</v>
      </c>
      <c r="R3481">
        <f>IF(P3481="","",0)</f>
        <v>0</v>
      </c>
    </row>
    <row r="3482" spans="1:18" x14ac:dyDescent="0.3">
      <c r="A3482" t="s">
        <v>538</v>
      </c>
      <c r="B3482" s="1">
        <v>38896</v>
      </c>
      <c r="C3482" t="s">
        <v>539</v>
      </c>
      <c r="D3482" t="s">
        <v>572</v>
      </c>
      <c r="E3482" t="s">
        <v>573</v>
      </c>
      <c r="G3482" s="6" t="s">
        <v>88</v>
      </c>
      <c r="H3482" t="s">
        <v>100</v>
      </c>
      <c r="I3482" t="s">
        <v>21</v>
      </c>
      <c r="J3482" t="s">
        <v>73</v>
      </c>
      <c r="K3482">
        <v>9</v>
      </c>
      <c r="L3482">
        <v>19</v>
      </c>
      <c r="M3482" t="s">
        <v>544</v>
      </c>
      <c r="N3482">
        <v>19</v>
      </c>
      <c r="P3482" cm="1">
        <f t="array" ref="P3482">IF(Q3482&gt;0,INDEX(Q3482:Q15616,MATCH(TRUE,INDEX(Q3482:Q15616="",,),0)-1),"")</f>
        <v>3</v>
      </c>
      <c r="Q3482">
        <f t="shared" si="79"/>
        <v>3</v>
      </c>
      <c r="R3482">
        <f>IF(P3482="","",0)</f>
        <v>0</v>
      </c>
    </row>
    <row r="3483" spans="1:18" x14ac:dyDescent="0.3">
      <c r="A3483" t="s">
        <v>538</v>
      </c>
      <c r="B3483" s="1">
        <v>38896</v>
      </c>
      <c r="C3483" t="s">
        <v>539</v>
      </c>
      <c r="D3483" t="s">
        <v>572</v>
      </c>
      <c r="E3483" t="s">
        <v>573</v>
      </c>
      <c r="G3483" s="6" t="s">
        <v>88</v>
      </c>
      <c r="H3483" t="s">
        <v>418</v>
      </c>
      <c r="I3483" t="s">
        <v>21</v>
      </c>
      <c r="J3483" t="s">
        <v>73</v>
      </c>
      <c r="K3483">
        <v>77</v>
      </c>
      <c r="L3483">
        <v>22</v>
      </c>
      <c r="M3483" t="s">
        <v>544</v>
      </c>
      <c r="N3483">
        <v>22</v>
      </c>
      <c r="P3483" cm="1">
        <f t="array" ref="P3483">IF(Q3483&gt;0,INDEX(Q3483:Q15617,MATCH(TRUE,INDEX(Q3483:Q15617="",,),0)-1),"")</f>
        <v>3</v>
      </c>
      <c r="Q3483">
        <f t="shared" si="79"/>
        <v>3</v>
      </c>
      <c r="R3483">
        <f>IF(P3483="","",0)</f>
        <v>0</v>
      </c>
    </row>
    <row r="3484" spans="1:18" x14ac:dyDescent="0.3">
      <c r="A3484" t="s">
        <v>538</v>
      </c>
      <c r="B3484" s="1">
        <v>38896</v>
      </c>
      <c r="C3484" t="s">
        <v>539</v>
      </c>
      <c r="D3484" t="s">
        <v>572</v>
      </c>
      <c r="E3484" t="s">
        <v>573</v>
      </c>
      <c r="G3484" s="6" t="s">
        <v>88</v>
      </c>
      <c r="H3484" t="s">
        <v>183</v>
      </c>
      <c r="I3484" t="s">
        <v>21</v>
      </c>
      <c r="J3484" t="s">
        <v>73</v>
      </c>
      <c r="K3484">
        <v>38</v>
      </c>
      <c r="L3484">
        <v>22</v>
      </c>
      <c r="M3484" t="s">
        <v>544</v>
      </c>
      <c r="N3484">
        <v>22</v>
      </c>
      <c r="P3484" cm="1">
        <f t="array" ref="P3484">IF(Q3484&gt;0,INDEX(Q3484:Q15618,MATCH(TRUE,INDEX(Q3484:Q15618="",,),0)-1),"")</f>
        <v>3</v>
      </c>
      <c r="Q3484">
        <f t="shared" si="79"/>
        <v>3</v>
      </c>
      <c r="R3484">
        <f>IF(P3484="","",0)</f>
        <v>0</v>
      </c>
    </row>
    <row r="3485" spans="1:18" x14ac:dyDescent="0.3">
      <c r="P3485" t="str" cm="1">
        <f t="array" ref="P3485">IF(Q3485&gt;0,INDEX(Q3485:Q15619,MATCH(TRUE,INDEX(Q3485:Q15619="",,),0)-1),"")</f>
        <v/>
      </c>
      <c r="R3485" t="str">
        <f>IF(P3485="","",0)</f>
        <v/>
      </c>
    </row>
    <row r="3486" spans="1:18" x14ac:dyDescent="0.3">
      <c r="A3486" t="s">
        <v>575</v>
      </c>
      <c r="B3486" s="1">
        <v>38755</v>
      </c>
      <c r="C3486" t="s">
        <v>539</v>
      </c>
      <c r="D3486" t="s">
        <v>576</v>
      </c>
      <c r="E3486" t="s">
        <v>577</v>
      </c>
      <c r="G3486" t="s">
        <v>19</v>
      </c>
      <c r="H3486" t="s">
        <v>128</v>
      </c>
      <c r="I3486" t="s">
        <v>21</v>
      </c>
      <c r="J3486" t="s">
        <v>73</v>
      </c>
      <c r="K3486">
        <v>2784</v>
      </c>
      <c r="L3486">
        <v>18.5</v>
      </c>
      <c r="M3486" t="s">
        <v>578</v>
      </c>
      <c r="N3486">
        <v>38</v>
      </c>
      <c r="O3486" t="s">
        <v>24</v>
      </c>
      <c r="P3486" cm="1">
        <f t="array" ref="P3486">IF(Q3486&gt;0,INDEX(Q3486:Q15620,MATCH(TRUE,INDEX(Q3486:Q15620="",,),0)-1),"")</f>
        <v>3</v>
      </c>
      <c r="Q3486">
        <f>INT((ROW()-3486)/9)+1</f>
        <v>1</v>
      </c>
      <c r="R3486">
        <f>IF(P3486="","",0)</f>
        <v>0</v>
      </c>
    </row>
    <row r="3487" spans="1:18" x14ac:dyDescent="0.3">
      <c r="A3487" t="s">
        <v>575</v>
      </c>
      <c r="B3487" s="1">
        <v>38755</v>
      </c>
      <c r="C3487" t="s">
        <v>539</v>
      </c>
      <c r="D3487" t="s">
        <v>576</v>
      </c>
      <c r="E3487" t="s">
        <v>577</v>
      </c>
      <c r="G3487" t="s">
        <v>19</v>
      </c>
      <c r="H3487" t="s">
        <v>116</v>
      </c>
      <c r="I3487" t="s">
        <v>21</v>
      </c>
      <c r="J3487" t="s">
        <v>73</v>
      </c>
      <c r="K3487">
        <v>455</v>
      </c>
      <c r="L3487">
        <v>15</v>
      </c>
      <c r="M3487" t="s">
        <v>578</v>
      </c>
      <c r="N3487">
        <v>30</v>
      </c>
      <c r="O3487" t="s">
        <v>24</v>
      </c>
      <c r="P3487" cm="1">
        <f t="array" ref="P3487">IF(Q3487&gt;0,INDEX(Q3487:Q15621,MATCH(TRUE,INDEX(Q3487:Q15621="",,),0)-1),"")</f>
        <v>3</v>
      </c>
      <c r="Q3487">
        <f t="shared" ref="Q3487:Q3512" si="80">INT((ROW()-3486)/9)+1</f>
        <v>1</v>
      </c>
      <c r="R3487">
        <f>IF(P3487="","",0)</f>
        <v>0</v>
      </c>
    </row>
    <row r="3488" spans="1:18" x14ac:dyDescent="0.3">
      <c r="A3488" t="s">
        <v>575</v>
      </c>
      <c r="B3488" s="1">
        <v>38755</v>
      </c>
      <c r="C3488" t="s">
        <v>539</v>
      </c>
      <c r="D3488" t="s">
        <v>576</v>
      </c>
      <c r="E3488" t="s">
        <v>577</v>
      </c>
      <c r="G3488" s="6" t="s">
        <v>88</v>
      </c>
      <c r="H3488" t="s">
        <v>96</v>
      </c>
      <c r="I3488" t="s">
        <v>45</v>
      </c>
      <c r="J3488" t="s">
        <v>93</v>
      </c>
      <c r="K3488">
        <v>7</v>
      </c>
      <c r="L3488">
        <v>96</v>
      </c>
      <c r="M3488" t="s">
        <v>578</v>
      </c>
      <c r="N3488">
        <v>96</v>
      </c>
      <c r="O3488" t="s">
        <v>24</v>
      </c>
      <c r="P3488" cm="1">
        <f t="array" ref="P3488">IF(Q3488&gt;0,INDEX(Q3488:Q15622,MATCH(TRUE,INDEX(Q3488:Q15622="",,),0)-1),"")</f>
        <v>3</v>
      </c>
      <c r="Q3488">
        <f t="shared" si="80"/>
        <v>1</v>
      </c>
      <c r="R3488">
        <f>IF(P3488="","",0)</f>
        <v>0</v>
      </c>
    </row>
    <row r="3489" spans="1:18" x14ac:dyDescent="0.3">
      <c r="A3489" t="s">
        <v>575</v>
      </c>
      <c r="B3489" s="1">
        <v>38755</v>
      </c>
      <c r="C3489" t="s">
        <v>539</v>
      </c>
      <c r="D3489" t="s">
        <v>576</v>
      </c>
      <c r="E3489" t="s">
        <v>577</v>
      </c>
      <c r="G3489" s="6" t="s">
        <v>88</v>
      </c>
      <c r="H3489" t="s">
        <v>67</v>
      </c>
      <c r="I3489" t="s">
        <v>45</v>
      </c>
      <c r="J3489" t="s">
        <v>93</v>
      </c>
      <c r="K3489">
        <v>20.7</v>
      </c>
      <c r="L3489">
        <v>67.599999999999994</v>
      </c>
      <c r="M3489" t="s">
        <v>578</v>
      </c>
      <c r="N3489">
        <v>67.599999999999994</v>
      </c>
      <c r="O3489" t="s">
        <v>24</v>
      </c>
      <c r="P3489" cm="1">
        <f t="array" ref="P3489">IF(Q3489&gt;0,INDEX(Q3489:Q15623,MATCH(TRUE,INDEX(Q3489:Q15623="",,),0)-1),"")</f>
        <v>3</v>
      </c>
      <c r="Q3489">
        <f t="shared" si="80"/>
        <v>1</v>
      </c>
      <c r="R3489">
        <f>IF(P3489="","",0)</f>
        <v>0</v>
      </c>
    </row>
    <row r="3490" spans="1:18" x14ac:dyDescent="0.3">
      <c r="A3490" t="s">
        <v>575</v>
      </c>
      <c r="B3490" s="1">
        <v>38755</v>
      </c>
      <c r="C3490" t="s">
        <v>539</v>
      </c>
      <c r="D3490" t="s">
        <v>576</v>
      </c>
      <c r="E3490" t="s">
        <v>577</v>
      </c>
      <c r="G3490" s="6" t="s">
        <v>88</v>
      </c>
      <c r="H3490" t="s">
        <v>96</v>
      </c>
      <c r="I3490" t="s">
        <v>21</v>
      </c>
      <c r="J3490" t="s">
        <v>73</v>
      </c>
      <c r="K3490">
        <v>33</v>
      </c>
      <c r="L3490">
        <v>15.25</v>
      </c>
      <c r="M3490" t="s">
        <v>578</v>
      </c>
      <c r="N3490">
        <v>15.25</v>
      </c>
      <c r="O3490" t="s">
        <v>24</v>
      </c>
      <c r="P3490" cm="1">
        <f t="array" ref="P3490">IF(Q3490&gt;0,INDEX(Q3490:Q15624,MATCH(TRUE,INDEX(Q3490:Q15624="",,),0)-1),"")</f>
        <v>3</v>
      </c>
      <c r="Q3490">
        <f t="shared" si="80"/>
        <v>1</v>
      </c>
      <c r="R3490">
        <f>IF(P3490="","",0)</f>
        <v>0</v>
      </c>
    </row>
    <row r="3491" spans="1:18" x14ac:dyDescent="0.3">
      <c r="A3491" t="s">
        <v>575</v>
      </c>
      <c r="B3491" s="1">
        <v>38755</v>
      </c>
      <c r="C3491" t="s">
        <v>539</v>
      </c>
      <c r="D3491" t="s">
        <v>576</v>
      </c>
      <c r="E3491" t="s">
        <v>577</v>
      </c>
      <c r="G3491" s="6" t="s">
        <v>88</v>
      </c>
      <c r="H3491" t="s">
        <v>418</v>
      </c>
      <c r="I3491" t="s">
        <v>21</v>
      </c>
      <c r="J3491" t="s">
        <v>73</v>
      </c>
      <c r="K3491">
        <v>89</v>
      </c>
      <c r="L3491">
        <v>19</v>
      </c>
      <c r="M3491" t="s">
        <v>578</v>
      </c>
      <c r="N3491">
        <v>19</v>
      </c>
      <c r="O3491" t="s">
        <v>24</v>
      </c>
      <c r="P3491" cm="1">
        <f t="array" ref="P3491">IF(Q3491&gt;0,INDEX(Q3491:Q15625,MATCH(TRUE,INDEX(Q3491:Q15625="",,),0)-1),"")</f>
        <v>3</v>
      </c>
      <c r="Q3491">
        <f t="shared" si="80"/>
        <v>1</v>
      </c>
      <c r="R3491">
        <f>IF(P3491="","",0)</f>
        <v>0</v>
      </c>
    </row>
    <row r="3492" spans="1:18" x14ac:dyDescent="0.3">
      <c r="A3492" t="s">
        <v>575</v>
      </c>
      <c r="B3492" s="1">
        <v>38755</v>
      </c>
      <c r="C3492" t="s">
        <v>539</v>
      </c>
      <c r="D3492" t="s">
        <v>576</v>
      </c>
      <c r="E3492" t="s">
        <v>577</v>
      </c>
      <c r="G3492" s="6" t="s">
        <v>88</v>
      </c>
      <c r="H3492" t="s">
        <v>265</v>
      </c>
      <c r="I3492" t="s">
        <v>21</v>
      </c>
      <c r="J3492" t="s">
        <v>73</v>
      </c>
      <c r="K3492">
        <v>158</v>
      </c>
      <c r="L3492">
        <v>21.5</v>
      </c>
      <c r="M3492" t="s">
        <v>578</v>
      </c>
      <c r="N3492">
        <v>21.5</v>
      </c>
      <c r="O3492" t="s">
        <v>24</v>
      </c>
      <c r="P3492" cm="1">
        <f t="array" ref="P3492">IF(Q3492&gt;0,INDEX(Q3492:Q15626,MATCH(TRUE,INDEX(Q3492:Q15626="",,),0)-1),"")</f>
        <v>3</v>
      </c>
      <c r="Q3492">
        <f t="shared" si="80"/>
        <v>1</v>
      </c>
      <c r="R3492">
        <f>IF(P3492="","",0)</f>
        <v>0</v>
      </c>
    </row>
    <row r="3493" spans="1:18" x14ac:dyDescent="0.3">
      <c r="A3493" t="s">
        <v>575</v>
      </c>
      <c r="B3493" s="1">
        <v>38755</v>
      </c>
      <c r="C3493" t="s">
        <v>539</v>
      </c>
      <c r="D3493" t="s">
        <v>576</v>
      </c>
      <c r="E3493" t="s">
        <v>577</v>
      </c>
      <c r="G3493" s="6" t="s">
        <v>88</v>
      </c>
      <c r="H3493" t="s">
        <v>67</v>
      </c>
      <c r="I3493" t="s">
        <v>21</v>
      </c>
      <c r="J3493" t="s">
        <v>73</v>
      </c>
      <c r="K3493">
        <v>27</v>
      </c>
      <c r="L3493">
        <v>20</v>
      </c>
      <c r="M3493" t="s">
        <v>578</v>
      </c>
      <c r="N3493">
        <v>20</v>
      </c>
      <c r="O3493" t="s">
        <v>24</v>
      </c>
      <c r="P3493" cm="1">
        <f t="array" ref="P3493">IF(Q3493&gt;0,INDEX(Q3493:Q15627,MATCH(TRUE,INDEX(Q3493:Q15627="",,),0)-1),"")</f>
        <v>3</v>
      </c>
      <c r="Q3493">
        <f t="shared" si="80"/>
        <v>1</v>
      </c>
      <c r="R3493">
        <f>IF(P3493="","",0)</f>
        <v>0</v>
      </c>
    </row>
    <row r="3494" spans="1:18" x14ac:dyDescent="0.3">
      <c r="A3494" t="s">
        <v>575</v>
      </c>
      <c r="B3494" s="1">
        <v>38755</v>
      </c>
      <c r="C3494" t="s">
        <v>539</v>
      </c>
      <c r="D3494" t="s">
        <v>576</v>
      </c>
      <c r="E3494" t="s">
        <v>577</v>
      </c>
      <c r="G3494" s="6" t="s">
        <v>88</v>
      </c>
      <c r="H3494" t="s">
        <v>72</v>
      </c>
      <c r="I3494" t="s">
        <v>21</v>
      </c>
      <c r="J3494" t="s">
        <v>73</v>
      </c>
      <c r="K3494">
        <v>45</v>
      </c>
      <c r="L3494">
        <v>18.5</v>
      </c>
      <c r="M3494" t="s">
        <v>578</v>
      </c>
      <c r="N3494">
        <v>18.5</v>
      </c>
      <c r="O3494" t="s">
        <v>24</v>
      </c>
      <c r="P3494" cm="1">
        <f t="array" ref="P3494">IF(Q3494&gt;0,INDEX(Q3494:Q15628,MATCH(TRUE,INDEX(Q3494:Q15628="",,),0)-1),"")</f>
        <v>3</v>
      </c>
      <c r="Q3494">
        <f t="shared" si="80"/>
        <v>1</v>
      </c>
      <c r="R3494">
        <f>IF(P3494="","",0)</f>
        <v>0</v>
      </c>
    </row>
    <row r="3495" spans="1:18" x14ac:dyDescent="0.3">
      <c r="A3495" t="s">
        <v>575</v>
      </c>
      <c r="B3495" s="1">
        <v>38755</v>
      </c>
      <c r="C3495" t="s">
        <v>539</v>
      </c>
      <c r="D3495" t="s">
        <v>576</v>
      </c>
      <c r="E3495" t="s">
        <v>577</v>
      </c>
      <c r="G3495" t="s">
        <v>19</v>
      </c>
      <c r="H3495" t="s">
        <v>128</v>
      </c>
      <c r="I3495" t="s">
        <v>21</v>
      </c>
      <c r="J3495" t="s">
        <v>73</v>
      </c>
      <c r="K3495">
        <v>2784</v>
      </c>
      <c r="L3495">
        <v>18.5</v>
      </c>
      <c r="M3495" t="s">
        <v>579</v>
      </c>
      <c r="N3495">
        <v>18.5</v>
      </c>
      <c r="P3495" cm="1">
        <f t="array" ref="P3495">IF(Q3495&gt;0,INDEX(Q3495:Q15629,MATCH(TRUE,INDEX(Q3495:Q15629="",,),0)-1),"")</f>
        <v>3</v>
      </c>
      <c r="Q3495">
        <f t="shared" si="80"/>
        <v>2</v>
      </c>
      <c r="R3495">
        <f>IF(P3495="","",0)</f>
        <v>0</v>
      </c>
    </row>
    <row r="3496" spans="1:18" x14ac:dyDescent="0.3">
      <c r="A3496" t="s">
        <v>575</v>
      </c>
      <c r="B3496" s="1">
        <v>38755</v>
      </c>
      <c r="C3496" t="s">
        <v>539</v>
      </c>
      <c r="D3496" t="s">
        <v>576</v>
      </c>
      <c r="E3496" t="s">
        <v>577</v>
      </c>
      <c r="G3496" t="s">
        <v>19</v>
      </c>
      <c r="H3496" t="s">
        <v>116</v>
      </c>
      <c r="I3496" t="s">
        <v>21</v>
      </c>
      <c r="J3496" t="s">
        <v>73</v>
      </c>
      <c r="K3496">
        <v>455</v>
      </c>
      <c r="L3496">
        <v>15</v>
      </c>
      <c r="M3496" t="s">
        <v>579</v>
      </c>
      <c r="N3496">
        <v>135.31</v>
      </c>
      <c r="P3496" cm="1">
        <f t="array" ref="P3496">IF(Q3496&gt;0,INDEX(Q3496:Q15630,MATCH(TRUE,INDEX(Q3496:Q15630="",,),0)-1),"")</f>
        <v>3</v>
      </c>
      <c r="Q3496">
        <f t="shared" si="80"/>
        <v>2</v>
      </c>
      <c r="R3496">
        <f>IF(P3496="","",0)</f>
        <v>0</v>
      </c>
    </row>
    <row r="3497" spans="1:18" x14ac:dyDescent="0.3">
      <c r="A3497" t="s">
        <v>575</v>
      </c>
      <c r="B3497" s="1">
        <v>38755</v>
      </c>
      <c r="C3497" t="s">
        <v>539</v>
      </c>
      <c r="D3497" t="s">
        <v>576</v>
      </c>
      <c r="E3497" t="s">
        <v>577</v>
      </c>
      <c r="G3497" s="6" t="s">
        <v>88</v>
      </c>
      <c r="H3497" t="s">
        <v>96</v>
      </c>
      <c r="I3497" t="s">
        <v>45</v>
      </c>
      <c r="J3497" t="s">
        <v>93</v>
      </c>
      <c r="K3497">
        <v>7</v>
      </c>
      <c r="L3497">
        <v>96</v>
      </c>
      <c r="M3497" t="s">
        <v>579</v>
      </c>
      <c r="N3497">
        <v>96</v>
      </c>
      <c r="P3497" cm="1">
        <f t="array" ref="P3497">IF(Q3497&gt;0,INDEX(Q3497:Q15631,MATCH(TRUE,INDEX(Q3497:Q15631="",,),0)-1),"")</f>
        <v>3</v>
      </c>
      <c r="Q3497">
        <f t="shared" si="80"/>
        <v>2</v>
      </c>
      <c r="R3497">
        <f>IF(P3497="","",0)</f>
        <v>0</v>
      </c>
    </row>
    <row r="3498" spans="1:18" x14ac:dyDescent="0.3">
      <c r="A3498" t="s">
        <v>575</v>
      </c>
      <c r="B3498" s="1">
        <v>38755</v>
      </c>
      <c r="C3498" t="s">
        <v>539</v>
      </c>
      <c r="D3498" t="s">
        <v>576</v>
      </c>
      <c r="E3498" t="s">
        <v>577</v>
      </c>
      <c r="G3498" s="6" t="s">
        <v>88</v>
      </c>
      <c r="H3498" t="s">
        <v>67</v>
      </c>
      <c r="I3498" t="s">
        <v>45</v>
      </c>
      <c r="J3498" t="s">
        <v>93</v>
      </c>
      <c r="K3498">
        <v>20.7</v>
      </c>
      <c r="L3498">
        <v>67.599999999999994</v>
      </c>
      <c r="M3498" t="s">
        <v>579</v>
      </c>
      <c r="N3498">
        <v>67.599999999999994</v>
      </c>
      <c r="P3498" cm="1">
        <f t="array" ref="P3498">IF(Q3498&gt;0,INDEX(Q3498:Q15632,MATCH(TRUE,INDEX(Q3498:Q15632="",,),0)-1),"")</f>
        <v>3</v>
      </c>
      <c r="Q3498">
        <f t="shared" si="80"/>
        <v>2</v>
      </c>
      <c r="R3498">
        <f>IF(P3498="","",0)</f>
        <v>0</v>
      </c>
    </row>
    <row r="3499" spans="1:18" x14ac:dyDescent="0.3">
      <c r="A3499" t="s">
        <v>575</v>
      </c>
      <c r="B3499" s="1">
        <v>38755</v>
      </c>
      <c r="C3499" t="s">
        <v>539</v>
      </c>
      <c r="D3499" t="s">
        <v>576</v>
      </c>
      <c r="E3499" t="s">
        <v>577</v>
      </c>
      <c r="G3499" s="6" t="s">
        <v>88</v>
      </c>
      <c r="H3499" t="s">
        <v>96</v>
      </c>
      <c r="I3499" t="s">
        <v>21</v>
      </c>
      <c r="J3499" t="s">
        <v>73</v>
      </c>
      <c r="K3499">
        <v>33</v>
      </c>
      <c r="L3499">
        <v>15.25</v>
      </c>
      <c r="M3499" t="s">
        <v>579</v>
      </c>
      <c r="N3499">
        <v>15.25</v>
      </c>
      <c r="P3499" cm="1">
        <f t="array" ref="P3499">IF(Q3499&gt;0,INDEX(Q3499:Q15633,MATCH(TRUE,INDEX(Q3499:Q15633="",,),0)-1),"")</f>
        <v>3</v>
      </c>
      <c r="Q3499">
        <f t="shared" si="80"/>
        <v>2</v>
      </c>
      <c r="R3499">
        <f>IF(P3499="","",0)</f>
        <v>0</v>
      </c>
    </row>
    <row r="3500" spans="1:18" x14ac:dyDescent="0.3">
      <c r="A3500" t="s">
        <v>575</v>
      </c>
      <c r="B3500" s="1">
        <v>38755</v>
      </c>
      <c r="C3500" t="s">
        <v>539</v>
      </c>
      <c r="D3500" t="s">
        <v>576</v>
      </c>
      <c r="E3500" t="s">
        <v>577</v>
      </c>
      <c r="G3500" s="6" t="s">
        <v>88</v>
      </c>
      <c r="H3500" t="s">
        <v>418</v>
      </c>
      <c r="I3500" t="s">
        <v>21</v>
      </c>
      <c r="J3500" t="s">
        <v>73</v>
      </c>
      <c r="K3500">
        <v>89</v>
      </c>
      <c r="L3500">
        <v>19</v>
      </c>
      <c r="M3500" t="s">
        <v>579</v>
      </c>
      <c r="N3500">
        <v>19</v>
      </c>
      <c r="P3500" cm="1">
        <f t="array" ref="P3500">IF(Q3500&gt;0,INDEX(Q3500:Q15634,MATCH(TRUE,INDEX(Q3500:Q15634="",,),0)-1),"")</f>
        <v>3</v>
      </c>
      <c r="Q3500">
        <f t="shared" si="80"/>
        <v>2</v>
      </c>
      <c r="R3500">
        <f>IF(P3500="","",0)</f>
        <v>0</v>
      </c>
    </row>
    <row r="3501" spans="1:18" x14ac:dyDescent="0.3">
      <c r="A3501" t="s">
        <v>575</v>
      </c>
      <c r="B3501" s="1">
        <v>38755</v>
      </c>
      <c r="C3501" t="s">
        <v>539</v>
      </c>
      <c r="D3501" t="s">
        <v>576</v>
      </c>
      <c r="E3501" t="s">
        <v>577</v>
      </c>
      <c r="G3501" s="6" t="s">
        <v>88</v>
      </c>
      <c r="H3501" t="s">
        <v>265</v>
      </c>
      <c r="I3501" t="s">
        <v>21</v>
      </c>
      <c r="J3501" t="s">
        <v>73</v>
      </c>
      <c r="K3501">
        <v>158</v>
      </c>
      <c r="L3501">
        <v>21.5</v>
      </c>
      <c r="M3501" t="s">
        <v>579</v>
      </c>
      <c r="N3501">
        <v>21.5</v>
      </c>
      <c r="P3501" cm="1">
        <f t="array" ref="P3501">IF(Q3501&gt;0,INDEX(Q3501:Q15635,MATCH(TRUE,INDEX(Q3501:Q15635="",,),0)-1),"")</f>
        <v>3</v>
      </c>
      <c r="Q3501">
        <f t="shared" si="80"/>
        <v>2</v>
      </c>
      <c r="R3501">
        <f>IF(P3501="","",0)</f>
        <v>0</v>
      </c>
    </row>
    <row r="3502" spans="1:18" x14ac:dyDescent="0.3">
      <c r="A3502" t="s">
        <v>575</v>
      </c>
      <c r="B3502" s="1">
        <v>38755</v>
      </c>
      <c r="C3502" t="s">
        <v>539</v>
      </c>
      <c r="D3502" t="s">
        <v>576</v>
      </c>
      <c r="E3502" t="s">
        <v>577</v>
      </c>
      <c r="G3502" s="6" t="s">
        <v>88</v>
      </c>
      <c r="H3502" t="s">
        <v>67</v>
      </c>
      <c r="I3502" t="s">
        <v>21</v>
      </c>
      <c r="J3502" t="s">
        <v>73</v>
      </c>
      <c r="K3502">
        <v>27</v>
      </c>
      <c r="L3502">
        <v>20</v>
      </c>
      <c r="M3502" t="s">
        <v>579</v>
      </c>
      <c r="N3502">
        <v>20</v>
      </c>
      <c r="P3502" cm="1">
        <f t="array" ref="P3502">IF(Q3502&gt;0,INDEX(Q3502:Q15636,MATCH(TRUE,INDEX(Q3502:Q15636="",,),0)-1),"")</f>
        <v>3</v>
      </c>
      <c r="Q3502">
        <f t="shared" si="80"/>
        <v>2</v>
      </c>
      <c r="R3502">
        <f>IF(P3502="","",0)</f>
        <v>0</v>
      </c>
    </row>
    <row r="3503" spans="1:18" x14ac:dyDescent="0.3">
      <c r="A3503" t="s">
        <v>575</v>
      </c>
      <c r="B3503" s="1">
        <v>38755</v>
      </c>
      <c r="C3503" t="s">
        <v>539</v>
      </c>
      <c r="D3503" t="s">
        <v>576</v>
      </c>
      <c r="E3503" t="s">
        <v>577</v>
      </c>
      <c r="G3503" s="6" t="s">
        <v>88</v>
      </c>
      <c r="H3503" t="s">
        <v>72</v>
      </c>
      <c r="I3503" t="s">
        <v>21</v>
      </c>
      <c r="J3503" t="s">
        <v>73</v>
      </c>
      <c r="K3503">
        <v>45</v>
      </c>
      <c r="L3503">
        <v>18.5</v>
      </c>
      <c r="M3503" t="s">
        <v>579</v>
      </c>
      <c r="N3503">
        <v>18.5</v>
      </c>
      <c r="P3503" cm="1">
        <f t="array" ref="P3503">IF(Q3503&gt;0,INDEX(Q3503:Q15637,MATCH(TRUE,INDEX(Q3503:Q15637="",,),0)-1),"")</f>
        <v>3</v>
      </c>
      <c r="Q3503">
        <f t="shared" si="80"/>
        <v>2</v>
      </c>
      <c r="R3503">
        <f>IF(P3503="","",0)</f>
        <v>0</v>
      </c>
    </row>
    <row r="3504" spans="1:18" x14ac:dyDescent="0.3">
      <c r="A3504" t="s">
        <v>575</v>
      </c>
      <c r="B3504" s="1">
        <v>38755</v>
      </c>
      <c r="C3504" t="s">
        <v>539</v>
      </c>
      <c r="D3504" t="s">
        <v>576</v>
      </c>
      <c r="E3504" t="s">
        <v>577</v>
      </c>
      <c r="G3504" t="s">
        <v>19</v>
      </c>
      <c r="H3504" t="s">
        <v>128</v>
      </c>
      <c r="I3504" t="s">
        <v>21</v>
      </c>
      <c r="J3504" t="s">
        <v>73</v>
      </c>
      <c r="K3504">
        <v>2784</v>
      </c>
      <c r="L3504">
        <v>18.5</v>
      </c>
      <c r="M3504" t="s">
        <v>297</v>
      </c>
      <c r="N3504">
        <v>18.53</v>
      </c>
      <c r="P3504" cm="1">
        <f t="array" ref="P3504">IF(Q3504&gt;0,INDEX(Q3504:Q15638,MATCH(TRUE,INDEX(Q3504:Q15638="",,),0)-1),"")</f>
        <v>3</v>
      </c>
      <c r="Q3504">
        <f t="shared" si="80"/>
        <v>3</v>
      </c>
      <c r="R3504">
        <f>IF(P3504="","",0)</f>
        <v>0</v>
      </c>
    </row>
    <row r="3505" spans="1:18" x14ac:dyDescent="0.3">
      <c r="A3505" t="s">
        <v>575</v>
      </c>
      <c r="B3505" s="1">
        <v>38755</v>
      </c>
      <c r="C3505" t="s">
        <v>539</v>
      </c>
      <c r="D3505" t="s">
        <v>576</v>
      </c>
      <c r="E3505" t="s">
        <v>577</v>
      </c>
      <c r="G3505" t="s">
        <v>19</v>
      </c>
      <c r="H3505" t="s">
        <v>116</v>
      </c>
      <c r="I3505" t="s">
        <v>21</v>
      </c>
      <c r="J3505" t="s">
        <v>73</v>
      </c>
      <c r="K3505">
        <v>455</v>
      </c>
      <c r="L3505">
        <v>15</v>
      </c>
      <c r="M3505" t="s">
        <v>297</v>
      </c>
      <c r="N3505">
        <v>15.2</v>
      </c>
      <c r="P3505" cm="1">
        <f t="array" ref="P3505">IF(Q3505&gt;0,INDEX(Q3505:Q15639,MATCH(TRUE,INDEX(Q3505:Q15639="",,),0)-1),"")</f>
        <v>3</v>
      </c>
      <c r="Q3505">
        <f t="shared" si="80"/>
        <v>3</v>
      </c>
      <c r="R3505">
        <f>IF(P3505="","",0)</f>
        <v>0</v>
      </c>
    </row>
    <row r="3506" spans="1:18" x14ac:dyDescent="0.3">
      <c r="A3506" t="s">
        <v>575</v>
      </c>
      <c r="B3506" s="1">
        <v>38755</v>
      </c>
      <c r="C3506" t="s">
        <v>539</v>
      </c>
      <c r="D3506" t="s">
        <v>576</v>
      </c>
      <c r="E3506" t="s">
        <v>577</v>
      </c>
      <c r="G3506" s="6" t="s">
        <v>88</v>
      </c>
      <c r="H3506" t="s">
        <v>96</v>
      </c>
      <c r="I3506" t="s">
        <v>45</v>
      </c>
      <c r="J3506" t="s">
        <v>93</v>
      </c>
      <c r="K3506">
        <v>7</v>
      </c>
      <c r="L3506">
        <v>96</v>
      </c>
      <c r="M3506" t="s">
        <v>297</v>
      </c>
      <c r="N3506">
        <v>96</v>
      </c>
      <c r="P3506" cm="1">
        <f t="array" ref="P3506">IF(Q3506&gt;0,INDEX(Q3506:Q15640,MATCH(TRUE,INDEX(Q3506:Q15640="",,),0)-1),"")</f>
        <v>3</v>
      </c>
      <c r="Q3506">
        <f t="shared" si="80"/>
        <v>3</v>
      </c>
      <c r="R3506">
        <f>IF(P3506="","",0)</f>
        <v>0</v>
      </c>
    </row>
    <row r="3507" spans="1:18" x14ac:dyDescent="0.3">
      <c r="A3507" t="s">
        <v>575</v>
      </c>
      <c r="B3507" s="1">
        <v>38755</v>
      </c>
      <c r="C3507" t="s">
        <v>539</v>
      </c>
      <c r="D3507" t="s">
        <v>576</v>
      </c>
      <c r="E3507" t="s">
        <v>577</v>
      </c>
      <c r="G3507" s="6" t="s">
        <v>88</v>
      </c>
      <c r="H3507" t="s">
        <v>67</v>
      </c>
      <c r="I3507" t="s">
        <v>45</v>
      </c>
      <c r="J3507" t="s">
        <v>93</v>
      </c>
      <c r="K3507">
        <v>20.7</v>
      </c>
      <c r="L3507">
        <v>67.599999999999994</v>
      </c>
      <c r="M3507" t="s">
        <v>297</v>
      </c>
      <c r="N3507">
        <v>67.599999999999994</v>
      </c>
      <c r="P3507" cm="1">
        <f t="array" ref="P3507">IF(Q3507&gt;0,INDEX(Q3507:Q15641,MATCH(TRUE,INDEX(Q3507:Q15641="",,),0)-1),"")</f>
        <v>3</v>
      </c>
      <c r="Q3507">
        <f t="shared" si="80"/>
        <v>3</v>
      </c>
      <c r="R3507">
        <f>IF(P3507="","",0)</f>
        <v>0</v>
      </c>
    </row>
    <row r="3508" spans="1:18" x14ac:dyDescent="0.3">
      <c r="A3508" t="s">
        <v>575</v>
      </c>
      <c r="B3508" s="1">
        <v>38755</v>
      </c>
      <c r="C3508" t="s">
        <v>539</v>
      </c>
      <c r="D3508" t="s">
        <v>576</v>
      </c>
      <c r="E3508" t="s">
        <v>577</v>
      </c>
      <c r="G3508" s="6" t="s">
        <v>88</v>
      </c>
      <c r="H3508" t="s">
        <v>96</v>
      </c>
      <c r="I3508" t="s">
        <v>21</v>
      </c>
      <c r="J3508" t="s">
        <v>73</v>
      </c>
      <c r="K3508">
        <v>33</v>
      </c>
      <c r="L3508">
        <v>15.25</v>
      </c>
      <c r="M3508" t="s">
        <v>297</v>
      </c>
      <c r="N3508">
        <v>15.25</v>
      </c>
      <c r="P3508" cm="1">
        <f t="array" ref="P3508">IF(Q3508&gt;0,INDEX(Q3508:Q15642,MATCH(TRUE,INDEX(Q3508:Q15642="",,),0)-1),"")</f>
        <v>3</v>
      </c>
      <c r="Q3508">
        <f t="shared" si="80"/>
        <v>3</v>
      </c>
      <c r="R3508">
        <f>IF(P3508="","",0)</f>
        <v>0</v>
      </c>
    </row>
    <row r="3509" spans="1:18" x14ac:dyDescent="0.3">
      <c r="A3509" t="s">
        <v>575</v>
      </c>
      <c r="B3509" s="1">
        <v>38755</v>
      </c>
      <c r="C3509" t="s">
        <v>539</v>
      </c>
      <c r="D3509" t="s">
        <v>576</v>
      </c>
      <c r="E3509" t="s">
        <v>577</v>
      </c>
      <c r="G3509" s="6" t="s">
        <v>88</v>
      </c>
      <c r="H3509" t="s">
        <v>418</v>
      </c>
      <c r="I3509" t="s">
        <v>21</v>
      </c>
      <c r="J3509" t="s">
        <v>73</v>
      </c>
      <c r="K3509">
        <v>89</v>
      </c>
      <c r="L3509">
        <v>19</v>
      </c>
      <c r="M3509" t="s">
        <v>297</v>
      </c>
      <c r="N3509">
        <v>19</v>
      </c>
      <c r="P3509" cm="1">
        <f t="array" ref="P3509">IF(Q3509&gt;0,INDEX(Q3509:Q15643,MATCH(TRUE,INDEX(Q3509:Q15643="",,),0)-1),"")</f>
        <v>3</v>
      </c>
      <c r="Q3509">
        <f t="shared" si="80"/>
        <v>3</v>
      </c>
      <c r="R3509">
        <f>IF(P3509="","",0)</f>
        <v>0</v>
      </c>
    </row>
    <row r="3510" spans="1:18" x14ac:dyDescent="0.3">
      <c r="A3510" t="s">
        <v>575</v>
      </c>
      <c r="B3510" s="1">
        <v>38755</v>
      </c>
      <c r="C3510" t="s">
        <v>539</v>
      </c>
      <c r="D3510" t="s">
        <v>576</v>
      </c>
      <c r="E3510" t="s">
        <v>577</v>
      </c>
      <c r="G3510" s="6" t="s">
        <v>88</v>
      </c>
      <c r="H3510" t="s">
        <v>265</v>
      </c>
      <c r="I3510" t="s">
        <v>21</v>
      </c>
      <c r="J3510" t="s">
        <v>73</v>
      </c>
      <c r="K3510">
        <v>158</v>
      </c>
      <c r="L3510">
        <v>21.5</v>
      </c>
      <c r="M3510" t="s">
        <v>297</v>
      </c>
      <c r="N3510">
        <v>21.5</v>
      </c>
      <c r="P3510" cm="1">
        <f t="array" ref="P3510">IF(Q3510&gt;0,INDEX(Q3510:Q15644,MATCH(TRUE,INDEX(Q3510:Q15644="",,),0)-1),"")</f>
        <v>3</v>
      </c>
      <c r="Q3510">
        <f t="shared" si="80"/>
        <v>3</v>
      </c>
      <c r="R3510">
        <f>IF(P3510="","",0)</f>
        <v>0</v>
      </c>
    </row>
    <row r="3511" spans="1:18" x14ac:dyDescent="0.3">
      <c r="A3511" t="s">
        <v>575</v>
      </c>
      <c r="B3511" s="1">
        <v>38755</v>
      </c>
      <c r="C3511" t="s">
        <v>539</v>
      </c>
      <c r="D3511" t="s">
        <v>576</v>
      </c>
      <c r="E3511" t="s">
        <v>577</v>
      </c>
      <c r="G3511" s="6" t="s">
        <v>88</v>
      </c>
      <c r="H3511" t="s">
        <v>67</v>
      </c>
      <c r="I3511" t="s">
        <v>21</v>
      </c>
      <c r="J3511" t="s">
        <v>73</v>
      </c>
      <c r="K3511">
        <v>27</v>
      </c>
      <c r="L3511">
        <v>20</v>
      </c>
      <c r="M3511" t="s">
        <v>297</v>
      </c>
      <c r="N3511">
        <v>20</v>
      </c>
      <c r="P3511" cm="1">
        <f t="array" ref="P3511">IF(Q3511&gt;0,INDEX(Q3511:Q15645,MATCH(TRUE,INDEX(Q3511:Q15645="",,),0)-1),"")</f>
        <v>3</v>
      </c>
      <c r="Q3511">
        <f t="shared" si="80"/>
        <v>3</v>
      </c>
      <c r="R3511">
        <f>IF(P3511="","",0)</f>
        <v>0</v>
      </c>
    </row>
    <row r="3512" spans="1:18" x14ac:dyDescent="0.3">
      <c r="A3512" t="s">
        <v>575</v>
      </c>
      <c r="B3512" s="1">
        <v>38755</v>
      </c>
      <c r="C3512" t="s">
        <v>539</v>
      </c>
      <c r="D3512" t="s">
        <v>576</v>
      </c>
      <c r="E3512" t="s">
        <v>577</v>
      </c>
      <c r="G3512" s="6" t="s">
        <v>88</v>
      </c>
      <c r="H3512" t="s">
        <v>72</v>
      </c>
      <c r="I3512" t="s">
        <v>21</v>
      </c>
      <c r="J3512" t="s">
        <v>73</v>
      </c>
      <c r="K3512">
        <v>45</v>
      </c>
      <c r="L3512">
        <v>18.5</v>
      </c>
      <c r="M3512" t="s">
        <v>297</v>
      </c>
      <c r="N3512">
        <v>18.5</v>
      </c>
      <c r="P3512" cm="1">
        <f t="array" ref="P3512">IF(Q3512&gt;0,INDEX(Q3512:Q15646,MATCH(TRUE,INDEX(Q3512:Q15646="",,),0)-1),"")</f>
        <v>3</v>
      </c>
      <c r="Q3512">
        <f t="shared" si="80"/>
        <v>3</v>
      </c>
      <c r="R3512">
        <f>IF(P3512="","",0)</f>
        <v>0</v>
      </c>
    </row>
    <row r="3513" spans="1:18" x14ac:dyDescent="0.3">
      <c r="P3513" t="str" cm="1">
        <f t="array" ref="P3513">IF(Q3513&gt;0,INDEX(Q3513:Q15647,MATCH(TRUE,INDEX(Q3513:Q15647="",,),0)-1),"")</f>
        <v/>
      </c>
      <c r="R3513" t="str">
        <f>IF(P3513="","",0)</f>
        <v/>
      </c>
    </row>
    <row r="3514" spans="1:18" x14ac:dyDescent="0.3">
      <c r="A3514" t="s">
        <v>575</v>
      </c>
      <c r="B3514" s="1">
        <v>38688</v>
      </c>
      <c r="C3514" t="s">
        <v>539</v>
      </c>
      <c r="D3514" t="s">
        <v>580</v>
      </c>
      <c r="E3514" t="s">
        <v>581</v>
      </c>
      <c r="G3514" t="s">
        <v>19</v>
      </c>
      <c r="H3514" t="s">
        <v>102</v>
      </c>
      <c r="I3514" t="s">
        <v>45</v>
      </c>
      <c r="J3514" t="s">
        <v>93</v>
      </c>
      <c r="K3514">
        <v>11</v>
      </c>
      <c r="L3514">
        <v>344</v>
      </c>
      <c r="M3514" t="s">
        <v>582</v>
      </c>
      <c r="N3514">
        <v>2800</v>
      </c>
      <c r="O3514" t="s">
        <v>24</v>
      </c>
      <c r="P3514" cm="1">
        <f t="array" ref="P3514">IF(Q3514&gt;0,INDEX(Q3514:Q15648,MATCH(TRUE,INDEX(Q3514:Q15648="",,),0)-1),"")</f>
        <v>6</v>
      </c>
      <c r="Q3514">
        <f>INT((ROW()-3514)/12)+1</f>
        <v>1</v>
      </c>
      <c r="R3514">
        <f>IF(P3514="","",0)</f>
        <v>0</v>
      </c>
    </row>
    <row r="3515" spans="1:18" x14ac:dyDescent="0.3">
      <c r="A3515" t="s">
        <v>575</v>
      </c>
      <c r="B3515" s="1">
        <v>38688</v>
      </c>
      <c r="C3515" t="s">
        <v>539</v>
      </c>
      <c r="D3515" t="s">
        <v>580</v>
      </c>
      <c r="E3515" t="s">
        <v>581</v>
      </c>
      <c r="G3515" t="s">
        <v>19</v>
      </c>
      <c r="H3515" t="s">
        <v>72</v>
      </c>
      <c r="I3515" t="s">
        <v>45</v>
      </c>
      <c r="J3515" t="s">
        <v>93</v>
      </c>
      <c r="K3515">
        <v>32</v>
      </c>
      <c r="L3515">
        <v>144</v>
      </c>
      <c r="M3515" t="s">
        <v>582</v>
      </c>
      <c r="N3515">
        <v>144</v>
      </c>
      <c r="O3515" t="s">
        <v>24</v>
      </c>
      <c r="P3515" cm="1">
        <f t="array" ref="P3515">IF(Q3515&gt;0,INDEX(Q3515:Q15649,MATCH(TRUE,INDEX(Q3515:Q15649="",,),0)-1),"")</f>
        <v>6</v>
      </c>
      <c r="Q3515">
        <f t="shared" ref="Q3515:Q3578" si="81">INT((ROW()-3514)/12)+1</f>
        <v>1</v>
      </c>
      <c r="R3515">
        <f>IF(P3515="","",0)</f>
        <v>0</v>
      </c>
    </row>
    <row r="3516" spans="1:18" x14ac:dyDescent="0.3">
      <c r="A3516" t="s">
        <v>575</v>
      </c>
      <c r="B3516" s="1">
        <v>38688</v>
      </c>
      <c r="C3516" t="s">
        <v>539</v>
      </c>
      <c r="D3516" t="s">
        <v>580</v>
      </c>
      <c r="E3516" t="s">
        <v>581</v>
      </c>
      <c r="G3516" t="s">
        <v>19</v>
      </c>
      <c r="H3516" t="s">
        <v>128</v>
      </c>
      <c r="I3516" t="s">
        <v>21</v>
      </c>
      <c r="J3516" t="s">
        <v>73</v>
      </c>
      <c r="K3516">
        <v>314</v>
      </c>
      <c r="L3516">
        <v>28</v>
      </c>
      <c r="M3516" t="s">
        <v>582</v>
      </c>
      <c r="N3516">
        <v>28</v>
      </c>
      <c r="O3516" t="s">
        <v>24</v>
      </c>
      <c r="P3516" cm="1">
        <f t="array" ref="P3516">IF(Q3516&gt;0,INDEX(Q3516:Q15650,MATCH(TRUE,INDEX(Q3516:Q15650="",,),0)-1),"")</f>
        <v>6</v>
      </c>
      <c r="Q3516">
        <f t="shared" si="81"/>
        <v>1</v>
      </c>
      <c r="R3516">
        <f>IF(P3516="","",0)</f>
        <v>0</v>
      </c>
    </row>
    <row r="3517" spans="1:18" x14ac:dyDescent="0.3">
      <c r="A3517" t="s">
        <v>575</v>
      </c>
      <c r="B3517" s="1">
        <v>38688</v>
      </c>
      <c r="C3517" t="s">
        <v>539</v>
      </c>
      <c r="D3517" t="s">
        <v>580</v>
      </c>
      <c r="E3517" t="s">
        <v>581</v>
      </c>
      <c r="G3517" t="s">
        <v>19</v>
      </c>
      <c r="H3517" t="s">
        <v>116</v>
      </c>
      <c r="I3517" t="s">
        <v>21</v>
      </c>
      <c r="J3517" t="s">
        <v>73</v>
      </c>
      <c r="K3517">
        <v>127</v>
      </c>
      <c r="L3517">
        <v>29</v>
      </c>
      <c r="M3517" t="s">
        <v>582</v>
      </c>
      <c r="N3517">
        <v>29</v>
      </c>
      <c r="O3517" t="s">
        <v>24</v>
      </c>
      <c r="P3517" cm="1">
        <f t="array" ref="P3517">IF(Q3517&gt;0,INDEX(Q3517:Q15651,MATCH(TRUE,INDEX(Q3517:Q15651="",,),0)-1),"")</f>
        <v>6</v>
      </c>
      <c r="Q3517">
        <f t="shared" si="81"/>
        <v>1</v>
      </c>
      <c r="R3517">
        <f>IF(P3517="","",0)</f>
        <v>0</v>
      </c>
    </row>
    <row r="3518" spans="1:18" x14ac:dyDescent="0.3">
      <c r="A3518" t="s">
        <v>575</v>
      </c>
      <c r="B3518" s="1">
        <v>38688</v>
      </c>
      <c r="C3518" t="s">
        <v>539</v>
      </c>
      <c r="D3518" t="s">
        <v>580</v>
      </c>
      <c r="E3518" t="s">
        <v>581</v>
      </c>
      <c r="G3518" t="s">
        <v>19</v>
      </c>
      <c r="H3518" t="s">
        <v>265</v>
      </c>
      <c r="I3518" t="s">
        <v>21</v>
      </c>
      <c r="J3518" t="s">
        <v>73</v>
      </c>
      <c r="K3518">
        <v>172</v>
      </c>
      <c r="L3518">
        <v>29</v>
      </c>
      <c r="M3518" t="s">
        <v>582</v>
      </c>
      <c r="N3518">
        <v>29</v>
      </c>
      <c r="O3518" t="s">
        <v>24</v>
      </c>
      <c r="P3518" cm="1">
        <f t="array" ref="P3518">IF(Q3518&gt;0,INDEX(Q3518:Q15652,MATCH(TRUE,INDEX(Q3518:Q15652="",,),0)-1),"")</f>
        <v>6</v>
      </c>
      <c r="Q3518">
        <f t="shared" si="81"/>
        <v>1</v>
      </c>
      <c r="R3518">
        <f>IF(P3518="","",0)</f>
        <v>0</v>
      </c>
    </row>
    <row r="3519" spans="1:18" x14ac:dyDescent="0.3">
      <c r="A3519" t="s">
        <v>575</v>
      </c>
      <c r="B3519" s="1">
        <v>38688</v>
      </c>
      <c r="C3519" t="s">
        <v>539</v>
      </c>
      <c r="D3519" t="s">
        <v>580</v>
      </c>
      <c r="E3519" t="s">
        <v>581</v>
      </c>
      <c r="G3519" t="s">
        <v>19</v>
      </c>
      <c r="H3519" t="s">
        <v>72</v>
      </c>
      <c r="I3519" t="s">
        <v>21</v>
      </c>
      <c r="J3519" t="s">
        <v>73</v>
      </c>
      <c r="K3519">
        <v>353</v>
      </c>
      <c r="L3519">
        <v>22</v>
      </c>
      <c r="M3519" t="s">
        <v>582</v>
      </c>
      <c r="N3519">
        <v>22</v>
      </c>
      <c r="O3519" t="s">
        <v>24</v>
      </c>
      <c r="P3519" cm="1">
        <f t="array" ref="P3519">IF(Q3519&gt;0,INDEX(Q3519:Q15653,MATCH(TRUE,INDEX(Q3519:Q15653="",,),0)-1),"")</f>
        <v>6</v>
      </c>
      <c r="Q3519">
        <f t="shared" si="81"/>
        <v>1</v>
      </c>
      <c r="R3519">
        <f>IF(P3519="","",0)</f>
        <v>0</v>
      </c>
    </row>
    <row r="3520" spans="1:18" x14ac:dyDescent="0.3">
      <c r="A3520" t="s">
        <v>575</v>
      </c>
      <c r="B3520" s="1">
        <v>38688</v>
      </c>
      <c r="C3520" t="s">
        <v>539</v>
      </c>
      <c r="D3520" t="s">
        <v>580</v>
      </c>
      <c r="E3520" t="s">
        <v>581</v>
      </c>
      <c r="G3520" s="6" t="s">
        <v>88</v>
      </c>
      <c r="H3520" t="s">
        <v>96</v>
      </c>
      <c r="I3520" t="s">
        <v>45</v>
      </c>
      <c r="J3520" t="s">
        <v>93</v>
      </c>
      <c r="K3520">
        <v>11.7</v>
      </c>
      <c r="L3520">
        <v>173</v>
      </c>
      <c r="M3520" t="s">
        <v>582</v>
      </c>
      <c r="N3520">
        <v>173</v>
      </c>
      <c r="O3520" t="s">
        <v>24</v>
      </c>
      <c r="P3520" cm="1">
        <f t="array" ref="P3520">IF(Q3520&gt;0,INDEX(Q3520:Q15654,MATCH(TRUE,INDEX(Q3520:Q15654="",,),0)-1),"")</f>
        <v>6</v>
      </c>
      <c r="Q3520">
        <f t="shared" si="81"/>
        <v>1</v>
      </c>
      <c r="R3520">
        <f>IF(P3520="","",0)</f>
        <v>0</v>
      </c>
    </row>
    <row r="3521" spans="1:18" x14ac:dyDescent="0.3">
      <c r="A3521" t="s">
        <v>575</v>
      </c>
      <c r="B3521" s="1">
        <v>38688</v>
      </c>
      <c r="C3521" t="s">
        <v>539</v>
      </c>
      <c r="D3521" t="s">
        <v>580</v>
      </c>
      <c r="E3521" t="s">
        <v>581</v>
      </c>
      <c r="G3521" s="6" t="s">
        <v>88</v>
      </c>
      <c r="H3521" t="s">
        <v>96</v>
      </c>
      <c r="I3521" t="s">
        <v>21</v>
      </c>
      <c r="J3521" t="s">
        <v>73</v>
      </c>
      <c r="K3521">
        <v>56</v>
      </c>
      <c r="L3521">
        <v>21</v>
      </c>
      <c r="M3521" t="s">
        <v>582</v>
      </c>
      <c r="N3521">
        <v>21</v>
      </c>
      <c r="O3521" t="s">
        <v>24</v>
      </c>
      <c r="P3521" cm="1">
        <f t="array" ref="P3521">IF(Q3521&gt;0,INDEX(Q3521:Q15655,MATCH(TRUE,INDEX(Q3521:Q15655="",,),0)-1),"")</f>
        <v>6</v>
      </c>
      <c r="Q3521">
        <f t="shared" si="81"/>
        <v>1</v>
      </c>
      <c r="R3521">
        <f>IF(P3521="","",0)</f>
        <v>0</v>
      </c>
    </row>
    <row r="3522" spans="1:18" x14ac:dyDescent="0.3">
      <c r="A3522" t="s">
        <v>575</v>
      </c>
      <c r="B3522" s="1">
        <v>38688</v>
      </c>
      <c r="C3522" t="s">
        <v>539</v>
      </c>
      <c r="D3522" t="s">
        <v>580</v>
      </c>
      <c r="E3522" t="s">
        <v>581</v>
      </c>
      <c r="G3522" s="6" t="s">
        <v>88</v>
      </c>
      <c r="H3522" t="s">
        <v>418</v>
      </c>
      <c r="I3522" t="s">
        <v>21</v>
      </c>
      <c r="J3522" t="s">
        <v>73</v>
      </c>
      <c r="K3522">
        <v>141</v>
      </c>
      <c r="L3522">
        <v>23</v>
      </c>
      <c r="M3522" t="s">
        <v>582</v>
      </c>
      <c r="N3522">
        <v>23</v>
      </c>
      <c r="O3522" t="s">
        <v>24</v>
      </c>
      <c r="P3522" cm="1">
        <f t="array" ref="P3522">IF(Q3522&gt;0,INDEX(Q3522:Q15656,MATCH(TRUE,INDEX(Q3522:Q15656="",,),0)-1),"")</f>
        <v>6</v>
      </c>
      <c r="Q3522">
        <f t="shared" si="81"/>
        <v>1</v>
      </c>
      <c r="R3522">
        <f>IF(P3522="","",0)</f>
        <v>0</v>
      </c>
    </row>
    <row r="3523" spans="1:18" x14ac:dyDescent="0.3">
      <c r="A3523" t="s">
        <v>575</v>
      </c>
      <c r="B3523" s="1">
        <v>38688</v>
      </c>
      <c r="C3523" t="s">
        <v>539</v>
      </c>
      <c r="D3523" t="s">
        <v>580</v>
      </c>
      <c r="E3523" t="s">
        <v>581</v>
      </c>
      <c r="G3523" s="6" t="s">
        <v>88</v>
      </c>
      <c r="H3523" t="s">
        <v>135</v>
      </c>
      <c r="I3523" t="s">
        <v>21</v>
      </c>
      <c r="J3523" t="s">
        <v>73</v>
      </c>
      <c r="K3523">
        <v>20</v>
      </c>
      <c r="L3523">
        <v>34</v>
      </c>
      <c r="M3523" t="s">
        <v>582</v>
      </c>
      <c r="N3523">
        <v>34</v>
      </c>
      <c r="O3523" t="s">
        <v>24</v>
      </c>
      <c r="P3523" cm="1">
        <f t="array" ref="P3523">IF(Q3523&gt;0,INDEX(Q3523:Q15657,MATCH(TRUE,INDEX(Q3523:Q15657="",,),0)-1),"")</f>
        <v>6</v>
      </c>
      <c r="Q3523">
        <f t="shared" si="81"/>
        <v>1</v>
      </c>
      <c r="R3523">
        <f>IF(P3523="","",0)</f>
        <v>0</v>
      </c>
    </row>
    <row r="3524" spans="1:18" x14ac:dyDescent="0.3">
      <c r="A3524" t="s">
        <v>575</v>
      </c>
      <c r="B3524" s="1">
        <v>38688</v>
      </c>
      <c r="C3524" t="s">
        <v>539</v>
      </c>
      <c r="D3524" t="s">
        <v>580</v>
      </c>
      <c r="E3524" t="s">
        <v>581</v>
      </c>
      <c r="G3524" s="6" t="s">
        <v>88</v>
      </c>
      <c r="H3524" t="s">
        <v>543</v>
      </c>
      <c r="I3524" t="s">
        <v>21</v>
      </c>
      <c r="J3524" t="s">
        <v>73</v>
      </c>
      <c r="K3524">
        <v>5</v>
      </c>
      <c r="L3524">
        <v>19</v>
      </c>
      <c r="M3524" t="s">
        <v>582</v>
      </c>
      <c r="N3524">
        <v>19</v>
      </c>
      <c r="O3524" t="s">
        <v>24</v>
      </c>
      <c r="P3524" cm="1">
        <f t="array" ref="P3524">IF(Q3524&gt;0,INDEX(Q3524:Q15658,MATCH(TRUE,INDEX(Q3524:Q15658="",,),0)-1),"")</f>
        <v>6</v>
      </c>
      <c r="Q3524">
        <f t="shared" si="81"/>
        <v>1</v>
      </c>
      <c r="R3524">
        <f>IF(P3524="","",0)</f>
        <v>0</v>
      </c>
    </row>
    <row r="3525" spans="1:18" x14ac:dyDescent="0.3">
      <c r="A3525" t="s">
        <v>575</v>
      </c>
      <c r="B3525" s="1">
        <v>38688</v>
      </c>
      <c r="C3525" t="s">
        <v>539</v>
      </c>
      <c r="D3525" t="s">
        <v>580</v>
      </c>
      <c r="E3525" t="s">
        <v>581</v>
      </c>
      <c r="G3525" s="6" t="s">
        <v>88</v>
      </c>
      <c r="H3525" t="s">
        <v>135</v>
      </c>
      <c r="I3525" t="s">
        <v>583</v>
      </c>
      <c r="J3525" t="s">
        <v>73</v>
      </c>
      <c r="K3525">
        <v>6</v>
      </c>
      <c r="L3525">
        <v>100</v>
      </c>
      <c r="M3525" t="s">
        <v>582</v>
      </c>
      <c r="N3525">
        <v>100</v>
      </c>
      <c r="O3525" t="s">
        <v>24</v>
      </c>
      <c r="P3525" cm="1">
        <f t="array" ref="P3525">IF(Q3525&gt;0,INDEX(Q3525:Q15659,MATCH(TRUE,INDEX(Q3525:Q15659="",,),0)-1),"")</f>
        <v>6</v>
      </c>
      <c r="Q3525">
        <f t="shared" si="81"/>
        <v>1</v>
      </c>
      <c r="R3525">
        <f>IF(P3525="","",0)</f>
        <v>0</v>
      </c>
    </row>
    <row r="3526" spans="1:18" x14ac:dyDescent="0.3">
      <c r="A3526" t="s">
        <v>575</v>
      </c>
      <c r="B3526" s="1">
        <v>38688</v>
      </c>
      <c r="C3526" t="s">
        <v>539</v>
      </c>
      <c r="D3526" t="s">
        <v>580</v>
      </c>
      <c r="E3526" t="s">
        <v>581</v>
      </c>
      <c r="G3526" t="s">
        <v>19</v>
      </c>
      <c r="H3526" t="s">
        <v>102</v>
      </c>
      <c r="I3526" t="s">
        <v>45</v>
      </c>
      <c r="J3526" t="s">
        <v>93</v>
      </c>
      <c r="K3526">
        <v>11</v>
      </c>
      <c r="L3526">
        <v>344</v>
      </c>
      <c r="M3526" t="s">
        <v>558</v>
      </c>
      <c r="N3526">
        <v>400</v>
      </c>
      <c r="P3526" cm="1">
        <f t="array" ref="P3526">IF(Q3526&gt;0,INDEX(Q3526:Q15660,MATCH(TRUE,INDEX(Q3526:Q15660="",,),0)-1),"")</f>
        <v>6</v>
      </c>
      <c r="Q3526">
        <f t="shared" si="81"/>
        <v>2</v>
      </c>
      <c r="R3526">
        <f>IF(P3526="","",0)</f>
        <v>0</v>
      </c>
    </row>
    <row r="3527" spans="1:18" x14ac:dyDescent="0.3">
      <c r="A3527" t="s">
        <v>575</v>
      </c>
      <c r="B3527" s="1">
        <v>38688</v>
      </c>
      <c r="C3527" t="s">
        <v>539</v>
      </c>
      <c r="D3527" t="s">
        <v>580</v>
      </c>
      <c r="E3527" t="s">
        <v>581</v>
      </c>
      <c r="G3527" t="s">
        <v>19</v>
      </c>
      <c r="H3527" t="s">
        <v>72</v>
      </c>
      <c r="I3527" t="s">
        <v>45</v>
      </c>
      <c r="J3527" t="s">
        <v>93</v>
      </c>
      <c r="K3527">
        <v>32</v>
      </c>
      <c r="L3527">
        <v>144</v>
      </c>
      <c r="M3527" t="s">
        <v>558</v>
      </c>
      <c r="N3527">
        <v>200</v>
      </c>
      <c r="P3527" cm="1">
        <f t="array" ref="P3527">IF(Q3527&gt;0,INDEX(Q3527:Q15661,MATCH(TRUE,INDEX(Q3527:Q15661="",,),0)-1),"")</f>
        <v>6</v>
      </c>
      <c r="Q3527">
        <f t="shared" si="81"/>
        <v>2</v>
      </c>
      <c r="R3527">
        <f>IF(P3527="","",0)</f>
        <v>0</v>
      </c>
    </row>
    <row r="3528" spans="1:18" x14ac:dyDescent="0.3">
      <c r="A3528" t="s">
        <v>575</v>
      </c>
      <c r="B3528" s="1">
        <v>38688</v>
      </c>
      <c r="C3528" t="s">
        <v>539</v>
      </c>
      <c r="D3528" t="s">
        <v>580</v>
      </c>
      <c r="E3528" t="s">
        <v>581</v>
      </c>
      <c r="G3528" t="s">
        <v>19</v>
      </c>
      <c r="H3528" t="s">
        <v>128</v>
      </c>
      <c r="I3528" t="s">
        <v>21</v>
      </c>
      <c r="J3528" t="s">
        <v>73</v>
      </c>
      <c r="K3528">
        <v>314</v>
      </c>
      <c r="L3528">
        <v>28</v>
      </c>
      <c r="M3528" t="s">
        <v>558</v>
      </c>
      <c r="N3528">
        <v>41</v>
      </c>
      <c r="P3528" cm="1">
        <f t="array" ref="P3528">IF(Q3528&gt;0,INDEX(Q3528:Q15662,MATCH(TRUE,INDEX(Q3528:Q15662="",,),0)-1),"")</f>
        <v>6</v>
      </c>
      <c r="Q3528">
        <f t="shared" si="81"/>
        <v>2</v>
      </c>
      <c r="R3528">
        <f>IF(P3528="","",0)</f>
        <v>0</v>
      </c>
    </row>
    <row r="3529" spans="1:18" x14ac:dyDescent="0.3">
      <c r="A3529" t="s">
        <v>575</v>
      </c>
      <c r="B3529" s="1">
        <v>38688</v>
      </c>
      <c r="C3529" t="s">
        <v>539</v>
      </c>
      <c r="D3529" t="s">
        <v>580</v>
      </c>
      <c r="E3529" t="s">
        <v>581</v>
      </c>
      <c r="G3529" t="s">
        <v>19</v>
      </c>
      <c r="H3529" t="s">
        <v>116</v>
      </c>
      <c r="I3529" t="s">
        <v>21</v>
      </c>
      <c r="J3529" t="s">
        <v>73</v>
      </c>
      <c r="K3529">
        <v>127</v>
      </c>
      <c r="L3529">
        <v>29</v>
      </c>
      <c r="M3529" t="s">
        <v>558</v>
      </c>
      <c r="N3529">
        <v>41</v>
      </c>
      <c r="P3529" cm="1">
        <f t="array" ref="P3529">IF(Q3529&gt;0,INDEX(Q3529:Q15663,MATCH(TRUE,INDEX(Q3529:Q15663="",,),0)-1),"")</f>
        <v>6</v>
      </c>
      <c r="Q3529">
        <f t="shared" si="81"/>
        <v>2</v>
      </c>
      <c r="R3529">
        <f>IF(P3529="","",0)</f>
        <v>0</v>
      </c>
    </row>
    <row r="3530" spans="1:18" x14ac:dyDescent="0.3">
      <c r="A3530" t="s">
        <v>575</v>
      </c>
      <c r="B3530" s="1">
        <v>38688</v>
      </c>
      <c r="C3530" t="s">
        <v>539</v>
      </c>
      <c r="D3530" t="s">
        <v>580</v>
      </c>
      <c r="E3530" t="s">
        <v>581</v>
      </c>
      <c r="G3530" t="s">
        <v>19</v>
      </c>
      <c r="H3530" t="s">
        <v>265</v>
      </c>
      <c r="I3530" t="s">
        <v>21</v>
      </c>
      <c r="J3530" t="s">
        <v>73</v>
      </c>
      <c r="K3530">
        <v>172</v>
      </c>
      <c r="L3530">
        <v>29</v>
      </c>
      <c r="M3530" t="s">
        <v>558</v>
      </c>
      <c r="N3530">
        <v>41</v>
      </c>
      <c r="P3530" cm="1">
        <f t="array" ref="P3530">IF(Q3530&gt;0,INDEX(Q3530:Q15664,MATCH(TRUE,INDEX(Q3530:Q15664="",,),0)-1),"")</f>
        <v>6</v>
      </c>
      <c r="Q3530">
        <f t="shared" si="81"/>
        <v>2</v>
      </c>
      <c r="R3530">
        <f>IF(P3530="","",0)</f>
        <v>0</v>
      </c>
    </row>
    <row r="3531" spans="1:18" x14ac:dyDescent="0.3">
      <c r="A3531" t="s">
        <v>575</v>
      </c>
      <c r="B3531" s="1">
        <v>38688</v>
      </c>
      <c r="C3531" t="s">
        <v>539</v>
      </c>
      <c r="D3531" t="s">
        <v>580</v>
      </c>
      <c r="E3531" t="s">
        <v>581</v>
      </c>
      <c r="G3531" t="s">
        <v>19</v>
      </c>
      <c r="H3531" t="s">
        <v>72</v>
      </c>
      <c r="I3531" t="s">
        <v>21</v>
      </c>
      <c r="J3531" t="s">
        <v>73</v>
      </c>
      <c r="K3531">
        <v>353</v>
      </c>
      <c r="L3531">
        <v>22</v>
      </c>
      <c r="M3531" t="s">
        <v>558</v>
      </c>
      <c r="N3531">
        <v>41</v>
      </c>
      <c r="P3531" cm="1">
        <f t="array" ref="P3531">IF(Q3531&gt;0,INDEX(Q3531:Q15665,MATCH(TRUE,INDEX(Q3531:Q15665="",,),0)-1),"")</f>
        <v>6</v>
      </c>
      <c r="Q3531">
        <f t="shared" si="81"/>
        <v>2</v>
      </c>
      <c r="R3531">
        <f>IF(P3531="","",0)</f>
        <v>0</v>
      </c>
    </row>
    <row r="3532" spans="1:18" x14ac:dyDescent="0.3">
      <c r="A3532" t="s">
        <v>575</v>
      </c>
      <c r="B3532" s="1">
        <v>38688</v>
      </c>
      <c r="C3532" t="s">
        <v>539</v>
      </c>
      <c r="D3532" t="s">
        <v>580</v>
      </c>
      <c r="E3532" t="s">
        <v>581</v>
      </c>
      <c r="G3532" s="6" t="s">
        <v>88</v>
      </c>
      <c r="H3532" t="s">
        <v>96</v>
      </c>
      <c r="I3532" t="s">
        <v>45</v>
      </c>
      <c r="J3532" t="s">
        <v>93</v>
      </c>
      <c r="K3532">
        <v>11.7</v>
      </c>
      <c r="L3532">
        <v>173</v>
      </c>
      <c r="M3532" t="s">
        <v>558</v>
      </c>
      <c r="N3532">
        <v>173</v>
      </c>
      <c r="P3532" cm="1">
        <f t="array" ref="P3532">IF(Q3532&gt;0,INDEX(Q3532:Q15666,MATCH(TRUE,INDEX(Q3532:Q15666="",,),0)-1),"")</f>
        <v>6</v>
      </c>
      <c r="Q3532">
        <f t="shared" si="81"/>
        <v>2</v>
      </c>
      <c r="R3532">
        <f>IF(P3532="","",0)</f>
        <v>0</v>
      </c>
    </row>
    <row r="3533" spans="1:18" x14ac:dyDescent="0.3">
      <c r="A3533" t="s">
        <v>575</v>
      </c>
      <c r="B3533" s="1">
        <v>38688</v>
      </c>
      <c r="C3533" t="s">
        <v>539</v>
      </c>
      <c r="D3533" t="s">
        <v>580</v>
      </c>
      <c r="E3533" t="s">
        <v>581</v>
      </c>
      <c r="G3533" s="6" t="s">
        <v>88</v>
      </c>
      <c r="H3533" t="s">
        <v>96</v>
      </c>
      <c r="I3533" t="s">
        <v>21</v>
      </c>
      <c r="J3533" t="s">
        <v>73</v>
      </c>
      <c r="K3533">
        <v>56</v>
      </c>
      <c r="L3533">
        <v>21</v>
      </c>
      <c r="M3533" t="s">
        <v>558</v>
      </c>
      <c r="N3533">
        <v>21</v>
      </c>
      <c r="P3533" cm="1">
        <f t="array" ref="P3533">IF(Q3533&gt;0,INDEX(Q3533:Q15667,MATCH(TRUE,INDEX(Q3533:Q15667="",,),0)-1),"")</f>
        <v>6</v>
      </c>
      <c r="Q3533">
        <f t="shared" si="81"/>
        <v>2</v>
      </c>
      <c r="R3533">
        <f>IF(P3533="","",0)</f>
        <v>0</v>
      </c>
    </row>
    <row r="3534" spans="1:18" x14ac:dyDescent="0.3">
      <c r="A3534" t="s">
        <v>575</v>
      </c>
      <c r="B3534" s="1">
        <v>38688</v>
      </c>
      <c r="C3534" t="s">
        <v>539</v>
      </c>
      <c r="D3534" t="s">
        <v>580</v>
      </c>
      <c r="E3534" t="s">
        <v>581</v>
      </c>
      <c r="G3534" s="6" t="s">
        <v>88</v>
      </c>
      <c r="H3534" t="s">
        <v>418</v>
      </c>
      <c r="I3534" t="s">
        <v>21</v>
      </c>
      <c r="J3534" t="s">
        <v>73</v>
      </c>
      <c r="K3534">
        <v>141</v>
      </c>
      <c r="L3534">
        <v>23</v>
      </c>
      <c r="M3534" t="s">
        <v>558</v>
      </c>
      <c r="N3534">
        <v>23</v>
      </c>
      <c r="P3534" cm="1">
        <f t="array" ref="P3534">IF(Q3534&gt;0,INDEX(Q3534:Q15668,MATCH(TRUE,INDEX(Q3534:Q15668="",,),0)-1),"")</f>
        <v>6</v>
      </c>
      <c r="Q3534">
        <f t="shared" si="81"/>
        <v>2</v>
      </c>
      <c r="R3534">
        <f>IF(P3534="","",0)</f>
        <v>0</v>
      </c>
    </row>
    <row r="3535" spans="1:18" x14ac:dyDescent="0.3">
      <c r="A3535" t="s">
        <v>575</v>
      </c>
      <c r="B3535" s="1">
        <v>38688</v>
      </c>
      <c r="C3535" t="s">
        <v>539</v>
      </c>
      <c r="D3535" t="s">
        <v>580</v>
      </c>
      <c r="E3535" t="s">
        <v>581</v>
      </c>
      <c r="G3535" s="6" t="s">
        <v>88</v>
      </c>
      <c r="H3535" t="s">
        <v>135</v>
      </c>
      <c r="I3535" t="s">
        <v>21</v>
      </c>
      <c r="J3535" t="s">
        <v>73</v>
      </c>
      <c r="K3535">
        <v>20</v>
      </c>
      <c r="L3535">
        <v>34</v>
      </c>
      <c r="M3535" t="s">
        <v>558</v>
      </c>
      <c r="N3535">
        <v>34</v>
      </c>
      <c r="P3535" cm="1">
        <f t="array" ref="P3535">IF(Q3535&gt;0,INDEX(Q3535:Q15669,MATCH(TRUE,INDEX(Q3535:Q15669="",,),0)-1),"")</f>
        <v>6</v>
      </c>
      <c r="Q3535">
        <f t="shared" si="81"/>
        <v>2</v>
      </c>
      <c r="R3535">
        <f>IF(P3535="","",0)</f>
        <v>0</v>
      </c>
    </row>
    <row r="3536" spans="1:18" x14ac:dyDescent="0.3">
      <c r="A3536" t="s">
        <v>575</v>
      </c>
      <c r="B3536" s="1">
        <v>38688</v>
      </c>
      <c r="C3536" t="s">
        <v>539</v>
      </c>
      <c r="D3536" t="s">
        <v>580</v>
      </c>
      <c r="E3536" t="s">
        <v>581</v>
      </c>
      <c r="G3536" s="6" t="s">
        <v>88</v>
      </c>
      <c r="H3536" t="s">
        <v>543</v>
      </c>
      <c r="I3536" t="s">
        <v>21</v>
      </c>
      <c r="J3536" t="s">
        <v>73</v>
      </c>
      <c r="K3536">
        <v>5</v>
      </c>
      <c r="L3536">
        <v>19</v>
      </c>
      <c r="M3536" t="s">
        <v>558</v>
      </c>
      <c r="N3536">
        <v>19</v>
      </c>
      <c r="P3536" cm="1">
        <f t="array" ref="P3536">IF(Q3536&gt;0,INDEX(Q3536:Q15670,MATCH(TRUE,INDEX(Q3536:Q15670="",,),0)-1),"")</f>
        <v>6</v>
      </c>
      <c r="Q3536">
        <f t="shared" si="81"/>
        <v>2</v>
      </c>
      <c r="R3536">
        <f>IF(P3536="","",0)</f>
        <v>0</v>
      </c>
    </row>
    <row r="3537" spans="1:18" x14ac:dyDescent="0.3">
      <c r="A3537" t="s">
        <v>575</v>
      </c>
      <c r="B3537" s="1">
        <v>38688</v>
      </c>
      <c r="C3537" t="s">
        <v>539</v>
      </c>
      <c r="D3537" t="s">
        <v>580</v>
      </c>
      <c r="E3537" t="s">
        <v>581</v>
      </c>
      <c r="G3537" s="6" t="s">
        <v>88</v>
      </c>
      <c r="H3537" t="s">
        <v>135</v>
      </c>
      <c r="I3537" t="s">
        <v>583</v>
      </c>
      <c r="J3537" t="s">
        <v>73</v>
      </c>
      <c r="K3537">
        <v>6</v>
      </c>
      <c r="L3537">
        <v>100</v>
      </c>
      <c r="M3537" t="s">
        <v>558</v>
      </c>
      <c r="N3537">
        <v>100</v>
      </c>
      <c r="P3537" cm="1">
        <f t="array" ref="P3537">IF(Q3537&gt;0,INDEX(Q3537:Q15671,MATCH(TRUE,INDEX(Q3537:Q15671="",,),0)-1),"")</f>
        <v>6</v>
      </c>
      <c r="Q3537">
        <f t="shared" si="81"/>
        <v>2</v>
      </c>
      <c r="R3537">
        <f>IF(P3537="","",0)</f>
        <v>0</v>
      </c>
    </row>
    <row r="3538" spans="1:18" x14ac:dyDescent="0.3">
      <c r="A3538" t="s">
        <v>575</v>
      </c>
      <c r="B3538" s="1">
        <v>38688</v>
      </c>
      <c r="C3538" t="s">
        <v>539</v>
      </c>
      <c r="D3538" t="s">
        <v>580</v>
      </c>
      <c r="E3538" t="s">
        <v>581</v>
      </c>
      <c r="G3538" t="s">
        <v>19</v>
      </c>
      <c r="H3538" t="s">
        <v>102</v>
      </c>
      <c r="I3538" t="s">
        <v>45</v>
      </c>
      <c r="J3538" t="s">
        <v>93</v>
      </c>
      <c r="K3538">
        <v>11</v>
      </c>
      <c r="L3538">
        <v>344</v>
      </c>
      <c r="M3538" t="s">
        <v>465</v>
      </c>
      <c r="N3538">
        <v>500</v>
      </c>
      <c r="P3538" cm="1">
        <f t="array" ref="P3538">IF(Q3538&gt;0,INDEX(Q3538:Q15672,MATCH(TRUE,INDEX(Q3538:Q15672="",,),0)-1),"")</f>
        <v>6</v>
      </c>
      <c r="Q3538">
        <f t="shared" si="81"/>
        <v>3</v>
      </c>
      <c r="R3538">
        <f>IF(P3538="","",0)</f>
        <v>0</v>
      </c>
    </row>
    <row r="3539" spans="1:18" x14ac:dyDescent="0.3">
      <c r="A3539" t="s">
        <v>575</v>
      </c>
      <c r="B3539" s="1">
        <v>38688</v>
      </c>
      <c r="C3539" t="s">
        <v>539</v>
      </c>
      <c r="D3539" t="s">
        <v>580</v>
      </c>
      <c r="E3539" t="s">
        <v>581</v>
      </c>
      <c r="G3539" t="s">
        <v>19</v>
      </c>
      <c r="H3539" t="s">
        <v>72</v>
      </c>
      <c r="I3539" t="s">
        <v>45</v>
      </c>
      <c r="J3539" t="s">
        <v>93</v>
      </c>
      <c r="K3539">
        <v>32</v>
      </c>
      <c r="L3539">
        <v>144</v>
      </c>
      <c r="M3539" t="s">
        <v>465</v>
      </c>
      <c r="N3539">
        <v>200</v>
      </c>
      <c r="P3539" cm="1">
        <f t="array" ref="P3539">IF(Q3539&gt;0,INDEX(Q3539:Q15673,MATCH(TRUE,INDEX(Q3539:Q15673="",,),0)-1),"")</f>
        <v>6</v>
      </c>
      <c r="Q3539">
        <f t="shared" si="81"/>
        <v>3</v>
      </c>
      <c r="R3539">
        <f>IF(P3539="","",0)</f>
        <v>0</v>
      </c>
    </row>
    <row r="3540" spans="1:18" x14ac:dyDescent="0.3">
      <c r="A3540" t="s">
        <v>575</v>
      </c>
      <c r="B3540" s="1">
        <v>38688</v>
      </c>
      <c r="C3540" t="s">
        <v>539</v>
      </c>
      <c r="D3540" t="s">
        <v>580</v>
      </c>
      <c r="E3540" t="s">
        <v>581</v>
      </c>
      <c r="G3540" t="s">
        <v>19</v>
      </c>
      <c r="H3540" t="s">
        <v>128</v>
      </c>
      <c r="I3540" t="s">
        <v>21</v>
      </c>
      <c r="J3540" t="s">
        <v>73</v>
      </c>
      <c r="K3540">
        <v>314</v>
      </c>
      <c r="L3540">
        <v>28</v>
      </c>
      <c r="M3540" t="s">
        <v>465</v>
      </c>
      <c r="N3540">
        <v>41</v>
      </c>
      <c r="P3540" cm="1">
        <f t="array" ref="P3540">IF(Q3540&gt;0,INDEX(Q3540:Q15674,MATCH(TRUE,INDEX(Q3540:Q15674="",,),0)-1),"")</f>
        <v>6</v>
      </c>
      <c r="Q3540">
        <f t="shared" si="81"/>
        <v>3</v>
      </c>
      <c r="R3540">
        <f>IF(P3540="","",0)</f>
        <v>0</v>
      </c>
    </row>
    <row r="3541" spans="1:18" x14ac:dyDescent="0.3">
      <c r="A3541" t="s">
        <v>575</v>
      </c>
      <c r="B3541" s="1">
        <v>38688</v>
      </c>
      <c r="C3541" t="s">
        <v>539</v>
      </c>
      <c r="D3541" t="s">
        <v>580</v>
      </c>
      <c r="E3541" t="s">
        <v>581</v>
      </c>
      <c r="G3541" t="s">
        <v>19</v>
      </c>
      <c r="H3541" t="s">
        <v>116</v>
      </c>
      <c r="I3541" t="s">
        <v>21</v>
      </c>
      <c r="J3541" t="s">
        <v>73</v>
      </c>
      <c r="K3541">
        <v>127</v>
      </c>
      <c r="L3541">
        <v>29</v>
      </c>
      <c r="M3541" t="s">
        <v>465</v>
      </c>
      <c r="N3541">
        <v>40</v>
      </c>
      <c r="P3541" cm="1">
        <f t="array" ref="P3541">IF(Q3541&gt;0,INDEX(Q3541:Q15675,MATCH(TRUE,INDEX(Q3541:Q15675="",,),0)-1),"")</f>
        <v>6</v>
      </c>
      <c r="Q3541">
        <f t="shared" si="81"/>
        <v>3</v>
      </c>
      <c r="R3541">
        <f>IF(P3541="","",0)</f>
        <v>0</v>
      </c>
    </row>
    <row r="3542" spans="1:18" x14ac:dyDescent="0.3">
      <c r="A3542" t="s">
        <v>575</v>
      </c>
      <c r="B3542" s="1">
        <v>38688</v>
      </c>
      <c r="C3542" t="s">
        <v>539</v>
      </c>
      <c r="D3542" t="s">
        <v>580</v>
      </c>
      <c r="E3542" t="s">
        <v>581</v>
      </c>
      <c r="G3542" t="s">
        <v>19</v>
      </c>
      <c r="H3542" t="s">
        <v>265</v>
      </c>
      <c r="I3542" t="s">
        <v>21</v>
      </c>
      <c r="J3542" t="s">
        <v>73</v>
      </c>
      <c r="K3542">
        <v>172</v>
      </c>
      <c r="L3542">
        <v>29</v>
      </c>
      <c r="M3542" t="s">
        <v>465</v>
      </c>
      <c r="N3542">
        <v>45</v>
      </c>
      <c r="P3542" cm="1">
        <f t="array" ref="P3542">IF(Q3542&gt;0,INDEX(Q3542:Q15676,MATCH(TRUE,INDEX(Q3542:Q15676="",,),0)-1),"")</f>
        <v>6</v>
      </c>
      <c r="Q3542">
        <f t="shared" si="81"/>
        <v>3</v>
      </c>
      <c r="R3542">
        <f>IF(P3542="","",0)</f>
        <v>0</v>
      </c>
    </row>
    <row r="3543" spans="1:18" x14ac:dyDescent="0.3">
      <c r="A3543" t="s">
        <v>575</v>
      </c>
      <c r="B3543" s="1">
        <v>38688</v>
      </c>
      <c r="C3543" t="s">
        <v>539</v>
      </c>
      <c r="D3543" t="s">
        <v>580</v>
      </c>
      <c r="E3543" t="s">
        <v>581</v>
      </c>
      <c r="G3543" t="s">
        <v>19</v>
      </c>
      <c r="H3543" t="s">
        <v>72</v>
      </c>
      <c r="I3543" t="s">
        <v>21</v>
      </c>
      <c r="J3543" t="s">
        <v>73</v>
      </c>
      <c r="K3543">
        <v>353</v>
      </c>
      <c r="L3543">
        <v>22</v>
      </c>
      <c r="M3543" t="s">
        <v>465</v>
      </c>
      <c r="N3543">
        <v>35</v>
      </c>
      <c r="P3543" cm="1">
        <f t="array" ref="P3543">IF(Q3543&gt;0,INDEX(Q3543:Q15677,MATCH(TRUE,INDEX(Q3543:Q15677="",,),0)-1),"")</f>
        <v>6</v>
      </c>
      <c r="Q3543">
        <f t="shared" si="81"/>
        <v>3</v>
      </c>
      <c r="R3543">
        <f>IF(P3543="","",0)</f>
        <v>0</v>
      </c>
    </row>
    <row r="3544" spans="1:18" x14ac:dyDescent="0.3">
      <c r="A3544" t="s">
        <v>575</v>
      </c>
      <c r="B3544" s="1">
        <v>38688</v>
      </c>
      <c r="C3544" t="s">
        <v>539</v>
      </c>
      <c r="D3544" t="s">
        <v>580</v>
      </c>
      <c r="E3544" t="s">
        <v>581</v>
      </c>
      <c r="G3544" s="6" t="s">
        <v>88</v>
      </c>
      <c r="H3544" t="s">
        <v>96</v>
      </c>
      <c r="I3544" t="s">
        <v>45</v>
      </c>
      <c r="J3544" t="s">
        <v>93</v>
      </c>
      <c r="K3544">
        <v>11.7</v>
      </c>
      <c r="L3544">
        <v>173</v>
      </c>
      <c r="M3544" t="s">
        <v>465</v>
      </c>
      <c r="N3544">
        <v>173</v>
      </c>
      <c r="P3544" cm="1">
        <f t="array" ref="P3544">IF(Q3544&gt;0,INDEX(Q3544:Q15678,MATCH(TRUE,INDEX(Q3544:Q15678="",,),0)-1),"")</f>
        <v>6</v>
      </c>
      <c r="Q3544">
        <f t="shared" si="81"/>
        <v>3</v>
      </c>
      <c r="R3544">
        <f>IF(P3544="","",0)</f>
        <v>0</v>
      </c>
    </row>
    <row r="3545" spans="1:18" x14ac:dyDescent="0.3">
      <c r="A3545" t="s">
        <v>575</v>
      </c>
      <c r="B3545" s="1">
        <v>38688</v>
      </c>
      <c r="C3545" t="s">
        <v>539</v>
      </c>
      <c r="D3545" t="s">
        <v>580</v>
      </c>
      <c r="E3545" t="s">
        <v>581</v>
      </c>
      <c r="G3545" s="6" t="s">
        <v>88</v>
      </c>
      <c r="H3545" t="s">
        <v>96</v>
      </c>
      <c r="I3545" t="s">
        <v>21</v>
      </c>
      <c r="J3545" t="s">
        <v>73</v>
      </c>
      <c r="K3545">
        <v>56</v>
      </c>
      <c r="L3545">
        <v>21</v>
      </c>
      <c r="M3545" t="s">
        <v>465</v>
      </c>
      <c r="N3545">
        <v>21</v>
      </c>
      <c r="P3545" cm="1">
        <f t="array" ref="P3545">IF(Q3545&gt;0,INDEX(Q3545:Q15679,MATCH(TRUE,INDEX(Q3545:Q15679="",,),0)-1),"")</f>
        <v>6</v>
      </c>
      <c r="Q3545">
        <f t="shared" si="81"/>
        <v>3</v>
      </c>
      <c r="R3545">
        <f>IF(P3545="","",0)</f>
        <v>0</v>
      </c>
    </row>
    <row r="3546" spans="1:18" x14ac:dyDescent="0.3">
      <c r="A3546" t="s">
        <v>575</v>
      </c>
      <c r="B3546" s="1">
        <v>38688</v>
      </c>
      <c r="C3546" t="s">
        <v>539</v>
      </c>
      <c r="D3546" t="s">
        <v>580</v>
      </c>
      <c r="E3546" t="s">
        <v>581</v>
      </c>
      <c r="G3546" s="6" t="s">
        <v>88</v>
      </c>
      <c r="H3546" t="s">
        <v>418</v>
      </c>
      <c r="I3546" t="s">
        <v>21</v>
      </c>
      <c r="J3546" t="s">
        <v>73</v>
      </c>
      <c r="K3546">
        <v>141</v>
      </c>
      <c r="L3546">
        <v>23</v>
      </c>
      <c r="M3546" t="s">
        <v>465</v>
      </c>
      <c r="N3546">
        <v>23</v>
      </c>
      <c r="P3546" cm="1">
        <f t="array" ref="P3546">IF(Q3546&gt;0,INDEX(Q3546:Q15680,MATCH(TRUE,INDEX(Q3546:Q15680="",,),0)-1),"")</f>
        <v>6</v>
      </c>
      <c r="Q3546">
        <f t="shared" si="81"/>
        <v>3</v>
      </c>
      <c r="R3546">
        <f>IF(P3546="","",0)</f>
        <v>0</v>
      </c>
    </row>
    <row r="3547" spans="1:18" x14ac:dyDescent="0.3">
      <c r="A3547" t="s">
        <v>575</v>
      </c>
      <c r="B3547" s="1">
        <v>38688</v>
      </c>
      <c r="C3547" t="s">
        <v>539</v>
      </c>
      <c r="D3547" t="s">
        <v>580</v>
      </c>
      <c r="E3547" t="s">
        <v>581</v>
      </c>
      <c r="G3547" s="6" t="s">
        <v>88</v>
      </c>
      <c r="H3547" t="s">
        <v>135</v>
      </c>
      <c r="I3547" t="s">
        <v>21</v>
      </c>
      <c r="J3547" t="s">
        <v>73</v>
      </c>
      <c r="K3547">
        <v>20</v>
      </c>
      <c r="L3547">
        <v>34</v>
      </c>
      <c r="M3547" t="s">
        <v>465</v>
      </c>
      <c r="N3547">
        <v>34</v>
      </c>
      <c r="P3547" cm="1">
        <f t="array" ref="P3547">IF(Q3547&gt;0,INDEX(Q3547:Q15681,MATCH(TRUE,INDEX(Q3547:Q15681="",,),0)-1),"")</f>
        <v>6</v>
      </c>
      <c r="Q3547">
        <f t="shared" si="81"/>
        <v>3</v>
      </c>
      <c r="R3547">
        <f>IF(P3547="","",0)</f>
        <v>0</v>
      </c>
    </row>
    <row r="3548" spans="1:18" x14ac:dyDescent="0.3">
      <c r="A3548" t="s">
        <v>575</v>
      </c>
      <c r="B3548" s="1">
        <v>38688</v>
      </c>
      <c r="C3548" t="s">
        <v>539</v>
      </c>
      <c r="D3548" t="s">
        <v>580</v>
      </c>
      <c r="E3548" t="s">
        <v>581</v>
      </c>
      <c r="G3548" s="6" t="s">
        <v>88</v>
      </c>
      <c r="H3548" t="s">
        <v>543</v>
      </c>
      <c r="I3548" t="s">
        <v>21</v>
      </c>
      <c r="J3548" t="s">
        <v>73</v>
      </c>
      <c r="K3548">
        <v>5</v>
      </c>
      <c r="L3548">
        <v>19</v>
      </c>
      <c r="M3548" t="s">
        <v>465</v>
      </c>
      <c r="N3548">
        <v>19</v>
      </c>
      <c r="P3548" cm="1">
        <f t="array" ref="P3548">IF(Q3548&gt;0,INDEX(Q3548:Q15682,MATCH(TRUE,INDEX(Q3548:Q15682="",,),0)-1),"")</f>
        <v>6</v>
      </c>
      <c r="Q3548">
        <f t="shared" si="81"/>
        <v>3</v>
      </c>
      <c r="R3548">
        <f>IF(P3548="","",0)</f>
        <v>0</v>
      </c>
    </row>
    <row r="3549" spans="1:18" x14ac:dyDescent="0.3">
      <c r="A3549" t="s">
        <v>575</v>
      </c>
      <c r="B3549" s="1">
        <v>38688</v>
      </c>
      <c r="C3549" t="s">
        <v>539</v>
      </c>
      <c r="D3549" t="s">
        <v>580</v>
      </c>
      <c r="E3549" t="s">
        <v>581</v>
      </c>
      <c r="G3549" s="6" t="s">
        <v>88</v>
      </c>
      <c r="H3549" t="s">
        <v>135</v>
      </c>
      <c r="I3549" t="s">
        <v>583</v>
      </c>
      <c r="J3549" t="s">
        <v>73</v>
      </c>
      <c r="K3549">
        <v>6</v>
      </c>
      <c r="L3549">
        <v>100</v>
      </c>
      <c r="M3549" t="s">
        <v>465</v>
      </c>
      <c r="N3549">
        <v>100</v>
      </c>
      <c r="P3549" cm="1">
        <f t="array" ref="P3549">IF(Q3549&gt;0,INDEX(Q3549:Q15683,MATCH(TRUE,INDEX(Q3549:Q15683="",,),0)-1),"")</f>
        <v>6</v>
      </c>
      <c r="Q3549">
        <f t="shared" si="81"/>
        <v>3</v>
      </c>
      <c r="R3549">
        <f>IF(P3549="","",0)</f>
        <v>0</v>
      </c>
    </row>
    <row r="3550" spans="1:18" x14ac:dyDescent="0.3">
      <c r="A3550" t="s">
        <v>575</v>
      </c>
      <c r="B3550" s="1">
        <v>38688</v>
      </c>
      <c r="C3550" t="s">
        <v>539</v>
      </c>
      <c r="D3550" t="s">
        <v>580</v>
      </c>
      <c r="E3550" t="s">
        <v>581</v>
      </c>
      <c r="G3550" t="s">
        <v>19</v>
      </c>
      <c r="H3550" t="s">
        <v>102</v>
      </c>
      <c r="I3550" t="s">
        <v>45</v>
      </c>
      <c r="J3550" t="s">
        <v>93</v>
      </c>
      <c r="K3550">
        <v>11</v>
      </c>
      <c r="L3550">
        <v>344</v>
      </c>
      <c r="M3550" t="s">
        <v>519</v>
      </c>
      <c r="N3550">
        <v>344</v>
      </c>
      <c r="P3550" cm="1">
        <f t="array" ref="P3550">IF(Q3550&gt;0,INDEX(Q3550:Q15684,MATCH(TRUE,INDEX(Q3550:Q15684="",,),0)-1),"")</f>
        <v>6</v>
      </c>
      <c r="Q3550">
        <f t="shared" si="81"/>
        <v>4</v>
      </c>
      <c r="R3550">
        <f>IF(P3550="","",0)</f>
        <v>0</v>
      </c>
    </row>
    <row r="3551" spans="1:18" x14ac:dyDescent="0.3">
      <c r="A3551" t="s">
        <v>575</v>
      </c>
      <c r="B3551" s="1">
        <v>38688</v>
      </c>
      <c r="C3551" t="s">
        <v>539</v>
      </c>
      <c r="D3551" t="s">
        <v>580</v>
      </c>
      <c r="E3551" t="s">
        <v>581</v>
      </c>
      <c r="G3551" t="s">
        <v>19</v>
      </c>
      <c r="H3551" t="s">
        <v>72</v>
      </c>
      <c r="I3551" t="s">
        <v>45</v>
      </c>
      <c r="J3551" t="s">
        <v>93</v>
      </c>
      <c r="K3551">
        <v>32</v>
      </c>
      <c r="L3551">
        <v>144</v>
      </c>
      <c r="M3551" t="s">
        <v>519</v>
      </c>
      <c r="N3551">
        <v>144</v>
      </c>
      <c r="P3551" cm="1">
        <f t="array" ref="P3551">IF(Q3551&gt;0,INDEX(Q3551:Q15685,MATCH(TRUE,INDEX(Q3551:Q15685="",,),0)-1),"")</f>
        <v>6</v>
      </c>
      <c r="Q3551">
        <f t="shared" si="81"/>
        <v>4</v>
      </c>
      <c r="R3551">
        <f>IF(P3551="","",0)</f>
        <v>0</v>
      </c>
    </row>
    <row r="3552" spans="1:18" x14ac:dyDescent="0.3">
      <c r="A3552" t="s">
        <v>575</v>
      </c>
      <c r="B3552" s="1">
        <v>38688</v>
      </c>
      <c r="C3552" t="s">
        <v>539</v>
      </c>
      <c r="D3552" t="s">
        <v>580</v>
      </c>
      <c r="E3552" t="s">
        <v>581</v>
      </c>
      <c r="G3552" t="s">
        <v>19</v>
      </c>
      <c r="H3552" t="s">
        <v>128</v>
      </c>
      <c r="I3552" t="s">
        <v>21</v>
      </c>
      <c r="J3552" t="s">
        <v>73</v>
      </c>
      <c r="K3552">
        <v>314</v>
      </c>
      <c r="L3552">
        <v>28</v>
      </c>
      <c r="M3552" t="s">
        <v>519</v>
      </c>
      <c r="N3552">
        <v>28</v>
      </c>
      <c r="P3552" cm="1">
        <f t="array" ref="P3552">IF(Q3552&gt;0,INDEX(Q3552:Q15686,MATCH(TRUE,INDEX(Q3552:Q15686="",,),0)-1),"")</f>
        <v>6</v>
      </c>
      <c r="Q3552">
        <f t="shared" si="81"/>
        <v>4</v>
      </c>
      <c r="R3552">
        <f>IF(P3552="","",0)</f>
        <v>0</v>
      </c>
    </row>
    <row r="3553" spans="1:18" x14ac:dyDescent="0.3">
      <c r="A3553" t="s">
        <v>575</v>
      </c>
      <c r="B3553" s="1">
        <v>38688</v>
      </c>
      <c r="C3553" t="s">
        <v>539</v>
      </c>
      <c r="D3553" t="s">
        <v>580</v>
      </c>
      <c r="E3553" t="s">
        <v>581</v>
      </c>
      <c r="G3553" t="s">
        <v>19</v>
      </c>
      <c r="H3553" t="s">
        <v>116</v>
      </c>
      <c r="I3553" t="s">
        <v>21</v>
      </c>
      <c r="J3553" t="s">
        <v>73</v>
      </c>
      <c r="K3553">
        <v>127</v>
      </c>
      <c r="L3553">
        <v>29</v>
      </c>
      <c r="M3553" t="s">
        <v>519</v>
      </c>
      <c r="N3553">
        <v>29</v>
      </c>
      <c r="P3553" cm="1">
        <f t="array" ref="P3553">IF(Q3553&gt;0,INDEX(Q3553:Q15687,MATCH(TRUE,INDEX(Q3553:Q15687="",,),0)-1),"")</f>
        <v>6</v>
      </c>
      <c r="Q3553">
        <f t="shared" si="81"/>
        <v>4</v>
      </c>
      <c r="R3553">
        <f>IF(P3553="","",0)</f>
        <v>0</v>
      </c>
    </row>
    <row r="3554" spans="1:18" x14ac:dyDescent="0.3">
      <c r="A3554" t="s">
        <v>575</v>
      </c>
      <c r="B3554" s="1">
        <v>38688</v>
      </c>
      <c r="C3554" t="s">
        <v>539</v>
      </c>
      <c r="D3554" t="s">
        <v>580</v>
      </c>
      <c r="E3554" t="s">
        <v>581</v>
      </c>
      <c r="G3554" t="s">
        <v>19</v>
      </c>
      <c r="H3554" t="s">
        <v>265</v>
      </c>
      <c r="I3554" t="s">
        <v>21</v>
      </c>
      <c r="J3554" t="s">
        <v>73</v>
      </c>
      <c r="K3554">
        <v>172</v>
      </c>
      <c r="L3554">
        <v>29</v>
      </c>
      <c r="M3554" t="s">
        <v>519</v>
      </c>
      <c r="N3554">
        <v>29</v>
      </c>
      <c r="P3554" cm="1">
        <f t="array" ref="P3554">IF(Q3554&gt;0,INDEX(Q3554:Q15688,MATCH(TRUE,INDEX(Q3554:Q15688="",,),0)-1),"")</f>
        <v>6</v>
      </c>
      <c r="Q3554">
        <f t="shared" si="81"/>
        <v>4</v>
      </c>
      <c r="R3554">
        <f>IF(P3554="","",0)</f>
        <v>0</v>
      </c>
    </row>
    <row r="3555" spans="1:18" x14ac:dyDescent="0.3">
      <c r="A3555" t="s">
        <v>575</v>
      </c>
      <c r="B3555" s="1">
        <v>38688</v>
      </c>
      <c r="C3555" t="s">
        <v>539</v>
      </c>
      <c r="D3555" t="s">
        <v>580</v>
      </c>
      <c r="E3555" t="s">
        <v>581</v>
      </c>
      <c r="G3555" t="s">
        <v>19</v>
      </c>
      <c r="H3555" t="s">
        <v>72</v>
      </c>
      <c r="I3555" t="s">
        <v>21</v>
      </c>
      <c r="J3555" t="s">
        <v>73</v>
      </c>
      <c r="K3555">
        <v>353</v>
      </c>
      <c r="L3555">
        <v>22</v>
      </c>
      <c r="M3555" t="s">
        <v>519</v>
      </c>
      <c r="N3555">
        <v>67.98</v>
      </c>
      <c r="P3555" cm="1">
        <f t="array" ref="P3555">IF(Q3555&gt;0,INDEX(Q3555:Q15689,MATCH(TRUE,INDEX(Q3555:Q15689="",,),0)-1),"")</f>
        <v>6</v>
      </c>
      <c r="Q3555">
        <f t="shared" si="81"/>
        <v>4</v>
      </c>
      <c r="R3555">
        <f>IF(P3555="","",0)</f>
        <v>0</v>
      </c>
    </row>
    <row r="3556" spans="1:18" x14ac:dyDescent="0.3">
      <c r="A3556" t="s">
        <v>575</v>
      </c>
      <c r="B3556" s="1">
        <v>38688</v>
      </c>
      <c r="C3556" t="s">
        <v>539</v>
      </c>
      <c r="D3556" t="s">
        <v>580</v>
      </c>
      <c r="E3556" t="s">
        <v>581</v>
      </c>
      <c r="G3556" s="6" t="s">
        <v>88</v>
      </c>
      <c r="H3556" t="s">
        <v>96</v>
      </c>
      <c r="I3556" t="s">
        <v>45</v>
      </c>
      <c r="J3556" t="s">
        <v>93</v>
      </c>
      <c r="K3556">
        <v>11.7</v>
      </c>
      <c r="L3556">
        <v>173</v>
      </c>
      <c r="M3556" t="s">
        <v>519</v>
      </c>
      <c r="N3556">
        <v>173</v>
      </c>
      <c r="P3556" cm="1">
        <f t="array" ref="P3556">IF(Q3556&gt;0,INDEX(Q3556:Q15690,MATCH(TRUE,INDEX(Q3556:Q15690="",,),0)-1),"")</f>
        <v>6</v>
      </c>
      <c r="Q3556">
        <f t="shared" si="81"/>
        <v>4</v>
      </c>
      <c r="R3556">
        <f>IF(P3556="","",0)</f>
        <v>0</v>
      </c>
    </row>
    <row r="3557" spans="1:18" x14ac:dyDescent="0.3">
      <c r="A3557" t="s">
        <v>575</v>
      </c>
      <c r="B3557" s="1">
        <v>38688</v>
      </c>
      <c r="C3557" t="s">
        <v>539</v>
      </c>
      <c r="D3557" t="s">
        <v>580</v>
      </c>
      <c r="E3557" t="s">
        <v>581</v>
      </c>
      <c r="G3557" s="6" t="s">
        <v>88</v>
      </c>
      <c r="H3557" t="s">
        <v>96</v>
      </c>
      <c r="I3557" t="s">
        <v>21</v>
      </c>
      <c r="J3557" t="s">
        <v>73</v>
      </c>
      <c r="K3557">
        <v>56</v>
      </c>
      <c r="L3557">
        <v>21</v>
      </c>
      <c r="M3557" t="s">
        <v>519</v>
      </c>
      <c r="N3557">
        <v>21</v>
      </c>
      <c r="P3557" cm="1">
        <f t="array" ref="P3557">IF(Q3557&gt;0,INDEX(Q3557:Q15691,MATCH(TRUE,INDEX(Q3557:Q15691="",,),0)-1),"")</f>
        <v>6</v>
      </c>
      <c r="Q3557">
        <f t="shared" si="81"/>
        <v>4</v>
      </c>
      <c r="R3557">
        <f>IF(P3557="","",0)</f>
        <v>0</v>
      </c>
    </row>
    <row r="3558" spans="1:18" x14ac:dyDescent="0.3">
      <c r="A3558" t="s">
        <v>575</v>
      </c>
      <c r="B3558" s="1">
        <v>38688</v>
      </c>
      <c r="C3558" t="s">
        <v>539</v>
      </c>
      <c r="D3558" t="s">
        <v>580</v>
      </c>
      <c r="E3558" t="s">
        <v>581</v>
      </c>
      <c r="G3558" s="6" t="s">
        <v>88</v>
      </c>
      <c r="H3558" t="s">
        <v>418</v>
      </c>
      <c r="I3558" t="s">
        <v>21</v>
      </c>
      <c r="J3558" t="s">
        <v>73</v>
      </c>
      <c r="K3558">
        <v>141</v>
      </c>
      <c r="L3558">
        <v>23</v>
      </c>
      <c r="M3558" t="s">
        <v>519</v>
      </c>
      <c r="N3558">
        <v>23</v>
      </c>
      <c r="P3558" cm="1">
        <f t="array" ref="P3558">IF(Q3558&gt;0,INDEX(Q3558:Q15692,MATCH(TRUE,INDEX(Q3558:Q15692="",,),0)-1),"")</f>
        <v>6</v>
      </c>
      <c r="Q3558">
        <f t="shared" si="81"/>
        <v>4</v>
      </c>
      <c r="R3558">
        <f>IF(P3558="","",0)</f>
        <v>0</v>
      </c>
    </row>
    <row r="3559" spans="1:18" x14ac:dyDescent="0.3">
      <c r="A3559" t="s">
        <v>575</v>
      </c>
      <c r="B3559" s="1">
        <v>38688</v>
      </c>
      <c r="C3559" t="s">
        <v>539</v>
      </c>
      <c r="D3559" t="s">
        <v>580</v>
      </c>
      <c r="E3559" t="s">
        <v>581</v>
      </c>
      <c r="G3559" s="6" t="s">
        <v>88</v>
      </c>
      <c r="H3559" t="s">
        <v>135</v>
      </c>
      <c r="I3559" t="s">
        <v>21</v>
      </c>
      <c r="J3559" t="s">
        <v>73</v>
      </c>
      <c r="K3559">
        <v>20</v>
      </c>
      <c r="L3559">
        <v>34</v>
      </c>
      <c r="M3559" t="s">
        <v>519</v>
      </c>
      <c r="N3559">
        <v>34</v>
      </c>
      <c r="P3559" cm="1">
        <f t="array" ref="P3559">IF(Q3559&gt;0,INDEX(Q3559:Q15693,MATCH(TRUE,INDEX(Q3559:Q15693="",,),0)-1),"")</f>
        <v>6</v>
      </c>
      <c r="Q3559">
        <f t="shared" si="81"/>
        <v>4</v>
      </c>
      <c r="R3559">
        <f>IF(P3559="","",0)</f>
        <v>0</v>
      </c>
    </row>
    <row r="3560" spans="1:18" x14ac:dyDescent="0.3">
      <c r="A3560" t="s">
        <v>575</v>
      </c>
      <c r="B3560" s="1">
        <v>38688</v>
      </c>
      <c r="C3560" t="s">
        <v>539</v>
      </c>
      <c r="D3560" t="s">
        <v>580</v>
      </c>
      <c r="E3560" t="s">
        <v>581</v>
      </c>
      <c r="G3560" s="6" t="s">
        <v>88</v>
      </c>
      <c r="H3560" t="s">
        <v>543</v>
      </c>
      <c r="I3560" t="s">
        <v>21</v>
      </c>
      <c r="J3560" t="s">
        <v>73</v>
      </c>
      <c r="K3560">
        <v>5</v>
      </c>
      <c r="L3560">
        <v>19</v>
      </c>
      <c r="M3560" t="s">
        <v>519</v>
      </c>
      <c r="N3560">
        <v>19</v>
      </c>
      <c r="P3560" cm="1">
        <f t="array" ref="P3560">IF(Q3560&gt;0,INDEX(Q3560:Q15694,MATCH(TRUE,INDEX(Q3560:Q15694="",,),0)-1),"")</f>
        <v>6</v>
      </c>
      <c r="Q3560">
        <f t="shared" si="81"/>
        <v>4</v>
      </c>
      <c r="R3560">
        <f>IF(P3560="","",0)</f>
        <v>0</v>
      </c>
    </row>
    <row r="3561" spans="1:18" x14ac:dyDescent="0.3">
      <c r="A3561" t="s">
        <v>575</v>
      </c>
      <c r="B3561" s="1">
        <v>38688</v>
      </c>
      <c r="C3561" t="s">
        <v>539</v>
      </c>
      <c r="D3561" t="s">
        <v>580</v>
      </c>
      <c r="E3561" t="s">
        <v>581</v>
      </c>
      <c r="G3561" s="6" t="s">
        <v>88</v>
      </c>
      <c r="H3561" t="s">
        <v>135</v>
      </c>
      <c r="I3561" t="s">
        <v>583</v>
      </c>
      <c r="J3561" t="s">
        <v>73</v>
      </c>
      <c r="K3561">
        <v>6</v>
      </c>
      <c r="L3561">
        <v>100</v>
      </c>
      <c r="M3561" t="s">
        <v>519</v>
      </c>
      <c r="N3561">
        <v>100</v>
      </c>
      <c r="P3561" cm="1">
        <f t="array" ref="P3561">IF(Q3561&gt;0,INDEX(Q3561:Q15695,MATCH(TRUE,INDEX(Q3561:Q15695="",,),0)-1),"")</f>
        <v>6</v>
      </c>
      <c r="Q3561">
        <f t="shared" si="81"/>
        <v>4</v>
      </c>
      <c r="R3561">
        <f>IF(P3561="","",0)</f>
        <v>0</v>
      </c>
    </row>
    <row r="3562" spans="1:18" x14ac:dyDescent="0.3">
      <c r="A3562" t="s">
        <v>575</v>
      </c>
      <c r="B3562" s="1">
        <v>38688</v>
      </c>
      <c r="C3562" t="s">
        <v>539</v>
      </c>
      <c r="D3562" t="s">
        <v>580</v>
      </c>
      <c r="E3562" t="s">
        <v>581</v>
      </c>
      <c r="G3562" t="s">
        <v>19</v>
      </c>
      <c r="H3562" t="s">
        <v>102</v>
      </c>
      <c r="I3562" t="s">
        <v>45</v>
      </c>
      <c r="J3562" t="s">
        <v>93</v>
      </c>
      <c r="K3562">
        <v>11</v>
      </c>
      <c r="L3562">
        <v>344</v>
      </c>
      <c r="M3562" t="s">
        <v>574</v>
      </c>
      <c r="N3562">
        <v>344</v>
      </c>
      <c r="P3562" cm="1">
        <f t="array" ref="P3562">IF(Q3562&gt;0,INDEX(Q3562:Q15696,MATCH(TRUE,INDEX(Q3562:Q15696="",,),0)-1),"")</f>
        <v>6</v>
      </c>
      <c r="Q3562">
        <f t="shared" si="81"/>
        <v>5</v>
      </c>
      <c r="R3562">
        <f>IF(P3562="","",0)</f>
        <v>0</v>
      </c>
    </row>
    <row r="3563" spans="1:18" x14ac:dyDescent="0.3">
      <c r="A3563" t="s">
        <v>575</v>
      </c>
      <c r="B3563" s="1">
        <v>38688</v>
      </c>
      <c r="C3563" t="s">
        <v>539</v>
      </c>
      <c r="D3563" t="s">
        <v>580</v>
      </c>
      <c r="E3563" t="s">
        <v>581</v>
      </c>
      <c r="G3563" t="s">
        <v>19</v>
      </c>
      <c r="H3563" t="s">
        <v>72</v>
      </c>
      <c r="I3563" t="s">
        <v>45</v>
      </c>
      <c r="J3563" t="s">
        <v>93</v>
      </c>
      <c r="K3563">
        <v>32</v>
      </c>
      <c r="L3563">
        <v>144</v>
      </c>
      <c r="M3563" t="s">
        <v>574</v>
      </c>
      <c r="N3563">
        <v>144</v>
      </c>
      <c r="P3563" cm="1">
        <f t="array" ref="P3563">IF(Q3563&gt;0,INDEX(Q3563:Q15697,MATCH(TRUE,INDEX(Q3563:Q15697="",,),0)-1),"")</f>
        <v>6</v>
      </c>
      <c r="Q3563">
        <f t="shared" si="81"/>
        <v>5</v>
      </c>
      <c r="R3563">
        <f>IF(P3563="","",0)</f>
        <v>0</v>
      </c>
    </row>
    <row r="3564" spans="1:18" x14ac:dyDescent="0.3">
      <c r="A3564" t="s">
        <v>575</v>
      </c>
      <c r="B3564" s="1">
        <v>38688</v>
      </c>
      <c r="C3564" t="s">
        <v>539</v>
      </c>
      <c r="D3564" t="s">
        <v>580</v>
      </c>
      <c r="E3564" t="s">
        <v>581</v>
      </c>
      <c r="G3564" t="s">
        <v>19</v>
      </c>
      <c r="H3564" t="s">
        <v>128</v>
      </c>
      <c r="I3564" t="s">
        <v>21</v>
      </c>
      <c r="J3564" t="s">
        <v>73</v>
      </c>
      <c r="K3564">
        <v>314</v>
      </c>
      <c r="L3564">
        <v>28</v>
      </c>
      <c r="M3564" t="s">
        <v>574</v>
      </c>
      <c r="N3564">
        <v>45.1</v>
      </c>
      <c r="P3564" cm="1">
        <f t="array" ref="P3564">IF(Q3564&gt;0,INDEX(Q3564:Q15698,MATCH(TRUE,INDEX(Q3564:Q15698="",,),0)-1),"")</f>
        <v>6</v>
      </c>
      <c r="Q3564">
        <f t="shared" si="81"/>
        <v>5</v>
      </c>
      <c r="R3564">
        <f>IF(P3564="","",0)</f>
        <v>0</v>
      </c>
    </row>
    <row r="3565" spans="1:18" x14ac:dyDescent="0.3">
      <c r="A3565" t="s">
        <v>575</v>
      </c>
      <c r="B3565" s="1">
        <v>38688</v>
      </c>
      <c r="C3565" t="s">
        <v>539</v>
      </c>
      <c r="D3565" t="s">
        <v>580</v>
      </c>
      <c r="E3565" t="s">
        <v>581</v>
      </c>
      <c r="G3565" t="s">
        <v>19</v>
      </c>
      <c r="H3565" t="s">
        <v>116</v>
      </c>
      <c r="I3565" t="s">
        <v>21</v>
      </c>
      <c r="J3565" t="s">
        <v>73</v>
      </c>
      <c r="K3565">
        <v>127</v>
      </c>
      <c r="L3565">
        <v>29</v>
      </c>
      <c r="M3565" t="s">
        <v>574</v>
      </c>
      <c r="N3565">
        <v>29</v>
      </c>
      <c r="P3565" cm="1">
        <f t="array" ref="P3565">IF(Q3565&gt;0,INDEX(Q3565:Q15699,MATCH(TRUE,INDEX(Q3565:Q15699="",,),0)-1),"")</f>
        <v>6</v>
      </c>
      <c r="Q3565">
        <f t="shared" si="81"/>
        <v>5</v>
      </c>
      <c r="R3565">
        <f>IF(P3565="","",0)</f>
        <v>0</v>
      </c>
    </row>
    <row r="3566" spans="1:18" x14ac:dyDescent="0.3">
      <c r="A3566" t="s">
        <v>575</v>
      </c>
      <c r="B3566" s="1">
        <v>38688</v>
      </c>
      <c r="C3566" t="s">
        <v>539</v>
      </c>
      <c r="D3566" t="s">
        <v>580</v>
      </c>
      <c r="E3566" t="s">
        <v>581</v>
      </c>
      <c r="G3566" t="s">
        <v>19</v>
      </c>
      <c r="H3566" t="s">
        <v>265</v>
      </c>
      <c r="I3566" t="s">
        <v>21</v>
      </c>
      <c r="J3566" t="s">
        <v>73</v>
      </c>
      <c r="K3566">
        <v>172</v>
      </c>
      <c r="L3566">
        <v>29</v>
      </c>
      <c r="M3566" t="s">
        <v>574</v>
      </c>
      <c r="N3566">
        <v>50.57</v>
      </c>
      <c r="P3566" cm="1">
        <f t="array" ref="P3566">IF(Q3566&gt;0,INDEX(Q3566:Q15700,MATCH(TRUE,INDEX(Q3566:Q15700="",,),0)-1),"")</f>
        <v>6</v>
      </c>
      <c r="Q3566">
        <f t="shared" si="81"/>
        <v>5</v>
      </c>
      <c r="R3566">
        <f>IF(P3566="","",0)</f>
        <v>0</v>
      </c>
    </row>
    <row r="3567" spans="1:18" x14ac:dyDescent="0.3">
      <c r="A3567" t="s">
        <v>575</v>
      </c>
      <c r="B3567" s="1">
        <v>38688</v>
      </c>
      <c r="C3567" t="s">
        <v>539</v>
      </c>
      <c r="D3567" t="s">
        <v>580</v>
      </c>
      <c r="E3567" t="s">
        <v>581</v>
      </c>
      <c r="G3567" t="s">
        <v>19</v>
      </c>
      <c r="H3567" t="s">
        <v>72</v>
      </c>
      <c r="I3567" t="s">
        <v>21</v>
      </c>
      <c r="J3567" t="s">
        <v>73</v>
      </c>
      <c r="K3567">
        <v>353</v>
      </c>
      <c r="L3567">
        <v>22</v>
      </c>
      <c r="M3567" t="s">
        <v>574</v>
      </c>
      <c r="N3567">
        <v>22</v>
      </c>
      <c r="P3567" cm="1">
        <f t="array" ref="P3567">IF(Q3567&gt;0,INDEX(Q3567:Q15701,MATCH(TRUE,INDEX(Q3567:Q15701="",,),0)-1),"")</f>
        <v>6</v>
      </c>
      <c r="Q3567">
        <f t="shared" si="81"/>
        <v>5</v>
      </c>
      <c r="R3567">
        <f>IF(P3567="","",0)</f>
        <v>0</v>
      </c>
    </row>
    <row r="3568" spans="1:18" x14ac:dyDescent="0.3">
      <c r="A3568" t="s">
        <v>575</v>
      </c>
      <c r="B3568" s="1">
        <v>38688</v>
      </c>
      <c r="C3568" t="s">
        <v>539</v>
      </c>
      <c r="D3568" t="s">
        <v>580</v>
      </c>
      <c r="E3568" t="s">
        <v>581</v>
      </c>
      <c r="G3568" s="6" t="s">
        <v>88</v>
      </c>
      <c r="H3568" t="s">
        <v>96</v>
      </c>
      <c r="I3568" t="s">
        <v>45</v>
      </c>
      <c r="J3568" t="s">
        <v>93</v>
      </c>
      <c r="K3568">
        <v>11.7</v>
      </c>
      <c r="L3568">
        <v>173</v>
      </c>
      <c r="M3568" t="s">
        <v>574</v>
      </c>
      <c r="N3568">
        <v>173</v>
      </c>
      <c r="P3568" cm="1">
        <f t="array" ref="P3568">IF(Q3568&gt;0,INDEX(Q3568:Q15702,MATCH(TRUE,INDEX(Q3568:Q15702="",,),0)-1),"")</f>
        <v>6</v>
      </c>
      <c r="Q3568">
        <f t="shared" si="81"/>
        <v>5</v>
      </c>
      <c r="R3568">
        <f>IF(P3568="","",0)</f>
        <v>0</v>
      </c>
    </row>
    <row r="3569" spans="1:18" x14ac:dyDescent="0.3">
      <c r="A3569" t="s">
        <v>575</v>
      </c>
      <c r="B3569" s="1">
        <v>38688</v>
      </c>
      <c r="C3569" t="s">
        <v>539</v>
      </c>
      <c r="D3569" t="s">
        <v>580</v>
      </c>
      <c r="E3569" t="s">
        <v>581</v>
      </c>
      <c r="G3569" s="6" t="s">
        <v>88</v>
      </c>
      <c r="H3569" t="s">
        <v>96</v>
      </c>
      <c r="I3569" t="s">
        <v>21</v>
      </c>
      <c r="J3569" t="s">
        <v>73</v>
      </c>
      <c r="K3569">
        <v>56</v>
      </c>
      <c r="L3569">
        <v>21</v>
      </c>
      <c r="M3569" t="s">
        <v>574</v>
      </c>
      <c r="N3569">
        <v>21</v>
      </c>
      <c r="P3569" cm="1">
        <f t="array" ref="P3569">IF(Q3569&gt;0,INDEX(Q3569:Q15703,MATCH(TRUE,INDEX(Q3569:Q15703="",,),0)-1),"")</f>
        <v>6</v>
      </c>
      <c r="Q3569">
        <f t="shared" si="81"/>
        <v>5</v>
      </c>
      <c r="R3569">
        <f>IF(P3569="","",0)</f>
        <v>0</v>
      </c>
    </row>
    <row r="3570" spans="1:18" x14ac:dyDescent="0.3">
      <c r="A3570" t="s">
        <v>575</v>
      </c>
      <c r="B3570" s="1">
        <v>38688</v>
      </c>
      <c r="C3570" t="s">
        <v>539</v>
      </c>
      <c r="D3570" t="s">
        <v>580</v>
      </c>
      <c r="E3570" t="s">
        <v>581</v>
      </c>
      <c r="G3570" s="6" t="s">
        <v>88</v>
      </c>
      <c r="H3570" t="s">
        <v>418</v>
      </c>
      <c r="I3570" t="s">
        <v>21</v>
      </c>
      <c r="J3570" t="s">
        <v>73</v>
      </c>
      <c r="K3570">
        <v>141</v>
      </c>
      <c r="L3570">
        <v>23</v>
      </c>
      <c r="M3570" t="s">
        <v>574</v>
      </c>
      <c r="N3570">
        <v>23</v>
      </c>
      <c r="P3570" cm="1">
        <f t="array" ref="P3570">IF(Q3570&gt;0,INDEX(Q3570:Q15704,MATCH(TRUE,INDEX(Q3570:Q15704="",,),0)-1),"")</f>
        <v>6</v>
      </c>
      <c r="Q3570">
        <f t="shared" si="81"/>
        <v>5</v>
      </c>
      <c r="R3570">
        <f>IF(P3570="","",0)</f>
        <v>0</v>
      </c>
    </row>
    <row r="3571" spans="1:18" x14ac:dyDescent="0.3">
      <c r="A3571" t="s">
        <v>575</v>
      </c>
      <c r="B3571" s="1">
        <v>38688</v>
      </c>
      <c r="C3571" t="s">
        <v>539</v>
      </c>
      <c r="D3571" t="s">
        <v>580</v>
      </c>
      <c r="E3571" t="s">
        <v>581</v>
      </c>
      <c r="G3571" s="6" t="s">
        <v>88</v>
      </c>
      <c r="H3571" t="s">
        <v>135</v>
      </c>
      <c r="I3571" t="s">
        <v>21</v>
      </c>
      <c r="J3571" t="s">
        <v>73</v>
      </c>
      <c r="K3571">
        <v>20</v>
      </c>
      <c r="L3571">
        <v>34</v>
      </c>
      <c r="M3571" t="s">
        <v>574</v>
      </c>
      <c r="N3571">
        <v>34</v>
      </c>
      <c r="P3571" cm="1">
        <f t="array" ref="P3571">IF(Q3571&gt;0,INDEX(Q3571:Q15705,MATCH(TRUE,INDEX(Q3571:Q15705="",,),0)-1),"")</f>
        <v>6</v>
      </c>
      <c r="Q3571">
        <f t="shared" si="81"/>
        <v>5</v>
      </c>
      <c r="R3571">
        <f>IF(P3571="","",0)</f>
        <v>0</v>
      </c>
    </row>
    <row r="3572" spans="1:18" x14ac:dyDescent="0.3">
      <c r="A3572" t="s">
        <v>575</v>
      </c>
      <c r="B3572" s="1">
        <v>38688</v>
      </c>
      <c r="C3572" t="s">
        <v>539</v>
      </c>
      <c r="D3572" t="s">
        <v>580</v>
      </c>
      <c r="E3572" t="s">
        <v>581</v>
      </c>
      <c r="G3572" s="6" t="s">
        <v>88</v>
      </c>
      <c r="H3572" t="s">
        <v>543</v>
      </c>
      <c r="I3572" t="s">
        <v>21</v>
      </c>
      <c r="J3572" t="s">
        <v>73</v>
      </c>
      <c r="K3572">
        <v>5</v>
      </c>
      <c r="L3572">
        <v>19</v>
      </c>
      <c r="M3572" t="s">
        <v>574</v>
      </c>
      <c r="N3572">
        <v>19</v>
      </c>
      <c r="P3572" cm="1">
        <f t="array" ref="P3572">IF(Q3572&gt;0,INDEX(Q3572:Q15706,MATCH(TRUE,INDEX(Q3572:Q15706="",,),0)-1),"")</f>
        <v>6</v>
      </c>
      <c r="Q3572">
        <f t="shared" si="81"/>
        <v>5</v>
      </c>
      <c r="R3572">
        <f>IF(P3572="","",0)</f>
        <v>0</v>
      </c>
    </row>
    <row r="3573" spans="1:18" x14ac:dyDescent="0.3">
      <c r="A3573" t="s">
        <v>575</v>
      </c>
      <c r="B3573" s="1">
        <v>38688</v>
      </c>
      <c r="C3573" t="s">
        <v>539</v>
      </c>
      <c r="D3573" t="s">
        <v>580</v>
      </c>
      <c r="E3573" t="s">
        <v>581</v>
      </c>
      <c r="G3573" s="6" t="s">
        <v>88</v>
      </c>
      <c r="H3573" t="s">
        <v>135</v>
      </c>
      <c r="I3573" t="s">
        <v>583</v>
      </c>
      <c r="J3573" t="s">
        <v>73</v>
      </c>
      <c r="K3573">
        <v>6</v>
      </c>
      <c r="L3573">
        <v>100</v>
      </c>
      <c r="M3573" t="s">
        <v>574</v>
      </c>
      <c r="N3573">
        <v>100</v>
      </c>
      <c r="P3573" cm="1">
        <f t="array" ref="P3573">IF(Q3573&gt;0,INDEX(Q3573:Q15707,MATCH(TRUE,INDEX(Q3573:Q15707="",,),0)-1),"")</f>
        <v>6</v>
      </c>
      <c r="Q3573">
        <f t="shared" si="81"/>
        <v>5</v>
      </c>
      <c r="R3573">
        <f>IF(P3573="","",0)</f>
        <v>0</v>
      </c>
    </row>
    <row r="3574" spans="1:18" x14ac:dyDescent="0.3">
      <c r="A3574" t="s">
        <v>575</v>
      </c>
      <c r="B3574" s="1">
        <v>38688</v>
      </c>
      <c r="C3574" t="s">
        <v>539</v>
      </c>
      <c r="D3574" t="s">
        <v>580</v>
      </c>
      <c r="E3574" t="s">
        <v>581</v>
      </c>
      <c r="G3574" t="s">
        <v>19</v>
      </c>
      <c r="H3574" t="s">
        <v>102</v>
      </c>
      <c r="I3574" t="s">
        <v>45</v>
      </c>
      <c r="J3574" t="s">
        <v>93</v>
      </c>
      <c r="K3574">
        <v>11</v>
      </c>
      <c r="L3574">
        <v>344</v>
      </c>
      <c r="M3574" t="s">
        <v>442</v>
      </c>
      <c r="N3574">
        <v>598.64</v>
      </c>
      <c r="P3574" cm="1">
        <f t="array" ref="P3574">IF(Q3574&gt;0,INDEX(Q3574:Q15708,MATCH(TRUE,INDEX(Q3574:Q15708="",,),0)-1),"")</f>
        <v>6</v>
      </c>
      <c r="Q3574">
        <f t="shared" si="81"/>
        <v>6</v>
      </c>
      <c r="R3574">
        <f>IF(P3574="","",0)</f>
        <v>0</v>
      </c>
    </row>
    <row r="3575" spans="1:18" x14ac:dyDescent="0.3">
      <c r="A3575" t="s">
        <v>575</v>
      </c>
      <c r="B3575" s="1">
        <v>38688</v>
      </c>
      <c r="C3575" t="s">
        <v>539</v>
      </c>
      <c r="D3575" t="s">
        <v>580</v>
      </c>
      <c r="E3575" t="s">
        <v>581</v>
      </c>
      <c r="G3575" t="s">
        <v>19</v>
      </c>
      <c r="H3575" t="s">
        <v>72</v>
      </c>
      <c r="I3575" t="s">
        <v>45</v>
      </c>
      <c r="J3575" t="s">
        <v>93</v>
      </c>
      <c r="K3575">
        <v>32</v>
      </c>
      <c r="L3575">
        <v>144</v>
      </c>
      <c r="M3575" t="s">
        <v>442</v>
      </c>
      <c r="N3575">
        <v>144</v>
      </c>
      <c r="P3575" cm="1">
        <f t="array" ref="P3575">IF(Q3575&gt;0,INDEX(Q3575:Q15709,MATCH(TRUE,INDEX(Q3575:Q15709="",,),0)-1),"")</f>
        <v>6</v>
      </c>
      <c r="Q3575">
        <f t="shared" si="81"/>
        <v>6</v>
      </c>
      <c r="R3575">
        <f>IF(P3575="","",0)</f>
        <v>0</v>
      </c>
    </row>
    <row r="3576" spans="1:18" x14ac:dyDescent="0.3">
      <c r="A3576" t="s">
        <v>575</v>
      </c>
      <c r="B3576" s="1">
        <v>38688</v>
      </c>
      <c r="C3576" t="s">
        <v>539</v>
      </c>
      <c r="D3576" t="s">
        <v>580</v>
      </c>
      <c r="E3576" t="s">
        <v>581</v>
      </c>
      <c r="G3576" t="s">
        <v>19</v>
      </c>
      <c r="H3576" t="s">
        <v>128</v>
      </c>
      <c r="I3576" t="s">
        <v>21</v>
      </c>
      <c r="J3576" t="s">
        <v>73</v>
      </c>
      <c r="K3576">
        <v>314</v>
      </c>
      <c r="L3576">
        <v>28</v>
      </c>
      <c r="M3576" t="s">
        <v>442</v>
      </c>
      <c r="N3576">
        <v>28</v>
      </c>
      <c r="P3576" cm="1">
        <f t="array" ref="P3576">IF(Q3576&gt;0,INDEX(Q3576:Q15710,MATCH(TRUE,INDEX(Q3576:Q15710="",,),0)-1),"")</f>
        <v>6</v>
      </c>
      <c r="Q3576">
        <f t="shared" si="81"/>
        <v>6</v>
      </c>
      <c r="R3576">
        <f>IF(P3576="","",0)</f>
        <v>0</v>
      </c>
    </row>
    <row r="3577" spans="1:18" x14ac:dyDescent="0.3">
      <c r="A3577" t="s">
        <v>575</v>
      </c>
      <c r="B3577" s="1">
        <v>38688</v>
      </c>
      <c r="C3577" t="s">
        <v>539</v>
      </c>
      <c r="D3577" t="s">
        <v>580</v>
      </c>
      <c r="E3577" t="s">
        <v>581</v>
      </c>
      <c r="G3577" t="s">
        <v>19</v>
      </c>
      <c r="H3577" t="s">
        <v>116</v>
      </c>
      <c r="I3577" t="s">
        <v>21</v>
      </c>
      <c r="J3577" t="s">
        <v>73</v>
      </c>
      <c r="K3577">
        <v>127</v>
      </c>
      <c r="L3577">
        <v>29</v>
      </c>
      <c r="M3577" t="s">
        <v>442</v>
      </c>
      <c r="N3577">
        <v>29</v>
      </c>
      <c r="P3577" cm="1">
        <f t="array" ref="P3577">IF(Q3577&gt;0,INDEX(Q3577:Q15711,MATCH(TRUE,INDEX(Q3577:Q15711="",,),0)-1),"")</f>
        <v>6</v>
      </c>
      <c r="Q3577">
        <f t="shared" si="81"/>
        <v>6</v>
      </c>
      <c r="R3577">
        <f>IF(P3577="","",0)</f>
        <v>0</v>
      </c>
    </row>
    <row r="3578" spans="1:18" x14ac:dyDescent="0.3">
      <c r="A3578" t="s">
        <v>575</v>
      </c>
      <c r="B3578" s="1">
        <v>38688</v>
      </c>
      <c r="C3578" t="s">
        <v>539</v>
      </c>
      <c r="D3578" t="s">
        <v>580</v>
      </c>
      <c r="E3578" t="s">
        <v>581</v>
      </c>
      <c r="G3578" t="s">
        <v>19</v>
      </c>
      <c r="H3578" t="s">
        <v>265</v>
      </c>
      <c r="I3578" t="s">
        <v>21</v>
      </c>
      <c r="J3578" t="s">
        <v>73</v>
      </c>
      <c r="K3578">
        <v>172</v>
      </c>
      <c r="L3578">
        <v>29</v>
      </c>
      <c r="M3578" t="s">
        <v>442</v>
      </c>
      <c r="N3578">
        <v>29</v>
      </c>
      <c r="P3578" cm="1">
        <f t="array" ref="P3578">IF(Q3578&gt;0,INDEX(Q3578:Q15712,MATCH(TRUE,INDEX(Q3578:Q15712="",,),0)-1),"")</f>
        <v>6</v>
      </c>
      <c r="Q3578">
        <f t="shared" si="81"/>
        <v>6</v>
      </c>
      <c r="R3578">
        <f>IF(P3578="","",0)</f>
        <v>0</v>
      </c>
    </row>
    <row r="3579" spans="1:18" x14ac:dyDescent="0.3">
      <c r="A3579" t="s">
        <v>575</v>
      </c>
      <c r="B3579" s="1">
        <v>38688</v>
      </c>
      <c r="C3579" t="s">
        <v>539</v>
      </c>
      <c r="D3579" t="s">
        <v>580</v>
      </c>
      <c r="E3579" t="s">
        <v>581</v>
      </c>
      <c r="G3579" t="s">
        <v>19</v>
      </c>
      <c r="H3579" t="s">
        <v>72</v>
      </c>
      <c r="I3579" t="s">
        <v>21</v>
      </c>
      <c r="J3579" t="s">
        <v>73</v>
      </c>
      <c r="K3579">
        <v>353</v>
      </c>
      <c r="L3579">
        <v>22</v>
      </c>
      <c r="M3579" t="s">
        <v>442</v>
      </c>
      <c r="N3579">
        <v>22</v>
      </c>
      <c r="P3579" cm="1">
        <f t="array" ref="P3579">IF(Q3579&gt;0,INDEX(Q3579:Q15713,MATCH(TRUE,INDEX(Q3579:Q15713="",,),0)-1),"")</f>
        <v>6</v>
      </c>
      <c r="Q3579">
        <f t="shared" ref="Q3579:Q3585" si="82">INT((ROW()-3514)/12)+1</f>
        <v>6</v>
      </c>
      <c r="R3579">
        <f>IF(P3579="","",0)</f>
        <v>0</v>
      </c>
    </row>
    <row r="3580" spans="1:18" x14ac:dyDescent="0.3">
      <c r="A3580" t="s">
        <v>575</v>
      </c>
      <c r="B3580" s="1">
        <v>38688</v>
      </c>
      <c r="C3580" t="s">
        <v>539</v>
      </c>
      <c r="D3580" t="s">
        <v>580</v>
      </c>
      <c r="E3580" t="s">
        <v>581</v>
      </c>
      <c r="G3580" s="6" t="s">
        <v>88</v>
      </c>
      <c r="H3580" t="s">
        <v>96</v>
      </c>
      <c r="I3580" t="s">
        <v>45</v>
      </c>
      <c r="J3580" t="s">
        <v>93</v>
      </c>
      <c r="K3580">
        <v>11.7</v>
      </c>
      <c r="L3580">
        <v>173</v>
      </c>
      <c r="M3580" t="s">
        <v>442</v>
      </c>
      <c r="N3580">
        <v>173</v>
      </c>
      <c r="P3580" cm="1">
        <f t="array" ref="P3580">IF(Q3580&gt;0,INDEX(Q3580:Q15714,MATCH(TRUE,INDEX(Q3580:Q15714="",,),0)-1),"")</f>
        <v>6</v>
      </c>
      <c r="Q3580">
        <f t="shared" si="82"/>
        <v>6</v>
      </c>
      <c r="R3580">
        <f>IF(P3580="","",0)</f>
        <v>0</v>
      </c>
    </row>
    <row r="3581" spans="1:18" x14ac:dyDescent="0.3">
      <c r="A3581" t="s">
        <v>575</v>
      </c>
      <c r="B3581" s="1">
        <v>38688</v>
      </c>
      <c r="C3581" t="s">
        <v>539</v>
      </c>
      <c r="D3581" t="s">
        <v>580</v>
      </c>
      <c r="E3581" t="s">
        <v>581</v>
      </c>
      <c r="G3581" s="6" t="s">
        <v>88</v>
      </c>
      <c r="H3581" t="s">
        <v>96</v>
      </c>
      <c r="I3581" t="s">
        <v>21</v>
      </c>
      <c r="J3581" t="s">
        <v>73</v>
      </c>
      <c r="K3581">
        <v>56</v>
      </c>
      <c r="L3581">
        <v>21</v>
      </c>
      <c r="M3581" t="s">
        <v>442</v>
      </c>
      <c r="N3581">
        <v>21</v>
      </c>
      <c r="P3581" cm="1">
        <f t="array" ref="P3581">IF(Q3581&gt;0,INDEX(Q3581:Q15715,MATCH(TRUE,INDEX(Q3581:Q15715="",,),0)-1),"")</f>
        <v>6</v>
      </c>
      <c r="Q3581">
        <f t="shared" si="82"/>
        <v>6</v>
      </c>
      <c r="R3581">
        <f>IF(P3581="","",0)</f>
        <v>0</v>
      </c>
    </row>
    <row r="3582" spans="1:18" x14ac:dyDescent="0.3">
      <c r="A3582" t="s">
        <v>575</v>
      </c>
      <c r="B3582" s="1">
        <v>38688</v>
      </c>
      <c r="C3582" t="s">
        <v>539</v>
      </c>
      <c r="D3582" t="s">
        <v>580</v>
      </c>
      <c r="E3582" t="s">
        <v>581</v>
      </c>
      <c r="G3582" s="6" t="s">
        <v>88</v>
      </c>
      <c r="H3582" t="s">
        <v>418</v>
      </c>
      <c r="I3582" t="s">
        <v>21</v>
      </c>
      <c r="J3582" t="s">
        <v>73</v>
      </c>
      <c r="K3582">
        <v>141</v>
      </c>
      <c r="L3582">
        <v>23</v>
      </c>
      <c r="M3582" t="s">
        <v>442</v>
      </c>
      <c r="N3582">
        <v>23</v>
      </c>
      <c r="P3582" cm="1">
        <f t="array" ref="P3582">IF(Q3582&gt;0,INDEX(Q3582:Q15716,MATCH(TRUE,INDEX(Q3582:Q15716="",,),0)-1),"")</f>
        <v>6</v>
      </c>
      <c r="Q3582">
        <f t="shared" si="82"/>
        <v>6</v>
      </c>
      <c r="R3582">
        <f>IF(P3582="","",0)</f>
        <v>0</v>
      </c>
    </row>
    <row r="3583" spans="1:18" x14ac:dyDescent="0.3">
      <c r="A3583" t="s">
        <v>575</v>
      </c>
      <c r="B3583" s="1">
        <v>38688</v>
      </c>
      <c r="C3583" t="s">
        <v>539</v>
      </c>
      <c r="D3583" t="s">
        <v>580</v>
      </c>
      <c r="E3583" t="s">
        <v>581</v>
      </c>
      <c r="G3583" s="6" t="s">
        <v>88</v>
      </c>
      <c r="H3583" t="s">
        <v>135</v>
      </c>
      <c r="I3583" t="s">
        <v>21</v>
      </c>
      <c r="J3583" t="s">
        <v>73</v>
      </c>
      <c r="K3583">
        <v>20</v>
      </c>
      <c r="L3583">
        <v>34</v>
      </c>
      <c r="M3583" t="s">
        <v>442</v>
      </c>
      <c r="N3583">
        <v>34</v>
      </c>
      <c r="P3583" cm="1">
        <f t="array" ref="P3583">IF(Q3583&gt;0,INDEX(Q3583:Q15717,MATCH(TRUE,INDEX(Q3583:Q15717="",,),0)-1),"")</f>
        <v>6</v>
      </c>
      <c r="Q3583">
        <f t="shared" si="82"/>
        <v>6</v>
      </c>
      <c r="R3583">
        <f>IF(P3583="","",0)</f>
        <v>0</v>
      </c>
    </row>
    <row r="3584" spans="1:18" x14ac:dyDescent="0.3">
      <c r="A3584" t="s">
        <v>575</v>
      </c>
      <c r="B3584" s="1">
        <v>38688</v>
      </c>
      <c r="C3584" t="s">
        <v>539</v>
      </c>
      <c r="D3584" t="s">
        <v>580</v>
      </c>
      <c r="E3584" t="s">
        <v>581</v>
      </c>
      <c r="G3584" s="6" t="s">
        <v>88</v>
      </c>
      <c r="H3584" t="s">
        <v>543</v>
      </c>
      <c r="I3584" t="s">
        <v>21</v>
      </c>
      <c r="J3584" t="s">
        <v>73</v>
      </c>
      <c r="K3584">
        <v>5</v>
      </c>
      <c r="L3584">
        <v>19</v>
      </c>
      <c r="M3584" t="s">
        <v>442</v>
      </c>
      <c r="N3584">
        <v>19</v>
      </c>
      <c r="P3584" cm="1">
        <f t="array" ref="P3584">IF(Q3584&gt;0,INDEX(Q3584:Q15718,MATCH(TRUE,INDEX(Q3584:Q15718="",,),0)-1),"")</f>
        <v>6</v>
      </c>
      <c r="Q3584">
        <f t="shared" si="82"/>
        <v>6</v>
      </c>
      <c r="R3584">
        <f>IF(P3584="","",0)</f>
        <v>0</v>
      </c>
    </row>
    <row r="3585" spans="1:18" x14ac:dyDescent="0.3">
      <c r="A3585" t="s">
        <v>575</v>
      </c>
      <c r="B3585" s="1">
        <v>38688</v>
      </c>
      <c r="C3585" t="s">
        <v>539</v>
      </c>
      <c r="D3585" t="s">
        <v>580</v>
      </c>
      <c r="E3585" t="s">
        <v>581</v>
      </c>
      <c r="G3585" s="6" t="s">
        <v>88</v>
      </c>
      <c r="H3585" t="s">
        <v>135</v>
      </c>
      <c r="I3585" t="s">
        <v>583</v>
      </c>
      <c r="J3585" t="s">
        <v>73</v>
      </c>
      <c r="K3585">
        <v>6</v>
      </c>
      <c r="L3585">
        <v>100</v>
      </c>
      <c r="M3585" t="s">
        <v>442</v>
      </c>
      <c r="N3585">
        <v>100</v>
      </c>
      <c r="P3585" cm="1">
        <f t="array" ref="P3585">IF(Q3585&gt;0,INDEX(Q3585:Q15719,MATCH(TRUE,INDEX(Q3585:Q15719="",,),0)-1),"")</f>
        <v>6</v>
      </c>
      <c r="Q3585">
        <f t="shared" si="82"/>
        <v>6</v>
      </c>
      <c r="R3585">
        <f>IF(P3585="","",0)</f>
        <v>0</v>
      </c>
    </row>
    <row r="3586" spans="1:18" x14ac:dyDescent="0.3">
      <c r="P3586" t="str" cm="1">
        <f t="array" ref="P3586">IF(Q3586&gt;0,INDEX(Q3586:Q15720,MATCH(TRUE,INDEX(Q3586:Q15720="",,),0)-1),"")</f>
        <v/>
      </c>
      <c r="R3586" t="str">
        <f>IF(P3586="","",0)</f>
        <v/>
      </c>
    </row>
    <row r="3587" spans="1:18" x14ac:dyDescent="0.3">
      <c r="A3587" t="s">
        <v>575</v>
      </c>
      <c r="B3587" s="1">
        <v>38688</v>
      </c>
      <c r="C3587" t="s">
        <v>539</v>
      </c>
      <c r="D3587" t="s">
        <v>584</v>
      </c>
      <c r="E3587" t="s">
        <v>585</v>
      </c>
      <c r="G3587" t="s">
        <v>19</v>
      </c>
      <c r="H3587" t="s">
        <v>41</v>
      </c>
      <c r="I3587" t="s">
        <v>45</v>
      </c>
      <c r="J3587" t="s">
        <v>93</v>
      </c>
      <c r="K3587">
        <v>7.5</v>
      </c>
      <c r="L3587">
        <v>158</v>
      </c>
      <c r="M3587" t="s">
        <v>542</v>
      </c>
      <c r="N3587">
        <v>200</v>
      </c>
      <c r="O3587" t="s">
        <v>24</v>
      </c>
      <c r="P3587" cm="1">
        <f t="array" ref="P3587">IF(Q3587&gt;0,INDEX(Q3587:Q15721,MATCH(TRUE,INDEX(Q3587:Q15721="",,),0)-1),"")</f>
        <v>6</v>
      </c>
      <c r="Q3587">
        <f>INT((ROW()-3587)/6)+1</f>
        <v>1</v>
      </c>
      <c r="R3587">
        <f>IF(P3587="","",0)</f>
        <v>0</v>
      </c>
    </row>
    <row r="3588" spans="1:18" x14ac:dyDescent="0.3">
      <c r="A3588" t="s">
        <v>575</v>
      </c>
      <c r="B3588" s="1">
        <v>38688</v>
      </c>
      <c r="C3588" t="s">
        <v>539</v>
      </c>
      <c r="D3588" t="s">
        <v>584</v>
      </c>
      <c r="E3588" t="s">
        <v>585</v>
      </c>
      <c r="G3588" t="s">
        <v>19</v>
      </c>
      <c r="H3588" t="s">
        <v>128</v>
      </c>
      <c r="I3588" t="s">
        <v>21</v>
      </c>
      <c r="J3588" t="s">
        <v>73</v>
      </c>
      <c r="K3588">
        <v>450</v>
      </c>
      <c r="L3588">
        <v>31</v>
      </c>
      <c r="M3588" t="s">
        <v>542</v>
      </c>
      <c r="N3588">
        <v>46.5</v>
      </c>
      <c r="O3588" t="s">
        <v>24</v>
      </c>
      <c r="P3588" cm="1">
        <f t="array" ref="P3588">IF(Q3588&gt;0,INDEX(Q3588:Q15722,MATCH(TRUE,INDEX(Q3588:Q15722="",,),0)-1),"")</f>
        <v>6</v>
      </c>
      <c r="Q3588">
        <f t="shared" ref="Q3588:Q3622" si="83">INT((ROW()-3587)/6)+1</f>
        <v>1</v>
      </c>
      <c r="R3588">
        <f>IF(P3588="","",0)</f>
        <v>0</v>
      </c>
    </row>
    <row r="3589" spans="1:18" x14ac:dyDescent="0.3">
      <c r="A3589" t="s">
        <v>575</v>
      </c>
      <c r="B3589" s="1">
        <v>38688</v>
      </c>
      <c r="C3589" t="s">
        <v>539</v>
      </c>
      <c r="D3589" t="s">
        <v>584</v>
      </c>
      <c r="E3589" t="s">
        <v>585</v>
      </c>
      <c r="G3589" t="s">
        <v>19</v>
      </c>
      <c r="H3589" t="s">
        <v>67</v>
      </c>
      <c r="I3589" t="s">
        <v>21</v>
      </c>
      <c r="J3589" t="s">
        <v>73</v>
      </c>
      <c r="K3589">
        <v>52</v>
      </c>
      <c r="L3589">
        <v>23</v>
      </c>
      <c r="M3589" t="s">
        <v>542</v>
      </c>
      <c r="N3589">
        <v>28</v>
      </c>
      <c r="O3589" t="s">
        <v>24</v>
      </c>
      <c r="P3589" cm="1">
        <f t="array" ref="P3589">IF(Q3589&gt;0,INDEX(Q3589:Q15723,MATCH(TRUE,INDEX(Q3589:Q15723="",,),0)-1),"")</f>
        <v>6</v>
      </c>
      <c r="Q3589">
        <f t="shared" si="83"/>
        <v>1</v>
      </c>
      <c r="R3589">
        <f>IF(P3589="","",0)</f>
        <v>0</v>
      </c>
    </row>
    <row r="3590" spans="1:18" x14ac:dyDescent="0.3">
      <c r="A3590" t="s">
        <v>575</v>
      </c>
      <c r="B3590" s="1">
        <v>38688</v>
      </c>
      <c r="C3590" t="s">
        <v>539</v>
      </c>
      <c r="D3590" t="s">
        <v>584</v>
      </c>
      <c r="E3590" t="s">
        <v>585</v>
      </c>
      <c r="G3590" s="6" t="s">
        <v>88</v>
      </c>
      <c r="H3590" t="s">
        <v>67</v>
      </c>
      <c r="I3590" t="s">
        <v>45</v>
      </c>
      <c r="J3590" t="s">
        <v>93</v>
      </c>
      <c r="K3590">
        <v>2.6</v>
      </c>
      <c r="L3590">
        <v>109</v>
      </c>
      <c r="M3590" t="s">
        <v>542</v>
      </c>
      <c r="N3590">
        <v>109</v>
      </c>
      <c r="O3590" t="s">
        <v>24</v>
      </c>
      <c r="P3590" cm="1">
        <f t="array" ref="P3590">IF(Q3590&gt;0,INDEX(Q3590:Q15724,MATCH(TRUE,INDEX(Q3590:Q15724="",,),0)-1),"")</f>
        <v>6</v>
      </c>
      <c r="Q3590">
        <f t="shared" si="83"/>
        <v>1</v>
      </c>
      <c r="R3590">
        <f>IF(P3590="","",0)</f>
        <v>0</v>
      </c>
    </row>
    <row r="3591" spans="1:18" x14ac:dyDescent="0.3">
      <c r="A3591" t="s">
        <v>575</v>
      </c>
      <c r="B3591" s="1">
        <v>38688</v>
      </c>
      <c r="C3591" t="s">
        <v>539</v>
      </c>
      <c r="D3591" t="s">
        <v>584</v>
      </c>
      <c r="E3591" t="s">
        <v>585</v>
      </c>
      <c r="G3591" s="6" t="s">
        <v>88</v>
      </c>
      <c r="H3591" t="s">
        <v>265</v>
      </c>
      <c r="I3591" t="s">
        <v>21</v>
      </c>
      <c r="J3591" t="s">
        <v>73</v>
      </c>
      <c r="K3591">
        <v>24</v>
      </c>
      <c r="L3591">
        <v>25</v>
      </c>
      <c r="M3591" t="s">
        <v>542</v>
      </c>
      <c r="N3591">
        <v>25</v>
      </c>
      <c r="O3591" t="s">
        <v>24</v>
      </c>
      <c r="P3591" cm="1">
        <f t="array" ref="P3591">IF(Q3591&gt;0,INDEX(Q3591:Q15725,MATCH(TRUE,INDEX(Q3591:Q15725="",,),0)-1),"")</f>
        <v>6</v>
      </c>
      <c r="Q3591">
        <f t="shared" si="83"/>
        <v>1</v>
      </c>
      <c r="R3591">
        <f>IF(P3591="","",0)</f>
        <v>0</v>
      </c>
    </row>
    <row r="3592" spans="1:18" x14ac:dyDescent="0.3">
      <c r="A3592" t="s">
        <v>575</v>
      </c>
      <c r="B3592" s="1">
        <v>38688</v>
      </c>
      <c r="C3592" t="s">
        <v>539</v>
      </c>
      <c r="D3592" t="s">
        <v>584</v>
      </c>
      <c r="E3592" t="s">
        <v>585</v>
      </c>
      <c r="G3592" s="6" t="s">
        <v>88</v>
      </c>
      <c r="H3592" t="s">
        <v>41</v>
      </c>
      <c r="I3592" t="s">
        <v>21</v>
      </c>
      <c r="J3592" t="s">
        <v>73</v>
      </c>
      <c r="K3592">
        <v>6</v>
      </c>
      <c r="L3592">
        <v>29</v>
      </c>
      <c r="M3592" t="s">
        <v>542</v>
      </c>
      <c r="N3592">
        <v>29</v>
      </c>
      <c r="O3592" t="s">
        <v>24</v>
      </c>
      <c r="P3592" cm="1">
        <f t="array" ref="P3592">IF(Q3592&gt;0,INDEX(Q3592:Q15726,MATCH(TRUE,INDEX(Q3592:Q15726="",,),0)-1),"")</f>
        <v>6</v>
      </c>
      <c r="Q3592">
        <f t="shared" si="83"/>
        <v>1</v>
      </c>
      <c r="R3592">
        <f>IF(P3592="","",0)</f>
        <v>0</v>
      </c>
    </row>
    <row r="3593" spans="1:18" x14ac:dyDescent="0.3">
      <c r="A3593" t="s">
        <v>575</v>
      </c>
      <c r="B3593" s="1">
        <v>38688</v>
      </c>
      <c r="C3593" t="s">
        <v>539</v>
      </c>
      <c r="D3593" t="s">
        <v>584</v>
      </c>
      <c r="E3593" t="s">
        <v>585</v>
      </c>
      <c r="G3593" t="s">
        <v>19</v>
      </c>
      <c r="H3593" t="s">
        <v>41</v>
      </c>
      <c r="I3593" t="s">
        <v>45</v>
      </c>
      <c r="J3593" t="s">
        <v>93</v>
      </c>
      <c r="K3593">
        <v>7.5</v>
      </c>
      <c r="L3593">
        <v>158</v>
      </c>
      <c r="M3593" t="s">
        <v>574</v>
      </c>
      <c r="N3593">
        <v>158</v>
      </c>
      <c r="P3593" cm="1">
        <f t="array" ref="P3593">IF(Q3593&gt;0,INDEX(Q3593:Q15727,MATCH(TRUE,INDEX(Q3593:Q15727="",,),0)-1),"")</f>
        <v>6</v>
      </c>
      <c r="Q3593">
        <f t="shared" si="83"/>
        <v>2</v>
      </c>
      <c r="R3593">
        <f>IF(P3593="","",0)</f>
        <v>0</v>
      </c>
    </row>
    <row r="3594" spans="1:18" x14ac:dyDescent="0.3">
      <c r="A3594" t="s">
        <v>575</v>
      </c>
      <c r="B3594" s="1">
        <v>38688</v>
      </c>
      <c r="C3594" t="s">
        <v>539</v>
      </c>
      <c r="D3594" t="s">
        <v>584</v>
      </c>
      <c r="E3594" t="s">
        <v>585</v>
      </c>
      <c r="G3594" t="s">
        <v>19</v>
      </c>
      <c r="H3594" t="s">
        <v>128</v>
      </c>
      <c r="I3594" t="s">
        <v>21</v>
      </c>
      <c r="J3594" t="s">
        <v>73</v>
      </c>
      <c r="K3594">
        <v>450</v>
      </c>
      <c r="L3594">
        <v>31</v>
      </c>
      <c r="M3594" t="s">
        <v>574</v>
      </c>
      <c r="N3594">
        <v>45.1</v>
      </c>
      <c r="P3594" cm="1">
        <f t="array" ref="P3594">IF(Q3594&gt;0,INDEX(Q3594:Q15728,MATCH(TRUE,INDEX(Q3594:Q15728="",,),0)-1),"")</f>
        <v>6</v>
      </c>
      <c r="Q3594">
        <f t="shared" si="83"/>
        <v>2</v>
      </c>
      <c r="R3594">
        <f>IF(P3594="","",0)</f>
        <v>0</v>
      </c>
    </row>
    <row r="3595" spans="1:18" x14ac:dyDescent="0.3">
      <c r="A3595" t="s">
        <v>575</v>
      </c>
      <c r="B3595" s="1">
        <v>38688</v>
      </c>
      <c r="C3595" t="s">
        <v>539</v>
      </c>
      <c r="D3595" t="s">
        <v>584</v>
      </c>
      <c r="E3595" t="s">
        <v>585</v>
      </c>
      <c r="G3595" t="s">
        <v>19</v>
      </c>
      <c r="H3595" t="s">
        <v>67</v>
      </c>
      <c r="I3595" t="s">
        <v>21</v>
      </c>
      <c r="J3595" t="s">
        <v>73</v>
      </c>
      <c r="K3595">
        <v>52</v>
      </c>
      <c r="L3595">
        <v>23</v>
      </c>
      <c r="M3595" t="s">
        <v>574</v>
      </c>
      <c r="N3595">
        <v>31.1</v>
      </c>
      <c r="P3595" cm="1">
        <f t="array" ref="P3595">IF(Q3595&gt;0,INDEX(Q3595:Q15729,MATCH(TRUE,INDEX(Q3595:Q15729="",,),0)-1),"")</f>
        <v>6</v>
      </c>
      <c r="Q3595">
        <f t="shared" si="83"/>
        <v>2</v>
      </c>
      <c r="R3595">
        <f>IF(P3595="","",0)</f>
        <v>0</v>
      </c>
    </row>
    <row r="3596" spans="1:18" x14ac:dyDescent="0.3">
      <c r="A3596" t="s">
        <v>575</v>
      </c>
      <c r="B3596" s="1">
        <v>38688</v>
      </c>
      <c r="C3596" t="s">
        <v>539</v>
      </c>
      <c r="D3596" t="s">
        <v>584</v>
      </c>
      <c r="E3596" t="s">
        <v>585</v>
      </c>
      <c r="G3596" s="6" t="s">
        <v>88</v>
      </c>
      <c r="H3596" t="s">
        <v>67</v>
      </c>
      <c r="I3596" t="s">
        <v>45</v>
      </c>
      <c r="J3596" t="s">
        <v>93</v>
      </c>
      <c r="K3596">
        <v>2.6</v>
      </c>
      <c r="L3596">
        <v>109</v>
      </c>
      <c r="M3596" t="s">
        <v>574</v>
      </c>
      <c r="N3596">
        <v>109</v>
      </c>
      <c r="P3596" cm="1">
        <f t="array" ref="P3596">IF(Q3596&gt;0,INDEX(Q3596:Q15730,MATCH(TRUE,INDEX(Q3596:Q15730="",,),0)-1),"")</f>
        <v>6</v>
      </c>
      <c r="Q3596">
        <f t="shared" si="83"/>
        <v>2</v>
      </c>
      <c r="R3596">
        <f>IF(P3596="","",0)</f>
        <v>0</v>
      </c>
    </row>
    <row r="3597" spans="1:18" x14ac:dyDescent="0.3">
      <c r="A3597" t="s">
        <v>575</v>
      </c>
      <c r="B3597" s="1">
        <v>38688</v>
      </c>
      <c r="C3597" t="s">
        <v>539</v>
      </c>
      <c r="D3597" t="s">
        <v>584</v>
      </c>
      <c r="E3597" t="s">
        <v>585</v>
      </c>
      <c r="G3597" s="6" t="s">
        <v>88</v>
      </c>
      <c r="H3597" t="s">
        <v>265</v>
      </c>
      <c r="I3597" t="s">
        <v>21</v>
      </c>
      <c r="J3597" t="s">
        <v>73</v>
      </c>
      <c r="K3597">
        <v>24</v>
      </c>
      <c r="L3597">
        <v>25</v>
      </c>
      <c r="M3597" t="s">
        <v>574</v>
      </c>
      <c r="N3597">
        <v>25</v>
      </c>
      <c r="P3597" cm="1">
        <f t="array" ref="P3597">IF(Q3597&gt;0,INDEX(Q3597:Q15731,MATCH(TRUE,INDEX(Q3597:Q15731="",,),0)-1),"")</f>
        <v>6</v>
      </c>
      <c r="Q3597">
        <f t="shared" si="83"/>
        <v>2</v>
      </c>
      <c r="R3597">
        <f>IF(P3597="","",0)</f>
        <v>0</v>
      </c>
    </row>
    <row r="3598" spans="1:18" x14ac:dyDescent="0.3">
      <c r="A3598" t="s">
        <v>575</v>
      </c>
      <c r="B3598" s="1">
        <v>38688</v>
      </c>
      <c r="C3598" t="s">
        <v>539</v>
      </c>
      <c r="D3598" t="s">
        <v>584</v>
      </c>
      <c r="E3598" t="s">
        <v>585</v>
      </c>
      <c r="G3598" s="6" t="s">
        <v>88</v>
      </c>
      <c r="H3598" t="s">
        <v>41</v>
      </c>
      <c r="I3598" t="s">
        <v>21</v>
      </c>
      <c r="J3598" t="s">
        <v>73</v>
      </c>
      <c r="K3598">
        <v>6</v>
      </c>
      <c r="L3598">
        <v>29</v>
      </c>
      <c r="M3598" t="s">
        <v>574</v>
      </c>
      <c r="N3598">
        <v>29</v>
      </c>
      <c r="P3598" cm="1">
        <f t="array" ref="P3598">IF(Q3598&gt;0,INDEX(Q3598:Q15732,MATCH(TRUE,INDEX(Q3598:Q15732="",,),0)-1),"")</f>
        <v>6</v>
      </c>
      <c r="Q3598">
        <f t="shared" si="83"/>
        <v>2</v>
      </c>
      <c r="R3598">
        <f>IF(P3598="","",0)</f>
        <v>0</v>
      </c>
    </row>
    <row r="3599" spans="1:18" x14ac:dyDescent="0.3">
      <c r="A3599" t="s">
        <v>575</v>
      </c>
      <c r="B3599" s="1">
        <v>38688</v>
      </c>
      <c r="C3599" t="s">
        <v>539</v>
      </c>
      <c r="D3599" t="s">
        <v>584</v>
      </c>
      <c r="E3599" t="s">
        <v>585</v>
      </c>
      <c r="G3599" t="s">
        <v>19</v>
      </c>
      <c r="H3599" t="s">
        <v>41</v>
      </c>
      <c r="I3599" t="s">
        <v>45</v>
      </c>
      <c r="J3599" t="s">
        <v>93</v>
      </c>
      <c r="K3599">
        <v>7.5</v>
      </c>
      <c r="L3599">
        <v>158</v>
      </c>
      <c r="M3599" t="s">
        <v>465</v>
      </c>
      <c r="N3599">
        <v>215</v>
      </c>
      <c r="P3599" cm="1">
        <f t="array" ref="P3599">IF(Q3599&gt;0,INDEX(Q3599:Q15733,MATCH(TRUE,INDEX(Q3599:Q15733="",,),0)-1),"")</f>
        <v>6</v>
      </c>
      <c r="Q3599">
        <f t="shared" si="83"/>
        <v>3</v>
      </c>
      <c r="R3599">
        <f>IF(P3599="","",0)</f>
        <v>0</v>
      </c>
    </row>
    <row r="3600" spans="1:18" x14ac:dyDescent="0.3">
      <c r="A3600" t="s">
        <v>575</v>
      </c>
      <c r="B3600" s="1">
        <v>38688</v>
      </c>
      <c r="C3600" t="s">
        <v>539</v>
      </c>
      <c r="D3600" t="s">
        <v>584</v>
      </c>
      <c r="E3600" t="s">
        <v>585</v>
      </c>
      <c r="G3600" t="s">
        <v>19</v>
      </c>
      <c r="H3600" t="s">
        <v>128</v>
      </c>
      <c r="I3600" t="s">
        <v>21</v>
      </c>
      <c r="J3600" t="s">
        <v>73</v>
      </c>
      <c r="K3600">
        <v>450</v>
      </c>
      <c r="L3600">
        <v>31</v>
      </c>
      <c r="M3600" t="s">
        <v>465</v>
      </c>
      <c r="N3600">
        <v>41</v>
      </c>
      <c r="P3600" cm="1">
        <f t="array" ref="P3600">IF(Q3600&gt;0,INDEX(Q3600:Q15734,MATCH(TRUE,INDEX(Q3600:Q15734="",,),0)-1),"")</f>
        <v>6</v>
      </c>
      <c r="Q3600">
        <f t="shared" si="83"/>
        <v>3</v>
      </c>
      <c r="R3600">
        <f>IF(P3600="","",0)</f>
        <v>0</v>
      </c>
    </row>
    <row r="3601" spans="1:18" x14ac:dyDescent="0.3">
      <c r="A3601" t="s">
        <v>575</v>
      </c>
      <c r="B3601" s="1">
        <v>38688</v>
      </c>
      <c r="C3601" t="s">
        <v>539</v>
      </c>
      <c r="D3601" t="s">
        <v>584</v>
      </c>
      <c r="E3601" t="s">
        <v>585</v>
      </c>
      <c r="G3601" t="s">
        <v>19</v>
      </c>
      <c r="H3601" t="s">
        <v>67</v>
      </c>
      <c r="I3601" t="s">
        <v>21</v>
      </c>
      <c r="J3601" t="s">
        <v>73</v>
      </c>
      <c r="K3601">
        <v>52</v>
      </c>
      <c r="L3601">
        <v>23</v>
      </c>
      <c r="M3601" t="s">
        <v>465</v>
      </c>
      <c r="N3601">
        <v>41</v>
      </c>
      <c r="P3601" cm="1">
        <f t="array" ref="P3601">IF(Q3601&gt;0,INDEX(Q3601:Q15735,MATCH(TRUE,INDEX(Q3601:Q15735="",,),0)-1),"")</f>
        <v>6</v>
      </c>
      <c r="Q3601">
        <f t="shared" si="83"/>
        <v>3</v>
      </c>
      <c r="R3601">
        <f>IF(P3601="","",0)</f>
        <v>0</v>
      </c>
    </row>
    <row r="3602" spans="1:18" x14ac:dyDescent="0.3">
      <c r="A3602" t="s">
        <v>575</v>
      </c>
      <c r="B3602" s="1">
        <v>38688</v>
      </c>
      <c r="C3602" t="s">
        <v>539</v>
      </c>
      <c r="D3602" t="s">
        <v>584</v>
      </c>
      <c r="E3602" t="s">
        <v>585</v>
      </c>
      <c r="G3602" s="6" t="s">
        <v>88</v>
      </c>
      <c r="H3602" t="s">
        <v>67</v>
      </c>
      <c r="I3602" t="s">
        <v>45</v>
      </c>
      <c r="J3602" t="s">
        <v>93</v>
      </c>
      <c r="K3602">
        <v>2.6</v>
      </c>
      <c r="L3602">
        <v>109</v>
      </c>
      <c r="M3602" t="s">
        <v>465</v>
      </c>
      <c r="N3602">
        <v>109</v>
      </c>
      <c r="P3602" cm="1">
        <f t="array" ref="P3602">IF(Q3602&gt;0,INDEX(Q3602:Q15736,MATCH(TRUE,INDEX(Q3602:Q15736="",,),0)-1),"")</f>
        <v>6</v>
      </c>
      <c r="Q3602">
        <f t="shared" si="83"/>
        <v>3</v>
      </c>
      <c r="R3602">
        <f>IF(P3602="","",0)</f>
        <v>0</v>
      </c>
    </row>
    <row r="3603" spans="1:18" x14ac:dyDescent="0.3">
      <c r="A3603" t="s">
        <v>575</v>
      </c>
      <c r="B3603" s="1">
        <v>38688</v>
      </c>
      <c r="C3603" t="s">
        <v>539</v>
      </c>
      <c r="D3603" t="s">
        <v>584</v>
      </c>
      <c r="E3603" t="s">
        <v>585</v>
      </c>
      <c r="G3603" s="6" t="s">
        <v>88</v>
      </c>
      <c r="H3603" t="s">
        <v>265</v>
      </c>
      <c r="I3603" t="s">
        <v>21</v>
      </c>
      <c r="J3603" t="s">
        <v>73</v>
      </c>
      <c r="K3603">
        <v>24</v>
      </c>
      <c r="L3603">
        <v>25</v>
      </c>
      <c r="M3603" t="s">
        <v>465</v>
      </c>
      <c r="N3603">
        <v>25</v>
      </c>
      <c r="P3603" cm="1">
        <f t="array" ref="P3603">IF(Q3603&gt;0,INDEX(Q3603:Q15737,MATCH(TRUE,INDEX(Q3603:Q15737="",,),0)-1),"")</f>
        <v>6</v>
      </c>
      <c r="Q3603">
        <f t="shared" si="83"/>
        <v>3</v>
      </c>
      <c r="R3603">
        <f>IF(P3603="","",0)</f>
        <v>0</v>
      </c>
    </row>
    <row r="3604" spans="1:18" x14ac:dyDescent="0.3">
      <c r="A3604" t="s">
        <v>575</v>
      </c>
      <c r="B3604" s="1">
        <v>38688</v>
      </c>
      <c r="C3604" t="s">
        <v>539</v>
      </c>
      <c r="D3604" t="s">
        <v>584</v>
      </c>
      <c r="E3604" t="s">
        <v>585</v>
      </c>
      <c r="G3604" s="6" t="s">
        <v>88</v>
      </c>
      <c r="H3604" t="s">
        <v>41</v>
      </c>
      <c r="I3604" t="s">
        <v>21</v>
      </c>
      <c r="J3604" t="s">
        <v>73</v>
      </c>
      <c r="K3604">
        <v>6</v>
      </c>
      <c r="L3604">
        <v>29</v>
      </c>
      <c r="M3604" t="s">
        <v>465</v>
      </c>
      <c r="N3604">
        <v>29</v>
      </c>
      <c r="P3604" cm="1">
        <f t="array" ref="P3604">IF(Q3604&gt;0,INDEX(Q3604:Q15738,MATCH(TRUE,INDEX(Q3604:Q15738="",,),0)-1),"")</f>
        <v>6</v>
      </c>
      <c r="Q3604">
        <f t="shared" si="83"/>
        <v>3</v>
      </c>
      <c r="R3604">
        <f>IF(P3604="","",0)</f>
        <v>0</v>
      </c>
    </row>
    <row r="3605" spans="1:18" x14ac:dyDescent="0.3">
      <c r="A3605" t="s">
        <v>575</v>
      </c>
      <c r="B3605" s="1">
        <v>38688</v>
      </c>
      <c r="C3605" t="s">
        <v>539</v>
      </c>
      <c r="D3605" t="s">
        <v>584</v>
      </c>
      <c r="E3605" t="s">
        <v>585</v>
      </c>
      <c r="G3605" t="s">
        <v>19</v>
      </c>
      <c r="H3605" t="s">
        <v>41</v>
      </c>
      <c r="I3605" t="s">
        <v>45</v>
      </c>
      <c r="J3605" t="s">
        <v>93</v>
      </c>
      <c r="K3605">
        <v>7.5</v>
      </c>
      <c r="L3605">
        <v>158</v>
      </c>
      <c r="M3605" t="s">
        <v>558</v>
      </c>
      <c r="N3605">
        <v>160.1</v>
      </c>
      <c r="P3605" cm="1">
        <f t="array" ref="P3605">IF(Q3605&gt;0,INDEX(Q3605:Q15739,MATCH(TRUE,INDEX(Q3605:Q15739="",,),0)-1),"")</f>
        <v>6</v>
      </c>
      <c r="Q3605">
        <f t="shared" si="83"/>
        <v>4</v>
      </c>
      <c r="R3605">
        <f>IF(P3605="","",0)</f>
        <v>0</v>
      </c>
    </row>
    <row r="3606" spans="1:18" x14ac:dyDescent="0.3">
      <c r="A3606" t="s">
        <v>575</v>
      </c>
      <c r="B3606" s="1">
        <v>38688</v>
      </c>
      <c r="C3606" t="s">
        <v>539</v>
      </c>
      <c r="D3606" t="s">
        <v>584</v>
      </c>
      <c r="E3606" t="s">
        <v>585</v>
      </c>
      <c r="G3606" t="s">
        <v>19</v>
      </c>
      <c r="H3606" t="s">
        <v>128</v>
      </c>
      <c r="I3606" t="s">
        <v>21</v>
      </c>
      <c r="J3606" t="s">
        <v>73</v>
      </c>
      <c r="K3606">
        <v>450</v>
      </c>
      <c r="L3606">
        <v>31</v>
      </c>
      <c r="M3606" t="s">
        <v>558</v>
      </c>
      <c r="N3606">
        <v>40.1</v>
      </c>
      <c r="P3606" cm="1">
        <f t="array" ref="P3606">IF(Q3606&gt;0,INDEX(Q3606:Q15740,MATCH(TRUE,INDEX(Q3606:Q15740="",,),0)-1),"")</f>
        <v>6</v>
      </c>
      <c r="Q3606">
        <f t="shared" si="83"/>
        <v>4</v>
      </c>
      <c r="R3606">
        <f>IF(P3606="","",0)</f>
        <v>0</v>
      </c>
    </row>
    <row r="3607" spans="1:18" x14ac:dyDescent="0.3">
      <c r="A3607" t="s">
        <v>575</v>
      </c>
      <c r="B3607" s="1">
        <v>38688</v>
      </c>
      <c r="C3607" t="s">
        <v>539</v>
      </c>
      <c r="D3607" t="s">
        <v>584</v>
      </c>
      <c r="E3607" t="s">
        <v>585</v>
      </c>
      <c r="G3607" t="s">
        <v>19</v>
      </c>
      <c r="H3607" t="s">
        <v>67</v>
      </c>
      <c r="I3607" t="s">
        <v>21</v>
      </c>
      <c r="J3607" t="s">
        <v>73</v>
      </c>
      <c r="K3607">
        <v>52</v>
      </c>
      <c r="L3607">
        <v>23</v>
      </c>
      <c r="M3607" t="s">
        <v>558</v>
      </c>
      <c r="N3607">
        <v>30.1</v>
      </c>
      <c r="P3607" cm="1">
        <f t="array" ref="P3607">IF(Q3607&gt;0,INDEX(Q3607:Q15741,MATCH(TRUE,INDEX(Q3607:Q15741="",,),0)-1),"")</f>
        <v>6</v>
      </c>
      <c r="Q3607">
        <f t="shared" si="83"/>
        <v>4</v>
      </c>
      <c r="R3607">
        <f>IF(P3607="","",0)</f>
        <v>0</v>
      </c>
    </row>
    <row r="3608" spans="1:18" x14ac:dyDescent="0.3">
      <c r="A3608" t="s">
        <v>575</v>
      </c>
      <c r="B3608" s="1">
        <v>38688</v>
      </c>
      <c r="C3608" t="s">
        <v>539</v>
      </c>
      <c r="D3608" t="s">
        <v>584</v>
      </c>
      <c r="E3608" t="s">
        <v>585</v>
      </c>
      <c r="G3608" s="6" t="s">
        <v>88</v>
      </c>
      <c r="H3608" t="s">
        <v>67</v>
      </c>
      <c r="I3608" t="s">
        <v>45</v>
      </c>
      <c r="J3608" t="s">
        <v>93</v>
      </c>
      <c r="K3608">
        <v>2.6</v>
      </c>
      <c r="L3608">
        <v>109</v>
      </c>
      <c r="M3608" t="s">
        <v>558</v>
      </c>
      <c r="N3608">
        <v>109</v>
      </c>
      <c r="P3608" cm="1">
        <f t="array" ref="P3608">IF(Q3608&gt;0,INDEX(Q3608:Q15742,MATCH(TRUE,INDEX(Q3608:Q15742="",,),0)-1),"")</f>
        <v>6</v>
      </c>
      <c r="Q3608">
        <f t="shared" si="83"/>
        <v>4</v>
      </c>
      <c r="R3608">
        <f>IF(P3608="","",0)</f>
        <v>0</v>
      </c>
    </row>
    <row r="3609" spans="1:18" x14ac:dyDescent="0.3">
      <c r="A3609" t="s">
        <v>575</v>
      </c>
      <c r="B3609" s="1">
        <v>38688</v>
      </c>
      <c r="C3609" t="s">
        <v>539</v>
      </c>
      <c r="D3609" t="s">
        <v>584</v>
      </c>
      <c r="E3609" t="s">
        <v>585</v>
      </c>
      <c r="G3609" s="6" t="s">
        <v>88</v>
      </c>
      <c r="H3609" t="s">
        <v>265</v>
      </c>
      <c r="I3609" t="s">
        <v>21</v>
      </c>
      <c r="J3609" t="s">
        <v>73</v>
      </c>
      <c r="K3609">
        <v>24</v>
      </c>
      <c r="L3609">
        <v>25</v>
      </c>
      <c r="M3609" t="s">
        <v>558</v>
      </c>
      <c r="N3609">
        <v>25</v>
      </c>
      <c r="P3609" cm="1">
        <f t="array" ref="P3609">IF(Q3609&gt;0,INDEX(Q3609:Q15743,MATCH(TRUE,INDEX(Q3609:Q15743="",,),0)-1),"")</f>
        <v>6</v>
      </c>
      <c r="Q3609">
        <f t="shared" si="83"/>
        <v>4</v>
      </c>
      <c r="R3609">
        <f>IF(P3609="","",0)</f>
        <v>0</v>
      </c>
    </row>
    <row r="3610" spans="1:18" x14ac:dyDescent="0.3">
      <c r="A3610" t="s">
        <v>575</v>
      </c>
      <c r="B3610" s="1">
        <v>38688</v>
      </c>
      <c r="C3610" t="s">
        <v>539</v>
      </c>
      <c r="D3610" t="s">
        <v>584</v>
      </c>
      <c r="E3610" t="s">
        <v>585</v>
      </c>
      <c r="G3610" s="6" t="s">
        <v>88</v>
      </c>
      <c r="H3610" t="s">
        <v>41</v>
      </c>
      <c r="I3610" t="s">
        <v>21</v>
      </c>
      <c r="J3610" t="s">
        <v>73</v>
      </c>
      <c r="K3610">
        <v>6</v>
      </c>
      <c r="L3610">
        <v>29</v>
      </c>
      <c r="M3610" t="s">
        <v>558</v>
      </c>
      <c r="N3610">
        <v>29</v>
      </c>
      <c r="P3610" cm="1">
        <f t="array" ref="P3610">IF(Q3610&gt;0,INDEX(Q3610:Q15744,MATCH(TRUE,INDEX(Q3610:Q15744="",,),0)-1),"")</f>
        <v>6</v>
      </c>
      <c r="Q3610">
        <f t="shared" si="83"/>
        <v>4</v>
      </c>
      <c r="R3610">
        <f>IF(P3610="","",0)</f>
        <v>0</v>
      </c>
    </row>
    <row r="3611" spans="1:18" x14ac:dyDescent="0.3">
      <c r="A3611" t="s">
        <v>575</v>
      </c>
      <c r="B3611" s="1">
        <v>38688</v>
      </c>
      <c r="C3611" t="s">
        <v>539</v>
      </c>
      <c r="D3611" t="s">
        <v>584</v>
      </c>
      <c r="E3611" t="s">
        <v>585</v>
      </c>
      <c r="G3611" t="s">
        <v>19</v>
      </c>
      <c r="H3611" t="s">
        <v>41</v>
      </c>
      <c r="I3611" t="s">
        <v>45</v>
      </c>
      <c r="J3611" t="s">
        <v>93</v>
      </c>
      <c r="K3611">
        <v>7.5</v>
      </c>
      <c r="L3611">
        <v>158</v>
      </c>
      <c r="M3611" t="s">
        <v>582</v>
      </c>
      <c r="N3611">
        <v>185</v>
      </c>
      <c r="P3611" cm="1">
        <f t="array" ref="P3611">IF(Q3611&gt;0,INDEX(Q3611:Q15745,MATCH(TRUE,INDEX(Q3611:Q15745="",,),0)-1),"")</f>
        <v>6</v>
      </c>
      <c r="Q3611">
        <f t="shared" si="83"/>
        <v>5</v>
      </c>
      <c r="R3611">
        <f>IF(P3611="","",0)</f>
        <v>0</v>
      </c>
    </row>
    <row r="3612" spans="1:18" x14ac:dyDescent="0.3">
      <c r="A3612" t="s">
        <v>575</v>
      </c>
      <c r="B3612" s="1">
        <v>38688</v>
      </c>
      <c r="C3612" t="s">
        <v>539</v>
      </c>
      <c r="D3612" t="s">
        <v>584</v>
      </c>
      <c r="E3612" t="s">
        <v>585</v>
      </c>
      <c r="G3612" t="s">
        <v>19</v>
      </c>
      <c r="H3612" t="s">
        <v>128</v>
      </c>
      <c r="I3612" t="s">
        <v>21</v>
      </c>
      <c r="J3612" t="s">
        <v>73</v>
      </c>
      <c r="K3612">
        <v>450</v>
      </c>
      <c r="L3612">
        <v>31</v>
      </c>
      <c r="M3612" t="s">
        <v>582</v>
      </c>
      <c r="N3612">
        <v>35</v>
      </c>
      <c r="P3612" cm="1">
        <f t="array" ref="P3612">IF(Q3612&gt;0,INDEX(Q3612:Q15746,MATCH(TRUE,INDEX(Q3612:Q15746="",,),0)-1),"")</f>
        <v>6</v>
      </c>
      <c r="Q3612">
        <f t="shared" si="83"/>
        <v>5</v>
      </c>
      <c r="R3612">
        <f>IF(P3612="","",0)</f>
        <v>0</v>
      </c>
    </row>
    <row r="3613" spans="1:18" x14ac:dyDescent="0.3">
      <c r="A3613" t="s">
        <v>575</v>
      </c>
      <c r="B3613" s="1">
        <v>38688</v>
      </c>
      <c r="C3613" t="s">
        <v>539</v>
      </c>
      <c r="D3613" t="s">
        <v>584</v>
      </c>
      <c r="E3613" t="s">
        <v>585</v>
      </c>
      <c r="G3613" t="s">
        <v>19</v>
      </c>
      <c r="H3613" t="s">
        <v>67</v>
      </c>
      <c r="I3613" t="s">
        <v>21</v>
      </c>
      <c r="J3613" t="s">
        <v>73</v>
      </c>
      <c r="K3613">
        <v>52</v>
      </c>
      <c r="L3613">
        <v>23</v>
      </c>
      <c r="M3613" t="s">
        <v>582</v>
      </c>
      <c r="N3613">
        <v>27</v>
      </c>
      <c r="P3613" cm="1">
        <f t="array" ref="P3613">IF(Q3613&gt;0,INDEX(Q3613:Q15747,MATCH(TRUE,INDEX(Q3613:Q15747="",,),0)-1),"")</f>
        <v>6</v>
      </c>
      <c r="Q3613">
        <f t="shared" si="83"/>
        <v>5</v>
      </c>
      <c r="R3613">
        <f>IF(P3613="","",0)</f>
        <v>0</v>
      </c>
    </row>
    <row r="3614" spans="1:18" x14ac:dyDescent="0.3">
      <c r="A3614" t="s">
        <v>575</v>
      </c>
      <c r="B3614" s="1">
        <v>38688</v>
      </c>
      <c r="C3614" t="s">
        <v>539</v>
      </c>
      <c r="D3614" t="s">
        <v>584</v>
      </c>
      <c r="E3614" t="s">
        <v>585</v>
      </c>
      <c r="G3614" s="6" t="s">
        <v>88</v>
      </c>
      <c r="H3614" t="s">
        <v>67</v>
      </c>
      <c r="I3614" t="s">
        <v>45</v>
      </c>
      <c r="J3614" t="s">
        <v>93</v>
      </c>
      <c r="K3614">
        <v>2.6</v>
      </c>
      <c r="L3614">
        <v>109</v>
      </c>
      <c r="M3614" t="s">
        <v>582</v>
      </c>
      <c r="N3614">
        <v>109</v>
      </c>
      <c r="P3614" cm="1">
        <f t="array" ref="P3614">IF(Q3614&gt;0,INDEX(Q3614:Q15748,MATCH(TRUE,INDEX(Q3614:Q15748="",,),0)-1),"")</f>
        <v>6</v>
      </c>
      <c r="Q3614">
        <f t="shared" si="83"/>
        <v>5</v>
      </c>
      <c r="R3614">
        <f>IF(P3614="","",0)</f>
        <v>0</v>
      </c>
    </row>
    <row r="3615" spans="1:18" x14ac:dyDescent="0.3">
      <c r="A3615" t="s">
        <v>575</v>
      </c>
      <c r="B3615" s="1">
        <v>38688</v>
      </c>
      <c r="C3615" t="s">
        <v>539</v>
      </c>
      <c r="D3615" t="s">
        <v>584</v>
      </c>
      <c r="E3615" t="s">
        <v>585</v>
      </c>
      <c r="G3615" s="6" t="s">
        <v>88</v>
      </c>
      <c r="H3615" t="s">
        <v>265</v>
      </c>
      <c r="I3615" t="s">
        <v>21</v>
      </c>
      <c r="J3615" t="s">
        <v>73</v>
      </c>
      <c r="K3615">
        <v>24</v>
      </c>
      <c r="L3615">
        <v>25</v>
      </c>
      <c r="M3615" t="s">
        <v>582</v>
      </c>
      <c r="N3615">
        <v>25</v>
      </c>
      <c r="P3615" cm="1">
        <f t="array" ref="P3615">IF(Q3615&gt;0,INDEX(Q3615:Q15749,MATCH(TRUE,INDEX(Q3615:Q15749="",,),0)-1),"")</f>
        <v>6</v>
      </c>
      <c r="Q3615">
        <f t="shared" si="83"/>
        <v>5</v>
      </c>
      <c r="R3615">
        <f>IF(P3615="","",0)</f>
        <v>0</v>
      </c>
    </row>
    <row r="3616" spans="1:18" x14ac:dyDescent="0.3">
      <c r="A3616" t="s">
        <v>575</v>
      </c>
      <c r="B3616" s="1">
        <v>38688</v>
      </c>
      <c r="C3616" t="s">
        <v>539</v>
      </c>
      <c r="D3616" t="s">
        <v>584</v>
      </c>
      <c r="E3616" t="s">
        <v>585</v>
      </c>
      <c r="G3616" s="6" t="s">
        <v>88</v>
      </c>
      <c r="H3616" t="s">
        <v>41</v>
      </c>
      <c r="I3616" t="s">
        <v>21</v>
      </c>
      <c r="J3616" t="s">
        <v>73</v>
      </c>
      <c r="K3616">
        <v>6</v>
      </c>
      <c r="L3616">
        <v>29</v>
      </c>
      <c r="M3616" t="s">
        <v>582</v>
      </c>
      <c r="N3616">
        <v>29</v>
      </c>
      <c r="P3616" cm="1">
        <f t="array" ref="P3616">IF(Q3616&gt;0,INDEX(Q3616:Q15750,MATCH(TRUE,INDEX(Q3616:Q15750="",,),0)-1),"")</f>
        <v>6</v>
      </c>
      <c r="Q3616">
        <f t="shared" si="83"/>
        <v>5</v>
      </c>
      <c r="R3616">
        <f>IF(P3616="","",0)</f>
        <v>0</v>
      </c>
    </row>
    <row r="3617" spans="1:18" x14ac:dyDescent="0.3">
      <c r="A3617" t="s">
        <v>575</v>
      </c>
      <c r="B3617" s="1">
        <v>38688</v>
      </c>
      <c r="C3617" t="s">
        <v>539</v>
      </c>
      <c r="D3617" t="s">
        <v>584</v>
      </c>
      <c r="E3617" t="s">
        <v>585</v>
      </c>
      <c r="G3617" t="s">
        <v>19</v>
      </c>
      <c r="H3617" t="s">
        <v>41</v>
      </c>
      <c r="I3617" t="s">
        <v>45</v>
      </c>
      <c r="J3617" t="s">
        <v>93</v>
      </c>
      <c r="K3617">
        <v>7.5</v>
      </c>
      <c r="L3617">
        <v>158</v>
      </c>
      <c r="M3617" t="s">
        <v>442</v>
      </c>
      <c r="N3617">
        <v>320</v>
      </c>
      <c r="P3617" cm="1">
        <f t="array" ref="P3617">IF(Q3617&gt;0,INDEX(Q3617:Q15751,MATCH(TRUE,INDEX(Q3617:Q15751="",,),0)-1),"")</f>
        <v>6</v>
      </c>
      <c r="Q3617">
        <f t="shared" si="83"/>
        <v>6</v>
      </c>
      <c r="R3617">
        <f>IF(P3617="","",0)</f>
        <v>0</v>
      </c>
    </row>
    <row r="3618" spans="1:18" x14ac:dyDescent="0.3">
      <c r="A3618" t="s">
        <v>575</v>
      </c>
      <c r="B3618" s="1">
        <v>38688</v>
      </c>
      <c r="C3618" t="s">
        <v>539</v>
      </c>
      <c r="D3618" t="s">
        <v>584</v>
      </c>
      <c r="E3618" t="s">
        <v>585</v>
      </c>
      <c r="G3618" t="s">
        <v>19</v>
      </c>
      <c r="H3618" t="s">
        <v>128</v>
      </c>
      <c r="I3618" t="s">
        <v>21</v>
      </c>
      <c r="J3618" t="s">
        <v>73</v>
      </c>
      <c r="K3618">
        <v>450</v>
      </c>
      <c r="L3618">
        <v>31</v>
      </c>
      <c r="M3618" t="s">
        <v>442</v>
      </c>
      <c r="N3618">
        <v>31</v>
      </c>
      <c r="P3618" cm="1">
        <f t="array" ref="P3618">IF(Q3618&gt;0,INDEX(Q3618:Q15752,MATCH(TRUE,INDEX(Q3618:Q15752="",,),0)-1),"")</f>
        <v>6</v>
      </c>
      <c r="Q3618">
        <f t="shared" si="83"/>
        <v>6</v>
      </c>
      <c r="R3618">
        <f>IF(P3618="","",0)</f>
        <v>0</v>
      </c>
    </row>
    <row r="3619" spans="1:18" x14ac:dyDescent="0.3">
      <c r="A3619" t="s">
        <v>575</v>
      </c>
      <c r="B3619" s="1">
        <v>38688</v>
      </c>
      <c r="C3619" t="s">
        <v>539</v>
      </c>
      <c r="D3619" t="s">
        <v>584</v>
      </c>
      <c r="E3619" t="s">
        <v>585</v>
      </c>
      <c r="G3619" t="s">
        <v>19</v>
      </c>
      <c r="H3619" t="s">
        <v>67</v>
      </c>
      <c r="I3619" t="s">
        <v>21</v>
      </c>
      <c r="J3619" t="s">
        <v>73</v>
      </c>
      <c r="K3619">
        <v>52</v>
      </c>
      <c r="L3619">
        <v>23</v>
      </c>
      <c r="M3619" t="s">
        <v>442</v>
      </c>
      <c r="N3619">
        <v>23</v>
      </c>
      <c r="P3619" cm="1">
        <f t="array" ref="P3619">IF(Q3619&gt;0,INDEX(Q3619:Q15753,MATCH(TRUE,INDEX(Q3619:Q15753="",,),0)-1),"")</f>
        <v>6</v>
      </c>
      <c r="Q3619">
        <f t="shared" si="83"/>
        <v>6</v>
      </c>
      <c r="R3619">
        <f>IF(P3619="","",0)</f>
        <v>0</v>
      </c>
    </row>
    <row r="3620" spans="1:18" x14ac:dyDescent="0.3">
      <c r="A3620" t="s">
        <v>575</v>
      </c>
      <c r="B3620" s="1">
        <v>38688</v>
      </c>
      <c r="C3620" t="s">
        <v>539</v>
      </c>
      <c r="D3620" t="s">
        <v>584</v>
      </c>
      <c r="E3620" t="s">
        <v>585</v>
      </c>
      <c r="G3620" s="6" t="s">
        <v>88</v>
      </c>
      <c r="H3620" t="s">
        <v>67</v>
      </c>
      <c r="I3620" t="s">
        <v>45</v>
      </c>
      <c r="J3620" t="s">
        <v>93</v>
      </c>
      <c r="K3620">
        <v>2.6</v>
      </c>
      <c r="L3620">
        <v>109</v>
      </c>
      <c r="M3620" t="s">
        <v>442</v>
      </c>
      <c r="N3620">
        <v>109</v>
      </c>
      <c r="P3620" cm="1">
        <f t="array" ref="P3620">IF(Q3620&gt;0,INDEX(Q3620:Q15754,MATCH(TRUE,INDEX(Q3620:Q15754="",,),0)-1),"")</f>
        <v>6</v>
      </c>
      <c r="Q3620">
        <f t="shared" si="83"/>
        <v>6</v>
      </c>
      <c r="R3620">
        <f>IF(P3620="","",0)</f>
        <v>0</v>
      </c>
    </row>
    <row r="3621" spans="1:18" x14ac:dyDescent="0.3">
      <c r="A3621" t="s">
        <v>575</v>
      </c>
      <c r="B3621" s="1">
        <v>38688</v>
      </c>
      <c r="C3621" t="s">
        <v>539</v>
      </c>
      <c r="D3621" t="s">
        <v>584</v>
      </c>
      <c r="E3621" t="s">
        <v>585</v>
      </c>
      <c r="G3621" s="6" t="s">
        <v>88</v>
      </c>
      <c r="H3621" t="s">
        <v>265</v>
      </c>
      <c r="I3621" t="s">
        <v>21</v>
      </c>
      <c r="J3621" t="s">
        <v>73</v>
      </c>
      <c r="K3621">
        <v>24</v>
      </c>
      <c r="L3621">
        <v>25</v>
      </c>
      <c r="M3621" t="s">
        <v>442</v>
      </c>
      <c r="N3621">
        <v>25</v>
      </c>
      <c r="P3621" cm="1">
        <f t="array" ref="P3621">IF(Q3621&gt;0,INDEX(Q3621:Q15755,MATCH(TRUE,INDEX(Q3621:Q15755="",,),0)-1),"")</f>
        <v>6</v>
      </c>
      <c r="Q3621">
        <f t="shared" si="83"/>
        <v>6</v>
      </c>
      <c r="R3621">
        <f>IF(P3621="","",0)</f>
        <v>0</v>
      </c>
    </row>
    <row r="3622" spans="1:18" x14ac:dyDescent="0.3">
      <c r="A3622" t="s">
        <v>575</v>
      </c>
      <c r="B3622" s="1">
        <v>38688</v>
      </c>
      <c r="C3622" t="s">
        <v>539</v>
      </c>
      <c r="D3622" t="s">
        <v>584</v>
      </c>
      <c r="E3622" t="s">
        <v>585</v>
      </c>
      <c r="G3622" s="6" t="s">
        <v>88</v>
      </c>
      <c r="H3622" t="s">
        <v>41</v>
      </c>
      <c r="I3622" t="s">
        <v>21</v>
      </c>
      <c r="J3622" t="s">
        <v>73</v>
      </c>
      <c r="K3622">
        <v>6</v>
      </c>
      <c r="L3622">
        <v>29</v>
      </c>
      <c r="M3622" t="s">
        <v>442</v>
      </c>
      <c r="N3622">
        <v>29</v>
      </c>
      <c r="P3622" cm="1">
        <f t="array" ref="P3622">IF(Q3622&gt;0,INDEX(Q3622:Q15756,MATCH(TRUE,INDEX(Q3622:Q15756="",,),0)-1),"")</f>
        <v>6</v>
      </c>
      <c r="Q3622">
        <f t="shared" si="83"/>
        <v>6</v>
      </c>
      <c r="R3622">
        <f>IF(P3622="","",0)</f>
        <v>0</v>
      </c>
    </row>
    <row r="3623" spans="1:18" x14ac:dyDescent="0.3">
      <c r="P3623" t="str" cm="1">
        <f t="array" ref="P3623">IF(Q3623&gt;0,INDEX(Q3623:Q15757,MATCH(TRUE,INDEX(Q3623:Q15757="",,),0)-1),"")</f>
        <v/>
      </c>
      <c r="R3623" t="str">
        <f>IF(P3623="","",0)</f>
        <v/>
      </c>
    </row>
    <row r="3624" spans="1:18" x14ac:dyDescent="0.3">
      <c r="A3624" t="s">
        <v>538</v>
      </c>
      <c r="B3624" s="1">
        <v>38861</v>
      </c>
      <c r="C3624" t="s">
        <v>539</v>
      </c>
      <c r="D3624" t="s">
        <v>586</v>
      </c>
      <c r="E3624" t="s">
        <v>587</v>
      </c>
      <c r="G3624" t="s">
        <v>19</v>
      </c>
      <c r="H3624" t="s">
        <v>96</v>
      </c>
      <c r="I3624" t="s">
        <v>21</v>
      </c>
      <c r="J3624" t="s">
        <v>73</v>
      </c>
      <c r="K3624">
        <v>99</v>
      </c>
      <c r="L3624">
        <v>22</v>
      </c>
      <c r="M3624" t="s">
        <v>558</v>
      </c>
      <c r="N3624">
        <v>40.1</v>
      </c>
      <c r="O3624" t="s">
        <v>24</v>
      </c>
      <c r="P3624" cm="1">
        <f t="array" ref="P3624">IF(Q3624&gt;0,INDEX(Q3624:Q15758,MATCH(TRUE,INDEX(Q3624:Q15758="",,),0)-1),"")</f>
        <v>8</v>
      </c>
      <c r="Q3624">
        <f>INT((ROW()-3624)/8)+1</f>
        <v>1</v>
      </c>
      <c r="R3624">
        <f>IF(P3624="","",0)</f>
        <v>0</v>
      </c>
    </row>
    <row r="3625" spans="1:18" x14ac:dyDescent="0.3">
      <c r="A3625" t="s">
        <v>538</v>
      </c>
      <c r="B3625" s="1">
        <v>38861</v>
      </c>
      <c r="C3625" t="s">
        <v>539</v>
      </c>
      <c r="D3625" t="s">
        <v>586</v>
      </c>
      <c r="E3625" t="s">
        <v>587</v>
      </c>
      <c r="G3625" t="s">
        <v>19</v>
      </c>
      <c r="H3625" t="s">
        <v>128</v>
      </c>
      <c r="I3625" t="s">
        <v>21</v>
      </c>
      <c r="J3625" t="s">
        <v>73</v>
      </c>
      <c r="K3625">
        <v>134</v>
      </c>
      <c r="L3625">
        <v>34</v>
      </c>
      <c r="M3625" t="s">
        <v>558</v>
      </c>
      <c r="N3625">
        <v>40.1</v>
      </c>
      <c r="O3625" t="s">
        <v>24</v>
      </c>
      <c r="P3625" cm="1">
        <f t="array" ref="P3625">IF(Q3625&gt;0,INDEX(Q3625:Q15759,MATCH(TRUE,INDEX(Q3625:Q15759="",,),0)-1),"")</f>
        <v>8</v>
      </c>
      <c r="Q3625">
        <f t="shared" ref="Q3625:Q3687" si="84">INT((ROW()-3624)/8)+1</f>
        <v>1</v>
      </c>
      <c r="R3625">
        <f>IF(P3625="","",0)</f>
        <v>0</v>
      </c>
    </row>
    <row r="3626" spans="1:18" x14ac:dyDescent="0.3">
      <c r="A3626" t="s">
        <v>538</v>
      </c>
      <c r="B3626" s="1">
        <v>38861</v>
      </c>
      <c r="C3626" t="s">
        <v>539</v>
      </c>
      <c r="D3626" t="s">
        <v>586</v>
      </c>
      <c r="E3626" t="s">
        <v>587</v>
      </c>
      <c r="G3626" t="s">
        <v>19</v>
      </c>
      <c r="H3626" t="s">
        <v>41</v>
      </c>
      <c r="I3626" t="s">
        <v>21</v>
      </c>
      <c r="J3626" t="s">
        <v>73</v>
      </c>
      <c r="K3626">
        <v>33</v>
      </c>
      <c r="L3626">
        <v>27</v>
      </c>
      <c r="M3626" t="s">
        <v>558</v>
      </c>
      <c r="N3626">
        <v>40.1</v>
      </c>
      <c r="O3626" t="s">
        <v>24</v>
      </c>
      <c r="P3626" cm="1">
        <f t="array" ref="P3626">IF(Q3626&gt;0,INDEX(Q3626:Q15760,MATCH(TRUE,INDEX(Q3626:Q15760="",,),0)-1),"")</f>
        <v>8</v>
      </c>
      <c r="Q3626">
        <f t="shared" si="84"/>
        <v>1</v>
      </c>
      <c r="R3626">
        <f>IF(P3626="","",0)</f>
        <v>0</v>
      </c>
    </row>
    <row r="3627" spans="1:18" x14ac:dyDescent="0.3">
      <c r="A3627" t="s">
        <v>538</v>
      </c>
      <c r="B3627" s="1">
        <v>38861</v>
      </c>
      <c r="C3627" t="s">
        <v>539</v>
      </c>
      <c r="D3627" t="s">
        <v>586</v>
      </c>
      <c r="E3627" t="s">
        <v>587</v>
      </c>
      <c r="G3627" t="s">
        <v>19</v>
      </c>
      <c r="H3627" t="s">
        <v>101</v>
      </c>
      <c r="I3627" t="s">
        <v>21</v>
      </c>
      <c r="J3627" t="s">
        <v>73</v>
      </c>
      <c r="K3627">
        <v>27</v>
      </c>
      <c r="L3627">
        <v>33</v>
      </c>
      <c r="M3627" t="s">
        <v>558</v>
      </c>
      <c r="N3627">
        <v>40.1</v>
      </c>
      <c r="O3627" t="s">
        <v>24</v>
      </c>
      <c r="P3627" cm="1">
        <f t="array" ref="P3627">IF(Q3627&gt;0,INDEX(Q3627:Q15761,MATCH(TRUE,INDEX(Q3627:Q15761="",,),0)-1),"")</f>
        <v>8</v>
      </c>
      <c r="Q3627">
        <f t="shared" si="84"/>
        <v>1</v>
      </c>
      <c r="R3627">
        <f>IF(P3627="","",0)</f>
        <v>0</v>
      </c>
    </row>
    <row r="3628" spans="1:18" x14ac:dyDescent="0.3">
      <c r="A3628" t="s">
        <v>538</v>
      </c>
      <c r="B3628" s="1">
        <v>38861</v>
      </c>
      <c r="C3628" t="s">
        <v>539</v>
      </c>
      <c r="D3628" t="s">
        <v>586</v>
      </c>
      <c r="E3628" t="s">
        <v>587</v>
      </c>
      <c r="G3628" s="6" t="s">
        <v>88</v>
      </c>
      <c r="H3628" t="s">
        <v>67</v>
      </c>
      <c r="I3628" t="s">
        <v>45</v>
      </c>
      <c r="J3628" t="s">
        <v>93</v>
      </c>
      <c r="K3628">
        <v>0.1</v>
      </c>
      <c r="L3628">
        <v>62.4</v>
      </c>
      <c r="M3628" t="s">
        <v>558</v>
      </c>
      <c r="N3628">
        <v>62.4</v>
      </c>
      <c r="O3628" t="s">
        <v>24</v>
      </c>
      <c r="P3628" cm="1">
        <f t="array" ref="P3628">IF(Q3628&gt;0,INDEX(Q3628:Q15762,MATCH(TRUE,INDEX(Q3628:Q15762="",,),0)-1),"")</f>
        <v>8</v>
      </c>
      <c r="Q3628">
        <f t="shared" si="84"/>
        <v>1</v>
      </c>
      <c r="R3628">
        <f>IF(P3628="","",0)</f>
        <v>0</v>
      </c>
    </row>
    <row r="3629" spans="1:18" x14ac:dyDescent="0.3">
      <c r="A3629" t="s">
        <v>538</v>
      </c>
      <c r="B3629" s="1">
        <v>38861</v>
      </c>
      <c r="C3629" t="s">
        <v>539</v>
      </c>
      <c r="D3629" t="s">
        <v>586</v>
      </c>
      <c r="E3629" t="s">
        <v>587</v>
      </c>
      <c r="G3629" s="6" t="s">
        <v>88</v>
      </c>
      <c r="H3629" t="s">
        <v>41</v>
      </c>
      <c r="I3629" t="s">
        <v>45</v>
      </c>
      <c r="J3629" t="s">
        <v>93</v>
      </c>
      <c r="K3629">
        <v>0.3</v>
      </c>
      <c r="L3629">
        <v>90</v>
      </c>
      <c r="M3629" t="s">
        <v>558</v>
      </c>
      <c r="N3629">
        <v>90</v>
      </c>
      <c r="O3629" t="s">
        <v>24</v>
      </c>
      <c r="P3629" cm="1">
        <f t="array" ref="P3629">IF(Q3629&gt;0,INDEX(Q3629:Q15763,MATCH(TRUE,INDEX(Q3629:Q15763="",,),0)-1),"")</f>
        <v>8</v>
      </c>
      <c r="Q3629">
        <f t="shared" si="84"/>
        <v>1</v>
      </c>
      <c r="R3629">
        <f>IF(P3629="","",0)</f>
        <v>0</v>
      </c>
    </row>
    <row r="3630" spans="1:18" x14ac:dyDescent="0.3">
      <c r="A3630" t="s">
        <v>538</v>
      </c>
      <c r="B3630" s="1">
        <v>38861</v>
      </c>
      <c r="C3630" t="s">
        <v>539</v>
      </c>
      <c r="D3630" t="s">
        <v>586</v>
      </c>
      <c r="E3630" t="s">
        <v>587</v>
      </c>
      <c r="G3630" s="6" t="s">
        <v>88</v>
      </c>
      <c r="H3630" t="s">
        <v>85</v>
      </c>
      <c r="I3630" t="s">
        <v>21</v>
      </c>
      <c r="J3630" t="s">
        <v>73</v>
      </c>
      <c r="K3630">
        <v>8</v>
      </c>
      <c r="L3630">
        <v>25</v>
      </c>
      <c r="M3630" t="s">
        <v>558</v>
      </c>
      <c r="N3630">
        <v>25</v>
      </c>
      <c r="O3630" t="s">
        <v>24</v>
      </c>
      <c r="P3630" cm="1">
        <f t="array" ref="P3630">IF(Q3630&gt;0,INDEX(Q3630:Q15764,MATCH(TRUE,INDEX(Q3630:Q15764="",,),0)-1),"")</f>
        <v>8</v>
      </c>
      <c r="Q3630">
        <f t="shared" si="84"/>
        <v>1</v>
      </c>
      <c r="R3630">
        <f>IF(P3630="","",0)</f>
        <v>0</v>
      </c>
    </row>
    <row r="3631" spans="1:18" x14ac:dyDescent="0.3">
      <c r="A3631" t="s">
        <v>538</v>
      </c>
      <c r="B3631" s="1">
        <v>38861</v>
      </c>
      <c r="C3631" t="s">
        <v>539</v>
      </c>
      <c r="D3631" t="s">
        <v>586</v>
      </c>
      <c r="E3631" t="s">
        <v>587</v>
      </c>
      <c r="G3631" s="6" t="s">
        <v>88</v>
      </c>
      <c r="H3631" t="s">
        <v>67</v>
      </c>
      <c r="I3631" t="s">
        <v>21</v>
      </c>
      <c r="J3631" t="s">
        <v>73</v>
      </c>
      <c r="K3631">
        <v>0.1</v>
      </c>
      <c r="L3631">
        <v>25</v>
      </c>
      <c r="M3631" t="s">
        <v>558</v>
      </c>
      <c r="N3631">
        <v>25</v>
      </c>
      <c r="O3631" t="s">
        <v>24</v>
      </c>
      <c r="P3631" cm="1">
        <f t="array" ref="P3631">IF(Q3631&gt;0,INDEX(Q3631:Q15765,MATCH(TRUE,INDEX(Q3631:Q15765="",,),0)-1),"")</f>
        <v>8</v>
      </c>
      <c r="Q3631">
        <f t="shared" si="84"/>
        <v>1</v>
      </c>
      <c r="R3631">
        <f>IF(P3631="","",0)</f>
        <v>0</v>
      </c>
    </row>
    <row r="3632" spans="1:18" x14ac:dyDescent="0.3">
      <c r="A3632" t="s">
        <v>538</v>
      </c>
      <c r="B3632" s="1">
        <v>38861</v>
      </c>
      <c r="C3632" t="s">
        <v>539</v>
      </c>
      <c r="D3632" t="s">
        <v>586</v>
      </c>
      <c r="E3632" t="s">
        <v>587</v>
      </c>
      <c r="G3632" t="s">
        <v>19</v>
      </c>
      <c r="H3632" t="s">
        <v>96</v>
      </c>
      <c r="I3632" t="s">
        <v>21</v>
      </c>
      <c r="J3632" t="s">
        <v>73</v>
      </c>
      <c r="K3632">
        <v>99</v>
      </c>
      <c r="L3632">
        <v>22</v>
      </c>
      <c r="M3632" t="s">
        <v>542</v>
      </c>
      <c r="N3632">
        <v>42</v>
      </c>
      <c r="P3632" cm="1">
        <f t="array" ref="P3632">IF(Q3632&gt;0,INDEX(Q3632:Q15766,MATCH(TRUE,INDEX(Q3632:Q15766="",,),0)-1),"")</f>
        <v>8</v>
      </c>
      <c r="Q3632">
        <f t="shared" si="84"/>
        <v>2</v>
      </c>
      <c r="R3632">
        <f>IF(P3632="","",0)</f>
        <v>0</v>
      </c>
    </row>
    <row r="3633" spans="1:18" x14ac:dyDescent="0.3">
      <c r="A3633" t="s">
        <v>538</v>
      </c>
      <c r="B3633" s="1">
        <v>38861</v>
      </c>
      <c r="C3633" t="s">
        <v>539</v>
      </c>
      <c r="D3633" t="s">
        <v>586</v>
      </c>
      <c r="E3633" t="s">
        <v>587</v>
      </c>
      <c r="G3633" t="s">
        <v>19</v>
      </c>
      <c r="H3633" t="s">
        <v>128</v>
      </c>
      <c r="I3633" t="s">
        <v>21</v>
      </c>
      <c r="J3633" t="s">
        <v>73</v>
      </c>
      <c r="K3633">
        <v>134</v>
      </c>
      <c r="L3633">
        <v>34</v>
      </c>
      <c r="M3633" t="s">
        <v>542</v>
      </c>
      <c r="N3633">
        <v>34</v>
      </c>
      <c r="P3633" cm="1">
        <f t="array" ref="P3633">IF(Q3633&gt;0,INDEX(Q3633:Q15767,MATCH(TRUE,INDEX(Q3633:Q15767="",,),0)-1),"")</f>
        <v>8</v>
      </c>
      <c r="Q3633">
        <f t="shared" si="84"/>
        <v>2</v>
      </c>
      <c r="R3633">
        <f>IF(P3633="","",0)</f>
        <v>0</v>
      </c>
    </row>
    <row r="3634" spans="1:18" x14ac:dyDescent="0.3">
      <c r="A3634" t="s">
        <v>538</v>
      </c>
      <c r="B3634" s="1">
        <v>38861</v>
      </c>
      <c r="C3634" t="s">
        <v>539</v>
      </c>
      <c r="D3634" t="s">
        <v>586</v>
      </c>
      <c r="E3634" t="s">
        <v>587</v>
      </c>
      <c r="G3634" t="s">
        <v>19</v>
      </c>
      <c r="H3634" t="s">
        <v>41</v>
      </c>
      <c r="I3634" t="s">
        <v>21</v>
      </c>
      <c r="J3634" t="s">
        <v>73</v>
      </c>
      <c r="K3634">
        <v>33</v>
      </c>
      <c r="L3634">
        <v>27</v>
      </c>
      <c r="M3634" t="s">
        <v>542</v>
      </c>
      <c r="N3634">
        <v>33</v>
      </c>
      <c r="P3634" cm="1">
        <f t="array" ref="P3634">IF(Q3634&gt;0,INDEX(Q3634:Q15768,MATCH(TRUE,INDEX(Q3634:Q15768="",,),0)-1),"")</f>
        <v>8</v>
      </c>
      <c r="Q3634">
        <f t="shared" si="84"/>
        <v>2</v>
      </c>
      <c r="R3634">
        <f>IF(P3634="","",0)</f>
        <v>0</v>
      </c>
    </row>
    <row r="3635" spans="1:18" x14ac:dyDescent="0.3">
      <c r="A3635" t="s">
        <v>538</v>
      </c>
      <c r="B3635" s="1">
        <v>38861</v>
      </c>
      <c r="C3635" t="s">
        <v>539</v>
      </c>
      <c r="D3635" t="s">
        <v>586</v>
      </c>
      <c r="E3635" t="s">
        <v>587</v>
      </c>
      <c r="G3635" t="s">
        <v>19</v>
      </c>
      <c r="H3635" t="s">
        <v>101</v>
      </c>
      <c r="I3635" t="s">
        <v>21</v>
      </c>
      <c r="J3635" t="s">
        <v>73</v>
      </c>
      <c r="K3635">
        <v>27</v>
      </c>
      <c r="L3635">
        <v>33</v>
      </c>
      <c r="M3635" t="s">
        <v>542</v>
      </c>
      <c r="N3635">
        <v>33</v>
      </c>
      <c r="P3635" cm="1">
        <f t="array" ref="P3635">IF(Q3635&gt;0,INDEX(Q3635:Q15769,MATCH(TRUE,INDEX(Q3635:Q15769="",,),0)-1),"")</f>
        <v>8</v>
      </c>
      <c r="Q3635">
        <f t="shared" si="84"/>
        <v>2</v>
      </c>
      <c r="R3635">
        <f>IF(P3635="","",0)</f>
        <v>0</v>
      </c>
    </row>
    <row r="3636" spans="1:18" x14ac:dyDescent="0.3">
      <c r="A3636" t="s">
        <v>538</v>
      </c>
      <c r="B3636" s="1">
        <v>38861</v>
      </c>
      <c r="C3636" t="s">
        <v>539</v>
      </c>
      <c r="D3636" t="s">
        <v>586</v>
      </c>
      <c r="E3636" t="s">
        <v>587</v>
      </c>
      <c r="G3636" s="6" t="s">
        <v>88</v>
      </c>
      <c r="H3636" t="s">
        <v>67</v>
      </c>
      <c r="I3636" t="s">
        <v>45</v>
      </c>
      <c r="J3636" t="s">
        <v>93</v>
      </c>
      <c r="K3636">
        <v>0.1</v>
      </c>
      <c r="L3636">
        <v>62.4</v>
      </c>
      <c r="M3636" t="s">
        <v>542</v>
      </c>
      <c r="N3636">
        <v>62.4</v>
      </c>
      <c r="P3636" cm="1">
        <f t="array" ref="P3636">IF(Q3636&gt;0,INDEX(Q3636:Q15770,MATCH(TRUE,INDEX(Q3636:Q15770="",,),0)-1),"")</f>
        <v>8</v>
      </c>
      <c r="Q3636">
        <f t="shared" si="84"/>
        <v>2</v>
      </c>
      <c r="R3636">
        <f>IF(P3636="","",0)</f>
        <v>0</v>
      </c>
    </row>
    <row r="3637" spans="1:18" x14ac:dyDescent="0.3">
      <c r="A3637" t="s">
        <v>538</v>
      </c>
      <c r="B3637" s="1">
        <v>38861</v>
      </c>
      <c r="C3637" t="s">
        <v>539</v>
      </c>
      <c r="D3637" t="s">
        <v>586</v>
      </c>
      <c r="E3637" t="s">
        <v>587</v>
      </c>
      <c r="G3637" s="6" t="s">
        <v>88</v>
      </c>
      <c r="H3637" t="s">
        <v>41</v>
      </c>
      <c r="I3637" t="s">
        <v>45</v>
      </c>
      <c r="J3637" t="s">
        <v>93</v>
      </c>
      <c r="K3637">
        <v>0.3</v>
      </c>
      <c r="L3637">
        <v>90</v>
      </c>
      <c r="M3637" t="s">
        <v>542</v>
      </c>
      <c r="N3637">
        <v>90</v>
      </c>
      <c r="P3637" cm="1">
        <f t="array" ref="P3637">IF(Q3637&gt;0,INDEX(Q3637:Q15771,MATCH(TRUE,INDEX(Q3637:Q15771="",,),0)-1),"")</f>
        <v>8</v>
      </c>
      <c r="Q3637">
        <f t="shared" si="84"/>
        <v>2</v>
      </c>
      <c r="R3637">
        <f>IF(P3637="","",0)</f>
        <v>0</v>
      </c>
    </row>
    <row r="3638" spans="1:18" x14ac:dyDescent="0.3">
      <c r="A3638" t="s">
        <v>538</v>
      </c>
      <c r="B3638" s="1">
        <v>38861</v>
      </c>
      <c r="C3638" t="s">
        <v>539</v>
      </c>
      <c r="D3638" t="s">
        <v>586</v>
      </c>
      <c r="E3638" t="s">
        <v>587</v>
      </c>
      <c r="G3638" s="6" t="s">
        <v>88</v>
      </c>
      <c r="H3638" t="s">
        <v>85</v>
      </c>
      <c r="I3638" t="s">
        <v>21</v>
      </c>
      <c r="J3638" t="s">
        <v>73</v>
      </c>
      <c r="K3638">
        <v>8</v>
      </c>
      <c r="L3638">
        <v>25</v>
      </c>
      <c r="M3638" t="s">
        <v>542</v>
      </c>
      <c r="N3638">
        <v>25</v>
      </c>
      <c r="P3638" cm="1">
        <f t="array" ref="P3638">IF(Q3638&gt;0,INDEX(Q3638:Q15772,MATCH(TRUE,INDEX(Q3638:Q15772="",,),0)-1),"")</f>
        <v>8</v>
      </c>
      <c r="Q3638">
        <f t="shared" si="84"/>
        <v>2</v>
      </c>
      <c r="R3638">
        <f>IF(P3638="","",0)</f>
        <v>0</v>
      </c>
    </row>
    <row r="3639" spans="1:18" x14ac:dyDescent="0.3">
      <c r="A3639" t="s">
        <v>538</v>
      </c>
      <c r="B3639" s="1">
        <v>38861</v>
      </c>
      <c r="C3639" t="s">
        <v>539</v>
      </c>
      <c r="D3639" t="s">
        <v>586</v>
      </c>
      <c r="E3639" t="s">
        <v>587</v>
      </c>
      <c r="G3639" s="6" t="s">
        <v>88</v>
      </c>
      <c r="H3639" t="s">
        <v>67</v>
      </c>
      <c r="I3639" t="s">
        <v>21</v>
      </c>
      <c r="J3639" t="s">
        <v>73</v>
      </c>
      <c r="K3639">
        <v>0.1</v>
      </c>
      <c r="L3639">
        <v>25</v>
      </c>
      <c r="M3639" t="s">
        <v>542</v>
      </c>
      <c r="N3639">
        <v>25</v>
      </c>
      <c r="P3639" cm="1">
        <f t="array" ref="P3639">IF(Q3639&gt;0,INDEX(Q3639:Q15773,MATCH(TRUE,INDEX(Q3639:Q15773="",,),0)-1),"")</f>
        <v>8</v>
      </c>
      <c r="Q3639">
        <f t="shared" si="84"/>
        <v>2</v>
      </c>
      <c r="R3639">
        <f>IF(P3639="","",0)</f>
        <v>0</v>
      </c>
    </row>
    <row r="3640" spans="1:18" x14ac:dyDescent="0.3">
      <c r="A3640" t="s">
        <v>538</v>
      </c>
      <c r="B3640" s="1">
        <v>38861</v>
      </c>
      <c r="C3640" t="s">
        <v>539</v>
      </c>
      <c r="D3640" t="s">
        <v>586</v>
      </c>
      <c r="E3640" t="s">
        <v>587</v>
      </c>
      <c r="G3640" t="s">
        <v>19</v>
      </c>
      <c r="H3640" t="s">
        <v>96</v>
      </c>
      <c r="I3640" t="s">
        <v>21</v>
      </c>
      <c r="J3640" t="s">
        <v>73</v>
      </c>
      <c r="K3640">
        <v>99</v>
      </c>
      <c r="L3640">
        <v>22</v>
      </c>
      <c r="M3640" t="s">
        <v>556</v>
      </c>
      <c r="N3640">
        <v>35</v>
      </c>
      <c r="P3640" cm="1">
        <f t="array" ref="P3640">IF(Q3640&gt;0,INDEX(Q3640:Q15774,MATCH(TRUE,INDEX(Q3640:Q15774="",,),0)-1),"")</f>
        <v>8</v>
      </c>
      <c r="Q3640">
        <f t="shared" si="84"/>
        <v>3</v>
      </c>
      <c r="R3640">
        <f>IF(P3640="","",0)</f>
        <v>0</v>
      </c>
    </row>
    <row r="3641" spans="1:18" x14ac:dyDescent="0.3">
      <c r="A3641" t="s">
        <v>538</v>
      </c>
      <c r="B3641" s="1">
        <v>38861</v>
      </c>
      <c r="C3641" t="s">
        <v>539</v>
      </c>
      <c r="D3641" t="s">
        <v>586</v>
      </c>
      <c r="E3641" t="s">
        <v>587</v>
      </c>
      <c r="G3641" t="s">
        <v>19</v>
      </c>
      <c r="H3641" t="s">
        <v>128</v>
      </c>
      <c r="I3641" t="s">
        <v>21</v>
      </c>
      <c r="J3641" t="s">
        <v>73</v>
      </c>
      <c r="K3641">
        <v>134</v>
      </c>
      <c r="L3641">
        <v>34</v>
      </c>
      <c r="M3641" t="s">
        <v>556</v>
      </c>
      <c r="N3641">
        <v>38</v>
      </c>
      <c r="P3641" cm="1">
        <f t="array" ref="P3641">IF(Q3641&gt;0,INDEX(Q3641:Q15775,MATCH(TRUE,INDEX(Q3641:Q15775="",,),0)-1),"")</f>
        <v>8</v>
      </c>
      <c r="Q3641">
        <f t="shared" si="84"/>
        <v>3</v>
      </c>
      <c r="R3641">
        <f>IF(P3641="","",0)</f>
        <v>0</v>
      </c>
    </row>
    <row r="3642" spans="1:18" x14ac:dyDescent="0.3">
      <c r="A3642" t="s">
        <v>538</v>
      </c>
      <c r="B3642" s="1">
        <v>38861</v>
      </c>
      <c r="C3642" t="s">
        <v>539</v>
      </c>
      <c r="D3642" t="s">
        <v>586</v>
      </c>
      <c r="E3642" t="s">
        <v>587</v>
      </c>
      <c r="G3642" t="s">
        <v>19</v>
      </c>
      <c r="H3642" t="s">
        <v>41</v>
      </c>
      <c r="I3642" t="s">
        <v>21</v>
      </c>
      <c r="J3642" t="s">
        <v>73</v>
      </c>
      <c r="K3642">
        <v>33</v>
      </c>
      <c r="L3642">
        <v>27</v>
      </c>
      <c r="M3642" t="s">
        <v>556</v>
      </c>
      <c r="N3642">
        <v>35</v>
      </c>
      <c r="P3642" cm="1">
        <f t="array" ref="P3642">IF(Q3642&gt;0,INDEX(Q3642:Q15776,MATCH(TRUE,INDEX(Q3642:Q15776="",,),0)-1),"")</f>
        <v>8</v>
      </c>
      <c r="Q3642">
        <f t="shared" si="84"/>
        <v>3</v>
      </c>
      <c r="R3642">
        <f>IF(P3642="","",0)</f>
        <v>0</v>
      </c>
    </row>
    <row r="3643" spans="1:18" x14ac:dyDescent="0.3">
      <c r="A3643" t="s">
        <v>538</v>
      </c>
      <c r="B3643" s="1">
        <v>38861</v>
      </c>
      <c r="C3643" t="s">
        <v>539</v>
      </c>
      <c r="D3643" t="s">
        <v>586</v>
      </c>
      <c r="E3643" t="s">
        <v>587</v>
      </c>
      <c r="G3643" t="s">
        <v>19</v>
      </c>
      <c r="H3643" t="s">
        <v>101</v>
      </c>
      <c r="I3643" t="s">
        <v>21</v>
      </c>
      <c r="J3643" t="s">
        <v>73</v>
      </c>
      <c r="K3643">
        <v>27</v>
      </c>
      <c r="L3643">
        <v>33</v>
      </c>
      <c r="M3643" t="s">
        <v>556</v>
      </c>
      <c r="N3643">
        <v>33</v>
      </c>
      <c r="P3643" cm="1">
        <f t="array" ref="P3643">IF(Q3643&gt;0,INDEX(Q3643:Q15777,MATCH(TRUE,INDEX(Q3643:Q15777="",,),0)-1),"")</f>
        <v>8</v>
      </c>
      <c r="Q3643">
        <f t="shared" si="84"/>
        <v>3</v>
      </c>
      <c r="R3643">
        <f>IF(P3643="","",0)</f>
        <v>0</v>
      </c>
    </row>
    <row r="3644" spans="1:18" x14ac:dyDescent="0.3">
      <c r="A3644" t="s">
        <v>538</v>
      </c>
      <c r="B3644" s="1">
        <v>38861</v>
      </c>
      <c r="C3644" t="s">
        <v>539</v>
      </c>
      <c r="D3644" t="s">
        <v>586</v>
      </c>
      <c r="E3644" t="s">
        <v>587</v>
      </c>
      <c r="G3644" s="6" t="s">
        <v>88</v>
      </c>
      <c r="H3644" t="s">
        <v>67</v>
      </c>
      <c r="I3644" t="s">
        <v>45</v>
      </c>
      <c r="J3644" t="s">
        <v>93</v>
      </c>
      <c r="K3644">
        <v>0.1</v>
      </c>
      <c r="L3644">
        <v>62.4</v>
      </c>
      <c r="M3644" t="s">
        <v>556</v>
      </c>
      <c r="N3644">
        <v>62.4</v>
      </c>
      <c r="P3644" cm="1">
        <f t="array" ref="P3644">IF(Q3644&gt;0,INDEX(Q3644:Q15778,MATCH(TRUE,INDEX(Q3644:Q15778="",,),0)-1),"")</f>
        <v>8</v>
      </c>
      <c r="Q3644">
        <f t="shared" si="84"/>
        <v>3</v>
      </c>
      <c r="R3644">
        <f>IF(P3644="","",0)</f>
        <v>0</v>
      </c>
    </row>
    <row r="3645" spans="1:18" x14ac:dyDescent="0.3">
      <c r="A3645" t="s">
        <v>538</v>
      </c>
      <c r="B3645" s="1">
        <v>38861</v>
      </c>
      <c r="C3645" t="s">
        <v>539</v>
      </c>
      <c r="D3645" t="s">
        <v>586</v>
      </c>
      <c r="E3645" t="s">
        <v>587</v>
      </c>
      <c r="G3645" s="6" t="s">
        <v>88</v>
      </c>
      <c r="H3645" t="s">
        <v>41</v>
      </c>
      <c r="I3645" t="s">
        <v>45</v>
      </c>
      <c r="J3645" t="s">
        <v>93</v>
      </c>
      <c r="K3645">
        <v>0.3</v>
      </c>
      <c r="L3645">
        <v>90</v>
      </c>
      <c r="M3645" t="s">
        <v>556</v>
      </c>
      <c r="N3645">
        <v>90</v>
      </c>
      <c r="P3645" cm="1">
        <f t="array" ref="P3645">IF(Q3645&gt;0,INDEX(Q3645:Q15779,MATCH(TRUE,INDEX(Q3645:Q15779="",,),0)-1),"")</f>
        <v>8</v>
      </c>
      <c r="Q3645">
        <f t="shared" si="84"/>
        <v>3</v>
      </c>
      <c r="R3645">
        <f>IF(P3645="","",0)</f>
        <v>0</v>
      </c>
    </row>
    <row r="3646" spans="1:18" x14ac:dyDescent="0.3">
      <c r="A3646" t="s">
        <v>538</v>
      </c>
      <c r="B3646" s="1">
        <v>38861</v>
      </c>
      <c r="C3646" t="s">
        <v>539</v>
      </c>
      <c r="D3646" t="s">
        <v>586</v>
      </c>
      <c r="E3646" t="s">
        <v>587</v>
      </c>
      <c r="G3646" s="6" t="s">
        <v>88</v>
      </c>
      <c r="H3646" t="s">
        <v>85</v>
      </c>
      <c r="I3646" t="s">
        <v>21</v>
      </c>
      <c r="J3646" t="s">
        <v>73</v>
      </c>
      <c r="K3646">
        <v>8</v>
      </c>
      <c r="L3646">
        <v>25</v>
      </c>
      <c r="M3646" t="s">
        <v>556</v>
      </c>
      <c r="N3646">
        <v>25</v>
      </c>
      <c r="P3646" cm="1">
        <f t="array" ref="P3646">IF(Q3646&gt;0,INDEX(Q3646:Q15780,MATCH(TRUE,INDEX(Q3646:Q15780="",,),0)-1),"")</f>
        <v>8</v>
      </c>
      <c r="Q3646">
        <f t="shared" si="84"/>
        <v>3</v>
      </c>
      <c r="R3646">
        <f>IF(P3646="","",0)</f>
        <v>0</v>
      </c>
    </row>
    <row r="3647" spans="1:18" x14ac:dyDescent="0.3">
      <c r="A3647" t="s">
        <v>538</v>
      </c>
      <c r="B3647" s="1">
        <v>38861</v>
      </c>
      <c r="C3647" t="s">
        <v>539</v>
      </c>
      <c r="D3647" t="s">
        <v>586</v>
      </c>
      <c r="E3647" t="s">
        <v>587</v>
      </c>
      <c r="G3647" s="6" t="s">
        <v>88</v>
      </c>
      <c r="H3647" t="s">
        <v>67</v>
      </c>
      <c r="I3647" t="s">
        <v>21</v>
      </c>
      <c r="J3647" t="s">
        <v>73</v>
      </c>
      <c r="K3647">
        <v>0.1</v>
      </c>
      <c r="L3647">
        <v>25</v>
      </c>
      <c r="M3647" t="s">
        <v>556</v>
      </c>
      <c r="N3647">
        <v>25</v>
      </c>
      <c r="P3647" cm="1">
        <f t="array" ref="P3647">IF(Q3647&gt;0,INDEX(Q3647:Q15781,MATCH(TRUE,INDEX(Q3647:Q15781="",,),0)-1),"")</f>
        <v>8</v>
      </c>
      <c r="Q3647">
        <f t="shared" si="84"/>
        <v>3</v>
      </c>
      <c r="R3647">
        <f>IF(P3647="","",0)</f>
        <v>0</v>
      </c>
    </row>
    <row r="3648" spans="1:18" x14ac:dyDescent="0.3">
      <c r="A3648" t="s">
        <v>538</v>
      </c>
      <c r="B3648" s="1">
        <v>38861</v>
      </c>
      <c r="C3648" t="s">
        <v>539</v>
      </c>
      <c r="D3648" t="s">
        <v>586</v>
      </c>
      <c r="E3648" t="s">
        <v>587</v>
      </c>
      <c r="G3648" t="s">
        <v>19</v>
      </c>
      <c r="H3648" t="s">
        <v>96</v>
      </c>
      <c r="I3648" t="s">
        <v>21</v>
      </c>
      <c r="J3648" t="s">
        <v>73</v>
      </c>
      <c r="K3648">
        <v>99</v>
      </c>
      <c r="L3648">
        <v>22</v>
      </c>
      <c r="M3648" t="s">
        <v>550</v>
      </c>
      <c r="N3648">
        <v>27</v>
      </c>
      <c r="P3648" cm="1">
        <f t="array" ref="P3648">IF(Q3648&gt;0,INDEX(Q3648:Q15782,MATCH(TRUE,INDEX(Q3648:Q15782="",,),0)-1),"")</f>
        <v>8</v>
      </c>
      <c r="Q3648">
        <f t="shared" si="84"/>
        <v>4</v>
      </c>
      <c r="R3648">
        <f>IF(P3648="","",0)</f>
        <v>0</v>
      </c>
    </row>
    <row r="3649" spans="1:18" x14ac:dyDescent="0.3">
      <c r="A3649" t="s">
        <v>538</v>
      </c>
      <c r="B3649" s="1">
        <v>38861</v>
      </c>
      <c r="C3649" t="s">
        <v>539</v>
      </c>
      <c r="D3649" t="s">
        <v>586</v>
      </c>
      <c r="E3649" t="s">
        <v>587</v>
      </c>
      <c r="G3649" t="s">
        <v>19</v>
      </c>
      <c r="H3649" t="s">
        <v>128</v>
      </c>
      <c r="I3649" t="s">
        <v>21</v>
      </c>
      <c r="J3649" t="s">
        <v>73</v>
      </c>
      <c r="K3649">
        <v>134</v>
      </c>
      <c r="L3649">
        <v>34</v>
      </c>
      <c r="M3649" t="s">
        <v>550</v>
      </c>
      <c r="N3649">
        <v>34</v>
      </c>
      <c r="P3649" cm="1">
        <f t="array" ref="P3649">IF(Q3649&gt;0,INDEX(Q3649:Q15783,MATCH(TRUE,INDEX(Q3649:Q15783="",,),0)-1),"")</f>
        <v>8</v>
      </c>
      <c r="Q3649">
        <f t="shared" si="84"/>
        <v>4</v>
      </c>
      <c r="R3649">
        <f>IF(P3649="","",0)</f>
        <v>0</v>
      </c>
    </row>
    <row r="3650" spans="1:18" x14ac:dyDescent="0.3">
      <c r="A3650" t="s">
        <v>538</v>
      </c>
      <c r="B3650" s="1">
        <v>38861</v>
      </c>
      <c r="C3650" t="s">
        <v>539</v>
      </c>
      <c r="D3650" t="s">
        <v>586</v>
      </c>
      <c r="E3650" t="s">
        <v>587</v>
      </c>
      <c r="G3650" t="s">
        <v>19</v>
      </c>
      <c r="H3650" t="s">
        <v>41</v>
      </c>
      <c r="I3650" t="s">
        <v>21</v>
      </c>
      <c r="J3650" t="s">
        <v>73</v>
      </c>
      <c r="K3650">
        <v>33</v>
      </c>
      <c r="L3650">
        <v>27</v>
      </c>
      <c r="M3650" t="s">
        <v>550</v>
      </c>
      <c r="N3650">
        <v>38</v>
      </c>
      <c r="P3650" cm="1">
        <f t="array" ref="P3650">IF(Q3650&gt;0,INDEX(Q3650:Q15784,MATCH(TRUE,INDEX(Q3650:Q15784="",,),0)-1),"")</f>
        <v>8</v>
      </c>
      <c r="Q3650">
        <f t="shared" si="84"/>
        <v>4</v>
      </c>
      <c r="R3650">
        <f>IF(P3650="","",0)</f>
        <v>0</v>
      </c>
    </row>
    <row r="3651" spans="1:18" x14ac:dyDescent="0.3">
      <c r="A3651" t="s">
        <v>538</v>
      </c>
      <c r="B3651" s="1">
        <v>38861</v>
      </c>
      <c r="C3651" t="s">
        <v>539</v>
      </c>
      <c r="D3651" t="s">
        <v>586</v>
      </c>
      <c r="E3651" t="s">
        <v>587</v>
      </c>
      <c r="G3651" t="s">
        <v>19</v>
      </c>
      <c r="H3651" t="s">
        <v>101</v>
      </c>
      <c r="I3651" t="s">
        <v>21</v>
      </c>
      <c r="J3651" t="s">
        <v>73</v>
      </c>
      <c r="K3651">
        <v>27</v>
      </c>
      <c r="L3651">
        <v>33</v>
      </c>
      <c r="M3651" t="s">
        <v>550</v>
      </c>
      <c r="N3651">
        <v>33</v>
      </c>
      <c r="P3651" cm="1">
        <f t="array" ref="P3651">IF(Q3651&gt;0,INDEX(Q3651:Q15785,MATCH(TRUE,INDEX(Q3651:Q15785="",,),0)-1),"")</f>
        <v>8</v>
      </c>
      <c r="Q3651">
        <f t="shared" si="84"/>
        <v>4</v>
      </c>
      <c r="R3651">
        <f>IF(P3651="","",0)</f>
        <v>0</v>
      </c>
    </row>
    <row r="3652" spans="1:18" x14ac:dyDescent="0.3">
      <c r="A3652" t="s">
        <v>538</v>
      </c>
      <c r="B3652" s="1">
        <v>38861</v>
      </c>
      <c r="C3652" t="s">
        <v>539</v>
      </c>
      <c r="D3652" t="s">
        <v>586</v>
      </c>
      <c r="E3652" t="s">
        <v>587</v>
      </c>
      <c r="G3652" s="6" t="s">
        <v>88</v>
      </c>
      <c r="H3652" t="s">
        <v>67</v>
      </c>
      <c r="I3652" t="s">
        <v>45</v>
      </c>
      <c r="J3652" t="s">
        <v>93</v>
      </c>
      <c r="K3652">
        <v>0.1</v>
      </c>
      <c r="L3652">
        <v>62.4</v>
      </c>
      <c r="M3652" t="s">
        <v>550</v>
      </c>
      <c r="N3652">
        <v>62.4</v>
      </c>
      <c r="P3652" cm="1">
        <f t="array" ref="P3652">IF(Q3652&gt;0,INDEX(Q3652:Q15786,MATCH(TRUE,INDEX(Q3652:Q15786="",,),0)-1),"")</f>
        <v>8</v>
      </c>
      <c r="Q3652">
        <f t="shared" si="84"/>
        <v>4</v>
      </c>
      <c r="R3652">
        <f>IF(P3652="","",0)</f>
        <v>0</v>
      </c>
    </row>
    <row r="3653" spans="1:18" x14ac:dyDescent="0.3">
      <c r="A3653" t="s">
        <v>538</v>
      </c>
      <c r="B3653" s="1">
        <v>38861</v>
      </c>
      <c r="C3653" t="s">
        <v>539</v>
      </c>
      <c r="D3653" t="s">
        <v>586</v>
      </c>
      <c r="E3653" t="s">
        <v>587</v>
      </c>
      <c r="G3653" s="6" t="s">
        <v>88</v>
      </c>
      <c r="H3653" t="s">
        <v>41</v>
      </c>
      <c r="I3653" t="s">
        <v>45</v>
      </c>
      <c r="J3653" t="s">
        <v>93</v>
      </c>
      <c r="K3653">
        <v>0.3</v>
      </c>
      <c r="L3653">
        <v>90</v>
      </c>
      <c r="M3653" t="s">
        <v>550</v>
      </c>
      <c r="N3653">
        <v>90</v>
      </c>
      <c r="P3653" cm="1">
        <f t="array" ref="P3653">IF(Q3653&gt;0,INDEX(Q3653:Q15787,MATCH(TRUE,INDEX(Q3653:Q15787="",,),0)-1),"")</f>
        <v>8</v>
      </c>
      <c r="Q3653">
        <f t="shared" si="84"/>
        <v>4</v>
      </c>
      <c r="R3653">
        <f>IF(P3653="","",0)</f>
        <v>0</v>
      </c>
    </row>
    <row r="3654" spans="1:18" x14ac:dyDescent="0.3">
      <c r="A3654" t="s">
        <v>538</v>
      </c>
      <c r="B3654" s="1">
        <v>38861</v>
      </c>
      <c r="C3654" t="s">
        <v>539</v>
      </c>
      <c r="D3654" t="s">
        <v>586</v>
      </c>
      <c r="E3654" t="s">
        <v>587</v>
      </c>
      <c r="G3654" s="6" t="s">
        <v>88</v>
      </c>
      <c r="H3654" t="s">
        <v>85</v>
      </c>
      <c r="I3654" t="s">
        <v>21</v>
      </c>
      <c r="J3654" t="s">
        <v>73</v>
      </c>
      <c r="K3654">
        <v>8</v>
      </c>
      <c r="L3654">
        <v>25</v>
      </c>
      <c r="M3654" t="s">
        <v>550</v>
      </c>
      <c r="N3654">
        <v>25</v>
      </c>
      <c r="P3654" cm="1">
        <f t="array" ref="P3654">IF(Q3654&gt;0,INDEX(Q3654:Q15788,MATCH(TRUE,INDEX(Q3654:Q15788="",,),0)-1),"")</f>
        <v>8</v>
      </c>
      <c r="Q3654">
        <f t="shared" si="84"/>
        <v>4</v>
      </c>
      <c r="R3654">
        <f>IF(P3654="","",0)</f>
        <v>0</v>
      </c>
    </row>
    <row r="3655" spans="1:18" x14ac:dyDescent="0.3">
      <c r="A3655" t="s">
        <v>538</v>
      </c>
      <c r="B3655" s="1">
        <v>38861</v>
      </c>
      <c r="C3655" t="s">
        <v>539</v>
      </c>
      <c r="D3655" t="s">
        <v>586</v>
      </c>
      <c r="E3655" t="s">
        <v>587</v>
      </c>
      <c r="G3655" s="6" t="s">
        <v>88</v>
      </c>
      <c r="H3655" t="s">
        <v>67</v>
      </c>
      <c r="I3655" t="s">
        <v>21</v>
      </c>
      <c r="J3655" t="s">
        <v>73</v>
      </c>
      <c r="K3655">
        <v>0.1</v>
      </c>
      <c r="L3655">
        <v>25</v>
      </c>
      <c r="M3655" t="s">
        <v>550</v>
      </c>
      <c r="N3655">
        <v>25</v>
      </c>
      <c r="P3655" cm="1">
        <f t="array" ref="P3655">IF(Q3655&gt;0,INDEX(Q3655:Q15789,MATCH(TRUE,INDEX(Q3655:Q15789="",,),0)-1),"")</f>
        <v>8</v>
      </c>
      <c r="Q3655">
        <f t="shared" si="84"/>
        <v>4</v>
      </c>
      <c r="R3655">
        <f>IF(P3655="","",0)</f>
        <v>0</v>
      </c>
    </row>
    <row r="3656" spans="1:18" x14ac:dyDescent="0.3">
      <c r="A3656" t="s">
        <v>538</v>
      </c>
      <c r="B3656" s="1">
        <v>38861</v>
      </c>
      <c r="C3656" t="s">
        <v>539</v>
      </c>
      <c r="D3656" t="s">
        <v>586</v>
      </c>
      <c r="E3656" t="s">
        <v>587</v>
      </c>
      <c r="G3656" t="s">
        <v>19</v>
      </c>
      <c r="H3656" t="s">
        <v>96</v>
      </c>
      <c r="I3656" t="s">
        <v>21</v>
      </c>
      <c r="J3656" t="s">
        <v>73</v>
      </c>
      <c r="K3656">
        <v>99</v>
      </c>
      <c r="L3656">
        <v>22</v>
      </c>
      <c r="M3656" t="s">
        <v>555</v>
      </c>
      <c r="N3656">
        <v>26</v>
      </c>
      <c r="P3656" cm="1">
        <f t="array" ref="P3656">IF(Q3656&gt;0,INDEX(Q3656:Q15790,MATCH(TRUE,INDEX(Q3656:Q15790="",,),0)-1),"")</f>
        <v>8</v>
      </c>
      <c r="Q3656">
        <f t="shared" si="84"/>
        <v>5</v>
      </c>
      <c r="R3656">
        <f>IF(P3656="","",0)</f>
        <v>0</v>
      </c>
    </row>
    <row r="3657" spans="1:18" x14ac:dyDescent="0.3">
      <c r="A3657" t="s">
        <v>538</v>
      </c>
      <c r="B3657" s="1">
        <v>38861</v>
      </c>
      <c r="C3657" t="s">
        <v>539</v>
      </c>
      <c r="D3657" t="s">
        <v>586</v>
      </c>
      <c r="E3657" t="s">
        <v>587</v>
      </c>
      <c r="G3657" t="s">
        <v>19</v>
      </c>
      <c r="H3657" t="s">
        <v>128</v>
      </c>
      <c r="I3657" t="s">
        <v>21</v>
      </c>
      <c r="J3657" t="s">
        <v>73</v>
      </c>
      <c r="K3657">
        <v>134</v>
      </c>
      <c r="L3657">
        <v>34</v>
      </c>
      <c r="M3657" t="s">
        <v>555</v>
      </c>
      <c r="N3657">
        <v>34.5</v>
      </c>
      <c r="P3657" cm="1">
        <f t="array" ref="P3657">IF(Q3657&gt;0,INDEX(Q3657:Q15791,MATCH(TRUE,INDEX(Q3657:Q15791="",,),0)-1),"")</f>
        <v>8</v>
      </c>
      <c r="Q3657">
        <f t="shared" si="84"/>
        <v>5</v>
      </c>
      <c r="R3657">
        <f>IF(P3657="","",0)</f>
        <v>0</v>
      </c>
    </row>
    <row r="3658" spans="1:18" x14ac:dyDescent="0.3">
      <c r="A3658" t="s">
        <v>538</v>
      </c>
      <c r="B3658" s="1">
        <v>38861</v>
      </c>
      <c r="C3658" t="s">
        <v>539</v>
      </c>
      <c r="D3658" t="s">
        <v>586</v>
      </c>
      <c r="E3658" t="s">
        <v>587</v>
      </c>
      <c r="G3658" t="s">
        <v>19</v>
      </c>
      <c r="H3658" t="s">
        <v>41</v>
      </c>
      <c r="I3658" t="s">
        <v>21</v>
      </c>
      <c r="J3658" t="s">
        <v>73</v>
      </c>
      <c r="K3658">
        <v>33</v>
      </c>
      <c r="L3658">
        <v>27</v>
      </c>
      <c r="M3658" t="s">
        <v>555</v>
      </c>
      <c r="N3658">
        <v>27.5</v>
      </c>
      <c r="P3658" cm="1">
        <f t="array" ref="P3658">IF(Q3658&gt;0,INDEX(Q3658:Q15792,MATCH(TRUE,INDEX(Q3658:Q15792="",,),0)-1),"")</f>
        <v>8</v>
      </c>
      <c r="Q3658">
        <f t="shared" si="84"/>
        <v>5</v>
      </c>
      <c r="R3658">
        <f>IF(P3658="","",0)</f>
        <v>0</v>
      </c>
    </row>
    <row r="3659" spans="1:18" x14ac:dyDescent="0.3">
      <c r="A3659" t="s">
        <v>538</v>
      </c>
      <c r="B3659" s="1">
        <v>38861</v>
      </c>
      <c r="C3659" t="s">
        <v>539</v>
      </c>
      <c r="D3659" t="s">
        <v>586</v>
      </c>
      <c r="E3659" t="s">
        <v>587</v>
      </c>
      <c r="G3659" t="s">
        <v>19</v>
      </c>
      <c r="H3659" t="s">
        <v>101</v>
      </c>
      <c r="I3659" t="s">
        <v>21</v>
      </c>
      <c r="J3659" t="s">
        <v>73</v>
      </c>
      <c r="K3659">
        <v>27</v>
      </c>
      <c r="L3659">
        <v>33</v>
      </c>
      <c r="M3659" t="s">
        <v>555</v>
      </c>
      <c r="N3659">
        <v>33</v>
      </c>
      <c r="P3659" cm="1">
        <f t="array" ref="P3659">IF(Q3659&gt;0,INDEX(Q3659:Q15793,MATCH(TRUE,INDEX(Q3659:Q15793="",,),0)-1),"")</f>
        <v>8</v>
      </c>
      <c r="Q3659">
        <f t="shared" si="84"/>
        <v>5</v>
      </c>
      <c r="R3659">
        <f>IF(P3659="","",0)</f>
        <v>0</v>
      </c>
    </row>
    <row r="3660" spans="1:18" x14ac:dyDescent="0.3">
      <c r="A3660" t="s">
        <v>538</v>
      </c>
      <c r="B3660" s="1">
        <v>38861</v>
      </c>
      <c r="C3660" t="s">
        <v>539</v>
      </c>
      <c r="D3660" t="s">
        <v>586</v>
      </c>
      <c r="E3660" t="s">
        <v>587</v>
      </c>
      <c r="G3660" s="6" t="s">
        <v>88</v>
      </c>
      <c r="H3660" t="s">
        <v>67</v>
      </c>
      <c r="I3660" t="s">
        <v>45</v>
      </c>
      <c r="J3660" t="s">
        <v>93</v>
      </c>
      <c r="K3660">
        <v>0.1</v>
      </c>
      <c r="L3660">
        <v>62.4</v>
      </c>
      <c r="M3660" t="s">
        <v>555</v>
      </c>
      <c r="N3660">
        <v>62.4</v>
      </c>
      <c r="P3660" cm="1">
        <f t="array" ref="P3660">IF(Q3660&gt;0,INDEX(Q3660:Q15794,MATCH(TRUE,INDEX(Q3660:Q15794="",,),0)-1),"")</f>
        <v>8</v>
      </c>
      <c r="Q3660">
        <f t="shared" si="84"/>
        <v>5</v>
      </c>
      <c r="R3660">
        <f>IF(P3660="","",0)</f>
        <v>0</v>
      </c>
    </row>
    <row r="3661" spans="1:18" x14ac:dyDescent="0.3">
      <c r="A3661" t="s">
        <v>538</v>
      </c>
      <c r="B3661" s="1">
        <v>38861</v>
      </c>
      <c r="C3661" t="s">
        <v>539</v>
      </c>
      <c r="D3661" t="s">
        <v>586</v>
      </c>
      <c r="E3661" t="s">
        <v>587</v>
      </c>
      <c r="G3661" s="6" t="s">
        <v>88</v>
      </c>
      <c r="H3661" t="s">
        <v>41</v>
      </c>
      <c r="I3661" t="s">
        <v>45</v>
      </c>
      <c r="J3661" t="s">
        <v>93</v>
      </c>
      <c r="K3661">
        <v>0.3</v>
      </c>
      <c r="L3661">
        <v>90</v>
      </c>
      <c r="M3661" t="s">
        <v>555</v>
      </c>
      <c r="N3661">
        <v>90</v>
      </c>
      <c r="P3661" cm="1">
        <f t="array" ref="P3661">IF(Q3661&gt;0,INDEX(Q3661:Q15795,MATCH(TRUE,INDEX(Q3661:Q15795="",,),0)-1),"")</f>
        <v>8</v>
      </c>
      <c r="Q3661">
        <f t="shared" si="84"/>
        <v>5</v>
      </c>
      <c r="R3661">
        <f>IF(P3661="","",0)</f>
        <v>0</v>
      </c>
    </row>
    <row r="3662" spans="1:18" x14ac:dyDescent="0.3">
      <c r="A3662" t="s">
        <v>538</v>
      </c>
      <c r="B3662" s="1">
        <v>38861</v>
      </c>
      <c r="C3662" t="s">
        <v>539</v>
      </c>
      <c r="D3662" t="s">
        <v>586</v>
      </c>
      <c r="E3662" t="s">
        <v>587</v>
      </c>
      <c r="G3662" s="6" t="s">
        <v>88</v>
      </c>
      <c r="H3662" t="s">
        <v>85</v>
      </c>
      <c r="I3662" t="s">
        <v>21</v>
      </c>
      <c r="J3662" t="s">
        <v>73</v>
      </c>
      <c r="K3662">
        <v>8</v>
      </c>
      <c r="L3662">
        <v>25</v>
      </c>
      <c r="M3662" t="s">
        <v>555</v>
      </c>
      <c r="N3662">
        <v>25</v>
      </c>
      <c r="P3662" cm="1">
        <f t="array" ref="P3662">IF(Q3662&gt;0,INDEX(Q3662:Q15796,MATCH(TRUE,INDEX(Q3662:Q15796="",,),0)-1),"")</f>
        <v>8</v>
      </c>
      <c r="Q3662">
        <f t="shared" si="84"/>
        <v>5</v>
      </c>
      <c r="R3662">
        <f>IF(P3662="","",0)</f>
        <v>0</v>
      </c>
    </row>
    <row r="3663" spans="1:18" x14ac:dyDescent="0.3">
      <c r="A3663" t="s">
        <v>538</v>
      </c>
      <c r="B3663" s="1">
        <v>38861</v>
      </c>
      <c r="C3663" t="s">
        <v>539</v>
      </c>
      <c r="D3663" t="s">
        <v>586</v>
      </c>
      <c r="E3663" t="s">
        <v>587</v>
      </c>
      <c r="G3663" s="6" t="s">
        <v>88</v>
      </c>
      <c r="H3663" t="s">
        <v>67</v>
      </c>
      <c r="I3663" t="s">
        <v>21</v>
      </c>
      <c r="J3663" t="s">
        <v>73</v>
      </c>
      <c r="K3663">
        <v>0.1</v>
      </c>
      <c r="L3663">
        <v>25</v>
      </c>
      <c r="M3663" t="s">
        <v>555</v>
      </c>
      <c r="N3663">
        <v>25</v>
      </c>
      <c r="P3663" cm="1">
        <f t="array" ref="P3663">IF(Q3663&gt;0,INDEX(Q3663:Q15797,MATCH(TRUE,INDEX(Q3663:Q15797="",,),0)-1),"")</f>
        <v>8</v>
      </c>
      <c r="Q3663">
        <f t="shared" si="84"/>
        <v>5</v>
      </c>
      <c r="R3663">
        <f>IF(P3663="","",0)</f>
        <v>0</v>
      </c>
    </row>
    <row r="3664" spans="1:18" x14ac:dyDescent="0.3">
      <c r="A3664" t="s">
        <v>538</v>
      </c>
      <c r="B3664" s="1">
        <v>38861</v>
      </c>
      <c r="C3664" t="s">
        <v>539</v>
      </c>
      <c r="D3664" t="s">
        <v>586</v>
      </c>
      <c r="E3664" t="s">
        <v>587</v>
      </c>
      <c r="G3664" t="s">
        <v>19</v>
      </c>
      <c r="H3664" t="s">
        <v>96</v>
      </c>
      <c r="I3664" t="s">
        <v>21</v>
      </c>
      <c r="J3664" t="s">
        <v>73</v>
      </c>
      <c r="K3664">
        <v>99</v>
      </c>
      <c r="L3664">
        <v>22</v>
      </c>
      <c r="M3664" t="s">
        <v>445</v>
      </c>
      <c r="N3664">
        <v>22</v>
      </c>
      <c r="P3664" cm="1">
        <f t="array" ref="P3664">IF(Q3664&gt;0,INDEX(Q3664:Q15798,MATCH(TRUE,INDEX(Q3664:Q15798="",,),0)-1),"")</f>
        <v>8</v>
      </c>
      <c r="Q3664">
        <f t="shared" si="84"/>
        <v>6</v>
      </c>
      <c r="R3664">
        <f>IF(P3664="","",0)</f>
        <v>0</v>
      </c>
    </row>
    <row r="3665" spans="1:18" x14ac:dyDescent="0.3">
      <c r="A3665" t="s">
        <v>538</v>
      </c>
      <c r="B3665" s="1">
        <v>38861</v>
      </c>
      <c r="C3665" t="s">
        <v>539</v>
      </c>
      <c r="D3665" t="s">
        <v>586</v>
      </c>
      <c r="E3665" t="s">
        <v>587</v>
      </c>
      <c r="G3665" t="s">
        <v>19</v>
      </c>
      <c r="H3665" t="s">
        <v>128</v>
      </c>
      <c r="I3665" t="s">
        <v>21</v>
      </c>
      <c r="J3665" t="s">
        <v>73</v>
      </c>
      <c r="K3665">
        <v>134</v>
      </c>
      <c r="L3665">
        <v>34</v>
      </c>
      <c r="M3665" t="s">
        <v>445</v>
      </c>
      <c r="N3665">
        <v>34</v>
      </c>
      <c r="P3665" cm="1">
        <f t="array" ref="P3665">IF(Q3665&gt;0,INDEX(Q3665:Q15799,MATCH(TRUE,INDEX(Q3665:Q15799="",,),0)-1),"")</f>
        <v>8</v>
      </c>
      <c r="Q3665">
        <f t="shared" si="84"/>
        <v>6</v>
      </c>
      <c r="R3665">
        <f>IF(P3665="","",0)</f>
        <v>0</v>
      </c>
    </row>
    <row r="3666" spans="1:18" x14ac:dyDescent="0.3">
      <c r="A3666" t="s">
        <v>538</v>
      </c>
      <c r="B3666" s="1">
        <v>38861</v>
      </c>
      <c r="C3666" t="s">
        <v>539</v>
      </c>
      <c r="D3666" t="s">
        <v>586</v>
      </c>
      <c r="E3666" t="s">
        <v>587</v>
      </c>
      <c r="G3666" t="s">
        <v>19</v>
      </c>
      <c r="H3666" t="s">
        <v>41</v>
      </c>
      <c r="I3666" t="s">
        <v>21</v>
      </c>
      <c r="J3666" t="s">
        <v>73</v>
      </c>
      <c r="K3666">
        <v>33</v>
      </c>
      <c r="L3666">
        <v>27</v>
      </c>
      <c r="M3666" t="s">
        <v>445</v>
      </c>
      <c r="N3666">
        <v>37.770000000000003</v>
      </c>
      <c r="P3666" cm="1">
        <f t="array" ref="P3666">IF(Q3666&gt;0,INDEX(Q3666:Q15800,MATCH(TRUE,INDEX(Q3666:Q15800="",,),0)-1),"")</f>
        <v>8</v>
      </c>
      <c r="Q3666">
        <f t="shared" si="84"/>
        <v>6</v>
      </c>
      <c r="R3666">
        <f>IF(P3666="","",0)</f>
        <v>0</v>
      </c>
    </row>
    <row r="3667" spans="1:18" x14ac:dyDescent="0.3">
      <c r="A3667" t="s">
        <v>538</v>
      </c>
      <c r="B3667" s="1">
        <v>38861</v>
      </c>
      <c r="C3667" t="s">
        <v>539</v>
      </c>
      <c r="D3667" t="s">
        <v>586</v>
      </c>
      <c r="E3667" t="s">
        <v>587</v>
      </c>
      <c r="G3667" t="s">
        <v>19</v>
      </c>
      <c r="H3667" t="s">
        <v>101</v>
      </c>
      <c r="I3667" t="s">
        <v>21</v>
      </c>
      <c r="J3667" t="s">
        <v>73</v>
      </c>
      <c r="K3667">
        <v>27</v>
      </c>
      <c r="L3667">
        <v>33</v>
      </c>
      <c r="M3667" t="s">
        <v>445</v>
      </c>
      <c r="N3667">
        <v>33</v>
      </c>
      <c r="P3667" cm="1">
        <f t="array" ref="P3667">IF(Q3667&gt;0,INDEX(Q3667:Q15801,MATCH(TRUE,INDEX(Q3667:Q15801="",,),0)-1),"")</f>
        <v>8</v>
      </c>
      <c r="Q3667">
        <f t="shared" si="84"/>
        <v>6</v>
      </c>
      <c r="R3667">
        <f>IF(P3667="","",0)</f>
        <v>0</v>
      </c>
    </row>
    <row r="3668" spans="1:18" x14ac:dyDescent="0.3">
      <c r="A3668" t="s">
        <v>538</v>
      </c>
      <c r="B3668" s="1">
        <v>38861</v>
      </c>
      <c r="C3668" t="s">
        <v>539</v>
      </c>
      <c r="D3668" t="s">
        <v>586</v>
      </c>
      <c r="E3668" t="s">
        <v>587</v>
      </c>
      <c r="G3668" s="6" t="s">
        <v>88</v>
      </c>
      <c r="H3668" t="s">
        <v>67</v>
      </c>
      <c r="I3668" t="s">
        <v>45</v>
      </c>
      <c r="J3668" t="s">
        <v>93</v>
      </c>
      <c r="K3668">
        <v>0.1</v>
      </c>
      <c r="L3668">
        <v>62.4</v>
      </c>
      <c r="M3668" t="s">
        <v>445</v>
      </c>
      <c r="N3668">
        <v>62.4</v>
      </c>
      <c r="P3668" cm="1">
        <f t="array" ref="P3668">IF(Q3668&gt;0,INDEX(Q3668:Q15802,MATCH(TRUE,INDEX(Q3668:Q15802="",,),0)-1),"")</f>
        <v>8</v>
      </c>
      <c r="Q3668">
        <f t="shared" si="84"/>
        <v>6</v>
      </c>
      <c r="R3668">
        <f>IF(P3668="","",0)</f>
        <v>0</v>
      </c>
    </row>
    <row r="3669" spans="1:18" x14ac:dyDescent="0.3">
      <c r="A3669" t="s">
        <v>538</v>
      </c>
      <c r="B3669" s="1">
        <v>38861</v>
      </c>
      <c r="C3669" t="s">
        <v>539</v>
      </c>
      <c r="D3669" t="s">
        <v>586</v>
      </c>
      <c r="E3669" t="s">
        <v>587</v>
      </c>
      <c r="G3669" s="6" t="s">
        <v>88</v>
      </c>
      <c r="H3669" t="s">
        <v>41</v>
      </c>
      <c r="I3669" t="s">
        <v>45</v>
      </c>
      <c r="J3669" t="s">
        <v>93</v>
      </c>
      <c r="K3669">
        <v>0.3</v>
      </c>
      <c r="L3669">
        <v>90</v>
      </c>
      <c r="M3669" t="s">
        <v>445</v>
      </c>
      <c r="N3669">
        <v>90</v>
      </c>
      <c r="P3669" cm="1">
        <f t="array" ref="P3669">IF(Q3669&gt;0,INDEX(Q3669:Q15803,MATCH(TRUE,INDEX(Q3669:Q15803="",,),0)-1),"")</f>
        <v>8</v>
      </c>
      <c r="Q3669">
        <f t="shared" si="84"/>
        <v>6</v>
      </c>
      <c r="R3669">
        <f>IF(P3669="","",0)</f>
        <v>0</v>
      </c>
    </row>
    <row r="3670" spans="1:18" x14ac:dyDescent="0.3">
      <c r="A3670" t="s">
        <v>538</v>
      </c>
      <c r="B3670" s="1">
        <v>38861</v>
      </c>
      <c r="C3670" t="s">
        <v>539</v>
      </c>
      <c r="D3670" t="s">
        <v>586</v>
      </c>
      <c r="E3670" t="s">
        <v>587</v>
      </c>
      <c r="G3670" s="6" t="s">
        <v>88</v>
      </c>
      <c r="H3670" t="s">
        <v>85</v>
      </c>
      <c r="I3670" t="s">
        <v>21</v>
      </c>
      <c r="J3670" t="s">
        <v>73</v>
      </c>
      <c r="K3670">
        <v>8</v>
      </c>
      <c r="L3670">
        <v>25</v>
      </c>
      <c r="M3670" t="s">
        <v>445</v>
      </c>
      <c r="N3670">
        <v>25</v>
      </c>
      <c r="P3670" cm="1">
        <f t="array" ref="P3670">IF(Q3670&gt;0,INDEX(Q3670:Q15804,MATCH(TRUE,INDEX(Q3670:Q15804="",,),0)-1),"")</f>
        <v>8</v>
      </c>
      <c r="Q3670">
        <f t="shared" si="84"/>
        <v>6</v>
      </c>
      <c r="R3670">
        <f>IF(P3670="","",0)</f>
        <v>0</v>
      </c>
    </row>
    <row r="3671" spans="1:18" x14ac:dyDescent="0.3">
      <c r="A3671" t="s">
        <v>538</v>
      </c>
      <c r="B3671" s="1">
        <v>38861</v>
      </c>
      <c r="C3671" t="s">
        <v>539</v>
      </c>
      <c r="D3671" t="s">
        <v>586</v>
      </c>
      <c r="E3671" t="s">
        <v>587</v>
      </c>
      <c r="G3671" s="6" t="s">
        <v>88</v>
      </c>
      <c r="H3671" t="s">
        <v>67</v>
      </c>
      <c r="I3671" t="s">
        <v>21</v>
      </c>
      <c r="J3671" t="s">
        <v>73</v>
      </c>
      <c r="K3671">
        <v>0.1</v>
      </c>
      <c r="L3671">
        <v>25</v>
      </c>
      <c r="M3671" t="s">
        <v>445</v>
      </c>
      <c r="N3671">
        <v>25</v>
      </c>
      <c r="P3671" cm="1">
        <f t="array" ref="P3671">IF(Q3671&gt;0,INDEX(Q3671:Q15805,MATCH(TRUE,INDEX(Q3671:Q15805="",,),0)-1),"")</f>
        <v>8</v>
      </c>
      <c r="Q3671">
        <f t="shared" si="84"/>
        <v>6</v>
      </c>
      <c r="R3671">
        <f>IF(P3671="","",0)</f>
        <v>0</v>
      </c>
    </row>
    <row r="3672" spans="1:18" x14ac:dyDescent="0.3">
      <c r="A3672" t="s">
        <v>538</v>
      </c>
      <c r="B3672" s="1">
        <v>38861</v>
      </c>
      <c r="C3672" t="s">
        <v>539</v>
      </c>
      <c r="D3672" t="s">
        <v>586</v>
      </c>
      <c r="E3672" t="s">
        <v>587</v>
      </c>
      <c r="G3672" t="s">
        <v>19</v>
      </c>
      <c r="H3672" t="s">
        <v>96</v>
      </c>
      <c r="I3672" t="s">
        <v>21</v>
      </c>
      <c r="J3672" t="s">
        <v>73</v>
      </c>
      <c r="K3672">
        <v>99</v>
      </c>
      <c r="L3672">
        <v>22</v>
      </c>
      <c r="M3672" t="s">
        <v>574</v>
      </c>
      <c r="N3672">
        <v>23</v>
      </c>
      <c r="P3672" cm="1">
        <f t="array" ref="P3672">IF(Q3672&gt;0,INDEX(Q3672:Q15806,MATCH(TRUE,INDEX(Q3672:Q15806="",,),0)-1),"")</f>
        <v>8</v>
      </c>
      <c r="Q3672">
        <f t="shared" si="84"/>
        <v>7</v>
      </c>
      <c r="R3672">
        <f>IF(P3672="","",0)</f>
        <v>0</v>
      </c>
    </row>
    <row r="3673" spans="1:18" x14ac:dyDescent="0.3">
      <c r="A3673" t="s">
        <v>538</v>
      </c>
      <c r="B3673" s="1">
        <v>38861</v>
      </c>
      <c r="C3673" t="s">
        <v>539</v>
      </c>
      <c r="D3673" t="s">
        <v>586</v>
      </c>
      <c r="E3673" t="s">
        <v>587</v>
      </c>
      <c r="G3673" t="s">
        <v>19</v>
      </c>
      <c r="H3673" t="s">
        <v>128</v>
      </c>
      <c r="I3673" t="s">
        <v>21</v>
      </c>
      <c r="J3673" t="s">
        <v>73</v>
      </c>
      <c r="K3673">
        <v>134</v>
      </c>
      <c r="L3673">
        <v>34</v>
      </c>
      <c r="M3673" t="s">
        <v>574</v>
      </c>
      <c r="N3673">
        <v>35</v>
      </c>
      <c r="P3673" cm="1">
        <f t="array" ref="P3673">IF(Q3673&gt;0,INDEX(Q3673:Q15807,MATCH(TRUE,INDEX(Q3673:Q15807="",,),0)-1),"")</f>
        <v>8</v>
      </c>
      <c r="Q3673">
        <f t="shared" si="84"/>
        <v>7</v>
      </c>
      <c r="R3673">
        <f>IF(P3673="","",0)</f>
        <v>0</v>
      </c>
    </row>
    <row r="3674" spans="1:18" x14ac:dyDescent="0.3">
      <c r="A3674" t="s">
        <v>538</v>
      </c>
      <c r="B3674" s="1">
        <v>38861</v>
      </c>
      <c r="C3674" t="s">
        <v>539</v>
      </c>
      <c r="D3674" t="s">
        <v>586</v>
      </c>
      <c r="E3674" t="s">
        <v>587</v>
      </c>
      <c r="G3674" t="s">
        <v>19</v>
      </c>
      <c r="H3674" t="s">
        <v>41</v>
      </c>
      <c r="I3674" t="s">
        <v>21</v>
      </c>
      <c r="J3674" t="s">
        <v>73</v>
      </c>
      <c r="K3674">
        <v>33</v>
      </c>
      <c r="L3674">
        <v>27</v>
      </c>
      <c r="M3674" t="s">
        <v>574</v>
      </c>
      <c r="N3674">
        <v>28</v>
      </c>
      <c r="P3674" cm="1">
        <f t="array" ref="P3674">IF(Q3674&gt;0,INDEX(Q3674:Q15808,MATCH(TRUE,INDEX(Q3674:Q15808="",,),0)-1),"")</f>
        <v>8</v>
      </c>
      <c r="Q3674">
        <f t="shared" si="84"/>
        <v>7</v>
      </c>
      <c r="R3674">
        <f>IF(P3674="","",0)</f>
        <v>0</v>
      </c>
    </row>
    <row r="3675" spans="1:18" x14ac:dyDescent="0.3">
      <c r="A3675" t="s">
        <v>538</v>
      </c>
      <c r="B3675" s="1">
        <v>38861</v>
      </c>
      <c r="C3675" t="s">
        <v>539</v>
      </c>
      <c r="D3675" t="s">
        <v>586</v>
      </c>
      <c r="E3675" t="s">
        <v>587</v>
      </c>
      <c r="G3675" t="s">
        <v>19</v>
      </c>
      <c r="H3675" t="s">
        <v>101</v>
      </c>
      <c r="I3675" t="s">
        <v>21</v>
      </c>
      <c r="J3675" t="s">
        <v>73</v>
      </c>
      <c r="K3675">
        <v>27</v>
      </c>
      <c r="L3675">
        <v>33</v>
      </c>
      <c r="M3675" t="s">
        <v>574</v>
      </c>
      <c r="N3675">
        <v>34</v>
      </c>
      <c r="P3675" cm="1">
        <f t="array" ref="P3675">IF(Q3675&gt;0,INDEX(Q3675:Q15809,MATCH(TRUE,INDEX(Q3675:Q15809="",,),0)-1),"")</f>
        <v>8</v>
      </c>
      <c r="Q3675">
        <f t="shared" si="84"/>
        <v>7</v>
      </c>
      <c r="R3675">
        <f>IF(P3675="","",0)</f>
        <v>0</v>
      </c>
    </row>
    <row r="3676" spans="1:18" x14ac:dyDescent="0.3">
      <c r="A3676" t="s">
        <v>538</v>
      </c>
      <c r="B3676" s="1">
        <v>38861</v>
      </c>
      <c r="C3676" t="s">
        <v>539</v>
      </c>
      <c r="D3676" t="s">
        <v>586</v>
      </c>
      <c r="E3676" t="s">
        <v>587</v>
      </c>
      <c r="G3676" s="6" t="s">
        <v>88</v>
      </c>
      <c r="H3676" t="s">
        <v>67</v>
      </c>
      <c r="I3676" t="s">
        <v>45</v>
      </c>
      <c r="J3676" t="s">
        <v>93</v>
      </c>
      <c r="K3676">
        <v>0.1</v>
      </c>
      <c r="L3676">
        <v>62.4</v>
      </c>
      <c r="M3676" t="s">
        <v>574</v>
      </c>
      <c r="N3676">
        <v>62.4</v>
      </c>
      <c r="P3676" cm="1">
        <f t="array" ref="P3676">IF(Q3676&gt;0,INDEX(Q3676:Q15810,MATCH(TRUE,INDEX(Q3676:Q15810="",,),0)-1),"")</f>
        <v>8</v>
      </c>
      <c r="Q3676">
        <f t="shared" si="84"/>
        <v>7</v>
      </c>
      <c r="R3676">
        <f>IF(P3676="","",0)</f>
        <v>0</v>
      </c>
    </row>
    <row r="3677" spans="1:18" x14ac:dyDescent="0.3">
      <c r="A3677" t="s">
        <v>538</v>
      </c>
      <c r="B3677" s="1">
        <v>38861</v>
      </c>
      <c r="C3677" t="s">
        <v>539</v>
      </c>
      <c r="D3677" t="s">
        <v>586</v>
      </c>
      <c r="E3677" t="s">
        <v>587</v>
      </c>
      <c r="G3677" s="6" t="s">
        <v>88</v>
      </c>
      <c r="H3677" t="s">
        <v>41</v>
      </c>
      <c r="I3677" t="s">
        <v>45</v>
      </c>
      <c r="J3677" t="s">
        <v>93</v>
      </c>
      <c r="K3677">
        <v>0.3</v>
      </c>
      <c r="L3677">
        <v>90</v>
      </c>
      <c r="M3677" t="s">
        <v>574</v>
      </c>
      <c r="N3677">
        <v>90</v>
      </c>
      <c r="P3677" cm="1">
        <f t="array" ref="P3677">IF(Q3677&gt;0,INDEX(Q3677:Q15811,MATCH(TRUE,INDEX(Q3677:Q15811="",,),0)-1),"")</f>
        <v>8</v>
      </c>
      <c r="Q3677">
        <f t="shared" si="84"/>
        <v>7</v>
      </c>
      <c r="R3677">
        <f>IF(P3677="","",0)</f>
        <v>0</v>
      </c>
    </row>
    <row r="3678" spans="1:18" x14ac:dyDescent="0.3">
      <c r="A3678" t="s">
        <v>538</v>
      </c>
      <c r="B3678" s="1">
        <v>38861</v>
      </c>
      <c r="C3678" t="s">
        <v>539</v>
      </c>
      <c r="D3678" t="s">
        <v>586</v>
      </c>
      <c r="E3678" t="s">
        <v>587</v>
      </c>
      <c r="G3678" s="6" t="s">
        <v>88</v>
      </c>
      <c r="H3678" t="s">
        <v>85</v>
      </c>
      <c r="I3678" t="s">
        <v>21</v>
      </c>
      <c r="J3678" t="s">
        <v>73</v>
      </c>
      <c r="K3678">
        <v>8</v>
      </c>
      <c r="L3678">
        <v>25</v>
      </c>
      <c r="M3678" t="s">
        <v>574</v>
      </c>
      <c r="N3678">
        <v>25</v>
      </c>
      <c r="P3678" cm="1">
        <f t="array" ref="P3678">IF(Q3678&gt;0,INDEX(Q3678:Q15812,MATCH(TRUE,INDEX(Q3678:Q15812="",,),0)-1),"")</f>
        <v>8</v>
      </c>
      <c r="Q3678">
        <f t="shared" si="84"/>
        <v>7</v>
      </c>
      <c r="R3678">
        <f>IF(P3678="","",0)</f>
        <v>0</v>
      </c>
    </row>
    <row r="3679" spans="1:18" x14ac:dyDescent="0.3">
      <c r="A3679" t="s">
        <v>538</v>
      </c>
      <c r="B3679" s="1">
        <v>38861</v>
      </c>
      <c r="C3679" t="s">
        <v>539</v>
      </c>
      <c r="D3679" t="s">
        <v>586</v>
      </c>
      <c r="E3679" t="s">
        <v>587</v>
      </c>
      <c r="G3679" s="6" t="s">
        <v>88</v>
      </c>
      <c r="H3679" t="s">
        <v>67</v>
      </c>
      <c r="I3679" t="s">
        <v>21</v>
      </c>
      <c r="J3679" t="s">
        <v>73</v>
      </c>
      <c r="K3679">
        <v>0.1</v>
      </c>
      <c r="L3679">
        <v>25</v>
      </c>
      <c r="M3679" t="s">
        <v>574</v>
      </c>
      <c r="N3679">
        <v>25</v>
      </c>
      <c r="P3679" cm="1">
        <f t="array" ref="P3679">IF(Q3679&gt;0,INDEX(Q3679:Q15813,MATCH(TRUE,INDEX(Q3679:Q15813="",,),0)-1),"")</f>
        <v>8</v>
      </c>
      <c r="Q3679">
        <f t="shared" si="84"/>
        <v>7</v>
      </c>
      <c r="R3679">
        <f>IF(P3679="","",0)</f>
        <v>0</v>
      </c>
    </row>
    <row r="3680" spans="1:18" x14ac:dyDescent="0.3">
      <c r="A3680" t="s">
        <v>538</v>
      </c>
      <c r="B3680" s="1">
        <v>38861</v>
      </c>
      <c r="C3680" t="s">
        <v>539</v>
      </c>
      <c r="D3680" t="s">
        <v>586</v>
      </c>
      <c r="E3680" t="s">
        <v>587</v>
      </c>
      <c r="G3680" t="s">
        <v>19</v>
      </c>
      <c r="H3680" t="s">
        <v>96</v>
      </c>
      <c r="I3680" t="s">
        <v>21</v>
      </c>
      <c r="J3680" t="s">
        <v>73</v>
      </c>
      <c r="K3680">
        <v>99</v>
      </c>
      <c r="L3680">
        <v>22</v>
      </c>
      <c r="M3680" t="s">
        <v>544</v>
      </c>
      <c r="N3680">
        <v>23.01</v>
      </c>
      <c r="P3680" cm="1">
        <f t="array" ref="P3680">IF(Q3680&gt;0,INDEX(Q3680:Q15814,MATCH(TRUE,INDEX(Q3680:Q15814="",,),0)-1),"")</f>
        <v>8</v>
      </c>
      <c r="Q3680">
        <f t="shared" si="84"/>
        <v>8</v>
      </c>
      <c r="R3680">
        <f>IF(P3680="","",0)</f>
        <v>0</v>
      </c>
    </row>
    <row r="3681" spans="1:18" x14ac:dyDescent="0.3">
      <c r="A3681" t="s">
        <v>538</v>
      </c>
      <c r="B3681" s="1">
        <v>38861</v>
      </c>
      <c r="C3681" t="s">
        <v>539</v>
      </c>
      <c r="D3681" t="s">
        <v>586</v>
      </c>
      <c r="E3681" t="s">
        <v>587</v>
      </c>
      <c r="G3681" t="s">
        <v>19</v>
      </c>
      <c r="H3681" t="s">
        <v>128</v>
      </c>
      <c r="I3681" t="s">
        <v>21</v>
      </c>
      <c r="J3681" t="s">
        <v>73</v>
      </c>
      <c r="K3681">
        <v>134</v>
      </c>
      <c r="L3681">
        <v>34</v>
      </c>
      <c r="M3681" t="s">
        <v>544</v>
      </c>
      <c r="N3681">
        <v>34.51</v>
      </c>
      <c r="P3681" cm="1">
        <f t="array" ref="P3681">IF(Q3681&gt;0,INDEX(Q3681:Q15815,MATCH(TRUE,INDEX(Q3681:Q15815="",,),0)-1),"")</f>
        <v>8</v>
      </c>
      <c r="Q3681">
        <f t="shared" si="84"/>
        <v>8</v>
      </c>
      <c r="R3681">
        <f>IF(P3681="","",0)</f>
        <v>0</v>
      </c>
    </row>
    <row r="3682" spans="1:18" x14ac:dyDescent="0.3">
      <c r="A3682" t="s">
        <v>538</v>
      </c>
      <c r="B3682" s="1">
        <v>38861</v>
      </c>
      <c r="C3682" t="s">
        <v>539</v>
      </c>
      <c r="D3682" t="s">
        <v>586</v>
      </c>
      <c r="E3682" t="s">
        <v>587</v>
      </c>
      <c r="G3682" t="s">
        <v>19</v>
      </c>
      <c r="H3682" t="s">
        <v>41</v>
      </c>
      <c r="I3682" t="s">
        <v>21</v>
      </c>
      <c r="J3682" t="s">
        <v>73</v>
      </c>
      <c r="K3682">
        <v>33</v>
      </c>
      <c r="L3682">
        <v>27</v>
      </c>
      <c r="M3682" t="s">
        <v>544</v>
      </c>
      <c r="N3682">
        <v>28.51</v>
      </c>
      <c r="P3682" cm="1">
        <f t="array" ref="P3682">IF(Q3682&gt;0,INDEX(Q3682:Q15816,MATCH(TRUE,INDEX(Q3682:Q15816="",,),0)-1),"")</f>
        <v>8</v>
      </c>
      <c r="Q3682">
        <f t="shared" si="84"/>
        <v>8</v>
      </c>
      <c r="R3682">
        <f>IF(P3682="","",0)</f>
        <v>0</v>
      </c>
    </row>
    <row r="3683" spans="1:18" x14ac:dyDescent="0.3">
      <c r="A3683" t="s">
        <v>538</v>
      </c>
      <c r="B3683" s="1">
        <v>38861</v>
      </c>
      <c r="C3683" t="s">
        <v>539</v>
      </c>
      <c r="D3683" t="s">
        <v>586</v>
      </c>
      <c r="E3683" t="s">
        <v>587</v>
      </c>
      <c r="G3683" t="s">
        <v>19</v>
      </c>
      <c r="H3683" t="s">
        <v>101</v>
      </c>
      <c r="I3683" t="s">
        <v>21</v>
      </c>
      <c r="J3683" t="s">
        <v>73</v>
      </c>
      <c r="K3683">
        <v>27</v>
      </c>
      <c r="L3683">
        <v>33</v>
      </c>
      <c r="M3683" t="s">
        <v>544</v>
      </c>
      <c r="N3683">
        <v>34.01</v>
      </c>
      <c r="P3683" cm="1">
        <f t="array" ref="P3683">IF(Q3683&gt;0,INDEX(Q3683:Q15817,MATCH(TRUE,INDEX(Q3683:Q15817="",,),0)-1),"")</f>
        <v>8</v>
      </c>
      <c r="Q3683">
        <f t="shared" si="84"/>
        <v>8</v>
      </c>
      <c r="R3683">
        <f>IF(P3683="","",0)</f>
        <v>0</v>
      </c>
    </row>
    <row r="3684" spans="1:18" x14ac:dyDescent="0.3">
      <c r="A3684" t="s">
        <v>538</v>
      </c>
      <c r="B3684" s="1">
        <v>38861</v>
      </c>
      <c r="C3684" t="s">
        <v>539</v>
      </c>
      <c r="D3684" t="s">
        <v>586</v>
      </c>
      <c r="E3684" t="s">
        <v>587</v>
      </c>
      <c r="G3684" s="6" t="s">
        <v>88</v>
      </c>
      <c r="H3684" t="s">
        <v>67</v>
      </c>
      <c r="I3684" t="s">
        <v>45</v>
      </c>
      <c r="J3684" t="s">
        <v>93</v>
      </c>
      <c r="K3684">
        <v>0.1</v>
      </c>
      <c r="L3684">
        <v>62.4</v>
      </c>
      <c r="M3684" t="s">
        <v>544</v>
      </c>
      <c r="N3684">
        <v>62.4</v>
      </c>
      <c r="P3684" cm="1">
        <f t="array" ref="P3684">IF(Q3684&gt;0,INDEX(Q3684:Q15818,MATCH(TRUE,INDEX(Q3684:Q15818="",,),0)-1),"")</f>
        <v>8</v>
      </c>
      <c r="Q3684">
        <f t="shared" si="84"/>
        <v>8</v>
      </c>
      <c r="R3684">
        <f>IF(P3684="","",0)</f>
        <v>0</v>
      </c>
    </row>
    <row r="3685" spans="1:18" x14ac:dyDescent="0.3">
      <c r="A3685" t="s">
        <v>538</v>
      </c>
      <c r="B3685" s="1">
        <v>38861</v>
      </c>
      <c r="C3685" t="s">
        <v>539</v>
      </c>
      <c r="D3685" t="s">
        <v>586</v>
      </c>
      <c r="E3685" t="s">
        <v>587</v>
      </c>
      <c r="G3685" s="6" t="s">
        <v>88</v>
      </c>
      <c r="H3685" t="s">
        <v>41</v>
      </c>
      <c r="I3685" t="s">
        <v>45</v>
      </c>
      <c r="J3685" t="s">
        <v>93</v>
      </c>
      <c r="K3685">
        <v>0.3</v>
      </c>
      <c r="L3685">
        <v>90</v>
      </c>
      <c r="M3685" t="s">
        <v>544</v>
      </c>
      <c r="N3685">
        <v>90</v>
      </c>
      <c r="P3685" cm="1">
        <f t="array" ref="P3685">IF(Q3685&gt;0,INDEX(Q3685:Q15819,MATCH(TRUE,INDEX(Q3685:Q15819="",,),0)-1),"")</f>
        <v>8</v>
      </c>
      <c r="Q3685">
        <f t="shared" si="84"/>
        <v>8</v>
      </c>
      <c r="R3685">
        <f>IF(P3685="","",0)</f>
        <v>0</v>
      </c>
    </row>
    <row r="3686" spans="1:18" x14ac:dyDescent="0.3">
      <c r="A3686" t="s">
        <v>538</v>
      </c>
      <c r="B3686" s="1">
        <v>38861</v>
      </c>
      <c r="C3686" t="s">
        <v>539</v>
      </c>
      <c r="D3686" t="s">
        <v>586</v>
      </c>
      <c r="E3686" t="s">
        <v>587</v>
      </c>
      <c r="G3686" s="6" t="s">
        <v>88</v>
      </c>
      <c r="H3686" t="s">
        <v>85</v>
      </c>
      <c r="I3686" t="s">
        <v>21</v>
      </c>
      <c r="J3686" t="s">
        <v>73</v>
      </c>
      <c r="K3686">
        <v>8</v>
      </c>
      <c r="L3686">
        <v>25</v>
      </c>
      <c r="M3686" t="s">
        <v>544</v>
      </c>
      <c r="N3686">
        <v>25</v>
      </c>
      <c r="P3686" cm="1">
        <f t="array" ref="P3686">IF(Q3686&gt;0,INDEX(Q3686:Q15820,MATCH(TRUE,INDEX(Q3686:Q15820="",,),0)-1),"")</f>
        <v>8</v>
      </c>
      <c r="Q3686">
        <f t="shared" si="84"/>
        <v>8</v>
      </c>
      <c r="R3686">
        <f>IF(P3686="","",0)</f>
        <v>0</v>
      </c>
    </row>
    <row r="3687" spans="1:18" x14ac:dyDescent="0.3">
      <c r="A3687" t="s">
        <v>538</v>
      </c>
      <c r="B3687" s="1">
        <v>38861</v>
      </c>
      <c r="C3687" t="s">
        <v>539</v>
      </c>
      <c r="D3687" t="s">
        <v>586</v>
      </c>
      <c r="E3687" t="s">
        <v>587</v>
      </c>
      <c r="G3687" s="6" t="s">
        <v>88</v>
      </c>
      <c r="H3687" t="s">
        <v>67</v>
      </c>
      <c r="I3687" t="s">
        <v>21</v>
      </c>
      <c r="J3687" t="s">
        <v>73</v>
      </c>
      <c r="K3687">
        <v>0.1</v>
      </c>
      <c r="L3687">
        <v>25</v>
      </c>
      <c r="M3687" t="s">
        <v>544</v>
      </c>
      <c r="N3687">
        <v>25</v>
      </c>
      <c r="P3687" cm="1">
        <f t="array" ref="P3687">IF(Q3687&gt;0,INDEX(Q3687:Q15821,MATCH(TRUE,INDEX(Q3687:Q15821="",,),0)-1),"")</f>
        <v>8</v>
      </c>
      <c r="Q3687">
        <f t="shared" si="84"/>
        <v>8</v>
      </c>
      <c r="R3687">
        <f>IF(P3687="","",0)</f>
        <v>0</v>
      </c>
    </row>
    <row r="3688" spans="1:18" x14ac:dyDescent="0.3">
      <c r="P3688" t="str" cm="1">
        <f t="array" ref="P3688">IF(Q3688&gt;0,INDEX(Q3688:Q15822,MATCH(TRUE,INDEX(Q3688:Q15822="",,),0)-1),"")</f>
        <v/>
      </c>
      <c r="R3688" t="str">
        <f>IF(P3688="","",0)</f>
        <v/>
      </c>
    </row>
    <row r="3689" spans="1:18" x14ac:dyDescent="0.3">
      <c r="A3689" t="s">
        <v>538</v>
      </c>
      <c r="B3689" s="1">
        <v>38861</v>
      </c>
      <c r="C3689" t="s">
        <v>539</v>
      </c>
      <c r="D3689" t="s">
        <v>588</v>
      </c>
      <c r="E3689" t="s">
        <v>589</v>
      </c>
      <c r="G3689" t="s">
        <v>19</v>
      </c>
      <c r="H3689" t="s">
        <v>41</v>
      </c>
      <c r="I3689" t="s">
        <v>45</v>
      </c>
      <c r="J3689" t="s">
        <v>93</v>
      </c>
      <c r="K3689">
        <v>116</v>
      </c>
      <c r="L3689">
        <v>158.19999999999999</v>
      </c>
      <c r="M3689" t="s">
        <v>590</v>
      </c>
      <c r="N3689">
        <v>449.1</v>
      </c>
      <c r="O3689" t="s">
        <v>24</v>
      </c>
      <c r="P3689" cm="1">
        <f t="array" ref="P3689">IF(Q3689&gt;0,INDEX(Q3689:Q15823,MATCH(TRUE,INDEX(Q3689:Q15823="",,),0)-1),"")</f>
        <v>11</v>
      </c>
      <c r="Q3689">
        <f>INT((ROW()-3689)/9)+1</f>
        <v>1</v>
      </c>
      <c r="R3689">
        <f>IF(P3689="","",0)</f>
        <v>0</v>
      </c>
    </row>
    <row r="3690" spans="1:18" x14ac:dyDescent="0.3">
      <c r="A3690" t="s">
        <v>538</v>
      </c>
      <c r="B3690" s="1">
        <v>38861</v>
      </c>
      <c r="C3690" t="s">
        <v>539</v>
      </c>
      <c r="D3690" t="s">
        <v>588</v>
      </c>
      <c r="E3690" t="s">
        <v>589</v>
      </c>
      <c r="G3690" t="s">
        <v>19</v>
      </c>
      <c r="H3690" t="s">
        <v>85</v>
      </c>
      <c r="I3690" t="s">
        <v>21</v>
      </c>
      <c r="J3690" t="s">
        <v>73</v>
      </c>
      <c r="K3690">
        <v>236</v>
      </c>
      <c r="L3690">
        <v>29</v>
      </c>
      <c r="M3690" t="s">
        <v>590</v>
      </c>
      <c r="N3690">
        <v>45</v>
      </c>
      <c r="O3690" t="s">
        <v>24</v>
      </c>
      <c r="P3690" cm="1">
        <f t="array" ref="P3690">IF(Q3690&gt;0,INDEX(Q3690:Q15824,MATCH(TRUE,INDEX(Q3690:Q15824="",,),0)-1),"")</f>
        <v>11</v>
      </c>
      <c r="Q3690">
        <f t="shared" ref="Q3690:Q3753" si="85">INT((ROW()-3689)/9)+1</f>
        <v>1</v>
      </c>
      <c r="R3690">
        <f>IF(P3690="","",0)</f>
        <v>0</v>
      </c>
    </row>
    <row r="3691" spans="1:18" x14ac:dyDescent="0.3">
      <c r="A3691" t="s">
        <v>538</v>
      </c>
      <c r="B3691" s="1">
        <v>38861</v>
      </c>
      <c r="C3691" t="s">
        <v>539</v>
      </c>
      <c r="D3691" t="s">
        <v>588</v>
      </c>
      <c r="E3691" t="s">
        <v>589</v>
      </c>
      <c r="G3691" t="s">
        <v>19</v>
      </c>
      <c r="H3691" t="s">
        <v>96</v>
      </c>
      <c r="I3691" t="s">
        <v>21</v>
      </c>
      <c r="J3691" t="s">
        <v>73</v>
      </c>
      <c r="K3691">
        <v>365</v>
      </c>
      <c r="L3691">
        <v>23</v>
      </c>
      <c r="M3691" t="s">
        <v>590</v>
      </c>
      <c r="N3691">
        <v>45</v>
      </c>
      <c r="O3691" t="s">
        <v>24</v>
      </c>
      <c r="P3691" cm="1">
        <f t="array" ref="P3691">IF(Q3691&gt;0,INDEX(Q3691:Q15825,MATCH(TRUE,INDEX(Q3691:Q15825="",,),0)-1),"")</f>
        <v>11</v>
      </c>
      <c r="Q3691">
        <f t="shared" si="85"/>
        <v>1</v>
      </c>
      <c r="R3691">
        <f>IF(P3691="","",0)</f>
        <v>0</v>
      </c>
    </row>
    <row r="3692" spans="1:18" x14ac:dyDescent="0.3">
      <c r="A3692" t="s">
        <v>538</v>
      </c>
      <c r="B3692" s="1">
        <v>38861</v>
      </c>
      <c r="C3692" t="s">
        <v>539</v>
      </c>
      <c r="D3692" t="s">
        <v>588</v>
      </c>
      <c r="E3692" t="s">
        <v>589</v>
      </c>
      <c r="G3692" t="s">
        <v>19</v>
      </c>
      <c r="H3692" t="s">
        <v>128</v>
      </c>
      <c r="I3692" t="s">
        <v>21</v>
      </c>
      <c r="J3692" t="s">
        <v>73</v>
      </c>
      <c r="K3692">
        <v>131</v>
      </c>
      <c r="L3692">
        <v>33</v>
      </c>
      <c r="M3692" t="s">
        <v>590</v>
      </c>
      <c r="N3692">
        <v>45</v>
      </c>
      <c r="O3692" t="s">
        <v>24</v>
      </c>
      <c r="P3692" cm="1">
        <f t="array" ref="P3692">IF(Q3692&gt;0,INDEX(Q3692:Q15826,MATCH(TRUE,INDEX(Q3692:Q15826="",,),0)-1),"")</f>
        <v>11</v>
      </c>
      <c r="Q3692">
        <f t="shared" si="85"/>
        <v>1</v>
      </c>
      <c r="R3692">
        <f>IF(P3692="","",0)</f>
        <v>0</v>
      </c>
    </row>
    <row r="3693" spans="1:18" x14ac:dyDescent="0.3">
      <c r="A3693" t="s">
        <v>538</v>
      </c>
      <c r="B3693" s="1">
        <v>38861</v>
      </c>
      <c r="C3693" t="s">
        <v>539</v>
      </c>
      <c r="D3693" t="s">
        <v>588</v>
      </c>
      <c r="E3693" t="s">
        <v>589</v>
      </c>
      <c r="G3693" t="s">
        <v>19</v>
      </c>
      <c r="H3693" t="s">
        <v>41</v>
      </c>
      <c r="I3693" t="s">
        <v>21</v>
      </c>
      <c r="J3693" t="s">
        <v>73</v>
      </c>
      <c r="K3693">
        <v>328</v>
      </c>
      <c r="L3693">
        <v>38</v>
      </c>
      <c r="M3693" t="s">
        <v>590</v>
      </c>
      <c r="N3693">
        <v>70</v>
      </c>
      <c r="O3693" t="s">
        <v>24</v>
      </c>
      <c r="P3693" cm="1">
        <f t="array" ref="P3693">IF(Q3693&gt;0,INDEX(Q3693:Q15827,MATCH(TRUE,INDEX(Q3693:Q15827="",,),0)-1),"")</f>
        <v>11</v>
      </c>
      <c r="Q3693">
        <f t="shared" si="85"/>
        <v>1</v>
      </c>
      <c r="R3693">
        <f>IF(P3693="","",0)</f>
        <v>0</v>
      </c>
    </row>
    <row r="3694" spans="1:18" x14ac:dyDescent="0.3">
      <c r="A3694" t="s">
        <v>538</v>
      </c>
      <c r="B3694" s="1">
        <v>38861</v>
      </c>
      <c r="C3694" t="s">
        <v>539</v>
      </c>
      <c r="D3694" t="s">
        <v>588</v>
      </c>
      <c r="E3694" t="s">
        <v>589</v>
      </c>
      <c r="G3694" t="s">
        <v>19</v>
      </c>
      <c r="H3694" t="s">
        <v>101</v>
      </c>
      <c r="I3694" t="s">
        <v>21</v>
      </c>
      <c r="J3694" t="s">
        <v>73</v>
      </c>
      <c r="K3694">
        <v>127</v>
      </c>
      <c r="L3694">
        <v>34</v>
      </c>
      <c r="M3694" t="s">
        <v>590</v>
      </c>
      <c r="N3694">
        <v>45</v>
      </c>
      <c r="O3694" t="s">
        <v>24</v>
      </c>
      <c r="P3694" cm="1">
        <f t="array" ref="P3694">IF(Q3694&gt;0,INDEX(Q3694:Q15828,MATCH(TRUE,INDEX(Q3694:Q15828="",,),0)-1),"")</f>
        <v>11</v>
      </c>
      <c r="Q3694">
        <f t="shared" si="85"/>
        <v>1</v>
      </c>
      <c r="R3694">
        <f>IF(P3694="","",0)</f>
        <v>0</v>
      </c>
    </row>
    <row r="3695" spans="1:18" x14ac:dyDescent="0.3">
      <c r="A3695" t="s">
        <v>538</v>
      </c>
      <c r="B3695" s="1">
        <v>38861</v>
      </c>
      <c r="C3695" t="s">
        <v>539</v>
      </c>
      <c r="D3695" t="s">
        <v>588</v>
      </c>
      <c r="E3695" t="s">
        <v>589</v>
      </c>
      <c r="G3695" s="6" t="s">
        <v>88</v>
      </c>
      <c r="H3695" t="s">
        <v>85</v>
      </c>
      <c r="I3695" t="s">
        <v>45</v>
      </c>
      <c r="J3695" t="s">
        <v>93</v>
      </c>
      <c r="K3695">
        <v>22</v>
      </c>
      <c r="L3695">
        <v>186.4</v>
      </c>
      <c r="M3695" t="s">
        <v>590</v>
      </c>
      <c r="N3695">
        <v>186.4</v>
      </c>
      <c r="O3695" t="s">
        <v>24</v>
      </c>
      <c r="P3695" cm="1">
        <f t="array" ref="P3695">IF(Q3695&gt;0,INDEX(Q3695:Q15829,MATCH(TRUE,INDEX(Q3695:Q15829="",,),0)-1),"")</f>
        <v>11</v>
      </c>
      <c r="Q3695">
        <f t="shared" si="85"/>
        <v>1</v>
      </c>
      <c r="R3695">
        <f>IF(P3695="","",0)</f>
        <v>0</v>
      </c>
    </row>
    <row r="3696" spans="1:18" x14ac:dyDescent="0.3">
      <c r="A3696" t="s">
        <v>538</v>
      </c>
      <c r="B3696" s="1">
        <v>38861</v>
      </c>
      <c r="C3696" t="s">
        <v>539</v>
      </c>
      <c r="D3696" t="s">
        <v>588</v>
      </c>
      <c r="E3696" t="s">
        <v>589</v>
      </c>
      <c r="G3696" s="6" t="s">
        <v>88</v>
      </c>
      <c r="H3696" t="s">
        <v>72</v>
      </c>
      <c r="I3696" t="s">
        <v>45</v>
      </c>
      <c r="J3696" t="s">
        <v>93</v>
      </c>
      <c r="K3696">
        <v>0.5</v>
      </c>
      <c r="L3696">
        <v>134.80000000000001</v>
      </c>
      <c r="M3696" t="s">
        <v>590</v>
      </c>
      <c r="N3696">
        <v>134.80000000000001</v>
      </c>
      <c r="O3696" t="s">
        <v>24</v>
      </c>
      <c r="P3696" cm="1">
        <f t="array" ref="P3696">IF(Q3696&gt;0,INDEX(Q3696:Q15830,MATCH(TRUE,INDEX(Q3696:Q15830="",,),0)-1),"")</f>
        <v>11</v>
      </c>
      <c r="Q3696">
        <f t="shared" si="85"/>
        <v>1</v>
      </c>
      <c r="R3696">
        <f>IF(P3696="","",0)</f>
        <v>0</v>
      </c>
    </row>
    <row r="3697" spans="1:18" x14ac:dyDescent="0.3">
      <c r="A3697" t="s">
        <v>538</v>
      </c>
      <c r="B3697" s="1">
        <v>38861</v>
      </c>
      <c r="C3697" t="s">
        <v>539</v>
      </c>
      <c r="D3697" t="s">
        <v>588</v>
      </c>
      <c r="E3697" t="s">
        <v>589</v>
      </c>
      <c r="G3697" s="6" t="s">
        <v>88</v>
      </c>
      <c r="H3697" t="s">
        <v>72</v>
      </c>
      <c r="I3697" t="s">
        <v>21</v>
      </c>
      <c r="J3697" t="s">
        <v>73</v>
      </c>
      <c r="K3697">
        <v>32</v>
      </c>
      <c r="L3697">
        <v>26</v>
      </c>
      <c r="M3697" t="s">
        <v>590</v>
      </c>
      <c r="N3697">
        <v>26</v>
      </c>
      <c r="O3697" t="s">
        <v>24</v>
      </c>
      <c r="P3697" cm="1">
        <f t="array" ref="P3697">IF(Q3697&gt;0,INDEX(Q3697:Q15831,MATCH(TRUE,INDEX(Q3697:Q15831="",,),0)-1),"")</f>
        <v>11</v>
      </c>
      <c r="Q3697">
        <f t="shared" si="85"/>
        <v>1</v>
      </c>
      <c r="R3697">
        <f>IF(P3697="","",0)</f>
        <v>0</v>
      </c>
    </row>
    <row r="3698" spans="1:18" x14ac:dyDescent="0.3">
      <c r="A3698" t="s">
        <v>538</v>
      </c>
      <c r="B3698" s="1">
        <v>38861</v>
      </c>
      <c r="C3698" t="s">
        <v>539</v>
      </c>
      <c r="D3698" t="s">
        <v>588</v>
      </c>
      <c r="E3698" t="s">
        <v>589</v>
      </c>
      <c r="G3698" t="s">
        <v>19</v>
      </c>
      <c r="H3698" t="s">
        <v>41</v>
      </c>
      <c r="I3698" t="s">
        <v>45</v>
      </c>
      <c r="J3698" t="s">
        <v>93</v>
      </c>
      <c r="K3698">
        <v>116</v>
      </c>
      <c r="L3698">
        <v>158.19999999999999</v>
      </c>
      <c r="M3698" t="s">
        <v>574</v>
      </c>
      <c r="N3698">
        <v>220</v>
      </c>
      <c r="P3698" cm="1">
        <f t="array" ref="P3698">IF(Q3698&gt;0,INDEX(Q3698:Q15832,MATCH(TRUE,INDEX(Q3698:Q15832="",,),0)-1),"")</f>
        <v>11</v>
      </c>
      <c r="Q3698">
        <f t="shared" si="85"/>
        <v>2</v>
      </c>
      <c r="R3698">
        <f>IF(P3698="","",0)</f>
        <v>0</v>
      </c>
    </row>
    <row r="3699" spans="1:18" x14ac:dyDescent="0.3">
      <c r="A3699" t="s">
        <v>538</v>
      </c>
      <c r="B3699" s="1">
        <v>38861</v>
      </c>
      <c r="C3699" t="s">
        <v>539</v>
      </c>
      <c r="D3699" t="s">
        <v>588</v>
      </c>
      <c r="E3699" t="s">
        <v>589</v>
      </c>
      <c r="G3699" t="s">
        <v>19</v>
      </c>
      <c r="H3699" t="s">
        <v>85</v>
      </c>
      <c r="I3699" t="s">
        <v>21</v>
      </c>
      <c r="J3699" t="s">
        <v>73</v>
      </c>
      <c r="K3699">
        <v>236</v>
      </c>
      <c r="L3699">
        <v>29</v>
      </c>
      <c r="M3699" t="s">
        <v>574</v>
      </c>
      <c r="N3699">
        <v>50.2</v>
      </c>
      <c r="P3699" cm="1">
        <f t="array" ref="P3699">IF(Q3699&gt;0,INDEX(Q3699:Q15833,MATCH(TRUE,INDEX(Q3699:Q15833="",,),0)-1),"")</f>
        <v>11</v>
      </c>
      <c r="Q3699">
        <f t="shared" si="85"/>
        <v>2</v>
      </c>
      <c r="R3699">
        <f>IF(P3699="","",0)</f>
        <v>0</v>
      </c>
    </row>
    <row r="3700" spans="1:18" x14ac:dyDescent="0.3">
      <c r="A3700" t="s">
        <v>538</v>
      </c>
      <c r="B3700" s="1">
        <v>38861</v>
      </c>
      <c r="C3700" t="s">
        <v>539</v>
      </c>
      <c r="D3700" t="s">
        <v>588</v>
      </c>
      <c r="E3700" t="s">
        <v>589</v>
      </c>
      <c r="G3700" t="s">
        <v>19</v>
      </c>
      <c r="H3700" t="s">
        <v>96</v>
      </c>
      <c r="I3700" t="s">
        <v>21</v>
      </c>
      <c r="J3700" t="s">
        <v>73</v>
      </c>
      <c r="K3700">
        <v>365</v>
      </c>
      <c r="L3700">
        <v>23</v>
      </c>
      <c r="M3700" t="s">
        <v>574</v>
      </c>
      <c r="N3700">
        <v>53.1</v>
      </c>
      <c r="P3700" cm="1">
        <f t="array" ref="P3700">IF(Q3700&gt;0,INDEX(Q3700:Q15834,MATCH(TRUE,INDEX(Q3700:Q15834="",,),0)-1),"")</f>
        <v>11</v>
      </c>
      <c r="Q3700">
        <f t="shared" si="85"/>
        <v>2</v>
      </c>
      <c r="R3700">
        <f>IF(P3700="","",0)</f>
        <v>0</v>
      </c>
    </row>
    <row r="3701" spans="1:18" x14ac:dyDescent="0.3">
      <c r="A3701" t="s">
        <v>538</v>
      </c>
      <c r="B3701" s="1">
        <v>38861</v>
      </c>
      <c r="C3701" t="s">
        <v>539</v>
      </c>
      <c r="D3701" t="s">
        <v>588</v>
      </c>
      <c r="E3701" t="s">
        <v>589</v>
      </c>
      <c r="G3701" t="s">
        <v>19</v>
      </c>
      <c r="H3701" t="s">
        <v>128</v>
      </c>
      <c r="I3701" t="s">
        <v>21</v>
      </c>
      <c r="J3701" t="s">
        <v>73</v>
      </c>
      <c r="K3701">
        <v>131</v>
      </c>
      <c r="L3701">
        <v>33</v>
      </c>
      <c r="M3701" t="s">
        <v>574</v>
      </c>
      <c r="N3701">
        <v>50.2</v>
      </c>
      <c r="P3701" cm="1">
        <f t="array" ref="P3701">IF(Q3701&gt;0,INDEX(Q3701:Q15835,MATCH(TRUE,INDEX(Q3701:Q15835="",,),0)-1),"")</f>
        <v>11</v>
      </c>
      <c r="Q3701">
        <f t="shared" si="85"/>
        <v>2</v>
      </c>
      <c r="R3701">
        <f>IF(P3701="","",0)</f>
        <v>0</v>
      </c>
    </row>
    <row r="3702" spans="1:18" x14ac:dyDescent="0.3">
      <c r="A3702" t="s">
        <v>538</v>
      </c>
      <c r="B3702" s="1">
        <v>38861</v>
      </c>
      <c r="C3702" t="s">
        <v>539</v>
      </c>
      <c r="D3702" t="s">
        <v>588</v>
      </c>
      <c r="E3702" t="s">
        <v>589</v>
      </c>
      <c r="G3702" t="s">
        <v>19</v>
      </c>
      <c r="H3702" t="s">
        <v>41</v>
      </c>
      <c r="I3702" t="s">
        <v>21</v>
      </c>
      <c r="J3702" t="s">
        <v>73</v>
      </c>
      <c r="K3702">
        <v>328</v>
      </c>
      <c r="L3702">
        <v>38</v>
      </c>
      <c r="M3702" t="s">
        <v>574</v>
      </c>
      <c r="N3702">
        <v>58.5</v>
      </c>
      <c r="P3702" cm="1">
        <f t="array" ref="P3702">IF(Q3702&gt;0,INDEX(Q3702:Q15836,MATCH(TRUE,INDEX(Q3702:Q15836="",,),0)-1),"")</f>
        <v>11</v>
      </c>
      <c r="Q3702">
        <f t="shared" si="85"/>
        <v>2</v>
      </c>
      <c r="R3702">
        <f>IF(P3702="","",0)</f>
        <v>0</v>
      </c>
    </row>
    <row r="3703" spans="1:18" x14ac:dyDescent="0.3">
      <c r="A3703" t="s">
        <v>538</v>
      </c>
      <c r="B3703" s="1">
        <v>38861</v>
      </c>
      <c r="C3703" t="s">
        <v>539</v>
      </c>
      <c r="D3703" t="s">
        <v>588</v>
      </c>
      <c r="E3703" t="s">
        <v>589</v>
      </c>
      <c r="G3703" t="s">
        <v>19</v>
      </c>
      <c r="H3703" t="s">
        <v>101</v>
      </c>
      <c r="I3703" t="s">
        <v>21</v>
      </c>
      <c r="J3703" t="s">
        <v>73</v>
      </c>
      <c r="K3703">
        <v>127</v>
      </c>
      <c r="L3703">
        <v>34</v>
      </c>
      <c r="M3703" t="s">
        <v>574</v>
      </c>
      <c r="N3703">
        <v>50.2</v>
      </c>
      <c r="P3703" cm="1">
        <f t="array" ref="P3703">IF(Q3703&gt;0,INDEX(Q3703:Q15837,MATCH(TRUE,INDEX(Q3703:Q15837="",,),0)-1),"")</f>
        <v>11</v>
      </c>
      <c r="Q3703">
        <f t="shared" si="85"/>
        <v>2</v>
      </c>
      <c r="R3703">
        <f>IF(P3703="","",0)</f>
        <v>0</v>
      </c>
    </row>
    <row r="3704" spans="1:18" x14ac:dyDescent="0.3">
      <c r="A3704" t="s">
        <v>538</v>
      </c>
      <c r="B3704" s="1">
        <v>38861</v>
      </c>
      <c r="C3704" t="s">
        <v>539</v>
      </c>
      <c r="D3704" t="s">
        <v>588</v>
      </c>
      <c r="E3704" t="s">
        <v>589</v>
      </c>
      <c r="G3704" s="6" t="s">
        <v>88</v>
      </c>
      <c r="H3704" t="s">
        <v>85</v>
      </c>
      <c r="I3704" t="s">
        <v>45</v>
      </c>
      <c r="J3704" t="s">
        <v>93</v>
      </c>
      <c r="K3704">
        <v>22</v>
      </c>
      <c r="L3704">
        <v>186.4</v>
      </c>
      <c r="M3704" t="s">
        <v>574</v>
      </c>
      <c r="N3704">
        <v>186.4</v>
      </c>
      <c r="P3704" cm="1">
        <f t="array" ref="P3704">IF(Q3704&gt;0,INDEX(Q3704:Q15838,MATCH(TRUE,INDEX(Q3704:Q15838="",,),0)-1),"")</f>
        <v>11</v>
      </c>
      <c r="Q3704">
        <f t="shared" si="85"/>
        <v>2</v>
      </c>
      <c r="R3704">
        <f>IF(P3704="","",0)</f>
        <v>0</v>
      </c>
    </row>
    <row r="3705" spans="1:18" x14ac:dyDescent="0.3">
      <c r="A3705" t="s">
        <v>538</v>
      </c>
      <c r="B3705" s="1">
        <v>38861</v>
      </c>
      <c r="C3705" t="s">
        <v>539</v>
      </c>
      <c r="D3705" t="s">
        <v>588</v>
      </c>
      <c r="E3705" t="s">
        <v>589</v>
      </c>
      <c r="G3705" s="6" t="s">
        <v>88</v>
      </c>
      <c r="H3705" t="s">
        <v>72</v>
      </c>
      <c r="I3705" t="s">
        <v>45</v>
      </c>
      <c r="J3705" t="s">
        <v>93</v>
      </c>
      <c r="K3705">
        <v>0.5</v>
      </c>
      <c r="L3705">
        <v>134.80000000000001</v>
      </c>
      <c r="M3705" t="s">
        <v>574</v>
      </c>
      <c r="N3705">
        <v>134.80000000000001</v>
      </c>
      <c r="P3705" cm="1">
        <f t="array" ref="P3705">IF(Q3705&gt;0,INDEX(Q3705:Q15839,MATCH(TRUE,INDEX(Q3705:Q15839="",,),0)-1),"")</f>
        <v>11</v>
      </c>
      <c r="Q3705">
        <f t="shared" si="85"/>
        <v>2</v>
      </c>
      <c r="R3705">
        <f>IF(P3705="","",0)</f>
        <v>0</v>
      </c>
    </row>
    <row r="3706" spans="1:18" x14ac:dyDescent="0.3">
      <c r="A3706" t="s">
        <v>538</v>
      </c>
      <c r="B3706" s="1">
        <v>38861</v>
      </c>
      <c r="C3706" t="s">
        <v>539</v>
      </c>
      <c r="D3706" t="s">
        <v>588</v>
      </c>
      <c r="E3706" t="s">
        <v>589</v>
      </c>
      <c r="G3706" s="6" t="s">
        <v>88</v>
      </c>
      <c r="H3706" t="s">
        <v>72</v>
      </c>
      <c r="I3706" t="s">
        <v>21</v>
      </c>
      <c r="J3706" t="s">
        <v>73</v>
      </c>
      <c r="K3706">
        <v>32</v>
      </c>
      <c r="L3706">
        <v>26</v>
      </c>
      <c r="M3706" t="s">
        <v>574</v>
      </c>
      <c r="N3706">
        <v>26</v>
      </c>
      <c r="P3706" cm="1">
        <f t="array" ref="P3706">IF(Q3706&gt;0,INDEX(Q3706:Q15840,MATCH(TRUE,INDEX(Q3706:Q15840="",,),0)-1),"")</f>
        <v>11</v>
      </c>
      <c r="Q3706">
        <f t="shared" si="85"/>
        <v>2</v>
      </c>
      <c r="R3706">
        <f>IF(P3706="","",0)</f>
        <v>0</v>
      </c>
    </row>
    <row r="3707" spans="1:18" x14ac:dyDescent="0.3">
      <c r="A3707" t="s">
        <v>538</v>
      </c>
      <c r="B3707" s="1">
        <v>38861</v>
      </c>
      <c r="C3707" t="s">
        <v>539</v>
      </c>
      <c r="D3707" t="s">
        <v>588</v>
      </c>
      <c r="E3707" t="s">
        <v>589</v>
      </c>
      <c r="G3707" t="s">
        <v>19</v>
      </c>
      <c r="H3707" t="s">
        <v>41</v>
      </c>
      <c r="I3707" t="s">
        <v>45</v>
      </c>
      <c r="J3707" t="s">
        <v>93</v>
      </c>
      <c r="K3707">
        <v>116</v>
      </c>
      <c r="L3707">
        <v>158.19999999999999</v>
      </c>
      <c r="M3707" t="s">
        <v>445</v>
      </c>
      <c r="N3707">
        <v>158.19999999999999</v>
      </c>
      <c r="P3707" cm="1">
        <f t="array" ref="P3707">IF(Q3707&gt;0,INDEX(Q3707:Q15841,MATCH(TRUE,INDEX(Q3707:Q15841="",,),0)-1),"")</f>
        <v>11</v>
      </c>
      <c r="Q3707">
        <f t="shared" si="85"/>
        <v>3</v>
      </c>
      <c r="R3707">
        <f>IF(P3707="","",0)</f>
        <v>0</v>
      </c>
    </row>
    <row r="3708" spans="1:18" x14ac:dyDescent="0.3">
      <c r="A3708" t="s">
        <v>538</v>
      </c>
      <c r="B3708" s="1">
        <v>38861</v>
      </c>
      <c r="C3708" t="s">
        <v>539</v>
      </c>
      <c r="D3708" t="s">
        <v>588</v>
      </c>
      <c r="E3708" t="s">
        <v>589</v>
      </c>
      <c r="G3708" t="s">
        <v>19</v>
      </c>
      <c r="H3708" t="s">
        <v>85</v>
      </c>
      <c r="I3708" t="s">
        <v>21</v>
      </c>
      <c r="J3708" t="s">
        <v>73</v>
      </c>
      <c r="K3708">
        <v>236</v>
      </c>
      <c r="L3708">
        <v>29</v>
      </c>
      <c r="M3708" t="s">
        <v>445</v>
      </c>
      <c r="N3708">
        <v>29</v>
      </c>
      <c r="P3708" cm="1">
        <f t="array" ref="P3708">IF(Q3708&gt;0,INDEX(Q3708:Q15842,MATCH(TRUE,INDEX(Q3708:Q15842="",,),0)-1),"")</f>
        <v>11</v>
      </c>
      <c r="Q3708">
        <f t="shared" si="85"/>
        <v>3</v>
      </c>
      <c r="R3708">
        <f>IF(P3708="","",0)</f>
        <v>0</v>
      </c>
    </row>
    <row r="3709" spans="1:18" x14ac:dyDescent="0.3">
      <c r="A3709" t="s">
        <v>538</v>
      </c>
      <c r="B3709" s="1">
        <v>38861</v>
      </c>
      <c r="C3709" t="s">
        <v>539</v>
      </c>
      <c r="D3709" t="s">
        <v>588</v>
      </c>
      <c r="E3709" t="s">
        <v>589</v>
      </c>
      <c r="G3709" t="s">
        <v>19</v>
      </c>
      <c r="H3709" t="s">
        <v>96</v>
      </c>
      <c r="I3709" t="s">
        <v>21</v>
      </c>
      <c r="J3709" t="s">
        <v>73</v>
      </c>
      <c r="K3709">
        <v>365</v>
      </c>
      <c r="L3709">
        <v>23</v>
      </c>
      <c r="M3709" t="s">
        <v>445</v>
      </c>
      <c r="N3709">
        <v>109</v>
      </c>
      <c r="P3709" cm="1">
        <f t="array" ref="P3709">IF(Q3709&gt;0,INDEX(Q3709:Q15843,MATCH(TRUE,INDEX(Q3709:Q15843="",,),0)-1),"")</f>
        <v>11</v>
      </c>
      <c r="Q3709">
        <f t="shared" si="85"/>
        <v>3</v>
      </c>
      <c r="R3709">
        <f>IF(P3709="","",0)</f>
        <v>0</v>
      </c>
    </row>
    <row r="3710" spans="1:18" x14ac:dyDescent="0.3">
      <c r="A3710" t="s">
        <v>538</v>
      </c>
      <c r="B3710" s="1">
        <v>38861</v>
      </c>
      <c r="C3710" t="s">
        <v>539</v>
      </c>
      <c r="D3710" t="s">
        <v>588</v>
      </c>
      <c r="E3710" t="s">
        <v>589</v>
      </c>
      <c r="G3710" t="s">
        <v>19</v>
      </c>
      <c r="H3710" t="s">
        <v>128</v>
      </c>
      <c r="I3710" t="s">
        <v>21</v>
      </c>
      <c r="J3710" t="s">
        <v>73</v>
      </c>
      <c r="K3710">
        <v>131</v>
      </c>
      <c r="L3710">
        <v>33</v>
      </c>
      <c r="M3710" t="s">
        <v>445</v>
      </c>
      <c r="N3710">
        <v>33</v>
      </c>
      <c r="P3710" cm="1">
        <f t="array" ref="P3710">IF(Q3710&gt;0,INDEX(Q3710:Q15844,MATCH(TRUE,INDEX(Q3710:Q15844="",,),0)-1),"")</f>
        <v>11</v>
      </c>
      <c r="Q3710">
        <f t="shared" si="85"/>
        <v>3</v>
      </c>
      <c r="R3710">
        <f>IF(P3710="","",0)</f>
        <v>0</v>
      </c>
    </row>
    <row r="3711" spans="1:18" x14ac:dyDescent="0.3">
      <c r="A3711" t="s">
        <v>538</v>
      </c>
      <c r="B3711" s="1">
        <v>38861</v>
      </c>
      <c r="C3711" t="s">
        <v>539</v>
      </c>
      <c r="D3711" t="s">
        <v>588</v>
      </c>
      <c r="E3711" t="s">
        <v>589</v>
      </c>
      <c r="G3711" t="s">
        <v>19</v>
      </c>
      <c r="H3711" t="s">
        <v>41</v>
      </c>
      <c r="I3711" t="s">
        <v>21</v>
      </c>
      <c r="J3711" t="s">
        <v>73</v>
      </c>
      <c r="K3711">
        <v>328</v>
      </c>
      <c r="L3711">
        <v>38</v>
      </c>
      <c r="M3711" t="s">
        <v>445</v>
      </c>
      <c r="N3711">
        <v>38</v>
      </c>
      <c r="P3711" cm="1">
        <f t="array" ref="P3711">IF(Q3711&gt;0,INDEX(Q3711:Q15845,MATCH(TRUE,INDEX(Q3711:Q15845="",,),0)-1),"")</f>
        <v>11</v>
      </c>
      <c r="Q3711">
        <f t="shared" si="85"/>
        <v>3</v>
      </c>
      <c r="R3711">
        <f>IF(P3711="","",0)</f>
        <v>0</v>
      </c>
    </row>
    <row r="3712" spans="1:18" x14ac:dyDescent="0.3">
      <c r="A3712" t="s">
        <v>538</v>
      </c>
      <c r="B3712" s="1">
        <v>38861</v>
      </c>
      <c r="C3712" t="s">
        <v>539</v>
      </c>
      <c r="D3712" t="s">
        <v>588</v>
      </c>
      <c r="E3712" t="s">
        <v>589</v>
      </c>
      <c r="G3712" t="s">
        <v>19</v>
      </c>
      <c r="H3712" t="s">
        <v>101</v>
      </c>
      <c r="I3712" t="s">
        <v>21</v>
      </c>
      <c r="J3712" t="s">
        <v>73</v>
      </c>
      <c r="K3712">
        <v>127</v>
      </c>
      <c r="L3712">
        <v>34</v>
      </c>
      <c r="M3712" t="s">
        <v>445</v>
      </c>
      <c r="N3712">
        <v>34</v>
      </c>
      <c r="P3712" cm="1">
        <f t="array" ref="P3712">IF(Q3712&gt;0,INDEX(Q3712:Q15846,MATCH(TRUE,INDEX(Q3712:Q15846="",,),0)-1),"")</f>
        <v>11</v>
      </c>
      <c r="Q3712">
        <f t="shared" si="85"/>
        <v>3</v>
      </c>
      <c r="R3712">
        <f>IF(P3712="","",0)</f>
        <v>0</v>
      </c>
    </row>
    <row r="3713" spans="1:18" x14ac:dyDescent="0.3">
      <c r="A3713" t="s">
        <v>538</v>
      </c>
      <c r="B3713" s="1">
        <v>38861</v>
      </c>
      <c r="C3713" t="s">
        <v>539</v>
      </c>
      <c r="D3713" t="s">
        <v>588</v>
      </c>
      <c r="E3713" t="s">
        <v>589</v>
      </c>
      <c r="G3713" s="6" t="s">
        <v>88</v>
      </c>
      <c r="H3713" t="s">
        <v>85</v>
      </c>
      <c r="I3713" t="s">
        <v>45</v>
      </c>
      <c r="J3713" t="s">
        <v>93</v>
      </c>
      <c r="K3713">
        <v>22</v>
      </c>
      <c r="L3713">
        <v>186.4</v>
      </c>
      <c r="M3713" t="s">
        <v>445</v>
      </c>
      <c r="N3713">
        <v>186.4</v>
      </c>
      <c r="P3713" cm="1">
        <f t="array" ref="P3713">IF(Q3713&gt;0,INDEX(Q3713:Q15847,MATCH(TRUE,INDEX(Q3713:Q15847="",,),0)-1),"")</f>
        <v>11</v>
      </c>
      <c r="Q3713">
        <f t="shared" si="85"/>
        <v>3</v>
      </c>
      <c r="R3713">
        <f>IF(P3713="","",0)</f>
        <v>0</v>
      </c>
    </row>
    <row r="3714" spans="1:18" x14ac:dyDescent="0.3">
      <c r="A3714" t="s">
        <v>538</v>
      </c>
      <c r="B3714" s="1">
        <v>38861</v>
      </c>
      <c r="C3714" t="s">
        <v>539</v>
      </c>
      <c r="D3714" t="s">
        <v>588</v>
      </c>
      <c r="E3714" t="s">
        <v>589</v>
      </c>
      <c r="G3714" s="6" t="s">
        <v>88</v>
      </c>
      <c r="H3714" t="s">
        <v>72</v>
      </c>
      <c r="I3714" t="s">
        <v>45</v>
      </c>
      <c r="J3714" t="s">
        <v>93</v>
      </c>
      <c r="K3714">
        <v>0.5</v>
      </c>
      <c r="L3714">
        <v>134.80000000000001</v>
      </c>
      <c r="M3714" t="s">
        <v>445</v>
      </c>
      <c r="N3714">
        <v>134.80000000000001</v>
      </c>
      <c r="P3714" cm="1">
        <f t="array" ref="P3714">IF(Q3714&gt;0,INDEX(Q3714:Q15848,MATCH(TRUE,INDEX(Q3714:Q15848="",,),0)-1),"")</f>
        <v>11</v>
      </c>
      <c r="Q3714">
        <f t="shared" si="85"/>
        <v>3</v>
      </c>
      <c r="R3714">
        <f>IF(P3714="","",0)</f>
        <v>0</v>
      </c>
    </row>
    <row r="3715" spans="1:18" x14ac:dyDescent="0.3">
      <c r="A3715" t="s">
        <v>538</v>
      </c>
      <c r="B3715" s="1">
        <v>38861</v>
      </c>
      <c r="C3715" t="s">
        <v>539</v>
      </c>
      <c r="D3715" t="s">
        <v>588</v>
      </c>
      <c r="E3715" t="s">
        <v>589</v>
      </c>
      <c r="G3715" s="6" t="s">
        <v>88</v>
      </c>
      <c r="H3715" t="s">
        <v>72</v>
      </c>
      <c r="I3715" t="s">
        <v>21</v>
      </c>
      <c r="J3715" t="s">
        <v>73</v>
      </c>
      <c r="K3715">
        <v>32</v>
      </c>
      <c r="L3715">
        <v>26</v>
      </c>
      <c r="M3715" t="s">
        <v>445</v>
      </c>
      <c r="N3715">
        <v>26</v>
      </c>
      <c r="P3715" cm="1">
        <f t="array" ref="P3715">IF(Q3715&gt;0,INDEX(Q3715:Q15849,MATCH(TRUE,INDEX(Q3715:Q15849="",,),0)-1),"")</f>
        <v>11</v>
      </c>
      <c r="Q3715">
        <f t="shared" si="85"/>
        <v>3</v>
      </c>
      <c r="R3715">
        <f>IF(P3715="","",0)</f>
        <v>0</v>
      </c>
    </row>
    <row r="3716" spans="1:18" x14ac:dyDescent="0.3">
      <c r="A3716" t="s">
        <v>538</v>
      </c>
      <c r="B3716" s="1">
        <v>38861</v>
      </c>
      <c r="C3716" t="s">
        <v>539</v>
      </c>
      <c r="D3716" t="s">
        <v>588</v>
      </c>
      <c r="E3716" t="s">
        <v>589</v>
      </c>
      <c r="G3716" t="s">
        <v>19</v>
      </c>
      <c r="H3716" t="s">
        <v>41</v>
      </c>
      <c r="I3716" t="s">
        <v>45</v>
      </c>
      <c r="J3716" t="s">
        <v>93</v>
      </c>
      <c r="K3716">
        <v>116</v>
      </c>
      <c r="L3716">
        <v>158.19999999999999</v>
      </c>
      <c r="M3716" t="s">
        <v>591</v>
      </c>
      <c r="N3716">
        <v>225</v>
      </c>
      <c r="P3716" cm="1">
        <f t="array" ref="P3716">IF(Q3716&gt;0,INDEX(Q3716:Q15850,MATCH(TRUE,INDEX(Q3716:Q15850="",,),0)-1),"")</f>
        <v>11</v>
      </c>
      <c r="Q3716">
        <f t="shared" si="85"/>
        <v>4</v>
      </c>
      <c r="R3716">
        <f>IF(P3716="","",0)</f>
        <v>0</v>
      </c>
    </row>
    <row r="3717" spans="1:18" x14ac:dyDescent="0.3">
      <c r="A3717" t="s">
        <v>538</v>
      </c>
      <c r="B3717" s="1">
        <v>38861</v>
      </c>
      <c r="C3717" t="s">
        <v>539</v>
      </c>
      <c r="D3717" t="s">
        <v>588</v>
      </c>
      <c r="E3717" t="s">
        <v>589</v>
      </c>
      <c r="G3717" t="s">
        <v>19</v>
      </c>
      <c r="H3717" t="s">
        <v>85</v>
      </c>
      <c r="I3717" t="s">
        <v>21</v>
      </c>
      <c r="J3717" t="s">
        <v>73</v>
      </c>
      <c r="K3717">
        <v>236</v>
      </c>
      <c r="L3717">
        <v>29</v>
      </c>
      <c r="M3717" t="s">
        <v>591</v>
      </c>
      <c r="N3717">
        <v>35</v>
      </c>
      <c r="P3717" cm="1">
        <f t="array" ref="P3717">IF(Q3717&gt;0,INDEX(Q3717:Q15851,MATCH(TRUE,INDEX(Q3717:Q15851="",,),0)-1),"")</f>
        <v>11</v>
      </c>
      <c r="Q3717">
        <f t="shared" si="85"/>
        <v>4</v>
      </c>
      <c r="R3717">
        <f>IF(P3717="","",0)</f>
        <v>0</v>
      </c>
    </row>
    <row r="3718" spans="1:18" x14ac:dyDescent="0.3">
      <c r="A3718" t="s">
        <v>538</v>
      </c>
      <c r="B3718" s="1">
        <v>38861</v>
      </c>
      <c r="C3718" t="s">
        <v>539</v>
      </c>
      <c r="D3718" t="s">
        <v>588</v>
      </c>
      <c r="E3718" t="s">
        <v>589</v>
      </c>
      <c r="G3718" t="s">
        <v>19</v>
      </c>
      <c r="H3718" t="s">
        <v>96</v>
      </c>
      <c r="I3718" t="s">
        <v>21</v>
      </c>
      <c r="J3718" t="s">
        <v>73</v>
      </c>
      <c r="K3718">
        <v>365</v>
      </c>
      <c r="L3718">
        <v>23</v>
      </c>
      <c r="M3718" t="s">
        <v>591</v>
      </c>
      <c r="N3718">
        <v>50</v>
      </c>
      <c r="P3718" cm="1">
        <f t="array" ref="P3718">IF(Q3718&gt;0,INDEX(Q3718:Q15852,MATCH(TRUE,INDEX(Q3718:Q15852="",,),0)-1),"")</f>
        <v>11</v>
      </c>
      <c r="Q3718">
        <f t="shared" si="85"/>
        <v>4</v>
      </c>
      <c r="R3718">
        <f>IF(P3718="","",0)</f>
        <v>0</v>
      </c>
    </row>
    <row r="3719" spans="1:18" x14ac:dyDescent="0.3">
      <c r="A3719" t="s">
        <v>538</v>
      </c>
      <c r="B3719" s="1">
        <v>38861</v>
      </c>
      <c r="C3719" t="s">
        <v>539</v>
      </c>
      <c r="D3719" t="s">
        <v>588</v>
      </c>
      <c r="E3719" t="s">
        <v>589</v>
      </c>
      <c r="G3719" t="s">
        <v>19</v>
      </c>
      <c r="H3719" t="s">
        <v>128</v>
      </c>
      <c r="I3719" t="s">
        <v>21</v>
      </c>
      <c r="J3719" t="s">
        <v>73</v>
      </c>
      <c r="K3719">
        <v>131</v>
      </c>
      <c r="L3719">
        <v>33</v>
      </c>
      <c r="M3719" t="s">
        <v>591</v>
      </c>
      <c r="N3719">
        <v>35</v>
      </c>
      <c r="P3719" cm="1">
        <f t="array" ref="P3719">IF(Q3719&gt;0,INDEX(Q3719:Q15853,MATCH(TRUE,INDEX(Q3719:Q15853="",,),0)-1),"")</f>
        <v>11</v>
      </c>
      <c r="Q3719">
        <f t="shared" si="85"/>
        <v>4</v>
      </c>
      <c r="R3719">
        <f>IF(P3719="","",0)</f>
        <v>0</v>
      </c>
    </row>
    <row r="3720" spans="1:18" x14ac:dyDescent="0.3">
      <c r="A3720" t="s">
        <v>538</v>
      </c>
      <c r="B3720" s="1">
        <v>38861</v>
      </c>
      <c r="C3720" t="s">
        <v>539</v>
      </c>
      <c r="D3720" t="s">
        <v>588</v>
      </c>
      <c r="E3720" t="s">
        <v>589</v>
      </c>
      <c r="G3720" t="s">
        <v>19</v>
      </c>
      <c r="H3720" t="s">
        <v>41</v>
      </c>
      <c r="I3720" t="s">
        <v>21</v>
      </c>
      <c r="J3720" t="s">
        <v>73</v>
      </c>
      <c r="K3720">
        <v>328</v>
      </c>
      <c r="L3720">
        <v>38</v>
      </c>
      <c r="M3720" t="s">
        <v>591</v>
      </c>
      <c r="N3720">
        <v>71</v>
      </c>
      <c r="P3720" cm="1">
        <f t="array" ref="P3720">IF(Q3720&gt;0,INDEX(Q3720:Q15854,MATCH(TRUE,INDEX(Q3720:Q15854="",,),0)-1),"")</f>
        <v>11</v>
      </c>
      <c r="Q3720">
        <f t="shared" si="85"/>
        <v>4</v>
      </c>
      <c r="R3720">
        <f>IF(P3720="","",0)</f>
        <v>0</v>
      </c>
    </row>
    <row r="3721" spans="1:18" x14ac:dyDescent="0.3">
      <c r="A3721" t="s">
        <v>538</v>
      </c>
      <c r="B3721" s="1">
        <v>38861</v>
      </c>
      <c r="C3721" t="s">
        <v>539</v>
      </c>
      <c r="D3721" t="s">
        <v>588</v>
      </c>
      <c r="E3721" t="s">
        <v>589</v>
      </c>
      <c r="G3721" t="s">
        <v>19</v>
      </c>
      <c r="H3721" t="s">
        <v>101</v>
      </c>
      <c r="I3721" t="s">
        <v>21</v>
      </c>
      <c r="J3721" t="s">
        <v>73</v>
      </c>
      <c r="K3721">
        <v>127</v>
      </c>
      <c r="L3721">
        <v>34</v>
      </c>
      <c r="M3721" t="s">
        <v>591</v>
      </c>
      <c r="N3721">
        <v>35</v>
      </c>
      <c r="P3721" cm="1">
        <f t="array" ref="P3721">IF(Q3721&gt;0,INDEX(Q3721:Q15855,MATCH(TRUE,INDEX(Q3721:Q15855="",,),0)-1),"")</f>
        <v>11</v>
      </c>
      <c r="Q3721">
        <f t="shared" si="85"/>
        <v>4</v>
      </c>
      <c r="R3721">
        <f>IF(P3721="","",0)</f>
        <v>0</v>
      </c>
    </row>
    <row r="3722" spans="1:18" x14ac:dyDescent="0.3">
      <c r="A3722" t="s">
        <v>538</v>
      </c>
      <c r="B3722" s="1">
        <v>38861</v>
      </c>
      <c r="C3722" t="s">
        <v>539</v>
      </c>
      <c r="D3722" t="s">
        <v>588</v>
      </c>
      <c r="E3722" t="s">
        <v>589</v>
      </c>
      <c r="G3722" s="6" t="s">
        <v>88</v>
      </c>
      <c r="H3722" t="s">
        <v>85</v>
      </c>
      <c r="I3722" t="s">
        <v>45</v>
      </c>
      <c r="J3722" t="s">
        <v>93</v>
      </c>
      <c r="K3722">
        <v>22</v>
      </c>
      <c r="L3722">
        <v>186.4</v>
      </c>
      <c r="M3722" t="s">
        <v>591</v>
      </c>
      <c r="N3722">
        <v>186.4</v>
      </c>
      <c r="P3722" cm="1">
        <f t="array" ref="P3722">IF(Q3722&gt;0,INDEX(Q3722:Q15856,MATCH(TRUE,INDEX(Q3722:Q15856="",,),0)-1),"")</f>
        <v>11</v>
      </c>
      <c r="Q3722">
        <f t="shared" si="85"/>
        <v>4</v>
      </c>
      <c r="R3722">
        <f>IF(P3722="","",0)</f>
        <v>0</v>
      </c>
    </row>
    <row r="3723" spans="1:18" x14ac:dyDescent="0.3">
      <c r="A3723" t="s">
        <v>538</v>
      </c>
      <c r="B3723" s="1">
        <v>38861</v>
      </c>
      <c r="C3723" t="s">
        <v>539</v>
      </c>
      <c r="D3723" t="s">
        <v>588</v>
      </c>
      <c r="E3723" t="s">
        <v>589</v>
      </c>
      <c r="G3723" s="6" t="s">
        <v>88</v>
      </c>
      <c r="H3723" t="s">
        <v>72</v>
      </c>
      <c r="I3723" t="s">
        <v>45</v>
      </c>
      <c r="J3723" t="s">
        <v>93</v>
      </c>
      <c r="K3723">
        <v>0.5</v>
      </c>
      <c r="L3723">
        <v>134.80000000000001</v>
      </c>
      <c r="M3723" t="s">
        <v>591</v>
      </c>
      <c r="N3723">
        <v>134.80000000000001</v>
      </c>
      <c r="P3723" cm="1">
        <f t="array" ref="P3723">IF(Q3723&gt;0,INDEX(Q3723:Q15857,MATCH(TRUE,INDEX(Q3723:Q15857="",,),0)-1),"")</f>
        <v>11</v>
      </c>
      <c r="Q3723">
        <f t="shared" si="85"/>
        <v>4</v>
      </c>
      <c r="R3723">
        <f>IF(P3723="","",0)</f>
        <v>0</v>
      </c>
    </row>
    <row r="3724" spans="1:18" x14ac:dyDescent="0.3">
      <c r="A3724" t="s">
        <v>538</v>
      </c>
      <c r="B3724" s="1">
        <v>38861</v>
      </c>
      <c r="C3724" t="s">
        <v>539</v>
      </c>
      <c r="D3724" t="s">
        <v>588</v>
      </c>
      <c r="E3724" t="s">
        <v>589</v>
      </c>
      <c r="G3724" s="6" t="s">
        <v>88</v>
      </c>
      <c r="H3724" t="s">
        <v>72</v>
      </c>
      <c r="I3724" t="s">
        <v>21</v>
      </c>
      <c r="J3724" t="s">
        <v>73</v>
      </c>
      <c r="K3724">
        <v>32</v>
      </c>
      <c r="L3724">
        <v>26</v>
      </c>
      <c r="M3724" t="s">
        <v>591</v>
      </c>
      <c r="N3724">
        <v>26</v>
      </c>
      <c r="P3724" cm="1">
        <f t="array" ref="P3724">IF(Q3724&gt;0,INDEX(Q3724:Q15858,MATCH(TRUE,INDEX(Q3724:Q15858="",,),0)-1),"")</f>
        <v>11</v>
      </c>
      <c r="Q3724">
        <f t="shared" si="85"/>
        <v>4</v>
      </c>
      <c r="R3724">
        <f>IF(P3724="","",0)</f>
        <v>0</v>
      </c>
    </row>
    <row r="3725" spans="1:18" x14ac:dyDescent="0.3">
      <c r="A3725" t="s">
        <v>538</v>
      </c>
      <c r="B3725" s="1">
        <v>38861</v>
      </c>
      <c r="C3725" t="s">
        <v>539</v>
      </c>
      <c r="D3725" t="s">
        <v>588</v>
      </c>
      <c r="E3725" t="s">
        <v>589</v>
      </c>
      <c r="G3725" t="s">
        <v>19</v>
      </c>
      <c r="H3725" t="s">
        <v>41</v>
      </c>
      <c r="I3725" t="s">
        <v>45</v>
      </c>
      <c r="J3725" t="s">
        <v>93</v>
      </c>
      <c r="K3725">
        <v>116</v>
      </c>
      <c r="L3725">
        <v>158.19999999999999</v>
      </c>
      <c r="M3725" t="s">
        <v>439</v>
      </c>
      <c r="N3725">
        <v>158.19999999999999</v>
      </c>
      <c r="P3725" cm="1">
        <f t="array" ref="P3725">IF(Q3725&gt;0,INDEX(Q3725:Q15859,MATCH(TRUE,INDEX(Q3725:Q15859="",,),0)-1),"")</f>
        <v>11</v>
      </c>
      <c r="Q3725">
        <f t="shared" si="85"/>
        <v>5</v>
      </c>
      <c r="R3725">
        <f>IF(P3725="","",0)</f>
        <v>0</v>
      </c>
    </row>
    <row r="3726" spans="1:18" x14ac:dyDescent="0.3">
      <c r="A3726" t="s">
        <v>538</v>
      </c>
      <c r="B3726" s="1">
        <v>38861</v>
      </c>
      <c r="C3726" t="s">
        <v>539</v>
      </c>
      <c r="D3726" t="s">
        <v>588</v>
      </c>
      <c r="E3726" t="s">
        <v>589</v>
      </c>
      <c r="G3726" t="s">
        <v>19</v>
      </c>
      <c r="H3726" t="s">
        <v>85</v>
      </c>
      <c r="I3726" t="s">
        <v>21</v>
      </c>
      <c r="J3726" t="s">
        <v>73</v>
      </c>
      <c r="K3726">
        <v>236</v>
      </c>
      <c r="L3726">
        <v>29</v>
      </c>
      <c r="M3726" t="s">
        <v>439</v>
      </c>
      <c r="N3726">
        <v>29</v>
      </c>
      <c r="P3726" cm="1">
        <f t="array" ref="P3726">IF(Q3726&gt;0,INDEX(Q3726:Q15860,MATCH(TRUE,INDEX(Q3726:Q15860="",,),0)-1),"")</f>
        <v>11</v>
      </c>
      <c r="Q3726">
        <f t="shared" si="85"/>
        <v>5</v>
      </c>
      <c r="R3726">
        <f>IF(P3726="","",0)</f>
        <v>0</v>
      </c>
    </row>
    <row r="3727" spans="1:18" x14ac:dyDescent="0.3">
      <c r="A3727" t="s">
        <v>538</v>
      </c>
      <c r="B3727" s="1">
        <v>38861</v>
      </c>
      <c r="C3727" t="s">
        <v>539</v>
      </c>
      <c r="D3727" t="s">
        <v>588</v>
      </c>
      <c r="E3727" t="s">
        <v>589</v>
      </c>
      <c r="G3727" t="s">
        <v>19</v>
      </c>
      <c r="H3727" t="s">
        <v>96</v>
      </c>
      <c r="I3727" t="s">
        <v>21</v>
      </c>
      <c r="J3727" t="s">
        <v>73</v>
      </c>
      <c r="K3727">
        <v>365</v>
      </c>
      <c r="L3727">
        <v>23</v>
      </c>
      <c r="M3727" t="s">
        <v>439</v>
      </c>
      <c r="N3727">
        <v>23</v>
      </c>
      <c r="P3727" cm="1">
        <f t="array" ref="P3727">IF(Q3727&gt;0,INDEX(Q3727:Q15861,MATCH(TRUE,INDEX(Q3727:Q15861="",,),0)-1),"")</f>
        <v>11</v>
      </c>
      <c r="Q3727">
        <f t="shared" si="85"/>
        <v>5</v>
      </c>
      <c r="R3727">
        <f>IF(P3727="","",0)</f>
        <v>0</v>
      </c>
    </row>
    <row r="3728" spans="1:18" x14ac:dyDescent="0.3">
      <c r="A3728" t="s">
        <v>538</v>
      </c>
      <c r="B3728" s="1">
        <v>38861</v>
      </c>
      <c r="C3728" t="s">
        <v>539</v>
      </c>
      <c r="D3728" t="s">
        <v>588</v>
      </c>
      <c r="E3728" t="s">
        <v>589</v>
      </c>
      <c r="G3728" t="s">
        <v>19</v>
      </c>
      <c r="H3728" t="s">
        <v>128</v>
      </c>
      <c r="I3728" t="s">
        <v>21</v>
      </c>
      <c r="J3728" t="s">
        <v>73</v>
      </c>
      <c r="K3728">
        <v>131</v>
      </c>
      <c r="L3728">
        <v>33</v>
      </c>
      <c r="M3728" t="s">
        <v>439</v>
      </c>
      <c r="N3728">
        <v>171.5</v>
      </c>
      <c r="P3728" cm="1">
        <f t="array" ref="P3728">IF(Q3728&gt;0,INDEX(Q3728:Q15862,MATCH(TRUE,INDEX(Q3728:Q15862="",,),0)-1),"")</f>
        <v>11</v>
      </c>
      <c r="Q3728">
        <f t="shared" si="85"/>
        <v>5</v>
      </c>
      <c r="R3728">
        <f>IF(P3728="","",0)</f>
        <v>0</v>
      </c>
    </row>
    <row r="3729" spans="1:18" x14ac:dyDescent="0.3">
      <c r="A3729" t="s">
        <v>538</v>
      </c>
      <c r="B3729" s="1">
        <v>38861</v>
      </c>
      <c r="C3729" t="s">
        <v>539</v>
      </c>
      <c r="D3729" t="s">
        <v>588</v>
      </c>
      <c r="E3729" t="s">
        <v>589</v>
      </c>
      <c r="G3729" t="s">
        <v>19</v>
      </c>
      <c r="H3729" t="s">
        <v>41</v>
      </c>
      <c r="I3729" t="s">
        <v>21</v>
      </c>
      <c r="J3729" t="s">
        <v>73</v>
      </c>
      <c r="K3729">
        <v>328</v>
      </c>
      <c r="L3729">
        <v>38</v>
      </c>
      <c r="M3729" t="s">
        <v>439</v>
      </c>
      <c r="N3729">
        <v>50</v>
      </c>
      <c r="P3729" cm="1">
        <f t="array" ref="P3729">IF(Q3729&gt;0,INDEX(Q3729:Q15863,MATCH(TRUE,INDEX(Q3729:Q15863="",,),0)-1),"")</f>
        <v>11</v>
      </c>
      <c r="Q3729">
        <f t="shared" si="85"/>
        <v>5</v>
      </c>
      <c r="R3729">
        <f>IF(P3729="","",0)</f>
        <v>0</v>
      </c>
    </row>
    <row r="3730" spans="1:18" x14ac:dyDescent="0.3">
      <c r="A3730" t="s">
        <v>538</v>
      </c>
      <c r="B3730" s="1">
        <v>38861</v>
      </c>
      <c r="C3730" t="s">
        <v>539</v>
      </c>
      <c r="D3730" t="s">
        <v>588</v>
      </c>
      <c r="E3730" t="s">
        <v>589</v>
      </c>
      <c r="G3730" t="s">
        <v>19</v>
      </c>
      <c r="H3730" t="s">
        <v>101</v>
      </c>
      <c r="I3730" t="s">
        <v>21</v>
      </c>
      <c r="J3730" t="s">
        <v>73</v>
      </c>
      <c r="K3730">
        <v>127</v>
      </c>
      <c r="L3730">
        <v>34</v>
      </c>
      <c r="M3730" t="s">
        <v>439</v>
      </c>
      <c r="N3730">
        <v>34</v>
      </c>
      <c r="P3730" cm="1">
        <f t="array" ref="P3730">IF(Q3730&gt;0,INDEX(Q3730:Q15864,MATCH(TRUE,INDEX(Q3730:Q15864="",,),0)-1),"")</f>
        <v>11</v>
      </c>
      <c r="Q3730">
        <f t="shared" si="85"/>
        <v>5</v>
      </c>
      <c r="R3730">
        <f>IF(P3730="","",0)</f>
        <v>0</v>
      </c>
    </row>
    <row r="3731" spans="1:18" x14ac:dyDescent="0.3">
      <c r="A3731" t="s">
        <v>538</v>
      </c>
      <c r="B3731" s="1">
        <v>38861</v>
      </c>
      <c r="C3731" t="s">
        <v>539</v>
      </c>
      <c r="D3731" t="s">
        <v>588</v>
      </c>
      <c r="E3731" t="s">
        <v>589</v>
      </c>
      <c r="G3731" s="6" t="s">
        <v>88</v>
      </c>
      <c r="H3731" t="s">
        <v>85</v>
      </c>
      <c r="I3731" t="s">
        <v>45</v>
      </c>
      <c r="J3731" t="s">
        <v>93</v>
      </c>
      <c r="K3731">
        <v>22</v>
      </c>
      <c r="L3731">
        <v>186.4</v>
      </c>
      <c r="M3731" t="s">
        <v>439</v>
      </c>
      <c r="N3731">
        <v>186.4</v>
      </c>
      <c r="P3731" cm="1">
        <f t="array" ref="P3731">IF(Q3731&gt;0,INDEX(Q3731:Q15865,MATCH(TRUE,INDEX(Q3731:Q15865="",,),0)-1),"")</f>
        <v>11</v>
      </c>
      <c r="Q3731">
        <f t="shared" si="85"/>
        <v>5</v>
      </c>
      <c r="R3731">
        <f>IF(P3731="","",0)</f>
        <v>0</v>
      </c>
    </row>
    <row r="3732" spans="1:18" x14ac:dyDescent="0.3">
      <c r="A3732" t="s">
        <v>538</v>
      </c>
      <c r="B3732" s="1">
        <v>38861</v>
      </c>
      <c r="C3732" t="s">
        <v>539</v>
      </c>
      <c r="D3732" t="s">
        <v>588</v>
      </c>
      <c r="E3732" t="s">
        <v>589</v>
      </c>
      <c r="G3732" s="6" t="s">
        <v>88</v>
      </c>
      <c r="H3732" t="s">
        <v>72</v>
      </c>
      <c r="I3732" t="s">
        <v>45</v>
      </c>
      <c r="J3732" t="s">
        <v>93</v>
      </c>
      <c r="K3732">
        <v>0.5</v>
      </c>
      <c r="L3732">
        <v>134.80000000000001</v>
      </c>
      <c r="M3732" t="s">
        <v>439</v>
      </c>
      <c r="N3732">
        <v>134.80000000000001</v>
      </c>
      <c r="P3732" cm="1">
        <f t="array" ref="P3732">IF(Q3732&gt;0,INDEX(Q3732:Q15866,MATCH(TRUE,INDEX(Q3732:Q15866="",,),0)-1),"")</f>
        <v>11</v>
      </c>
      <c r="Q3732">
        <f t="shared" si="85"/>
        <v>5</v>
      </c>
      <c r="R3732">
        <f>IF(P3732="","",0)</f>
        <v>0</v>
      </c>
    </row>
    <row r="3733" spans="1:18" x14ac:dyDescent="0.3">
      <c r="A3733" t="s">
        <v>538</v>
      </c>
      <c r="B3733" s="1">
        <v>38861</v>
      </c>
      <c r="C3733" t="s">
        <v>539</v>
      </c>
      <c r="D3733" t="s">
        <v>588</v>
      </c>
      <c r="E3733" t="s">
        <v>589</v>
      </c>
      <c r="G3733" s="6" t="s">
        <v>88</v>
      </c>
      <c r="H3733" t="s">
        <v>72</v>
      </c>
      <c r="I3733" t="s">
        <v>21</v>
      </c>
      <c r="J3733" t="s">
        <v>73</v>
      </c>
      <c r="K3733">
        <v>32</v>
      </c>
      <c r="L3733">
        <v>26</v>
      </c>
      <c r="M3733" t="s">
        <v>439</v>
      </c>
      <c r="N3733">
        <v>26</v>
      </c>
      <c r="P3733" cm="1">
        <f t="array" ref="P3733">IF(Q3733&gt;0,INDEX(Q3733:Q15867,MATCH(TRUE,INDEX(Q3733:Q15867="",,),0)-1),"")</f>
        <v>11</v>
      </c>
      <c r="Q3733">
        <f t="shared" si="85"/>
        <v>5</v>
      </c>
      <c r="R3733">
        <f>IF(P3733="","",0)</f>
        <v>0</v>
      </c>
    </row>
    <row r="3734" spans="1:18" x14ac:dyDescent="0.3">
      <c r="A3734" t="s">
        <v>538</v>
      </c>
      <c r="B3734" s="1">
        <v>38861</v>
      </c>
      <c r="C3734" t="s">
        <v>539</v>
      </c>
      <c r="D3734" t="s">
        <v>588</v>
      </c>
      <c r="E3734" t="s">
        <v>589</v>
      </c>
      <c r="G3734" t="s">
        <v>19</v>
      </c>
      <c r="H3734" t="s">
        <v>41</v>
      </c>
      <c r="I3734" t="s">
        <v>45</v>
      </c>
      <c r="J3734" t="s">
        <v>93</v>
      </c>
      <c r="K3734">
        <v>116</v>
      </c>
      <c r="L3734">
        <v>158.19999999999999</v>
      </c>
      <c r="M3734" t="s">
        <v>558</v>
      </c>
      <c r="N3734">
        <v>168.2</v>
      </c>
      <c r="P3734" cm="1">
        <f t="array" ref="P3734">IF(Q3734&gt;0,INDEX(Q3734:Q15868,MATCH(TRUE,INDEX(Q3734:Q15868="",,),0)-1),"")</f>
        <v>11</v>
      </c>
      <c r="Q3734">
        <f t="shared" si="85"/>
        <v>6</v>
      </c>
      <c r="R3734">
        <f>IF(P3734="","",0)</f>
        <v>0</v>
      </c>
    </row>
    <row r="3735" spans="1:18" x14ac:dyDescent="0.3">
      <c r="A3735" t="s">
        <v>538</v>
      </c>
      <c r="B3735" s="1">
        <v>38861</v>
      </c>
      <c r="C3735" t="s">
        <v>539</v>
      </c>
      <c r="D3735" t="s">
        <v>588</v>
      </c>
      <c r="E3735" t="s">
        <v>589</v>
      </c>
      <c r="G3735" t="s">
        <v>19</v>
      </c>
      <c r="H3735" t="s">
        <v>85</v>
      </c>
      <c r="I3735" t="s">
        <v>21</v>
      </c>
      <c r="J3735" t="s">
        <v>73</v>
      </c>
      <c r="K3735">
        <v>236</v>
      </c>
      <c r="L3735">
        <v>29</v>
      </c>
      <c r="M3735" t="s">
        <v>558</v>
      </c>
      <c r="N3735">
        <v>42.1</v>
      </c>
      <c r="P3735" cm="1">
        <f t="array" ref="P3735">IF(Q3735&gt;0,INDEX(Q3735:Q15869,MATCH(TRUE,INDEX(Q3735:Q15869="",,),0)-1),"")</f>
        <v>11</v>
      </c>
      <c r="Q3735">
        <f t="shared" si="85"/>
        <v>6</v>
      </c>
      <c r="R3735">
        <f>IF(P3735="","",0)</f>
        <v>0</v>
      </c>
    </row>
    <row r="3736" spans="1:18" x14ac:dyDescent="0.3">
      <c r="A3736" t="s">
        <v>538</v>
      </c>
      <c r="B3736" s="1">
        <v>38861</v>
      </c>
      <c r="C3736" t="s">
        <v>539</v>
      </c>
      <c r="D3736" t="s">
        <v>588</v>
      </c>
      <c r="E3736" t="s">
        <v>589</v>
      </c>
      <c r="G3736" t="s">
        <v>19</v>
      </c>
      <c r="H3736" t="s">
        <v>96</v>
      </c>
      <c r="I3736" t="s">
        <v>21</v>
      </c>
      <c r="J3736" t="s">
        <v>73</v>
      </c>
      <c r="K3736">
        <v>365</v>
      </c>
      <c r="L3736">
        <v>23</v>
      </c>
      <c r="M3736" t="s">
        <v>558</v>
      </c>
      <c r="N3736">
        <v>42.1</v>
      </c>
      <c r="P3736" cm="1">
        <f t="array" ref="P3736">IF(Q3736&gt;0,INDEX(Q3736:Q15870,MATCH(TRUE,INDEX(Q3736:Q15870="",,),0)-1),"")</f>
        <v>11</v>
      </c>
      <c r="Q3736">
        <f t="shared" si="85"/>
        <v>6</v>
      </c>
      <c r="R3736">
        <f>IF(P3736="","",0)</f>
        <v>0</v>
      </c>
    </row>
    <row r="3737" spans="1:18" x14ac:dyDescent="0.3">
      <c r="A3737" t="s">
        <v>538</v>
      </c>
      <c r="B3737" s="1">
        <v>38861</v>
      </c>
      <c r="C3737" t="s">
        <v>539</v>
      </c>
      <c r="D3737" t="s">
        <v>588</v>
      </c>
      <c r="E3737" t="s">
        <v>589</v>
      </c>
      <c r="G3737" t="s">
        <v>19</v>
      </c>
      <c r="H3737" t="s">
        <v>128</v>
      </c>
      <c r="I3737" t="s">
        <v>21</v>
      </c>
      <c r="J3737" t="s">
        <v>73</v>
      </c>
      <c r="K3737">
        <v>131</v>
      </c>
      <c r="L3737">
        <v>33</v>
      </c>
      <c r="M3737" t="s">
        <v>558</v>
      </c>
      <c r="N3737">
        <v>42.1</v>
      </c>
      <c r="P3737" cm="1">
        <f t="array" ref="P3737">IF(Q3737&gt;0,INDEX(Q3737:Q15871,MATCH(TRUE,INDEX(Q3737:Q15871="",,),0)-1),"")</f>
        <v>11</v>
      </c>
      <c r="Q3737">
        <f t="shared" si="85"/>
        <v>6</v>
      </c>
      <c r="R3737">
        <f>IF(P3737="","",0)</f>
        <v>0</v>
      </c>
    </row>
    <row r="3738" spans="1:18" x14ac:dyDescent="0.3">
      <c r="A3738" t="s">
        <v>538</v>
      </c>
      <c r="B3738" s="1">
        <v>38861</v>
      </c>
      <c r="C3738" t="s">
        <v>539</v>
      </c>
      <c r="D3738" t="s">
        <v>588</v>
      </c>
      <c r="E3738" t="s">
        <v>589</v>
      </c>
      <c r="G3738" t="s">
        <v>19</v>
      </c>
      <c r="H3738" t="s">
        <v>41</v>
      </c>
      <c r="I3738" t="s">
        <v>21</v>
      </c>
      <c r="J3738" t="s">
        <v>73</v>
      </c>
      <c r="K3738">
        <v>328</v>
      </c>
      <c r="L3738">
        <v>38</v>
      </c>
      <c r="M3738" t="s">
        <v>558</v>
      </c>
      <c r="N3738">
        <v>49.1</v>
      </c>
      <c r="P3738" cm="1">
        <f t="array" ref="P3738">IF(Q3738&gt;0,INDEX(Q3738:Q15872,MATCH(TRUE,INDEX(Q3738:Q15872="",,),0)-1),"")</f>
        <v>11</v>
      </c>
      <c r="Q3738">
        <f t="shared" si="85"/>
        <v>6</v>
      </c>
      <c r="R3738">
        <f>IF(P3738="","",0)</f>
        <v>0</v>
      </c>
    </row>
    <row r="3739" spans="1:18" x14ac:dyDescent="0.3">
      <c r="A3739" t="s">
        <v>538</v>
      </c>
      <c r="B3739" s="1">
        <v>38861</v>
      </c>
      <c r="C3739" t="s">
        <v>539</v>
      </c>
      <c r="D3739" t="s">
        <v>588</v>
      </c>
      <c r="E3739" t="s">
        <v>589</v>
      </c>
      <c r="G3739" t="s">
        <v>19</v>
      </c>
      <c r="H3739" t="s">
        <v>101</v>
      </c>
      <c r="I3739" t="s">
        <v>21</v>
      </c>
      <c r="J3739" t="s">
        <v>73</v>
      </c>
      <c r="K3739">
        <v>127</v>
      </c>
      <c r="L3739">
        <v>34</v>
      </c>
      <c r="M3739" t="s">
        <v>558</v>
      </c>
      <c r="N3739">
        <v>49.1</v>
      </c>
      <c r="P3739" cm="1">
        <f t="array" ref="P3739">IF(Q3739&gt;0,INDEX(Q3739:Q15873,MATCH(TRUE,INDEX(Q3739:Q15873="",,),0)-1),"")</f>
        <v>11</v>
      </c>
      <c r="Q3739">
        <f t="shared" si="85"/>
        <v>6</v>
      </c>
      <c r="R3739">
        <f>IF(P3739="","",0)</f>
        <v>0</v>
      </c>
    </row>
    <row r="3740" spans="1:18" x14ac:dyDescent="0.3">
      <c r="A3740" t="s">
        <v>538</v>
      </c>
      <c r="B3740" s="1">
        <v>38861</v>
      </c>
      <c r="C3740" t="s">
        <v>539</v>
      </c>
      <c r="D3740" t="s">
        <v>588</v>
      </c>
      <c r="E3740" t="s">
        <v>589</v>
      </c>
      <c r="G3740" s="6" t="s">
        <v>88</v>
      </c>
      <c r="H3740" t="s">
        <v>85</v>
      </c>
      <c r="I3740" t="s">
        <v>45</v>
      </c>
      <c r="J3740" t="s">
        <v>93</v>
      </c>
      <c r="K3740">
        <v>22</v>
      </c>
      <c r="L3740">
        <v>186.4</v>
      </c>
      <c r="M3740" t="s">
        <v>558</v>
      </c>
      <c r="N3740">
        <v>186.4</v>
      </c>
      <c r="P3740" cm="1">
        <f t="array" ref="P3740">IF(Q3740&gt;0,INDEX(Q3740:Q15874,MATCH(TRUE,INDEX(Q3740:Q15874="",,),0)-1),"")</f>
        <v>11</v>
      </c>
      <c r="Q3740">
        <f t="shared" si="85"/>
        <v>6</v>
      </c>
      <c r="R3740">
        <f>IF(P3740="","",0)</f>
        <v>0</v>
      </c>
    </row>
    <row r="3741" spans="1:18" x14ac:dyDescent="0.3">
      <c r="A3741" t="s">
        <v>538</v>
      </c>
      <c r="B3741" s="1">
        <v>38861</v>
      </c>
      <c r="C3741" t="s">
        <v>539</v>
      </c>
      <c r="D3741" t="s">
        <v>588</v>
      </c>
      <c r="E3741" t="s">
        <v>589</v>
      </c>
      <c r="G3741" s="6" t="s">
        <v>88</v>
      </c>
      <c r="H3741" t="s">
        <v>72</v>
      </c>
      <c r="I3741" t="s">
        <v>45</v>
      </c>
      <c r="J3741" t="s">
        <v>93</v>
      </c>
      <c r="K3741">
        <v>0.5</v>
      </c>
      <c r="L3741">
        <v>134.80000000000001</v>
      </c>
      <c r="M3741" t="s">
        <v>558</v>
      </c>
      <c r="N3741">
        <v>134.80000000000001</v>
      </c>
      <c r="P3741" cm="1">
        <f t="array" ref="P3741">IF(Q3741&gt;0,INDEX(Q3741:Q15875,MATCH(TRUE,INDEX(Q3741:Q15875="",,),0)-1),"")</f>
        <v>11</v>
      </c>
      <c r="Q3741">
        <f t="shared" si="85"/>
        <v>6</v>
      </c>
      <c r="R3741">
        <f>IF(P3741="","",0)</f>
        <v>0</v>
      </c>
    </row>
    <row r="3742" spans="1:18" x14ac:dyDescent="0.3">
      <c r="A3742" t="s">
        <v>538</v>
      </c>
      <c r="B3742" s="1">
        <v>38861</v>
      </c>
      <c r="C3742" t="s">
        <v>539</v>
      </c>
      <c r="D3742" t="s">
        <v>588</v>
      </c>
      <c r="E3742" t="s">
        <v>589</v>
      </c>
      <c r="G3742" s="6" t="s">
        <v>88</v>
      </c>
      <c r="H3742" t="s">
        <v>72</v>
      </c>
      <c r="I3742" t="s">
        <v>21</v>
      </c>
      <c r="J3742" t="s">
        <v>73</v>
      </c>
      <c r="K3742">
        <v>32</v>
      </c>
      <c r="L3742">
        <v>26</v>
      </c>
      <c r="M3742" t="s">
        <v>558</v>
      </c>
      <c r="N3742">
        <v>26</v>
      </c>
      <c r="P3742" cm="1">
        <f t="array" ref="P3742">IF(Q3742&gt;0,INDEX(Q3742:Q15876,MATCH(TRUE,INDEX(Q3742:Q15876="",,),0)-1),"")</f>
        <v>11</v>
      </c>
      <c r="Q3742">
        <f t="shared" si="85"/>
        <v>6</v>
      </c>
      <c r="R3742">
        <f>IF(P3742="","",0)</f>
        <v>0</v>
      </c>
    </row>
    <row r="3743" spans="1:18" x14ac:dyDescent="0.3">
      <c r="A3743" t="s">
        <v>538</v>
      </c>
      <c r="B3743" s="1">
        <v>38861</v>
      </c>
      <c r="C3743" t="s">
        <v>539</v>
      </c>
      <c r="D3743" t="s">
        <v>588</v>
      </c>
      <c r="E3743" t="s">
        <v>589</v>
      </c>
      <c r="G3743" t="s">
        <v>19</v>
      </c>
      <c r="H3743" t="s">
        <v>41</v>
      </c>
      <c r="I3743" t="s">
        <v>45</v>
      </c>
      <c r="J3743" t="s">
        <v>93</v>
      </c>
      <c r="K3743">
        <v>116</v>
      </c>
      <c r="L3743">
        <v>158.19999999999999</v>
      </c>
      <c r="M3743" t="s">
        <v>542</v>
      </c>
      <c r="N3743">
        <v>215</v>
      </c>
      <c r="P3743" cm="1">
        <f t="array" ref="P3743">IF(Q3743&gt;0,INDEX(Q3743:Q15877,MATCH(TRUE,INDEX(Q3743:Q15877="",,),0)-1),"")</f>
        <v>11</v>
      </c>
      <c r="Q3743">
        <f t="shared" si="85"/>
        <v>7</v>
      </c>
      <c r="R3743">
        <f>IF(P3743="","",0)</f>
        <v>0</v>
      </c>
    </row>
    <row r="3744" spans="1:18" x14ac:dyDescent="0.3">
      <c r="A3744" t="s">
        <v>538</v>
      </c>
      <c r="B3744" s="1">
        <v>38861</v>
      </c>
      <c r="C3744" t="s">
        <v>539</v>
      </c>
      <c r="D3744" t="s">
        <v>588</v>
      </c>
      <c r="E3744" t="s">
        <v>589</v>
      </c>
      <c r="G3744" t="s">
        <v>19</v>
      </c>
      <c r="H3744" t="s">
        <v>85</v>
      </c>
      <c r="I3744" t="s">
        <v>21</v>
      </c>
      <c r="J3744" t="s">
        <v>73</v>
      </c>
      <c r="K3744">
        <v>236</v>
      </c>
      <c r="L3744">
        <v>29</v>
      </c>
      <c r="M3744" t="s">
        <v>542</v>
      </c>
      <c r="N3744">
        <v>30</v>
      </c>
      <c r="P3744" cm="1">
        <f t="array" ref="P3744">IF(Q3744&gt;0,INDEX(Q3744:Q15878,MATCH(TRUE,INDEX(Q3744:Q15878="",,),0)-1),"")</f>
        <v>11</v>
      </c>
      <c r="Q3744">
        <f t="shared" si="85"/>
        <v>7</v>
      </c>
      <c r="R3744">
        <f>IF(P3744="","",0)</f>
        <v>0</v>
      </c>
    </row>
    <row r="3745" spans="1:18" x14ac:dyDescent="0.3">
      <c r="A3745" t="s">
        <v>538</v>
      </c>
      <c r="B3745" s="1">
        <v>38861</v>
      </c>
      <c r="C3745" t="s">
        <v>539</v>
      </c>
      <c r="D3745" t="s">
        <v>588</v>
      </c>
      <c r="E3745" t="s">
        <v>589</v>
      </c>
      <c r="G3745" t="s">
        <v>19</v>
      </c>
      <c r="H3745" t="s">
        <v>96</v>
      </c>
      <c r="I3745" t="s">
        <v>21</v>
      </c>
      <c r="J3745" t="s">
        <v>73</v>
      </c>
      <c r="K3745">
        <v>365</v>
      </c>
      <c r="L3745">
        <v>23</v>
      </c>
      <c r="M3745" t="s">
        <v>542</v>
      </c>
      <c r="N3745">
        <v>43</v>
      </c>
      <c r="P3745" cm="1">
        <f t="array" ref="P3745">IF(Q3745&gt;0,INDEX(Q3745:Q15879,MATCH(TRUE,INDEX(Q3745:Q15879="",,),0)-1),"")</f>
        <v>11</v>
      </c>
      <c r="Q3745">
        <f t="shared" si="85"/>
        <v>7</v>
      </c>
      <c r="R3745">
        <f>IF(P3745="","",0)</f>
        <v>0</v>
      </c>
    </row>
    <row r="3746" spans="1:18" x14ac:dyDescent="0.3">
      <c r="A3746" t="s">
        <v>538</v>
      </c>
      <c r="B3746" s="1">
        <v>38861</v>
      </c>
      <c r="C3746" t="s">
        <v>539</v>
      </c>
      <c r="D3746" t="s">
        <v>588</v>
      </c>
      <c r="E3746" t="s">
        <v>589</v>
      </c>
      <c r="G3746" t="s">
        <v>19</v>
      </c>
      <c r="H3746" t="s">
        <v>128</v>
      </c>
      <c r="I3746" t="s">
        <v>21</v>
      </c>
      <c r="J3746" t="s">
        <v>73</v>
      </c>
      <c r="K3746">
        <v>131</v>
      </c>
      <c r="L3746">
        <v>33</v>
      </c>
      <c r="M3746" t="s">
        <v>542</v>
      </c>
      <c r="N3746">
        <v>33</v>
      </c>
      <c r="P3746" cm="1">
        <f t="array" ref="P3746">IF(Q3746&gt;0,INDEX(Q3746:Q15880,MATCH(TRUE,INDEX(Q3746:Q15880="",,),0)-1),"")</f>
        <v>11</v>
      </c>
      <c r="Q3746">
        <f t="shared" si="85"/>
        <v>7</v>
      </c>
      <c r="R3746">
        <f>IF(P3746="","",0)</f>
        <v>0</v>
      </c>
    </row>
    <row r="3747" spans="1:18" x14ac:dyDescent="0.3">
      <c r="A3747" t="s">
        <v>538</v>
      </c>
      <c r="B3747" s="1">
        <v>38861</v>
      </c>
      <c r="C3747" t="s">
        <v>539</v>
      </c>
      <c r="D3747" t="s">
        <v>588</v>
      </c>
      <c r="E3747" t="s">
        <v>589</v>
      </c>
      <c r="G3747" t="s">
        <v>19</v>
      </c>
      <c r="H3747" t="s">
        <v>41</v>
      </c>
      <c r="I3747" t="s">
        <v>21</v>
      </c>
      <c r="J3747" t="s">
        <v>73</v>
      </c>
      <c r="K3747">
        <v>328</v>
      </c>
      <c r="L3747">
        <v>38</v>
      </c>
      <c r="M3747" t="s">
        <v>542</v>
      </c>
      <c r="N3747">
        <v>42</v>
      </c>
      <c r="P3747" cm="1">
        <f t="array" ref="P3747">IF(Q3747&gt;0,INDEX(Q3747:Q15881,MATCH(TRUE,INDEX(Q3747:Q15881="",,),0)-1),"")</f>
        <v>11</v>
      </c>
      <c r="Q3747">
        <f t="shared" si="85"/>
        <v>7</v>
      </c>
      <c r="R3747">
        <f>IF(P3747="","",0)</f>
        <v>0</v>
      </c>
    </row>
    <row r="3748" spans="1:18" x14ac:dyDescent="0.3">
      <c r="A3748" t="s">
        <v>538</v>
      </c>
      <c r="B3748" s="1">
        <v>38861</v>
      </c>
      <c r="C3748" t="s">
        <v>539</v>
      </c>
      <c r="D3748" t="s">
        <v>588</v>
      </c>
      <c r="E3748" t="s">
        <v>589</v>
      </c>
      <c r="G3748" t="s">
        <v>19</v>
      </c>
      <c r="H3748" t="s">
        <v>101</v>
      </c>
      <c r="I3748" t="s">
        <v>21</v>
      </c>
      <c r="J3748" t="s">
        <v>73</v>
      </c>
      <c r="K3748">
        <v>127</v>
      </c>
      <c r="L3748">
        <v>34</v>
      </c>
      <c r="M3748" t="s">
        <v>542</v>
      </c>
      <c r="N3748">
        <v>34</v>
      </c>
      <c r="P3748" cm="1">
        <f t="array" ref="P3748">IF(Q3748&gt;0,INDEX(Q3748:Q15882,MATCH(TRUE,INDEX(Q3748:Q15882="",,),0)-1),"")</f>
        <v>11</v>
      </c>
      <c r="Q3748">
        <f t="shared" si="85"/>
        <v>7</v>
      </c>
      <c r="R3748">
        <f>IF(P3748="","",0)</f>
        <v>0</v>
      </c>
    </row>
    <row r="3749" spans="1:18" x14ac:dyDescent="0.3">
      <c r="A3749" t="s">
        <v>538</v>
      </c>
      <c r="B3749" s="1">
        <v>38861</v>
      </c>
      <c r="C3749" t="s">
        <v>539</v>
      </c>
      <c r="D3749" t="s">
        <v>588</v>
      </c>
      <c r="E3749" t="s">
        <v>589</v>
      </c>
      <c r="G3749" s="6" t="s">
        <v>88</v>
      </c>
      <c r="H3749" t="s">
        <v>85</v>
      </c>
      <c r="I3749" t="s">
        <v>45</v>
      </c>
      <c r="J3749" t="s">
        <v>93</v>
      </c>
      <c r="K3749">
        <v>22</v>
      </c>
      <c r="L3749">
        <v>186.4</v>
      </c>
      <c r="M3749" t="s">
        <v>542</v>
      </c>
      <c r="N3749">
        <v>186.4</v>
      </c>
      <c r="P3749" cm="1">
        <f t="array" ref="P3749">IF(Q3749&gt;0,INDEX(Q3749:Q15883,MATCH(TRUE,INDEX(Q3749:Q15883="",,),0)-1),"")</f>
        <v>11</v>
      </c>
      <c r="Q3749">
        <f t="shared" si="85"/>
        <v>7</v>
      </c>
      <c r="R3749">
        <f>IF(P3749="","",0)</f>
        <v>0</v>
      </c>
    </row>
    <row r="3750" spans="1:18" x14ac:dyDescent="0.3">
      <c r="A3750" t="s">
        <v>538</v>
      </c>
      <c r="B3750" s="1">
        <v>38861</v>
      </c>
      <c r="C3750" t="s">
        <v>539</v>
      </c>
      <c r="D3750" t="s">
        <v>588</v>
      </c>
      <c r="E3750" t="s">
        <v>589</v>
      </c>
      <c r="G3750" s="6" t="s">
        <v>88</v>
      </c>
      <c r="H3750" t="s">
        <v>72</v>
      </c>
      <c r="I3750" t="s">
        <v>45</v>
      </c>
      <c r="J3750" t="s">
        <v>93</v>
      </c>
      <c r="K3750">
        <v>0.5</v>
      </c>
      <c r="L3750">
        <v>134.80000000000001</v>
      </c>
      <c r="M3750" t="s">
        <v>542</v>
      </c>
      <c r="N3750">
        <v>134.80000000000001</v>
      </c>
      <c r="P3750" cm="1">
        <f t="array" ref="P3750">IF(Q3750&gt;0,INDEX(Q3750:Q15884,MATCH(TRUE,INDEX(Q3750:Q15884="",,),0)-1),"")</f>
        <v>11</v>
      </c>
      <c r="Q3750">
        <f t="shared" si="85"/>
        <v>7</v>
      </c>
      <c r="R3750">
        <f>IF(P3750="","",0)</f>
        <v>0</v>
      </c>
    </row>
    <row r="3751" spans="1:18" x14ac:dyDescent="0.3">
      <c r="A3751" t="s">
        <v>538</v>
      </c>
      <c r="B3751" s="1">
        <v>38861</v>
      </c>
      <c r="C3751" t="s">
        <v>539</v>
      </c>
      <c r="D3751" t="s">
        <v>588</v>
      </c>
      <c r="E3751" t="s">
        <v>589</v>
      </c>
      <c r="G3751" s="6" t="s">
        <v>88</v>
      </c>
      <c r="H3751" t="s">
        <v>72</v>
      </c>
      <c r="I3751" t="s">
        <v>21</v>
      </c>
      <c r="J3751" t="s">
        <v>73</v>
      </c>
      <c r="K3751">
        <v>32</v>
      </c>
      <c r="L3751">
        <v>26</v>
      </c>
      <c r="M3751" t="s">
        <v>542</v>
      </c>
      <c r="N3751">
        <v>26</v>
      </c>
      <c r="P3751" cm="1">
        <f t="array" ref="P3751">IF(Q3751&gt;0,INDEX(Q3751:Q15885,MATCH(TRUE,INDEX(Q3751:Q15885="",,),0)-1),"")</f>
        <v>11</v>
      </c>
      <c r="Q3751">
        <f t="shared" si="85"/>
        <v>7</v>
      </c>
      <c r="R3751">
        <f>IF(P3751="","",0)</f>
        <v>0</v>
      </c>
    </row>
    <row r="3752" spans="1:18" x14ac:dyDescent="0.3">
      <c r="A3752" t="s">
        <v>538</v>
      </c>
      <c r="B3752" s="1">
        <v>38861</v>
      </c>
      <c r="C3752" t="s">
        <v>539</v>
      </c>
      <c r="D3752" t="s">
        <v>588</v>
      </c>
      <c r="E3752" t="s">
        <v>589</v>
      </c>
      <c r="G3752" t="s">
        <v>19</v>
      </c>
      <c r="H3752" t="s">
        <v>41</v>
      </c>
      <c r="I3752" t="s">
        <v>45</v>
      </c>
      <c r="J3752" t="s">
        <v>93</v>
      </c>
      <c r="K3752">
        <v>116</v>
      </c>
      <c r="L3752">
        <v>158.19999999999999</v>
      </c>
      <c r="M3752" t="s">
        <v>550</v>
      </c>
      <c r="N3752">
        <v>210</v>
      </c>
      <c r="P3752" cm="1">
        <f t="array" ref="P3752">IF(Q3752&gt;0,INDEX(Q3752:Q15886,MATCH(TRUE,INDEX(Q3752:Q15886="",,),0)-1),"")</f>
        <v>11</v>
      </c>
      <c r="Q3752">
        <f t="shared" si="85"/>
        <v>8</v>
      </c>
      <c r="R3752">
        <f>IF(P3752="","",0)</f>
        <v>0</v>
      </c>
    </row>
    <row r="3753" spans="1:18" x14ac:dyDescent="0.3">
      <c r="A3753" t="s">
        <v>538</v>
      </c>
      <c r="B3753" s="1">
        <v>38861</v>
      </c>
      <c r="C3753" t="s">
        <v>539</v>
      </c>
      <c r="D3753" t="s">
        <v>588</v>
      </c>
      <c r="E3753" t="s">
        <v>589</v>
      </c>
      <c r="G3753" t="s">
        <v>19</v>
      </c>
      <c r="H3753" t="s">
        <v>85</v>
      </c>
      <c r="I3753" t="s">
        <v>21</v>
      </c>
      <c r="J3753" t="s">
        <v>73</v>
      </c>
      <c r="K3753">
        <v>236</v>
      </c>
      <c r="L3753">
        <v>29</v>
      </c>
      <c r="M3753" t="s">
        <v>550</v>
      </c>
      <c r="N3753">
        <v>35</v>
      </c>
      <c r="P3753" cm="1">
        <f t="array" ref="P3753">IF(Q3753&gt;0,INDEX(Q3753:Q15887,MATCH(TRUE,INDEX(Q3753:Q15887="",,),0)-1),"")</f>
        <v>11</v>
      </c>
      <c r="Q3753">
        <f t="shared" si="85"/>
        <v>8</v>
      </c>
      <c r="R3753">
        <f>IF(P3753="","",0)</f>
        <v>0</v>
      </c>
    </row>
    <row r="3754" spans="1:18" x14ac:dyDescent="0.3">
      <c r="A3754" t="s">
        <v>538</v>
      </c>
      <c r="B3754" s="1">
        <v>38861</v>
      </c>
      <c r="C3754" t="s">
        <v>539</v>
      </c>
      <c r="D3754" t="s">
        <v>588</v>
      </c>
      <c r="E3754" t="s">
        <v>589</v>
      </c>
      <c r="G3754" t="s">
        <v>19</v>
      </c>
      <c r="H3754" t="s">
        <v>96</v>
      </c>
      <c r="I3754" t="s">
        <v>21</v>
      </c>
      <c r="J3754" t="s">
        <v>73</v>
      </c>
      <c r="K3754">
        <v>365</v>
      </c>
      <c r="L3754">
        <v>23</v>
      </c>
      <c r="M3754" t="s">
        <v>550</v>
      </c>
      <c r="N3754">
        <v>35</v>
      </c>
      <c r="P3754" cm="1">
        <f t="array" ref="P3754">IF(Q3754&gt;0,INDEX(Q3754:Q15888,MATCH(TRUE,INDEX(Q3754:Q15888="",,),0)-1),"")</f>
        <v>11</v>
      </c>
      <c r="Q3754">
        <f t="shared" ref="Q3754:Q3787" si="86">INT((ROW()-3689)/9)+1</f>
        <v>8</v>
      </c>
      <c r="R3754">
        <f>IF(P3754="","",0)</f>
        <v>0</v>
      </c>
    </row>
    <row r="3755" spans="1:18" x14ac:dyDescent="0.3">
      <c r="A3755" t="s">
        <v>538</v>
      </c>
      <c r="B3755" s="1">
        <v>38861</v>
      </c>
      <c r="C3755" t="s">
        <v>539</v>
      </c>
      <c r="D3755" t="s">
        <v>588</v>
      </c>
      <c r="E3755" t="s">
        <v>589</v>
      </c>
      <c r="G3755" t="s">
        <v>19</v>
      </c>
      <c r="H3755" t="s">
        <v>128</v>
      </c>
      <c r="I3755" t="s">
        <v>21</v>
      </c>
      <c r="J3755" t="s">
        <v>73</v>
      </c>
      <c r="K3755">
        <v>131</v>
      </c>
      <c r="L3755">
        <v>33</v>
      </c>
      <c r="M3755" t="s">
        <v>550</v>
      </c>
      <c r="N3755">
        <v>35</v>
      </c>
      <c r="P3755" cm="1">
        <f t="array" ref="P3755">IF(Q3755&gt;0,INDEX(Q3755:Q15889,MATCH(TRUE,INDEX(Q3755:Q15889="",,),0)-1),"")</f>
        <v>11</v>
      </c>
      <c r="Q3755">
        <f t="shared" si="86"/>
        <v>8</v>
      </c>
      <c r="R3755">
        <f>IF(P3755="","",0)</f>
        <v>0</v>
      </c>
    </row>
    <row r="3756" spans="1:18" x14ac:dyDescent="0.3">
      <c r="A3756" t="s">
        <v>538</v>
      </c>
      <c r="B3756" s="1">
        <v>38861</v>
      </c>
      <c r="C3756" t="s">
        <v>539</v>
      </c>
      <c r="D3756" t="s">
        <v>588</v>
      </c>
      <c r="E3756" t="s">
        <v>589</v>
      </c>
      <c r="G3756" t="s">
        <v>19</v>
      </c>
      <c r="H3756" t="s">
        <v>41</v>
      </c>
      <c r="I3756" t="s">
        <v>21</v>
      </c>
      <c r="J3756" t="s">
        <v>73</v>
      </c>
      <c r="K3756">
        <v>328</v>
      </c>
      <c r="L3756">
        <v>38</v>
      </c>
      <c r="M3756" t="s">
        <v>550</v>
      </c>
      <c r="N3756">
        <v>45</v>
      </c>
      <c r="P3756" cm="1">
        <f t="array" ref="P3756">IF(Q3756&gt;0,INDEX(Q3756:Q15890,MATCH(TRUE,INDEX(Q3756:Q15890="",,),0)-1),"")</f>
        <v>11</v>
      </c>
      <c r="Q3756">
        <f t="shared" si="86"/>
        <v>8</v>
      </c>
      <c r="R3756">
        <f>IF(P3756="","",0)</f>
        <v>0</v>
      </c>
    </row>
    <row r="3757" spans="1:18" x14ac:dyDescent="0.3">
      <c r="A3757" t="s">
        <v>538</v>
      </c>
      <c r="B3757" s="1">
        <v>38861</v>
      </c>
      <c r="C3757" t="s">
        <v>539</v>
      </c>
      <c r="D3757" t="s">
        <v>588</v>
      </c>
      <c r="E3757" t="s">
        <v>589</v>
      </c>
      <c r="G3757" t="s">
        <v>19</v>
      </c>
      <c r="H3757" t="s">
        <v>101</v>
      </c>
      <c r="I3757" t="s">
        <v>21</v>
      </c>
      <c r="J3757" t="s">
        <v>73</v>
      </c>
      <c r="K3757">
        <v>127</v>
      </c>
      <c r="L3757">
        <v>34</v>
      </c>
      <c r="M3757" t="s">
        <v>550</v>
      </c>
      <c r="N3757">
        <v>38</v>
      </c>
      <c r="P3757" cm="1">
        <f t="array" ref="P3757">IF(Q3757&gt;0,INDEX(Q3757:Q15891,MATCH(TRUE,INDEX(Q3757:Q15891="",,),0)-1),"")</f>
        <v>11</v>
      </c>
      <c r="Q3757">
        <f t="shared" si="86"/>
        <v>8</v>
      </c>
      <c r="R3757">
        <f>IF(P3757="","",0)</f>
        <v>0</v>
      </c>
    </row>
    <row r="3758" spans="1:18" x14ac:dyDescent="0.3">
      <c r="A3758" t="s">
        <v>538</v>
      </c>
      <c r="B3758" s="1">
        <v>38861</v>
      </c>
      <c r="C3758" t="s">
        <v>539</v>
      </c>
      <c r="D3758" t="s">
        <v>588</v>
      </c>
      <c r="E3758" t="s">
        <v>589</v>
      </c>
      <c r="G3758" s="6" t="s">
        <v>88</v>
      </c>
      <c r="H3758" t="s">
        <v>85</v>
      </c>
      <c r="I3758" t="s">
        <v>45</v>
      </c>
      <c r="J3758" t="s">
        <v>93</v>
      </c>
      <c r="K3758">
        <v>22</v>
      </c>
      <c r="L3758">
        <v>186.4</v>
      </c>
      <c r="M3758" t="s">
        <v>550</v>
      </c>
      <c r="N3758">
        <v>186.4</v>
      </c>
      <c r="P3758" cm="1">
        <f t="array" ref="P3758">IF(Q3758&gt;0,INDEX(Q3758:Q15892,MATCH(TRUE,INDEX(Q3758:Q15892="",,),0)-1),"")</f>
        <v>11</v>
      </c>
      <c r="Q3758">
        <f t="shared" si="86"/>
        <v>8</v>
      </c>
      <c r="R3758">
        <f>IF(P3758="","",0)</f>
        <v>0</v>
      </c>
    </row>
    <row r="3759" spans="1:18" x14ac:dyDescent="0.3">
      <c r="A3759" t="s">
        <v>538</v>
      </c>
      <c r="B3759" s="1">
        <v>38861</v>
      </c>
      <c r="C3759" t="s">
        <v>539</v>
      </c>
      <c r="D3759" t="s">
        <v>588</v>
      </c>
      <c r="E3759" t="s">
        <v>589</v>
      </c>
      <c r="G3759" s="6" t="s">
        <v>88</v>
      </c>
      <c r="H3759" t="s">
        <v>72</v>
      </c>
      <c r="I3759" t="s">
        <v>45</v>
      </c>
      <c r="J3759" t="s">
        <v>93</v>
      </c>
      <c r="K3759">
        <v>0.5</v>
      </c>
      <c r="L3759">
        <v>134.80000000000001</v>
      </c>
      <c r="M3759" t="s">
        <v>550</v>
      </c>
      <c r="N3759">
        <v>134.80000000000001</v>
      </c>
      <c r="P3759" cm="1">
        <f t="array" ref="P3759">IF(Q3759&gt;0,INDEX(Q3759:Q15893,MATCH(TRUE,INDEX(Q3759:Q15893="",,),0)-1),"")</f>
        <v>11</v>
      </c>
      <c r="Q3759">
        <f t="shared" si="86"/>
        <v>8</v>
      </c>
      <c r="R3759">
        <f>IF(P3759="","",0)</f>
        <v>0</v>
      </c>
    </row>
    <row r="3760" spans="1:18" x14ac:dyDescent="0.3">
      <c r="A3760" t="s">
        <v>538</v>
      </c>
      <c r="B3760" s="1">
        <v>38861</v>
      </c>
      <c r="C3760" t="s">
        <v>539</v>
      </c>
      <c r="D3760" t="s">
        <v>588</v>
      </c>
      <c r="E3760" t="s">
        <v>589</v>
      </c>
      <c r="G3760" s="6" t="s">
        <v>88</v>
      </c>
      <c r="H3760" t="s">
        <v>72</v>
      </c>
      <c r="I3760" t="s">
        <v>21</v>
      </c>
      <c r="J3760" t="s">
        <v>73</v>
      </c>
      <c r="K3760">
        <v>32</v>
      </c>
      <c r="L3760">
        <v>26</v>
      </c>
      <c r="M3760" t="s">
        <v>550</v>
      </c>
      <c r="N3760">
        <v>26</v>
      </c>
      <c r="P3760" cm="1">
        <f t="array" ref="P3760">IF(Q3760&gt;0,INDEX(Q3760:Q15894,MATCH(TRUE,INDEX(Q3760:Q15894="",,),0)-1),"")</f>
        <v>11</v>
      </c>
      <c r="Q3760">
        <f t="shared" si="86"/>
        <v>8</v>
      </c>
      <c r="R3760">
        <f>IF(P3760="","",0)</f>
        <v>0</v>
      </c>
    </row>
    <row r="3761" spans="1:18" x14ac:dyDescent="0.3">
      <c r="A3761" t="s">
        <v>538</v>
      </c>
      <c r="B3761" s="1">
        <v>38861</v>
      </c>
      <c r="C3761" t="s">
        <v>539</v>
      </c>
      <c r="D3761" t="s">
        <v>588</v>
      </c>
      <c r="E3761" t="s">
        <v>589</v>
      </c>
      <c r="G3761" t="s">
        <v>19</v>
      </c>
      <c r="H3761" t="s">
        <v>41</v>
      </c>
      <c r="I3761" t="s">
        <v>45</v>
      </c>
      <c r="J3761" t="s">
        <v>93</v>
      </c>
      <c r="K3761">
        <v>116</v>
      </c>
      <c r="L3761">
        <v>158.19999999999999</v>
      </c>
      <c r="M3761" t="s">
        <v>465</v>
      </c>
      <c r="N3761">
        <v>160</v>
      </c>
      <c r="P3761" cm="1">
        <f t="array" ref="P3761">IF(Q3761&gt;0,INDEX(Q3761:Q15895,MATCH(TRUE,INDEX(Q3761:Q15895="",,),0)-1),"")</f>
        <v>11</v>
      </c>
      <c r="Q3761">
        <f t="shared" si="86"/>
        <v>9</v>
      </c>
      <c r="R3761">
        <f>IF(P3761="","",0)</f>
        <v>0</v>
      </c>
    </row>
    <row r="3762" spans="1:18" x14ac:dyDescent="0.3">
      <c r="A3762" t="s">
        <v>538</v>
      </c>
      <c r="B3762" s="1">
        <v>38861</v>
      </c>
      <c r="C3762" t="s">
        <v>539</v>
      </c>
      <c r="D3762" t="s">
        <v>588</v>
      </c>
      <c r="E3762" t="s">
        <v>589</v>
      </c>
      <c r="G3762" t="s">
        <v>19</v>
      </c>
      <c r="H3762" t="s">
        <v>85</v>
      </c>
      <c r="I3762" t="s">
        <v>21</v>
      </c>
      <c r="J3762" t="s">
        <v>73</v>
      </c>
      <c r="K3762">
        <v>236</v>
      </c>
      <c r="L3762">
        <v>29</v>
      </c>
      <c r="M3762" t="s">
        <v>465</v>
      </c>
      <c r="N3762">
        <v>40</v>
      </c>
      <c r="P3762" cm="1">
        <f t="array" ref="P3762">IF(Q3762&gt;0,INDEX(Q3762:Q15896,MATCH(TRUE,INDEX(Q3762:Q15896="",,),0)-1),"")</f>
        <v>11</v>
      </c>
      <c r="Q3762">
        <f t="shared" si="86"/>
        <v>9</v>
      </c>
      <c r="R3762">
        <f>IF(P3762="","",0)</f>
        <v>0</v>
      </c>
    </row>
    <row r="3763" spans="1:18" x14ac:dyDescent="0.3">
      <c r="A3763" t="s">
        <v>538</v>
      </c>
      <c r="B3763" s="1">
        <v>38861</v>
      </c>
      <c r="C3763" t="s">
        <v>539</v>
      </c>
      <c r="D3763" t="s">
        <v>588</v>
      </c>
      <c r="E3763" t="s">
        <v>589</v>
      </c>
      <c r="G3763" t="s">
        <v>19</v>
      </c>
      <c r="H3763" t="s">
        <v>96</v>
      </c>
      <c r="I3763" t="s">
        <v>21</v>
      </c>
      <c r="J3763" t="s">
        <v>73</v>
      </c>
      <c r="K3763">
        <v>365</v>
      </c>
      <c r="L3763">
        <v>23</v>
      </c>
      <c r="M3763" t="s">
        <v>465</v>
      </c>
      <c r="N3763">
        <v>40</v>
      </c>
      <c r="P3763" cm="1">
        <f t="array" ref="P3763">IF(Q3763&gt;0,INDEX(Q3763:Q15897,MATCH(TRUE,INDEX(Q3763:Q15897="",,),0)-1),"")</f>
        <v>11</v>
      </c>
      <c r="Q3763">
        <f t="shared" si="86"/>
        <v>9</v>
      </c>
      <c r="R3763">
        <f>IF(P3763="","",0)</f>
        <v>0</v>
      </c>
    </row>
    <row r="3764" spans="1:18" x14ac:dyDescent="0.3">
      <c r="A3764" t="s">
        <v>538</v>
      </c>
      <c r="B3764" s="1">
        <v>38861</v>
      </c>
      <c r="C3764" t="s">
        <v>539</v>
      </c>
      <c r="D3764" t="s">
        <v>588</v>
      </c>
      <c r="E3764" t="s">
        <v>589</v>
      </c>
      <c r="G3764" t="s">
        <v>19</v>
      </c>
      <c r="H3764" t="s">
        <v>128</v>
      </c>
      <c r="I3764" t="s">
        <v>21</v>
      </c>
      <c r="J3764" t="s">
        <v>73</v>
      </c>
      <c r="K3764">
        <v>131</v>
      </c>
      <c r="L3764">
        <v>33</v>
      </c>
      <c r="M3764" t="s">
        <v>465</v>
      </c>
      <c r="N3764">
        <v>40</v>
      </c>
      <c r="P3764" cm="1">
        <f t="array" ref="P3764">IF(Q3764&gt;0,INDEX(Q3764:Q15898,MATCH(TRUE,INDEX(Q3764:Q15898="",,),0)-1),"")</f>
        <v>11</v>
      </c>
      <c r="Q3764">
        <f t="shared" si="86"/>
        <v>9</v>
      </c>
      <c r="R3764">
        <f>IF(P3764="","",0)</f>
        <v>0</v>
      </c>
    </row>
    <row r="3765" spans="1:18" x14ac:dyDescent="0.3">
      <c r="A3765" t="s">
        <v>538</v>
      </c>
      <c r="B3765" s="1">
        <v>38861</v>
      </c>
      <c r="C3765" t="s">
        <v>539</v>
      </c>
      <c r="D3765" t="s">
        <v>588</v>
      </c>
      <c r="E3765" t="s">
        <v>589</v>
      </c>
      <c r="G3765" t="s">
        <v>19</v>
      </c>
      <c r="H3765" t="s">
        <v>41</v>
      </c>
      <c r="I3765" t="s">
        <v>21</v>
      </c>
      <c r="J3765" t="s">
        <v>73</v>
      </c>
      <c r="K3765">
        <v>328</v>
      </c>
      <c r="L3765">
        <v>38</v>
      </c>
      <c r="M3765" t="s">
        <v>465</v>
      </c>
      <c r="N3765">
        <v>40</v>
      </c>
      <c r="P3765" cm="1">
        <f t="array" ref="P3765">IF(Q3765&gt;0,INDEX(Q3765:Q15899,MATCH(TRUE,INDEX(Q3765:Q15899="",,),0)-1),"")</f>
        <v>11</v>
      </c>
      <c r="Q3765">
        <f t="shared" si="86"/>
        <v>9</v>
      </c>
      <c r="R3765">
        <f>IF(P3765="","",0)</f>
        <v>0</v>
      </c>
    </row>
    <row r="3766" spans="1:18" x14ac:dyDescent="0.3">
      <c r="A3766" t="s">
        <v>538</v>
      </c>
      <c r="B3766" s="1">
        <v>38861</v>
      </c>
      <c r="C3766" t="s">
        <v>539</v>
      </c>
      <c r="D3766" t="s">
        <v>588</v>
      </c>
      <c r="E3766" t="s">
        <v>589</v>
      </c>
      <c r="G3766" t="s">
        <v>19</v>
      </c>
      <c r="H3766" t="s">
        <v>101</v>
      </c>
      <c r="I3766" t="s">
        <v>21</v>
      </c>
      <c r="J3766" t="s">
        <v>73</v>
      </c>
      <c r="K3766">
        <v>127</v>
      </c>
      <c r="L3766">
        <v>34</v>
      </c>
      <c r="M3766" t="s">
        <v>465</v>
      </c>
      <c r="N3766">
        <v>40</v>
      </c>
      <c r="P3766" cm="1">
        <f t="array" ref="P3766">IF(Q3766&gt;0,INDEX(Q3766:Q15900,MATCH(TRUE,INDEX(Q3766:Q15900="",,),0)-1),"")</f>
        <v>11</v>
      </c>
      <c r="Q3766">
        <f t="shared" si="86"/>
        <v>9</v>
      </c>
      <c r="R3766">
        <f>IF(P3766="","",0)</f>
        <v>0</v>
      </c>
    </row>
    <row r="3767" spans="1:18" x14ac:dyDescent="0.3">
      <c r="A3767" t="s">
        <v>538</v>
      </c>
      <c r="B3767" s="1">
        <v>38861</v>
      </c>
      <c r="C3767" t="s">
        <v>539</v>
      </c>
      <c r="D3767" t="s">
        <v>588</v>
      </c>
      <c r="E3767" t="s">
        <v>589</v>
      </c>
      <c r="G3767" s="6" t="s">
        <v>88</v>
      </c>
      <c r="H3767" t="s">
        <v>85</v>
      </c>
      <c r="I3767" t="s">
        <v>45</v>
      </c>
      <c r="J3767" t="s">
        <v>93</v>
      </c>
      <c r="K3767">
        <v>22</v>
      </c>
      <c r="L3767">
        <v>186.4</v>
      </c>
      <c r="M3767" t="s">
        <v>465</v>
      </c>
      <c r="N3767">
        <v>186.4</v>
      </c>
      <c r="P3767" cm="1">
        <f t="array" ref="P3767">IF(Q3767&gt;0,INDEX(Q3767:Q15901,MATCH(TRUE,INDEX(Q3767:Q15901="",,),0)-1),"")</f>
        <v>11</v>
      </c>
      <c r="Q3767">
        <f t="shared" si="86"/>
        <v>9</v>
      </c>
      <c r="R3767">
        <f>IF(P3767="","",0)</f>
        <v>0</v>
      </c>
    </row>
    <row r="3768" spans="1:18" x14ac:dyDescent="0.3">
      <c r="A3768" t="s">
        <v>538</v>
      </c>
      <c r="B3768" s="1">
        <v>38861</v>
      </c>
      <c r="C3768" t="s">
        <v>539</v>
      </c>
      <c r="D3768" t="s">
        <v>588</v>
      </c>
      <c r="E3768" t="s">
        <v>589</v>
      </c>
      <c r="G3768" s="6" t="s">
        <v>88</v>
      </c>
      <c r="H3768" t="s">
        <v>72</v>
      </c>
      <c r="I3768" t="s">
        <v>45</v>
      </c>
      <c r="J3768" t="s">
        <v>93</v>
      </c>
      <c r="K3768">
        <v>0.5</v>
      </c>
      <c r="L3768">
        <v>134.80000000000001</v>
      </c>
      <c r="M3768" t="s">
        <v>465</v>
      </c>
      <c r="N3768">
        <v>134.80000000000001</v>
      </c>
      <c r="P3768" cm="1">
        <f t="array" ref="P3768">IF(Q3768&gt;0,INDEX(Q3768:Q15902,MATCH(TRUE,INDEX(Q3768:Q15902="",,),0)-1),"")</f>
        <v>11</v>
      </c>
      <c r="Q3768">
        <f t="shared" si="86"/>
        <v>9</v>
      </c>
      <c r="R3768">
        <f>IF(P3768="","",0)</f>
        <v>0</v>
      </c>
    </row>
    <row r="3769" spans="1:18" x14ac:dyDescent="0.3">
      <c r="A3769" t="s">
        <v>538</v>
      </c>
      <c r="B3769" s="1">
        <v>38861</v>
      </c>
      <c r="C3769" t="s">
        <v>539</v>
      </c>
      <c r="D3769" t="s">
        <v>588</v>
      </c>
      <c r="E3769" t="s">
        <v>589</v>
      </c>
      <c r="G3769" s="6" t="s">
        <v>88</v>
      </c>
      <c r="H3769" t="s">
        <v>72</v>
      </c>
      <c r="I3769" t="s">
        <v>21</v>
      </c>
      <c r="J3769" t="s">
        <v>73</v>
      </c>
      <c r="K3769">
        <v>32</v>
      </c>
      <c r="L3769">
        <v>26</v>
      </c>
      <c r="M3769" t="s">
        <v>465</v>
      </c>
      <c r="N3769">
        <v>26</v>
      </c>
      <c r="P3769" cm="1">
        <f t="array" ref="P3769">IF(Q3769&gt;0,INDEX(Q3769:Q15903,MATCH(TRUE,INDEX(Q3769:Q15903="",,),0)-1),"")</f>
        <v>11</v>
      </c>
      <c r="Q3769">
        <f t="shared" si="86"/>
        <v>9</v>
      </c>
      <c r="R3769">
        <f>IF(P3769="","",0)</f>
        <v>0</v>
      </c>
    </row>
    <row r="3770" spans="1:18" x14ac:dyDescent="0.3">
      <c r="A3770" t="s">
        <v>538</v>
      </c>
      <c r="B3770" s="1">
        <v>38861</v>
      </c>
      <c r="C3770" t="s">
        <v>539</v>
      </c>
      <c r="D3770" t="s">
        <v>588</v>
      </c>
      <c r="E3770" t="s">
        <v>589</v>
      </c>
      <c r="G3770" t="s">
        <v>19</v>
      </c>
      <c r="H3770" t="s">
        <v>41</v>
      </c>
      <c r="I3770" t="s">
        <v>45</v>
      </c>
      <c r="J3770" t="s">
        <v>93</v>
      </c>
      <c r="K3770">
        <v>116</v>
      </c>
      <c r="L3770">
        <v>158.19999999999999</v>
      </c>
      <c r="M3770" t="s">
        <v>555</v>
      </c>
      <c r="N3770">
        <v>160</v>
      </c>
      <c r="P3770" cm="1">
        <f t="array" ref="P3770">IF(Q3770&gt;0,INDEX(Q3770:Q15904,MATCH(TRUE,INDEX(Q3770:Q15904="",,),0)-1),"")</f>
        <v>11</v>
      </c>
      <c r="Q3770">
        <f t="shared" si="86"/>
        <v>10</v>
      </c>
      <c r="R3770">
        <f>IF(P3770="","",0)</f>
        <v>0</v>
      </c>
    </row>
    <row r="3771" spans="1:18" x14ac:dyDescent="0.3">
      <c r="A3771" t="s">
        <v>538</v>
      </c>
      <c r="B3771" s="1">
        <v>38861</v>
      </c>
      <c r="C3771" t="s">
        <v>539</v>
      </c>
      <c r="D3771" t="s">
        <v>588</v>
      </c>
      <c r="E3771" t="s">
        <v>589</v>
      </c>
      <c r="G3771" t="s">
        <v>19</v>
      </c>
      <c r="H3771" t="s">
        <v>85</v>
      </c>
      <c r="I3771" t="s">
        <v>21</v>
      </c>
      <c r="J3771" t="s">
        <v>73</v>
      </c>
      <c r="K3771">
        <v>236</v>
      </c>
      <c r="L3771">
        <v>29</v>
      </c>
      <c r="M3771" t="s">
        <v>555</v>
      </c>
      <c r="N3771">
        <v>32</v>
      </c>
      <c r="P3771" cm="1">
        <f t="array" ref="P3771">IF(Q3771&gt;0,INDEX(Q3771:Q15905,MATCH(TRUE,INDEX(Q3771:Q15905="",,),0)-1),"")</f>
        <v>11</v>
      </c>
      <c r="Q3771">
        <f t="shared" si="86"/>
        <v>10</v>
      </c>
      <c r="R3771">
        <f>IF(P3771="","",0)</f>
        <v>0</v>
      </c>
    </row>
    <row r="3772" spans="1:18" x14ac:dyDescent="0.3">
      <c r="A3772" t="s">
        <v>538</v>
      </c>
      <c r="B3772" s="1">
        <v>38861</v>
      </c>
      <c r="C3772" t="s">
        <v>539</v>
      </c>
      <c r="D3772" t="s">
        <v>588</v>
      </c>
      <c r="E3772" t="s">
        <v>589</v>
      </c>
      <c r="G3772" t="s">
        <v>19</v>
      </c>
      <c r="H3772" t="s">
        <v>96</v>
      </c>
      <c r="I3772" t="s">
        <v>21</v>
      </c>
      <c r="J3772" t="s">
        <v>73</v>
      </c>
      <c r="K3772">
        <v>365</v>
      </c>
      <c r="L3772">
        <v>23</v>
      </c>
      <c r="M3772" t="s">
        <v>555</v>
      </c>
      <c r="N3772">
        <v>25</v>
      </c>
      <c r="P3772" cm="1">
        <f t="array" ref="P3772">IF(Q3772&gt;0,INDEX(Q3772:Q15906,MATCH(TRUE,INDEX(Q3772:Q15906="",,),0)-1),"")</f>
        <v>11</v>
      </c>
      <c r="Q3772">
        <f t="shared" si="86"/>
        <v>10</v>
      </c>
      <c r="R3772">
        <f>IF(P3772="","",0)</f>
        <v>0</v>
      </c>
    </row>
    <row r="3773" spans="1:18" x14ac:dyDescent="0.3">
      <c r="A3773" t="s">
        <v>538</v>
      </c>
      <c r="B3773" s="1">
        <v>38861</v>
      </c>
      <c r="C3773" t="s">
        <v>539</v>
      </c>
      <c r="D3773" t="s">
        <v>588</v>
      </c>
      <c r="E3773" t="s">
        <v>589</v>
      </c>
      <c r="G3773" t="s">
        <v>19</v>
      </c>
      <c r="H3773" t="s">
        <v>128</v>
      </c>
      <c r="I3773" t="s">
        <v>21</v>
      </c>
      <c r="J3773" t="s">
        <v>73</v>
      </c>
      <c r="K3773">
        <v>131</v>
      </c>
      <c r="L3773">
        <v>33</v>
      </c>
      <c r="M3773" t="s">
        <v>555</v>
      </c>
      <c r="N3773">
        <v>34</v>
      </c>
      <c r="P3773" cm="1">
        <f t="array" ref="P3773">IF(Q3773&gt;0,INDEX(Q3773:Q15907,MATCH(TRUE,INDEX(Q3773:Q15907="",,),0)-1),"")</f>
        <v>11</v>
      </c>
      <c r="Q3773">
        <f t="shared" si="86"/>
        <v>10</v>
      </c>
      <c r="R3773">
        <f>IF(P3773="","",0)</f>
        <v>0</v>
      </c>
    </row>
    <row r="3774" spans="1:18" x14ac:dyDescent="0.3">
      <c r="A3774" t="s">
        <v>538</v>
      </c>
      <c r="B3774" s="1">
        <v>38861</v>
      </c>
      <c r="C3774" t="s">
        <v>539</v>
      </c>
      <c r="D3774" t="s">
        <v>588</v>
      </c>
      <c r="E3774" t="s">
        <v>589</v>
      </c>
      <c r="G3774" t="s">
        <v>19</v>
      </c>
      <c r="H3774" t="s">
        <v>41</v>
      </c>
      <c r="I3774" t="s">
        <v>21</v>
      </c>
      <c r="J3774" t="s">
        <v>73</v>
      </c>
      <c r="K3774">
        <v>328</v>
      </c>
      <c r="L3774">
        <v>38</v>
      </c>
      <c r="M3774" t="s">
        <v>555</v>
      </c>
      <c r="N3774">
        <v>38.5</v>
      </c>
      <c r="P3774" cm="1">
        <f t="array" ref="P3774">IF(Q3774&gt;0,INDEX(Q3774:Q15908,MATCH(TRUE,INDEX(Q3774:Q15908="",,),0)-1),"")</f>
        <v>11</v>
      </c>
      <c r="Q3774">
        <f t="shared" si="86"/>
        <v>10</v>
      </c>
      <c r="R3774">
        <f>IF(P3774="","",0)</f>
        <v>0</v>
      </c>
    </row>
    <row r="3775" spans="1:18" x14ac:dyDescent="0.3">
      <c r="A3775" t="s">
        <v>538</v>
      </c>
      <c r="B3775" s="1">
        <v>38861</v>
      </c>
      <c r="C3775" t="s">
        <v>539</v>
      </c>
      <c r="D3775" t="s">
        <v>588</v>
      </c>
      <c r="E3775" t="s">
        <v>589</v>
      </c>
      <c r="G3775" t="s">
        <v>19</v>
      </c>
      <c r="H3775" t="s">
        <v>101</v>
      </c>
      <c r="I3775" t="s">
        <v>21</v>
      </c>
      <c r="J3775" t="s">
        <v>73</v>
      </c>
      <c r="K3775">
        <v>127</v>
      </c>
      <c r="L3775">
        <v>34</v>
      </c>
      <c r="M3775" t="s">
        <v>555</v>
      </c>
      <c r="N3775">
        <v>34.5</v>
      </c>
      <c r="P3775" cm="1">
        <f t="array" ref="P3775">IF(Q3775&gt;0,INDEX(Q3775:Q15909,MATCH(TRUE,INDEX(Q3775:Q15909="",,),0)-1),"")</f>
        <v>11</v>
      </c>
      <c r="Q3775">
        <f t="shared" si="86"/>
        <v>10</v>
      </c>
      <c r="R3775">
        <f>IF(P3775="","",0)</f>
        <v>0</v>
      </c>
    </row>
    <row r="3776" spans="1:18" x14ac:dyDescent="0.3">
      <c r="A3776" t="s">
        <v>538</v>
      </c>
      <c r="B3776" s="1">
        <v>38861</v>
      </c>
      <c r="C3776" t="s">
        <v>539</v>
      </c>
      <c r="D3776" t="s">
        <v>588</v>
      </c>
      <c r="E3776" t="s">
        <v>589</v>
      </c>
      <c r="G3776" s="6" t="s">
        <v>88</v>
      </c>
      <c r="H3776" t="s">
        <v>85</v>
      </c>
      <c r="I3776" t="s">
        <v>45</v>
      </c>
      <c r="J3776" t="s">
        <v>93</v>
      </c>
      <c r="K3776">
        <v>22</v>
      </c>
      <c r="L3776">
        <v>186.4</v>
      </c>
      <c r="M3776" t="s">
        <v>555</v>
      </c>
      <c r="N3776">
        <v>186.4</v>
      </c>
      <c r="P3776" cm="1">
        <f t="array" ref="P3776">IF(Q3776&gt;0,INDEX(Q3776:Q15910,MATCH(TRUE,INDEX(Q3776:Q15910="",,),0)-1),"")</f>
        <v>11</v>
      </c>
      <c r="Q3776">
        <f t="shared" si="86"/>
        <v>10</v>
      </c>
      <c r="R3776">
        <f>IF(P3776="","",0)</f>
        <v>0</v>
      </c>
    </row>
    <row r="3777" spans="1:18" x14ac:dyDescent="0.3">
      <c r="A3777" t="s">
        <v>538</v>
      </c>
      <c r="B3777" s="1">
        <v>38861</v>
      </c>
      <c r="C3777" t="s">
        <v>539</v>
      </c>
      <c r="D3777" t="s">
        <v>588</v>
      </c>
      <c r="E3777" t="s">
        <v>589</v>
      </c>
      <c r="G3777" s="6" t="s">
        <v>88</v>
      </c>
      <c r="H3777" t="s">
        <v>72</v>
      </c>
      <c r="I3777" t="s">
        <v>45</v>
      </c>
      <c r="J3777" t="s">
        <v>93</v>
      </c>
      <c r="K3777">
        <v>0.5</v>
      </c>
      <c r="L3777">
        <v>134.80000000000001</v>
      </c>
      <c r="M3777" t="s">
        <v>555</v>
      </c>
      <c r="N3777">
        <v>134.80000000000001</v>
      </c>
      <c r="P3777" cm="1">
        <f t="array" ref="P3777">IF(Q3777&gt;0,INDEX(Q3777:Q15911,MATCH(TRUE,INDEX(Q3777:Q15911="",,),0)-1),"")</f>
        <v>11</v>
      </c>
      <c r="Q3777">
        <f t="shared" si="86"/>
        <v>10</v>
      </c>
      <c r="R3777">
        <f>IF(P3777="","",0)</f>
        <v>0</v>
      </c>
    </row>
    <row r="3778" spans="1:18" x14ac:dyDescent="0.3">
      <c r="A3778" t="s">
        <v>538</v>
      </c>
      <c r="B3778" s="1">
        <v>38861</v>
      </c>
      <c r="C3778" t="s">
        <v>539</v>
      </c>
      <c r="D3778" t="s">
        <v>588</v>
      </c>
      <c r="E3778" t="s">
        <v>589</v>
      </c>
      <c r="G3778" s="6" t="s">
        <v>88</v>
      </c>
      <c r="H3778" t="s">
        <v>72</v>
      </c>
      <c r="I3778" t="s">
        <v>21</v>
      </c>
      <c r="J3778" t="s">
        <v>73</v>
      </c>
      <c r="K3778">
        <v>32</v>
      </c>
      <c r="L3778">
        <v>26</v>
      </c>
      <c r="M3778" t="s">
        <v>555</v>
      </c>
      <c r="N3778">
        <v>26</v>
      </c>
      <c r="P3778" cm="1">
        <f t="array" ref="P3778">IF(Q3778&gt;0,INDEX(Q3778:Q15912,MATCH(TRUE,INDEX(Q3778:Q15912="",,),0)-1),"")</f>
        <v>11</v>
      </c>
      <c r="Q3778">
        <f t="shared" si="86"/>
        <v>10</v>
      </c>
      <c r="R3778">
        <f>IF(P3778="","",0)</f>
        <v>0</v>
      </c>
    </row>
    <row r="3779" spans="1:18" x14ac:dyDescent="0.3">
      <c r="A3779" t="s">
        <v>538</v>
      </c>
      <c r="B3779" s="1">
        <v>38861</v>
      </c>
      <c r="C3779" t="s">
        <v>539</v>
      </c>
      <c r="D3779" t="s">
        <v>588</v>
      </c>
      <c r="E3779" t="s">
        <v>589</v>
      </c>
      <c r="G3779" t="s">
        <v>19</v>
      </c>
      <c r="H3779" t="s">
        <v>41</v>
      </c>
      <c r="I3779" t="s">
        <v>45</v>
      </c>
      <c r="J3779" t="s">
        <v>93</v>
      </c>
      <c r="K3779">
        <v>116</v>
      </c>
      <c r="L3779">
        <v>158.19999999999999</v>
      </c>
      <c r="M3779" t="s">
        <v>544</v>
      </c>
      <c r="N3779">
        <v>159.69</v>
      </c>
      <c r="P3779" cm="1">
        <f t="array" ref="P3779">IF(Q3779&gt;0,INDEX(Q3779:Q15913,MATCH(TRUE,INDEX(Q3779:Q15913="",,),0)-1),"")</f>
        <v>11</v>
      </c>
      <c r="Q3779">
        <f t="shared" si="86"/>
        <v>11</v>
      </c>
      <c r="R3779">
        <f>IF(P3779="","",0)</f>
        <v>0</v>
      </c>
    </row>
    <row r="3780" spans="1:18" x14ac:dyDescent="0.3">
      <c r="A3780" t="s">
        <v>538</v>
      </c>
      <c r="B3780" s="1">
        <v>38861</v>
      </c>
      <c r="C3780" t="s">
        <v>539</v>
      </c>
      <c r="D3780" t="s">
        <v>588</v>
      </c>
      <c r="E3780" t="s">
        <v>589</v>
      </c>
      <c r="G3780" t="s">
        <v>19</v>
      </c>
      <c r="H3780" t="s">
        <v>85</v>
      </c>
      <c r="I3780" t="s">
        <v>21</v>
      </c>
      <c r="J3780" t="s">
        <v>73</v>
      </c>
      <c r="K3780">
        <v>236</v>
      </c>
      <c r="L3780">
        <v>29</v>
      </c>
      <c r="M3780" t="s">
        <v>544</v>
      </c>
      <c r="N3780">
        <v>31.09</v>
      </c>
      <c r="P3780" cm="1">
        <f t="array" ref="P3780">IF(Q3780&gt;0,INDEX(Q3780:Q15914,MATCH(TRUE,INDEX(Q3780:Q15914="",,),0)-1),"")</f>
        <v>11</v>
      </c>
      <c r="Q3780">
        <f t="shared" si="86"/>
        <v>11</v>
      </c>
      <c r="R3780">
        <f>IF(P3780="","",0)</f>
        <v>0</v>
      </c>
    </row>
    <row r="3781" spans="1:18" x14ac:dyDescent="0.3">
      <c r="A3781" t="s">
        <v>538</v>
      </c>
      <c r="B3781" s="1">
        <v>38861</v>
      </c>
      <c r="C3781" t="s">
        <v>539</v>
      </c>
      <c r="D3781" t="s">
        <v>588</v>
      </c>
      <c r="E3781" t="s">
        <v>589</v>
      </c>
      <c r="G3781" t="s">
        <v>19</v>
      </c>
      <c r="H3781" t="s">
        <v>96</v>
      </c>
      <c r="I3781" t="s">
        <v>21</v>
      </c>
      <c r="J3781" t="s">
        <v>73</v>
      </c>
      <c r="K3781">
        <v>365</v>
      </c>
      <c r="L3781">
        <v>23</v>
      </c>
      <c r="M3781" t="s">
        <v>544</v>
      </c>
      <c r="N3781">
        <v>24.5</v>
      </c>
      <c r="P3781" cm="1">
        <f t="array" ref="P3781">IF(Q3781&gt;0,INDEX(Q3781:Q15915,MATCH(TRUE,INDEX(Q3781:Q15915="",,),0)-1),"")</f>
        <v>11</v>
      </c>
      <c r="Q3781">
        <f t="shared" si="86"/>
        <v>11</v>
      </c>
      <c r="R3781">
        <f>IF(P3781="","",0)</f>
        <v>0</v>
      </c>
    </row>
    <row r="3782" spans="1:18" x14ac:dyDescent="0.3">
      <c r="A3782" t="s">
        <v>538</v>
      </c>
      <c r="B3782" s="1">
        <v>38861</v>
      </c>
      <c r="C3782" t="s">
        <v>539</v>
      </c>
      <c r="D3782" t="s">
        <v>588</v>
      </c>
      <c r="E3782" t="s">
        <v>589</v>
      </c>
      <c r="G3782" t="s">
        <v>19</v>
      </c>
      <c r="H3782" t="s">
        <v>128</v>
      </c>
      <c r="I3782" t="s">
        <v>21</v>
      </c>
      <c r="J3782" t="s">
        <v>73</v>
      </c>
      <c r="K3782">
        <v>131</v>
      </c>
      <c r="L3782">
        <v>33</v>
      </c>
      <c r="M3782" t="s">
        <v>544</v>
      </c>
      <c r="N3782">
        <v>34.51</v>
      </c>
      <c r="P3782" cm="1">
        <f t="array" ref="P3782">IF(Q3782&gt;0,INDEX(Q3782:Q15916,MATCH(TRUE,INDEX(Q3782:Q15916="",,),0)-1),"")</f>
        <v>11</v>
      </c>
      <c r="Q3782">
        <f t="shared" si="86"/>
        <v>11</v>
      </c>
      <c r="R3782">
        <f>IF(P3782="","",0)</f>
        <v>0</v>
      </c>
    </row>
    <row r="3783" spans="1:18" x14ac:dyDescent="0.3">
      <c r="A3783" t="s">
        <v>538</v>
      </c>
      <c r="B3783" s="1">
        <v>38861</v>
      </c>
      <c r="C3783" t="s">
        <v>539</v>
      </c>
      <c r="D3783" t="s">
        <v>588</v>
      </c>
      <c r="E3783" t="s">
        <v>589</v>
      </c>
      <c r="G3783" t="s">
        <v>19</v>
      </c>
      <c r="H3783" t="s">
        <v>41</v>
      </c>
      <c r="I3783" t="s">
        <v>21</v>
      </c>
      <c r="J3783" t="s">
        <v>73</v>
      </c>
      <c r="K3783">
        <v>328</v>
      </c>
      <c r="L3783">
        <v>38</v>
      </c>
      <c r="M3783" t="s">
        <v>544</v>
      </c>
      <c r="N3783">
        <v>39.090000000000003</v>
      </c>
      <c r="P3783" cm="1">
        <f t="array" ref="P3783">IF(Q3783&gt;0,INDEX(Q3783:Q15917,MATCH(TRUE,INDEX(Q3783:Q15917="",,),0)-1),"")</f>
        <v>11</v>
      </c>
      <c r="Q3783">
        <f t="shared" si="86"/>
        <v>11</v>
      </c>
      <c r="R3783">
        <f>IF(P3783="","",0)</f>
        <v>0</v>
      </c>
    </row>
    <row r="3784" spans="1:18" x14ac:dyDescent="0.3">
      <c r="A3784" t="s">
        <v>538</v>
      </c>
      <c r="B3784" s="1">
        <v>38861</v>
      </c>
      <c r="C3784" t="s">
        <v>539</v>
      </c>
      <c r="D3784" t="s">
        <v>588</v>
      </c>
      <c r="E3784" t="s">
        <v>589</v>
      </c>
      <c r="G3784" t="s">
        <v>19</v>
      </c>
      <c r="H3784" t="s">
        <v>101</v>
      </c>
      <c r="I3784" t="s">
        <v>21</v>
      </c>
      <c r="J3784" t="s">
        <v>73</v>
      </c>
      <c r="K3784">
        <v>127</v>
      </c>
      <c r="L3784">
        <v>34</v>
      </c>
      <c r="M3784" t="s">
        <v>544</v>
      </c>
      <c r="N3784">
        <v>35.51</v>
      </c>
      <c r="P3784" cm="1">
        <f t="array" ref="P3784">IF(Q3784&gt;0,INDEX(Q3784:Q15918,MATCH(TRUE,INDEX(Q3784:Q15918="",,),0)-1),"")</f>
        <v>11</v>
      </c>
      <c r="Q3784">
        <f t="shared" si="86"/>
        <v>11</v>
      </c>
      <c r="R3784">
        <f>IF(P3784="","",0)</f>
        <v>0</v>
      </c>
    </row>
    <row r="3785" spans="1:18" x14ac:dyDescent="0.3">
      <c r="A3785" t="s">
        <v>538</v>
      </c>
      <c r="B3785" s="1">
        <v>38861</v>
      </c>
      <c r="C3785" t="s">
        <v>539</v>
      </c>
      <c r="D3785" t="s">
        <v>588</v>
      </c>
      <c r="E3785" t="s">
        <v>589</v>
      </c>
      <c r="G3785" s="6" t="s">
        <v>88</v>
      </c>
      <c r="H3785" t="s">
        <v>85</v>
      </c>
      <c r="I3785" t="s">
        <v>45</v>
      </c>
      <c r="J3785" t="s">
        <v>93</v>
      </c>
      <c r="K3785">
        <v>22</v>
      </c>
      <c r="L3785">
        <v>186.4</v>
      </c>
      <c r="M3785" t="s">
        <v>544</v>
      </c>
      <c r="N3785">
        <v>186.4</v>
      </c>
      <c r="P3785" cm="1">
        <f t="array" ref="P3785">IF(Q3785&gt;0,INDEX(Q3785:Q15919,MATCH(TRUE,INDEX(Q3785:Q15919="",,),0)-1),"")</f>
        <v>11</v>
      </c>
      <c r="Q3785">
        <f t="shared" si="86"/>
        <v>11</v>
      </c>
      <c r="R3785">
        <f>IF(P3785="","",0)</f>
        <v>0</v>
      </c>
    </row>
    <row r="3786" spans="1:18" x14ac:dyDescent="0.3">
      <c r="A3786" t="s">
        <v>538</v>
      </c>
      <c r="B3786" s="1">
        <v>38861</v>
      </c>
      <c r="C3786" t="s">
        <v>539</v>
      </c>
      <c r="D3786" t="s">
        <v>588</v>
      </c>
      <c r="E3786" t="s">
        <v>589</v>
      </c>
      <c r="G3786" s="6" t="s">
        <v>88</v>
      </c>
      <c r="H3786" t="s">
        <v>72</v>
      </c>
      <c r="I3786" t="s">
        <v>45</v>
      </c>
      <c r="J3786" t="s">
        <v>93</v>
      </c>
      <c r="K3786">
        <v>0.5</v>
      </c>
      <c r="L3786">
        <v>134.80000000000001</v>
      </c>
      <c r="M3786" t="s">
        <v>544</v>
      </c>
      <c r="N3786">
        <v>134.80000000000001</v>
      </c>
      <c r="P3786" cm="1">
        <f t="array" ref="P3786">IF(Q3786&gt;0,INDEX(Q3786:Q15920,MATCH(TRUE,INDEX(Q3786:Q15920="",,),0)-1),"")</f>
        <v>11</v>
      </c>
      <c r="Q3786">
        <f t="shared" si="86"/>
        <v>11</v>
      </c>
      <c r="R3786">
        <f>IF(P3786="","",0)</f>
        <v>0</v>
      </c>
    </row>
    <row r="3787" spans="1:18" x14ac:dyDescent="0.3">
      <c r="A3787" t="s">
        <v>538</v>
      </c>
      <c r="B3787" s="1">
        <v>38861</v>
      </c>
      <c r="C3787" t="s">
        <v>539</v>
      </c>
      <c r="D3787" t="s">
        <v>588</v>
      </c>
      <c r="E3787" t="s">
        <v>589</v>
      </c>
      <c r="G3787" s="6" t="s">
        <v>88</v>
      </c>
      <c r="H3787" t="s">
        <v>72</v>
      </c>
      <c r="I3787" t="s">
        <v>21</v>
      </c>
      <c r="J3787" t="s">
        <v>73</v>
      </c>
      <c r="K3787">
        <v>32</v>
      </c>
      <c r="L3787">
        <v>26</v>
      </c>
      <c r="M3787" t="s">
        <v>544</v>
      </c>
      <c r="N3787">
        <v>26</v>
      </c>
      <c r="P3787" cm="1">
        <f t="array" ref="P3787">IF(Q3787&gt;0,INDEX(Q3787:Q15921,MATCH(TRUE,INDEX(Q3787:Q15921="",,),0)-1),"")</f>
        <v>11</v>
      </c>
      <c r="Q3787">
        <f t="shared" si="86"/>
        <v>11</v>
      </c>
      <c r="R3787">
        <f>IF(P3787="","",0)</f>
        <v>0</v>
      </c>
    </row>
    <row r="3788" spans="1:18" x14ac:dyDescent="0.3">
      <c r="P3788" t="str" cm="1">
        <f t="array" ref="P3788">IF(Q3788&gt;0,INDEX(Q3788:Q15922,MATCH(TRUE,INDEX(Q3788:Q15922="",,),0)-1),"")</f>
        <v/>
      </c>
      <c r="R3788" t="str">
        <f>IF(P3788="","",0)</f>
        <v/>
      </c>
    </row>
    <row r="3789" spans="1:18" x14ac:dyDescent="0.3">
      <c r="A3789" t="s">
        <v>538</v>
      </c>
      <c r="B3789" s="1">
        <v>38792</v>
      </c>
      <c r="C3789" t="s">
        <v>539</v>
      </c>
      <c r="D3789" t="s">
        <v>592</v>
      </c>
      <c r="E3789" t="s">
        <v>593</v>
      </c>
      <c r="G3789" t="s">
        <v>19</v>
      </c>
      <c r="H3789" t="s">
        <v>41</v>
      </c>
      <c r="I3789" t="s">
        <v>45</v>
      </c>
      <c r="J3789" t="s">
        <v>93</v>
      </c>
      <c r="K3789">
        <v>42.7</v>
      </c>
      <c r="L3789">
        <v>134</v>
      </c>
      <c r="M3789" t="s">
        <v>547</v>
      </c>
      <c r="N3789">
        <v>200</v>
      </c>
      <c r="O3789" t="s">
        <v>24</v>
      </c>
      <c r="P3789" cm="1">
        <f t="array" ref="P3789">IF(Q3789&gt;0,INDEX(Q3789:Q15923,MATCH(TRUE,INDEX(Q3789:Q15923="",,),0)-1),"")</f>
        <v>8</v>
      </c>
      <c r="Q3789">
        <f>INT((ROW()-3789)/11)+1</f>
        <v>1</v>
      </c>
      <c r="R3789">
        <f>IF(P3789="","",0)</f>
        <v>0</v>
      </c>
    </row>
    <row r="3790" spans="1:18" x14ac:dyDescent="0.3">
      <c r="A3790" t="s">
        <v>538</v>
      </c>
      <c r="B3790" s="1">
        <v>38792</v>
      </c>
      <c r="C3790" t="s">
        <v>539</v>
      </c>
      <c r="D3790" t="s">
        <v>592</v>
      </c>
      <c r="E3790" t="s">
        <v>593</v>
      </c>
      <c r="G3790" t="s">
        <v>19</v>
      </c>
      <c r="H3790" t="s">
        <v>183</v>
      </c>
      <c r="I3790" t="s">
        <v>21</v>
      </c>
      <c r="J3790" t="s">
        <v>73</v>
      </c>
      <c r="K3790">
        <v>101</v>
      </c>
      <c r="L3790">
        <v>20</v>
      </c>
      <c r="M3790" t="s">
        <v>547</v>
      </c>
      <c r="N3790">
        <v>58</v>
      </c>
      <c r="O3790" t="s">
        <v>24</v>
      </c>
      <c r="P3790" cm="1">
        <f t="array" ref="P3790">IF(Q3790&gt;0,INDEX(Q3790:Q15924,MATCH(TRUE,INDEX(Q3790:Q15924="",,),0)-1),"")</f>
        <v>8</v>
      </c>
      <c r="Q3790">
        <f t="shared" ref="Q3790:Q3853" si="87">INT((ROW()-3789)/11)+1</f>
        <v>1</v>
      </c>
      <c r="R3790">
        <f>IF(P3790="","",0)</f>
        <v>0</v>
      </c>
    </row>
    <row r="3791" spans="1:18" x14ac:dyDescent="0.3">
      <c r="A3791" t="s">
        <v>538</v>
      </c>
      <c r="B3791" s="1">
        <v>38792</v>
      </c>
      <c r="C3791" t="s">
        <v>539</v>
      </c>
      <c r="D3791" t="s">
        <v>592</v>
      </c>
      <c r="E3791" t="s">
        <v>593</v>
      </c>
      <c r="G3791" t="s">
        <v>19</v>
      </c>
      <c r="H3791" t="s">
        <v>41</v>
      </c>
      <c r="I3791" t="s">
        <v>21</v>
      </c>
      <c r="J3791" t="s">
        <v>73</v>
      </c>
      <c r="K3791">
        <v>122</v>
      </c>
      <c r="L3791">
        <v>28</v>
      </c>
      <c r="M3791" t="s">
        <v>547</v>
      </c>
      <c r="N3791">
        <v>58</v>
      </c>
      <c r="O3791" t="s">
        <v>24</v>
      </c>
      <c r="P3791" cm="1">
        <f t="array" ref="P3791">IF(Q3791&gt;0,INDEX(Q3791:Q15925,MATCH(TRUE,INDEX(Q3791:Q15925="",,),0)-1),"")</f>
        <v>8</v>
      </c>
      <c r="Q3791">
        <f t="shared" si="87"/>
        <v>1</v>
      </c>
      <c r="R3791">
        <f>IF(P3791="","",0)</f>
        <v>0</v>
      </c>
    </row>
    <row r="3792" spans="1:18" x14ac:dyDescent="0.3">
      <c r="A3792" t="s">
        <v>538</v>
      </c>
      <c r="B3792" s="1">
        <v>38792</v>
      </c>
      <c r="C3792" t="s">
        <v>539</v>
      </c>
      <c r="D3792" t="s">
        <v>592</v>
      </c>
      <c r="E3792" t="s">
        <v>593</v>
      </c>
      <c r="G3792" s="6" t="s">
        <v>88</v>
      </c>
      <c r="H3792" t="s">
        <v>96</v>
      </c>
      <c r="I3792" t="s">
        <v>45</v>
      </c>
      <c r="J3792" t="s">
        <v>93</v>
      </c>
      <c r="K3792">
        <v>1.3</v>
      </c>
      <c r="L3792">
        <v>118</v>
      </c>
      <c r="M3792" t="s">
        <v>547</v>
      </c>
      <c r="N3792">
        <v>118</v>
      </c>
      <c r="O3792" t="s">
        <v>24</v>
      </c>
      <c r="P3792" cm="1">
        <f t="array" ref="P3792">IF(Q3792&gt;0,INDEX(Q3792:Q15926,MATCH(TRUE,INDEX(Q3792:Q15926="",,),0)-1),"")</f>
        <v>8</v>
      </c>
      <c r="Q3792">
        <f t="shared" si="87"/>
        <v>1</v>
      </c>
      <c r="R3792">
        <f>IF(P3792="","",0)</f>
        <v>0</v>
      </c>
    </row>
    <row r="3793" spans="1:18" x14ac:dyDescent="0.3">
      <c r="A3793" t="s">
        <v>538</v>
      </c>
      <c r="B3793" s="1">
        <v>38792</v>
      </c>
      <c r="C3793" t="s">
        <v>539</v>
      </c>
      <c r="D3793" t="s">
        <v>592</v>
      </c>
      <c r="E3793" t="s">
        <v>593</v>
      </c>
      <c r="G3793" s="6" t="s">
        <v>88</v>
      </c>
      <c r="H3793" t="s">
        <v>67</v>
      </c>
      <c r="I3793" t="s">
        <v>45</v>
      </c>
      <c r="J3793" t="s">
        <v>93</v>
      </c>
      <c r="K3793">
        <v>4.7</v>
      </c>
      <c r="L3793">
        <v>110</v>
      </c>
      <c r="M3793" t="s">
        <v>547</v>
      </c>
      <c r="N3793">
        <v>110</v>
      </c>
      <c r="O3793" t="s">
        <v>24</v>
      </c>
      <c r="P3793" cm="1">
        <f t="array" ref="P3793">IF(Q3793&gt;0,INDEX(Q3793:Q15927,MATCH(TRUE,INDEX(Q3793:Q15927="",,),0)-1),"")</f>
        <v>8</v>
      </c>
      <c r="Q3793">
        <f t="shared" si="87"/>
        <v>1</v>
      </c>
      <c r="R3793">
        <f>IF(P3793="","",0)</f>
        <v>0</v>
      </c>
    </row>
    <row r="3794" spans="1:18" x14ac:dyDescent="0.3">
      <c r="A3794" t="s">
        <v>538</v>
      </c>
      <c r="B3794" s="1">
        <v>38792</v>
      </c>
      <c r="C3794" t="s">
        <v>539</v>
      </c>
      <c r="D3794" t="s">
        <v>592</v>
      </c>
      <c r="E3794" t="s">
        <v>593</v>
      </c>
      <c r="G3794" s="6" t="s">
        <v>88</v>
      </c>
      <c r="H3794" t="s">
        <v>72</v>
      </c>
      <c r="I3794" t="s">
        <v>45</v>
      </c>
      <c r="J3794" t="s">
        <v>93</v>
      </c>
      <c r="K3794">
        <v>1.1000000000000001</v>
      </c>
      <c r="L3794">
        <v>121</v>
      </c>
      <c r="M3794" t="s">
        <v>547</v>
      </c>
      <c r="N3794">
        <v>121</v>
      </c>
      <c r="O3794" t="s">
        <v>24</v>
      </c>
      <c r="P3794" cm="1">
        <f t="array" ref="P3794">IF(Q3794&gt;0,INDEX(Q3794:Q15928,MATCH(TRUE,INDEX(Q3794:Q15928="",,),0)-1),"")</f>
        <v>8</v>
      </c>
      <c r="Q3794">
        <f t="shared" si="87"/>
        <v>1</v>
      </c>
      <c r="R3794">
        <f>IF(P3794="","",0)</f>
        <v>0</v>
      </c>
    </row>
    <row r="3795" spans="1:18" x14ac:dyDescent="0.3">
      <c r="A3795" t="s">
        <v>538</v>
      </c>
      <c r="B3795" s="1">
        <v>38792</v>
      </c>
      <c r="C3795" t="s">
        <v>539</v>
      </c>
      <c r="D3795" t="s">
        <v>592</v>
      </c>
      <c r="E3795" t="s">
        <v>593</v>
      </c>
      <c r="G3795" s="6" t="s">
        <v>88</v>
      </c>
      <c r="H3795" t="s">
        <v>96</v>
      </c>
      <c r="I3795" t="s">
        <v>21</v>
      </c>
      <c r="J3795" t="s">
        <v>73</v>
      </c>
      <c r="K3795">
        <v>24</v>
      </c>
      <c r="L3795">
        <v>19</v>
      </c>
      <c r="M3795" t="s">
        <v>547</v>
      </c>
      <c r="N3795">
        <v>19</v>
      </c>
      <c r="O3795" t="s">
        <v>24</v>
      </c>
      <c r="P3795" cm="1">
        <f t="array" ref="P3795">IF(Q3795&gt;0,INDEX(Q3795:Q15929,MATCH(TRUE,INDEX(Q3795:Q15929="",,),0)-1),"")</f>
        <v>8</v>
      </c>
      <c r="Q3795">
        <f t="shared" si="87"/>
        <v>1</v>
      </c>
      <c r="R3795">
        <f>IF(P3795="","",0)</f>
        <v>0</v>
      </c>
    </row>
    <row r="3796" spans="1:18" x14ac:dyDescent="0.3">
      <c r="A3796" t="s">
        <v>538</v>
      </c>
      <c r="B3796" s="1">
        <v>38792</v>
      </c>
      <c r="C3796" t="s">
        <v>539</v>
      </c>
      <c r="D3796" t="s">
        <v>592</v>
      </c>
      <c r="E3796" t="s">
        <v>593</v>
      </c>
      <c r="G3796" s="6" t="s">
        <v>88</v>
      </c>
      <c r="H3796" t="s">
        <v>128</v>
      </c>
      <c r="I3796" t="s">
        <v>21</v>
      </c>
      <c r="J3796" t="s">
        <v>73</v>
      </c>
      <c r="K3796">
        <v>5</v>
      </c>
      <c r="L3796">
        <v>27</v>
      </c>
      <c r="M3796" t="s">
        <v>547</v>
      </c>
      <c r="N3796">
        <v>27</v>
      </c>
      <c r="O3796" t="s">
        <v>24</v>
      </c>
      <c r="P3796" cm="1">
        <f t="array" ref="P3796">IF(Q3796&gt;0,INDEX(Q3796:Q15930,MATCH(TRUE,INDEX(Q3796:Q15930="",,),0)-1),"")</f>
        <v>8</v>
      </c>
      <c r="Q3796">
        <f t="shared" si="87"/>
        <v>1</v>
      </c>
      <c r="R3796">
        <f>IF(P3796="","",0)</f>
        <v>0</v>
      </c>
    </row>
    <row r="3797" spans="1:18" x14ac:dyDescent="0.3">
      <c r="A3797" t="s">
        <v>538</v>
      </c>
      <c r="B3797" s="1">
        <v>38792</v>
      </c>
      <c r="C3797" t="s">
        <v>539</v>
      </c>
      <c r="D3797" t="s">
        <v>592</v>
      </c>
      <c r="E3797" t="s">
        <v>593</v>
      </c>
      <c r="G3797" s="6" t="s">
        <v>88</v>
      </c>
      <c r="H3797" t="s">
        <v>116</v>
      </c>
      <c r="I3797" t="s">
        <v>21</v>
      </c>
      <c r="J3797" t="s">
        <v>73</v>
      </c>
      <c r="K3797">
        <v>19</v>
      </c>
      <c r="L3797">
        <v>19</v>
      </c>
      <c r="M3797" t="s">
        <v>547</v>
      </c>
      <c r="N3797">
        <v>19</v>
      </c>
      <c r="O3797" t="s">
        <v>24</v>
      </c>
      <c r="P3797" cm="1">
        <f t="array" ref="P3797">IF(Q3797&gt;0,INDEX(Q3797:Q15931,MATCH(TRUE,INDEX(Q3797:Q15931="",,),0)-1),"")</f>
        <v>8</v>
      </c>
      <c r="Q3797">
        <f t="shared" si="87"/>
        <v>1</v>
      </c>
      <c r="R3797">
        <f>IF(P3797="","",0)</f>
        <v>0</v>
      </c>
    </row>
    <row r="3798" spans="1:18" x14ac:dyDescent="0.3">
      <c r="A3798" t="s">
        <v>538</v>
      </c>
      <c r="B3798" s="1">
        <v>38792</v>
      </c>
      <c r="C3798" t="s">
        <v>539</v>
      </c>
      <c r="D3798" t="s">
        <v>592</v>
      </c>
      <c r="E3798" t="s">
        <v>593</v>
      </c>
      <c r="G3798" s="6" t="s">
        <v>88</v>
      </c>
      <c r="H3798" t="s">
        <v>67</v>
      </c>
      <c r="I3798" t="s">
        <v>21</v>
      </c>
      <c r="J3798" t="s">
        <v>73</v>
      </c>
      <c r="K3798">
        <v>33</v>
      </c>
      <c r="L3798">
        <v>26</v>
      </c>
      <c r="M3798" t="s">
        <v>547</v>
      </c>
      <c r="N3798">
        <v>26</v>
      </c>
      <c r="O3798" t="s">
        <v>24</v>
      </c>
      <c r="P3798" cm="1">
        <f t="array" ref="P3798">IF(Q3798&gt;0,INDEX(Q3798:Q15932,MATCH(TRUE,INDEX(Q3798:Q15932="",,),0)-1),"")</f>
        <v>8</v>
      </c>
      <c r="Q3798">
        <f t="shared" si="87"/>
        <v>1</v>
      </c>
      <c r="R3798">
        <f>IF(P3798="","",0)</f>
        <v>0</v>
      </c>
    </row>
    <row r="3799" spans="1:18" x14ac:dyDescent="0.3">
      <c r="A3799" t="s">
        <v>538</v>
      </c>
      <c r="B3799" s="1">
        <v>38792</v>
      </c>
      <c r="C3799" t="s">
        <v>539</v>
      </c>
      <c r="D3799" t="s">
        <v>592</v>
      </c>
      <c r="E3799" t="s">
        <v>593</v>
      </c>
      <c r="G3799" s="6" t="s">
        <v>88</v>
      </c>
      <c r="H3799" t="s">
        <v>72</v>
      </c>
      <c r="I3799" t="s">
        <v>21</v>
      </c>
      <c r="J3799" t="s">
        <v>73</v>
      </c>
      <c r="K3799">
        <v>21</v>
      </c>
      <c r="L3799">
        <v>21</v>
      </c>
      <c r="M3799" t="s">
        <v>547</v>
      </c>
      <c r="N3799">
        <v>21</v>
      </c>
      <c r="O3799" t="s">
        <v>24</v>
      </c>
      <c r="P3799" cm="1">
        <f t="array" ref="P3799">IF(Q3799&gt;0,INDEX(Q3799:Q15933,MATCH(TRUE,INDEX(Q3799:Q15933="",,),0)-1),"")</f>
        <v>8</v>
      </c>
      <c r="Q3799">
        <f t="shared" si="87"/>
        <v>1</v>
      </c>
      <c r="R3799">
        <f>IF(P3799="","",0)</f>
        <v>0</v>
      </c>
    </row>
    <row r="3800" spans="1:18" x14ac:dyDescent="0.3">
      <c r="A3800" t="s">
        <v>538</v>
      </c>
      <c r="B3800" s="1">
        <v>38792</v>
      </c>
      <c r="C3800" t="s">
        <v>539</v>
      </c>
      <c r="D3800" t="s">
        <v>592</v>
      </c>
      <c r="E3800" t="s">
        <v>593</v>
      </c>
      <c r="G3800" t="s">
        <v>19</v>
      </c>
      <c r="H3800" t="s">
        <v>41</v>
      </c>
      <c r="I3800" t="s">
        <v>45</v>
      </c>
      <c r="J3800" t="s">
        <v>93</v>
      </c>
      <c r="K3800">
        <v>42.7</v>
      </c>
      <c r="L3800">
        <v>134</v>
      </c>
      <c r="M3800" t="s">
        <v>574</v>
      </c>
      <c r="N3800">
        <v>220</v>
      </c>
      <c r="P3800" cm="1">
        <f t="array" ref="P3800">IF(Q3800&gt;0,INDEX(Q3800:Q15934,MATCH(TRUE,INDEX(Q3800:Q15934="",,),0)-1),"")</f>
        <v>8</v>
      </c>
      <c r="Q3800">
        <f t="shared" si="87"/>
        <v>2</v>
      </c>
      <c r="R3800">
        <f>IF(P3800="","",0)</f>
        <v>0</v>
      </c>
    </row>
    <row r="3801" spans="1:18" x14ac:dyDescent="0.3">
      <c r="A3801" t="s">
        <v>538</v>
      </c>
      <c r="B3801" s="1">
        <v>38792</v>
      </c>
      <c r="C3801" t="s">
        <v>539</v>
      </c>
      <c r="D3801" t="s">
        <v>592</v>
      </c>
      <c r="E3801" t="s">
        <v>593</v>
      </c>
      <c r="G3801" t="s">
        <v>19</v>
      </c>
      <c r="H3801" t="s">
        <v>183</v>
      </c>
      <c r="I3801" t="s">
        <v>21</v>
      </c>
      <c r="J3801" t="s">
        <v>73</v>
      </c>
      <c r="K3801">
        <v>101</v>
      </c>
      <c r="L3801">
        <v>20</v>
      </c>
      <c r="M3801" t="s">
        <v>574</v>
      </c>
      <c r="N3801">
        <v>42.5</v>
      </c>
      <c r="P3801" cm="1">
        <f t="array" ref="P3801">IF(Q3801&gt;0,INDEX(Q3801:Q15935,MATCH(TRUE,INDEX(Q3801:Q15935="",,),0)-1),"")</f>
        <v>8</v>
      </c>
      <c r="Q3801">
        <f t="shared" si="87"/>
        <v>2</v>
      </c>
      <c r="R3801">
        <f>IF(P3801="","",0)</f>
        <v>0</v>
      </c>
    </row>
    <row r="3802" spans="1:18" x14ac:dyDescent="0.3">
      <c r="A3802" t="s">
        <v>538</v>
      </c>
      <c r="B3802" s="1">
        <v>38792</v>
      </c>
      <c r="C3802" t="s">
        <v>539</v>
      </c>
      <c r="D3802" t="s">
        <v>592</v>
      </c>
      <c r="E3802" t="s">
        <v>593</v>
      </c>
      <c r="G3802" t="s">
        <v>19</v>
      </c>
      <c r="H3802" t="s">
        <v>41</v>
      </c>
      <c r="I3802" t="s">
        <v>21</v>
      </c>
      <c r="J3802" t="s">
        <v>73</v>
      </c>
      <c r="K3802">
        <v>122</v>
      </c>
      <c r="L3802">
        <v>28</v>
      </c>
      <c r="M3802" t="s">
        <v>574</v>
      </c>
      <c r="N3802">
        <v>50</v>
      </c>
      <c r="P3802" cm="1">
        <f t="array" ref="P3802">IF(Q3802&gt;0,INDEX(Q3802:Q15936,MATCH(TRUE,INDEX(Q3802:Q15936="",,),0)-1),"")</f>
        <v>8</v>
      </c>
      <c r="Q3802">
        <f t="shared" si="87"/>
        <v>2</v>
      </c>
      <c r="R3802">
        <f>IF(P3802="","",0)</f>
        <v>0</v>
      </c>
    </row>
    <row r="3803" spans="1:18" x14ac:dyDescent="0.3">
      <c r="A3803" t="s">
        <v>538</v>
      </c>
      <c r="B3803" s="1">
        <v>38792</v>
      </c>
      <c r="C3803" t="s">
        <v>539</v>
      </c>
      <c r="D3803" t="s">
        <v>592</v>
      </c>
      <c r="E3803" t="s">
        <v>593</v>
      </c>
      <c r="G3803" s="6" t="s">
        <v>88</v>
      </c>
      <c r="H3803" t="s">
        <v>96</v>
      </c>
      <c r="I3803" t="s">
        <v>45</v>
      </c>
      <c r="J3803" t="s">
        <v>93</v>
      </c>
      <c r="K3803">
        <v>1.3</v>
      </c>
      <c r="L3803">
        <v>118</v>
      </c>
      <c r="M3803" t="s">
        <v>574</v>
      </c>
      <c r="N3803">
        <v>118</v>
      </c>
      <c r="P3803" cm="1">
        <f t="array" ref="P3803">IF(Q3803&gt;0,INDEX(Q3803:Q15937,MATCH(TRUE,INDEX(Q3803:Q15937="",,),0)-1),"")</f>
        <v>8</v>
      </c>
      <c r="Q3803">
        <f t="shared" si="87"/>
        <v>2</v>
      </c>
      <c r="R3803">
        <f>IF(P3803="","",0)</f>
        <v>0</v>
      </c>
    </row>
    <row r="3804" spans="1:18" x14ac:dyDescent="0.3">
      <c r="A3804" t="s">
        <v>538</v>
      </c>
      <c r="B3804" s="1">
        <v>38792</v>
      </c>
      <c r="C3804" t="s">
        <v>539</v>
      </c>
      <c r="D3804" t="s">
        <v>592</v>
      </c>
      <c r="E3804" t="s">
        <v>593</v>
      </c>
      <c r="G3804" s="6" t="s">
        <v>88</v>
      </c>
      <c r="H3804" t="s">
        <v>67</v>
      </c>
      <c r="I3804" t="s">
        <v>45</v>
      </c>
      <c r="J3804" t="s">
        <v>93</v>
      </c>
      <c r="K3804">
        <v>4.7</v>
      </c>
      <c r="L3804">
        <v>110</v>
      </c>
      <c r="M3804" t="s">
        <v>574</v>
      </c>
      <c r="N3804">
        <v>110</v>
      </c>
      <c r="P3804" cm="1">
        <f t="array" ref="P3804">IF(Q3804&gt;0,INDEX(Q3804:Q15938,MATCH(TRUE,INDEX(Q3804:Q15938="",,),0)-1),"")</f>
        <v>8</v>
      </c>
      <c r="Q3804">
        <f t="shared" si="87"/>
        <v>2</v>
      </c>
      <c r="R3804">
        <f>IF(P3804="","",0)</f>
        <v>0</v>
      </c>
    </row>
    <row r="3805" spans="1:18" x14ac:dyDescent="0.3">
      <c r="A3805" t="s">
        <v>538</v>
      </c>
      <c r="B3805" s="1">
        <v>38792</v>
      </c>
      <c r="C3805" t="s">
        <v>539</v>
      </c>
      <c r="D3805" t="s">
        <v>592</v>
      </c>
      <c r="E3805" t="s">
        <v>593</v>
      </c>
      <c r="G3805" s="6" t="s">
        <v>88</v>
      </c>
      <c r="H3805" t="s">
        <v>72</v>
      </c>
      <c r="I3805" t="s">
        <v>45</v>
      </c>
      <c r="J3805" t="s">
        <v>93</v>
      </c>
      <c r="K3805">
        <v>1.1000000000000001</v>
      </c>
      <c r="L3805">
        <v>121</v>
      </c>
      <c r="M3805" t="s">
        <v>574</v>
      </c>
      <c r="N3805">
        <v>121</v>
      </c>
      <c r="P3805" cm="1">
        <f t="array" ref="P3805">IF(Q3805&gt;0,INDEX(Q3805:Q15939,MATCH(TRUE,INDEX(Q3805:Q15939="",,),0)-1),"")</f>
        <v>8</v>
      </c>
      <c r="Q3805">
        <f t="shared" si="87"/>
        <v>2</v>
      </c>
      <c r="R3805">
        <f>IF(P3805="","",0)</f>
        <v>0</v>
      </c>
    </row>
    <row r="3806" spans="1:18" x14ac:dyDescent="0.3">
      <c r="A3806" t="s">
        <v>538</v>
      </c>
      <c r="B3806" s="1">
        <v>38792</v>
      </c>
      <c r="C3806" t="s">
        <v>539</v>
      </c>
      <c r="D3806" t="s">
        <v>592</v>
      </c>
      <c r="E3806" t="s">
        <v>593</v>
      </c>
      <c r="G3806" s="6" t="s">
        <v>88</v>
      </c>
      <c r="H3806" t="s">
        <v>96</v>
      </c>
      <c r="I3806" t="s">
        <v>21</v>
      </c>
      <c r="J3806" t="s">
        <v>73</v>
      </c>
      <c r="K3806">
        <v>24</v>
      </c>
      <c r="L3806">
        <v>19</v>
      </c>
      <c r="M3806" t="s">
        <v>574</v>
      </c>
      <c r="N3806">
        <v>19</v>
      </c>
      <c r="P3806" cm="1">
        <f t="array" ref="P3806">IF(Q3806&gt;0,INDEX(Q3806:Q15940,MATCH(TRUE,INDEX(Q3806:Q15940="",,),0)-1),"")</f>
        <v>8</v>
      </c>
      <c r="Q3806">
        <f t="shared" si="87"/>
        <v>2</v>
      </c>
      <c r="R3806">
        <f>IF(P3806="","",0)</f>
        <v>0</v>
      </c>
    </row>
    <row r="3807" spans="1:18" x14ac:dyDescent="0.3">
      <c r="A3807" t="s">
        <v>538</v>
      </c>
      <c r="B3807" s="1">
        <v>38792</v>
      </c>
      <c r="C3807" t="s">
        <v>539</v>
      </c>
      <c r="D3807" t="s">
        <v>592</v>
      </c>
      <c r="E3807" t="s">
        <v>593</v>
      </c>
      <c r="G3807" s="6" t="s">
        <v>88</v>
      </c>
      <c r="H3807" t="s">
        <v>128</v>
      </c>
      <c r="I3807" t="s">
        <v>21</v>
      </c>
      <c r="J3807" t="s">
        <v>73</v>
      </c>
      <c r="K3807">
        <v>5</v>
      </c>
      <c r="L3807">
        <v>27</v>
      </c>
      <c r="M3807" t="s">
        <v>574</v>
      </c>
      <c r="N3807">
        <v>27</v>
      </c>
      <c r="P3807" cm="1">
        <f t="array" ref="P3807">IF(Q3807&gt;0,INDEX(Q3807:Q15941,MATCH(TRUE,INDEX(Q3807:Q15941="",,),0)-1),"")</f>
        <v>8</v>
      </c>
      <c r="Q3807">
        <f t="shared" si="87"/>
        <v>2</v>
      </c>
      <c r="R3807">
        <f>IF(P3807="","",0)</f>
        <v>0</v>
      </c>
    </row>
    <row r="3808" spans="1:18" x14ac:dyDescent="0.3">
      <c r="A3808" t="s">
        <v>538</v>
      </c>
      <c r="B3808" s="1">
        <v>38792</v>
      </c>
      <c r="C3808" t="s">
        <v>539</v>
      </c>
      <c r="D3808" t="s">
        <v>592</v>
      </c>
      <c r="E3808" t="s">
        <v>593</v>
      </c>
      <c r="G3808" s="6" t="s">
        <v>88</v>
      </c>
      <c r="H3808" t="s">
        <v>116</v>
      </c>
      <c r="I3808" t="s">
        <v>21</v>
      </c>
      <c r="J3808" t="s">
        <v>73</v>
      </c>
      <c r="K3808">
        <v>19</v>
      </c>
      <c r="L3808">
        <v>19</v>
      </c>
      <c r="M3808" t="s">
        <v>574</v>
      </c>
      <c r="N3808">
        <v>19</v>
      </c>
      <c r="P3808" cm="1">
        <f t="array" ref="P3808">IF(Q3808&gt;0,INDEX(Q3808:Q15942,MATCH(TRUE,INDEX(Q3808:Q15942="",,),0)-1),"")</f>
        <v>8</v>
      </c>
      <c r="Q3808">
        <f t="shared" si="87"/>
        <v>2</v>
      </c>
      <c r="R3808">
        <f>IF(P3808="","",0)</f>
        <v>0</v>
      </c>
    </row>
    <row r="3809" spans="1:18" x14ac:dyDescent="0.3">
      <c r="A3809" t="s">
        <v>538</v>
      </c>
      <c r="B3809" s="1">
        <v>38792</v>
      </c>
      <c r="C3809" t="s">
        <v>539</v>
      </c>
      <c r="D3809" t="s">
        <v>592</v>
      </c>
      <c r="E3809" t="s">
        <v>593</v>
      </c>
      <c r="G3809" s="6" t="s">
        <v>88</v>
      </c>
      <c r="H3809" t="s">
        <v>67</v>
      </c>
      <c r="I3809" t="s">
        <v>21</v>
      </c>
      <c r="J3809" t="s">
        <v>73</v>
      </c>
      <c r="K3809">
        <v>33</v>
      </c>
      <c r="L3809">
        <v>26</v>
      </c>
      <c r="M3809" t="s">
        <v>574</v>
      </c>
      <c r="N3809">
        <v>26</v>
      </c>
      <c r="P3809" cm="1">
        <f t="array" ref="P3809">IF(Q3809&gt;0,INDEX(Q3809:Q15943,MATCH(TRUE,INDEX(Q3809:Q15943="",,),0)-1),"")</f>
        <v>8</v>
      </c>
      <c r="Q3809">
        <f t="shared" si="87"/>
        <v>2</v>
      </c>
      <c r="R3809">
        <f>IF(P3809="","",0)</f>
        <v>0</v>
      </c>
    </row>
    <row r="3810" spans="1:18" x14ac:dyDescent="0.3">
      <c r="A3810" t="s">
        <v>538</v>
      </c>
      <c r="B3810" s="1">
        <v>38792</v>
      </c>
      <c r="C3810" t="s">
        <v>539</v>
      </c>
      <c r="D3810" t="s">
        <v>592</v>
      </c>
      <c r="E3810" t="s">
        <v>593</v>
      </c>
      <c r="G3810" s="6" t="s">
        <v>88</v>
      </c>
      <c r="H3810" t="s">
        <v>72</v>
      </c>
      <c r="I3810" t="s">
        <v>21</v>
      </c>
      <c r="J3810" t="s">
        <v>73</v>
      </c>
      <c r="K3810">
        <v>21</v>
      </c>
      <c r="L3810">
        <v>21</v>
      </c>
      <c r="M3810" t="s">
        <v>574</v>
      </c>
      <c r="N3810">
        <v>21</v>
      </c>
      <c r="P3810" cm="1">
        <f t="array" ref="P3810">IF(Q3810&gt;0,INDEX(Q3810:Q15944,MATCH(TRUE,INDEX(Q3810:Q15944="",,),0)-1),"")</f>
        <v>8</v>
      </c>
      <c r="Q3810">
        <f t="shared" si="87"/>
        <v>2</v>
      </c>
      <c r="R3810">
        <f>IF(P3810="","",0)</f>
        <v>0</v>
      </c>
    </row>
    <row r="3811" spans="1:18" x14ac:dyDescent="0.3">
      <c r="A3811" t="s">
        <v>538</v>
      </c>
      <c r="B3811" s="1">
        <v>38792</v>
      </c>
      <c r="C3811" t="s">
        <v>539</v>
      </c>
      <c r="D3811" t="s">
        <v>592</v>
      </c>
      <c r="E3811" t="s">
        <v>593</v>
      </c>
      <c r="G3811" t="s">
        <v>19</v>
      </c>
      <c r="H3811" t="s">
        <v>41</v>
      </c>
      <c r="I3811" t="s">
        <v>45</v>
      </c>
      <c r="J3811" t="s">
        <v>93</v>
      </c>
      <c r="K3811">
        <v>42.7</v>
      </c>
      <c r="L3811">
        <v>134</v>
      </c>
      <c r="M3811" t="s">
        <v>445</v>
      </c>
      <c r="N3811">
        <v>328.25</v>
      </c>
      <c r="P3811" cm="1">
        <f t="array" ref="P3811">IF(Q3811&gt;0,INDEX(Q3811:Q15945,MATCH(TRUE,INDEX(Q3811:Q15945="",,),0)-1),"")</f>
        <v>8</v>
      </c>
      <c r="Q3811">
        <f t="shared" si="87"/>
        <v>3</v>
      </c>
      <c r="R3811">
        <f>IF(P3811="","",0)</f>
        <v>0</v>
      </c>
    </row>
    <row r="3812" spans="1:18" x14ac:dyDescent="0.3">
      <c r="A3812" t="s">
        <v>538</v>
      </c>
      <c r="B3812" s="1">
        <v>38792</v>
      </c>
      <c r="C3812" t="s">
        <v>539</v>
      </c>
      <c r="D3812" t="s">
        <v>592</v>
      </c>
      <c r="E3812" t="s">
        <v>593</v>
      </c>
      <c r="G3812" t="s">
        <v>19</v>
      </c>
      <c r="H3812" t="s">
        <v>183</v>
      </c>
      <c r="I3812" t="s">
        <v>21</v>
      </c>
      <c r="J3812" t="s">
        <v>73</v>
      </c>
      <c r="K3812">
        <v>101</v>
      </c>
      <c r="L3812">
        <v>20</v>
      </c>
      <c r="M3812" t="s">
        <v>445</v>
      </c>
      <c r="N3812">
        <v>20</v>
      </c>
      <c r="P3812" cm="1">
        <f t="array" ref="P3812">IF(Q3812&gt;0,INDEX(Q3812:Q15946,MATCH(TRUE,INDEX(Q3812:Q15946="",,),0)-1),"")</f>
        <v>8</v>
      </c>
      <c r="Q3812">
        <f t="shared" si="87"/>
        <v>3</v>
      </c>
      <c r="R3812">
        <f>IF(P3812="","",0)</f>
        <v>0</v>
      </c>
    </row>
    <row r="3813" spans="1:18" x14ac:dyDescent="0.3">
      <c r="A3813" t="s">
        <v>538</v>
      </c>
      <c r="B3813" s="1">
        <v>38792</v>
      </c>
      <c r="C3813" t="s">
        <v>539</v>
      </c>
      <c r="D3813" t="s">
        <v>592</v>
      </c>
      <c r="E3813" t="s">
        <v>593</v>
      </c>
      <c r="G3813" t="s">
        <v>19</v>
      </c>
      <c r="H3813" t="s">
        <v>41</v>
      </c>
      <c r="I3813" t="s">
        <v>21</v>
      </c>
      <c r="J3813" t="s">
        <v>73</v>
      </c>
      <c r="K3813">
        <v>122</v>
      </c>
      <c r="L3813">
        <v>28</v>
      </c>
      <c r="M3813" t="s">
        <v>445</v>
      </c>
      <c r="N3813">
        <v>28</v>
      </c>
      <c r="P3813" cm="1">
        <f t="array" ref="P3813">IF(Q3813&gt;0,INDEX(Q3813:Q15947,MATCH(TRUE,INDEX(Q3813:Q15947="",,),0)-1),"")</f>
        <v>8</v>
      </c>
      <c r="Q3813">
        <f t="shared" si="87"/>
        <v>3</v>
      </c>
      <c r="R3813">
        <f>IF(P3813="","",0)</f>
        <v>0</v>
      </c>
    </row>
    <row r="3814" spans="1:18" x14ac:dyDescent="0.3">
      <c r="A3814" t="s">
        <v>538</v>
      </c>
      <c r="B3814" s="1">
        <v>38792</v>
      </c>
      <c r="C3814" t="s">
        <v>539</v>
      </c>
      <c r="D3814" t="s">
        <v>592</v>
      </c>
      <c r="E3814" t="s">
        <v>593</v>
      </c>
      <c r="G3814" s="6" t="s">
        <v>88</v>
      </c>
      <c r="H3814" t="s">
        <v>96</v>
      </c>
      <c r="I3814" t="s">
        <v>45</v>
      </c>
      <c r="J3814" t="s">
        <v>93</v>
      </c>
      <c r="K3814">
        <v>1.3</v>
      </c>
      <c r="L3814">
        <v>118</v>
      </c>
      <c r="M3814" t="s">
        <v>445</v>
      </c>
      <c r="N3814">
        <v>118</v>
      </c>
      <c r="P3814" cm="1">
        <f t="array" ref="P3814">IF(Q3814&gt;0,INDEX(Q3814:Q15948,MATCH(TRUE,INDEX(Q3814:Q15948="",,),0)-1),"")</f>
        <v>8</v>
      </c>
      <c r="Q3814">
        <f t="shared" si="87"/>
        <v>3</v>
      </c>
      <c r="R3814">
        <f>IF(P3814="","",0)</f>
        <v>0</v>
      </c>
    </row>
    <row r="3815" spans="1:18" x14ac:dyDescent="0.3">
      <c r="A3815" t="s">
        <v>538</v>
      </c>
      <c r="B3815" s="1">
        <v>38792</v>
      </c>
      <c r="C3815" t="s">
        <v>539</v>
      </c>
      <c r="D3815" t="s">
        <v>592</v>
      </c>
      <c r="E3815" t="s">
        <v>593</v>
      </c>
      <c r="G3815" s="6" t="s">
        <v>88</v>
      </c>
      <c r="H3815" t="s">
        <v>67</v>
      </c>
      <c r="I3815" t="s">
        <v>45</v>
      </c>
      <c r="J3815" t="s">
        <v>93</v>
      </c>
      <c r="K3815">
        <v>4.7</v>
      </c>
      <c r="L3815">
        <v>110</v>
      </c>
      <c r="M3815" t="s">
        <v>445</v>
      </c>
      <c r="N3815">
        <v>110</v>
      </c>
      <c r="P3815" cm="1">
        <f t="array" ref="P3815">IF(Q3815&gt;0,INDEX(Q3815:Q15949,MATCH(TRUE,INDEX(Q3815:Q15949="",,),0)-1),"")</f>
        <v>8</v>
      </c>
      <c r="Q3815">
        <f t="shared" si="87"/>
        <v>3</v>
      </c>
      <c r="R3815">
        <f>IF(P3815="","",0)</f>
        <v>0</v>
      </c>
    </row>
    <row r="3816" spans="1:18" x14ac:dyDescent="0.3">
      <c r="A3816" t="s">
        <v>538</v>
      </c>
      <c r="B3816" s="1">
        <v>38792</v>
      </c>
      <c r="C3816" t="s">
        <v>539</v>
      </c>
      <c r="D3816" t="s">
        <v>592</v>
      </c>
      <c r="E3816" t="s">
        <v>593</v>
      </c>
      <c r="G3816" s="6" t="s">
        <v>88</v>
      </c>
      <c r="H3816" t="s">
        <v>72</v>
      </c>
      <c r="I3816" t="s">
        <v>45</v>
      </c>
      <c r="J3816" t="s">
        <v>93</v>
      </c>
      <c r="K3816">
        <v>1.1000000000000001</v>
      </c>
      <c r="L3816">
        <v>121</v>
      </c>
      <c r="M3816" t="s">
        <v>445</v>
      </c>
      <c r="N3816">
        <v>121</v>
      </c>
      <c r="P3816" cm="1">
        <f t="array" ref="P3816">IF(Q3816&gt;0,INDEX(Q3816:Q15950,MATCH(TRUE,INDEX(Q3816:Q15950="",,),0)-1),"")</f>
        <v>8</v>
      </c>
      <c r="Q3816">
        <f t="shared" si="87"/>
        <v>3</v>
      </c>
      <c r="R3816">
        <f>IF(P3816="","",0)</f>
        <v>0</v>
      </c>
    </row>
    <row r="3817" spans="1:18" x14ac:dyDescent="0.3">
      <c r="A3817" t="s">
        <v>538</v>
      </c>
      <c r="B3817" s="1">
        <v>38792</v>
      </c>
      <c r="C3817" t="s">
        <v>539</v>
      </c>
      <c r="D3817" t="s">
        <v>592</v>
      </c>
      <c r="E3817" t="s">
        <v>593</v>
      </c>
      <c r="G3817" s="6" t="s">
        <v>88</v>
      </c>
      <c r="H3817" t="s">
        <v>96</v>
      </c>
      <c r="I3817" t="s">
        <v>21</v>
      </c>
      <c r="J3817" t="s">
        <v>73</v>
      </c>
      <c r="K3817">
        <v>24</v>
      </c>
      <c r="L3817">
        <v>19</v>
      </c>
      <c r="M3817" t="s">
        <v>445</v>
      </c>
      <c r="N3817">
        <v>19</v>
      </c>
      <c r="P3817" cm="1">
        <f t="array" ref="P3817">IF(Q3817&gt;0,INDEX(Q3817:Q15951,MATCH(TRUE,INDEX(Q3817:Q15951="",,),0)-1),"")</f>
        <v>8</v>
      </c>
      <c r="Q3817">
        <f t="shared" si="87"/>
        <v>3</v>
      </c>
      <c r="R3817">
        <f>IF(P3817="","",0)</f>
        <v>0</v>
      </c>
    </row>
    <row r="3818" spans="1:18" x14ac:dyDescent="0.3">
      <c r="A3818" t="s">
        <v>538</v>
      </c>
      <c r="B3818" s="1">
        <v>38792</v>
      </c>
      <c r="C3818" t="s">
        <v>539</v>
      </c>
      <c r="D3818" t="s">
        <v>592</v>
      </c>
      <c r="E3818" t="s">
        <v>593</v>
      </c>
      <c r="G3818" s="6" t="s">
        <v>88</v>
      </c>
      <c r="H3818" t="s">
        <v>128</v>
      </c>
      <c r="I3818" t="s">
        <v>21</v>
      </c>
      <c r="J3818" t="s">
        <v>73</v>
      </c>
      <c r="K3818">
        <v>5</v>
      </c>
      <c r="L3818">
        <v>27</v>
      </c>
      <c r="M3818" t="s">
        <v>445</v>
      </c>
      <c r="N3818">
        <v>27</v>
      </c>
      <c r="P3818" cm="1">
        <f t="array" ref="P3818">IF(Q3818&gt;0,INDEX(Q3818:Q15952,MATCH(TRUE,INDEX(Q3818:Q15952="",,),0)-1),"")</f>
        <v>8</v>
      </c>
      <c r="Q3818">
        <f t="shared" si="87"/>
        <v>3</v>
      </c>
      <c r="R3818">
        <f>IF(P3818="","",0)</f>
        <v>0</v>
      </c>
    </row>
    <row r="3819" spans="1:18" x14ac:dyDescent="0.3">
      <c r="A3819" t="s">
        <v>538</v>
      </c>
      <c r="B3819" s="1">
        <v>38792</v>
      </c>
      <c r="C3819" t="s">
        <v>539</v>
      </c>
      <c r="D3819" t="s">
        <v>592</v>
      </c>
      <c r="E3819" t="s">
        <v>593</v>
      </c>
      <c r="G3819" s="6" t="s">
        <v>88</v>
      </c>
      <c r="H3819" t="s">
        <v>116</v>
      </c>
      <c r="I3819" t="s">
        <v>21</v>
      </c>
      <c r="J3819" t="s">
        <v>73</v>
      </c>
      <c r="K3819">
        <v>19</v>
      </c>
      <c r="L3819">
        <v>19</v>
      </c>
      <c r="M3819" t="s">
        <v>445</v>
      </c>
      <c r="N3819">
        <v>19</v>
      </c>
      <c r="P3819" cm="1">
        <f t="array" ref="P3819">IF(Q3819&gt;0,INDEX(Q3819:Q15953,MATCH(TRUE,INDEX(Q3819:Q15953="",,),0)-1),"")</f>
        <v>8</v>
      </c>
      <c r="Q3819">
        <f t="shared" si="87"/>
        <v>3</v>
      </c>
      <c r="R3819">
        <f>IF(P3819="","",0)</f>
        <v>0</v>
      </c>
    </row>
    <row r="3820" spans="1:18" x14ac:dyDescent="0.3">
      <c r="A3820" t="s">
        <v>538</v>
      </c>
      <c r="B3820" s="1">
        <v>38792</v>
      </c>
      <c r="C3820" t="s">
        <v>539</v>
      </c>
      <c r="D3820" t="s">
        <v>592</v>
      </c>
      <c r="E3820" t="s">
        <v>593</v>
      </c>
      <c r="G3820" s="6" t="s">
        <v>88</v>
      </c>
      <c r="H3820" t="s">
        <v>67</v>
      </c>
      <c r="I3820" t="s">
        <v>21</v>
      </c>
      <c r="J3820" t="s">
        <v>73</v>
      </c>
      <c r="K3820">
        <v>33</v>
      </c>
      <c r="L3820">
        <v>26</v>
      </c>
      <c r="M3820" t="s">
        <v>445</v>
      </c>
      <c r="N3820">
        <v>26</v>
      </c>
      <c r="P3820" cm="1">
        <f t="array" ref="P3820">IF(Q3820&gt;0,INDEX(Q3820:Q15954,MATCH(TRUE,INDEX(Q3820:Q15954="",,),0)-1),"")</f>
        <v>8</v>
      </c>
      <c r="Q3820">
        <f t="shared" si="87"/>
        <v>3</v>
      </c>
      <c r="R3820">
        <f>IF(P3820="","",0)</f>
        <v>0</v>
      </c>
    </row>
    <row r="3821" spans="1:18" x14ac:dyDescent="0.3">
      <c r="A3821" t="s">
        <v>538</v>
      </c>
      <c r="B3821" s="1">
        <v>38792</v>
      </c>
      <c r="C3821" t="s">
        <v>539</v>
      </c>
      <c r="D3821" t="s">
        <v>592</v>
      </c>
      <c r="E3821" t="s">
        <v>593</v>
      </c>
      <c r="G3821" s="6" t="s">
        <v>88</v>
      </c>
      <c r="H3821" t="s">
        <v>72</v>
      </c>
      <c r="I3821" t="s">
        <v>21</v>
      </c>
      <c r="J3821" t="s">
        <v>73</v>
      </c>
      <c r="K3821">
        <v>21</v>
      </c>
      <c r="L3821">
        <v>21</v>
      </c>
      <c r="M3821" t="s">
        <v>445</v>
      </c>
      <c r="N3821">
        <v>21</v>
      </c>
      <c r="P3821" cm="1">
        <f t="array" ref="P3821">IF(Q3821&gt;0,INDEX(Q3821:Q15955,MATCH(TRUE,INDEX(Q3821:Q15955="",,),0)-1),"")</f>
        <v>8</v>
      </c>
      <c r="Q3821">
        <f t="shared" si="87"/>
        <v>3</v>
      </c>
      <c r="R3821">
        <f>IF(P3821="","",0)</f>
        <v>0</v>
      </c>
    </row>
    <row r="3822" spans="1:18" x14ac:dyDescent="0.3">
      <c r="A3822" t="s">
        <v>538</v>
      </c>
      <c r="B3822" s="1">
        <v>38792</v>
      </c>
      <c r="C3822" t="s">
        <v>539</v>
      </c>
      <c r="D3822" t="s">
        <v>592</v>
      </c>
      <c r="E3822" t="s">
        <v>593</v>
      </c>
      <c r="G3822" t="s">
        <v>19</v>
      </c>
      <c r="H3822" t="s">
        <v>41</v>
      </c>
      <c r="I3822" t="s">
        <v>45</v>
      </c>
      <c r="J3822" t="s">
        <v>93</v>
      </c>
      <c r="K3822">
        <v>42.7</v>
      </c>
      <c r="L3822">
        <v>134</v>
      </c>
      <c r="M3822" t="s">
        <v>594</v>
      </c>
      <c r="N3822">
        <v>210</v>
      </c>
      <c r="P3822" cm="1">
        <f t="array" ref="P3822">IF(Q3822&gt;0,INDEX(Q3822:Q15956,MATCH(TRUE,INDEX(Q3822:Q15956="",,),0)-1),"")</f>
        <v>8</v>
      </c>
      <c r="Q3822">
        <f t="shared" si="87"/>
        <v>4</v>
      </c>
      <c r="R3822">
        <f>IF(P3822="","",0)</f>
        <v>0</v>
      </c>
    </row>
    <row r="3823" spans="1:18" x14ac:dyDescent="0.3">
      <c r="A3823" t="s">
        <v>538</v>
      </c>
      <c r="B3823" s="1">
        <v>38792</v>
      </c>
      <c r="C3823" t="s">
        <v>539</v>
      </c>
      <c r="D3823" t="s">
        <v>592</v>
      </c>
      <c r="E3823" t="s">
        <v>593</v>
      </c>
      <c r="G3823" t="s">
        <v>19</v>
      </c>
      <c r="H3823" t="s">
        <v>183</v>
      </c>
      <c r="I3823" t="s">
        <v>21</v>
      </c>
      <c r="J3823" t="s">
        <v>73</v>
      </c>
      <c r="K3823">
        <v>101</v>
      </c>
      <c r="L3823">
        <v>20</v>
      </c>
      <c r="M3823" t="s">
        <v>594</v>
      </c>
      <c r="N3823">
        <v>45.1</v>
      </c>
      <c r="P3823" cm="1">
        <f t="array" ref="P3823">IF(Q3823&gt;0,INDEX(Q3823:Q15957,MATCH(TRUE,INDEX(Q3823:Q15957="",,),0)-1),"")</f>
        <v>8</v>
      </c>
      <c r="Q3823">
        <f t="shared" si="87"/>
        <v>4</v>
      </c>
      <c r="R3823">
        <f>IF(P3823="","",0)</f>
        <v>0</v>
      </c>
    </row>
    <row r="3824" spans="1:18" x14ac:dyDescent="0.3">
      <c r="A3824" t="s">
        <v>538</v>
      </c>
      <c r="B3824" s="1">
        <v>38792</v>
      </c>
      <c r="C3824" t="s">
        <v>539</v>
      </c>
      <c r="D3824" t="s">
        <v>592</v>
      </c>
      <c r="E3824" t="s">
        <v>593</v>
      </c>
      <c r="G3824" t="s">
        <v>19</v>
      </c>
      <c r="H3824" t="s">
        <v>41</v>
      </c>
      <c r="I3824" t="s">
        <v>21</v>
      </c>
      <c r="J3824" t="s">
        <v>73</v>
      </c>
      <c r="K3824">
        <v>122</v>
      </c>
      <c r="L3824">
        <v>28</v>
      </c>
      <c r="M3824" t="s">
        <v>594</v>
      </c>
      <c r="N3824">
        <v>45.1</v>
      </c>
      <c r="P3824" cm="1">
        <f t="array" ref="P3824">IF(Q3824&gt;0,INDEX(Q3824:Q15958,MATCH(TRUE,INDEX(Q3824:Q15958="",,),0)-1),"")</f>
        <v>8</v>
      </c>
      <c r="Q3824">
        <f t="shared" si="87"/>
        <v>4</v>
      </c>
      <c r="R3824">
        <f>IF(P3824="","",0)</f>
        <v>0</v>
      </c>
    </row>
    <row r="3825" spans="1:18" x14ac:dyDescent="0.3">
      <c r="A3825" t="s">
        <v>538</v>
      </c>
      <c r="B3825" s="1">
        <v>38792</v>
      </c>
      <c r="C3825" t="s">
        <v>539</v>
      </c>
      <c r="D3825" t="s">
        <v>592</v>
      </c>
      <c r="E3825" t="s">
        <v>593</v>
      </c>
      <c r="G3825" s="6" t="s">
        <v>88</v>
      </c>
      <c r="H3825" t="s">
        <v>96</v>
      </c>
      <c r="I3825" t="s">
        <v>45</v>
      </c>
      <c r="J3825" t="s">
        <v>93</v>
      </c>
      <c r="K3825">
        <v>1.3</v>
      </c>
      <c r="L3825">
        <v>118</v>
      </c>
      <c r="M3825" t="s">
        <v>594</v>
      </c>
      <c r="N3825">
        <v>118</v>
      </c>
      <c r="P3825" cm="1">
        <f t="array" ref="P3825">IF(Q3825&gt;0,INDEX(Q3825:Q15959,MATCH(TRUE,INDEX(Q3825:Q15959="",,),0)-1),"")</f>
        <v>8</v>
      </c>
      <c r="Q3825">
        <f t="shared" si="87"/>
        <v>4</v>
      </c>
      <c r="R3825">
        <f>IF(P3825="","",0)</f>
        <v>0</v>
      </c>
    </row>
    <row r="3826" spans="1:18" x14ac:dyDescent="0.3">
      <c r="A3826" t="s">
        <v>538</v>
      </c>
      <c r="B3826" s="1">
        <v>38792</v>
      </c>
      <c r="C3826" t="s">
        <v>539</v>
      </c>
      <c r="D3826" t="s">
        <v>592</v>
      </c>
      <c r="E3826" t="s">
        <v>593</v>
      </c>
      <c r="G3826" s="6" t="s">
        <v>88</v>
      </c>
      <c r="H3826" t="s">
        <v>67</v>
      </c>
      <c r="I3826" t="s">
        <v>45</v>
      </c>
      <c r="J3826" t="s">
        <v>93</v>
      </c>
      <c r="K3826">
        <v>4.7</v>
      </c>
      <c r="L3826">
        <v>110</v>
      </c>
      <c r="M3826" t="s">
        <v>594</v>
      </c>
      <c r="N3826">
        <v>110</v>
      </c>
      <c r="P3826" cm="1">
        <f t="array" ref="P3826">IF(Q3826&gt;0,INDEX(Q3826:Q15960,MATCH(TRUE,INDEX(Q3826:Q15960="",,),0)-1),"")</f>
        <v>8</v>
      </c>
      <c r="Q3826">
        <f t="shared" si="87"/>
        <v>4</v>
      </c>
      <c r="R3826">
        <f>IF(P3826="","",0)</f>
        <v>0</v>
      </c>
    </row>
    <row r="3827" spans="1:18" x14ac:dyDescent="0.3">
      <c r="A3827" t="s">
        <v>538</v>
      </c>
      <c r="B3827" s="1">
        <v>38792</v>
      </c>
      <c r="C3827" t="s">
        <v>539</v>
      </c>
      <c r="D3827" t="s">
        <v>592</v>
      </c>
      <c r="E3827" t="s">
        <v>593</v>
      </c>
      <c r="G3827" s="6" t="s">
        <v>88</v>
      </c>
      <c r="H3827" t="s">
        <v>72</v>
      </c>
      <c r="I3827" t="s">
        <v>45</v>
      </c>
      <c r="J3827" t="s">
        <v>93</v>
      </c>
      <c r="K3827">
        <v>1.1000000000000001</v>
      </c>
      <c r="L3827">
        <v>121</v>
      </c>
      <c r="M3827" t="s">
        <v>594</v>
      </c>
      <c r="N3827">
        <v>121</v>
      </c>
      <c r="P3827" cm="1">
        <f t="array" ref="P3827">IF(Q3827&gt;0,INDEX(Q3827:Q15961,MATCH(TRUE,INDEX(Q3827:Q15961="",,),0)-1),"")</f>
        <v>8</v>
      </c>
      <c r="Q3827">
        <f t="shared" si="87"/>
        <v>4</v>
      </c>
      <c r="R3827">
        <f>IF(P3827="","",0)</f>
        <v>0</v>
      </c>
    </row>
    <row r="3828" spans="1:18" x14ac:dyDescent="0.3">
      <c r="A3828" t="s">
        <v>538</v>
      </c>
      <c r="B3828" s="1">
        <v>38792</v>
      </c>
      <c r="C3828" t="s">
        <v>539</v>
      </c>
      <c r="D3828" t="s">
        <v>592</v>
      </c>
      <c r="E3828" t="s">
        <v>593</v>
      </c>
      <c r="G3828" s="6" t="s">
        <v>88</v>
      </c>
      <c r="H3828" t="s">
        <v>96</v>
      </c>
      <c r="I3828" t="s">
        <v>21</v>
      </c>
      <c r="J3828" t="s">
        <v>73</v>
      </c>
      <c r="K3828">
        <v>24</v>
      </c>
      <c r="L3828">
        <v>19</v>
      </c>
      <c r="M3828" t="s">
        <v>594</v>
      </c>
      <c r="N3828">
        <v>19</v>
      </c>
      <c r="P3828" cm="1">
        <f t="array" ref="P3828">IF(Q3828&gt;0,INDEX(Q3828:Q15962,MATCH(TRUE,INDEX(Q3828:Q15962="",,),0)-1),"")</f>
        <v>8</v>
      </c>
      <c r="Q3828">
        <f t="shared" si="87"/>
        <v>4</v>
      </c>
      <c r="R3828">
        <f>IF(P3828="","",0)</f>
        <v>0</v>
      </c>
    </row>
    <row r="3829" spans="1:18" x14ac:dyDescent="0.3">
      <c r="A3829" t="s">
        <v>538</v>
      </c>
      <c r="B3829" s="1">
        <v>38792</v>
      </c>
      <c r="C3829" t="s">
        <v>539</v>
      </c>
      <c r="D3829" t="s">
        <v>592</v>
      </c>
      <c r="E3829" t="s">
        <v>593</v>
      </c>
      <c r="G3829" s="6" t="s">
        <v>88</v>
      </c>
      <c r="H3829" t="s">
        <v>128</v>
      </c>
      <c r="I3829" t="s">
        <v>21</v>
      </c>
      <c r="J3829" t="s">
        <v>73</v>
      </c>
      <c r="K3829">
        <v>5</v>
      </c>
      <c r="L3829">
        <v>27</v>
      </c>
      <c r="M3829" t="s">
        <v>594</v>
      </c>
      <c r="N3829">
        <v>27</v>
      </c>
      <c r="P3829" cm="1">
        <f t="array" ref="P3829">IF(Q3829&gt;0,INDEX(Q3829:Q15963,MATCH(TRUE,INDEX(Q3829:Q15963="",,),0)-1),"")</f>
        <v>8</v>
      </c>
      <c r="Q3829">
        <f t="shared" si="87"/>
        <v>4</v>
      </c>
      <c r="R3829">
        <f>IF(P3829="","",0)</f>
        <v>0</v>
      </c>
    </row>
    <row r="3830" spans="1:18" x14ac:dyDescent="0.3">
      <c r="A3830" t="s">
        <v>538</v>
      </c>
      <c r="B3830" s="1">
        <v>38792</v>
      </c>
      <c r="C3830" t="s">
        <v>539</v>
      </c>
      <c r="D3830" t="s">
        <v>592</v>
      </c>
      <c r="E3830" t="s">
        <v>593</v>
      </c>
      <c r="G3830" s="6" t="s">
        <v>88</v>
      </c>
      <c r="H3830" t="s">
        <v>116</v>
      </c>
      <c r="I3830" t="s">
        <v>21</v>
      </c>
      <c r="J3830" t="s">
        <v>73</v>
      </c>
      <c r="K3830">
        <v>19</v>
      </c>
      <c r="L3830">
        <v>19</v>
      </c>
      <c r="M3830" t="s">
        <v>594</v>
      </c>
      <c r="N3830">
        <v>19</v>
      </c>
      <c r="P3830" cm="1">
        <f t="array" ref="P3830">IF(Q3830&gt;0,INDEX(Q3830:Q15964,MATCH(TRUE,INDEX(Q3830:Q15964="",,),0)-1),"")</f>
        <v>8</v>
      </c>
      <c r="Q3830">
        <f t="shared" si="87"/>
        <v>4</v>
      </c>
      <c r="R3830">
        <f>IF(P3830="","",0)</f>
        <v>0</v>
      </c>
    </row>
    <row r="3831" spans="1:18" x14ac:dyDescent="0.3">
      <c r="A3831" t="s">
        <v>538</v>
      </c>
      <c r="B3831" s="1">
        <v>38792</v>
      </c>
      <c r="C3831" t="s">
        <v>539</v>
      </c>
      <c r="D3831" t="s">
        <v>592</v>
      </c>
      <c r="E3831" t="s">
        <v>593</v>
      </c>
      <c r="G3831" s="6" t="s">
        <v>88</v>
      </c>
      <c r="H3831" t="s">
        <v>67</v>
      </c>
      <c r="I3831" t="s">
        <v>21</v>
      </c>
      <c r="J3831" t="s">
        <v>73</v>
      </c>
      <c r="K3831">
        <v>33</v>
      </c>
      <c r="L3831">
        <v>26</v>
      </c>
      <c r="M3831" t="s">
        <v>594</v>
      </c>
      <c r="N3831">
        <v>26</v>
      </c>
      <c r="P3831" cm="1">
        <f t="array" ref="P3831">IF(Q3831&gt;0,INDEX(Q3831:Q15965,MATCH(TRUE,INDEX(Q3831:Q15965="",,),0)-1),"")</f>
        <v>8</v>
      </c>
      <c r="Q3831">
        <f t="shared" si="87"/>
        <v>4</v>
      </c>
      <c r="R3831">
        <f>IF(P3831="","",0)</f>
        <v>0</v>
      </c>
    </row>
    <row r="3832" spans="1:18" x14ac:dyDescent="0.3">
      <c r="A3832" t="s">
        <v>538</v>
      </c>
      <c r="B3832" s="1">
        <v>38792</v>
      </c>
      <c r="C3832" t="s">
        <v>539</v>
      </c>
      <c r="D3832" t="s">
        <v>592</v>
      </c>
      <c r="E3832" t="s">
        <v>593</v>
      </c>
      <c r="G3832" s="6" t="s">
        <v>88</v>
      </c>
      <c r="H3832" t="s">
        <v>72</v>
      </c>
      <c r="I3832" t="s">
        <v>21</v>
      </c>
      <c r="J3832" t="s">
        <v>73</v>
      </c>
      <c r="K3832">
        <v>21</v>
      </c>
      <c r="L3832">
        <v>21</v>
      </c>
      <c r="M3832" t="s">
        <v>594</v>
      </c>
      <c r="N3832">
        <v>21</v>
      </c>
      <c r="P3832" cm="1">
        <f t="array" ref="P3832">IF(Q3832&gt;0,INDEX(Q3832:Q15966,MATCH(TRUE,INDEX(Q3832:Q15966="",,),0)-1),"")</f>
        <v>8</v>
      </c>
      <c r="Q3832">
        <f t="shared" si="87"/>
        <v>4</v>
      </c>
      <c r="R3832">
        <f>IF(P3832="","",0)</f>
        <v>0</v>
      </c>
    </row>
    <row r="3833" spans="1:18" x14ac:dyDescent="0.3">
      <c r="A3833" t="s">
        <v>538</v>
      </c>
      <c r="B3833" s="1">
        <v>38792</v>
      </c>
      <c r="C3833" t="s">
        <v>539</v>
      </c>
      <c r="D3833" t="s">
        <v>592</v>
      </c>
      <c r="E3833" t="s">
        <v>593</v>
      </c>
      <c r="G3833" t="s">
        <v>19</v>
      </c>
      <c r="H3833" t="s">
        <v>41</v>
      </c>
      <c r="I3833" t="s">
        <v>45</v>
      </c>
      <c r="J3833" t="s">
        <v>93</v>
      </c>
      <c r="K3833">
        <v>42.7</v>
      </c>
      <c r="L3833">
        <v>134</v>
      </c>
      <c r="M3833" t="s">
        <v>550</v>
      </c>
      <c r="N3833">
        <v>165</v>
      </c>
      <c r="P3833" cm="1">
        <f t="array" ref="P3833">IF(Q3833&gt;0,INDEX(Q3833:Q15967,MATCH(TRUE,INDEX(Q3833:Q15967="",,),0)-1),"")</f>
        <v>8</v>
      </c>
      <c r="Q3833">
        <f t="shared" si="87"/>
        <v>5</v>
      </c>
      <c r="R3833">
        <f>IF(P3833="","",0)</f>
        <v>0</v>
      </c>
    </row>
    <row r="3834" spans="1:18" x14ac:dyDescent="0.3">
      <c r="A3834" t="s">
        <v>538</v>
      </c>
      <c r="B3834" s="1">
        <v>38792</v>
      </c>
      <c r="C3834" t="s">
        <v>539</v>
      </c>
      <c r="D3834" t="s">
        <v>592</v>
      </c>
      <c r="E3834" t="s">
        <v>593</v>
      </c>
      <c r="G3834" t="s">
        <v>19</v>
      </c>
      <c r="H3834" t="s">
        <v>183</v>
      </c>
      <c r="I3834" t="s">
        <v>21</v>
      </c>
      <c r="J3834" t="s">
        <v>73</v>
      </c>
      <c r="K3834">
        <v>101</v>
      </c>
      <c r="L3834">
        <v>20</v>
      </c>
      <c r="M3834" t="s">
        <v>550</v>
      </c>
      <c r="N3834">
        <v>40</v>
      </c>
      <c r="P3834" cm="1">
        <f t="array" ref="P3834">IF(Q3834&gt;0,INDEX(Q3834:Q15968,MATCH(TRUE,INDEX(Q3834:Q15968="",,),0)-1),"")</f>
        <v>8</v>
      </c>
      <c r="Q3834">
        <f t="shared" si="87"/>
        <v>5</v>
      </c>
      <c r="R3834">
        <f>IF(P3834="","",0)</f>
        <v>0</v>
      </c>
    </row>
    <row r="3835" spans="1:18" x14ac:dyDescent="0.3">
      <c r="A3835" t="s">
        <v>538</v>
      </c>
      <c r="B3835" s="1">
        <v>38792</v>
      </c>
      <c r="C3835" t="s">
        <v>539</v>
      </c>
      <c r="D3835" t="s">
        <v>592</v>
      </c>
      <c r="E3835" t="s">
        <v>593</v>
      </c>
      <c r="G3835" t="s">
        <v>19</v>
      </c>
      <c r="H3835" t="s">
        <v>41</v>
      </c>
      <c r="I3835" t="s">
        <v>21</v>
      </c>
      <c r="J3835" t="s">
        <v>73</v>
      </c>
      <c r="K3835">
        <v>122</v>
      </c>
      <c r="L3835">
        <v>28</v>
      </c>
      <c r="M3835" t="s">
        <v>550</v>
      </c>
      <c r="N3835">
        <v>40</v>
      </c>
      <c r="P3835" cm="1">
        <f t="array" ref="P3835">IF(Q3835&gt;0,INDEX(Q3835:Q15969,MATCH(TRUE,INDEX(Q3835:Q15969="",,),0)-1),"")</f>
        <v>8</v>
      </c>
      <c r="Q3835">
        <f t="shared" si="87"/>
        <v>5</v>
      </c>
      <c r="R3835">
        <f>IF(P3835="","",0)</f>
        <v>0</v>
      </c>
    </row>
    <row r="3836" spans="1:18" x14ac:dyDescent="0.3">
      <c r="A3836" t="s">
        <v>538</v>
      </c>
      <c r="B3836" s="1">
        <v>38792</v>
      </c>
      <c r="C3836" t="s">
        <v>539</v>
      </c>
      <c r="D3836" t="s">
        <v>592</v>
      </c>
      <c r="E3836" t="s">
        <v>593</v>
      </c>
      <c r="G3836" s="6" t="s">
        <v>88</v>
      </c>
      <c r="H3836" t="s">
        <v>96</v>
      </c>
      <c r="I3836" t="s">
        <v>45</v>
      </c>
      <c r="J3836" t="s">
        <v>93</v>
      </c>
      <c r="K3836">
        <v>1.3</v>
      </c>
      <c r="L3836">
        <v>118</v>
      </c>
      <c r="M3836" t="s">
        <v>550</v>
      </c>
      <c r="N3836">
        <v>118</v>
      </c>
      <c r="P3836" cm="1">
        <f t="array" ref="P3836">IF(Q3836&gt;0,INDEX(Q3836:Q15970,MATCH(TRUE,INDEX(Q3836:Q15970="",,),0)-1),"")</f>
        <v>8</v>
      </c>
      <c r="Q3836">
        <f t="shared" si="87"/>
        <v>5</v>
      </c>
      <c r="R3836">
        <f>IF(P3836="","",0)</f>
        <v>0</v>
      </c>
    </row>
    <row r="3837" spans="1:18" x14ac:dyDescent="0.3">
      <c r="A3837" t="s">
        <v>538</v>
      </c>
      <c r="B3837" s="1">
        <v>38792</v>
      </c>
      <c r="C3837" t="s">
        <v>539</v>
      </c>
      <c r="D3837" t="s">
        <v>592</v>
      </c>
      <c r="E3837" t="s">
        <v>593</v>
      </c>
      <c r="G3837" s="6" t="s">
        <v>88</v>
      </c>
      <c r="H3837" t="s">
        <v>67</v>
      </c>
      <c r="I3837" t="s">
        <v>45</v>
      </c>
      <c r="J3837" t="s">
        <v>93</v>
      </c>
      <c r="K3837">
        <v>4.7</v>
      </c>
      <c r="L3837">
        <v>110</v>
      </c>
      <c r="M3837" t="s">
        <v>550</v>
      </c>
      <c r="N3837">
        <v>110</v>
      </c>
      <c r="P3837" cm="1">
        <f t="array" ref="P3837">IF(Q3837&gt;0,INDEX(Q3837:Q15971,MATCH(TRUE,INDEX(Q3837:Q15971="",,),0)-1),"")</f>
        <v>8</v>
      </c>
      <c r="Q3837">
        <f t="shared" si="87"/>
        <v>5</v>
      </c>
      <c r="R3837">
        <f>IF(P3837="","",0)</f>
        <v>0</v>
      </c>
    </row>
    <row r="3838" spans="1:18" x14ac:dyDescent="0.3">
      <c r="A3838" t="s">
        <v>538</v>
      </c>
      <c r="B3838" s="1">
        <v>38792</v>
      </c>
      <c r="C3838" t="s">
        <v>539</v>
      </c>
      <c r="D3838" t="s">
        <v>592</v>
      </c>
      <c r="E3838" t="s">
        <v>593</v>
      </c>
      <c r="G3838" s="6" t="s">
        <v>88</v>
      </c>
      <c r="H3838" t="s">
        <v>72</v>
      </c>
      <c r="I3838" t="s">
        <v>45</v>
      </c>
      <c r="J3838" t="s">
        <v>93</v>
      </c>
      <c r="K3838">
        <v>1.1000000000000001</v>
      </c>
      <c r="L3838">
        <v>121</v>
      </c>
      <c r="M3838" t="s">
        <v>550</v>
      </c>
      <c r="N3838">
        <v>121</v>
      </c>
      <c r="P3838" cm="1">
        <f t="array" ref="P3838">IF(Q3838&gt;0,INDEX(Q3838:Q15972,MATCH(TRUE,INDEX(Q3838:Q15972="",,),0)-1),"")</f>
        <v>8</v>
      </c>
      <c r="Q3838">
        <f t="shared" si="87"/>
        <v>5</v>
      </c>
      <c r="R3838">
        <f>IF(P3838="","",0)</f>
        <v>0</v>
      </c>
    </row>
    <row r="3839" spans="1:18" x14ac:dyDescent="0.3">
      <c r="A3839" t="s">
        <v>538</v>
      </c>
      <c r="B3839" s="1">
        <v>38792</v>
      </c>
      <c r="C3839" t="s">
        <v>539</v>
      </c>
      <c r="D3839" t="s">
        <v>592</v>
      </c>
      <c r="E3839" t="s">
        <v>593</v>
      </c>
      <c r="G3839" s="6" t="s">
        <v>88</v>
      </c>
      <c r="H3839" t="s">
        <v>96</v>
      </c>
      <c r="I3839" t="s">
        <v>21</v>
      </c>
      <c r="J3839" t="s">
        <v>73</v>
      </c>
      <c r="K3839">
        <v>24</v>
      </c>
      <c r="L3839">
        <v>19</v>
      </c>
      <c r="M3839" t="s">
        <v>550</v>
      </c>
      <c r="N3839">
        <v>19</v>
      </c>
      <c r="P3839" cm="1">
        <f t="array" ref="P3839">IF(Q3839&gt;0,INDEX(Q3839:Q15973,MATCH(TRUE,INDEX(Q3839:Q15973="",,),0)-1),"")</f>
        <v>8</v>
      </c>
      <c r="Q3839">
        <f t="shared" si="87"/>
        <v>5</v>
      </c>
      <c r="R3839">
        <f>IF(P3839="","",0)</f>
        <v>0</v>
      </c>
    </row>
    <row r="3840" spans="1:18" x14ac:dyDescent="0.3">
      <c r="A3840" t="s">
        <v>538</v>
      </c>
      <c r="B3840" s="1">
        <v>38792</v>
      </c>
      <c r="C3840" t="s">
        <v>539</v>
      </c>
      <c r="D3840" t="s">
        <v>592</v>
      </c>
      <c r="E3840" t="s">
        <v>593</v>
      </c>
      <c r="G3840" s="6" t="s">
        <v>88</v>
      </c>
      <c r="H3840" t="s">
        <v>128</v>
      </c>
      <c r="I3840" t="s">
        <v>21</v>
      </c>
      <c r="J3840" t="s">
        <v>73</v>
      </c>
      <c r="K3840">
        <v>5</v>
      </c>
      <c r="L3840">
        <v>27</v>
      </c>
      <c r="M3840" t="s">
        <v>550</v>
      </c>
      <c r="N3840">
        <v>27</v>
      </c>
      <c r="P3840" cm="1">
        <f t="array" ref="P3840">IF(Q3840&gt;0,INDEX(Q3840:Q15974,MATCH(TRUE,INDEX(Q3840:Q15974="",,),0)-1),"")</f>
        <v>8</v>
      </c>
      <c r="Q3840">
        <f t="shared" si="87"/>
        <v>5</v>
      </c>
      <c r="R3840">
        <f>IF(P3840="","",0)</f>
        <v>0</v>
      </c>
    </row>
    <row r="3841" spans="1:18" x14ac:dyDescent="0.3">
      <c r="A3841" t="s">
        <v>538</v>
      </c>
      <c r="B3841" s="1">
        <v>38792</v>
      </c>
      <c r="C3841" t="s">
        <v>539</v>
      </c>
      <c r="D3841" t="s">
        <v>592</v>
      </c>
      <c r="E3841" t="s">
        <v>593</v>
      </c>
      <c r="G3841" s="6" t="s">
        <v>88</v>
      </c>
      <c r="H3841" t="s">
        <v>116</v>
      </c>
      <c r="I3841" t="s">
        <v>21</v>
      </c>
      <c r="J3841" t="s">
        <v>73</v>
      </c>
      <c r="K3841">
        <v>19</v>
      </c>
      <c r="L3841">
        <v>19</v>
      </c>
      <c r="M3841" t="s">
        <v>550</v>
      </c>
      <c r="N3841">
        <v>19</v>
      </c>
      <c r="P3841" cm="1">
        <f t="array" ref="P3841">IF(Q3841&gt;0,INDEX(Q3841:Q15975,MATCH(TRUE,INDEX(Q3841:Q15975="",,),0)-1),"")</f>
        <v>8</v>
      </c>
      <c r="Q3841">
        <f t="shared" si="87"/>
        <v>5</v>
      </c>
      <c r="R3841">
        <f>IF(P3841="","",0)</f>
        <v>0</v>
      </c>
    </row>
    <row r="3842" spans="1:18" x14ac:dyDescent="0.3">
      <c r="A3842" t="s">
        <v>538</v>
      </c>
      <c r="B3842" s="1">
        <v>38792</v>
      </c>
      <c r="C3842" t="s">
        <v>539</v>
      </c>
      <c r="D3842" t="s">
        <v>592</v>
      </c>
      <c r="E3842" t="s">
        <v>593</v>
      </c>
      <c r="G3842" s="6" t="s">
        <v>88</v>
      </c>
      <c r="H3842" t="s">
        <v>67</v>
      </c>
      <c r="I3842" t="s">
        <v>21</v>
      </c>
      <c r="J3842" t="s">
        <v>73</v>
      </c>
      <c r="K3842">
        <v>33</v>
      </c>
      <c r="L3842">
        <v>26</v>
      </c>
      <c r="M3842" t="s">
        <v>550</v>
      </c>
      <c r="N3842">
        <v>26</v>
      </c>
      <c r="P3842" cm="1">
        <f t="array" ref="P3842">IF(Q3842&gt;0,INDEX(Q3842:Q15976,MATCH(TRUE,INDEX(Q3842:Q15976="",,),0)-1),"")</f>
        <v>8</v>
      </c>
      <c r="Q3842">
        <f t="shared" si="87"/>
        <v>5</v>
      </c>
      <c r="R3842">
        <f>IF(P3842="","",0)</f>
        <v>0</v>
      </c>
    </row>
    <row r="3843" spans="1:18" x14ac:dyDescent="0.3">
      <c r="A3843" t="s">
        <v>538</v>
      </c>
      <c r="B3843" s="1">
        <v>38792</v>
      </c>
      <c r="C3843" t="s">
        <v>539</v>
      </c>
      <c r="D3843" t="s">
        <v>592</v>
      </c>
      <c r="E3843" t="s">
        <v>593</v>
      </c>
      <c r="G3843" s="6" t="s">
        <v>88</v>
      </c>
      <c r="H3843" t="s">
        <v>72</v>
      </c>
      <c r="I3843" t="s">
        <v>21</v>
      </c>
      <c r="J3843" t="s">
        <v>73</v>
      </c>
      <c r="K3843">
        <v>21</v>
      </c>
      <c r="L3843">
        <v>21</v>
      </c>
      <c r="M3843" t="s">
        <v>550</v>
      </c>
      <c r="N3843">
        <v>21</v>
      </c>
      <c r="P3843" cm="1">
        <f t="array" ref="P3843">IF(Q3843&gt;0,INDEX(Q3843:Q15977,MATCH(TRUE,INDEX(Q3843:Q15977="",,),0)-1),"")</f>
        <v>8</v>
      </c>
      <c r="Q3843">
        <f t="shared" si="87"/>
        <v>5</v>
      </c>
      <c r="R3843">
        <f>IF(P3843="","",0)</f>
        <v>0</v>
      </c>
    </row>
    <row r="3844" spans="1:18" x14ac:dyDescent="0.3">
      <c r="A3844" t="s">
        <v>538</v>
      </c>
      <c r="B3844" s="1">
        <v>38792</v>
      </c>
      <c r="C3844" t="s">
        <v>539</v>
      </c>
      <c r="D3844" t="s">
        <v>592</v>
      </c>
      <c r="E3844" t="s">
        <v>593</v>
      </c>
      <c r="G3844" t="s">
        <v>19</v>
      </c>
      <c r="H3844" t="s">
        <v>41</v>
      </c>
      <c r="I3844" t="s">
        <v>45</v>
      </c>
      <c r="J3844" t="s">
        <v>93</v>
      </c>
      <c r="K3844">
        <v>42.7</v>
      </c>
      <c r="L3844">
        <v>134</v>
      </c>
      <c r="M3844" t="s">
        <v>582</v>
      </c>
      <c r="N3844">
        <v>184</v>
      </c>
      <c r="P3844" cm="1">
        <f t="array" ref="P3844">IF(Q3844&gt;0,INDEX(Q3844:Q15978,MATCH(TRUE,INDEX(Q3844:Q15978="",,),0)-1),"")</f>
        <v>8</v>
      </c>
      <c r="Q3844">
        <f t="shared" si="87"/>
        <v>6</v>
      </c>
      <c r="R3844">
        <f>IF(P3844="","",0)</f>
        <v>0</v>
      </c>
    </row>
    <row r="3845" spans="1:18" x14ac:dyDescent="0.3">
      <c r="A3845" t="s">
        <v>538</v>
      </c>
      <c r="B3845" s="1">
        <v>38792</v>
      </c>
      <c r="C3845" t="s">
        <v>539</v>
      </c>
      <c r="D3845" t="s">
        <v>592</v>
      </c>
      <c r="E3845" t="s">
        <v>593</v>
      </c>
      <c r="G3845" t="s">
        <v>19</v>
      </c>
      <c r="H3845" t="s">
        <v>183</v>
      </c>
      <c r="I3845" t="s">
        <v>21</v>
      </c>
      <c r="J3845" t="s">
        <v>73</v>
      </c>
      <c r="K3845">
        <v>101</v>
      </c>
      <c r="L3845">
        <v>20</v>
      </c>
      <c r="M3845" t="s">
        <v>582</v>
      </c>
      <c r="N3845">
        <v>30</v>
      </c>
      <c r="P3845" cm="1">
        <f t="array" ref="P3845">IF(Q3845&gt;0,INDEX(Q3845:Q15979,MATCH(TRUE,INDEX(Q3845:Q15979="",,),0)-1),"")</f>
        <v>8</v>
      </c>
      <c r="Q3845">
        <f t="shared" si="87"/>
        <v>6</v>
      </c>
      <c r="R3845">
        <f>IF(P3845="","",0)</f>
        <v>0</v>
      </c>
    </row>
    <row r="3846" spans="1:18" x14ac:dyDescent="0.3">
      <c r="A3846" t="s">
        <v>538</v>
      </c>
      <c r="B3846" s="1">
        <v>38792</v>
      </c>
      <c r="C3846" t="s">
        <v>539</v>
      </c>
      <c r="D3846" t="s">
        <v>592</v>
      </c>
      <c r="E3846" t="s">
        <v>593</v>
      </c>
      <c r="G3846" t="s">
        <v>19</v>
      </c>
      <c r="H3846" t="s">
        <v>41</v>
      </c>
      <c r="I3846" t="s">
        <v>21</v>
      </c>
      <c r="J3846" t="s">
        <v>73</v>
      </c>
      <c r="K3846">
        <v>122</v>
      </c>
      <c r="L3846">
        <v>28</v>
      </c>
      <c r="M3846" t="s">
        <v>582</v>
      </c>
      <c r="N3846">
        <v>38</v>
      </c>
      <c r="P3846" cm="1">
        <f t="array" ref="P3846">IF(Q3846&gt;0,INDEX(Q3846:Q15980,MATCH(TRUE,INDEX(Q3846:Q15980="",,),0)-1),"")</f>
        <v>8</v>
      </c>
      <c r="Q3846">
        <f t="shared" si="87"/>
        <v>6</v>
      </c>
      <c r="R3846">
        <f>IF(P3846="","",0)</f>
        <v>0</v>
      </c>
    </row>
    <row r="3847" spans="1:18" x14ac:dyDescent="0.3">
      <c r="A3847" t="s">
        <v>538</v>
      </c>
      <c r="B3847" s="1">
        <v>38792</v>
      </c>
      <c r="C3847" t="s">
        <v>539</v>
      </c>
      <c r="D3847" t="s">
        <v>592</v>
      </c>
      <c r="E3847" t="s">
        <v>593</v>
      </c>
      <c r="G3847" s="6" t="s">
        <v>88</v>
      </c>
      <c r="H3847" t="s">
        <v>96</v>
      </c>
      <c r="I3847" t="s">
        <v>45</v>
      </c>
      <c r="J3847" t="s">
        <v>93</v>
      </c>
      <c r="K3847">
        <v>1.3</v>
      </c>
      <c r="L3847">
        <v>118</v>
      </c>
      <c r="M3847" t="s">
        <v>582</v>
      </c>
      <c r="N3847">
        <v>118</v>
      </c>
      <c r="P3847" cm="1">
        <f t="array" ref="P3847">IF(Q3847&gt;0,INDEX(Q3847:Q15981,MATCH(TRUE,INDEX(Q3847:Q15981="",,),0)-1),"")</f>
        <v>8</v>
      </c>
      <c r="Q3847">
        <f t="shared" si="87"/>
        <v>6</v>
      </c>
      <c r="R3847">
        <f>IF(P3847="","",0)</f>
        <v>0</v>
      </c>
    </row>
    <row r="3848" spans="1:18" x14ac:dyDescent="0.3">
      <c r="A3848" t="s">
        <v>538</v>
      </c>
      <c r="B3848" s="1">
        <v>38792</v>
      </c>
      <c r="C3848" t="s">
        <v>539</v>
      </c>
      <c r="D3848" t="s">
        <v>592</v>
      </c>
      <c r="E3848" t="s">
        <v>593</v>
      </c>
      <c r="G3848" s="6" t="s">
        <v>88</v>
      </c>
      <c r="H3848" t="s">
        <v>67</v>
      </c>
      <c r="I3848" t="s">
        <v>45</v>
      </c>
      <c r="J3848" t="s">
        <v>93</v>
      </c>
      <c r="K3848">
        <v>4.7</v>
      </c>
      <c r="L3848">
        <v>110</v>
      </c>
      <c r="M3848" t="s">
        <v>582</v>
      </c>
      <c r="N3848">
        <v>110</v>
      </c>
      <c r="P3848" cm="1">
        <f t="array" ref="P3848">IF(Q3848&gt;0,INDEX(Q3848:Q15982,MATCH(TRUE,INDEX(Q3848:Q15982="",,),0)-1),"")</f>
        <v>8</v>
      </c>
      <c r="Q3848">
        <f t="shared" si="87"/>
        <v>6</v>
      </c>
      <c r="R3848">
        <f>IF(P3848="","",0)</f>
        <v>0</v>
      </c>
    </row>
    <row r="3849" spans="1:18" x14ac:dyDescent="0.3">
      <c r="A3849" t="s">
        <v>538</v>
      </c>
      <c r="B3849" s="1">
        <v>38792</v>
      </c>
      <c r="C3849" t="s">
        <v>539</v>
      </c>
      <c r="D3849" t="s">
        <v>592</v>
      </c>
      <c r="E3849" t="s">
        <v>593</v>
      </c>
      <c r="G3849" s="6" t="s">
        <v>88</v>
      </c>
      <c r="H3849" t="s">
        <v>72</v>
      </c>
      <c r="I3849" t="s">
        <v>45</v>
      </c>
      <c r="J3849" t="s">
        <v>93</v>
      </c>
      <c r="K3849">
        <v>1.1000000000000001</v>
      </c>
      <c r="L3849">
        <v>121</v>
      </c>
      <c r="M3849" t="s">
        <v>582</v>
      </c>
      <c r="N3849">
        <v>121</v>
      </c>
      <c r="P3849" cm="1">
        <f t="array" ref="P3849">IF(Q3849&gt;0,INDEX(Q3849:Q15983,MATCH(TRUE,INDEX(Q3849:Q15983="",,),0)-1),"")</f>
        <v>8</v>
      </c>
      <c r="Q3849">
        <f t="shared" si="87"/>
        <v>6</v>
      </c>
      <c r="R3849">
        <f>IF(P3849="","",0)</f>
        <v>0</v>
      </c>
    </row>
    <row r="3850" spans="1:18" x14ac:dyDescent="0.3">
      <c r="A3850" t="s">
        <v>538</v>
      </c>
      <c r="B3850" s="1">
        <v>38792</v>
      </c>
      <c r="C3850" t="s">
        <v>539</v>
      </c>
      <c r="D3850" t="s">
        <v>592</v>
      </c>
      <c r="E3850" t="s">
        <v>593</v>
      </c>
      <c r="G3850" s="6" t="s">
        <v>88</v>
      </c>
      <c r="H3850" t="s">
        <v>96</v>
      </c>
      <c r="I3850" t="s">
        <v>21</v>
      </c>
      <c r="J3850" t="s">
        <v>73</v>
      </c>
      <c r="K3850">
        <v>24</v>
      </c>
      <c r="L3850">
        <v>19</v>
      </c>
      <c r="M3850" t="s">
        <v>582</v>
      </c>
      <c r="N3850">
        <v>19</v>
      </c>
      <c r="P3850" cm="1">
        <f t="array" ref="P3850">IF(Q3850&gt;0,INDEX(Q3850:Q15984,MATCH(TRUE,INDEX(Q3850:Q15984="",,),0)-1),"")</f>
        <v>8</v>
      </c>
      <c r="Q3850">
        <f t="shared" si="87"/>
        <v>6</v>
      </c>
      <c r="R3850">
        <f>IF(P3850="","",0)</f>
        <v>0</v>
      </c>
    </row>
    <row r="3851" spans="1:18" x14ac:dyDescent="0.3">
      <c r="A3851" t="s">
        <v>538</v>
      </c>
      <c r="B3851" s="1">
        <v>38792</v>
      </c>
      <c r="C3851" t="s">
        <v>539</v>
      </c>
      <c r="D3851" t="s">
        <v>592</v>
      </c>
      <c r="E3851" t="s">
        <v>593</v>
      </c>
      <c r="G3851" s="6" t="s">
        <v>88</v>
      </c>
      <c r="H3851" t="s">
        <v>128</v>
      </c>
      <c r="I3851" t="s">
        <v>21</v>
      </c>
      <c r="J3851" t="s">
        <v>73</v>
      </c>
      <c r="K3851">
        <v>5</v>
      </c>
      <c r="L3851">
        <v>27</v>
      </c>
      <c r="M3851" t="s">
        <v>582</v>
      </c>
      <c r="N3851">
        <v>27</v>
      </c>
      <c r="P3851" cm="1">
        <f t="array" ref="P3851">IF(Q3851&gt;0,INDEX(Q3851:Q15985,MATCH(TRUE,INDEX(Q3851:Q15985="",,),0)-1),"")</f>
        <v>8</v>
      </c>
      <c r="Q3851">
        <f t="shared" si="87"/>
        <v>6</v>
      </c>
      <c r="R3851">
        <f>IF(P3851="","",0)</f>
        <v>0</v>
      </c>
    </row>
    <row r="3852" spans="1:18" x14ac:dyDescent="0.3">
      <c r="A3852" t="s">
        <v>538</v>
      </c>
      <c r="B3852" s="1">
        <v>38792</v>
      </c>
      <c r="C3852" t="s">
        <v>539</v>
      </c>
      <c r="D3852" t="s">
        <v>592</v>
      </c>
      <c r="E3852" t="s">
        <v>593</v>
      </c>
      <c r="G3852" s="6" t="s">
        <v>88</v>
      </c>
      <c r="H3852" t="s">
        <v>116</v>
      </c>
      <c r="I3852" t="s">
        <v>21</v>
      </c>
      <c r="J3852" t="s">
        <v>73</v>
      </c>
      <c r="K3852">
        <v>19</v>
      </c>
      <c r="L3852">
        <v>19</v>
      </c>
      <c r="M3852" t="s">
        <v>582</v>
      </c>
      <c r="N3852">
        <v>19</v>
      </c>
      <c r="P3852" cm="1">
        <f t="array" ref="P3852">IF(Q3852&gt;0,INDEX(Q3852:Q15986,MATCH(TRUE,INDEX(Q3852:Q15986="",,),0)-1),"")</f>
        <v>8</v>
      </c>
      <c r="Q3852">
        <f t="shared" si="87"/>
        <v>6</v>
      </c>
      <c r="R3852">
        <f>IF(P3852="","",0)</f>
        <v>0</v>
      </c>
    </row>
    <row r="3853" spans="1:18" x14ac:dyDescent="0.3">
      <c r="A3853" t="s">
        <v>538</v>
      </c>
      <c r="B3853" s="1">
        <v>38792</v>
      </c>
      <c r="C3853" t="s">
        <v>539</v>
      </c>
      <c r="D3853" t="s">
        <v>592</v>
      </c>
      <c r="E3853" t="s">
        <v>593</v>
      </c>
      <c r="G3853" s="6" t="s">
        <v>88</v>
      </c>
      <c r="H3853" t="s">
        <v>67</v>
      </c>
      <c r="I3853" t="s">
        <v>21</v>
      </c>
      <c r="J3853" t="s">
        <v>73</v>
      </c>
      <c r="K3853">
        <v>33</v>
      </c>
      <c r="L3853">
        <v>26</v>
      </c>
      <c r="M3853" t="s">
        <v>582</v>
      </c>
      <c r="N3853">
        <v>26</v>
      </c>
      <c r="P3853" cm="1">
        <f t="array" ref="P3853">IF(Q3853&gt;0,INDEX(Q3853:Q15987,MATCH(TRUE,INDEX(Q3853:Q15987="",,),0)-1),"")</f>
        <v>8</v>
      </c>
      <c r="Q3853">
        <f t="shared" si="87"/>
        <v>6</v>
      </c>
      <c r="R3853">
        <f>IF(P3853="","",0)</f>
        <v>0</v>
      </c>
    </row>
    <row r="3854" spans="1:18" x14ac:dyDescent="0.3">
      <c r="A3854" t="s">
        <v>538</v>
      </c>
      <c r="B3854" s="1">
        <v>38792</v>
      </c>
      <c r="C3854" t="s">
        <v>539</v>
      </c>
      <c r="D3854" t="s">
        <v>592</v>
      </c>
      <c r="E3854" t="s">
        <v>593</v>
      </c>
      <c r="G3854" s="6" t="s">
        <v>88</v>
      </c>
      <c r="H3854" t="s">
        <v>72</v>
      </c>
      <c r="I3854" t="s">
        <v>21</v>
      </c>
      <c r="J3854" t="s">
        <v>73</v>
      </c>
      <c r="K3854">
        <v>21</v>
      </c>
      <c r="L3854">
        <v>21</v>
      </c>
      <c r="M3854" t="s">
        <v>582</v>
      </c>
      <c r="N3854">
        <v>21</v>
      </c>
      <c r="P3854" cm="1">
        <f t="array" ref="P3854">IF(Q3854&gt;0,INDEX(Q3854:Q15988,MATCH(TRUE,INDEX(Q3854:Q15988="",,),0)-1),"")</f>
        <v>8</v>
      </c>
      <c r="Q3854">
        <f t="shared" ref="Q3854:Q3876" si="88">INT((ROW()-3789)/11)+1</f>
        <v>6</v>
      </c>
      <c r="R3854">
        <f>IF(P3854="","",0)</f>
        <v>0</v>
      </c>
    </row>
    <row r="3855" spans="1:18" x14ac:dyDescent="0.3">
      <c r="A3855" t="s">
        <v>538</v>
      </c>
      <c r="B3855" s="1">
        <v>38792</v>
      </c>
      <c r="C3855" t="s">
        <v>539</v>
      </c>
      <c r="D3855" t="s">
        <v>592</v>
      </c>
      <c r="E3855" t="s">
        <v>593</v>
      </c>
      <c r="G3855" t="s">
        <v>19</v>
      </c>
      <c r="H3855" t="s">
        <v>41</v>
      </c>
      <c r="I3855" t="s">
        <v>45</v>
      </c>
      <c r="J3855" t="s">
        <v>93</v>
      </c>
      <c r="K3855">
        <v>42.7</v>
      </c>
      <c r="L3855">
        <v>134</v>
      </c>
      <c r="M3855" t="s">
        <v>465</v>
      </c>
      <c r="N3855">
        <v>150</v>
      </c>
      <c r="P3855" cm="1">
        <f t="array" ref="P3855">IF(Q3855&gt;0,INDEX(Q3855:Q15989,MATCH(TRUE,INDEX(Q3855:Q15989="",,),0)-1),"")</f>
        <v>8</v>
      </c>
      <c r="Q3855">
        <f t="shared" si="88"/>
        <v>7</v>
      </c>
      <c r="R3855">
        <f>IF(P3855="","",0)</f>
        <v>0</v>
      </c>
    </row>
    <row r="3856" spans="1:18" x14ac:dyDescent="0.3">
      <c r="A3856" t="s">
        <v>538</v>
      </c>
      <c r="B3856" s="1">
        <v>38792</v>
      </c>
      <c r="C3856" t="s">
        <v>539</v>
      </c>
      <c r="D3856" t="s">
        <v>592</v>
      </c>
      <c r="E3856" t="s">
        <v>593</v>
      </c>
      <c r="G3856" t="s">
        <v>19</v>
      </c>
      <c r="H3856" t="s">
        <v>183</v>
      </c>
      <c r="I3856" t="s">
        <v>21</v>
      </c>
      <c r="J3856" t="s">
        <v>73</v>
      </c>
      <c r="K3856">
        <v>101</v>
      </c>
      <c r="L3856">
        <v>20</v>
      </c>
      <c r="M3856" t="s">
        <v>465</v>
      </c>
      <c r="N3856">
        <v>30</v>
      </c>
      <c r="P3856" cm="1">
        <f t="array" ref="P3856">IF(Q3856&gt;0,INDEX(Q3856:Q15990,MATCH(TRUE,INDEX(Q3856:Q15990="",,),0)-1),"")</f>
        <v>8</v>
      </c>
      <c r="Q3856">
        <f t="shared" si="88"/>
        <v>7</v>
      </c>
      <c r="R3856">
        <f>IF(P3856="","",0)</f>
        <v>0</v>
      </c>
    </row>
    <row r="3857" spans="1:18" x14ac:dyDescent="0.3">
      <c r="A3857" t="s">
        <v>538</v>
      </c>
      <c r="B3857" s="1">
        <v>38792</v>
      </c>
      <c r="C3857" t="s">
        <v>539</v>
      </c>
      <c r="D3857" t="s">
        <v>592</v>
      </c>
      <c r="E3857" t="s">
        <v>593</v>
      </c>
      <c r="G3857" t="s">
        <v>19</v>
      </c>
      <c r="H3857" t="s">
        <v>41</v>
      </c>
      <c r="I3857" t="s">
        <v>21</v>
      </c>
      <c r="J3857" t="s">
        <v>73</v>
      </c>
      <c r="K3857">
        <v>122</v>
      </c>
      <c r="L3857">
        <v>28</v>
      </c>
      <c r="M3857" t="s">
        <v>465</v>
      </c>
      <c r="N3857">
        <v>40</v>
      </c>
      <c r="P3857" cm="1">
        <f t="array" ref="P3857">IF(Q3857&gt;0,INDEX(Q3857:Q15991,MATCH(TRUE,INDEX(Q3857:Q15991="",,),0)-1),"")</f>
        <v>8</v>
      </c>
      <c r="Q3857">
        <f t="shared" si="88"/>
        <v>7</v>
      </c>
      <c r="R3857">
        <f>IF(P3857="","",0)</f>
        <v>0</v>
      </c>
    </row>
    <row r="3858" spans="1:18" x14ac:dyDescent="0.3">
      <c r="A3858" t="s">
        <v>538</v>
      </c>
      <c r="B3858" s="1">
        <v>38792</v>
      </c>
      <c r="C3858" t="s">
        <v>539</v>
      </c>
      <c r="D3858" t="s">
        <v>592</v>
      </c>
      <c r="E3858" t="s">
        <v>593</v>
      </c>
      <c r="G3858" s="6" t="s">
        <v>88</v>
      </c>
      <c r="H3858" t="s">
        <v>96</v>
      </c>
      <c r="I3858" t="s">
        <v>45</v>
      </c>
      <c r="J3858" t="s">
        <v>93</v>
      </c>
      <c r="K3858">
        <v>1.3</v>
      </c>
      <c r="L3858">
        <v>118</v>
      </c>
      <c r="M3858" t="s">
        <v>465</v>
      </c>
      <c r="N3858">
        <v>118</v>
      </c>
      <c r="P3858" cm="1">
        <f t="array" ref="P3858">IF(Q3858&gt;0,INDEX(Q3858:Q15992,MATCH(TRUE,INDEX(Q3858:Q15992="",,),0)-1),"")</f>
        <v>8</v>
      </c>
      <c r="Q3858">
        <f t="shared" si="88"/>
        <v>7</v>
      </c>
      <c r="R3858">
        <f>IF(P3858="","",0)</f>
        <v>0</v>
      </c>
    </row>
    <row r="3859" spans="1:18" x14ac:dyDescent="0.3">
      <c r="A3859" t="s">
        <v>538</v>
      </c>
      <c r="B3859" s="1">
        <v>38792</v>
      </c>
      <c r="C3859" t="s">
        <v>539</v>
      </c>
      <c r="D3859" t="s">
        <v>592</v>
      </c>
      <c r="E3859" t="s">
        <v>593</v>
      </c>
      <c r="G3859" s="6" t="s">
        <v>88</v>
      </c>
      <c r="H3859" t="s">
        <v>67</v>
      </c>
      <c r="I3859" t="s">
        <v>45</v>
      </c>
      <c r="J3859" t="s">
        <v>93</v>
      </c>
      <c r="K3859">
        <v>4.7</v>
      </c>
      <c r="L3859">
        <v>110</v>
      </c>
      <c r="M3859" t="s">
        <v>465</v>
      </c>
      <c r="N3859">
        <v>110</v>
      </c>
      <c r="P3859" cm="1">
        <f t="array" ref="P3859">IF(Q3859&gt;0,INDEX(Q3859:Q15993,MATCH(TRUE,INDEX(Q3859:Q15993="",,),0)-1),"")</f>
        <v>8</v>
      </c>
      <c r="Q3859">
        <f t="shared" si="88"/>
        <v>7</v>
      </c>
      <c r="R3859">
        <f>IF(P3859="","",0)</f>
        <v>0</v>
      </c>
    </row>
    <row r="3860" spans="1:18" x14ac:dyDescent="0.3">
      <c r="A3860" t="s">
        <v>538</v>
      </c>
      <c r="B3860" s="1">
        <v>38792</v>
      </c>
      <c r="C3860" t="s">
        <v>539</v>
      </c>
      <c r="D3860" t="s">
        <v>592</v>
      </c>
      <c r="E3860" t="s">
        <v>593</v>
      </c>
      <c r="G3860" s="6" t="s">
        <v>88</v>
      </c>
      <c r="H3860" t="s">
        <v>72</v>
      </c>
      <c r="I3860" t="s">
        <v>45</v>
      </c>
      <c r="J3860" t="s">
        <v>93</v>
      </c>
      <c r="K3860">
        <v>1.1000000000000001</v>
      </c>
      <c r="L3860">
        <v>121</v>
      </c>
      <c r="M3860" t="s">
        <v>465</v>
      </c>
      <c r="N3860">
        <v>121</v>
      </c>
      <c r="P3860" cm="1">
        <f t="array" ref="P3860">IF(Q3860&gt;0,INDEX(Q3860:Q15994,MATCH(TRUE,INDEX(Q3860:Q15994="",,),0)-1),"")</f>
        <v>8</v>
      </c>
      <c r="Q3860">
        <f t="shared" si="88"/>
        <v>7</v>
      </c>
      <c r="R3860">
        <f>IF(P3860="","",0)</f>
        <v>0</v>
      </c>
    </row>
    <row r="3861" spans="1:18" x14ac:dyDescent="0.3">
      <c r="A3861" t="s">
        <v>538</v>
      </c>
      <c r="B3861" s="1">
        <v>38792</v>
      </c>
      <c r="C3861" t="s">
        <v>539</v>
      </c>
      <c r="D3861" t="s">
        <v>592</v>
      </c>
      <c r="E3861" t="s">
        <v>593</v>
      </c>
      <c r="G3861" s="6" t="s">
        <v>88</v>
      </c>
      <c r="H3861" t="s">
        <v>96</v>
      </c>
      <c r="I3861" t="s">
        <v>21</v>
      </c>
      <c r="J3861" t="s">
        <v>73</v>
      </c>
      <c r="K3861">
        <v>24</v>
      </c>
      <c r="L3861">
        <v>19</v>
      </c>
      <c r="M3861" t="s">
        <v>465</v>
      </c>
      <c r="N3861">
        <v>19</v>
      </c>
      <c r="P3861" cm="1">
        <f t="array" ref="P3861">IF(Q3861&gt;0,INDEX(Q3861:Q15995,MATCH(TRUE,INDEX(Q3861:Q15995="",,),0)-1),"")</f>
        <v>8</v>
      </c>
      <c r="Q3861">
        <f t="shared" si="88"/>
        <v>7</v>
      </c>
      <c r="R3861">
        <f>IF(P3861="","",0)</f>
        <v>0</v>
      </c>
    </row>
    <row r="3862" spans="1:18" x14ac:dyDescent="0.3">
      <c r="A3862" t="s">
        <v>538</v>
      </c>
      <c r="B3862" s="1">
        <v>38792</v>
      </c>
      <c r="C3862" t="s">
        <v>539</v>
      </c>
      <c r="D3862" t="s">
        <v>592</v>
      </c>
      <c r="E3862" t="s">
        <v>593</v>
      </c>
      <c r="G3862" s="6" t="s">
        <v>88</v>
      </c>
      <c r="H3862" t="s">
        <v>128</v>
      </c>
      <c r="I3862" t="s">
        <v>21</v>
      </c>
      <c r="J3862" t="s">
        <v>73</v>
      </c>
      <c r="K3862">
        <v>5</v>
      </c>
      <c r="L3862">
        <v>27</v>
      </c>
      <c r="M3862" t="s">
        <v>465</v>
      </c>
      <c r="N3862">
        <v>27</v>
      </c>
      <c r="P3862" cm="1">
        <f t="array" ref="P3862">IF(Q3862&gt;0,INDEX(Q3862:Q15996,MATCH(TRUE,INDEX(Q3862:Q15996="",,),0)-1),"")</f>
        <v>8</v>
      </c>
      <c r="Q3862">
        <f t="shared" si="88"/>
        <v>7</v>
      </c>
      <c r="R3862">
        <f>IF(P3862="","",0)</f>
        <v>0</v>
      </c>
    </row>
    <row r="3863" spans="1:18" x14ac:dyDescent="0.3">
      <c r="A3863" t="s">
        <v>538</v>
      </c>
      <c r="B3863" s="1">
        <v>38792</v>
      </c>
      <c r="C3863" t="s">
        <v>539</v>
      </c>
      <c r="D3863" t="s">
        <v>592</v>
      </c>
      <c r="E3863" t="s">
        <v>593</v>
      </c>
      <c r="G3863" s="6" t="s">
        <v>88</v>
      </c>
      <c r="H3863" t="s">
        <v>116</v>
      </c>
      <c r="I3863" t="s">
        <v>21</v>
      </c>
      <c r="J3863" t="s">
        <v>73</v>
      </c>
      <c r="K3863">
        <v>19</v>
      </c>
      <c r="L3863">
        <v>19</v>
      </c>
      <c r="M3863" t="s">
        <v>465</v>
      </c>
      <c r="N3863">
        <v>19</v>
      </c>
      <c r="P3863" cm="1">
        <f t="array" ref="P3863">IF(Q3863&gt;0,INDEX(Q3863:Q15997,MATCH(TRUE,INDEX(Q3863:Q15997="",,),0)-1),"")</f>
        <v>8</v>
      </c>
      <c r="Q3863">
        <f t="shared" si="88"/>
        <v>7</v>
      </c>
      <c r="R3863">
        <f>IF(P3863="","",0)</f>
        <v>0</v>
      </c>
    </row>
    <row r="3864" spans="1:18" x14ac:dyDescent="0.3">
      <c r="A3864" t="s">
        <v>538</v>
      </c>
      <c r="B3864" s="1">
        <v>38792</v>
      </c>
      <c r="C3864" t="s">
        <v>539</v>
      </c>
      <c r="D3864" t="s">
        <v>592</v>
      </c>
      <c r="E3864" t="s">
        <v>593</v>
      </c>
      <c r="G3864" s="6" t="s">
        <v>88</v>
      </c>
      <c r="H3864" t="s">
        <v>67</v>
      </c>
      <c r="I3864" t="s">
        <v>21</v>
      </c>
      <c r="J3864" t="s">
        <v>73</v>
      </c>
      <c r="K3864">
        <v>33</v>
      </c>
      <c r="L3864">
        <v>26</v>
      </c>
      <c r="M3864" t="s">
        <v>465</v>
      </c>
      <c r="N3864">
        <v>26</v>
      </c>
      <c r="P3864" cm="1">
        <f t="array" ref="P3864">IF(Q3864&gt;0,INDEX(Q3864:Q15998,MATCH(TRUE,INDEX(Q3864:Q15998="",,),0)-1),"")</f>
        <v>8</v>
      </c>
      <c r="Q3864">
        <f t="shared" si="88"/>
        <v>7</v>
      </c>
      <c r="R3864">
        <f>IF(P3864="","",0)</f>
        <v>0</v>
      </c>
    </row>
    <row r="3865" spans="1:18" x14ac:dyDescent="0.3">
      <c r="A3865" t="s">
        <v>538</v>
      </c>
      <c r="B3865" s="1">
        <v>38792</v>
      </c>
      <c r="C3865" t="s">
        <v>539</v>
      </c>
      <c r="D3865" t="s">
        <v>592</v>
      </c>
      <c r="E3865" t="s">
        <v>593</v>
      </c>
      <c r="G3865" s="6" t="s">
        <v>88</v>
      </c>
      <c r="H3865" t="s">
        <v>72</v>
      </c>
      <c r="I3865" t="s">
        <v>21</v>
      </c>
      <c r="J3865" t="s">
        <v>73</v>
      </c>
      <c r="K3865">
        <v>21</v>
      </c>
      <c r="L3865">
        <v>21</v>
      </c>
      <c r="M3865" t="s">
        <v>465</v>
      </c>
      <c r="N3865">
        <v>21</v>
      </c>
      <c r="P3865" cm="1">
        <f t="array" ref="P3865">IF(Q3865&gt;0,INDEX(Q3865:Q15999,MATCH(TRUE,INDEX(Q3865:Q15999="",,),0)-1),"")</f>
        <v>8</v>
      </c>
      <c r="Q3865">
        <f t="shared" si="88"/>
        <v>7</v>
      </c>
      <c r="R3865">
        <f>IF(P3865="","",0)</f>
        <v>0</v>
      </c>
    </row>
    <row r="3866" spans="1:18" x14ac:dyDescent="0.3">
      <c r="A3866" t="s">
        <v>538</v>
      </c>
      <c r="B3866" s="1">
        <v>38792</v>
      </c>
      <c r="C3866" t="s">
        <v>539</v>
      </c>
      <c r="D3866" t="s">
        <v>592</v>
      </c>
      <c r="E3866" t="s">
        <v>593</v>
      </c>
      <c r="G3866" t="s">
        <v>19</v>
      </c>
      <c r="H3866" t="s">
        <v>41</v>
      </c>
      <c r="I3866" t="s">
        <v>45</v>
      </c>
      <c r="J3866" t="s">
        <v>93</v>
      </c>
      <c r="K3866">
        <v>42.7</v>
      </c>
      <c r="L3866">
        <v>134</v>
      </c>
      <c r="M3866" t="s">
        <v>544</v>
      </c>
      <c r="N3866">
        <v>146</v>
      </c>
      <c r="P3866" cm="1">
        <f t="array" ref="P3866">IF(Q3866&gt;0,INDEX(Q3866:Q16000,MATCH(TRUE,INDEX(Q3866:Q16000="",,),0)-1),"")</f>
        <v>8</v>
      </c>
      <c r="Q3866">
        <f t="shared" si="88"/>
        <v>8</v>
      </c>
      <c r="R3866">
        <f>IF(P3866="","",0)</f>
        <v>0</v>
      </c>
    </row>
    <row r="3867" spans="1:18" x14ac:dyDescent="0.3">
      <c r="A3867" t="s">
        <v>538</v>
      </c>
      <c r="B3867" s="1">
        <v>38792</v>
      </c>
      <c r="C3867" t="s">
        <v>539</v>
      </c>
      <c r="D3867" t="s">
        <v>592</v>
      </c>
      <c r="E3867" t="s">
        <v>593</v>
      </c>
      <c r="G3867" t="s">
        <v>19</v>
      </c>
      <c r="H3867" t="s">
        <v>183</v>
      </c>
      <c r="I3867" t="s">
        <v>21</v>
      </c>
      <c r="J3867" t="s">
        <v>73</v>
      </c>
      <c r="K3867">
        <v>101</v>
      </c>
      <c r="L3867">
        <v>20</v>
      </c>
      <c r="M3867" t="s">
        <v>544</v>
      </c>
      <c r="N3867">
        <v>25.5</v>
      </c>
      <c r="P3867" cm="1">
        <f t="array" ref="P3867">IF(Q3867&gt;0,INDEX(Q3867:Q16001,MATCH(TRUE,INDEX(Q3867:Q16001="",,),0)-1),"")</f>
        <v>8</v>
      </c>
      <c r="Q3867">
        <f t="shared" si="88"/>
        <v>8</v>
      </c>
      <c r="R3867">
        <f>IF(P3867="","",0)</f>
        <v>0</v>
      </c>
    </row>
    <row r="3868" spans="1:18" x14ac:dyDescent="0.3">
      <c r="A3868" t="s">
        <v>538</v>
      </c>
      <c r="B3868" s="1">
        <v>38792</v>
      </c>
      <c r="C3868" t="s">
        <v>539</v>
      </c>
      <c r="D3868" t="s">
        <v>592</v>
      </c>
      <c r="E3868" t="s">
        <v>593</v>
      </c>
      <c r="G3868" t="s">
        <v>19</v>
      </c>
      <c r="H3868" t="s">
        <v>41</v>
      </c>
      <c r="I3868" t="s">
        <v>21</v>
      </c>
      <c r="J3868" t="s">
        <v>73</v>
      </c>
      <c r="K3868">
        <v>122</v>
      </c>
      <c r="L3868">
        <v>28</v>
      </c>
      <c r="M3868" t="s">
        <v>544</v>
      </c>
      <c r="N3868">
        <v>31.5</v>
      </c>
      <c r="P3868" cm="1">
        <f t="array" ref="P3868">IF(Q3868&gt;0,INDEX(Q3868:Q16002,MATCH(TRUE,INDEX(Q3868:Q16002="",,),0)-1),"")</f>
        <v>8</v>
      </c>
      <c r="Q3868">
        <f t="shared" si="88"/>
        <v>8</v>
      </c>
      <c r="R3868">
        <f>IF(P3868="","",0)</f>
        <v>0</v>
      </c>
    </row>
    <row r="3869" spans="1:18" x14ac:dyDescent="0.3">
      <c r="A3869" t="s">
        <v>538</v>
      </c>
      <c r="B3869" s="1">
        <v>38792</v>
      </c>
      <c r="C3869" t="s">
        <v>539</v>
      </c>
      <c r="D3869" t="s">
        <v>592</v>
      </c>
      <c r="E3869" t="s">
        <v>593</v>
      </c>
      <c r="G3869" s="6" t="s">
        <v>88</v>
      </c>
      <c r="H3869" t="s">
        <v>96</v>
      </c>
      <c r="I3869" t="s">
        <v>45</v>
      </c>
      <c r="J3869" t="s">
        <v>93</v>
      </c>
      <c r="K3869">
        <v>1.3</v>
      </c>
      <c r="L3869">
        <v>118</v>
      </c>
      <c r="M3869" t="s">
        <v>544</v>
      </c>
      <c r="N3869">
        <v>118</v>
      </c>
      <c r="P3869" cm="1">
        <f t="array" ref="P3869">IF(Q3869&gt;0,INDEX(Q3869:Q16003,MATCH(TRUE,INDEX(Q3869:Q16003="",,),0)-1),"")</f>
        <v>8</v>
      </c>
      <c r="Q3869">
        <f t="shared" si="88"/>
        <v>8</v>
      </c>
      <c r="R3869">
        <f>IF(P3869="","",0)</f>
        <v>0</v>
      </c>
    </row>
    <row r="3870" spans="1:18" x14ac:dyDescent="0.3">
      <c r="A3870" t="s">
        <v>538</v>
      </c>
      <c r="B3870" s="1">
        <v>38792</v>
      </c>
      <c r="C3870" t="s">
        <v>539</v>
      </c>
      <c r="D3870" t="s">
        <v>592</v>
      </c>
      <c r="E3870" t="s">
        <v>593</v>
      </c>
      <c r="G3870" s="6" t="s">
        <v>88</v>
      </c>
      <c r="H3870" t="s">
        <v>67</v>
      </c>
      <c r="I3870" t="s">
        <v>45</v>
      </c>
      <c r="J3870" t="s">
        <v>93</v>
      </c>
      <c r="K3870">
        <v>4.7</v>
      </c>
      <c r="L3870">
        <v>110</v>
      </c>
      <c r="M3870" t="s">
        <v>544</v>
      </c>
      <c r="N3870">
        <v>110</v>
      </c>
      <c r="P3870" cm="1">
        <f t="array" ref="P3870">IF(Q3870&gt;0,INDEX(Q3870:Q16004,MATCH(TRUE,INDEX(Q3870:Q16004="",,),0)-1),"")</f>
        <v>8</v>
      </c>
      <c r="Q3870">
        <f t="shared" si="88"/>
        <v>8</v>
      </c>
      <c r="R3870">
        <f>IF(P3870="","",0)</f>
        <v>0</v>
      </c>
    </row>
    <row r="3871" spans="1:18" x14ac:dyDescent="0.3">
      <c r="A3871" t="s">
        <v>538</v>
      </c>
      <c r="B3871" s="1">
        <v>38792</v>
      </c>
      <c r="C3871" t="s">
        <v>539</v>
      </c>
      <c r="D3871" t="s">
        <v>592</v>
      </c>
      <c r="E3871" t="s">
        <v>593</v>
      </c>
      <c r="G3871" s="6" t="s">
        <v>88</v>
      </c>
      <c r="H3871" t="s">
        <v>72</v>
      </c>
      <c r="I3871" t="s">
        <v>45</v>
      </c>
      <c r="J3871" t="s">
        <v>93</v>
      </c>
      <c r="K3871">
        <v>1.1000000000000001</v>
      </c>
      <c r="L3871">
        <v>121</v>
      </c>
      <c r="M3871" t="s">
        <v>544</v>
      </c>
      <c r="N3871">
        <v>121</v>
      </c>
      <c r="P3871" cm="1">
        <f t="array" ref="P3871">IF(Q3871&gt;0,INDEX(Q3871:Q16005,MATCH(TRUE,INDEX(Q3871:Q16005="",,),0)-1),"")</f>
        <v>8</v>
      </c>
      <c r="Q3871">
        <f t="shared" si="88"/>
        <v>8</v>
      </c>
      <c r="R3871">
        <f>IF(P3871="","",0)</f>
        <v>0</v>
      </c>
    </row>
    <row r="3872" spans="1:18" x14ac:dyDescent="0.3">
      <c r="A3872" t="s">
        <v>538</v>
      </c>
      <c r="B3872" s="1">
        <v>38792</v>
      </c>
      <c r="C3872" t="s">
        <v>539</v>
      </c>
      <c r="D3872" t="s">
        <v>592</v>
      </c>
      <c r="E3872" t="s">
        <v>593</v>
      </c>
      <c r="G3872" s="6" t="s">
        <v>88</v>
      </c>
      <c r="H3872" t="s">
        <v>96</v>
      </c>
      <c r="I3872" t="s">
        <v>21</v>
      </c>
      <c r="J3872" t="s">
        <v>73</v>
      </c>
      <c r="K3872">
        <v>24</v>
      </c>
      <c r="L3872">
        <v>19</v>
      </c>
      <c r="M3872" t="s">
        <v>544</v>
      </c>
      <c r="N3872">
        <v>19</v>
      </c>
      <c r="P3872" cm="1">
        <f t="array" ref="P3872">IF(Q3872&gt;0,INDEX(Q3872:Q16006,MATCH(TRUE,INDEX(Q3872:Q16006="",,),0)-1),"")</f>
        <v>8</v>
      </c>
      <c r="Q3872">
        <f t="shared" si="88"/>
        <v>8</v>
      </c>
      <c r="R3872">
        <f>IF(P3872="","",0)</f>
        <v>0</v>
      </c>
    </row>
    <row r="3873" spans="1:18" x14ac:dyDescent="0.3">
      <c r="A3873" t="s">
        <v>538</v>
      </c>
      <c r="B3873" s="1">
        <v>38792</v>
      </c>
      <c r="C3873" t="s">
        <v>539</v>
      </c>
      <c r="D3873" t="s">
        <v>592</v>
      </c>
      <c r="E3873" t="s">
        <v>593</v>
      </c>
      <c r="G3873" s="6" t="s">
        <v>88</v>
      </c>
      <c r="H3873" t="s">
        <v>128</v>
      </c>
      <c r="I3873" t="s">
        <v>21</v>
      </c>
      <c r="J3873" t="s">
        <v>73</v>
      </c>
      <c r="K3873">
        <v>5</v>
      </c>
      <c r="L3873">
        <v>27</v>
      </c>
      <c r="M3873" t="s">
        <v>544</v>
      </c>
      <c r="N3873">
        <v>27</v>
      </c>
      <c r="P3873" cm="1">
        <f t="array" ref="P3873">IF(Q3873&gt;0,INDEX(Q3873:Q16007,MATCH(TRUE,INDEX(Q3873:Q16007="",,),0)-1),"")</f>
        <v>8</v>
      </c>
      <c r="Q3873">
        <f t="shared" si="88"/>
        <v>8</v>
      </c>
      <c r="R3873">
        <f>IF(P3873="","",0)</f>
        <v>0</v>
      </c>
    </row>
    <row r="3874" spans="1:18" x14ac:dyDescent="0.3">
      <c r="A3874" t="s">
        <v>538</v>
      </c>
      <c r="B3874" s="1">
        <v>38792</v>
      </c>
      <c r="C3874" t="s">
        <v>539</v>
      </c>
      <c r="D3874" t="s">
        <v>592</v>
      </c>
      <c r="E3874" t="s">
        <v>593</v>
      </c>
      <c r="G3874" s="6" t="s">
        <v>88</v>
      </c>
      <c r="H3874" t="s">
        <v>116</v>
      </c>
      <c r="I3874" t="s">
        <v>21</v>
      </c>
      <c r="J3874" t="s">
        <v>73</v>
      </c>
      <c r="K3874">
        <v>19</v>
      </c>
      <c r="L3874">
        <v>19</v>
      </c>
      <c r="M3874" t="s">
        <v>544</v>
      </c>
      <c r="N3874">
        <v>19</v>
      </c>
      <c r="P3874" cm="1">
        <f t="array" ref="P3874">IF(Q3874&gt;0,INDEX(Q3874:Q16008,MATCH(TRUE,INDEX(Q3874:Q16008="",,),0)-1),"")</f>
        <v>8</v>
      </c>
      <c r="Q3874">
        <f t="shared" si="88"/>
        <v>8</v>
      </c>
      <c r="R3874">
        <f>IF(P3874="","",0)</f>
        <v>0</v>
      </c>
    </row>
    <row r="3875" spans="1:18" x14ac:dyDescent="0.3">
      <c r="A3875" t="s">
        <v>538</v>
      </c>
      <c r="B3875" s="1">
        <v>38792</v>
      </c>
      <c r="C3875" t="s">
        <v>539</v>
      </c>
      <c r="D3875" t="s">
        <v>592</v>
      </c>
      <c r="E3875" t="s">
        <v>593</v>
      </c>
      <c r="G3875" s="6" t="s">
        <v>88</v>
      </c>
      <c r="H3875" t="s">
        <v>67</v>
      </c>
      <c r="I3875" t="s">
        <v>21</v>
      </c>
      <c r="J3875" t="s">
        <v>73</v>
      </c>
      <c r="K3875">
        <v>33</v>
      </c>
      <c r="L3875">
        <v>26</v>
      </c>
      <c r="M3875" t="s">
        <v>544</v>
      </c>
      <c r="N3875">
        <v>26</v>
      </c>
      <c r="P3875" cm="1">
        <f t="array" ref="P3875">IF(Q3875&gt;0,INDEX(Q3875:Q16009,MATCH(TRUE,INDEX(Q3875:Q16009="",,),0)-1),"")</f>
        <v>8</v>
      </c>
      <c r="Q3875">
        <f t="shared" si="88"/>
        <v>8</v>
      </c>
      <c r="R3875">
        <f>IF(P3875="","",0)</f>
        <v>0</v>
      </c>
    </row>
    <row r="3876" spans="1:18" x14ac:dyDescent="0.3">
      <c r="A3876" t="s">
        <v>538</v>
      </c>
      <c r="B3876" s="1">
        <v>38792</v>
      </c>
      <c r="C3876" t="s">
        <v>539</v>
      </c>
      <c r="D3876" t="s">
        <v>592</v>
      </c>
      <c r="E3876" t="s">
        <v>593</v>
      </c>
      <c r="G3876" s="6" t="s">
        <v>88</v>
      </c>
      <c r="H3876" t="s">
        <v>72</v>
      </c>
      <c r="I3876" t="s">
        <v>21</v>
      </c>
      <c r="J3876" t="s">
        <v>73</v>
      </c>
      <c r="K3876">
        <v>21</v>
      </c>
      <c r="L3876">
        <v>21</v>
      </c>
      <c r="M3876" t="s">
        <v>544</v>
      </c>
      <c r="N3876">
        <v>21</v>
      </c>
      <c r="P3876" cm="1">
        <f t="array" ref="P3876">IF(Q3876&gt;0,INDEX(Q3876:Q16010,MATCH(TRUE,INDEX(Q3876:Q16010="",,),0)-1),"")</f>
        <v>8</v>
      </c>
      <c r="Q3876">
        <f t="shared" si="88"/>
        <v>8</v>
      </c>
      <c r="R3876">
        <f>IF(P3876="","",0)</f>
        <v>0</v>
      </c>
    </row>
    <row r="3877" spans="1:18" x14ac:dyDescent="0.3">
      <c r="P3877" t="str" cm="1">
        <f t="array" ref="P3877">IF(Q3877&gt;0,INDEX(Q3877:Q16011,MATCH(TRUE,INDEX(Q3877:Q16011="",,),0)-1),"")</f>
        <v/>
      </c>
      <c r="R3877" t="str">
        <f>IF(P3877="","",0)</f>
        <v/>
      </c>
    </row>
    <row r="3878" spans="1:18" x14ac:dyDescent="0.3">
      <c r="A3878" t="s">
        <v>538</v>
      </c>
      <c r="B3878" s="1">
        <v>38792</v>
      </c>
      <c r="C3878" t="s">
        <v>539</v>
      </c>
      <c r="D3878" t="s">
        <v>595</v>
      </c>
      <c r="E3878" t="s">
        <v>596</v>
      </c>
      <c r="G3878" t="s">
        <v>19</v>
      </c>
      <c r="H3878" t="s">
        <v>102</v>
      </c>
      <c r="I3878" t="s">
        <v>45</v>
      </c>
      <c r="J3878" t="s">
        <v>93</v>
      </c>
      <c r="K3878">
        <v>5.2</v>
      </c>
      <c r="L3878">
        <v>543</v>
      </c>
      <c r="M3878" t="s">
        <v>439</v>
      </c>
      <c r="N3878">
        <v>2462</v>
      </c>
      <c r="O3878" t="s">
        <v>24</v>
      </c>
      <c r="P3878" cm="1">
        <f t="array" ref="P3878">IF(Q3878&gt;0,INDEX(Q3878:Q16012,MATCH(TRUE,INDEX(Q3878:Q16012="",,),0)-1),"")</f>
        <v>8</v>
      </c>
      <c r="Q3878">
        <f>INT((ROW()-3878)/13)+1</f>
        <v>1</v>
      </c>
      <c r="R3878">
        <f>IF(P3878="","",0)</f>
        <v>0</v>
      </c>
    </row>
    <row r="3879" spans="1:18" x14ac:dyDescent="0.3">
      <c r="A3879" t="s">
        <v>538</v>
      </c>
      <c r="B3879" s="1">
        <v>38792</v>
      </c>
      <c r="C3879" t="s">
        <v>539</v>
      </c>
      <c r="D3879" t="s">
        <v>595</v>
      </c>
      <c r="E3879" t="s">
        <v>596</v>
      </c>
      <c r="G3879" t="s">
        <v>19</v>
      </c>
      <c r="H3879" t="s">
        <v>279</v>
      </c>
      <c r="I3879" t="s">
        <v>45</v>
      </c>
      <c r="J3879" t="s">
        <v>93</v>
      </c>
      <c r="K3879">
        <v>6.6</v>
      </c>
      <c r="L3879">
        <v>116</v>
      </c>
      <c r="M3879" t="s">
        <v>439</v>
      </c>
      <c r="N3879">
        <v>117</v>
      </c>
      <c r="O3879" t="s">
        <v>24</v>
      </c>
      <c r="P3879" cm="1">
        <f t="array" ref="P3879">IF(Q3879&gt;0,INDEX(Q3879:Q16013,MATCH(TRUE,INDEX(Q3879:Q16013="",,),0)-1),"")</f>
        <v>8</v>
      </c>
      <c r="Q3879">
        <f t="shared" ref="Q3879:Q3942" si="89">INT((ROW()-3878)/13)+1</f>
        <v>1</v>
      </c>
      <c r="R3879">
        <f>IF(P3879="","",0)</f>
        <v>0</v>
      </c>
    </row>
    <row r="3880" spans="1:18" x14ac:dyDescent="0.3">
      <c r="A3880" t="s">
        <v>538</v>
      </c>
      <c r="B3880" s="1">
        <v>38792</v>
      </c>
      <c r="C3880" t="s">
        <v>539</v>
      </c>
      <c r="D3880" t="s">
        <v>595</v>
      </c>
      <c r="E3880" t="s">
        <v>596</v>
      </c>
      <c r="G3880" t="s">
        <v>19</v>
      </c>
      <c r="H3880" t="s">
        <v>102</v>
      </c>
      <c r="I3880" t="s">
        <v>21</v>
      </c>
      <c r="J3880" t="s">
        <v>73</v>
      </c>
      <c r="K3880">
        <v>155.5</v>
      </c>
      <c r="L3880">
        <v>23</v>
      </c>
      <c r="M3880" t="s">
        <v>439</v>
      </c>
      <c r="N3880">
        <v>23</v>
      </c>
      <c r="O3880" t="s">
        <v>24</v>
      </c>
      <c r="P3880" cm="1">
        <f t="array" ref="P3880">IF(Q3880&gt;0,INDEX(Q3880:Q16014,MATCH(TRUE,INDEX(Q3880:Q16014="",,),0)-1),"")</f>
        <v>8</v>
      </c>
      <c r="Q3880">
        <f t="shared" si="89"/>
        <v>1</v>
      </c>
      <c r="R3880">
        <f>IF(P3880="","",0)</f>
        <v>0</v>
      </c>
    </row>
    <row r="3881" spans="1:18" x14ac:dyDescent="0.3">
      <c r="A3881" t="s">
        <v>538</v>
      </c>
      <c r="B3881" s="1">
        <v>38792</v>
      </c>
      <c r="C3881" t="s">
        <v>539</v>
      </c>
      <c r="D3881" t="s">
        <v>595</v>
      </c>
      <c r="E3881" t="s">
        <v>596</v>
      </c>
      <c r="G3881" t="s">
        <v>19</v>
      </c>
      <c r="H3881" t="s">
        <v>279</v>
      </c>
      <c r="I3881" t="s">
        <v>21</v>
      </c>
      <c r="J3881" t="s">
        <v>73</v>
      </c>
      <c r="K3881">
        <v>26.4</v>
      </c>
      <c r="L3881">
        <v>23</v>
      </c>
      <c r="M3881" t="s">
        <v>439</v>
      </c>
      <c r="N3881">
        <v>23</v>
      </c>
      <c r="O3881" t="s">
        <v>24</v>
      </c>
      <c r="P3881" cm="1">
        <f t="array" ref="P3881">IF(Q3881&gt;0,INDEX(Q3881:Q16015,MATCH(TRUE,INDEX(Q3881:Q16015="",,),0)-1),"")</f>
        <v>8</v>
      </c>
      <c r="Q3881">
        <f t="shared" si="89"/>
        <v>1</v>
      </c>
      <c r="R3881">
        <f>IF(P3881="","",0)</f>
        <v>0</v>
      </c>
    </row>
    <row r="3882" spans="1:18" x14ac:dyDescent="0.3">
      <c r="A3882" t="s">
        <v>538</v>
      </c>
      <c r="B3882" s="1">
        <v>38792</v>
      </c>
      <c r="C3882" t="s">
        <v>539</v>
      </c>
      <c r="D3882" t="s">
        <v>595</v>
      </c>
      <c r="E3882" t="s">
        <v>596</v>
      </c>
      <c r="G3882" t="s">
        <v>19</v>
      </c>
      <c r="H3882" t="s">
        <v>418</v>
      </c>
      <c r="I3882" t="s">
        <v>21</v>
      </c>
      <c r="J3882" t="s">
        <v>73</v>
      </c>
      <c r="K3882">
        <v>20.3</v>
      </c>
      <c r="L3882">
        <v>22</v>
      </c>
      <c r="M3882" t="s">
        <v>439</v>
      </c>
      <c r="N3882">
        <v>22</v>
      </c>
      <c r="O3882" t="s">
        <v>24</v>
      </c>
      <c r="P3882" cm="1">
        <f t="array" ref="P3882">IF(Q3882&gt;0,INDEX(Q3882:Q16016,MATCH(TRUE,INDEX(Q3882:Q16016="",,),0)-1),"")</f>
        <v>8</v>
      </c>
      <c r="Q3882">
        <f t="shared" si="89"/>
        <v>1</v>
      </c>
      <c r="R3882">
        <f>IF(P3882="","",0)</f>
        <v>0</v>
      </c>
    </row>
    <row r="3883" spans="1:18" x14ac:dyDescent="0.3">
      <c r="A3883" t="s">
        <v>538</v>
      </c>
      <c r="B3883" s="1">
        <v>38792</v>
      </c>
      <c r="C3883" t="s">
        <v>539</v>
      </c>
      <c r="D3883" t="s">
        <v>595</v>
      </c>
      <c r="E3883" t="s">
        <v>596</v>
      </c>
      <c r="G3883" t="s">
        <v>19</v>
      </c>
      <c r="H3883" t="s">
        <v>116</v>
      </c>
      <c r="I3883" t="s">
        <v>21</v>
      </c>
      <c r="J3883" t="s">
        <v>73</v>
      </c>
      <c r="K3883">
        <v>29.3</v>
      </c>
      <c r="L3883">
        <v>20</v>
      </c>
      <c r="M3883" t="s">
        <v>439</v>
      </c>
      <c r="N3883">
        <v>20</v>
      </c>
      <c r="O3883" t="s">
        <v>24</v>
      </c>
      <c r="P3883" cm="1">
        <f t="array" ref="P3883">IF(Q3883&gt;0,INDEX(Q3883:Q16017,MATCH(TRUE,INDEX(Q3883:Q16017="",,),0)-1),"")</f>
        <v>8</v>
      </c>
      <c r="Q3883">
        <f t="shared" si="89"/>
        <v>1</v>
      </c>
      <c r="R3883">
        <f>IF(P3883="","",0)</f>
        <v>0</v>
      </c>
    </row>
    <row r="3884" spans="1:18" x14ac:dyDescent="0.3">
      <c r="A3884" t="s">
        <v>538</v>
      </c>
      <c r="B3884" s="1">
        <v>38792</v>
      </c>
      <c r="C3884" t="s">
        <v>539</v>
      </c>
      <c r="D3884" t="s">
        <v>595</v>
      </c>
      <c r="E3884" t="s">
        <v>596</v>
      </c>
      <c r="G3884" s="6" t="s">
        <v>88</v>
      </c>
      <c r="H3884" t="s">
        <v>100</v>
      </c>
      <c r="I3884" t="s">
        <v>45</v>
      </c>
      <c r="J3884" t="s">
        <v>93</v>
      </c>
      <c r="K3884">
        <v>0.3</v>
      </c>
      <c r="L3884">
        <v>114</v>
      </c>
      <c r="M3884" t="s">
        <v>439</v>
      </c>
      <c r="N3884">
        <v>114</v>
      </c>
      <c r="O3884" t="s">
        <v>24</v>
      </c>
      <c r="P3884" cm="1">
        <f t="array" ref="P3884">IF(Q3884&gt;0,INDEX(Q3884:Q16018,MATCH(TRUE,INDEX(Q3884:Q16018="",,),0)-1),"")</f>
        <v>8</v>
      </c>
      <c r="Q3884">
        <f t="shared" si="89"/>
        <v>1</v>
      </c>
      <c r="R3884">
        <f>IF(P3884="","",0)</f>
        <v>0</v>
      </c>
    </row>
    <row r="3885" spans="1:18" x14ac:dyDescent="0.3">
      <c r="A3885" t="s">
        <v>538</v>
      </c>
      <c r="B3885" s="1">
        <v>38792</v>
      </c>
      <c r="C3885" t="s">
        <v>539</v>
      </c>
      <c r="D3885" t="s">
        <v>595</v>
      </c>
      <c r="E3885" t="s">
        <v>596</v>
      </c>
      <c r="G3885" s="6" t="s">
        <v>88</v>
      </c>
      <c r="H3885" t="s">
        <v>264</v>
      </c>
      <c r="I3885" t="s">
        <v>21</v>
      </c>
      <c r="J3885" t="s">
        <v>73</v>
      </c>
      <c r="K3885">
        <v>1.9</v>
      </c>
      <c r="L3885">
        <v>23</v>
      </c>
      <c r="M3885" t="s">
        <v>439</v>
      </c>
      <c r="N3885">
        <v>23</v>
      </c>
      <c r="O3885" t="s">
        <v>24</v>
      </c>
      <c r="P3885" cm="1">
        <f t="array" ref="P3885">IF(Q3885&gt;0,INDEX(Q3885:Q16019,MATCH(TRUE,INDEX(Q3885:Q16019="",,),0)-1),"")</f>
        <v>8</v>
      </c>
      <c r="Q3885">
        <f t="shared" si="89"/>
        <v>1</v>
      </c>
      <c r="R3885">
        <f>IF(P3885="","",0)</f>
        <v>0</v>
      </c>
    </row>
    <row r="3886" spans="1:18" x14ac:dyDescent="0.3">
      <c r="A3886" t="s">
        <v>538</v>
      </c>
      <c r="B3886" s="1">
        <v>38792</v>
      </c>
      <c r="C3886" t="s">
        <v>539</v>
      </c>
      <c r="D3886" t="s">
        <v>595</v>
      </c>
      <c r="E3886" t="s">
        <v>596</v>
      </c>
      <c r="G3886" s="6" t="s">
        <v>88</v>
      </c>
      <c r="H3886" t="s">
        <v>100</v>
      </c>
      <c r="I3886" t="s">
        <v>21</v>
      </c>
      <c r="J3886" t="s">
        <v>73</v>
      </c>
      <c r="K3886">
        <v>1.3</v>
      </c>
      <c r="L3886">
        <v>23</v>
      </c>
      <c r="M3886" t="s">
        <v>439</v>
      </c>
      <c r="N3886">
        <v>23</v>
      </c>
      <c r="O3886" t="s">
        <v>24</v>
      </c>
      <c r="P3886" cm="1">
        <f t="array" ref="P3886">IF(Q3886&gt;0,INDEX(Q3886:Q16020,MATCH(TRUE,INDEX(Q3886:Q16020="",,),0)-1),"")</f>
        <v>8</v>
      </c>
      <c r="Q3886">
        <f t="shared" si="89"/>
        <v>1</v>
      </c>
      <c r="R3886">
        <f>IF(P3886="","",0)</f>
        <v>0</v>
      </c>
    </row>
    <row r="3887" spans="1:18" x14ac:dyDescent="0.3">
      <c r="A3887" t="s">
        <v>538</v>
      </c>
      <c r="B3887" s="1">
        <v>38792</v>
      </c>
      <c r="C3887" t="s">
        <v>539</v>
      </c>
      <c r="D3887" t="s">
        <v>595</v>
      </c>
      <c r="E3887" t="s">
        <v>596</v>
      </c>
      <c r="G3887" s="6" t="s">
        <v>88</v>
      </c>
      <c r="H3887" t="s">
        <v>96</v>
      </c>
      <c r="I3887" t="s">
        <v>21</v>
      </c>
      <c r="J3887" t="s">
        <v>73</v>
      </c>
      <c r="K3887">
        <v>12.7</v>
      </c>
      <c r="L3887">
        <v>20</v>
      </c>
      <c r="M3887" t="s">
        <v>439</v>
      </c>
      <c r="N3887">
        <v>20</v>
      </c>
      <c r="O3887" t="s">
        <v>24</v>
      </c>
      <c r="P3887" cm="1">
        <f t="array" ref="P3887">IF(Q3887&gt;0,INDEX(Q3887:Q16021,MATCH(TRUE,INDEX(Q3887:Q16021="",,),0)-1),"")</f>
        <v>8</v>
      </c>
      <c r="Q3887">
        <f t="shared" si="89"/>
        <v>1</v>
      </c>
      <c r="R3887">
        <f>IF(P3887="","",0)</f>
        <v>0</v>
      </c>
    </row>
    <row r="3888" spans="1:18" x14ac:dyDescent="0.3">
      <c r="A3888" t="s">
        <v>538</v>
      </c>
      <c r="B3888" s="1">
        <v>38792</v>
      </c>
      <c r="C3888" t="s">
        <v>539</v>
      </c>
      <c r="D3888" t="s">
        <v>595</v>
      </c>
      <c r="E3888" t="s">
        <v>596</v>
      </c>
      <c r="G3888" s="6" t="s">
        <v>88</v>
      </c>
      <c r="H3888" t="s">
        <v>128</v>
      </c>
      <c r="I3888" t="s">
        <v>21</v>
      </c>
      <c r="J3888" t="s">
        <v>73</v>
      </c>
      <c r="K3888">
        <v>4.3</v>
      </c>
      <c r="L3888">
        <v>28</v>
      </c>
      <c r="M3888" t="s">
        <v>439</v>
      </c>
      <c r="N3888">
        <v>28</v>
      </c>
      <c r="O3888" t="s">
        <v>24</v>
      </c>
      <c r="P3888" cm="1">
        <f t="array" ref="P3888">IF(Q3888&gt;0,INDEX(Q3888:Q16022,MATCH(TRUE,INDEX(Q3888:Q16022="",,),0)-1),"")</f>
        <v>8</v>
      </c>
      <c r="Q3888">
        <f t="shared" si="89"/>
        <v>1</v>
      </c>
      <c r="R3888">
        <f>IF(P3888="","",0)</f>
        <v>0</v>
      </c>
    </row>
    <row r="3889" spans="1:18" x14ac:dyDescent="0.3">
      <c r="A3889" t="s">
        <v>538</v>
      </c>
      <c r="B3889" s="1">
        <v>38792</v>
      </c>
      <c r="C3889" t="s">
        <v>539</v>
      </c>
      <c r="D3889" t="s">
        <v>595</v>
      </c>
      <c r="E3889" t="s">
        <v>596</v>
      </c>
      <c r="G3889" s="6" t="s">
        <v>88</v>
      </c>
      <c r="H3889" t="s">
        <v>265</v>
      </c>
      <c r="I3889" t="s">
        <v>21</v>
      </c>
      <c r="J3889" t="s">
        <v>73</v>
      </c>
      <c r="K3889">
        <v>4.3</v>
      </c>
      <c r="L3889">
        <v>25</v>
      </c>
      <c r="M3889" t="s">
        <v>439</v>
      </c>
      <c r="N3889">
        <v>25</v>
      </c>
      <c r="O3889" t="s">
        <v>24</v>
      </c>
      <c r="P3889" cm="1">
        <f t="array" ref="P3889">IF(Q3889&gt;0,INDEX(Q3889:Q16023,MATCH(TRUE,INDEX(Q3889:Q16023="",,),0)-1),"")</f>
        <v>8</v>
      </c>
      <c r="Q3889">
        <f t="shared" si="89"/>
        <v>1</v>
      </c>
      <c r="R3889">
        <f>IF(P3889="","",0)</f>
        <v>0</v>
      </c>
    </row>
    <row r="3890" spans="1:18" x14ac:dyDescent="0.3">
      <c r="A3890" t="s">
        <v>538</v>
      </c>
      <c r="B3890" s="1">
        <v>38792</v>
      </c>
      <c r="C3890" t="s">
        <v>539</v>
      </c>
      <c r="D3890" t="s">
        <v>595</v>
      </c>
      <c r="E3890" t="s">
        <v>596</v>
      </c>
      <c r="G3890" s="6" t="s">
        <v>88</v>
      </c>
      <c r="H3890" t="s">
        <v>135</v>
      </c>
      <c r="I3890" t="s">
        <v>21</v>
      </c>
      <c r="J3890" t="s">
        <v>73</v>
      </c>
      <c r="K3890">
        <v>8</v>
      </c>
      <c r="L3890">
        <v>29</v>
      </c>
      <c r="M3890" t="s">
        <v>439</v>
      </c>
      <c r="N3890">
        <v>29</v>
      </c>
      <c r="O3890" t="s">
        <v>24</v>
      </c>
      <c r="P3890" cm="1">
        <f t="array" ref="P3890">IF(Q3890&gt;0,INDEX(Q3890:Q16024,MATCH(TRUE,INDEX(Q3890:Q16024="",,),0)-1),"")</f>
        <v>8</v>
      </c>
      <c r="Q3890">
        <f t="shared" si="89"/>
        <v>1</v>
      </c>
      <c r="R3890">
        <f>IF(P3890="","",0)</f>
        <v>0</v>
      </c>
    </row>
    <row r="3891" spans="1:18" x14ac:dyDescent="0.3">
      <c r="A3891" t="s">
        <v>538</v>
      </c>
      <c r="B3891" s="1">
        <v>38792</v>
      </c>
      <c r="C3891" t="s">
        <v>539</v>
      </c>
      <c r="D3891" t="s">
        <v>595</v>
      </c>
      <c r="E3891" t="s">
        <v>596</v>
      </c>
      <c r="G3891" t="s">
        <v>19</v>
      </c>
      <c r="H3891" t="s">
        <v>102</v>
      </c>
      <c r="I3891" t="s">
        <v>45</v>
      </c>
      <c r="J3891" t="s">
        <v>93</v>
      </c>
      <c r="K3891">
        <v>5.2</v>
      </c>
      <c r="L3891">
        <v>543</v>
      </c>
      <c r="M3891" t="s">
        <v>574</v>
      </c>
      <c r="N3891">
        <v>750</v>
      </c>
      <c r="P3891" cm="1">
        <f t="array" ref="P3891">IF(Q3891&gt;0,INDEX(Q3891:Q16025,MATCH(TRUE,INDEX(Q3891:Q16025="",,),0)-1),"")</f>
        <v>8</v>
      </c>
      <c r="Q3891">
        <f t="shared" si="89"/>
        <v>2</v>
      </c>
      <c r="R3891">
        <f>IF(P3891="","",0)</f>
        <v>0</v>
      </c>
    </row>
    <row r="3892" spans="1:18" x14ac:dyDescent="0.3">
      <c r="A3892" t="s">
        <v>538</v>
      </c>
      <c r="B3892" s="1">
        <v>38792</v>
      </c>
      <c r="C3892" t="s">
        <v>539</v>
      </c>
      <c r="D3892" t="s">
        <v>595</v>
      </c>
      <c r="E3892" t="s">
        <v>596</v>
      </c>
      <c r="G3892" t="s">
        <v>19</v>
      </c>
      <c r="H3892" t="s">
        <v>279</v>
      </c>
      <c r="I3892" t="s">
        <v>45</v>
      </c>
      <c r="J3892" t="s">
        <v>93</v>
      </c>
      <c r="K3892">
        <v>6.6</v>
      </c>
      <c r="L3892">
        <v>116</v>
      </c>
      <c r="M3892" t="s">
        <v>574</v>
      </c>
      <c r="N3892">
        <v>202</v>
      </c>
      <c r="P3892" cm="1">
        <f t="array" ref="P3892">IF(Q3892&gt;0,INDEX(Q3892:Q16026,MATCH(TRUE,INDEX(Q3892:Q16026="",,),0)-1),"")</f>
        <v>8</v>
      </c>
      <c r="Q3892">
        <f t="shared" si="89"/>
        <v>2</v>
      </c>
      <c r="R3892">
        <f>IF(P3892="","",0)</f>
        <v>0</v>
      </c>
    </row>
    <row r="3893" spans="1:18" x14ac:dyDescent="0.3">
      <c r="A3893" t="s">
        <v>538</v>
      </c>
      <c r="B3893" s="1">
        <v>38792</v>
      </c>
      <c r="C3893" t="s">
        <v>539</v>
      </c>
      <c r="D3893" t="s">
        <v>595</v>
      </c>
      <c r="E3893" t="s">
        <v>596</v>
      </c>
      <c r="G3893" t="s">
        <v>19</v>
      </c>
      <c r="H3893" t="s">
        <v>102</v>
      </c>
      <c r="I3893" t="s">
        <v>21</v>
      </c>
      <c r="J3893" t="s">
        <v>73</v>
      </c>
      <c r="K3893">
        <v>155.5</v>
      </c>
      <c r="L3893">
        <v>23</v>
      </c>
      <c r="M3893" t="s">
        <v>574</v>
      </c>
      <c r="N3893">
        <v>41.5</v>
      </c>
      <c r="P3893" cm="1">
        <f t="array" ref="P3893">IF(Q3893&gt;0,INDEX(Q3893:Q16027,MATCH(TRUE,INDEX(Q3893:Q16027="",,),0)-1),"")</f>
        <v>8</v>
      </c>
      <c r="Q3893">
        <f t="shared" si="89"/>
        <v>2</v>
      </c>
      <c r="R3893">
        <f>IF(P3893="","",0)</f>
        <v>0</v>
      </c>
    </row>
    <row r="3894" spans="1:18" x14ac:dyDescent="0.3">
      <c r="A3894" t="s">
        <v>538</v>
      </c>
      <c r="B3894" s="1">
        <v>38792</v>
      </c>
      <c r="C3894" t="s">
        <v>539</v>
      </c>
      <c r="D3894" t="s">
        <v>595</v>
      </c>
      <c r="E3894" t="s">
        <v>596</v>
      </c>
      <c r="G3894" t="s">
        <v>19</v>
      </c>
      <c r="H3894" t="s">
        <v>279</v>
      </c>
      <c r="I3894" t="s">
        <v>21</v>
      </c>
      <c r="J3894" t="s">
        <v>73</v>
      </c>
      <c r="K3894">
        <v>26.4</v>
      </c>
      <c r="L3894">
        <v>23</v>
      </c>
      <c r="M3894" t="s">
        <v>574</v>
      </c>
      <c r="N3894">
        <v>41.5</v>
      </c>
      <c r="P3894" cm="1">
        <f t="array" ref="P3894">IF(Q3894&gt;0,INDEX(Q3894:Q16028,MATCH(TRUE,INDEX(Q3894:Q16028="",,),0)-1),"")</f>
        <v>8</v>
      </c>
      <c r="Q3894">
        <f t="shared" si="89"/>
        <v>2</v>
      </c>
      <c r="R3894">
        <f>IF(P3894="","",0)</f>
        <v>0</v>
      </c>
    </row>
    <row r="3895" spans="1:18" x14ac:dyDescent="0.3">
      <c r="A3895" t="s">
        <v>538</v>
      </c>
      <c r="B3895" s="1">
        <v>38792</v>
      </c>
      <c r="C3895" t="s">
        <v>539</v>
      </c>
      <c r="D3895" t="s">
        <v>595</v>
      </c>
      <c r="E3895" t="s">
        <v>596</v>
      </c>
      <c r="G3895" t="s">
        <v>19</v>
      </c>
      <c r="H3895" t="s">
        <v>418</v>
      </c>
      <c r="I3895" t="s">
        <v>21</v>
      </c>
      <c r="J3895" t="s">
        <v>73</v>
      </c>
      <c r="K3895">
        <v>20.3</v>
      </c>
      <c r="L3895">
        <v>22</v>
      </c>
      <c r="M3895" t="s">
        <v>574</v>
      </c>
      <c r="N3895">
        <v>40.5</v>
      </c>
      <c r="P3895" cm="1">
        <f t="array" ref="P3895">IF(Q3895&gt;0,INDEX(Q3895:Q16029,MATCH(TRUE,INDEX(Q3895:Q16029="",,),0)-1),"")</f>
        <v>8</v>
      </c>
      <c r="Q3895">
        <f t="shared" si="89"/>
        <v>2</v>
      </c>
      <c r="R3895">
        <f>IF(P3895="","",0)</f>
        <v>0</v>
      </c>
    </row>
    <row r="3896" spans="1:18" x14ac:dyDescent="0.3">
      <c r="A3896" t="s">
        <v>538</v>
      </c>
      <c r="B3896" s="1">
        <v>38792</v>
      </c>
      <c r="C3896" t="s">
        <v>539</v>
      </c>
      <c r="D3896" t="s">
        <v>595</v>
      </c>
      <c r="E3896" t="s">
        <v>596</v>
      </c>
      <c r="G3896" t="s">
        <v>19</v>
      </c>
      <c r="H3896" t="s">
        <v>116</v>
      </c>
      <c r="I3896" t="s">
        <v>21</v>
      </c>
      <c r="J3896" t="s">
        <v>73</v>
      </c>
      <c r="K3896">
        <v>29.3</v>
      </c>
      <c r="L3896">
        <v>20</v>
      </c>
      <c r="M3896" t="s">
        <v>574</v>
      </c>
      <c r="N3896">
        <v>40.5</v>
      </c>
      <c r="P3896" cm="1">
        <f t="array" ref="P3896">IF(Q3896&gt;0,INDEX(Q3896:Q16030,MATCH(TRUE,INDEX(Q3896:Q16030="",,),0)-1),"")</f>
        <v>8</v>
      </c>
      <c r="Q3896">
        <f t="shared" si="89"/>
        <v>2</v>
      </c>
      <c r="R3896">
        <f>IF(P3896="","",0)</f>
        <v>0</v>
      </c>
    </row>
    <row r="3897" spans="1:18" x14ac:dyDescent="0.3">
      <c r="A3897" t="s">
        <v>538</v>
      </c>
      <c r="B3897" s="1">
        <v>38792</v>
      </c>
      <c r="C3897" t="s">
        <v>539</v>
      </c>
      <c r="D3897" t="s">
        <v>595</v>
      </c>
      <c r="E3897" t="s">
        <v>596</v>
      </c>
      <c r="G3897" s="6" t="s">
        <v>88</v>
      </c>
      <c r="H3897" t="s">
        <v>100</v>
      </c>
      <c r="I3897" t="s">
        <v>45</v>
      </c>
      <c r="J3897" t="s">
        <v>93</v>
      </c>
      <c r="K3897">
        <v>0.3</v>
      </c>
      <c r="L3897">
        <v>114</v>
      </c>
      <c r="M3897" t="s">
        <v>574</v>
      </c>
      <c r="N3897">
        <v>114</v>
      </c>
      <c r="P3897" cm="1">
        <f t="array" ref="P3897">IF(Q3897&gt;0,INDEX(Q3897:Q16031,MATCH(TRUE,INDEX(Q3897:Q16031="",,),0)-1),"")</f>
        <v>8</v>
      </c>
      <c r="Q3897">
        <f t="shared" si="89"/>
        <v>2</v>
      </c>
      <c r="R3897">
        <f>IF(P3897="","",0)</f>
        <v>0</v>
      </c>
    </row>
    <row r="3898" spans="1:18" x14ac:dyDescent="0.3">
      <c r="A3898" t="s">
        <v>538</v>
      </c>
      <c r="B3898" s="1">
        <v>38792</v>
      </c>
      <c r="C3898" t="s">
        <v>539</v>
      </c>
      <c r="D3898" t="s">
        <v>595</v>
      </c>
      <c r="E3898" t="s">
        <v>596</v>
      </c>
      <c r="G3898" s="6" t="s">
        <v>88</v>
      </c>
      <c r="H3898" t="s">
        <v>264</v>
      </c>
      <c r="I3898" t="s">
        <v>21</v>
      </c>
      <c r="J3898" t="s">
        <v>73</v>
      </c>
      <c r="K3898">
        <v>1.9</v>
      </c>
      <c r="L3898">
        <v>23</v>
      </c>
      <c r="M3898" t="s">
        <v>574</v>
      </c>
      <c r="N3898">
        <v>23</v>
      </c>
      <c r="P3898" cm="1">
        <f t="array" ref="P3898">IF(Q3898&gt;0,INDEX(Q3898:Q16032,MATCH(TRUE,INDEX(Q3898:Q16032="",,),0)-1),"")</f>
        <v>8</v>
      </c>
      <c r="Q3898">
        <f t="shared" si="89"/>
        <v>2</v>
      </c>
      <c r="R3898">
        <f>IF(P3898="","",0)</f>
        <v>0</v>
      </c>
    </row>
    <row r="3899" spans="1:18" x14ac:dyDescent="0.3">
      <c r="A3899" t="s">
        <v>538</v>
      </c>
      <c r="B3899" s="1">
        <v>38792</v>
      </c>
      <c r="C3899" t="s">
        <v>539</v>
      </c>
      <c r="D3899" t="s">
        <v>595</v>
      </c>
      <c r="E3899" t="s">
        <v>596</v>
      </c>
      <c r="G3899" s="6" t="s">
        <v>88</v>
      </c>
      <c r="H3899" t="s">
        <v>100</v>
      </c>
      <c r="I3899" t="s">
        <v>21</v>
      </c>
      <c r="J3899" t="s">
        <v>73</v>
      </c>
      <c r="K3899">
        <v>1.3</v>
      </c>
      <c r="L3899">
        <v>23</v>
      </c>
      <c r="M3899" t="s">
        <v>574</v>
      </c>
      <c r="N3899">
        <v>23</v>
      </c>
      <c r="P3899" cm="1">
        <f t="array" ref="P3899">IF(Q3899&gt;0,INDEX(Q3899:Q16033,MATCH(TRUE,INDEX(Q3899:Q16033="",,),0)-1),"")</f>
        <v>8</v>
      </c>
      <c r="Q3899">
        <f t="shared" si="89"/>
        <v>2</v>
      </c>
      <c r="R3899">
        <f>IF(P3899="","",0)</f>
        <v>0</v>
      </c>
    </row>
    <row r="3900" spans="1:18" x14ac:dyDescent="0.3">
      <c r="A3900" t="s">
        <v>538</v>
      </c>
      <c r="B3900" s="1">
        <v>38792</v>
      </c>
      <c r="C3900" t="s">
        <v>539</v>
      </c>
      <c r="D3900" t="s">
        <v>595</v>
      </c>
      <c r="E3900" t="s">
        <v>596</v>
      </c>
      <c r="G3900" s="6" t="s">
        <v>88</v>
      </c>
      <c r="H3900" t="s">
        <v>96</v>
      </c>
      <c r="I3900" t="s">
        <v>21</v>
      </c>
      <c r="J3900" t="s">
        <v>73</v>
      </c>
      <c r="K3900">
        <v>12.7</v>
      </c>
      <c r="L3900">
        <v>20</v>
      </c>
      <c r="M3900" t="s">
        <v>574</v>
      </c>
      <c r="N3900">
        <v>20</v>
      </c>
      <c r="P3900" cm="1">
        <f t="array" ref="P3900">IF(Q3900&gt;0,INDEX(Q3900:Q16034,MATCH(TRUE,INDEX(Q3900:Q16034="",,),0)-1),"")</f>
        <v>8</v>
      </c>
      <c r="Q3900">
        <f t="shared" si="89"/>
        <v>2</v>
      </c>
      <c r="R3900">
        <f>IF(P3900="","",0)</f>
        <v>0</v>
      </c>
    </row>
    <row r="3901" spans="1:18" x14ac:dyDescent="0.3">
      <c r="A3901" t="s">
        <v>538</v>
      </c>
      <c r="B3901" s="1">
        <v>38792</v>
      </c>
      <c r="C3901" t="s">
        <v>539</v>
      </c>
      <c r="D3901" t="s">
        <v>595</v>
      </c>
      <c r="E3901" t="s">
        <v>596</v>
      </c>
      <c r="G3901" s="6" t="s">
        <v>88</v>
      </c>
      <c r="H3901" t="s">
        <v>128</v>
      </c>
      <c r="I3901" t="s">
        <v>21</v>
      </c>
      <c r="J3901" t="s">
        <v>73</v>
      </c>
      <c r="K3901">
        <v>4.3</v>
      </c>
      <c r="L3901">
        <v>28</v>
      </c>
      <c r="M3901" t="s">
        <v>574</v>
      </c>
      <c r="N3901">
        <v>28</v>
      </c>
      <c r="P3901" cm="1">
        <f t="array" ref="P3901">IF(Q3901&gt;0,INDEX(Q3901:Q16035,MATCH(TRUE,INDEX(Q3901:Q16035="",,),0)-1),"")</f>
        <v>8</v>
      </c>
      <c r="Q3901">
        <f t="shared" si="89"/>
        <v>2</v>
      </c>
      <c r="R3901">
        <f>IF(P3901="","",0)</f>
        <v>0</v>
      </c>
    </row>
    <row r="3902" spans="1:18" x14ac:dyDescent="0.3">
      <c r="A3902" t="s">
        <v>538</v>
      </c>
      <c r="B3902" s="1">
        <v>38792</v>
      </c>
      <c r="C3902" t="s">
        <v>539</v>
      </c>
      <c r="D3902" t="s">
        <v>595</v>
      </c>
      <c r="E3902" t="s">
        <v>596</v>
      </c>
      <c r="G3902" s="6" t="s">
        <v>88</v>
      </c>
      <c r="H3902" t="s">
        <v>265</v>
      </c>
      <c r="I3902" t="s">
        <v>21</v>
      </c>
      <c r="J3902" t="s">
        <v>73</v>
      </c>
      <c r="K3902">
        <v>4.3</v>
      </c>
      <c r="L3902">
        <v>25</v>
      </c>
      <c r="M3902" t="s">
        <v>574</v>
      </c>
      <c r="N3902">
        <v>25</v>
      </c>
      <c r="P3902" cm="1">
        <f t="array" ref="P3902">IF(Q3902&gt;0,INDEX(Q3902:Q16036,MATCH(TRUE,INDEX(Q3902:Q16036="",,),0)-1),"")</f>
        <v>8</v>
      </c>
      <c r="Q3902">
        <f t="shared" si="89"/>
        <v>2</v>
      </c>
      <c r="R3902">
        <f>IF(P3902="","",0)</f>
        <v>0</v>
      </c>
    </row>
    <row r="3903" spans="1:18" x14ac:dyDescent="0.3">
      <c r="A3903" t="s">
        <v>538</v>
      </c>
      <c r="B3903" s="1">
        <v>38792</v>
      </c>
      <c r="C3903" t="s">
        <v>539</v>
      </c>
      <c r="D3903" t="s">
        <v>595</v>
      </c>
      <c r="E3903" t="s">
        <v>596</v>
      </c>
      <c r="G3903" s="6" t="s">
        <v>88</v>
      </c>
      <c r="H3903" t="s">
        <v>135</v>
      </c>
      <c r="I3903" t="s">
        <v>21</v>
      </c>
      <c r="J3903" t="s">
        <v>73</v>
      </c>
      <c r="K3903">
        <v>8</v>
      </c>
      <c r="L3903">
        <v>29</v>
      </c>
      <c r="M3903" t="s">
        <v>574</v>
      </c>
      <c r="N3903">
        <v>29</v>
      </c>
      <c r="P3903" cm="1">
        <f t="array" ref="P3903">IF(Q3903&gt;0,INDEX(Q3903:Q16037,MATCH(TRUE,INDEX(Q3903:Q16037="",,),0)-1),"")</f>
        <v>8</v>
      </c>
      <c r="Q3903">
        <f t="shared" si="89"/>
        <v>2</v>
      </c>
      <c r="R3903">
        <f>IF(P3903="","",0)</f>
        <v>0</v>
      </c>
    </row>
    <row r="3904" spans="1:18" x14ac:dyDescent="0.3">
      <c r="A3904" t="s">
        <v>538</v>
      </c>
      <c r="B3904" s="1">
        <v>38792</v>
      </c>
      <c r="C3904" t="s">
        <v>539</v>
      </c>
      <c r="D3904" t="s">
        <v>595</v>
      </c>
      <c r="E3904" t="s">
        <v>596</v>
      </c>
      <c r="G3904" t="s">
        <v>19</v>
      </c>
      <c r="H3904" t="s">
        <v>102</v>
      </c>
      <c r="I3904" t="s">
        <v>45</v>
      </c>
      <c r="J3904" t="s">
        <v>93</v>
      </c>
      <c r="K3904">
        <v>5.2</v>
      </c>
      <c r="L3904">
        <v>543</v>
      </c>
      <c r="M3904" t="s">
        <v>547</v>
      </c>
      <c r="N3904">
        <v>600</v>
      </c>
      <c r="P3904" cm="1">
        <f t="array" ref="P3904">IF(Q3904&gt;0,INDEX(Q3904:Q16038,MATCH(TRUE,INDEX(Q3904:Q16038="",,),0)-1),"")</f>
        <v>8</v>
      </c>
      <c r="Q3904">
        <f t="shared" si="89"/>
        <v>3</v>
      </c>
      <c r="R3904">
        <f>IF(P3904="","",0)</f>
        <v>0</v>
      </c>
    </row>
    <row r="3905" spans="1:18" x14ac:dyDescent="0.3">
      <c r="A3905" t="s">
        <v>538</v>
      </c>
      <c r="B3905" s="1">
        <v>38792</v>
      </c>
      <c r="C3905" t="s">
        <v>539</v>
      </c>
      <c r="D3905" t="s">
        <v>595</v>
      </c>
      <c r="E3905" t="s">
        <v>596</v>
      </c>
      <c r="G3905" t="s">
        <v>19</v>
      </c>
      <c r="H3905" t="s">
        <v>279</v>
      </c>
      <c r="I3905" t="s">
        <v>45</v>
      </c>
      <c r="J3905" t="s">
        <v>93</v>
      </c>
      <c r="K3905">
        <v>6.6</v>
      </c>
      <c r="L3905">
        <v>116</v>
      </c>
      <c r="M3905" t="s">
        <v>547</v>
      </c>
      <c r="N3905">
        <v>116</v>
      </c>
      <c r="P3905" cm="1">
        <f t="array" ref="P3905">IF(Q3905&gt;0,INDEX(Q3905:Q16039,MATCH(TRUE,INDEX(Q3905:Q16039="",,),0)-1),"")</f>
        <v>8</v>
      </c>
      <c r="Q3905">
        <f t="shared" si="89"/>
        <v>3</v>
      </c>
      <c r="R3905">
        <f>IF(P3905="","",0)</f>
        <v>0</v>
      </c>
    </row>
    <row r="3906" spans="1:18" x14ac:dyDescent="0.3">
      <c r="A3906" t="s">
        <v>538</v>
      </c>
      <c r="B3906" s="1">
        <v>38792</v>
      </c>
      <c r="C3906" t="s">
        <v>539</v>
      </c>
      <c r="D3906" t="s">
        <v>595</v>
      </c>
      <c r="E3906" t="s">
        <v>596</v>
      </c>
      <c r="G3906" t="s">
        <v>19</v>
      </c>
      <c r="H3906" t="s">
        <v>102</v>
      </c>
      <c r="I3906" t="s">
        <v>21</v>
      </c>
      <c r="J3906" t="s">
        <v>73</v>
      </c>
      <c r="K3906">
        <v>155.5</v>
      </c>
      <c r="L3906">
        <v>23</v>
      </c>
      <c r="M3906" t="s">
        <v>547</v>
      </c>
      <c r="N3906">
        <v>38</v>
      </c>
      <c r="P3906" cm="1">
        <f t="array" ref="P3906">IF(Q3906&gt;0,INDEX(Q3906:Q16040,MATCH(TRUE,INDEX(Q3906:Q16040="",,),0)-1),"")</f>
        <v>8</v>
      </c>
      <c r="Q3906">
        <f t="shared" si="89"/>
        <v>3</v>
      </c>
      <c r="R3906">
        <f>IF(P3906="","",0)</f>
        <v>0</v>
      </c>
    </row>
    <row r="3907" spans="1:18" x14ac:dyDescent="0.3">
      <c r="A3907" t="s">
        <v>538</v>
      </c>
      <c r="B3907" s="1">
        <v>38792</v>
      </c>
      <c r="C3907" t="s">
        <v>539</v>
      </c>
      <c r="D3907" t="s">
        <v>595</v>
      </c>
      <c r="E3907" t="s">
        <v>596</v>
      </c>
      <c r="G3907" t="s">
        <v>19</v>
      </c>
      <c r="H3907" t="s">
        <v>279</v>
      </c>
      <c r="I3907" t="s">
        <v>21</v>
      </c>
      <c r="J3907" t="s">
        <v>73</v>
      </c>
      <c r="K3907">
        <v>26.4</v>
      </c>
      <c r="L3907">
        <v>23</v>
      </c>
      <c r="M3907" t="s">
        <v>547</v>
      </c>
      <c r="N3907">
        <v>38</v>
      </c>
      <c r="P3907" cm="1">
        <f t="array" ref="P3907">IF(Q3907&gt;0,INDEX(Q3907:Q16041,MATCH(TRUE,INDEX(Q3907:Q16041="",,),0)-1),"")</f>
        <v>8</v>
      </c>
      <c r="Q3907">
        <f t="shared" si="89"/>
        <v>3</v>
      </c>
      <c r="R3907">
        <f>IF(P3907="","",0)</f>
        <v>0</v>
      </c>
    </row>
    <row r="3908" spans="1:18" x14ac:dyDescent="0.3">
      <c r="A3908" t="s">
        <v>538</v>
      </c>
      <c r="B3908" s="1">
        <v>38792</v>
      </c>
      <c r="C3908" t="s">
        <v>539</v>
      </c>
      <c r="D3908" t="s">
        <v>595</v>
      </c>
      <c r="E3908" t="s">
        <v>596</v>
      </c>
      <c r="G3908" t="s">
        <v>19</v>
      </c>
      <c r="H3908" t="s">
        <v>418</v>
      </c>
      <c r="I3908" t="s">
        <v>21</v>
      </c>
      <c r="J3908" t="s">
        <v>73</v>
      </c>
      <c r="K3908">
        <v>20.3</v>
      </c>
      <c r="L3908">
        <v>22</v>
      </c>
      <c r="M3908" t="s">
        <v>547</v>
      </c>
      <c r="N3908">
        <v>38</v>
      </c>
      <c r="P3908" cm="1">
        <f t="array" ref="P3908">IF(Q3908&gt;0,INDEX(Q3908:Q16042,MATCH(TRUE,INDEX(Q3908:Q16042="",,),0)-1),"")</f>
        <v>8</v>
      </c>
      <c r="Q3908">
        <f t="shared" si="89"/>
        <v>3</v>
      </c>
      <c r="R3908">
        <f>IF(P3908="","",0)</f>
        <v>0</v>
      </c>
    </row>
    <row r="3909" spans="1:18" x14ac:dyDescent="0.3">
      <c r="A3909" t="s">
        <v>538</v>
      </c>
      <c r="B3909" s="1">
        <v>38792</v>
      </c>
      <c r="C3909" t="s">
        <v>539</v>
      </c>
      <c r="D3909" t="s">
        <v>595</v>
      </c>
      <c r="E3909" t="s">
        <v>596</v>
      </c>
      <c r="G3909" t="s">
        <v>19</v>
      </c>
      <c r="H3909" t="s">
        <v>116</v>
      </c>
      <c r="I3909" t="s">
        <v>21</v>
      </c>
      <c r="J3909" t="s">
        <v>73</v>
      </c>
      <c r="K3909">
        <v>29.3</v>
      </c>
      <c r="L3909">
        <v>20</v>
      </c>
      <c r="M3909" t="s">
        <v>547</v>
      </c>
      <c r="N3909">
        <v>38</v>
      </c>
      <c r="P3909" cm="1">
        <f t="array" ref="P3909">IF(Q3909&gt;0,INDEX(Q3909:Q16043,MATCH(TRUE,INDEX(Q3909:Q16043="",,),0)-1),"")</f>
        <v>8</v>
      </c>
      <c r="Q3909">
        <f t="shared" si="89"/>
        <v>3</v>
      </c>
      <c r="R3909">
        <f>IF(P3909="","",0)</f>
        <v>0</v>
      </c>
    </row>
    <row r="3910" spans="1:18" x14ac:dyDescent="0.3">
      <c r="A3910" t="s">
        <v>538</v>
      </c>
      <c r="B3910" s="1">
        <v>38792</v>
      </c>
      <c r="C3910" t="s">
        <v>539</v>
      </c>
      <c r="D3910" t="s">
        <v>595</v>
      </c>
      <c r="E3910" t="s">
        <v>596</v>
      </c>
      <c r="G3910" s="6" t="s">
        <v>88</v>
      </c>
      <c r="H3910" t="s">
        <v>100</v>
      </c>
      <c r="I3910" t="s">
        <v>45</v>
      </c>
      <c r="J3910" t="s">
        <v>93</v>
      </c>
      <c r="K3910">
        <v>0.3</v>
      </c>
      <c r="L3910">
        <v>114</v>
      </c>
      <c r="M3910" t="s">
        <v>547</v>
      </c>
      <c r="N3910">
        <v>114</v>
      </c>
      <c r="P3910" cm="1">
        <f t="array" ref="P3910">IF(Q3910&gt;0,INDEX(Q3910:Q16044,MATCH(TRUE,INDEX(Q3910:Q16044="",,),0)-1),"")</f>
        <v>8</v>
      </c>
      <c r="Q3910">
        <f t="shared" si="89"/>
        <v>3</v>
      </c>
      <c r="R3910">
        <f>IF(P3910="","",0)</f>
        <v>0</v>
      </c>
    </row>
    <row r="3911" spans="1:18" x14ac:dyDescent="0.3">
      <c r="A3911" t="s">
        <v>538</v>
      </c>
      <c r="B3911" s="1">
        <v>38792</v>
      </c>
      <c r="C3911" t="s">
        <v>539</v>
      </c>
      <c r="D3911" t="s">
        <v>595</v>
      </c>
      <c r="E3911" t="s">
        <v>596</v>
      </c>
      <c r="G3911" s="6" t="s">
        <v>88</v>
      </c>
      <c r="H3911" t="s">
        <v>264</v>
      </c>
      <c r="I3911" t="s">
        <v>21</v>
      </c>
      <c r="J3911" t="s">
        <v>73</v>
      </c>
      <c r="K3911">
        <v>1.9</v>
      </c>
      <c r="L3911">
        <v>23</v>
      </c>
      <c r="M3911" t="s">
        <v>547</v>
      </c>
      <c r="N3911">
        <v>23</v>
      </c>
      <c r="P3911" cm="1">
        <f t="array" ref="P3911">IF(Q3911&gt;0,INDEX(Q3911:Q16045,MATCH(TRUE,INDEX(Q3911:Q16045="",,),0)-1),"")</f>
        <v>8</v>
      </c>
      <c r="Q3911">
        <f t="shared" si="89"/>
        <v>3</v>
      </c>
      <c r="R3911">
        <f>IF(P3911="","",0)</f>
        <v>0</v>
      </c>
    </row>
    <row r="3912" spans="1:18" x14ac:dyDescent="0.3">
      <c r="A3912" t="s">
        <v>538</v>
      </c>
      <c r="B3912" s="1">
        <v>38792</v>
      </c>
      <c r="C3912" t="s">
        <v>539</v>
      </c>
      <c r="D3912" t="s">
        <v>595</v>
      </c>
      <c r="E3912" t="s">
        <v>596</v>
      </c>
      <c r="G3912" s="6" t="s">
        <v>88</v>
      </c>
      <c r="H3912" t="s">
        <v>100</v>
      </c>
      <c r="I3912" t="s">
        <v>21</v>
      </c>
      <c r="J3912" t="s">
        <v>73</v>
      </c>
      <c r="K3912">
        <v>1.3</v>
      </c>
      <c r="L3912">
        <v>23</v>
      </c>
      <c r="M3912" t="s">
        <v>547</v>
      </c>
      <c r="N3912">
        <v>23</v>
      </c>
      <c r="P3912" cm="1">
        <f t="array" ref="P3912">IF(Q3912&gt;0,INDEX(Q3912:Q16046,MATCH(TRUE,INDEX(Q3912:Q16046="",,),0)-1),"")</f>
        <v>8</v>
      </c>
      <c r="Q3912">
        <f t="shared" si="89"/>
        <v>3</v>
      </c>
      <c r="R3912">
        <f>IF(P3912="","",0)</f>
        <v>0</v>
      </c>
    </row>
    <row r="3913" spans="1:18" x14ac:dyDescent="0.3">
      <c r="A3913" t="s">
        <v>538</v>
      </c>
      <c r="B3913" s="1">
        <v>38792</v>
      </c>
      <c r="C3913" t="s">
        <v>539</v>
      </c>
      <c r="D3913" t="s">
        <v>595</v>
      </c>
      <c r="E3913" t="s">
        <v>596</v>
      </c>
      <c r="G3913" s="6" t="s">
        <v>88</v>
      </c>
      <c r="H3913" t="s">
        <v>96</v>
      </c>
      <c r="I3913" t="s">
        <v>21</v>
      </c>
      <c r="J3913" t="s">
        <v>73</v>
      </c>
      <c r="K3913">
        <v>12.7</v>
      </c>
      <c r="L3913">
        <v>20</v>
      </c>
      <c r="M3913" t="s">
        <v>547</v>
      </c>
      <c r="N3913">
        <v>20</v>
      </c>
      <c r="P3913" cm="1">
        <f t="array" ref="P3913">IF(Q3913&gt;0,INDEX(Q3913:Q16047,MATCH(TRUE,INDEX(Q3913:Q16047="",,),0)-1),"")</f>
        <v>8</v>
      </c>
      <c r="Q3913">
        <f t="shared" si="89"/>
        <v>3</v>
      </c>
      <c r="R3913">
        <f>IF(P3913="","",0)</f>
        <v>0</v>
      </c>
    </row>
    <row r="3914" spans="1:18" x14ac:dyDescent="0.3">
      <c r="A3914" t="s">
        <v>538</v>
      </c>
      <c r="B3914" s="1">
        <v>38792</v>
      </c>
      <c r="C3914" t="s">
        <v>539</v>
      </c>
      <c r="D3914" t="s">
        <v>595</v>
      </c>
      <c r="E3914" t="s">
        <v>596</v>
      </c>
      <c r="G3914" s="6" t="s">
        <v>88</v>
      </c>
      <c r="H3914" t="s">
        <v>128</v>
      </c>
      <c r="I3914" t="s">
        <v>21</v>
      </c>
      <c r="J3914" t="s">
        <v>73</v>
      </c>
      <c r="K3914">
        <v>4.3</v>
      </c>
      <c r="L3914">
        <v>28</v>
      </c>
      <c r="M3914" t="s">
        <v>547</v>
      </c>
      <c r="N3914">
        <v>28</v>
      </c>
      <c r="P3914" cm="1">
        <f t="array" ref="P3914">IF(Q3914&gt;0,INDEX(Q3914:Q16048,MATCH(TRUE,INDEX(Q3914:Q16048="",,),0)-1),"")</f>
        <v>8</v>
      </c>
      <c r="Q3914">
        <f t="shared" si="89"/>
        <v>3</v>
      </c>
      <c r="R3914">
        <f>IF(P3914="","",0)</f>
        <v>0</v>
      </c>
    </row>
    <row r="3915" spans="1:18" x14ac:dyDescent="0.3">
      <c r="A3915" t="s">
        <v>538</v>
      </c>
      <c r="B3915" s="1">
        <v>38792</v>
      </c>
      <c r="C3915" t="s">
        <v>539</v>
      </c>
      <c r="D3915" t="s">
        <v>595</v>
      </c>
      <c r="E3915" t="s">
        <v>596</v>
      </c>
      <c r="G3915" s="6" t="s">
        <v>88</v>
      </c>
      <c r="H3915" t="s">
        <v>265</v>
      </c>
      <c r="I3915" t="s">
        <v>21</v>
      </c>
      <c r="J3915" t="s">
        <v>73</v>
      </c>
      <c r="K3915">
        <v>4.3</v>
      </c>
      <c r="L3915">
        <v>25</v>
      </c>
      <c r="M3915" t="s">
        <v>547</v>
      </c>
      <c r="N3915">
        <v>25</v>
      </c>
      <c r="P3915" cm="1">
        <f t="array" ref="P3915">IF(Q3915&gt;0,INDEX(Q3915:Q16049,MATCH(TRUE,INDEX(Q3915:Q16049="",,),0)-1),"")</f>
        <v>8</v>
      </c>
      <c r="Q3915">
        <f t="shared" si="89"/>
        <v>3</v>
      </c>
      <c r="R3915">
        <f>IF(P3915="","",0)</f>
        <v>0</v>
      </c>
    </row>
    <row r="3916" spans="1:18" x14ac:dyDescent="0.3">
      <c r="A3916" t="s">
        <v>538</v>
      </c>
      <c r="B3916" s="1">
        <v>38792</v>
      </c>
      <c r="C3916" t="s">
        <v>539</v>
      </c>
      <c r="D3916" t="s">
        <v>595</v>
      </c>
      <c r="E3916" t="s">
        <v>596</v>
      </c>
      <c r="G3916" s="6" t="s">
        <v>88</v>
      </c>
      <c r="H3916" t="s">
        <v>135</v>
      </c>
      <c r="I3916" t="s">
        <v>21</v>
      </c>
      <c r="J3916" t="s">
        <v>73</v>
      </c>
      <c r="K3916">
        <v>8</v>
      </c>
      <c r="L3916">
        <v>29</v>
      </c>
      <c r="M3916" t="s">
        <v>547</v>
      </c>
      <c r="N3916">
        <v>29</v>
      </c>
      <c r="P3916" cm="1">
        <f t="array" ref="P3916">IF(Q3916&gt;0,INDEX(Q3916:Q16050,MATCH(TRUE,INDEX(Q3916:Q16050="",,),0)-1),"")</f>
        <v>8</v>
      </c>
      <c r="Q3916">
        <f t="shared" si="89"/>
        <v>3</v>
      </c>
      <c r="R3916">
        <f>IF(P3916="","",0)</f>
        <v>0</v>
      </c>
    </row>
    <row r="3917" spans="1:18" x14ac:dyDescent="0.3">
      <c r="A3917" t="s">
        <v>538</v>
      </c>
      <c r="B3917" s="1">
        <v>38792</v>
      </c>
      <c r="C3917" t="s">
        <v>539</v>
      </c>
      <c r="D3917" t="s">
        <v>595</v>
      </c>
      <c r="E3917" t="s">
        <v>596</v>
      </c>
      <c r="G3917" t="s">
        <v>19</v>
      </c>
      <c r="H3917" t="s">
        <v>102</v>
      </c>
      <c r="I3917" t="s">
        <v>45</v>
      </c>
      <c r="J3917" t="s">
        <v>93</v>
      </c>
      <c r="K3917">
        <v>5.2</v>
      </c>
      <c r="L3917">
        <v>543</v>
      </c>
      <c r="M3917" t="s">
        <v>445</v>
      </c>
      <c r="N3917">
        <v>1252.5</v>
      </c>
      <c r="P3917" cm="1">
        <f t="array" ref="P3917">IF(Q3917&gt;0,INDEX(Q3917:Q16051,MATCH(TRUE,INDEX(Q3917:Q16051="",,),0)-1),"")</f>
        <v>8</v>
      </c>
      <c r="Q3917">
        <f t="shared" si="89"/>
        <v>4</v>
      </c>
      <c r="R3917">
        <f>IF(P3917="","",0)</f>
        <v>0</v>
      </c>
    </row>
    <row r="3918" spans="1:18" x14ac:dyDescent="0.3">
      <c r="A3918" t="s">
        <v>538</v>
      </c>
      <c r="B3918" s="1">
        <v>38792</v>
      </c>
      <c r="C3918" t="s">
        <v>539</v>
      </c>
      <c r="D3918" t="s">
        <v>595</v>
      </c>
      <c r="E3918" t="s">
        <v>596</v>
      </c>
      <c r="G3918" t="s">
        <v>19</v>
      </c>
      <c r="H3918" t="s">
        <v>279</v>
      </c>
      <c r="I3918" t="s">
        <v>45</v>
      </c>
      <c r="J3918" t="s">
        <v>93</v>
      </c>
      <c r="K3918">
        <v>6.6</v>
      </c>
      <c r="L3918">
        <v>116</v>
      </c>
      <c r="M3918" t="s">
        <v>445</v>
      </c>
      <c r="N3918">
        <v>116</v>
      </c>
      <c r="P3918" cm="1">
        <f t="array" ref="P3918">IF(Q3918&gt;0,INDEX(Q3918:Q16052,MATCH(TRUE,INDEX(Q3918:Q16052="",,),0)-1),"")</f>
        <v>8</v>
      </c>
      <c r="Q3918">
        <f t="shared" si="89"/>
        <v>4</v>
      </c>
      <c r="R3918">
        <f>IF(P3918="","",0)</f>
        <v>0</v>
      </c>
    </row>
    <row r="3919" spans="1:18" x14ac:dyDescent="0.3">
      <c r="A3919" t="s">
        <v>538</v>
      </c>
      <c r="B3919" s="1">
        <v>38792</v>
      </c>
      <c r="C3919" t="s">
        <v>539</v>
      </c>
      <c r="D3919" t="s">
        <v>595</v>
      </c>
      <c r="E3919" t="s">
        <v>596</v>
      </c>
      <c r="G3919" t="s">
        <v>19</v>
      </c>
      <c r="H3919" t="s">
        <v>102</v>
      </c>
      <c r="I3919" t="s">
        <v>21</v>
      </c>
      <c r="J3919" t="s">
        <v>73</v>
      </c>
      <c r="K3919">
        <v>155.5</v>
      </c>
      <c r="L3919">
        <v>23</v>
      </c>
      <c r="M3919" t="s">
        <v>445</v>
      </c>
      <c r="N3919">
        <v>23</v>
      </c>
      <c r="P3919" cm="1">
        <f t="array" ref="P3919">IF(Q3919&gt;0,INDEX(Q3919:Q16053,MATCH(TRUE,INDEX(Q3919:Q16053="",,),0)-1),"")</f>
        <v>8</v>
      </c>
      <c r="Q3919">
        <f t="shared" si="89"/>
        <v>4</v>
      </c>
      <c r="R3919">
        <f>IF(P3919="","",0)</f>
        <v>0</v>
      </c>
    </row>
    <row r="3920" spans="1:18" x14ac:dyDescent="0.3">
      <c r="A3920" t="s">
        <v>538</v>
      </c>
      <c r="B3920" s="1">
        <v>38792</v>
      </c>
      <c r="C3920" t="s">
        <v>539</v>
      </c>
      <c r="D3920" t="s">
        <v>595</v>
      </c>
      <c r="E3920" t="s">
        <v>596</v>
      </c>
      <c r="G3920" t="s">
        <v>19</v>
      </c>
      <c r="H3920" t="s">
        <v>279</v>
      </c>
      <c r="I3920" t="s">
        <v>21</v>
      </c>
      <c r="J3920" t="s">
        <v>73</v>
      </c>
      <c r="K3920">
        <v>26.4</v>
      </c>
      <c r="L3920">
        <v>23</v>
      </c>
      <c r="M3920" t="s">
        <v>445</v>
      </c>
      <c r="N3920">
        <v>23</v>
      </c>
      <c r="P3920" cm="1">
        <f t="array" ref="P3920">IF(Q3920&gt;0,INDEX(Q3920:Q16054,MATCH(TRUE,INDEX(Q3920:Q16054="",,),0)-1),"")</f>
        <v>8</v>
      </c>
      <c r="Q3920">
        <f t="shared" si="89"/>
        <v>4</v>
      </c>
      <c r="R3920">
        <f>IF(P3920="","",0)</f>
        <v>0</v>
      </c>
    </row>
    <row r="3921" spans="1:18" x14ac:dyDescent="0.3">
      <c r="A3921" t="s">
        <v>538</v>
      </c>
      <c r="B3921" s="1">
        <v>38792</v>
      </c>
      <c r="C3921" t="s">
        <v>539</v>
      </c>
      <c r="D3921" t="s">
        <v>595</v>
      </c>
      <c r="E3921" t="s">
        <v>596</v>
      </c>
      <c r="G3921" t="s">
        <v>19</v>
      </c>
      <c r="H3921" t="s">
        <v>418</v>
      </c>
      <c r="I3921" t="s">
        <v>21</v>
      </c>
      <c r="J3921" t="s">
        <v>73</v>
      </c>
      <c r="K3921">
        <v>20.3</v>
      </c>
      <c r="L3921">
        <v>22</v>
      </c>
      <c r="M3921" t="s">
        <v>445</v>
      </c>
      <c r="N3921">
        <v>22</v>
      </c>
      <c r="P3921" cm="1">
        <f t="array" ref="P3921">IF(Q3921&gt;0,INDEX(Q3921:Q16055,MATCH(TRUE,INDEX(Q3921:Q16055="",,),0)-1),"")</f>
        <v>8</v>
      </c>
      <c r="Q3921">
        <f t="shared" si="89"/>
        <v>4</v>
      </c>
      <c r="R3921">
        <f>IF(P3921="","",0)</f>
        <v>0</v>
      </c>
    </row>
    <row r="3922" spans="1:18" x14ac:dyDescent="0.3">
      <c r="A3922" t="s">
        <v>538</v>
      </c>
      <c r="B3922" s="1">
        <v>38792</v>
      </c>
      <c r="C3922" t="s">
        <v>539</v>
      </c>
      <c r="D3922" t="s">
        <v>595</v>
      </c>
      <c r="E3922" t="s">
        <v>596</v>
      </c>
      <c r="G3922" t="s">
        <v>19</v>
      </c>
      <c r="H3922" t="s">
        <v>116</v>
      </c>
      <c r="I3922" t="s">
        <v>21</v>
      </c>
      <c r="J3922" t="s">
        <v>73</v>
      </c>
      <c r="K3922">
        <v>29.3</v>
      </c>
      <c r="L3922">
        <v>20</v>
      </c>
      <c r="M3922" t="s">
        <v>445</v>
      </c>
      <c r="N3922">
        <v>20</v>
      </c>
      <c r="P3922" cm="1">
        <f t="array" ref="P3922">IF(Q3922&gt;0,INDEX(Q3922:Q16056,MATCH(TRUE,INDEX(Q3922:Q16056="",,),0)-1),"")</f>
        <v>8</v>
      </c>
      <c r="Q3922">
        <f t="shared" si="89"/>
        <v>4</v>
      </c>
      <c r="R3922">
        <f>IF(P3922="","",0)</f>
        <v>0</v>
      </c>
    </row>
    <row r="3923" spans="1:18" x14ac:dyDescent="0.3">
      <c r="A3923" t="s">
        <v>538</v>
      </c>
      <c r="B3923" s="1">
        <v>38792</v>
      </c>
      <c r="C3923" t="s">
        <v>539</v>
      </c>
      <c r="D3923" t="s">
        <v>595</v>
      </c>
      <c r="E3923" t="s">
        <v>596</v>
      </c>
      <c r="G3923" s="6" t="s">
        <v>88</v>
      </c>
      <c r="H3923" t="s">
        <v>100</v>
      </c>
      <c r="I3923" t="s">
        <v>45</v>
      </c>
      <c r="J3923" t="s">
        <v>93</v>
      </c>
      <c r="K3923">
        <v>0.3</v>
      </c>
      <c r="L3923">
        <v>114</v>
      </c>
      <c r="M3923" t="s">
        <v>445</v>
      </c>
      <c r="N3923">
        <v>114</v>
      </c>
      <c r="P3923" cm="1">
        <f t="array" ref="P3923">IF(Q3923&gt;0,INDEX(Q3923:Q16057,MATCH(TRUE,INDEX(Q3923:Q16057="",,),0)-1),"")</f>
        <v>8</v>
      </c>
      <c r="Q3923">
        <f t="shared" si="89"/>
        <v>4</v>
      </c>
      <c r="R3923">
        <f>IF(P3923="","",0)</f>
        <v>0</v>
      </c>
    </row>
    <row r="3924" spans="1:18" x14ac:dyDescent="0.3">
      <c r="A3924" t="s">
        <v>538</v>
      </c>
      <c r="B3924" s="1">
        <v>38792</v>
      </c>
      <c r="C3924" t="s">
        <v>539</v>
      </c>
      <c r="D3924" t="s">
        <v>595</v>
      </c>
      <c r="E3924" t="s">
        <v>596</v>
      </c>
      <c r="G3924" s="6" t="s">
        <v>88</v>
      </c>
      <c r="H3924" t="s">
        <v>264</v>
      </c>
      <c r="I3924" t="s">
        <v>21</v>
      </c>
      <c r="J3924" t="s">
        <v>73</v>
      </c>
      <c r="K3924">
        <v>1.9</v>
      </c>
      <c r="L3924">
        <v>23</v>
      </c>
      <c r="M3924" t="s">
        <v>445</v>
      </c>
      <c r="N3924">
        <v>23</v>
      </c>
      <c r="P3924" cm="1">
        <f t="array" ref="P3924">IF(Q3924&gt;0,INDEX(Q3924:Q16058,MATCH(TRUE,INDEX(Q3924:Q16058="",,),0)-1),"")</f>
        <v>8</v>
      </c>
      <c r="Q3924">
        <f t="shared" si="89"/>
        <v>4</v>
      </c>
      <c r="R3924">
        <f>IF(P3924="","",0)</f>
        <v>0</v>
      </c>
    </row>
    <row r="3925" spans="1:18" x14ac:dyDescent="0.3">
      <c r="A3925" t="s">
        <v>538</v>
      </c>
      <c r="B3925" s="1">
        <v>38792</v>
      </c>
      <c r="C3925" t="s">
        <v>539</v>
      </c>
      <c r="D3925" t="s">
        <v>595</v>
      </c>
      <c r="E3925" t="s">
        <v>596</v>
      </c>
      <c r="G3925" s="6" t="s">
        <v>88</v>
      </c>
      <c r="H3925" t="s">
        <v>100</v>
      </c>
      <c r="I3925" t="s">
        <v>21</v>
      </c>
      <c r="J3925" t="s">
        <v>73</v>
      </c>
      <c r="K3925">
        <v>1.3</v>
      </c>
      <c r="L3925">
        <v>23</v>
      </c>
      <c r="M3925" t="s">
        <v>445</v>
      </c>
      <c r="N3925">
        <v>23</v>
      </c>
      <c r="P3925" cm="1">
        <f t="array" ref="P3925">IF(Q3925&gt;0,INDEX(Q3925:Q16059,MATCH(TRUE,INDEX(Q3925:Q16059="",,),0)-1),"")</f>
        <v>8</v>
      </c>
      <c r="Q3925">
        <f t="shared" si="89"/>
        <v>4</v>
      </c>
      <c r="R3925">
        <f>IF(P3925="","",0)</f>
        <v>0</v>
      </c>
    </row>
    <row r="3926" spans="1:18" x14ac:dyDescent="0.3">
      <c r="A3926" t="s">
        <v>538</v>
      </c>
      <c r="B3926" s="1">
        <v>38792</v>
      </c>
      <c r="C3926" t="s">
        <v>539</v>
      </c>
      <c r="D3926" t="s">
        <v>595</v>
      </c>
      <c r="E3926" t="s">
        <v>596</v>
      </c>
      <c r="G3926" s="6" t="s">
        <v>88</v>
      </c>
      <c r="H3926" t="s">
        <v>96</v>
      </c>
      <c r="I3926" t="s">
        <v>21</v>
      </c>
      <c r="J3926" t="s">
        <v>73</v>
      </c>
      <c r="K3926">
        <v>12.7</v>
      </c>
      <c r="L3926">
        <v>20</v>
      </c>
      <c r="M3926" t="s">
        <v>445</v>
      </c>
      <c r="N3926">
        <v>20</v>
      </c>
      <c r="P3926" cm="1">
        <f t="array" ref="P3926">IF(Q3926&gt;0,INDEX(Q3926:Q16060,MATCH(TRUE,INDEX(Q3926:Q16060="",,),0)-1),"")</f>
        <v>8</v>
      </c>
      <c r="Q3926">
        <f t="shared" si="89"/>
        <v>4</v>
      </c>
      <c r="R3926">
        <f>IF(P3926="","",0)</f>
        <v>0</v>
      </c>
    </row>
    <row r="3927" spans="1:18" x14ac:dyDescent="0.3">
      <c r="A3927" t="s">
        <v>538</v>
      </c>
      <c r="B3927" s="1">
        <v>38792</v>
      </c>
      <c r="C3927" t="s">
        <v>539</v>
      </c>
      <c r="D3927" t="s">
        <v>595</v>
      </c>
      <c r="E3927" t="s">
        <v>596</v>
      </c>
      <c r="G3927" s="6" t="s">
        <v>88</v>
      </c>
      <c r="H3927" t="s">
        <v>128</v>
      </c>
      <c r="I3927" t="s">
        <v>21</v>
      </c>
      <c r="J3927" t="s">
        <v>73</v>
      </c>
      <c r="K3927">
        <v>4.3</v>
      </c>
      <c r="L3927">
        <v>28</v>
      </c>
      <c r="M3927" t="s">
        <v>445</v>
      </c>
      <c r="N3927">
        <v>28</v>
      </c>
      <c r="P3927" cm="1">
        <f t="array" ref="P3927">IF(Q3927&gt;0,INDEX(Q3927:Q16061,MATCH(TRUE,INDEX(Q3927:Q16061="",,),0)-1),"")</f>
        <v>8</v>
      </c>
      <c r="Q3927">
        <f t="shared" si="89"/>
        <v>4</v>
      </c>
      <c r="R3927">
        <f>IF(P3927="","",0)</f>
        <v>0</v>
      </c>
    </row>
    <row r="3928" spans="1:18" x14ac:dyDescent="0.3">
      <c r="A3928" t="s">
        <v>538</v>
      </c>
      <c r="B3928" s="1">
        <v>38792</v>
      </c>
      <c r="C3928" t="s">
        <v>539</v>
      </c>
      <c r="D3928" t="s">
        <v>595</v>
      </c>
      <c r="E3928" t="s">
        <v>596</v>
      </c>
      <c r="G3928" s="6" t="s">
        <v>88</v>
      </c>
      <c r="H3928" t="s">
        <v>265</v>
      </c>
      <c r="I3928" t="s">
        <v>21</v>
      </c>
      <c r="J3928" t="s">
        <v>73</v>
      </c>
      <c r="K3928">
        <v>4.3</v>
      </c>
      <c r="L3928">
        <v>25</v>
      </c>
      <c r="M3928" t="s">
        <v>445</v>
      </c>
      <c r="N3928">
        <v>25</v>
      </c>
      <c r="P3928" cm="1">
        <f t="array" ref="P3928">IF(Q3928&gt;0,INDEX(Q3928:Q16062,MATCH(TRUE,INDEX(Q3928:Q16062="",,),0)-1),"")</f>
        <v>8</v>
      </c>
      <c r="Q3928">
        <f t="shared" si="89"/>
        <v>4</v>
      </c>
      <c r="R3928">
        <f>IF(P3928="","",0)</f>
        <v>0</v>
      </c>
    </row>
    <row r="3929" spans="1:18" x14ac:dyDescent="0.3">
      <c r="A3929" t="s">
        <v>538</v>
      </c>
      <c r="B3929" s="1">
        <v>38792</v>
      </c>
      <c r="C3929" t="s">
        <v>539</v>
      </c>
      <c r="D3929" t="s">
        <v>595</v>
      </c>
      <c r="E3929" t="s">
        <v>596</v>
      </c>
      <c r="G3929" s="6" t="s">
        <v>88</v>
      </c>
      <c r="H3929" t="s">
        <v>135</v>
      </c>
      <c r="I3929" t="s">
        <v>21</v>
      </c>
      <c r="J3929" t="s">
        <v>73</v>
      </c>
      <c r="K3929">
        <v>8</v>
      </c>
      <c r="L3929">
        <v>29</v>
      </c>
      <c r="M3929" t="s">
        <v>445</v>
      </c>
      <c r="N3929">
        <v>29</v>
      </c>
      <c r="P3929" cm="1">
        <f t="array" ref="P3929">IF(Q3929&gt;0,INDEX(Q3929:Q16063,MATCH(TRUE,INDEX(Q3929:Q16063="",,),0)-1),"")</f>
        <v>8</v>
      </c>
      <c r="Q3929">
        <f t="shared" si="89"/>
        <v>4</v>
      </c>
      <c r="R3929">
        <f>IF(P3929="","",0)</f>
        <v>0</v>
      </c>
    </row>
    <row r="3930" spans="1:18" x14ac:dyDescent="0.3">
      <c r="A3930" t="s">
        <v>538</v>
      </c>
      <c r="B3930" s="1">
        <v>38792</v>
      </c>
      <c r="C3930" t="s">
        <v>539</v>
      </c>
      <c r="D3930" t="s">
        <v>595</v>
      </c>
      <c r="E3930" t="s">
        <v>596</v>
      </c>
      <c r="G3930" t="s">
        <v>19</v>
      </c>
      <c r="H3930" t="s">
        <v>102</v>
      </c>
      <c r="I3930" t="s">
        <v>45</v>
      </c>
      <c r="J3930" t="s">
        <v>93</v>
      </c>
      <c r="K3930">
        <v>5.2</v>
      </c>
      <c r="L3930">
        <v>543</v>
      </c>
      <c r="M3930" t="s">
        <v>550</v>
      </c>
      <c r="N3930">
        <v>550</v>
      </c>
      <c r="P3930" cm="1">
        <f t="array" ref="P3930">IF(Q3930&gt;0,INDEX(Q3930:Q16064,MATCH(TRUE,INDEX(Q3930:Q16064="",,),0)-1),"")</f>
        <v>8</v>
      </c>
      <c r="Q3930">
        <f t="shared" si="89"/>
        <v>5</v>
      </c>
      <c r="R3930">
        <f>IF(P3930="","",0)</f>
        <v>0</v>
      </c>
    </row>
    <row r="3931" spans="1:18" x14ac:dyDescent="0.3">
      <c r="A3931" t="s">
        <v>538</v>
      </c>
      <c r="B3931" s="1">
        <v>38792</v>
      </c>
      <c r="C3931" t="s">
        <v>539</v>
      </c>
      <c r="D3931" t="s">
        <v>595</v>
      </c>
      <c r="E3931" t="s">
        <v>596</v>
      </c>
      <c r="G3931" t="s">
        <v>19</v>
      </c>
      <c r="H3931" t="s">
        <v>279</v>
      </c>
      <c r="I3931" t="s">
        <v>45</v>
      </c>
      <c r="J3931" t="s">
        <v>93</v>
      </c>
      <c r="K3931">
        <v>6.6</v>
      </c>
      <c r="L3931">
        <v>116</v>
      </c>
      <c r="M3931" t="s">
        <v>550</v>
      </c>
      <c r="N3931">
        <v>145</v>
      </c>
      <c r="P3931" cm="1">
        <f t="array" ref="P3931">IF(Q3931&gt;0,INDEX(Q3931:Q16065,MATCH(TRUE,INDEX(Q3931:Q16065="",,),0)-1),"")</f>
        <v>8</v>
      </c>
      <c r="Q3931">
        <f t="shared" si="89"/>
        <v>5</v>
      </c>
      <c r="R3931">
        <f>IF(P3931="","",0)</f>
        <v>0</v>
      </c>
    </row>
    <row r="3932" spans="1:18" x14ac:dyDescent="0.3">
      <c r="A3932" t="s">
        <v>538</v>
      </c>
      <c r="B3932" s="1">
        <v>38792</v>
      </c>
      <c r="C3932" t="s">
        <v>539</v>
      </c>
      <c r="D3932" t="s">
        <v>595</v>
      </c>
      <c r="E3932" t="s">
        <v>596</v>
      </c>
      <c r="G3932" t="s">
        <v>19</v>
      </c>
      <c r="H3932" t="s">
        <v>102</v>
      </c>
      <c r="I3932" t="s">
        <v>21</v>
      </c>
      <c r="J3932" t="s">
        <v>73</v>
      </c>
      <c r="K3932">
        <v>155.5</v>
      </c>
      <c r="L3932">
        <v>23</v>
      </c>
      <c r="M3932" t="s">
        <v>550</v>
      </c>
      <c r="N3932">
        <v>30</v>
      </c>
      <c r="P3932" cm="1">
        <f t="array" ref="P3932">IF(Q3932&gt;0,INDEX(Q3932:Q16066,MATCH(TRUE,INDEX(Q3932:Q16066="",,),0)-1),"")</f>
        <v>8</v>
      </c>
      <c r="Q3932">
        <f t="shared" si="89"/>
        <v>5</v>
      </c>
      <c r="R3932">
        <f>IF(P3932="","",0)</f>
        <v>0</v>
      </c>
    </row>
    <row r="3933" spans="1:18" x14ac:dyDescent="0.3">
      <c r="A3933" t="s">
        <v>538</v>
      </c>
      <c r="B3933" s="1">
        <v>38792</v>
      </c>
      <c r="C3933" t="s">
        <v>539</v>
      </c>
      <c r="D3933" t="s">
        <v>595</v>
      </c>
      <c r="E3933" t="s">
        <v>596</v>
      </c>
      <c r="G3933" t="s">
        <v>19</v>
      </c>
      <c r="H3933" t="s">
        <v>279</v>
      </c>
      <c r="I3933" t="s">
        <v>21</v>
      </c>
      <c r="J3933" t="s">
        <v>73</v>
      </c>
      <c r="K3933">
        <v>26.4</v>
      </c>
      <c r="L3933">
        <v>23</v>
      </c>
      <c r="M3933" t="s">
        <v>550</v>
      </c>
      <c r="N3933">
        <v>30</v>
      </c>
      <c r="P3933" cm="1">
        <f t="array" ref="P3933">IF(Q3933&gt;0,INDEX(Q3933:Q16067,MATCH(TRUE,INDEX(Q3933:Q16067="",,),0)-1),"")</f>
        <v>8</v>
      </c>
      <c r="Q3933">
        <f t="shared" si="89"/>
        <v>5</v>
      </c>
      <c r="R3933">
        <f>IF(P3933="","",0)</f>
        <v>0</v>
      </c>
    </row>
    <row r="3934" spans="1:18" x14ac:dyDescent="0.3">
      <c r="A3934" t="s">
        <v>538</v>
      </c>
      <c r="B3934" s="1">
        <v>38792</v>
      </c>
      <c r="C3934" t="s">
        <v>539</v>
      </c>
      <c r="D3934" t="s">
        <v>595</v>
      </c>
      <c r="E3934" t="s">
        <v>596</v>
      </c>
      <c r="G3934" t="s">
        <v>19</v>
      </c>
      <c r="H3934" t="s">
        <v>418</v>
      </c>
      <c r="I3934" t="s">
        <v>21</v>
      </c>
      <c r="J3934" t="s">
        <v>73</v>
      </c>
      <c r="K3934">
        <v>20.3</v>
      </c>
      <c r="L3934">
        <v>22</v>
      </c>
      <c r="M3934" t="s">
        <v>550</v>
      </c>
      <c r="N3934">
        <v>30</v>
      </c>
      <c r="P3934" cm="1">
        <f t="array" ref="P3934">IF(Q3934&gt;0,INDEX(Q3934:Q16068,MATCH(TRUE,INDEX(Q3934:Q16068="",,),0)-1),"")</f>
        <v>8</v>
      </c>
      <c r="Q3934">
        <f t="shared" si="89"/>
        <v>5</v>
      </c>
      <c r="R3934">
        <f>IF(P3934="","",0)</f>
        <v>0</v>
      </c>
    </row>
    <row r="3935" spans="1:18" x14ac:dyDescent="0.3">
      <c r="A3935" t="s">
        <v>538</v>
      </c>
      <c r="B3935" s="1">
        <v>38792</v>
      </c>
      <c r="C3935" t="s">
        <v>539</v>
      </c>
      <c r="D3935" t="s">
        <v>595</v>
      </c>
      <c r="E3935" t="s">
        <v>596</v>
      </c>
      <c r="G3935" t="s">
        <v>19</v>
      </c>
      <c r="H3935" t="s">
        <v>116</v>
      </c>
      <c r="I3935" t="s">
        <v>21</v>
      </c>
      <c r="J3935" t="s">
        <v>73</v>
      </c>
      <c r="K3935">
        <v>29.3</v>
      </c>
      <c r="L3935">
        <v>20</v>
      </c>
      <c r="M3935" t="s">
        <v>550</v>
      </c>
      <c r="N3935">
        <v>27</v>
      </c>
      <c r="P3935" cm="1">
        <f t="array" ref="P3935">IF(Q3935&gt;0,INDEX(Q3935:Q16069,MATCH(TRUE,INDEX(Q3935:Q16069="",,),0)-1),"")</f>
        <v>8</v>
      </c>
      <c r="Q3935">
        <f t="shared" si="89"/>
        <v>5</v>
      </c>
      <c r="R3935">
        <f>IF(P3935="","",0)</f>
        <v>0</v>
      </c>
    </row>
    <row r="3936" spans="1:18" x14ac:dyDescent="0.3">
      <c r="A3936" t="s">
        <v>538</v>
      </c>
      <c r="B3936" s="1">
        <v>38792</v>
      </c>
      <c r="C3936" t="s">
        <v>539</v>
      </c>
      <c r="D3936" t="s">
        <v>595</v>
      </c>
      <c r="E3936" t="s">
        <v>596</v>
      </c>
      <c r="G3936" s="6" t="s">
        <v>88</v>
      </c>
      <c r="H3936" t="s">
        <v>100</v>
      </c>
      <c r="I3936" t="s">
        <v>45</v>
      </c>
      <c r="J3936" t="s">
        <v>93</v>
      </c>
      <c r="K3936">
        <v>0.3</v>
      </c>
      <c r="L3936">
        <v>114</v>
      </c>
      <c r="M3936" t="s">
        <v>550</v>
      </c>
      <c r="N3936">
        <v>114</v>
      </c>
      <c r="P3936" cm="1">
        <f t="array" ref="P3936">IF(Q3936&gt;0,INDEX(Q3936:Q16070,MATCH(TRUE,INDEX(Q3936:Q16070="",,),0)-1),"")</f>
        <v>8</v>
      </c>
      <c r="Q3936">
        <f t="shared" si="89"/>
        <v>5</v>
      </c>
      <c r="R3936">
        <f>IF(P3936="","",0)</f>
        <v>0</v>
      </c>
    </row>
    <row r="3937" spans="1:18" x14ac:dyDescent="0.3">
      <c r="A3937" t="s">
        <v>538</v>
      </c>
      <c r="B3937" s="1">
        <v>38792</v>
      </c>
      <c r="C3937" t="s">
        <v>539</v>
      </c>
      <c r="D3937" t="s">
        <v>595</v>
      </c>
      <c r="E3937" t="s">
        <v>596</v>
      </c>
      <c r="G3937" s="6" t="s">
        <v>88</v>
      </c>
      <c r="H3937" t="s">
        <v>264</v>
      </c>
      <c r="I3937" t="s">
        <v>21</v>
      </c>
      <c r="J3937" t="s">
        <v>73</v>
      </c>
      <c r="K3937">
        <v>1.9</v>
      </c>
      <c r="L3937">
        <v>23</v>
      </c>
      <c r="M3937" t="s">
        <v>550</v>
      </c>
      <c r="N3937">
        <v>23</v>
      </c>
      <c r="P3937" cm="1">
        <f t="array" ref="P3937">IF(Q3937&gt;0,INDEX(Q3937:Q16071,MATCH(TRUE,INDEX(Q3937:Q16071="",,),0)-1),"")</f>
        <v>8</v>
      </c>
      <c r="Q3937">
        <f t="shared" si="89"/>
        <v>5</v>
      </c>
      <c r="R3937">
        <f>IF(P3937="","",0)</f>
        <v>0</v>
      </c>
    </row>
    <row r="3938" spans="1:18" x14ac:dyDescent="0.3">
      <c r="A3938" t="s">
        <v>538</v>
      </c>
      <c r="B3938" s="1">
        <v>38792</v>
      </c>
      <c r="C3938" t="s">
        <v>539</v>
      </c>
      <c r="D3938" t="s">
        <v>595</v>
      </c>
      <c r="E3938" t="s">
        <v>596</v>
      </c>
      <c r="G3938" s="6" t="s">
        <v>88</v>
      </c>
      <c r="H3938" t="s">
        <v>100</v>
      </c>
      <c r="I3938" t="s">
        <v>21</v>
      </c>
      <c r="J3938" t="s">
        <v>73</v>
      </c>
      <c r="K3938">
        <v>1.3</v>
      </c>
      <c r="L3938">
        <v>23</v>
      </c>
      <c r="M3938" t="s">
        <v>550</v>
      </c>
      <c r="N3938">
        <v>23</v>
      </c>
      <c r="P3938" cm="1">
        <f t="array" ref="P3938">IF(Q3938&gt;0,INDEX(Q3938:Q16072,MATCH(TRUE,INDEX(Q3938:Q16072="",,),0)-1),"")</f>
        <v>8</v>
      </c>
      <c r="Q3938">
        <f t="shared" si="89"/>
        <v>5</v>
      </c>
      <c r="R3938">
        <f>IF(P3938="","",0)</f>
        <v>0</v>
      </c>
    </row>
    <row r="3939" spans="1:18" x14ac:dyDescent="0.3">
      <c r="A3939" t="s">
        <v>538</v>
      </c>
      <c r="B3939" s="1">
        <v>38792</v>
      </c>
      <c r="C3939" t="s">
        <v>539</v>
      </c>
      <c r="D3939" t="s">
        <v>595</v>
      </c>
      <c r="E3939" t="s">
        <v>596</v>
      </c>
      <c r="G3939" s="6" t="s">
        <v>88</v>
      </c>
      <c r="H3939" t="s">
        <v>96</v>
      </c>
      <c r="I3939" t="s">
        <v>21</v>
      </c>
      <c r="J3939" t="s">
        <v>73</v>
      </c>
      <c r="K3939">
        <v>12.7</v>
      </c>
      <c r="L3939">
        <v>20</v>
      </c>
      <c r="M3939" t="s">
        <v>550</v>
      </c>
      <c r="N3939">
        <v>20</v>
      </c>
      <c r="P3939" cm="1">
        <f t="array" ref="P3939">IF(Q3939&gt;0,INDEX(Q3939:Q16073,MATCH(TRUE,INDEX(Q3939:Q16073="",,),0)-1),"")</f>
        <v>8</v>
      </c>
      <c r="Q3939">
        <f t="shared" si="89"/>
        <v>5</v>
      </c>
      <c r="R3939">
        <f>IF(P3939="","",0)</f>
        <v>0</v>
      </c>
    </row>
    <row r="3940" spans="1:18" x14ac:dyDescent="0.3">
      <c r="A3940" t="s">
        <v>538</v>
      </c>
      <c r="B3940" s="1">
        <v>38792</v>
      </c>
      <c r="C3940" t="s">
        <v>539</v>
      </c>
      <c r="D3940" t="s">
        <v>595</v>
      </c>
      <c r="E3940" t="s">
        <v>596</v>
      </c>
      <c r="G3940" s="6" t="s">
        <v>88</v>
      </c>
      <c r="H3940" t="s">
        <v>128</v>
      </c>
      <c r="I3940" t="s">
        <v>21</v>
      </c>
      <c r="J3940" t="s">
        <v>73</v>
      </c>
      <c r="K3940">
        <v>4.3</v>
      </c>
      <c r="L3940">
        <v>28</v>
      </c>
      <c r="M3940" t="s">
        <v>550</v>
      </c>
      <c r="N3940">
        <v>28</v>
      </c>
      <c r="P3940" cm="1">
        <f t="array" ref="P3940">IF(Q3940&gt;0,INDEX(Q3940:Q16074,MATCH(TRUE,INDEX(Q3940:Q16074="",,),0)-1),"")</f>
        <v>8</v>
      </c>
      <c r="Q3940">
        <f t="shared" si="89"/>
        <v>5</v>
      </c>
      <c r="R3940">
        <f>IF(P3940="","",0)</f>
        <v>0</v>
      </c>
    </row>
    <row r="3941" spans="1:18" x14ac:dyDescent="0.3">
      <c r="A3941" t="s">
        <v>538</v>
      </c>
      <c r="B3941" s="1">
        <v>38792</v>
      </c>
      <c r="C3941" t="s">
        <v>539</v>
      </c>
      <c r="D3941" t="s">
        <v>595</v>
      </c>
      <c r="E3941" t="s">
        <v>596</v>
      </c>
      <c r="G3941" s="6" t="s">
        <v>88</v>
      </c>
      <c r="H3941" t="s">
        <v>265</v>
      </c>
      <c r="I3941" t="s">
        <v>21</v>
      </c>
      <c r="J3941" t="s">
        <v>73</v>
      </c>
      <c r="K3941">
        <v>4.3</v>
      </c>
      <c r="L3941">
        <v>25</v>
      </c>
      <c r="M3941" t="s">
        <v>550</v>
      </c>
      <c r="N3941">
        <v>25</v>
      </c>
      <c r="P3941" cm="1">
        <f t="array" ref="P3941">IF(Q3941&gt;0,INDEX(Q3941:Q16075,MATCH(TRUE,INDEX(Q3941:Q16075="",,),0)-1),"")</f>
        <v>8</v>
      </c>
      <c r="Q3941">
        <f t="shared" si="89"/>
        <v>5</v>
      </c>
      <c r="R3941">
        <f>IF(P3941="","",0)</f>
        <v>0</v>
      </c>
    </row>
    <row r="3942" spans="1:18" x14ac:dyDescent="0.3">
      <c r="A3942" t="s">
        <v>538</v>
      </c>
      <c r="B3942" s="1">
        <v>38792</v>
      </c>
      <c r="C3942" t="s">
        <v>539</v>
      </c>
      <c r="D3942" t="s">
        <v>595</v>
      </c>
      <c r="E3942" t="s">
        <v>596</v>
      </c>
      <c r="G3942" s="6" t="s">
        <v>88</v>
      </c>
      <c r="H3942" t="s">
        <v>135</v>
      </c>
      <c r="I3942" t="s">
        <v>21</v>
      </c>
      <c r="J3942" t="s">
        <v>73</v>
      </c>
      <c r="K3942">
        <v>8</v>
      </c>
      <c r="L3942">
        <v>29</v>
      </c>
      <c r="M3942" t="s">
        <v>550</v>
      </c>
      <c r="N3942">
        <v>29</v>
      </c>
      <c r="P3942" cm="1">
        <f t="array" ref="P3942">IF(Q3942&gt;0,INDEX(Q3942:Q16076,MATCH(TRUE,INDEX(Q3942:Q16076="",,),0)-1),"")</f>
        <v>8</v>
      </c>
      <c r="Q3942">
        <f t="shared" si="89"/>
        <v>5</v>
      </c>
      <c r="R3942">
        <f>IF(P3942="","",0)</f>
        <v>0</v>
      </c>
    </row>
    <row r="3943" spans="1:18" x14ac:dyDescent="0.3">
      <c r="A3943" t="s">
        <v>538</v>
      </c>
      <c r="B3943" s="1">
        <v>38792</v>
      </c>
      <c r="C3943" t="s">
        <v>539</v>
      </c>
      <c r="D3943" t="s">
        <v>595</v>
      </c>
      <c r="E3943" t="s">
        <v>596</v>
      </c>
      <c r="G3943" t="s">
        <v>19</v>
      </c>
      <c r="H3943" t="s">
        <v>102</v>
      </c>
      <c r="I3943" t="s">
        <v>45</v>
      </c>
      <c r="J3943" t="s">
        <v>93</v>
      </c>
      <c r="K3943">
        <v>5.2</v>
      </c>
      <c r="L3943">
        <v>543</v>
      </c>
      <c r="M3943" t="s">
        <v>544</v>
      </c>
      <c r="N3943">
        <v>550.54999999999995</v>
      </c>
      <c r="P3943" cm="1">
        <f t="array" ref="P3943">IF(Q3943&gt;0,INDEX(Q3943:Q16077,MATCH(TRUE,INDEX(Q3943:Q16077="",,),0)-1),"")</f>
        <v>8</v>
      </c>
      <c r="Q3943">
        <f t="shared" ref="Q3943:Q3981" si="90">INT((ROW()-3878)/13)+1</f>
        <v>6</v>
      </c>
      <c r="R3943">
        <f>IF(P3943="","",0)</f>
        <v>0</v>
      </c>
    </row>
    <row r="3944" spans="1:18" x14ac:dyDescent="0.3">
      <c r="A3944" t="s">
        <v>538</v>
      </c>
      <c r="B3944" s="1">
        <v>38792</v>
      </c>
      <c r="C3944" t="s">
        <v>539</v>
      </c>
      <c r="D3944" t="s">
        <v>595</v>
      </c>
      <c r="E3944" t="s">
        <v>596</v>
      </c>
      <c r="G3944" t="s">
        <v>19</v>
      </c>
      <c r="H3944" t="s">
        <v>279</v>
      </c>
      <c r="I3944" t="s">
        <v>45</v>
      </c>
      <c r="J3944" t="s">
        <v>93</v>
      </c>
      <c r="K3944">
        <v>6.6</v>
      </c>
      <c r="L3944">
        <v>116</v>
      </c>
      <c r="M3944" t="s">
        <v>544</v>
      </c>
      <c r="N3944">
        <v>125.5</v>
      </c>
      <c r="P3944" cm="1">
        <f t="array" ref="P3944">IF(Q3944&gt;0,INDEX(Q3944:Q16078,MATCH(TRUE,INDEX(Q3944:Q16078="",,),0)-1),"")</f>
        <v>8</v>
      </c>
      <c r="Q3944">
        <f t="shared" si="90"/>
        <v>6</v>
      </c>
      <c r="R3944">
        <f>IF(P3944="","",0)</f>
        <v>0</v>
      </c>
    </row>
    <row r="3945" spans="1:18" x14ac:dyDescent="0.3">
      <c r="A3945" t="s">
        <v>538</v>
      </c>
      <c r="B3945" s="1">
        <v>38792</v>
      </c>
      <c r="C3945" t="s">
        <v>539</v>
      </c>
      <c r="D3945" t="s">
        <v>595</v>
      </c>
      <c r="E3945" t="s">
        <v>596</v>
      </c>
      <c r="G3945" t="s">
        <v>19</v>
      </c>
      <c r="H3945" t="s">
        <v>102</v>
      </c>
      <c r="I3945" t="s">
        <v>21</v>
      </c>
      <c r="J3945" t="s">
        <v>73</v>
      </c>
      <c r="K3945">
        <v>155.5</v>
      </c>
      <c r="L3945">
        <v>23</v>
      </c>
      <c r="M3945" t="s">
        <v>544</v>
      </c>
      <c r="N3945">
        <v>26.5</v>
      </c>
      <c r="P3945" cm="1">
        <f t="array" ref="P3945">IF(Q3945&gt;0,INDEX(Q3945:Q16079,MATCH(TRUE,INDEX(Q3945:Q16079="",,),0)-1),"")</f>
        <v>8</v>
      </c>
      <c r="Q3945">
        <f t="shared" si="90"/>
        <v>6</v>
      </c>
      <c r="R3945">
        <f>IF(P3945="","",0)</f>
        <v>0</v>
      </c>
    </row>
    <row r="3946" spans="1:18" x14ac:dyDescent="0.3">
      <c r="A3946" t="s">
        <v>538</v>
      </c>
      <c r="B3946" s="1">
        <v>38792</v>
      </c>
      <c r="C3946" t="s">
        <v>539</v>
      </c>
      <c r="D3946" t="s">
        <v>595</v>
      </c>
      <c r="E3946" t="s">
        <v>596</v>
      </c>
      <c r="G3946" t="s">
        <v>19</v>
      </c>
      <c r="H3946" t="s">
        <v>279</v>
      </c>
      <c r="I3946" t="s">
        <v>21</v>
      </c>
      <c r="J3946" t="s">
        <v>73</v>
      </c>
      <c r="K3946">
        <v>26.4</v>
      </c>
      <c r="L3946">
        <v>23</v>
      </c>
      <c r="M3946" t="s">
        <v>544</v>
      </c>
      <c r="N3946">
        <v>25.55</v>
      </c>
      <c r="P3946" cm="1">
        <f t="array" ref="P3946">IF(Q3946&gt;0,INDEX(Q3946:Q16080,MATCH(TRUE,INDEX(Q3946:Q16080="",,),0)-1),"")</f>
        <v>8</v>
      </c>
      <c r="Q3946">
        <f t="shared" si="90"/>
        <v>6</v>
      </c>
      <c r="R3946">
        <f>IF(P3946="","",0)</f>
        <v>0</v>
      </c>
    </row>
    <row r="3947" spans="1:18" x14ac:dyDescent="0.3">
      <c r="A3947" t="s">
        <v>538</v>
      </c>
      <c r="B3947" s="1">
        <v>38792</v>
      </c>
      <c r="C3947" t="s">
        <v>539</v>
      </c>
      <c r="D3947" t="s">
        <v>595</v>
      </c>
      <c r="E3947" t="s">
        <v>596</v>
      </c>
      <c r="G3947" t="s">
        <v>19</v>
      </c>
      <c r="H3947" t="s">
        <v>418</v>
      </c>
      <c r="I3947" t="s">
        <v>21</v>
      </c>
      <c r="J3947" t="s">
        <v>73</v>
      </c>
      <c r="K3947">
        <v>20.3</v>
      </c>
      <c r="L3947">
        <v>22</v>
      </c>
      <c r="M3947" t="s">
        <v>544</v>
      </c>
      <c r="N3947">
        <v>24.55</v>
      </c>
      <c r="P3947" cm="1">
        <f t="array" ref="P3947">IF(Q3947&gt;0,INDEX(Q3947:Q16081,MATCH(TRUE,INDEX(Q3947:Q16081="",,),0)-1),"")</f>
        <v>8</v>
      </c>
      <c r="Q3947">
        <f t="shared" si="90"/>
        <v>6</v>
      </c>
      <c r="R3947">
        <f>IF(P3947="","",0)</f>
        <v>0</v>
      </c>
    </row>
    <row r="3948" spans="1:18" x14ac:dyDescent="0.3">
      <c r="A3948" t="s">
        <v>538</v>
      </c>
      <c r="B3948" s="1">
        <v>38792</v>
      </c>
      <c r="C3948" t="s">
        <v>539</v>
      </c>
      <c r="D3948" t="s">
        <v>595</v>
      </c>
      <c r="E3948" t="s">
        <v>596</v>
      </c>
      <c r="G3948" t="s">
        <v>19</v>
      </c>
      <c r="H3948" t="s">
        <v>116</v>
      </c>
      <c r="I3948" t="s">
        <v>21</v>
      </c>
      <c r="J3948" t="s">
        <v>73</v>
      </c>
      <c r="K3948">
        <v>29.3</v>
      </c>
      <c r="L3948">
        <v>20</v>
      </c>
      <c r="M3948" t="s">
        <v>544</v>
      </c>
      <c r="N3948">
        <v>24.05</v>
      </c>
      <c r="P3948" cm="1">
        <f t="array" ref="P3948">IF(Q3948&gt;0,INDEX(Q3948:Q16082,MATCH(TRUE,INDEX(Q3948:Q16082="",,),0)-1),"")</f>
        <v>8</v>
      </c>
      <c r="Q3948">
        <f t="shared" si="90"/>
        <v>6</v>
      </c>
      <c r="R3948">
        <f>IF(P3948="","",0)</f>
        <v>0</v>
      </c>
    </row>
    <row r="3949" spans="1:18" x14ac:dyDescent="0.3">
      <c r="A3949" t="s">
        <v>538</v>
      </c>
      <c r="B3949" s="1">
        <v>38792</v>
      </c>
      <c r="C3949" t="s">
        <v>539</v>
      </c>
      <c r="D3949" t="s">
        <v>595</v>
      </c>
      <c r="E3949" t="s">
        <v>596</v>
      </c>
      <c r="G3949" s="6" t="s">
        <v>88</v>
      </c>
      <c r="H3949" t="s">
        <v>100</v>
      </c>
      <c r="I3949" t="s">
        <v>45</v>
      </c>
      <c r="J3949" t="s">
        <v>93</v>
      </c>
      <c r="K3949">
        <v>0.3</v>
      </c>
      <c r="L3949">
        <v>114</v>
      </c>
      <c r="M3949" t="s">
        <v>544</v>
      </c>
      <c r="N3949">
        <v>114</v>
      </c>
      <c r="P3949" cm="1">
        <f t="array" ref="P3949">IF(Q3949&gt;0,INDEX(Q3949:Q16083,MATCH(TRUE,INDEX(Q3949:Q16083="",,),0)-1),"")</f>
        <v>8</v>
      </c>
      <c r="Q3949">
        <f t="shared" si="90"/>
        <v>6</v>
      </c>
      <c r="R3949">
        <f>IF(P3949="","",0)</f>
        <v>0</v>
      </c>
    </row>
    <row r="3950" spans="1:18" x14ac:dyDescent="0.3">
      <c r="A3950" t="s">
        <v>538</v>
      </c>
      <c r="B3950" s="1">
        <v>38792</v>
      </c>
      <c r="C3950" t="s">
        <v>539</v>
      </c>
      <c r="D3950" t="s">
        <v>595</v>
      </c>
      <c r="E3950" t="s">
        <v>596</v>
      </c>
      <c r="G3950" s="6" t="s">
        <v>88</v>
      </c>
      <c r="H3950" t="s">
        <v>264</v>
      </c>
      <c r="I3950" t="s">
        <v>21</v>
      </c>
      <c r="J3950" t="s">
        <v>73</v>
      </c>
      <c r="K3950">
        <v>1.9</v>
      </c>
      <c r="L3950">
        <v>23</v>
      </c>
      <c r="M3950" t="s">
        <v>544</v>
      </c>
      <c r="N3950">
        <v>23</v>
      </c>
      <c r="P3950" cm="1">
        <f t="array" ref="P3950">IF(Q3950&gt;0,INDEX(Q3950:Q16084,MATCH(TRUE,INDEX(Q3950:Q16084="",,),0)-1),"")</f>
        <v>8</v>
      </c>
      <c r="Q3950">
        <f t="shared" si="90"/>
        <v>6</v>
      </c>
      <c r="R3950">
        <f>IF(P3950="","",0)</f>
        <v>0</v>
      </c>
    </row>
    <row r="3951" spans="1:18" x14ac:dyDescent="0.3">
      <c r="A3951" t="s">
        <v>538</v>
      </c>
      <c r="B3951" s="1">
        <v>38792</v>
      </c>
      <c r="C3951" t="s">
        <v>539</v>
      </c>
      <c r="D3951" t="s">
        <v>595</v>
      </c>
      <c r="E3951" t="s">
        <v>596</v>
      </c>
      <c r="G3951" s="6" t="s">
        <v>88</v>
      </c>
      <c r="H3951" t="s">
        <v>100</v>
      </c>
      <c r="I3951" t="s">
        <v>21</v>
      </c>
      <c r="J3951" t="s">
        <v>73</v>
      </c>
      <c r="K3951">
        <v>1.3</v>
      </c>
      <c r="L3951">
        <v>23</v>
      </c>
      <c r="M3951" t="s">
        <v>544</v>
      </c>
      <c r="N3951">
        <v>23</v>
      </c>
      <c r="P3951" cm="1">
        <f t="array" ref="P3951">IF(Q3951&gt;0,INDEX(Q3951:Q16085,MATCH(TRUE,INDEX(Q3951:Q16085="",,),0)-1),"")</f>
        <v>8</v>
      </c>
      <c r="Q3951">
        <f t="shared" si="90"/>
        <v>6</v>
      </c>
      <c r="R3951">
        <f>IF(P3951="","",0)</f>
        <v>0</v>
      </c>
    </row>
    <row r="3952" spans="1:18" x14ac:dyDescent="0.3">
      <c r="A3952" t="s">
        <v>538</v>
      </c>
      <c r="B3952" s="1">
        <v>38792</v>
      </c>
      <c r="C3952" t="s">
        <v>539</v>
      </c>
      <c r="D3952" t="s">
        <v>595</v>
      </c>
      <c r="E3952" t="s">
        <v>596</v>
      </c>
      <c r="G3952" s="6" t="s">
        <v>88</v>
      </c>
      <c r="H3952" t="s">
        <v>96</v>
      </c>
      <c r="I3952" t="s">
        <v>21</v>
      </c>
      <c r="J3952" t="s">
        <v>73</v>
      </c>
      <c r="K3952">
        <v>12.7</v>
      </c>
      <c r="L3952">
        <v>20</v>
      </c>
      <c r="M3952" t="s">
        <v>544</v>
      </c>
      <c r="N3952">
        <v>20</v>
      </c>
      <c r="P3952" cm="1">
        <f t="array" ref="P3952">IF(Q3952&gt;0,INDEX(Q3952:Q16086,MATCH(TRUE,INDEX(Q3952:Q16086="",,),0)-1),"")</f>
        <v>8</v>
      </c>
      <c r="Q3952">
        <f t="shared" si="90"/>
        <v>6</v>
      </c>
      <c r="R3952">
        <f>IF(P3952="","",0)</f>
        <v>0</v>
      </c>
    </row>
    <row r="3953" spans="1:18" x14ac:dyDescent="0.3">
      <c r="A3953" t="s">
        <v>538</v>
      </c>
      <c r="B3953" s="1">
        <v>38792</v>
      </c>
      <c r="C3953" t="s">
        <v>539</v>
      </c>
      <c r="D3953" t="s">
        <v>595</v>
      </c>
      <c r="E3953" t="s">
        <v>596</v>
      </c>
      <c r="G3953" s="6" t="s">
        <v>88</v>
      </c>
      <c r="H3953" t="s">
        <v>128</v>
      </c>
      <c r="I3953" t="s">
        <v>21</v>
      </c>
      <c r="J3953" t="s">
        <v>73</v>
      </c>
      <c r="K3953">
        <v>4.3</v>
      </c>
      <c r="L3953">
        <v>28</v>
      </c>
      <c r="M3953" t="s">
        <v>544</v>
      </c>
      <c r="N3953">
        <v>28</v>
      </c>
      <c r="P3953" cm="1">
        <f t="array" ref="P3953">IF(Q3953&gt;0,INDEX(Q3953:Q16087,MATCH(TRUE,INDEX(Q3953:Q16087="",,),0)-1),"")</f>
        <v>8</v>
      </c>
      <c r="Q3953">
        <f t="shared" si="90"/>
        <v>6</v>
      </c>
      <c r="R3953">
        <f>IF(P3953="","",0)</f>
        <v>0</v>
      </c>
    </row>
    <row r="3954" spans="1:18" x14ac:dyDescent="0.3">
      <c r="A3954" t="s">
        <v>538</v>
      </c>
      <c r="B3954" s="1">
        <v>38792</v>
      </c>
      <c r="C3954" t="s">
        <v>539</v>
      </c>
      <c r="D3954" t="s">
        <v>595</v>
      </c>
      <c r="E3954" t="s">
        <v>596</v>
      </c>
      <c r="G3954" s="6" t="s">
        <v>88</v>
      </c>
      <c r="H3954" t="s">
        <v>265</v>
      </c>
      <c r="I3954" t="s">
        <v>21</v>
      </c>
      <c r="J3954" t="s">
        <v>73</v>
      </c>
      <c r="K3954">
        <v>4.3</v>
      </c>
      <c r="L3954">
        <v>25</v>
      </c>
      <c r="M3954" t="s">
        <v>544</v>
      </c>
      <c r="N3954">
        <v>25</v>
      </c>
      <c r="P3954" cm="1">
        <f t="array" ref="P3954">IF(Q3954&gt;0,INDEX(Q3954:Q16088,MATCH(TRUE,INDEX(Q3954:Q16088="",,),0)-1),"")</f>
        <v>8</v>
      </c>
      <c r="Q3954">
        <f t="shared" si="90"/>
        <v>6</v>
      </c>
      <c r="R3954">
        <f>IF(P3954="","",0)</f>
        <v>0</v>
      </c>
    </row>
    <row r="3955" spans="1:18" x14ac:dyDescent="0.3">
      <c r="A3955" t="s">
        <v>538</v>
      </c>
      <c r="B3955" s="1">
        <v>38792</v>
      </c>
      <c r="C3955" t="s">
        <v>539</v>
      </c>
      <c r="D3955" t="s">
        <v>595</v>
      </c>
      <c r="E3955" t="s">
        <v>596</v>
      </c>
      <c r="G3955" s="6" t="s">
        <v>88</v>
      </c>
      <c r="H3955" t="s">
        <v>135</v>
      </c>
      <c r="I3955" t="s">
        <v>21</v>
      </c>
      <c r="J3955" t="s">
        <v>73</v>
      </c>
      <c r="K3955">
        <v>8</v>
      </c>
      <c r="L3955">
        <v>29</v>
      </c>
      <c r="M3955" t="s">
        <v>544</v>
      </c>
      <c r="N3955">
        <v>29</v>
      </c>
      <c r="P3955" cm="1">
        <f t="array" ref="P3955">IF(Q3955&gt;0,INDEX(Q3955:Q16089,MATCH(TRUE,INDEX(Q3955:Q16089="",,),0)-1),"")</f>
        <v>8</v>
      </c>
      <c r="Q3955">
        <f t="shared" si="90"/>
        <v>6</v>
      </c>
      <c r="R3955">
        <f>IF(P3955="","",0)</f>
        <v>0</v>
      </c>
    </row>
    <row r="3956" spans="1:18" x14ac:dyDescent="0.3">
      <c r="A3956" t="s">
        <v>538</v>
      </c>
      <c r="B3956" s="1">
        <v>38792</v>
      </c>
      <c r="C3956" t="s">
        <v>539</v>
      </c>
      <c r="D3956" t="s">
        <v>595</v>
      </c>
      <c r="E3956" t="s">
        <v>596</v>
      </c>
      <c r="G3956" t="s">
        <v>19</v>
      </c>
      <c r="H3956" t="s">
        <v>102</v>
      </c>
      <c r="I3956" t="s">
        <v>45</v>
      </c>
      <c r="J3956" t="s">
        <v>93</v>
      </c>
      <c r="K3956">
        <v>5.2</v>
      </c>
      <c r="L3956">
        <v>543</v>
      </c>
      <c r="M3956" t="s">
        <v>465</v>
      </c>
      <c r="N3956">
        <v>543</v>
      </c>
      <c r="P3956" cm="1">
        <f t="array" ref="P3956">IF(Q3956&gt;0,INDEX(Q3956:Q16090,MATCH(TRUE,INDEX(Q3956:Q16090="",,),0)-1),"")</f>
        <v>8</v>
      </c>
      <c r="Q3956">
        <f t="shared" si="90"/>
        <v>7</v>
      </c>
      <c r="R3956">
        <f>IF(P3956="","",0)</f>
        <v>0</v>
      </c>
    </row>
    <row r="3957" spans="1:18" x14ac:dyDescent="0.3">
      <c r="A3957" t="s">
        <v>538</v>
      </c>
      <c r="B3957" s="1">
        <v>38792</v>
      </c>
      <c r="C3957" t="s">
        <v>539</v>
      </c>
      <c r="D3957" t="s">
        <v>595</v>
      </c>
      <c r="E3957" t="s">
        <v>596</v>
      </c>
      <c r="G3957" t="s">
        <v>19</v>
      </c>
      <c r="H3957" t="s">
        <v>279</v>
      </c>
      <c r="I3957" t="s">
        <v>45</v>
      </c>
      <c r="J3957" t="s">
        <v>93</v>
      </c>
      <c r="K3957">
        <v>6.6</v>
      </c>
      <c r="L3957">
        <v>116</v>
      </c>
      <c r="M3957" t="s">
        <v>465</v>
      </c>
      <c r="N3957">
        <v>116</v>
      </c>
      <c r="P3957" cm="1">
        <f t="array" ref="P3957">IF(Q3957&gt;0,INDEX(Q3957:Q16091,MATCH(TRUE,INDEX(Q3957:Q16091="",,),0)-1),"")</f>
        <v>8</v>
      </c>
      <c r="Q3957">
        <f t="shared" si="90"/>
        <v>7</v>
      </c>
      <c r="R3957">
        <f>IF(P3957="","",0)</f>
        <v>0</v>
      </c>
    </row>
    <row r="3958" spans="1:18" x14ac:dyDescent="0.3">
      <c r="A3958" t="s">
        <v>538</v>
      </c>
      <c r="B3958" s="1">
        <v>38792</v>
      </c>
      <c r="C3958" t="s">
        <v>539</v>
      </c>
      <c r="D3958" t="s">
        <v>595</v>
      </c>
      <c r="E3958" t="s">
        <v>596</v>
      </c>
      <c r="G3958" t="s">
        <v>19</v>
      </c>
      <c r="H3958" t="s">
        <v>102</v>
      </c>
      <c r="I3958" t="s">
        <v>21</v>
      </c>
      <c r="J3958" t="s">
        <v>73</v>
      </c>
      <c r="K3958">
        <v>155.5</v>
      </c>
      <c r="L3958">
        <v>23</v>
      </c>
      <c r="M3958" t="s">
        <v>465</v>
      </c>
      <c r="N3958">
        <v>27</v>
      </c>
      <c r="P3958" cm="1">
        <f t="array" ref="P3958">IF(Q3958&gt;0,INDEX(Q3958:Q16092,MATCH(TRUE,INDEX(Q3958:Q16092="",,),0)-1),"")</f>
        <v>8</v>
      </c>
      <c r="Q3958">
        <f t="shared" si="90"/>
        <v>7</v>
      </c>
      <c r="R3958">
        <f>IF(P3958="","",0)</f>
        <v>0</v>
      </c>
    </row>
    <row r="3959" spans="1:18" x14ac:dyDescent="0.3">
      <c r="A3959" t="s">
        <v>538</v>
      </c>
      <c r="B3959" s="1">
        <v>38792</v>
      </c>
      <c r="C3959" t="s">
        <v>539</v>
      </c>
      <c r="D3959" t="s">
        <v>595</v>
      </c>
      <c r="E3959" t="s">
        <v>596</v>
      </c>
      <c r="G3959" t="s">
        <v>19</v>
      </c>
      <c r="H3959" t="s">
        <v>279</v>
      </c>
      <c r="I3959" t="s">
        <v>21</v>
      </c>
      <c r="J3959" t="s">
        <v>73</v>
      </c>
      <c r="K3959">
        <v>26.4</v>
      </c>
      <c r="L3959">
        <v>23</v>
      </c>
      <c r="M3959" t="s">
        <v>465</v>
      </c>
      <c r="N3959">
        <v>23</v>
      </c>
      <c r="P3959" cm="1">
        <f t="array" ref="P3959">IF(Q3959&gt;0,INDEX(Q3959:Q16093,MATCH(TRUE,INDEX(Q3959:Q16093="",,),0)-1),"")</f>
        <v>8</v>
      </c>
      <c r="Q3959">
        <f t="shared" si="90"/>
        <v>7</v>
      </c>
      <c r="R3959">
        <f>IF(P3959="","",0)</f>
        <v>0</v>
      </c>
    </row>
    <row r="3960" spans="1:18" x14ac:dyDescent="0.3">
      <c r="A3960" t="s">
        <v>538</v>
      </c>
      <c r="B3960" s="1">
        <v>38792</v>
      </c>
      <c r="C3960" t="s">
        <v>539</v>
      </c>
      <c r="D3960" t="s">
        <v>595</v>
      </c>
      <c r="E3960" t="s">
        <v>596</v>
      </c>
      <c r="G3960" t="s">
        <v>19</v>
      </c>
      <c r="H3960" t="s">
        <v>418</v>
      </c>
      <c r="I3960" t="s">
        <v>21</v>
      </c>
      <c r="J3960" t="s">
        <v>73</v>
      </c>
      <c r="K3960">
        <v>20.3</v>
      </c>
      <c r="L3960">
        <v>22</v>
      </c>
      <c r="M3960" t="s">
        <v>465</v>
      </c>
      <c r="N3960">
        <v>22</v>
      </c>
      <c r="P3960" cm="1">
        <f t="array" ref="P3960">IF(Q3960&gt;0,INDEX(Q3960:Q16094,MATCH(TRUE,INDEX(Q3960:Q16094="",,),0)-1),"")</f>
        <v>8</v>
      </c>
      <c r="Q3960">
        <f t="shared" si="90"/>
        <v>7</v>
      </c>
      <c r="R3960">
        <f>IF(P3960="","",0)</f>
        <v>0</v>
      </c>
    </row>
    <row r="3961" spans="1:18" x14ac:dyDescent="0.3">
      <c r="A3961" t="s">
        <v>538</v>
      </c>
      <c r="B3961" s="1">
        <v>38792</v>
      </c>
      <c r="C3961" t="s">
        <v>539</v>
      </c>
      <c r="D3961" t="s">
        <v>595</v>
      </c>
      <c r="E3961" t="s">
        <v>596</v>
      </c>
      <c r="G3961" t="s">
        <v>19</v>
      </c>
      <c r="H3961" t="s">
        <v>116</v>
      </c>
      <c r="I3961" t="s">
        <v>21</v>
      </c>
      <c r="J3961" t="s">
        <v>73</v>
      </c>
      <c r="K3961">
        <v>29.3</v>
      </c>
      <c r="L3961">
        <v>20</v>
      </c>
      <c r="M3961" t="s">
        <v>465</v>
      </c>
      <c r="N3961">
        <v>20</v>
      </c>
      <c r="P3961" cm="1">
        <f t="array" ref="P3961">IF(Q3961&gt;0,INDEX(Q3961:Q16095,MATCH(TRUE,INDEX(Q3961:Q16095="",,),0)-1),"")</f>
        <v>8</v>
      </c>
      <c r="Q3961">
        <f t="shared" si="90"/>
        <v>7</v>
      </c>
      <c r="R3961">
        <f>IF(P3961="","",0)</f>
        <v>0</v>
      </c>
    </row>
    <row r="3962" spans="1:18" x14ac:dyDescent="0.3">
      <c r="A3962" t="s">
        <v>538</v>
      </c>
      <c r="B3962" s="1">
        <v>38792</v>
      </c>
      <c r="C3962" t="s">
        <v>539</v>
      </c>
      <c r="D3962" t="s">
        <v>595</v>
      </c>
      <c r="E3962" t="s">
        <v>596</v>
      </c>
      <c r="G3962" s="6" t="s">
        <v>88</v>
      </c>
      <c r="H3962" t="s">
        <v>100</v>
      </c>
      <c r="I3962" t="s">
        <v>45</v>
      </c>
      <c r="J3962" t="s">
        <v>93</v>
      </c>
      <c r="K3962">
        <v>0.3</v>
      </c>
      <c r="L3962">
        <v>114</v>
      </c>
      <c r="M3962" t="s">
        <v>465</v>
      </c>
      <c r="N3962">
        <v>114</v>
      </c>
      <c r="P3962" cm="1">
        <f t="array" ref="P3962">IF(Q3962&gt;0,INDEX(Q3962:Q16096,MATCH(TRUE,INDEX(Q3962:Q16096="",,),0)-1),"")</f>
        <v>8</v>
      </c>
      <c r="Q3962">
        <f t="shared" si="90"/>
        <v>7</v>
      </c>
      <c r="R3962">
        <f>IF(P3962="","",0)</f>
        <v>0</v>
      </c>
    </row>
    <row r="3963" spans="1:18" x14ac:dyDescent="0.3">
      <c r="A3963" t="s">
        <v>538</v>
      </c>
      <c r="B3963" s="1">
        <v>38792</v>
      </c>
      <c r="C3963" t="s">
        <v>539</v>
      </c>
      <c r="D3963" t="s">
        <v>595</v>
      </c>
      <c r="E3963" t="s">
        <v>596</v>
      </c>
      <c r="G3963" s="6" t="s">
        <v>88</v>
      </c>
      <c r="H3963" t="s">
        <v>264</v>
      </c>
      <c r="I3963" t="s">
        <v>21</v>
      </c>
      <c r="J3963" t="s">
        <v>73</v>
      </c>
      <c r="K3963">
        <v>1.9</v>
      </c>
      <c r="L3963">
        <v>23</v>
      </c>
      <c r="M3963" t="s">
        <v>465</v>
      </c>
      <c r="N3963">
        <v>23</v>
      </c>
      <c r="P3963" cm="1">
        <f t="array" ref="P3963">IF(Q3963&gt;0,INDEX(Q3963:Q16097,MATCH(TRUE,INDEX(Q3963:Q16097="",,),0)-1),"")</f>
        <v>8</v>
      </c>
      <c r="Q3963">
        <f t="shared" si="90"/>
        <v>7</v>
      </c>
      <c r="R3963">
        <f>IF(P3963="","",0)</f>
        <v>0</v>
      </c>
    </row>
    <row r="3964" spans="1:18" x14ac:dyDescent="0.3">
      <c r="A3964" t="s">
        <v>538</v>
      </c>
      <c r="B3964" s="1">
        <v>38792</v>
      </c>
      <c r="C3964" t="s">
        <v>539</v>
      </c>
      <c r="D3964" t="s">
        <v>595</v>
      </c>
      <c r="E3964" t="s">
        <v>596</v>
      </c>
      <c r="G3964" s="6" t="s">
        <v>88</v>
      </c>
      <c r="H3964" t="s">
        <v>100</v>
      </c>
      <c r="I3964" t="s">
        <v>21</v>
      </c>
      <c r="J3964" t="s">
        <v>73</v>
      </c>
      <c r="K3964">
        <v>1.3</v>
      </c>
      <c r="L3964">
        <v>23</v>
      </c>
      <c r="M3964" t="s">
        <v>465</v>
      </c>
      <c r="N3964">
        <v>23</v>
      </c>
      <c r="P3964" cm="1">
        <f t="array" ref="P3964">IF(Q3964&gt;0,INDEX(Q3964:Q16098,MATCH(TRUE,INDEX(Q3964:Q16098="",,),0)-1),"")</f>
        <v>8</v>
      </c>
      <c r="Q3964">
        <f t="shared" si="90"/>
        <v>7</v>
      </c>
      <c r="R3964">
        <f>IF(P3964="","",0)</f>
        <v>0</v>
      </c>
    </row>
    <row r="3965" spans="1:18" x14ac:dyDescent="0.3">
      <c r="A3965" t="s">
        <v>538</v>
      </c>
      <c r="B3965" s="1">
        <v>38792</v>
      </c>
      <c r="C3965" t="s">
        <v>539</v>
      </c>
      <c r="D3965" t="s">
        <v>595</v>
      </c>
      <c r="E3965" t="s">
        <v>596</v>
      </c>
      <c r="G3965" s="6" t="s">
        <v>88</v>
      </c>
      <c r="H3965" t="s">
        <v>96</v>
      </c>
      <c r="I3965" t="s">
        <v>21</v>
      </c>
      <c r="J3965" t="s">
        <v>73</v>
      </c>
      <c r="K3965">
        <v>12.7</v>
      </c>
      <c r="L3965">
        <v>20</v>
      </c>
      <c r="M3965" t="s">
        <v>465</v>
      </c>
      <c r="N3965">
        <v>20</v>
      </c>
      <c r="P3965" cm="1">
        <f t="array" ref="P3965">IF(Q3965&gt;0,INDEX(Q3965:Q16099,MATCH(TRUE,INDEX(Q3965:Q16099="",,),0)-1),"")</f>
        <v>8</v>
      </c>
      <c r="Q3965">
        <f t="shared" si="90"/>
        <v>7</v>
      </c>
      <c r="R3965">
        <f>IF(P3965="","",0)</f>
        <v>0</v>
      </c>
    </row>
    <row r="3966" spans="1:18" x14ac:dyDescent="0.3">
      <c r="A3966" t="s">
        <v>538</v>
      </c>
      <c r="B3966" s="1">
        <v>38792</v>
      </c>
      <c r="C3966" t="s">
        <v>539</v>
      </c>
      <c r="D3966" t="s">
        <v>595</v>
      </c>
      <c r="E3966" t="s">
        <v>596</v>
      </c>
      <c r="G3966" s="6" t="s">
        <v>88</v>
      </c>
      <c r="H3966" t="s">
        <v>128</v>
      </c>
      <c r="I3966" t="s">
        <v>21</v>
      </c>
      <c r="J3966" t="s">
        <v>73</v>
      </c>
      <c r="K3966">
        <v>4.3</v>
      </c>
      <c r="L3966">
        <v>28</v>
      </c>
      <c r="M3966" t="s">
        <v>465</v>
      </c>
      <c r="N3966">
        <v>28</v>
      </c>
      <c r="P3966" cm="1">
        <f t="array" ref="P3966">IF(Q3966&gt;0,INDEX(Q3966:Q16100,MATCH(TRUE,INDEX(Q3966:Q16100="",,),0)-1),"")</f>
        <v>8</v>
      </c>
      <c r="Q3966">
        <f t="shared" si="90"/>
        <v>7</v>
      </c>
      <c r="R3966">
        <f>IF(P3966="","",0)</f>
        <v>0</v>
      </c>
    </row>
    <row r="3967" spans="1:18" x14ac:dyDescent="0.3">
      <c r="A3967" t="s">
        <v>538</v>
      </c>
      <c r="B3967" s="1">
        <v>38792</v>
      </c>
      <c r="C3967" t="s">
        <v>539</v>
      </c>
      <c r="D3967" t="s">
        <v>595</v>
      </c>
      <c r="E3967" t="s">
        <v>596</v>
      </c>
      <c r="G3967" s="6" t="s">
        <v>88</v>
      </c>
      <c r="H3967" t="s">
        <v>265</v>
      </c>
      <c r="I3967" t="s">
        <v>21</v>
      </c>
      <c r="J3967" t="s">
        <v>73</v>
      </c>
      <c r="K3967">
        <v>4.3</v>
      </c>
      <c r="L3967">
        <v>25</v>
      </c>
      <c r="M3967" t="s">
        <v>465</v>
      </c>
      <c r="N3967">
        <v>25</v>
      </c>
      <c r="P3967" cm="1">
        <f t="array" ref="P3967">IF(Q3967&gt;0,INDEX(Q3967:Q16101,MATCH(TRUE,INDEX(Q3967:Q16101="",,),0)-1),"")</f>
        <v>8</v>
      </c>
      <c r="Q3967">
        <f t="shared" si="90"/>
        <v>7</v>
      </c>
      <c r="R3967">
        <f>IF(P3967="","",0)</f>
        <v>0</v>
      </c>
    </row>
    <row r="3968" spans="1:18" x14ac:dyDescent="0.3">
      <c r="A3968" t="s">
        <v>538</v>
      </c>
      <c r="B3968" s="1">
        <v>38792</v>
      </c>
      <c r="C3968" t="s">
        <v>539</v>
      </c>
      <c r="D3968" t="s">
        <v>595</v>
      </c>
      <c r="E3968" t="s">
        <v>596</v>
      </c>
      <c r="G3968" s="6" t="s">
        <v>88</v>
      </c>
      <c r="H3968" t="s">
        <v>135</v>
      </c>
      <c r="I3968" t="s">
        <v>21</v>
      </c>
      <c r="J3968" t="s">
        <v>73</v>
      </c>
      <c r="K3968">
        <v>8</v>
      </c>
      <c r="L3968">
        <v>29</v>
      </c>
      <c r="M3968" t="s">
        <v>465</v>
      </c>
      <c r="N3968">
        <v>29</v>
      </c>
      <c r="P3968" cm="1">
        <f t="array" ref="P3968">IF(Q3968&gt;0,INDEX(Q3968:Q16102,MATCH(TRUE,INDEX(Q3968:Q16102="",,),0)-1),"")</f>
        <v>8</v>
      </c>
      <c r="Q3968">
        <f t="shared" si="90"/>
        <v>7</v>
      </c>
      <c r="R3968">
        <f>IF(P3968="","",0)</f>
        <v>0</v>
      </c>
    </row>
    <row r="3969" spans="1:18" x14ac:dyDescent="0.3">
      <c r="A3969" t="s">
        <v>538</v>
      </c>
      <c r="B3969" s="1">
        <v>38792</v>
      </c>
      <c r="C3969" t="s">
        <v>539</v>
      </c>
      <c r="D3969" t="s">
        <v>595</v>
      </c>
      <c r="E3969" t="s">
        <v>596</v>
      </c>
      <c r="G3969" t="s">
        <v>19</v>
      </c>
      <c r="H3969" t="s">
        <v>102</v>
      </c>
      <c r="I3969" t="s">
        <v>45</v>
      </c>
      <c r="J3969" t="s">
        <v>93</v>
      </c>
      <c r="K3969">
        <v>5.2</v>
      </c>
      <c r="L3969">
        <v>543</v>
      </c>
      <c r="M3969" t="s">
        <v>582</v>
      </c>
      <c r="N3969">
        <v>550</v>
      </c>
      <c r="P3969" cm="1">
        <f t="array" ref="P3969">IF(Q3969&gt;0,INDEX(Q3969:Q16103,MATCH(TRUE,INDEX(Q3969:Q16103="",,),0)-1),"")</f>
        <v>8</v>
      </c>
      <c r="Q3969">
        <f t="shared" si="90"/>
        <v>8</v>
      </c>
      <c r="R3969">
        <f>IF(P3969="","",0)</f>
        <v>0</v>
      </c>
    </row>
    <row r="3970" spans="1:18" x14ac:dyDescent="0.3">
      <c r="A3970" t="s">
        <v>538</v>
      </c>
      <c r="B3970" s="1">
        <v>38792</v>
      </c>
      <c r="C3970" t="s">
        <v>539</v>
      </c>
      <c r="D3970" t="s">
        <v>595</v>
      </c>
      <c r="E3970" t="s">
        <v>596</v>
      </c>
      <c r="G3970" t="s">
        <v>19</v>
      </c>
      <c r="H3970" t="s">
        <v>279</v>
      </c>
      <c r="I3970" t="s">
        <v>45</v>
      </c>
      <c r="J3970" t="s">
        <v>93</v>
      </c>
      <c r="K3970">
        <v>6.6</v>
      </c>
      <c r="L3970">
        <v>116</v>
      </c>
      <c r="M3970" t="s">
        <v>582</v>
      </c>
      <c r="N3970">
        <v>120</v>
      </c>
      <c r="P3970" cm="1">
        <f t="array" ref="P3970">IF(Q3970&gt;0,INDEX(Q3970:Q16104,MATCH(TRUE,INDEX(Q3970:Q16104="",,),0)-1),"")</f>
        <v>8</v>
      </c>
      <c r="Q3970">
        <f t="shared" si="90"/>
        <v>8</v>
      </c>
      <c r="R3970">
        <f>IF(P3970="","",0)</f>
        <v>0</v>
      </c>
    </row>
    <row r="3971" spans="1:18" x14ac:dyDescent="0.3">
      <c r="A3971" t="s">
        <v>538</v>
      </c>
      <c r="B3971" s="1">
        <v>38792</v>
      </c>
      <c r="C3971" t="s">
        <v>539</v>
      </c>
      <c r="D3971" t="s">
        <v>595</v>
      </c>
      <c r="E3971" t="s">
        <v>596</v>
      </c>
      <c r="G3971" t="s">
        <v>19</v>
      </c>
      <c r="H3971" t="s">
        <v>102</v>
      </c>
      <c r="I3971" t="s">
        <v>21</v>
      </c>
      <c r="J3971" t="s">
        <v>73</v>
      </c>
      <c r="K3971">
        <v>155.5</v>
      </c>
      <c r="L3971">
        <v>23</v>
      </c>
      <c r="M3971" t="s">
        <v>582</v>
      </c>
      <c r="N3971">
        <v>25</v>
      </c>
      <c r="P3971" cm="1">
        <f t="array" ref="P3971">IF(Q3971&gt;0,INDEX(Q3971:Q16105,MATCH(TRUE,INDEX(Q3971:Q16105="",,),0)-1),"")</f>
        <v>8</v>
      </c>
      <c r="Q3971">
        <f t="shared" si="90"/>
        <v>8</v>
      </c>
      <c r="R3971">
        <f>IF(P3971="","",0)</f>
        <v>0</v>
      </c>
    </row>
    <row r="3972" spans="1:18" x14ac:dyDescent="0.3">
      <c r="A3972" t="s">
        <v>538</v>
      </c>
      <c r="B3972" s="1">
        <v>38792</v>
      </c>
      <c r="C3972" t="s">
        <v>539</v>
      </c>
      <c r="D3972" t="s">
        <v>595</v>
      </c>
      <c r="E3972" t="s">
        <v>596</v>
      </c>
      <c r="G3972" t="s">
        <v>19</v>
      </c>
      <c r="H3972" t="s">
        <v>279</v>
      </c>
      <c r="I3972" t="s">
        <v>21</v>
      </c>
      <c r="J3972" t="s">
        <v>73</v>
      </c>
      <c r="K3972">
        <v>26.4</v>
      </c>
      <c r="L3972">
        <v>23</v>
      </c>
      <c r="M3972" t="s">
        <v>582</v>
      </c>
      <c r="N3972">
        <v>25</v>
      </c>
      <c r="P3972" cm="1">
        <f t="array" ref="P3972">IF(Q3972&gt;0,INDEX(Q3972:Q16106,MATCH(TRUE,INDEX(Q3972:Q16106="",,),0)-1),"")</f>
        <v>8</v>
      </c>
      <c r="Q3972">
        <f t="shared" si="90"/>
        <v>8</v>
      </c>
      <c r="R3972">
        <f>IF(P3972="","",0)</f>
        <v>0</v>
      </c>
    </row>
    <row r="3973" spans="1:18" x14ac:dyDescent="0.3">
      <c r="A3973" t="s">
        <v>538</v>
      </c>
      <c r="B3973" s="1">
        <v>38792</v>
      </c>
      <c r="C3973" t="s">
        <v>539</v>
      </c>
      <c r="D3973" t="s">
        <v>595</v>
      </c>
      <c r="E3973" t="s">
        <v>596</v>
      </c>
      <c r="G3973" t="s">
        <v>19</v>
      </c>
      <c r="H3973" t="s">
        <v>418</v>
      </c>
      <c r="I3973" t="s">
        <v>21</v>
      </c>
      <c r="J3973" t="s">
        <v>73</v>
      </c>
      <c r="K3973">
        <v>20.3</v>
      </c>
      <c r="L3973">
        <v>22</v>
      </c>
      <c r="M3973" t="s">
        <v>582</v>
      </c>
      <c r="N3973">
        <v>24</v>
      </c>
      <c r="P3973" cm="1">
        <f t="array" ref="P3973">IF(Q3973&gt;0,INDEX(Q3973:Q16107,MATCH(TRUE,INDEX(Q3973:Q16107="",,),0)-1),"")</f>
        <v>8</v>
      </c>
      <c r="Q3973">
        <f t="shared" si="90"/>
        <v>8</v>
      </c>
      <c r="R3973">
        <f>IF(P3973="","",0)</f>
        <v>0</v>
      </c>
    </row>
    <row r="3974" spans="1:18" x14ac:dyDescent="0.3">
      <c r="A3974" t="s">
        <v>538</v>
      </c>
      <c r="B3974" s="1">
        <v>38792</v>
      </c>
      <c r="C3974" t="s">
        <v>539</v>
      </c>
      <c r="D3974" t="s">
        <v>595</v>
      </c>
      <c r="E3974" t="s">
        <v>596</v>
      </c>
      <c r="G3974" t="s">
        <v>19</v>
      </c>
      <c r="H3974" t="s">
        <v>116</v>
      </c>
      <c r="I3974" t="s">
        <v>21</v>
      </c>
      <c r="J3974" t="s">
        <v>73</v>
      </c>
      <c r="K3974">
        <v>29.3</v>
      </c>
      <c r="L3974">
        <v>20</v>
      </c>
      <c r="M3974" t="s">
        <v>582</v>
      </c>
      <c r="N3974">
        <v>22</v>
      </c>
      <c r="P3974" cm="1">
        <f t="array" ref="P3974">IF(Q3974&gt;0,INDEX(Q3974:Q16108,MATCH(TRUE,INDEX(Q3974:Q16108="",,),0)-1),"")</f>
        <v>8</v>
      </c>
      <c r="Q3974">
        <f t="shared" si="90"/>
        <v>8</v>
      </c>
      <c r="R3974">
        <f>IF(P3974="","",0)</f>
        <v>0</v>
      </c>
    </row>
    <row r="3975" spans="1:18" x14ac:dyDescent="0.3">
      <c r="A3975" t="s">
        <v>538</v>
      </c>
      <c r="B3975" s="1">
        <v>38792</v>
      </c>
      <c r="C3975" t="s">
        <v>539</v>
      </c>
      <c r="D3975" t="s">
        <v>595</v>
      </c>
      <c r="E3975" t="s">
        <v>596</v>
      </c>
      <c r="G3975" s="6" t="s">
        <v>88</v>
      </c>
      <c r="H3975" t="s">
        <v>100</v>
      </c>
      <c r="I3975" t="s">
        <v>45</v>
      </c>
      <c r="J3975" t="s">
        <v>93</v>
      </c>
      <c r="K3975">
        <v>0.3</v>
      </c>
      <c r="L3975">
        <v>114</v>
      </c>
      <c r="M3975" t="s">
        <v>582</v>
      </c>
      <c r="N3975">
        <v>114</v>
      </c>
      <c r="P3975" cm="1">
        <f t="array" ref="P3975">IF(Q3975&gt;0,INDEX(Q3975:Q16109,MATCH(TRUE,INDEX(Q3975:Q16109="",,),0)-1),"")</f>
        <v>8</v>
      </c>
      <c r="Q3975">
        <f t="shared" si="90"/>
        <v>8</v>
      </c>
      <c r="R3975">
        <f>IF(P3975="","",0)</f>
        <v>0</v>
      </c>
    </row>
    <row r="3976" spans="1:18" x14ac:dyDescent="0.3">
      <c r="A3976" t="s">
        <v>538</v>
      </c>
      <c r="B3976" s="1">
        <v>38792</v>
      </c>
      <c r="C3976" t="s">
        <v>539</v>
      </c>
      <c r="D3976" t="s">
        <v>595</v>
      </c>
      <c r="E3976" t="s">
        <v>596</v>
      </c>
      <c r="G3976" s="6" t="s">
        <v>88</v>
      </c>
      <c r="H3976" t="s">
        <v>264</v>
      </c>
      <c r="I3976" t="s">
        <v>21</v>
      </c>
      <c r="J3976" t="s">
        <v>73</v>
      </c>
      <c r="K3976">
        <v>1.9</v>
      </c>
      <c r="L3976">
        <v>23</v>
      </c>
      <c r="M3976" t="s">
        <v>582</v>
      </c>
      <c r="N3976">
        <v>23</v>
      </c>
      <c r="P3976" cm="1">
        <f t="array" ref="P3976">IF(Q3976&gt;0,INDEX(Q3976:Q16110,MATCH(TRUE,INDEX(Q3976:Q16110="",,),0)-1),"")</f>
        <v>8</v>
      </c>
      <c r="Q3976">
        <f t="shared" si="90"/>
        <v>8</v>
      </c>
      <c r="R3976">
        <f>IF(P3976="","",0)</f>
        <v>0</v>
      </c>
    </row>
    <row r="3977" spans="1:18" x14ac:dyDescent="0.3">
      <c r="A3977" t="s">
        <v>538</v>
      </c>
      <c r="B3977" s="1">
        <v>38792</v>
      </c>
      <c r="C3977" t="s">
        <v>539</v>
      </c>
      <c r="D3977" t="s">
        <v>595</v>
      </c>
      <c r="E3977" t="s">
        <v>596</v>
      </c>
      <c r="G3977" s="6" t="s">
        <v>88</v>
      </c>
      <c r="H3977" t="s">
        <v>100</v>
      </c>
      <c r="I3977" t="s">
        <v>21</v>
      </c>
      <c r="J3977" t="s">
        <v>73</v>
      </c>
      <c r="K3977">
        <v>1.3</v>
      </c>
      <c r="L3977">
        <v>23</v>
      </c>
      <c r="M3977" t="s">
        <v>582</v>
      </c>
      <c r="N3977">
        <v>23</v>
      </c>
      <c r="P3977" cm="1">
        <f t="array" ref="P3977">IF(Q3977&gt;0,INDEX(Q3977:Q16111,MATCH(TRUE,INDEX(Q3977:Q16111="",,),0)-1),"")</f>
        <v>8</v>
      </c>
      <c r="Q3977">
        <f t="shared" si="90"/>
        <v>8</v>
      </c>
      <c r="R3977">
        <f>IF(P3977="","",0)</f>
        <v>0</v>
      </c>
    </row>
    <row r="3978" spans="1:18" x14ac:dyDescent="0.3">
      <c r="A3978" t="s">
        <v>538</v>
      </c>
      <c r="B3978" s="1">
        <v>38792</v>
      </c>
      <c r="C3978" t="s">
        <v>539</v>
      </c>
      <c r="D3978" t="s">
        <v>595</v>
      </c>
      <c r="E3978" t="s">
        <v>596</v>
      </c>
      <c r="G3978" s="6" t="s">
        <v>88</v>
      </c>
      <c r="H3978" t="s">
        <v>96</v>
      </c>
      <c r="I3978" t="s">
        <v>21</v>
      </c>
      <c r="J3978" t="s">
        <v>73</v>
      </c>
      <c r="K3978">
        <v>12.7</v>
      </c>
      <c r="L3978">
        <v>20</v>
      </c>
      <c r="M3978" t="s">
        <v>582</v>
      </c>
      <c r="N3978">
        <v>20</v>
      </c>
      <c r="P3978" cm="1">
        <f t="array" ref="P3978">IF(Q3978&gt;0,INDEX(Q3978:Q16112,MATCH(TRUE,INDEX(Q3978:Q16112="",,),0)-1),"")</f>
        <v>8</v>
      </c>
      <c r="Q3978">
        <f t="shared" si="90"/>
        <v>8</v>
      </c>
      <c r="R3978">
        <f>IF(P3978="","",0)</f>
        <v>0</v>
      </c>
    </row>
    <row r="3979" spans="1:18" x14ac:dyDescent="0.3">
      <c r="A3979" t="s">
        <v>538</v>
      </c>
      <c r="B3979" s="1">
        <v>38792</v>
      </c>
      <c r="C3979" t="s">
        <v>539</v>
      </c>
      <c r="D3979" t="s">
        <v>595</v>
      </c>
      <c r="E3979" t="s">
        <v>596</v>
      </c>
      <c r="G3979" s="6" t="s">
        <v>88</v>
      </c>
      <c r="H3979" t="s">
        <v>128</v>
      </c>
      <c r="I3979" t="s">
        <v>21</v>
      </c>
      <c r="J3979" t="s">
        <v>73</v>
      </c>
      <c r="K3979">
        <v>4.3</v>
      </c>
      <c r="L3979">
        <v>28</v>
      </c>
      <c r="M3979" t="s">
        <v>582</v>
      </c>
      <c r="N3979">
        <v>28</v>
      </c>
      <c r="P3979" cm="1">
        <f t="array" ref="P3979">IF(Q3979&gt;0,INDEX(Q3979:Q16113,MATCH(TRUE,INDEX(Q3979:Q16113="",,),0)-1),"")</f>
        <v>8</v>
      </c>
      <c r="Q3979">
        <f t="shared" si="90"/>
        <v>8</v>
      </c>
      <c r="R3979">
        <f>IF(P3979="","",0)</f>
        <v>0</v>
      </c>
    </row>
    <row r="3980" spans="1:18" x14ac:dyDescent="0.3">
      <c r="A3980" t="s">
        <v>538</v>
      </c>
      <c r="B3980" s="1">
        <v>38792</v>
      </c>
      <c r="C3980" t="s">
        <v>539</v>
      </c>
      <c r="D3980" t="s">
        <v>595</v>
      </c>
      <c r="E3980" t="s">
        <v>596</v>
      </c>
      <c r="G3980" s="6" t="s">
        <v>88</v>
      </c>
      <c r="H3980" t="s">
        <v>265</v>
      </c>
      <c r="I3980" t="s">
        <v>21</v>
      </c>
      <c r="J3980" t="s">
        <v>73</v>
      </c>
      <c r="K3980">
        <v>4.3</v>
      </c>
      <c r="L3980">
        <v>25</v>
      </c>
      <c r="M3980" t="s">
        <v>582</v>
      </c>
      <c r="N3980">
        <v>25</v>
      </c>
      <c r="P3980" cm="1">
        <f t="array" ref="P3980">IF(Q3980&gt;0,INDEX(Q3980:Q16114,MATCH(TRUE,INDEX(Q3980:Q16114="",,),0)-1),"")</f>
        <v>8</v>
      </c>
      <c r="Q3980">
        <f t="shared" si="90"/>
        <v>8</v>
      </c>
      <c r="R3980">
        <f>IF(P3980="","",0)</f>
        <v>0</v>
      </c>
    </row>
    <row r="3981" spans="1:18" x14ac:dyDescent="0.3">
      <c r="A3981" t="s">
        <v>538</v>
      </c>
      <c r="B3981" s="1">
        <v>38792</v>
      </c>
      <c r="C3981" t="s">
        <v>539</v>
      </c>
      <c r="D3981" t="s">
        <v>595</v>
      </c>
      <c r="E3981" t="s">
        <v>596</v>
      </c>
      <c r="G3981" s="6" t="s">
        <v>88</v>
      </c>
      <c r="H3981" t="s">
        <v>135</v>
      </c>
      <c r="I3981" t="s">
        <v>21</v>
      </c>
      <c r="J3981" t="s">
        <v>73</v>
      </c>
      <c r="K3981">
        <v>8</v>
      </c>
      <c r="L3981">
        <v>29</v>
      </c>
      <c r="M3981" t="s">
        <v>582</v>
      </c>
      <c r="N3981">
        <v>29</v>
      </c>
      <c r="P3981" cm="1">
        <f t="array" ref="P3981">IF(Q3981&gt;0,INDEX(Q3981:Q16115,MATCH(TRUE,INDEX(Q3981:Q16115="",,),0)-1),"")</f>
        <v>8</v>
      </c>
      <c r="Q3981">
        <f t="shared" si="90"/>
        <v>8</v>
      </c>
      <c r="R3981">
        <f>IF(P3981="","",0)</f>
        <v>0</v>
      </c>
    </row>
    <row r="3982" spans="1:18" x14ac:dyDescent="0.3">
      <c r="P3982" t="str" cm="1">
        <f t="array" ref="P3982">IF(Q3982&gt;0,INDEX(Q3982:Q16116,MATCH(TRUE,INDEX(Q3982:Q16116="",,),0)-1),"")</f>
        <v/>
      </c>
      <c r="R3982" t="str">
        <f>IF(P3982="","",0)</f>
        <v/>
      </c>
    </row>
    <row r="3983" spans="1:18" x14ac:dyDescent="0.3">
      <c r="A3983" t="s">
        <v>597</v>
      </c>
      <c r="B3983" s="1">
        <v>38748</v>
      </c>
      <c r="C3983" t="s">
        <v>598</v>
      </c>
      <c r="D3983" t="s">
        <v>599</v>
      </c>
      <c r="E3983" t="s">
        <v>600</v>
      </c>
      <c r="G3983" t="s">
        <v>19</v>
      </c>
      <c r="H3983" t="s">
        <v>72</v>
      </c>
      <c r="I3983" t="s">
        <v>21</v>
      </c>
      <c r="J3983" t="s">
        <v>22</v>
      </c>
      <c r="K3983">
        <v>12</v>
      </c>
      <c r="L3983">
        <v>500</v>
      </c>
      <c r="M3983" t="s">
        <v>601</v>
      </c>
      <c r="N3983">
        <v>731.66</v>
      </c>
      <c r="O3983" t="s">
        <v>24</v>
      </c>
      <c r="P3983" cm="1">
        <f t="array" ref="P3983">IF(Q3983&gt;0,INDEX(Q3983:Q16117,MATCH(TRUE,INDEX(Q3983:Q16117="",,),0)-1),"")</f>
        <v>3</v>
      </c>
      <c r="Q3983">
        <v>1</v>
      </c>
      <c r="R3983">
        <f>IF(P3983="","",0)</f>
        <v>0</v>
      </c>
    </row>
    <row r="3984" spans="1:18" x14ac:dyDescent="0.3">
      <c r="A3984" t="s">
        <v>597</v>
      </c>
      <c r="B3984" s="1">
        <v>38748</v>
      </c>
      <c r="C3984" t="s">
        <v>598</v>
      </c>
      <c r="D3984" t="s">
        <v>599</v>
      </c>
      <c r="E3984" t="s">
        <v>600</v>
      </c>
      <c r="G3984" t="s">
        <v>19</v>
      </c>
      <c r="H3984" t="s">
        <v>72</v>
      </c>
      <c r="I3984" t="s">
        <v>21</v>
      </c>
      <c r="J3984" t="s">
        <v>22</v>
      </c>
      <c r="K3984">
        <v>12</v>
      </c>
      <c r="L3984">
        <v>500</v>
      </c>
      <c r="M3984" t="s">
        <v>49</v>
      </c>
      <c r="N3984">
        <v>649</v>
      </c>
      <c r="P3984" cm="1">
        <f t="array" ref="P3984">IF(Q3984&gt;0,INDEX(Q3984:Q16118,MATCH(TRUE,INDEX(Q3984:Q16118="",,),0)-1),"")</f>
        <v>3</v>
      </c>
      <c r="Q3984">
        <v>2</v>
      </c>
      <c r="R3984">
        <f>IF(P3984="","",0)</f>
        <v>0</v>
      </c>
    </row>
    <row r="3985" spans="1:18" x14ac:dyDescent="0.3">
      <c r="A3985" t="s">
        <v>597</v>
      </c>
      <c r="B3985" s="1">
        <v>38748</v>
      </c>
      <c r="C3985" t="s">
        <v>598</v>
      </c>
      <c r="D3985" t="s">
        <v>599</v>
      </c>
      <c r="E3985" t="s">
        <v>600</v>
      </c>
      <c r="G3985" t="s">
        <v>19</v>
      </c>
      <c r="H3985" t="s">
        <v>72</v>
      </c>
      <c r="I3985" t="s">
        <v>21</v>
      </c>
      <c r="J3985" t="s">
        <v>22</v>
      </c>
      <c r="K3985">
        <v>12</v>
      </c>
      <c r="L3985">
        <v>500</v>
      </c>
      <c r="M3985" t="s">
        <v>602</v>
      </c>
      <c r="N3985">
        <v>550</v>
      </c>
      <c r="P3985" cm="1">
        <f t="array" ref="P3985">IF(Q3985&gt;0,INDEX(Q3985:Q16119,MATCH(TRUE,INDEX(Q3985:Q16119="",,),0)-1),"")</f>
        <v>3</v>
      </c>
      <c r="Q3985">
        <v>3</v>
      </c>
      <c r="R3985">
        <f>IF(P3985="","",0)</f>
        <v>0</v>
      </c>
    </row>
    <row r="3986" spans="1:18" x14ac:dyDescent="0.3">
      <c r="P3986" t="str" cm="1">
        <f t="array" ref="P3986">IF(Q3986&gt;0,INDEX(Q3986:Q16120,MATCH(TRUE,INDEX(Q3986:Q16120="",,),0)-1),"")</f>
        <v/>
      </c>
      <c r="R3986" t="str">
        <f>IF(P3986="","",0)</f>
        <v/>
      </c>
    </row>
    <row r="3987" spans="1:18" x14ac:dyDescent="0.3">
      <c r="A3987" t="s">
        <v>597</v>
      </c>
      <c r="B3987" s="1">
        <v>38748</v>
      </c>
      <c r="C3987" t="s">
        <v>598</v>
      </c>
      <c r="D3987" t="s">
        <v>603</v>
      </c>
      <c r="E3987" t="s">
        <v>604</v>
      </c>
      <c r="G3987" t="s">
        <v>19</v>
      </c>
      <c r="H3987" t="s">
        <v>72</v>
      </c>
      <c r="I3987" t="s">
        <v>21</v>
      </c>
      <c r="J3987" t="s">
        <v>22</v>
      </c>
      <c r="K3987">
        <v>18</v>
      </c>
      <c r="L3987">
        <v>750</v>
      </c>
      <c r="M3987" t="s">
        <v>602</v>
      </c>
      <c r="N3987">
        <v>907</v>
      </c>
      <c r="O3987" t="s">
        <v>24</v>
      </c>
      <c r="P3987" cm="1">
        <f t="array" ref="P3987">IF(Q3987&gt;0,INDEX(Q3987:Q16121,MATCH(TRUE,INDEX(Q3987:Q16121="",,),0)-1),"")</f>
        <v>5</v>
      </c>
      <c r="Q3987">
        <v>1</v>
      </c>
      <c r="R3987">
        <f>IF(P3987="","",0)</f>
        <v>0</v>
      </c>
    </row>
    <row r="3988" spans="1:18" x14ac:dyDescent="0.3">
      <c r="A3988" t="s">
        <v>597</v>
      </c>
      <c r="B3988" s="1">
        <v>38748</v>
      </c>
      <c r="C3988" t="s">
        <v>598</v>
      </c>
      <c r="D3988" t="s">
        <v>603</v>
      </c>
      <c r="E3988" t="s">
        <v>604</v>
      </c>
      <c r="G3988" t="s">
        <v>19</v>
      </c>
      <c r="H3988" t="s">
        <v>72</v>
      </c>
      <c r="I3988" t="s">
        <v>21</v>
      </c>
      <c r="J3988" t="s">
        <v>22</v>
      </c>
      <c r="K3988">
        <v>18</v>
      </c>
      <c r="L3988">
        <v>750</v>
      </c>
      <c r="M3988" t="s">
        <v>49</v>
      </c>
      <c r="N3988">
        <v>904.5</v>
      </c>
      <c r="P3988" cm="1">
        <f t="array" ref="P3988">IF(Q3988&gt;0,INDEX(Q3988:Q16122,MATCH(TRUE,INDEX(Q3988:Q16122="",,),0)-1),"")</f>
        <v>5</v>
      </c>
      <c r="Q3988">
        <v>2</v>
      </c>
      <c r="R3988">
        <f>IF(P3988="","",0)</f>
        <v>0</v>
      </c>
    </row>
    <row r="3989" spans="1:18" x14ac:dyDescent="0.3">
      <c r="A3989" t="s">
        <v>597</v>
      </c>
      <c r="B3989" s="1">
        <v>38748</v>
      </c>
      <c r="C3989" t="s">
        <v>598</v>
      </c>
      <c r="D3989" t="s">
        <v>603</v>
      </c>
      <c r="E3989" t="s">
        <v>604</v>
      </c>
      <c r="G3989" t="s">
        <v>19</v>
      </c>
      <c r="H3989" t="s">
        <v>72</v>
      </c>
      <c r="I3989" t="s">
        <v>21</v>
      </c>
      <c r="J3989" t="s">
        <v>22</v>
      </c>
      <c r="K3989">
        <v>18</v>
      </c>
      <c r="L3989">
        <v>750</v>
      </c>
      <c r="M3989" t="s">
        <v>605</v>
      </c>
      <c r="N3989">
        <v>895.83</v>
      </c>
      <c r="P3989" cm="1">
        <f t="array" ref="P3989">IF(Q3989&gt;0,INDEX(Q3989:Q16123,MATCH(TRUE,INDEX(Q3989:Q16123="",,),0)-1),"")</f>
        <v>5</v>
      </c>
      <c r="Q3989">
        <v>3</v>
      </c>
      <c r="R3989">
        <f>IF(P3989="","",0)</f>
        <v>0</v>
      </c>
    </row>
    <row r="3990" spans="1:18" x14ac:dyDescent="0.3">
      <c r="A3990" t="s">
        <v>597</v>
      </c>
      <c r="B3990" s="1">
        <v>38748</v>
      </c>
      <c r="C3990" t="s">
        <v>598</v>
      </c>
      <c r="D3990" t="s">
        <v>603</v>
      </c>
      <c r="E3990" t="s">
        <v>604</v>
      </c>
      <c r="G3990" t="s">
        <v>19</v>
      </c>
      <c r="H3990" t="s">
        <v>72</v>
      </c>
      <c r="I3990" t="s">
        <v>21</v>
      </c>
      <c r="J3990" t="s">
        <v>22</v>
      </c>
      <c r="K3990">
        <v>18</v>
      </c>
      <c r="L3990">
        <v>750</v>
      </c>
      <c r="M3990" t="s">
        <v>606</v>
      </c>
      <c r="N3990">
        <v>802</v>
      </c>
      <c r="P3990" cm="1">
        <f t="array" ref="P3990">IF(Q3990&gt;0,INDEX(Q3990:Q16124,MATCH(TRUE,INDEX(Q3990:Q16124="",,),0)-1),"")</f>
        <v>5</v>
      </c>
      <c r="Q3990">
        <v>4</v>
      </c>
      <c r="R3990">
        <f>IF(P3990="","",0)</f>
        <v>0</v>
      </c>
    </row>
    <row r="3991" spans="1:18" x14ac:dyDescent="0.3">
      <c r="A3991" t="s">
        <v>597</v>
      </c>
      <c r="B3991" s="1">
        <v>38748</v>
      </c>
      <c r="C3991" t="s">
        <v>598</v>
      </c>
      <c r="D3991" t="s">
        <v>603</v>
      </c>
      <c r="E3991" t="s">
        <v>604</v>
      </c>
      <c r="G3991" t="s">
        <v>19</v>
      </c>
      <c r="H3991" t="s">
        <v>72</v>
      </c>
      <c r="I3991" t="s">
        <v>21</v>
      </c>
      <c r="J3991" t="s">
        <v>22</v>
      </c>
      <c r="K3991">
        <v>18</v>
      </c>
      <c r="L3991">
        <v>750</v>
      </c>
      <c r="M3991" t="s">
        <v>607</v>
      </c>
      <c r="N3991">
        <v>761</v>
      </c>
      <c r="P3991" cm="1">
        <f t="array" ref="P3991">IF(Q3991&gt;0,INDEX(Q3991:Q16125,MATCH(TRUE,INDEX(Q3991:Q16125="",,),0)-1),"")</f>
        <v>5</v>
      </c>
      <c r="Q3991">
        <v>5</v>
      </c>
      <c r="R3991">
        <f>IF(P3991="","",0)</f>
        <v>0</v>
      </c>
    </row>
    <row r="3992" spans="1:18" x14ac:dyDescent="0.3">
      <c r="P3992" t="str" cm="1">
        <f t="array" ref="P3992">IF(Q3992&gt;0,INDEX(Q3992:Q16126,MATCH(TRUE,INDEX(Q3992:Q16126="",,),0)-1),"")</f>
        <v/>
      </c>
      <c r="R3992" t="str">
        <f>IF(P3992="","",0)</f>
        <v/>
      </c>
    </row>
    <row r="3993" spans="1:18" x14ac:dyDescent="0.3">
      <c r="A3993" t="s">
        <v>597</v>
      </c>
      <c r="B3993" s="1">
        <v>38748</v>
      </c>
      <c r="C3993" t="s">
        <v>598</v>
      </c>
      <c r="D3993" t="s">
        <v>608</v>
      </c>
      <c r="E3993" t="s">
        <v>609</v>
      </c>
      <c r="G3993" t="s">
        <v>19</v>
      </c>
      <c r="H3993" t="s">
        <v>72</v>
      </c>
      <c r="I3993" t="s">
        <v>21</v>
      </c>
      <c r="J3993" t="s">
        <v>22</v>
      </c>
      <c r="K3993">
        <v>13</v>
      </c>
      <c r="L3993">
        <v>750</v>
      </c>
      <c r="M3993" t="s">
        <v>607</v>
      </c>
      <c r="N3993">
        <v>912.8</v>
      </c>
      <c r="O3993" t="s">
        <v>24</v>
      </c>
      <c r="P3993" cm="1">
        <f t="array" ref="P3993">IF(Q3993&gt;0,INDEX(Q3993:Q16127,MATCH(TRUE,INDEX(Q3993:Q16127="",,),0)-1),"")</f>
        <v>4</v>
      </c>
      <c r="Q3993">
        <v>1</v>
      </c>
      <c r="R3993">
        <f>IF(P3993="","",0)</f>
        <v>0</v>
      </c>
    </row>
    <row r="3994" spans="1:18" x14ac:dyDescent="0.3">
      <c r="A3994" t="s">
        <v>597</v>
      </c>
      <c r="B3994" s="1">
        <v>38748</v>
      </c>
      <c r="C3994" t="s">
        <v>598</v>
      </c>
      <c r="D3994" t="s">
        <v>608</v>
      </c>
      <c r="E3994" t="s">
        <v>609</v>
      </c>
      <c r="G3994" t="s">
        <v>19</v>
      </c>
      <c r="H3994" t="s">
        <v>72</v>
      </c>
      <c r="I3994" t="s">
        <v>21</v>
      </c>
      <c r="J3994" t="s">
        <v>22</v>
      </c>
      <c r="K3994">
        <v>13</v>
      </c>
      <c r="L3994">
        <v>750</v>
      </c>
      <c r="M3994" t="s">
        <v>49</v>
      </c>
      <c r="N3994">
        <v>886</v>
      </c>
      <c r="P3994" cm="1">
        <f t="array" ref="P3994">IF(Q3994&gt;0,INDEX(Q3994:Q16128,MATCH(TRUE,INDEX(Q3994:Q16128="",,),0)-1),"")</f>
        <v>4</v>
      </c>
      <c r="Q3994">
        <v>2</v>
      </c>
      <c r="R3994">
        <f>IF(P3994="","",0)</f>
        <v>0</v>
      </c>
    </row>
    <row r="3995" spans="1:18" x14ac:dyDescent="0.3">
      <c r="A3995" t="s">
        <v>597</v>
      </c>
      <c r="B3995" s="1">
        <v>38748</v>
      </c>
      <c r="C3995" t="s">
        <v>598</v>
      </c>
      <c r="D3995" t="s">
        <v>608</v>
      </c>
      <c r="E3995" t="s">
        <v>609</v>
      </c>
      <c r="G3995" t="s">
        <v>19</v>
      </c>
      <c r="H3995" t="s">
        <v>72</v>
      </c>
      <c r="I3995" t="s">
        <v>21</v>
      </c>
      <c r="J3995" t="s">
        <v>22</v>
      </c>
      <c r="K3995">
        <v>13</v>
      </c>
      <c r="L3995">
        <v>750</v>
      </c>
      <c r="M3995" t="s">
        <v>605</v>
      </c>
      <c r="N3995">
        <v>773.08</v>
      </c>
      <c r="P3995" cm="1">
        <f t="array" ref="P3995">IF(Q3995&gt;0,INDEX(Q3995:Q16129,MATCH(TRUE,INDEX(Q3995:Q16129="",,),0)-1),"")</f>
        <v>4</v>
      </c>
      <c r="Q3995">
        <v>3</v>
      </c>
      <c r="R3995">
        <f>IF(P3995="","",0)</f>
        <v>0</v>
      </c>
    </row>
    <row r="3996" spans="1:18" x14ac:dyDescent="0.3">
      <c r="A3996" t="s">
        <v>597</v>
      </c>
      <c r="B3996" s="1">
        <v>38748</v>
      </c>
      <c r="C3996" t="s">
        <v>598</v>
      </c>
      <c r="D3996" t="s">
        <v>608</v>
      </c>
      <c r="E3996" t="s">
        <v>609</v>
      </c>
      <c r="G3996" t="s">
        <v>19</v>
      </c>
      <c r="H3996" t="s">
        <v>72</v>
      </c>
      <c r="I3996" t="s">
        <v>21</v>
      </c>
      <c r="J3996" t="s">
        <v>22</v>
      </c>
      <c r="K3996">
        <v>13</v>
      </c>
      <c r="L3996">
        <v>750</v>
      </c>
      <c r="M3996" t="s">
        <v>601</v>
      </c>
      <c r="N3996">
        <v>754.77</v>
      </c>
      <c r="P3996" cm="1">
        <f t="array" ref="P3996">IF(Q3996&gt;0,INDEX(Q3996:Q16130,MATCH(TRUE,INDEX(Q3996:Q16130="",,),0)-1),"")</f>
        <v>4</v>
      </c>
      <c r="Q3996">
        <v>4</v>
      </c>
      <c r="R3996">
        <f>IF(P3996="","",0)</f>
        <v>0</v>
      </c>
    </row>
    <row r="3997" spans="1:18" x14ac:dyDescent="0.3">
      <c r="P3997" t="str" cm="1">
        <f t="array" ref="P3997">IF(Q3997&gt;0,INDEX(Q3997:Q16131,MATCH(TRUE,INDEX(Q3997:Q16131="",,),0)-1),"")</f>
        <v/>
      </c>
      <c r="R3997" t="str">
        <f>IF(P3997="","",0)</f>
        <v/>
      </c>
    </row>
    <row r="3998" spans="1:18" x14ac:dyDescent="0.3">
      <c r="A3998" t="s">
        <v>597</v>
      </c>
      <c r="B3998" s="1">
        <v>38748</v>
      </c>
      <c r="C3998" t="s">
        <v>598</v>
      </c>
      <c r="D3998" t="s">
        <v>610</v>
      </c>
      <c r="E3998" t="s">
        <v>611</v>
      </c>
      <c r="G3998" t="s">
        <v>19</v>
      </c>
      <c r="H3998" t="s">
        <v>72</v>
      </c>
      <c r="I3998" t="s">
        <v>21</v>
      </c>
      <c r="J3998" t="s">
        <v>22</v>
      </c>
      <c r="K3998">
        <v>8</v>
      </c>
      <c r="L3998">
        <v>750</v>
      </c>
      <c r="M3998" t="s">
        <v>602</v>
      </c>
      <c r="N3998">
        <v>1255</v>
      </c>
      <c r="O3998" t="s">
        <v>24</v>
      </c>
      <c r="P3998" cm="1">
        <f t="array" ref="P3998">IF(Q3998&gt;0,INDEX(Q3998:Q16132,MATCH(TRUE,INDEX(Q3998:Q16132="",,),0)-1),"")</f>
        <v>6</v>
      </c>
      <c r="Q3998">
        <v>1</v>
      </c>
      <c r="R3998">
        <f>IF(P3998="","",0)</f>
        <v>0</v>
      </c>
    </row>
    <row r="3999" spans="1:18" x14ac:dyDescent="0.3">
      <c r="A3999" t="s">
        <v>597</v>
      </c>
      <c r="B3999" s="1">
        <v>38748</v>
      </c>
      <c r="C3999" t="s">
        <v>598</v>
      </c>
      <c r="D3999" t="s">
        <v>610</v>
      </c>
      <c r="E3999" t="s">
        <v>611</v>
      </c>
      <c r="G3999" t="s">
        <v>19</v>
      </c>
      <c r="H3999" t="s">
        <v>72</v>
      </c>
      <c r="I3999" t="s">
        <v>21</v>
      </c>
      <c r="J3999" t="s">
        <v>22</v>
      </c>
      <c r="K3999">
        <v>8</v>
      </c>
      <c r="L3999">
        <v>750</v>
      </c>
      <c r="M3999" t="s">
        <v>49</v>
      </c>
      <c r="N3999">
        <v>1037.5</v>
      </c>
      <c r="P3999" cm="1">
        <f t="array" ref="P3999">IF(Q3999&gt;0,INDEX(Q3999:Q16133,MATCH(TRUE,INDEX(Q3999:Q16133="",,),0)-1),"")</f>
        <v>6</v>
      </c>
      <c r="Q3999">
        <v>2</v>
      </c>
      <c r="R3999">
        <f>IF(P3999="","",0)</f>
        <v>0</v>
      </c>
    </row>
    <row r="4000" spans="1:18" x14ac:dyDescent="0.3">
      <c r="A4000" t="s">
        <v>597</v>
      </c>
      <c r="B4000" s="1">
        <v>38748</v>
      </c>
      <c r="C4000" t="s">
        <v>598</v>
      </c>
      <c r="D4000" t="s">
        <v>610</v>
      </c>
      <c r="E4000" t="s">
        <v>611</v>
      </c>
      <c r="G4000" t="s">
        <v>19</v>
      </c>
      <c r="H4000" t="s">
        <v>72</v>
      </c>
      <c r="I4000" t="s">
        <v>21</v>
      </c>
      <c r="J4000" t="s">
        <v>22</v>
      </c>
      <c r="K4000">
        <v>8</v>
      </c>
      <c r="L4000">
        <v>750</v>
      </c>
      <c r="M4000" t="s">
        <v>605</v>
      </c>
      <c r="N4000">
        <v>1006.25</v>
      </c>
      <c r="P4000" cm="1">
        <f t="array" ref="P4000">IF(Q4000&gt;0,INDEX(Q4000:Q16134,MATCH(TRUE,INDEX(Q4000:Q16134="",,),0)-1),"")</f>
        <v>6</v>
      </c>
      <c r="Q4000">
        <v>3</v>
      </c>
      <c r="R4000">
        <f>IF(P4000="","",0)</f>
        <v>0</v>
      </c>
    </row>
    <row r="4001" spans="1:18" x14ac:dyDescent="0.3">
      <c r="A4001" t="s">
        <v>597</v>
      </c>
      <c r="B4001" s="1">
        <v>38748</v>
      </c>
      <c r="C4001" t="s">
        <v>598</v>
      </c>
      <c r="D4001" t="s">
        <v>610</v>
      </c>
      <c r="E4001" t="s">
        <v>611</v>
      </c>
      <c r="G4001" t="s">
        <v>19</v>
      </c>
      <c r="H4001" t="s">
        <v>72</v>
      </c>
      <c r="I4001" t="s">
        <v>21</v>
      </c>
      <c r="J4001" t="s">
        <v>22</v>
      </c>
      <c r="K4001">
        <v>8</v>
      </c>
      <c r="L4001">
        <v>750</v>
      </c>
      <c r="M4001" t="s">
        <v>601</v>
      </c>
      <c r="N4001">
        <v>942.5</v>
      </c>
      <c r="P4001" cm="1">
        <f t="array" ref="P4001">IF(Q4001&gt;0,INDEX(Q4001:Q16135,MATCH(TRUE,INDEX(Q4001:Q16135="",,),0)-1),"")</f>
        <v>6</v>
      </c>
      <c r="Q4001">
        <v>4</v>
      </c>
      <c r="R4001">
        <f>IF(P4001="","",0)</f>
        <v>0</v>
      </c>
    </row>
    <row r="4002" spans="1:18" x14ac:dyDescent="0.3">
      <c r="A4002" t="s">
        <v>597</v>
      </c>
      <c r="B4002" s="1">
        <v>38748</v>
      </c>
      <c r="C4002" t="s">
        <v>598</v>
      </c>
      <c r="D4002" t="s">
        <v>610</v>
      </c>
      <c r="E4002" t="s">
        <v>611</v>
      </c>
      <c r="G4002" t="s">
        <v>19</v>
      </c>
      <c r="H4002" t="s">
        <v>72</v>
      </c>
      <c r="I4002" t="s">
        <v>21</v>
      </c>
      <c r="J4002" t="s">
        <v>22</v>
      </c>
      <c r="K4002">
        <v>8</v>
      </c>
      <c r="L4002">
        <v>750</v>
      </c>
      <c r="M4002" t="s">
        <v>607</v>
      </c>
      <c r="N4002">
        <v>850</v>
      </c>
      <c r="P4002" cm="1">
        <f t="array" ref="P4002">IF(Q4002&gt;0,INDEX(Q4002:Q16136,MATCH(TRUE,INDEX(Q4002:Q16136="",,),0)-1),"")</f>
        <v>6</v>
      </c>
      <c r="Q4002">
        <v>5</v>
      </c>
      <c r="R4002">
        <f>IF(P4002="","",0)</f>
        <v>0</v>
      </c>
    </row>
    <row r="4003" spans="1:18" x14ac:dyDescent="0.3">
      <c r="A4003" t="s">
        <v>597</v>
      </c>
      <c r="B4003" s="1">
        <v>38748</v>
      </c>
      <c r="C4003" t="s">
        <v>598</v>
      </c>
      <c r="D4003" t="s">
        <v>610</v>
      </c>
      <c r="E4003" t="s">
        <v>611</v>
      </c>
      <c r="G4003" t="s">
        <v>19</v>
      </c>
      <c r="H4003" t="s">
        <v>72</v>
      </c>
      <c r="I4003" t="s">
        <v>21</v>
      </c>
      <c r="J4003" t="s">
        <v>22</v>
      </c>
      <c r="K4003">
        <v>8</v>
      </c>
      <c r="L4003">
        <v>750</v>
      </c>
      <c r="M4003" t="s">
        <v>606</v>
      </c>
      <c r="N4003">
        <v>802</v>
      </c>
      <c r="P4003" cm="1">
        <f t="array" ref="P4003">IF(Q4003&gt;0,INDEX(Q4003:Q16137,MATCH(TRUE,INDEX(Q4003:Q16137="",,),0)-1),"")</f>
        <v>6</v>
      </c>
      <c r="Q4003">
        <v>6</v>
      </c>
      <c r="R4003">
        <f>IF(P4003="","",0)</f>
        <v>0</v>
      </c>
    </row>
    <row r="4004" spans="1:18" x14ac:dyDescent="0.3">
      <c r="P4004" t="str" cm="1">
        <f t="array" ref="P4004">IF(Q4004&gt;0,INDEX(Q4004:Q16138,MATCH(TRUE,INDEX(Q4004:Q16138="",,),0)-1),"")</f>
        <v/>
      </c>
      <c r="R4004" t="str">
        <f>IF(P4004="","",0)</f>
        <v/>
      </c>
    </row>
    <row r="4005" spans="1:18" x14ac:dyDescent="0.3">
      <c r="A4005" t="s">
        <v>597</v>
      </c>
      <c r="B4005" s="1">
        <v>38748</v>
      </c>
      <c r="C4005" t="s">
        <v>598</v>
      </c>
      <c r="D4005" t="s">
        <v>612</v>
      </c>
      <c r="E4005" t="s">
        <v>613</v>
      </c>
      <c r="G4005" t="s">
        <v>19</v>
      </c>
      <c r="H4005" t="s">
        <v>41</v>
      </c>
      <c r="I4005" t="s">
        <v>45</v>
      </c>
      <c r="J4005" t="s">
        <v>22</v>
      </c>
      <c r="K4005">
        <v>15</v>
      </c>
      <c r="L4005">
        <v>1000</v>
      </c>
      <c r="M4005" t="s">
        <v>42</v>
      </c>
      <c r="N4005">
        <v>3001</v>
      </c>
      <c r="O4005" t="s">
        <v>24</v>
      </c>
      <c r="P4005" cm="1">
        <f t="array" ref="P4005">IF(Q4005&gt;0,INDEX(Q4005:Q16139,MATCH(TRUE,INDEX(Q4005:Q16139="",,),0)-1),"")</f>
        <v>5</v>
      </c>
      <c r="Q4005">
        <v>1</v>
      </c>
      <c r="R4005">
        <f>IF(P4005="","",0)</f>
        <v>0</v>
      </c>
    </row>
    <row r="4006" spans="1:18" x14ac:dyDescent="0.3">
      <c r="A4006" t="s">
        <v>597</v>
      </c>
      <c r="B4006" s="1">
        <v>38748</v>
      </c>
      <c r="C4006" t="s">
        <v>598</v>
      </c>
      <c r="D4006" t="s">
        <v>612</v>
      </c>
      <c r="E4006" t="s">
        <v>613</v>
      </c>
      <c r="G4006" t="s">
        <v>19</v>
      </c>
      <c r="H4006" t="s">
        <v>41</v>
      </c>
      <c r="I4006" t="s">
        <v>45</v>
      </c>
      <c r="J4006" t="s">
        <v>22</v>
      </c>
      <c r="K4006">
        <v>15</v>
      </c>
      <c r="L4006">
        <v>1000</v>
      </c>
      <c r="M4006" t="s">
        <v>108</v>
      </c>
      <c r="N4006">
        <v>2330</v>
      </c>
      <c r="P4006" cm="1">
        <f t="array" ref="P4006">IF(Q4006&gt;0,INDEX(Q4006:Q16140,MATCH(TRUE,INDEX(Q4006:Q16140="",,),0)-1),"")</f>
        <v>5</v>
      </c>
      <c r="Q4006">
        <v>2</v>
      </c>
      <c r="R4006">
        <f>IF(P4006="","",0)</f>
        <v>0</v>
      </c>
    </row>
    <row r="4007" spans="1:18" x14ac:dyDescent="0.3">
      <c r="A4007" t="s">
        <v>597</v>
      </c>
      <c r="B4007" s="1">
        <v>38748</v>
      </c>
      <c r="C4007" t="s">
        <v>598</v>
      </c>
      <c r="D4007" t="s">
        <v>612</v>
      </c>
      <c r="E4007" t="s">
        <v>613</v>
      </c>
      <c r="G4007" t="s">
        <v>19</v>
      </c>
      <c r="H4007" t="s">
        <v>41</v>
      </c>
      <c r="I4007" t="s">
        <v>45</v>
      </c>
      <c r="J4007" t="s">
        <v>22</v>
      </c>
      <c r="K4007">
        <v>15</v>
      </c>
      <c r="L4007">
        <v>1000</v>
      </c>
      <c r="M4007" t="s">
        <v>607</v>
      </c>
      <c r="N4007">
        <v>2014.83</v>
      </c>
      <c r="P4007" cm="1">
        <f t="array" ref="P4007">IF(Q4007&gt;0,INDEX(Q4007:Q16141,MATCH(TRUE,INDEX(Q4007:Q16141="",,),0)-1),"")</f>
        <v>5</v>
      </c>
      <c r="Q4007">
        <v>3</v>
      </c>
      <c r="R4007">
        <f>IF(P4007="","",0)</f>
        <v>0</v>
      </c>
    </row>
    <row r="4008" spans="1:18" x14ac:dyDescent="0.3">
      <c r="A4008" t="s">
        <v>597</v>
      </c>
      <c r="B4008" s="1">
        <v>38748</v>
      </c>
      <c r="C4008" t="s">
        <v>598</v>
      </c>
      <c r="D4008" t="s">
        <v>612</v>
      </c>
      <c r="E4008" t="s">
        <v>613</v>
      </c>
      <c r="G4008" t="s">
        <v>19</v>
      </c>
      <c r="H4008" t="s">
        <v>41</v>
      </c>
      <c r="I4008" t="s">
        <v>45</v>
      </c>
      <c r="J4008" t="s">
        <v>22</v>
      </c>
      <c r="K4008">
        <v>15</v>
      </c>
      <c r="L4008">
        <v>1000</v>
      </c>
      <c r="M4008" t="s">
        <v>614</v>
      </c>
      <c r="N4008">
        <v>2014.81</v>
      </c>
      <c r="P4008" cm="1">
        <f t="array" ref="P4008">IF(Q4008&gt;0,INDEX(Q4008:Q16142,MATCH(TRUE,INDEX(Q4008:Q16142="",,),0)-1),"")</f>
        <v>5</v>
      </c>
      <c r="Q4008">
        <v>4</v>
      </c>
      <c r="R4008">
        <f>IF(P4008="","",0)</f>
        <v>0</v>
      </c>
    </row>
    <row r="4009" spans="1:18" x14ac:dyDescent="0.3">
      <c r="A4009" t="s">
        <v>597</v>
      </c>
      <c r="B4009" s="1">
        <v>38748</v>
      </c>
      <c r="C4009" t="s">
        <v>598</v>
      </c>
      <c r="D4009" t="s">
        <v>612</v>
      </c>
      <c r="E4009" t="s">
        <v>613</v>
      </c>
      <c r="G4009" t="s">
        <v>19</v>
      </c>
      <c r="H4009" t="s">
        <v>41</v>
      </c>
      <c r="I4009" t="s">
        <v>45</v>
      </c>
      <c r="J4009" t="s">
        <v>22</v>
      </c>
      <c r="K4009">
        <v>15</v>
      </c>
      <c r="L4009">
        <v>1000</v>
      </c>
      <c r="M4009" t="s">
        <v>605</v>
      </c>
      <c r="N4009">
        <v>1413.33</v>
      </c>
      <c r="P4009" cm="1">
        <f t="array" ref="P4009">IF(Q4009&gt;0,INDEX(Q4009:Q16143,MATCH(TRUE,INDEX(Q4009:Q16143="",,),0)-1),"")</f>
        <v>5</v>
      </c>
      <c r="Q4009">
        <v>5</v>
      </c>
      <c r="R4009">
        <f>IF(P4009="","",0)</f>
        <v>0</v>
      </c>
    </row>
    <row r="4010" spans="1:18" x14ac:dyDescent="0.3">
      <c r="P4010" t="str" cm="1">
        <f t="array" ref="P4010">IF(Q4010&gt;0,INDEX(Q4010:Q16144,MATCH(TRUE,INDEX(Q4010:Q16144="",,),0)-1),"")</f>
        <v/>
      </c>
      <c r="R4010" t="str">
        <f>IF(P4010="","",0)</f>
        <v/>
      </c>
    </row>
    <row r="4011" spans="1:18" x14ac:dyDescent="0.3">
      <c r="A4011" t="s">
        <v>597</v>
      </c>
      <c r="B4011" s="1">
        <v>38933</v>
      </c>
      <c r="C4011" t="s">
        <v>598</v>
      </c>
      <c r="D4011" t="s">
        <v>615</v>
      </c>
      <c r="E4011" t="s">
        <v>616</v>
      </c>
      <c r="G4011" t="s">
        <v>19</v>
      </c>
      <c r="H4011" t="s">
        <v>41</v>
      </c>
      <c r="I4011" t="s">
        <v>21</v>
      </c>
      <c r="J4011" t="s">
        <v>22</v>
      </c>
      <c r="K4011">
        <v>11</v>
      </c>
      <c r="L4011">
        <v>50</v>
      </c>
      <c r="M4011" t="s">
        <v>617</v>
      </c>
      <c r="N4011">
        <v>400</v>
      </c>
      <c r="O4011" t="s">
        <v>24</v>
      </c>
      <c r="P4011" cm="1">
        <f t="array" ref="P4011">IF(Q4011&gt;0,INDEX(Q4011:Q16145,MATCH(TRUE,INDEX(Q4011:Q16145="",,),0)-1),"")</f>
        <v>2</v>
      </c>
      <c r="Q4011">
        <v>1</v>
      </c>
      <c r="R4011">
        <f>IF(P4011="","",0)</f>
        <v>0</v>
      </c>
    </row>
    <row r="4012" spans="1:18" x14ac:dyDescent="0.3">
      <c r="A4012" t="s">
        <v>597</v>
      </c>
      <c r="B4012" s="1">
        <v>38933</v>
      </c>
      <c r="C4012" t="s">
        <v>598</v>
      </c>
      <c r="D4012" t="s">
        <v>615</v>
      </c>
      <c r="E4012" t="s">
        <v>616</v>
      </c>
      <c r="G4012" t="s">
        <v>19</v>
      </c>
      <c r="H4012" t="s">
        <v>41</v>
      </c>
      <c r="I4012" t="s">
        <v>21</v>
      </c>
      <c r="J4012" t="s">
        <v>22</v>
      </c>
      <c r="K4012">
        <v>11</v>
      </c>
      <c r="L4012">
        <v>50</v>
      </c>
      <c r="M4012" t="s">
        <v>601</v>
      </c>
      <c r="N4012">
        <v>63</v>
      </c>
      <c r="P4012" cm="1">
        <f t="array" ref="P4012">IF(Q4012&gt;0,INDEX(Q4012:Q16146,MATCH(TRUE,INDEX(Q4012:Q16146="",,),0)-1),"")</f>
        <v>2</v>
      </c>
      <c r="Q4012">
        <v>2</v>
      </c>
      <c r="R4012">
        <f>IF(P4012="","",0)</f>
        <v>0</v>
      </c>
    </row>
    <row r="4013" spans="1:18" x14ac:dyDescent="0.3">
      <c r="P4013" t="str" cm="1">
        <f t="array" ref="P4013">IF(Q4013&gt;0,INDEX(Q4013:Q16147,MATCH(TRUE,INDEX(Q4013:Q16147="",,),0)-1),"")</f>
        <v/>
      </c>
      <c r="R4013" t="str">
        <f>IF(P4013="","",0)</f>
        <v/>
      </c>
    </row>
    <row r="4014" spans="1:18" x14ac:dyDescent="0.3">
      <c r="A4014" t="s">
        <v>618</v>
      </c>
      <c r="B4014" s="1">
        <v>38728</v>
      </c>
      <c r="C4014" t="s">
        <v>82</v>
      </c>
      <c r="D4014" t="s">
        <v>619</v>
      </c>
      <c r="E4014" t="s">
        <v>620</v>
      </c>
      <c r="G4014" t="s">
        <v>19</v>
      </c>
      <c r="H4014" t="s">
        <v>102</v>
      </c>
      <c r="I4014" t="s">
        <v>45</v>
      </c>
      <c r="J4014" t="s">
        <v>93</v>
      </c>
      <c r="K4014">
        <v>29</v>
      </c>
      <c r="L4014">
        <v>748</v>
      </c>
      <c r="M4014" t="s">
        <v>621</v>
      </c>
      <c r="N4014">
        <v>750</v>
      </c>
      <c r="O4014" t="s">
        <v>24</v>
      </c>
      <c r="P4014" cm="1">
        <f t="array" ref="P4014">IF(Q4014&gt;0,INDEX(Q4014:Q16148,MATCH(TRUE,INDEX(Q4014:Q16148="",,),0)-1),"")</f>
        <v>3</v>
      </c>
      <c r="Q4014">
        <f>INT((ROW()-4014)/10)+1</f>
        <v>1</v>
      </c>
      <c r="R4014">
        <f>IF(P4014="","",0)</f>
        <v>0</v>
      </c>
    </row>
    <row r="4015" spans="1:18" x14ac:dyDescent="0.3">
      <c r="A4015" t="s">
        <v>618</v>
      </c>
      <c r="B4015" s="1">
        <v>38728</v>
      </c>
      <c r="C4015" t="s">
        <v>82</v>
      </c>
      <c r="D4015" t="s">
        <v>619</v>
      </c>
      <c r="E4015" t="s">
        <v>620</v>
      </c>
      <c r="G4015" t="s">
        <v>19</v>
      </c>
      <c r="H4015" t="s">
        <v>100</v>
      </c>
      <c r="I4015" t="s">
        <v>45</v>
      </c>
      <c r="J4015" t="s">
        <v>93</v>
      </c>
      <c r="K4015">
        <v>46</v>
      </c>
      <c r="L4015">
        <v>80</v>
      </c>
      <c r="M4015" t="s">
        <v>621</v>
      </c>
      <c r="N4015">
        <v>125</v>
      </c>
      <c r="O4015" t="s">
        <v>24</v>
      </c>
      <c r="P4015" cm="1">
        <f t="array" ref="P4015">IF(Q4015&gt;0,INDEX(Q4015:Q16149,MATCH(TRUE,INDEX(Q4015:Q16149="",,),0)-1),"")</f>
        <v>3</v>
      </c>
      <c r="Q4015">
        <f t="shared" ref="Q4015:Q4042" si="91">INT((ROW()-4014)/10)+1</f>
        <v>1</v>
      </c>
      <c r="R4015">
        <f>IF(P4015="","",0)</f>
        <v>0</v>
      </c>
    </row>
    <row r="4016" spans="1:18" x14ac:dyDescent="0.3">
      <c r="A4016" t="s">
        <v>618</v>
      </c>
      <c r="B4016" s="1">
        <v>38728</v>
      </c>
      <c r="C4016" t="s">
        <v>82</v>
      </c>
      <c r="D4016" t="s">
        <v>619</v>
      </c>
      <c r="E4016" t="s">
        <v>620</v>
      </c>
      <c r="G4016" t="s">
        <v>19</v>
      </c>
      <c r="H4016" t="s">
        <v>72</v>
      </c>
      <c r="I4016" t="s">
        <v>21</v>
      </c>
      <c r="J4016" t="s">
        <v>73</v>
      </c>
      <c r="K4016">
        <v>314</v>
      </c>
      <c r="L4016">
        <v>10</v>
      </c>
      <c r="M4016" t="s">
        <v>621</v>
      </c>
      <c r="N4016">
        <v>12.5</v>
      </c>
      <c r="O4016" t="s">
        <v>24</v>
      </c>
      <c r="P4016" cm="1">
        <f t="array" ref="P4016">IF(Q4016&gt;0,INDEX(Q4016:Q16150,MATCH(TRUE,INDEX(Q4016:Q16150="",,),0)-1),"")</f>
        <v>3</v>
      </c>
      <c r="Q4016">
        <f t="shared" si="91"/>
        <v>1</v>
      </c>
      <c r="R4016">
        <f>IF(P4016="","",0)</f>
        <v>0</v>
      </c>
    </row>
    <row r="4017" spans="1:18" x14ac:dyDescent="0.3">
      <c r="A4017" t="s">
        <v>618</v>
      </c>
      <c r="B4017" s="1">
        <v>38728</v>
      </c>
      <c r="C4017" t="s">
        <v>82</v>
      </c>
      <c r="D4017" t="s">
        <v>619</v>
      </c>
      <c r="E4017" t="s">
        <v>620</v>
      </c>
      <c r="G4017" s="6" t="s">
        <v>88</v>
      </c>
      <c r="H4017" t="s">
        <v>85</v>
      </c>
      <c r="I4017" t="s">
        <v>45</v>
      </c>
      <c r="J4017" t="s">
        <v>93</v>
      </c>
      <c r="K4017">
        <v>14</v>
      </c>
      <c r="L4017">
        <v>82</v>
      </c>
      <c r="M4017" t="s">
        <v>621</v>
      </c>
      <c r="N4017">
        <v>82</v>
      </c>
      <c r="O4017" t="s">
        <v>24</v>
      </c>
      <c r="P4017" cm="1">
        <f t="array" ref="P4017">IF(Q4017&gt;0,INDEX(Q4017:Q16151,MATCH(TRUE,INDEX(Q4017:Q16151="",,),0)-1),"")</f>
        <v>3</v>
      </c>
      <c r="Q4017">
        <f t="shared" si="91"/>
        <v>1</v>
      </c>
      <c r="R4017">
        <f>IF(P4017="","",0)</f>
        <v>0</v>
      </c>
    </row>
    <row r="4018" spans="1:18" x14ac:dyDescent="0.3">
      <c r="A4018" t="s">
        <v>618</v>
      </c>
      <c r="B4018" s="1">
        <v>38728</v>
      </c>
      <c r="C4018" t="s">
        <v>82</v>
      </c>
      <c r="D4018" t="s">
        <v>619</v>
      </c>
      <c r="E4018" t="s">
        <v>620</v>
      </c>
      <c r="G4018" s="6" t="s">
        <v>88</v>
      </c>
      <c r="H4018" t="s">
        <v>87</v>
      </c>
      <c r="I4018" t="s">
        <v>45</v>
      </c>
      <c r="J4018" t="s">
        <v>93</v>
      </c>
      <c r="K4018">
        <v>13</v>
      </c>
      <c r="L4018">
        <v>99</v>
      </c>
      <c r="M4018" t="s">
        <v>621</v>
      </c>
      <c r="N4018">
        <v>99</v>
      </c>
      <c r="O4018" t="s">
        <v>24</v>
      </c>
      <c r="P4018" cm="1">
        <f t="array" ref="P4018">IF(Q4018&gt;0,INDEX(Q4018:Q16152,MATCH(TRUE,INDEX(Q4018:Q16152="",,),0)-1),"")</f>
        <v>3</v>
      </c>
      <c r="Q4018">
        <f t="shared" si="91"/>
        <v>1</v>
      </c>
      <c r="R4018">
        <f>IF(P4018="","",0)</f>
        <v>0</v>
      </c>
    </row>
    <row r="4019" spans="1:18" x14ac:dyDescent="0.3">
      <c r="A4019" t="s">
        <v>618</v>
      </c>
      <c r="B4019" s="1">
        <v>38728</v>
      </c>
      <c r="C4019" t="s">
        <v>82</v>
      </c>
      <c r="D4019" t="s">
        <v>619</v>
      </c>
      <c r="E4019" t="s">
        <v>620</v>
      </c>
      <c r="G4019" s="6" t="s">
        <v>88</v>
      </c>
      <c r="H4019" t="s">
        <v>72</v>
      </c>
      <c r="I4019" t="s">
        <v>45</v>
      </c>
      <c r="J4019" t="s">
        <v>93</v>
      </c>
      <c r="K4019">
        <v>3</v>
      </c>
      <c r="L4019">
        <v>79</v>
      </c>
      <c r="M4019" t="s">
        <v>621</v>
      </c>
      <c r="N4019">
        <v>79</v>
      </c>
      <c r="O4019" t="s">
        <v>24</v>
      </c>
      <c r="P4019" cm="1">
        <f t="array" ref="P4019">IF(Q4019&gt;0,INDEX(Q4019:Q16153,MATCH(TRUE,INDEX(Q4019:Q16153="",,),0)-1),"")</f>
        <v>3</v>
      </c>
      <c r="Q4019">
        <f t="shared" si="91"/>
        <v>1</v>
      </c>
      <c r="R4019">
        <f>IF(P4019="","",0)</f>
        <v>0</v>
      </c>
    </row>
    <row r="4020" spans="1:18" x14ac:dyDescent="0.3">
      <c r="A4020" t="s">
        <v>618</v>
      </c>
      <c r="B4020" s="1">
        <v>38728</v>
      </c>
      <c r="C4020" t="s">
        <v>82</v>
      </c>
      <c r="D4020" t="s">
        <v>619</v>
      </c>
      <c r="E4020" t="s">
        <v>620</v>
      </c>
      <c r="G4020" s="6" t="s">
        <v>88</v>
      </c>
      <c r="H4020" t="s">
        <v>100</v>
      </c>
      <c r="I4020" t="s">
        <v>21</v>
      </c>
      <c r="J4020" t="s">
        <v>73</v>
      </c>
      <c r="K4020">
        <v>49</v>
      </c>
      <c r="L4020">
        <v>9.1</v>
      </c>
      <c r="M4020" t="s">
        <v>621</v>
      </c>
      <c r="N4020">
        <v>9.1</v>
      </c>
      <c r="O4020" t="s">
        <v>24</v>
      </c>
      <c r="P4020" cm="1">
        <f t="array" ref="P4020">IF(Q4020&gt;0,INDEX(Q4020:Q16154,MATCH(TRUE,INDEX(Q4020:Q16154="",,),0)-1),"")</f>
        <v>3</v>
      </c>
      <c r="Q4020">
        <f t="shared" si="91"/>
        <v>1</v>
      </c>
      <c r="R4020">
        <f>IF(P4020="","",0)</f>
        <v>0</v>
      </c>
    </row>
    <row r="4021" spans="1:18" x14ac:dyDescent="0.3">
      <c r="A4021" t="s">
        <v>618</v>
      </c>
      <c r="B4021" s="1">
        <v>38728</v>
      </c>
      <c r="C4021" t="s">
        <v>82</v>
      </c>
      <c r="D4021" t="s">
        <v>619</v>
      </c>
      <c r="E4021" t="s">
        <v>620</v>
      </c>
      <c r="G4021" s="6" t="s">
        <v>88</v>
      </c>
      <c r="H4021" t="s">
        <v>87</v>
      </c>
      <c r="I4021" t="s">
        <v>21</v>
      </c>
      <c r="J4021" t="s">
        <v>73</v>
      </c>
      <c r="K4021">
        <v>55</v>
      </c>
      <c r="L4021">
        <v>22.6</v>
      </c>
      <c r="M4021" t="s">
        <v>621</v>
      </c>
      <c r="N4021">
        <v>22.6</v>
      </c>
      <c r="O4021" t="s">
        <v>24</v>
      </c>
      <c r="P4021" cm="1">
        <f t="array" ref="P4021">IF(Q4021&gt;0,INDEX(Q4021:Q16155,MATCH(TRUE,INDEX(Q4021:Q16155="",,),0)-1),"")</f>
        <v>3</v>
      </c>
      <c r="Q4021">
        <f t="shared" si="91"/>
        <v>1</v>
      </c>
      <c r="R4021">
        <f>IF(P4021="","",0)</f>
        <v>0</v>
      </c>
    </row>
    <row r="4022" spans="1:18" x14ac:dyDescent="0.3">
      <c r="A4022" t="s">
        <v>618</v>
      </c>
      <c r="B4022" s="1">
        <v>38728</v>
      </c>
      <c r="C4022" t="s">
        <v>82</v>
      </c>
      <c r="D4022" t="s">
        <v>619</v>
      </c>
      <c r="E4022" t="s">
        <v>620</v>
      </c>
      <c r="G4022" s="6" t="s">
        <v>88</v>
      </c>
      <c r="H4022" t="s">
        <v>100</v>
      </c>
      <c r="I4022" t="s">
        <v>583</v>
      </c>
      <c r="J4022" t="s">
        <v>93</v>
      </c>
      <c r="K4022">
        <v>1</v>
      </c>
      <c r="L4022">
        <v>40</v>
      </c>
      <c r="M4022" t="s">
        <v>621</v>
      </c>
      <c r="N4022">
        <v>40</v>
      </c>
      <c r="O4022" t="s">
        <v>24</v>
      </c>
      <c r="P4022" cm="1">
        <f t="array" ref="P4022">IF(Q4022&gt;0,INDEX(Q4022:Q16156,MATCH(TRUE,INDEX(Q4022:Q16156="",,),0)-1),"")</f>
        <v>3</v>
      </c>
      <c r="Q4022">
        <f t="shared" si="91"/>
        <v>1</v>
      </c>
      <c r="R4022">
        <f>IF(P4022="","",0)</f>
        <v>0</v>
      </c>
    </row>
    <row r="4023" spans="1:18" x14ac:dyDescent="0.3">
      <c r="A4023" t="s">
        <v>618</v>
      </c>
      <c r="B4023" s="1">
        <v>38728</v>
      </c>
      <c r="C4023" t="s">
        <v>82</v>
      </c>
      <c r="D4023" t="s">
        <v>619</v>
      </c>
      <c r="E4023" t="s">
        <v>620</v>
      </c>
      <c r="G4023" s="6" t="s">
        <v>88</v>
      </c>
      <c r="H4023" t="s">
        <v>72</v>
      </c>
      <c r="I4023" t="s">
        <v>583</v>
      </c>
      <c r="J4023" t="s">
        <v>93</v>
      </c>
      <c r="K4023">
        <v>8</v>
      </c>
      <c r="L4023">
        <v>40</v>
      </c>
      <c r="M4023" t="s">
        <v>621</v>
      </c>
      <c r="N4023">
        <v>40</v>
      </c>
      <c r="O4023" t="s">
        <v>24</v>
      </c>
      <c r="P4023" cm="1">
        <f t="array" ref="P4023">IF(Q4023&gt;0,INDEX(Q4023:Q16157,MATCH(TRUE,INDEX(Q4023:Q16157="",,),0)-1),"")</f>
        <v>3</v>
      </c>
      <c r="Q4023">
        <f t="shared" si="91"/>
        <v>1</v>
      </c>
      <c r="R4023">
        <f>IF(P4023="","",0)</f>
        <v>0</v>
      </c>
    </row>
    <row r="4024" spans="1:18" x14ac:dyDescent="0.3">
      <c r="A4024" t="s">
        <v>618</v>
      </c>
      <c r="B4024" s="1">
        <v>38728</v>
      </c>
      <c r="C4024" t="s">
        <v>82</v>
      </c>
      <c r="D4024" t="s">
        <v>619</v>
      </c>
      <c r="E4024" t="s">
        <v>620</v>
      </c>
      <c r="G4024" t="s">
        <v>19</v>
      </c>
      <c r="H4024" t="s">
        <v>102</v>
      </c>
      <c r="I4024" t="s">
        <v>45</v>
      </c>
      <c r="J4024" t="s">
        <v>93</v>
      </c>
      <c r="K4024">
        <v>29</v>
      </c>
      <c r="L4024">
        <v>748</v>
      </c>
      <c r="M4024" t="s">
        <v>607</v>
      </c>
      <c r="N4024">
        <v>750</v>
      </c>
      <c r="P4024" cm="1">
        <f t="array" ref="P4024">IF(Q4024&gt;0,INDEX(Q4024:Q16158,MATCH(TRUE,INDEX(Q4024:Q16158="",,),0)-1),"")</f>
        <v>3</v>
      </c>
      <c r="Q4024">
        <f t="shared" si="91"/>
        <v>2</v>
      </c>
      <c r="R4024">
        <f>IF(P4024="","",0)</f>
        <v>0</v>
      </c>
    </row>
    <row r="4025" spans="1:18" x14ac:dyDescent="0.3">
      <c r="A4025" t="s">
        <v>618</v>
      </c>
      <c r="B4025" s="1">
        <v>38728</v>
      </c>
      <c r="C4025" t="s">
        <v>82</v>
      </c>
      <c r="D4025" t="s">
        <v>619</v>
      </c>
      <c r="E4025" t="s">
        <v>620</v>
      </c>
      <c r="G4025" t="s">
        <v>19</v>
      </c>
      <c r="H4025" t="s">
        <v>100</v>
      </c>
      <c r="I4025" t="s">
        <v>45</v>
      </c>
      <c r="J4025" t="s">
        <v>93</v>
      </c>
      <c r="K4025">
        <v>46</v>
      </c>
      <c r="L4025">
        <v>80</v>
      </c>
      <c r="M4025" t="s">
        <v>607</v>
      </c>
      <c r="N4025">
        <v>85</v>
      </c>
      <c r="P4025" cm="1">
        <f t="array" ref="P4025">IF(Q4025&gt;0,INDEX(Q4025:Q16159,MATCH(TRUE,INDEX(Q4025:Q16159="",,),0)-1),"")</f>
        <v>3</v>
      </c>
      <c r="Q4025">
        <f t="shared" si="91"/>
        <v>2</v>
      </c>
      <c r="R4025">
        <f>IF(P4025="","",0)</f>
        <v>0</v>
      </c>
    </row>
    <row r="4026" spans="1:18" x14ac:dyDescent="0.3">
      <c r="A4026" t="s">
        <v>618</v>
      </c>
      <c r="B4026" s="1">
        <v>38728</v>
      </c>
      <c r="C4026" t="s">
        <v>82</v>
      </c>
      <c r="D4026" t="s">
        <v>619</v>
      </c>
      <c r="E4026" t="s">
        <v>620</v>
      </c>
      <c r="G4026" t="s">
        <v>19</v>
      </c>
      <c r="H4026" t="s">
        <v>72</v>
      </c>
      <c r="I4026" t="s">
        <v>21</v>
      </c>
      <c r="J4026" t="s">
        <v>73</v>
      </c>
      <c r="K4026">
        <v>314</v>
      </c>
      <c r="L4026">
        <v>10</v>
      </c>
      <c r="M4026" t="s">
        <v>607</v>
      </c>
      <c r="N4026">
        <v>15</v>
      </c>
      <c r="P4026" cm="1">
        <f t="array" ref="P4026">IF(Q4026&gt;0,INDEX(Q4026:Q16160,MATCH(TRUE,INDEX(Q4026:Q16160="",,),0)-1),"")</f>
        <v>3</v>
      </c>
      <c r="Q4026">
        <f t="shared" si="91"/>
        <v>2</v>
      </c>
      <c r="R4026">
        <f>IF(P4026="","",0)</f>
        <v>0</v>
      </c>
    </row>
    <row r="4027" spans="1:18" x14ac:dyDescent="0.3">
      <c r="A4027" t="s">
        <v>618</v>
      </c>
      <c r="B4027" s="1">
        <v>38728</v>
      </c>
      <c r="C4027" t="s">
        <v>82</v>
      </c>
      <c r="D4027" t="s">
        <v>619</v>
      </c>
      <c r="E4027" t="s">
        <v>620</v>
      </c>
      <c r="G4027" s="6" t="s">
        <v>88</v>
      </c>
      <c r="H4027" t="s">
        <v>85</v>
      </c>
      <c r="I4027" t="s">
        <v>45</v>
      </c>
      <c r="J4027" t="s">
        <v>93</v>
      </c>
      <c r="K4027">
        <v>14</v>
      </c>
      <c r="L4027">
        <v>82</v>
      </c>
      <c r="M4027" t="s">
        <v>607</v>
      </c>
      <c r="N4027">
        <v>82</v>
      </c>
      <c r="P4027" cm="1">
        <f t="array" ref="P4027">IF(Q4027&gt;0,INDEX(Q4027:Q16161,MATCH(TRUE,INDEX(Q4027:Q16161="",,),0)-1),"")</f>
        <v>3</v>
      </c>
      <c r="Q4027">
        <f t="shared" si="91"/>
        <v>2</v>
      </c>
      <c r="R4027">
        <f>IF(P4027="","",0)</f>
        <v>0</v>
      </c>
    </row>
    <row r="4028" spans="1:18" x14ac:dyDescent="0.3">
      <c r="A4028" t="s">
        <v>618</v>
      </c>
      <c r="B4028" s="1">
        <v>38728</v>
      </c>
      <c r="C4028" t="s">
        <v>82</v>
      </c>
      <c r="D4028" t="s">
        <v>619</v>
      </c>
      <c r="E4028" t="s">
        <v>620</v>
      </c>
      <c r="G4028" s="6" t="s">
        <v>88</v>
      </c>
      <c r="H4028" t="s">
        <v>87</v>
      </c>
      <c r="I4028" t="s">
        <v>45</v>
      </c>
      <c r="J4028" t="s">
        <v>93</v>
      </c>
      <c r="K4028">
        <v>13</v>
      </c>
      <c r="L4028">
        <v>99</v>
      </c>
      <c r="M4028" t="s">
        <v>607</v>
      </c>
      <c r="N4028">
        <v>99</v>
      </c>
      <c r="P4028" cm="1">
        <f t="array" ref="P4028">IF(Q4028&gt;0,INDEX(Q4028:Q16162,MATCH(TRUE,INDEX(Q4028:Q16162="",,),0)-1),"")</f>
        <v>3</v>
      </c>
      <c r="Q4028">
        <f t="shared" si="91"/>
        <v>2</v>
      </c>
      <c r="R4028">
        <f>IF(P4028="","",0)</f>
        <v>0</v>
      </c>
    </row>
    <row r="4029" spans="1:18" x14ac:dyDescent="0.3">
      <c r="A4029" t="s">
        <v>618</v>
      </c>
      <c r="B4029" s="1">
        <v>38728</v>
      </c>
      <c r="C4029" t="s">
        <v>82</v>
      </c>
      <c r="D4029" t="s">
        <v>619</v>
      </c>
      <c r="E4029" t="s">
        <v>620</v>
      </c>
      <c r="G4029" s="6" t="s">
        <v>88</v>
      </c>
      <c r="H4029" t="s">
        <v>72</v>
      </c>
      <c r="I4029" t="s">
        <v>45</v>
      </c>
      <c r="J4029" t="s">
        <v>93</v>
      </c>
      <c r="K4029">
        <v>3</v>
      </c>
      <c r="L4029">
        <v>79</v>
      </c>
      <c r="M4029" t="s">
        <v>607</v>
      </c>
      <c r="N4029">
        <v>79</v>
      </c>
      <c r="P4029" cm="1">
        <f t="array" ref="P4029">IF(Q4029&gt;0,INDEX(Q4029:Q16163,MATCH(TRUE,INDEX(Q4029:Q16163="",,),0)-1),"")</f>
        <v>3</v>
      </c>
      <c r="Q4029">
        <f t="shared" si="91"/>
        <v>2</v>
      </c>
      <c r="R4029">
        <f>IF(P4029="","",0)</f>
        <v>0</v>
      </c>
    </row>
    <row r="4030" spans="1:18" x14ac:dyDescent="0.3">
      <c r="A4030" t="s">
        <v>618</v>
      </c>
      <c r="B4030" s="1">
        <v>38728</v>
      </c>
      <c r="C4030" t="s">
        <v>82</v>
      </c>
      <c r="D4030" t="s">
        <v>619</v>
      </c>
      <c r="E4030" t="s">
        <v>620</v>
      </c>
      <c r="G4030" s="6" t="s">
        <v>88</v>
      </c>
      <c r="H4030" t="s">
        <v>100</v>
      </c>
      <c r="I4030" t="s">
        <v>21</v>
      </c>
      <c r="J4030" t="s">
        <v>73</v>
      </c>
      <c r="K4030">
        <v>49</v>
      </c>
      <c r="L4030">
        <v>9.1</v>
      </c>
      <c r="M4030" t="s">
        <v>607</v>
      </c>
      <c r="N4030">
        <v>9.1</v>
      </c>
      <c r="P4030" cm="1">
        <f t="array" ref="P4030">IF(Q4030&gt;0,INDEX(Q4030:Q16164,MATCH(TRUE,INDEX(Q4030:Q16164="",,),0)-1),"")</f>
        <v>3</v>
      </c>
      <c r="Q4030">
        <f t="shared" si="91"/>
        <v>2</v>
      </c>
      <c r="R4030">
        <f>IF(P4030="","",0)</f>
        <v>0</v>
      </c>
    </row>
    <row r="4031" spans="1:18" x14ac:dyDescent="0.3">
      <c r="A4031" t="s">
        <v>618</v>
      </c>
      <c r="B4031" s="1">
        <v>38728</v>
      </c>
      <c r="C4031" t="s">
        <v>82</v>
      </c>
      <c r="D4031" t="s">
        <v>619</v>
      </c>
      <c r="E4031" t="s">
        <v>620</v>
      </c>
      <c r="G4031" s="6" t="s">
        <v>88</v>
      </c>
      <c r="H4031" t="s">
        <v>87</v>
      </c>
      <c r="I4031" t="s">
        <v>21</v>
      </c>
      <c r="J4031" t="s">
        <v>73</v>
      </c>
      <c r="K4031">
        <v>55</v>
      </c>
      <c r="L4031">
        <v>22.6</v>
      </c>
      <c r="M4031" t="s">
        <v>607</v>
      </c>
      <c r="N4031">
        <v>22.6</v>
      </c>
      <c r="P4031" cm="1">
        <f t="array" ref="P4031">IF(Q4031&gt;0,INDEX(Q4031:Q16165,MATCH(TRUE,INDEX(Q4031:Q16165="",,),0)-1),"")</f>
        <v>3</v>
      </c>
      <c r="Q4031">
        <f t="shared" si="91"/>
        <v>2</v>
      </c>
      <c r="R4031">
        <f>IF(P4031="","",0)</f>
        <v>0</v>
      </c>
    </row>
    <row r="4032" spans="1:18" x14ac:dyDescent="0.3">
      <c r="A4032" t="s">
        <v>618</v>
      </c>
      <c r="B4032" s="1">
        <v>38728</v>
      </c>
      <c r="C4032" t="s">
        <v>82</v>
      </c>
      <c r="D4032" t="s">
        <v>619</v>
      </c>
      <c r="E4032" t="s">
        <v>620</v>
      </c>
      <c r="G4032" s="6" t="s">
        <v>88</v>
      </c>
      <c r="H4032" t="s">
        <v>100</v>
      </c>
      <c r="I4032" t="s">
        <v>583</v>
      </c>
      <c r="J4032" t="s">
        <v>93</v>
      </c>
      <c r="K4032">
        <v>1</v>
      </c>
      <c r="L4032">
        <v>40</v>
      </c>
      <c r="M4032" t="s">
        <v>607</v>
      </c>
      <c r="N4032">
        <v>40</v>
      </c>
      <c r="P4032" cm="1">
        <f t="array" ref="P4032">IF(Q4032&gt;0,INDEX(Q4032:Q16166,MATCH(TRUE,INDEX(Q4032:Q16166="",,),0)-1),"")</f>
        <v>3</v>
      </c>
      <c r="Q4032">
        <f t="shared" si="91"/>
        <v>2</v>
      </c>
      <c r="R4032">
        <f>IF(P4032="","",0)</f>
        <v>0</v>
      </c>
    </row>
    <row r="4033" spans="1:18" x14ac:dyDescent="0.3">
      <c r="A4033" t="s">
        <v>618</v>
      </c>
      <c r="B4033" s="1">
        <v>38728</v>
      </c>
      <c r="C4033" t="s">
        <v>82</v>
      </c>
      <c r="D4033" t="s">
        <v>619</v>
      </c>
      <c r="E4033" t="s">
        <v>620</v>
      </c>
      <c r="G4033" s="6" t="s">
        <v>88</v>
      </c>
      <c r="H4033" t="s">
        <v>72</v>
      </c>
      <c r="I4033" t="s">
        <v>583</v>
      </c>
      <c r="J4033" t="s">
        <v>93</v>
      </c>
      <c r="K4033">
        <v>8</v>
      </c>
      <c r="L4033">
        <v>40</v>
      </c>
      <c r="M4033" t="s">
        <v>607</v>
      </c>
      <c r="N4033">
        <v>40</v>
      </c>
      <c r="P4033" cm="1">
        <f t="array" ref="P4033">IF(Q4033&gt;0,INDEX(Q4033:Q16167,MATCH(TRUE,INDEX(Q4033:Q16167="",,),0)-1),"")</f>
        <v>3</v>
      </c>
      <c r="Q4033">
        <f t="shared" si="91"/>
        <v>2</v>
      </c>
      <c r="R4033">
        <f>IF(P4033="","",0)</f>
        <v>0</v>
      </c>
    </row>
    <row r="4034" spans="1:18" x14ac:dyDescent="0.3">
      <c r="A4034" t="s">
        <v>618</v>
      </c>
      <c r="B4034" s="1">
        <v>38728</v>
      </c>
      <c r="C4034" t="s">
        <v>82</v>
      </c>
      <c r="D4034" t="s">
        <v>619</v>
      </c>
      <c r="E4034" t="s">
        <v>620</v>
      </c>
      <c r="G4034" t="s">
        <v>19</v>
      </c>
      <c r="H4034" t="s">
        <v>102</v>
      </c>
      <c r="I4034" t="s">
        <v>45</v>
      </c>
      <c r="J4034" t="s">
        <v>93</v>
      </c>
      <c r="K4034">
        <v>29</v>
      </c>
      <c r="L4034">
        <v>748</v>
      </c>
      <c r="M4034" t="s">
        <v>49</v>
      </c>
      <c r="N4034">
        <v>748</v>
      </c>
      <c r="P4034" cm="1">
        <f t="array" ref="P4034">IF(Q4034&gt;0,INDEX(Q4034:Q16168,MATCH(TRUE,INDEX(Q4034:Q16168="",,),0)-1),"")</f>
        <v>3</v>
      </c>
      <c r="Q4034">
        <f t="shared" si="91"/>
        <v>3</v>
      </c>
      <c r="R4034">
        <f>IF(P4034="","",0)</f>
        <v>0</v>
      </c>
    </row>
    <row r="4035" spans="1:18" x14ac:dyDescent="0.3">
      <c r="A4035" t="s">
        <v>618</v>
      </c>
      <c r="B4035" s="1">
        <v>38728</v>
      </c>
      <c r="C4035" t="s">
        <v>82</v>
      </c>
      <c r="D4035" t="s">
        <v>619</v>
      </c>
      <c r="E4035" t="s">
        <v>620</v>
      </c>
      <c r="G4035" t="s">
        <v>19</v>
      </c>
      <c r="H4035" t="s">
        <v>100</v>
      </c>
      <c r="I4035" t="s">
        <v>45</v>
      </c>
      <c r="J4035" t="s">
        <v>93</v>
      </c>
      <c r="K4035">
        <v>46</v>
      </c>
      <c r="L4035">
        <v>80</v>
      </c>
      <c r="M4035" t="s">
        <v>49</v>
      </c>
      <c r="N4035">
        <v>80</v>
      </c>
      <c r="P4035" cm="1">
        <f t="array" ref="P4035">IF(Q4035&gt;0,INDEX(Q4035:Q16169,MATCH(TRUE,INDEX(Q4035:Q16169="",,),0)-1),"")</f>
        <v>3</v>
      </c>
      <c r="Q4035">
        <f t="shared" si="91"/>
        <v>3</v>
      </c>
      <c r="R4035">
        <f>IF(P4035="","",0)</f>
        <v>0</v>
      </c>
    </row>
    <row r="4036" spans="1:18" x14ac:dyDescent="0.3">
      <c r="A4036" t="s">
        <v>618</v>
      </c>
      <c r="B4036" s="1">
        <v>38728</v>
      </c>
      <c r="C4036" t="s">
        <v>82</v>
      </c>
      <c r="D4036" t="s">
        <v>619</v>
      </c>
      <c r="E4036" t="s">
        <v>620</v>
      </c>
      <c r="G4036" t="s">
        <v>19</v>
      </c>
      <c r="H4036" t="s">
        <v>72</v>
      </c>
      <c r="I4036" t="s">
        <v>21</v>
      </c>
      <c r="J4036" t="s">
        <v>73</v>
      </c>
      <c r="K4036">
        <v>314</v>
      </c>
      <c r="L4036">
        <v>10</v>
      </c>
      <c r="M4036" t="s">
        <v>49</v>
      </c>
      <c r="N4036">
        <v>11</v>
      </c>
      <c r="P4036" cm="1">
        <f t="array" ref="P4036">IF(Q4036&gt;0,INDEX(Q4036:Q16170,MATCH(TRUE,INDEX(Q4036:Q16170="",,),0)-1),"")</f>
        <v>3</v>
      </c>
      <c r="Q4036">
        <f t="shared" si="91"/>
        <v>3</v>
      </c>
      <c r="R4036">
        <f>IF(P4036="","",0)</f>
        <v>0</v>
      </c>
    </row>
    <row r="4037" spans="1:18" x14ac:dyDescent="0.3">
      <c r="A4037" t="s">
        <v>618</v>
      </c>
      <c r="B4037" s="1">
        <v>38728</v>
      </c>
      <c r="C4037" t="s">
        <v>82</v>
      </c>
      <c r="D4037" t="s">
        <v>619</v>
      </c>
      <c r="E4037" t="s">
        <v>620</v>
      </c>
      <c r="G4037" s="6" t="s">
        <v>88</v>
      </c>
      <c r="H4037" t="s">
        <v>85</v>
      </c>
      <c r="I4037" t="s">
        <v>45</v>
      </c>
      <c r="J4037" t="s">
        <v>93</v>
      </c>
      <c r="K4037">
        <v>14</v>
      </c>
      <c r="L4037">
        <v>82</v>
      </c>
      <c r="M4037" t="s">
        <v>49</v>
      </c>
      <c r="N4037">
        <v>82</v>
      </c>
      <c r="P4037" cm="1">
        <f t="array" ref="P4037">IF(Q4037&gt;0,INDEX(Q4037:Q16171,MATCH(TRUE,INDEX(Q4037:Q16171="",,),0)-1),"")</f>
        <v>3</v>
      </c>
      <c r="Q4037">
        <f t="shared" si="91"/>
        <v>3</v>
      </c>
      <c r="R4037">
        <f>IF(P4037="","",0)</f>
        <v>0</v>
      </c>
    </row>
    <row r="4038" spans="1:18" x14ac:dyDescent="0.3">
      <c r="A4038" t="s">
        <v>618</v>
      </c>
      <c r="B4038" s="1">
        <v>38728</v>
      </c>
      <c r="C4038" t="s">
        <v>82</v>
      </c>
      <c r="D4038" t="s">
        <v>619</v>
      </c>
      <c r="E4038" t="s">
        <v>620</v>
      </c>
      <c r="G4038" s="6" t="s">
        <v>88</v>
      </c>
      <c r="H4038" t="s">
        <v>87</v>
      </c>
      <c r="I4038" t="s">
        <v>45</v>
      </c>
      <c r="J4038" t="s">
        <v>93</v>
      </c>
      <c r="K4038">
        <v>13</v>
      </c>
      <c r="L4038">
        <v>99</v>
      </c>
      <c r="M4038" t="s">
        <v>49</v>
      </c>
      <c r="N4038">
        <v>99</v>
      </c>
      <c r="P4038" cm="1">
        <f t="array" ref="P4038">IF(Q4038&gt;0,INDEX(Q4038:Q16172,MATCH(TRUE,INDEX(Q4038:Q16172="",,),0)-1),"")</f>
        <v>3</v>
      </c>
      <c r="Q4038">
        <f t="shared" si="91"/>
        <v>3</v>
      </c>
      <c r="R4038">
        <f>IF(P4038="","",0)</f>
        <v>0</v>
      </c>
    </row>
    <row r="4039" spans="1:18" x14ac:dyDescent="0.3">
      <c r="A4039" t="s">
        <v>618</v>
      </c>
      <c r="B4039" s="1">
        <v>38728</v>
      </c>
      <c r="C4039" t="s">
        <v>82</v>
      </c>
      <c r="D4039" t="s">
        <v>619</v>
      </c>
      <c r="E4039" t="s">
        <v>620</v>
      </c>
      <c r="G4039" s="6" t="s">
        <v>88</v>
      </c>
      <c r="H4039" t="s">
        <v>72</v>
      </c>
      <c r="I4039" t="s">
        <v>45</v>
      </c>
      <c r="J4039" t="s">
        <v>93</v>
      </c>
      <c r="K4039">
        <v>3</v>
      </c>
      <c r="L4039">
        <v>79</v>
      </c>
      <c r="M4039" t="s">
        <v>49</v>
      </c>
      <c r="N4039">
        <v>79</v>
      </c>
      <c r="P4039" cm="1">
        <f t="array" ref="P4039">IF(Q4039&gt;0,INDEX(Q4039:Q16173,MATCH(TRUE,INDEX(Q4039:Q16173="",,),0)-1),"")</f>
        <v>3</v>
      </c>
      <c r="Q4039">
        <f t="shared" si="91"/>
        <v>3</v>
      </c>
      <c r="R4039">
        <f>IF(P4039="","",0)</f>
        <v>0</v>
      </c>
    </row>
    <row r="4040" spans="1:18" x14ac:dyDescent="0.3">
      <c r="A4040" t="s">
        <v>618</v>
      </c>
      <c r="B4040" s="1">
        <v>38728</v>
      </c>
      <c r="C4040" t="s">
        <v>82</v>
      </c>
      <c r="D4040" t="s">
        <v>619</v>
      </c>
      <c r="E4040" t="s">
        <v>620</v>
      </c>
      <c r="G4040" s="6" t="s">
        <v>88</v>
      </c>
      <c r="H4040" t="s">
        <v>100</v>
      </c>
      <c r="I4040" t="s">
        <v>21</v>
      </c>
      <c r="J4040" t="s">
        <v>73</v>
      </c>
      <c r="K4040">
        <v>49</v>
      </c>
      <c r="L4040">
        <v>9.1</v>
      </c>
      <c r="M4040" t="s">
        <v>49</v>
      </c>
      <c r="N4040">
        <v>9.1</v>
      </c>
      <c r="P4040" cm="1">
        <f t="array" ref="P4040">IF(Q4040&gt;0,INDEX(Q4040:Q16174,MATCH(TRUE,INDEX(Q4040:Q16174="",,),0)-1),"")</f>
        <v>3</v>
      </c>
      <c r="Q4040">
        <f t="shared" si="91"/>
        <v>3</v>
      </c>
      <c r="R4040">
        <f>IF(P4040="","",0)</f>
        <v>0</v>
      </c>
    </row>
    <row r="4041" spans="1:18" x14ac:dyDescent="0.3">
      <c r="A4041" t="s">
        <v>618</v>
      </c>
      <c r="B4041" s="1">
        <v>38728</v>
      </c>
      <c r="C4041" t="s">
        <v>82</v>
      </c>
      <c r="D4041" t="s">
        <v>619</v>
      </c>
      <c r="E4041" t="s">
        <v>620</v>
      </c>
      <c r="G4041" s="6" t="s">
        <v>88</v>
      </c>
      <c r="H4041" t="s">
        <v>87</v>
      </c>
      <c r="I4041" t="s">
        <v>21</v>
      </c>
      <c r="J4041" t="s">
        <v>73</v>
      </c>
      <c r="K4041">
        <v>55</v>
      </c>
      <c r="L4041">
        <v>22.6</v>
      </c>
      <c r="M4041" t="s">
        <v>49</v>
      </c>
      <c r="N4041">
        <v>22.6</v>
      </c>
      <c r="P4041" cm="1">
        <f t="array" ref="P4041">IF(Q4041&gt;0,INDEX(Q4041:Q16175,MATCH(TRUE,INDEX(Q4041:Q16175="",,),0)-1),"")</f>
        <v>3</v>
      </c>
      <c r="Q4041">
        <f t="shared" si="91"/>
        <v>3</v>
      </c>
      <c r="R4041">
        <f>IF(P4041="","",0)</f>
        <v>0</v>
      </c>
    </row>
    <row r="4042" spans="1:18" x14ac:dyDescent="0.3">
      <c r="A4042" t="s">
        <v>618</v>
      </c>
      <c r="B4042" s="1">
        <v>38728</v>
      </c>
      <c r="C4042" t="s">
        <v>82</v>
      </c>
      <c r="D4042" t="s">
        <v>619</v>
      </c>
      <c r="E4042" t="s">
        <v>620</v>
      </c>
      <c r="G4042" s="6" t="s">
        <v>88</v>
      </c>
      <c r="H4042" t="s">
        <v>100</v>
      </c>
      <c r="I4042" t="s">
        <v>583</v>
      </c>
      <c r="J4042" t="s">
        <v>93</v>
      </c>
      <c r="K4042">
        <v>1</v>
      </c>
      <c r="L4042">
        <v>40</v>
      </c>
      <c r="M4042" t="s">
        <v>49</v>
      </c>
      <c r="N4042">
        <v>40</v>
      </c>
      <c r="P4042" cm="1">
        <f t="array" ref="P4042">IF(Q4042&gt;0,INDEX(Q4042:Q16176,MATCH(TRUE,INDEX(Q4042:Q16176="",,),0)-1),"")</f>
        <v>3</v>
      </c>
      <c r="Q4042">
        <f t="shared" si="91"/>
        <v>3</v>
      </c>
      <c r="R4042">
        <f>IF(P4042="","",0)</f>
        <v>0</v>
      </c>
    </row>
    <row r="4043" spans="1:18" x14ac:dyDescent="0.3">
      <c r="A4043" t="s">
        <v>618</v>
      </c>
      <c r="B4043" s="1">
        <v>38728</v>
      </c>
      <c r="C4043" t="s">
        <v>82</v>
      </c>
      <c r="D4043" t="s">
        <v>619</v>
      </c>
      <c r="E4043" t="s">
        <v>620</v>
      </c>
      <c r="G4043" s="6" t="s">
        <v>88</v>
      </c>
      <c r="H4043" t="s">
        <v>72</v>
      </c>
      <c r="I4043" t="s">
        <v>583</v>
      </c>
      <c r="J4043" t="s">
        <v>93</v>
      </c>
      <c r="K4043">
        <v>8</v>
      </c>
      <c r="L4043">
        <v>40</v>
      </c>
      <c r="M4043" t="s">
        <v>49</v>
      </c>
      <c r="N4043">
        <v>40</v>
      </c>
      <c r="P4043" cm="1">
        <f t="array" ref="P4043">IF(Q4043&gt;0,INDEX(Q4043:Q16177,MATCH(TRUE,INDEX(Q4043:Q16177="",,),0)-1),"")</f>
        <v>3</v>
      </c>
      <c r="Q4043">
        <f>INT((ROW()-4014)/10)+1</f>
        <v>3</v>
      </c>
      <c r="R4043">
        <f>IF(P4043="","",0)</f>
        <v>0</v>
      </c>
    </row>
    <row r="4044" spans="1:18" x14ac:dyDescent="0.3">
      <c r="P4044" t="str" cm="1">
        <f t="array" ref="P4044">IF(Q4044&gt;0,INDEX(Q4044:Q16178,MATCH(TRUE,INDEX(Q4044:Q16178="",,),0)-1),"")</f>
        <v/>
      </c>
      <c r="R4044" t="str">
        <f>IF(P4044="","",0)</f>
        <v/>
      </c>
    </row>
    <row r="4045" spans="1:18" x14ac:dyDescent="0.3">
      <c r="A4045" t="s">
        <v>618</v>
      </c>
      <c r="B4045" s="1">
        <v>38728</v>
      </c>
      <c r="C4045" t="s">
        <v>82</v>
      </c>
      <c r="D4045" t="s">
        <v>622</v>
      </c>
      <c r="E4045" t="s">
        <v>623</v>
      </c>
      <c r="G4045" t="s">
        <v>19</v>
      </c>
      <c r="H4045" t="s">
        <v>102</v>
      </c>
      <c r="I4045" t="s">
        <v>45</v>
      </c>
      <c r="J4045" t="s">
        <v>93</v>
      </c>
      <c r="K4045">
        <v>30</v>
      </c>
      <c r="L4045">
        <v>616</v>
      </c>
      <c r="M4045" t="s">
        <v>621</v>
      </c>
      <c r="N4045">
        <v>750</v>
      </c>
      <c r="O4045" t="s">
        <v>24</v>
      </c>
      <c r="P4045" cm="1">
        <f t="array" ref="P4045">IF(Q4045&gt;0,INDEX(Q4045:Q16179,MATCH(TRUE,INDEX(Q4045:Q16179="",,),0)-1),"")</f>
        <v>2</v>
      </c>
      <c r="Q4045">
        <v>1</v>
      </c>
      <c r="R4045">
        <f>IF(P4045="","",0)</f>
        <v>0</v>
      </c>
    </row>
    <row r="4046" spans="1:18" x14ac:dyDescent="0.3">
      <c r="A4046" t="s">
        <v>618</v>
      </c>
      <c r="B4046" s="1">
        <v>38728</v>
      </c>
      <c r="C4046" t="s">
        <v>82</v>
      </c>
      <c r="D4046" t="s">
        <v>622</v>
      </c>
      <c r="E4046" t="s">
        <v>623</v>
      </c>
      <c r="G4046" t="s">
        <v>19</v>
      </c>
      <c r="H4046" t="s">
        <v>100</v>
      </c>
      <c r="I4046" t="s">
        <v>45</v>
      </c>
      <c r="J4046" t="s">
        <v>93</v>
      </c>
      <c r="K4046">
        <v>89</v>
      </c>
      <c r="L4046">
        <v>85</v>
      </c>
      <c r="M4046" t="s">
        <v>621</v>
      </c>
      <c r="N4046">
        <v>125</v>
      </c>
      <c r="O4046" t="s">
        <v>24</v>
      </c>
      <c r="P4046" cm="1">
        <f t="array" ref="P4046">IF(Q4046&gt;0,INDEX(Q4046:Q16180,MATCH(TRUE,INDEX(Q4046:Q16180="",,),0)-1),"")</f>
        <v>2</v>
      </c>
      <c r="Q4046">
        <v>1</v>
      </c>
      <c r="R4046">
        <f>IF(P4046="","",0)</f>
        <v>0</v>
      </c>
    </row>
    <row r="4047" spans="1:18" x14ac:dyDescent="0.3">
      <c r="A4047" t="s">
        <v>618</v>
      </c>
      <c r="B4047" s="1">
        <v>38728</v>
      </c>
      <c r="C4047" t="s">
        <v>82</v>
      </c>
      <c r="D4047" t="s">
        <v>622</v>
      </c>
      <c r="E4047" t="s">
        <v>623</v>
      </c>
      <c r="G4047" t="s">
        <v>19</v>
      </c>
      <c r="H4047" t="s">
        <v>72</v>
      </c>
      <c r="I4047" t="s">
        <v>21</v>
      </c>
      <c r="J4047" t="s">
        <v>73</v>
      </c>
      <c r="K4047">
        <v>410</v>
      </c>
      <c r="L4047">
        <v>8</v>
      </c>
      <c r="M4047" t="s">
        <v>621</v>
      </c>
      <c r="N4047">
        <v>14.68</v>
      </c>
      <c r="O4047" t="s">
        <v>24</v>
      </c>
      <c r="P4047" cm="1">
        <f t="array" ref="P4047">IF(Q4047&gt;0,INDEX(Q4047:Q16181,MATCH(TRUE,INDEX(Q4047:Q16181="",,),0)-1),"")</f>
        <v>2</v>
      </c>
      <c r="Q4047">
        <v>1</v>
      </c>
      <c r="R4047">
        <f>IF(P4047="","",0)</f>
        <v>0</v>
      </c>
    </row>
    <row r="4048" spans="1:18" x14ac:dyDescent="0.3">
      <c r="A4048" t="s">
        <v>618</v>
      </c>
      <c r="B4048" s="1">
        <v>38728</v>
      </c>
      <c r="C4048" t="s">
        <v>82</v>
      </c>
      <c r="D4048" t="s">
        <v>622</v>
      </c>
      <c r="E4048" t="s">
        <v>623</v>
      </c>
      <c r="G4048" s="6" t="s">
        <v>88</v>
      </c>
      <c r="H4048" t="s">
        <v>87</v>
      </c>
      <c r="I4048" t="s">
        <v>45</v>
      </c>
      <c r="J4048" t="s">
        <v>93</v>
      </c>
      <c r="K4048">
        <v>15</v>
      </c>
      <c r="L4048">
        <v>106</v>
      </c>
      <c r="M4048" t="s">
        <v>621</v>
      </c>
      <c r="N4048">
        <v>106</v>
      </c>
      <c r="O4048" t="s">
        <v>24</v>
      </c>
      <c r="P4048" cm="1">
        <f t="array" ref="P4048">IF(Q4048&gt;0,INDEX(Q4048:Q16182,MATCH(TRUE,INDEX(Q4048:Q16182="",,),0)-1),"")</f>
        <v>2</v>
      </c>
      <c r="Q4048">
        <v>1</v>
      </c>
      <c r="R4048">
        <f>IF(P4048="","",0)</f>
        <v>0</v>
      </c>
    </row>
    <row r="4049" spans="1:18" x14ac:dyDescent="0.3">
      <c r="A4049" t="s">
        <v>618</v>
      </c>
      <c r="B4049" s="1">
        <v>38728</v>
      </c>
      <c r="C4049" t="s">
        <v>82</v>
      </c>
      <c r="D4049" t="s">
        <v>622</v>
      </c>
      <c r="E4049" t="s">
        <v>623</v>
      </c>
      <c r="G4049" s="6" t="s">
        <v>88</v>
      </c>
      <c r="H4049" t="s">
        <v>72</v>
      </c>
      <c r="I4049" t="s">
        <v>45</v>
      </c>
      <c r="J4049" t="s">
        <v>93</v>
      </c>
      <c r="K4049">
        <v>29</v>
      </c>
      <c r="L4049">
        <v>88</v>
      </c>
      <c r="M4049" t="s">
        <v>621</v>
      </c>
      <c r="N4049">
        <v>88</v>
      </c>
      <c r="O4049" t="s">
        <v>24</v>
      </c>
      <c r="P4049" cm="1">
        <f t="array" ref="P4049">IF(Q4049&gt;0,INDEX(Q4049:Q16183,MATCH(TRUE,INDEX(Q4049:Q16183="",,),0)-1),"")</f>
        <v>2</v>
      </c>
      <c r="Q4049">
        <v>1</v>
      </c>
      <c r="R4049">
        <f>IF(P4049="","",0)</f>
        <v>0</v>
      </c>
    </row>
    <row r="4050" spans="1:18" x14ac:dyDescent="0.3">
      <c r="A4050" t="s">
        <v>618</v>
      </c>
      <c r="B4050" s="1">
        <v>38728</v>
      </c>
      <c r="C4050" t="s">
        <v>82</v>
      </c>
      <c r="D4050" t="s">
        <v>622</v>
      </c>
      <c r="E4050" t="s">
        <v>623</v>
      </c>
      <c r="G4050" s="6" t="s">
        <v>88</v>
      </c>
      <c r="H4050" t="s">
        <v>100</v>
      </c>
      <c r="I4050" t="s">
        <v>21</v>
      </c>
      <c r="J4050" t="s">
        <v>73</v>
      </c>
      <c r="K4050">
        <v>175</v>
      </c>
      <c r="L4050">
        <v>7.15</v>
      </c>
      <c r="M4050" t="s">
        <v>621</v>
      </c>
      <c r="N4050">
        <v>7.15</v>
      </c>
      <c r="O4050" t="s">
        <v>24</v>
      </c>
      <c r="P4050" cm="1">
        <f t="array" ref="P4050">IF(Q4050&gt;0,INDEX(Q4050:Q16184,MATCH(TRUE,INDEX(Q4050:Q16184="",,),0)-1),"")</f>
        <v>2</v>
      </c>
      <c r="Q4050">
        <v>1</v>
      </c>
      <c r="R4050">
        <f>IF(P4050="","",0)</f>
        <v>0</v>
      </c>
    </row>
    <row r="4051" spans="1:18" x14ac:dyDescent="0.3">
      <c r="A4051" t="s">
        <v>618</v>
      </c>
      <c r="B4051" s="1">
        <v>38728</v>
      </c>
      <c r="C4051" t="s">
        <v>82</v>
      </c>
      <c r="D4051" t="s">
        <v>622</v>
      </c>
      <c r="E4051" t="s">
        <v>623</v>
      </c>
      <c r="G4051" s="6" t="s">
        <v>88</v>
      </c>
      <c r="H4051" t="s">
        <v>87</v>
      </c>
      <c r="I4051" t="s">
        <v>21</v>
      </c>
      <c r="J4051" t="s">
        <v>73</v>
      </c>
      <c r="K4051">
        <v>128</v>
      </c>
      <c r="L4051">
        <v>22</v>
      </c>
      <c r="M4051" t="s">
        <v>621</v>
      </c>
      <c r="N4051">
        <v>22</v>
      </c>
      <c r="O4051" t="s">
        <v>24</v>
      </c>
      <c r="P4051" cm="1">
        <f t="array" ref="P4051">IF(Q4051&gt;0,INDEX(Q4051:Q16185,MATCH(TRUE,INDEX(Q4051:Q16185="",,),0)-1),"")</f>
        <v>2</v>
      </c>
      <c r="Q4051">
        <v>1</v>
      </c>
      <c r="R4051">
        <f>IF(P4051="","",0)</f>
        <v>0</v>
      </c>
    </row>
    <row r="4052" spans="1:18" x14ac:dyDescent="0.3">
      <c r="A4052" t="s">
        <v>618</v>
      </c>
      <c r="B4052" s="1">
        <v>38728</v>
      </c>
      <c r="C4052" t="s">
        <v>82</v>
      </c>
      <c r="D4052" t="s">
        <v>622</v>
      </c>
      <c r="E4052" t="s">
        <v>623</v>
      </c>
      <c r="G4052" s="6" t="s">
        <v>88</v>
      </c>
      <c r="H4052" t="s">
        <v>100</v>
      </c>
      <c r="I4052" t="s">
        <v>583</v>
      </c>
      <c r="J4052" t="s">
        <v>93</v>
      </c>
      <c r="K4052">
        <v>17</v>
      </c>
      <c r="L4052">
        <v>40</v>
      </c>
      <c r="M4052" t="s">
        <v>621</v>
      </c>
      <c r="N4052">
        <v>40</v>
      </c>
      <c r="O4052" t="s">
        <v>24</v>
      </c>
      <c r="P4052" cm="1">
        <f t="array" ref="P4052">IF(Q4052&gt;0,INDEX(Q4052:Q16186,MATCH(TRUE,INDEX(Q4052:Q16186="",,),0)-1),"")</f>
        <v>2</v>
      </c>
      <c r="Q4052">
        <v>1</v>
      </c>
      <c r="R4052">
        <f>IF(P4052="","",0)</f>
        <v>0</v>
      </c>
    </row>
    <row r="4053" spans="1:18" x14ac:dyDescent="0.3">
      <c r="A4053" t="s">
        <v>618</v>
      </c>
      <c r="B4053" s="1">
        <v>38728</v>
      </c>
      <c r="C4053" t="s">
        <v>82</v>
      </c>
      <c r="D4053" t="s">
        <v>622</v>
      </c>
      <c r="E4053" t="s">
        <v>623</v>
      </c>
      <c r="G4053" s="6" t="s">
        <v>88</v>
      </c>
      <c r="H4053" t="s">
        <v>72</v>
      </c>
      <c r="I4053" t="s">
        <v>583</v>
      </c>
      <c r="J4053" t="s">
        <v>93</v>
      </c>
      <c r="K4053">
        <v>35</v>
      </c>
      <c r="L4053">
        <v>42</v>
      </c>
      <c r="M4053" t="s">
        <v>621</v>
      </c>
      <c r="N4053">
        <v>42</v>
      </c>
      <c r="O4053" t="s">
        <v>24</v>
      </c>
      <c r="P4053" cm="1">
        <f t="array" ref="P4053">IF(Q4053&gt;0,INDEX(Q4053:Q16187,MATCH(TRUE,INDEX(Q4053:Q16187="",,),0)-1),"")</f>
        <v>2</v>
      </c>
      <c r="Q4053">
        <v>1</v>
      </c>
      <c r="R4053">
        <f>IF(P4053="","",0)</f>
        <v>0</v>
      </c>
    </row>
    <row r="4054" spans="1:18" x14ac:dyDescent="0.3">
      <c r="A4054" t="s">
        <v>618</v>
      </c>
      <c r="B4054" s="1">
        <v>38728</v>
      </c>
      <c r="C4054" t="s">
        <v>82</v>
      </c>
      <c r="D4054" t="s">
        <v>622</v>
      </c>
      <c r="E4054" t="s">
        <v>623</v>
      </c>
      <c r="G4054" t="s">
        <v>19</v>
      </c>
      <c r="H4054" t="s">
        <v>102</v>
      </c>
      <c r="I4054" t="s">
        <v>45</v>
      </c>
      <c r="J4054" t="s">
        <v>93</v>
      </c>
      <c r="K4054">
        <v>30</v>
      </c>
      <c r="L4054">
        <v>616</v>
      </c>
      <c r="M4054" t="s">
        <v>99</v>
      </c>
      <c r="N4054">
        <v>617</v>
      </c>
      <c r="P4054" cm="1">
        <f t="array" ref="P4054">IF(Q4054&gt;0,INDEX(Q4054:Q16188,MATCH(TRUE,INDEX(Q4054:Q16188="",,),0)-1),"")</f>
        <v>2</v>
      </c>
      <c r="Q4054">
        <v>2</v>
      </c>
      <c r="R4054">
        <f>IF(P4054="","",0)</f>
        <v>0</v>
      </c>
    </row>
    <row r="4055" spans="1:18" x14ac:dyDescent="0.3">
      <c r="A4055" t="s">
        <v>618</v>
      </c>
      <c r="B4055" s="1">
        <v>38728</v>
      </c>
      <c r="C4055" t="s">
        <v>82</v>
      </c>
      <c r="D4055" t="s">
        <v>622</v>
      </c>
      <c r="E4055" t="s">
        <v>623</v>
      </c>
      <c r="G4055" t="s">
        <v>19</v>
      </c>
      <c r="H4055" t="s">
        <v>100</v>
      </c>
      <c r="I4055" t="s">
        <v>45</v>
      </c>
      <c r="J4055" t="s">
        <v>93</v>
      </c>
      <c r="K4055">
        <v>89</v>
      </c>
      <c r="L4055">
        <v>85</v>
      </c>
      <c r="M4055" t="s">
        <v>99</v>
      </c>
      <c r="N4055">
        <v>85</v>
      </c>
      <c r="P4055" cm="1">
        <f t="array" ref="P4055">IF(Q4055&gt;0,INDEX(Q4055:Q16189,MATCH(TRUE,INDEX(Q4055:Q16189="",,),0)-1),"")</f>
        <v>2</v>
      </c>
      <c r="Q4055">
        <v>2</v>
      </c>
      <c r="R4055">
        <f>IF(P4055="","",0)</f>
        <v>0</v>
      </c>
    </row>
    <row r="4056" spans="1:18" x14ac:dyDescent="0.3">
      <c r="A4056" t="s">
        <v>618</v>
      </c>
      <c r="B4056" s="1">
        <v>38728</v>
      </c>
      <c r="C4056" t="s">
        <v>82</v>
      </c>
      <c r="D4056" t="s">
        <v>622</v>
      </c>
      <c r="E4056" t="s">
        <v>623</v>
      </c>
      <c r="G4056" t="s">
        <v>19</v>
      </c>
      <c r="H4056" t="s">
        <v>72</v>
      </c>
      <c r="I4056" t="s">
        <v>21</v>
      </c>
      <c r="J4056" t="s">
        <v>73</v>
      </c>
      <c r="K4056">
        <v>410</v>
      </c>
      <c r="L4056">
        <v>8</v>
      </c>
      <c r="M4056" t="s">
        <v>99</v>
      </c>
      <c r="N4056">
        <v>8</v>
      </c>
      <c r="P4056" cm="1">
        <f t="array" ref="P4056">IF(Q4056&gt;0,INDEX(Q4056:Q16190,MATCH(TRUE,INDEX(Q4056:Q16190="",,),0)-1),"")</f>
        <v>2</v>
      </c>
      <c r="Q4056">
        <v>2</v>
      </c>
      <c r="R4056">
        <f>IF(P4056="","",0)</f>
        <v>0</v>
      </c>
    </row>
    <row r="4057" spans="1:18" x14ac:dyDescent="0.3">
      <c r="A4057" t="s">
        <v>618</v>
      </c>
      <c r="B4057" s="1">
        <v>38728</v>
      </c>
      <c r="C4057" t="s">
        <v>82</v>
      </c>
      <c r="D4057" t="s">
        <v>622</v>
      </c>
      <c r="E4057" t="s">
        <v>623</v>
      </c>
      <c r="G4057" s="6" t="s">
        <v>88</v>
      </c>
      <c r="H4057" t="s">
        <v>87</v>
      </c>
      <c r="I4057" t="s">
        <v>45</v>
      </c>
      <c r="J4057" t="s">
        <v>93</v>
      </c>
      <c r="K4057">
        <v>15</v>
      </c>
      <c r="L4057">
        <v>106</v>
      </c>
      <c r="M4057" t="s">
        <v>99</v>
      </c>
      <c r="N4057">
        <v>106</v>
      </c>
      <c r="P4057" cm="1">
        <f t="array" ref="P4057">IF(Q4057&gt;0,INDEX(Q4057:Q16191,MATCH(TRUE,INDEX(Q4057:Q16191="",,),0)-1),"")</f>
        <v>2</v>
      </c>
      <c r="Q4057">
        <v>2</v>
      </c>
      <c r="R4057">
        <f>IF(P4057="","",0)</f>
        <v>0</v>
      </c>
    </row>
    <row r="4058" spans="1:18" x14ac:dyDescent="0.3">
      <c r="A4058" t="s">
        <v>618</v>
      </c>
      <c r="B4058" s="1">
        <v>38728</v>
      </c>
      <c r="C4058" t="s">
        <v>82</v>
      </c>
      <c r="D4058" t="s">
        <v>622</v>
      </c>
      <c r="E4058" t="s">
        <v>623</v>
      </c>
      <c r="G4058" s="6" t="s">
        <v>88</v>
      </c>
      <c r="H4058" t="s">
        <v>72</v>
      </c>
      <c r="I4058" t="s">
        <v>45</v>
      </c>
      <c r="J4058" t="s">
        <v>93</v>
      </c>
      <c r="K4058">
        <v>29</v>
      </c>
      <c r="L4058">
        <v>88</v>
      </c>
      <c r="M4058" t="s">
        <v>99</v>
      </c>
      <c r="N4058">
        <v>88</v>
      </c>
      <c r="P4058" cm="1">
        <f t="array" ref="P4058">IF(Q4058&gt;0,INDEX(Q4058:Q16192,MATCH(TRUE,INDEX(Q4058:Q16192="",,),0)-1),"")</f>
        <v>2</v>
      </c>
      <c r="Q4058">
        <v>2</v>
      </c>
      <c r="R4058">
        <f>IF(P4058="","",0)</f>
        <v>0</v>
      </c>
    </row>
    <row r="4059" spans="1:18" x14ac:dyDescent="0.3">
      <c r="A4059" t="s">
        <v>618</v>
      </c>
      <c r="B4059" s="1">
        <v>38728</v>
      </c>
      <c r="C4059" t="s">
        <v>82</v>
      </c>
      <c r="D4059" t="s">
        <v>622</v>
      </c>
      <c r="E4059" t="s">
        <v>623</v>
      </c>
      <c r="G4059" s="6" t="s">
        <v>88</v>
      </c>
      <c r="H4059" t="s">
        <v>100</v>
      </c>
      <c r="I4059" t="s">
        <v>21</v>
      </c>
      <c r="J4059" t="s">
        <v>73</v>
      </c>
      <c r="K4059">
        <v>175</v>
      </c>
      <c r="L4059">
        <v>7.15</v>
      </c>
      <c r="M4059" t="s">
        <v>99</v>
      </c>
      <c r="N4059">
        <v>7.15</v>
      </c>
      <c r="P4059" cm="1">
        <f t="array" ref="P4059">IF(Q4059&gt;0,INDEX(Q4059:Q16193,MATCH(TRUE,INDEX(Q4059:Q16193="",,),0)-1),"")</f>
        <v>2</v>
      </c>
      <c r="Q4059">
        <v>2</v>
      </c>
      <c r="R4059">
        <f>IF(P4059="","",0)</f>
        <v>0</v>
      </c>
    </row>
    <row r="4060" spans="1:18" x14ac:dyDescent="0.3">
      <c r="A4060" t="s">
        <v>618</v>
      </c>
      <c r="B4060" s="1">
        <v>38728</v>
      </c>
      <c r="C4060" t="s">
        <v>82</v>
      </c>
      <c r="D4060" t="s">
        <v>622</v>
      </c>
      <c r="E4060" t="s">
        <v>623</v>
      </c>
      <c r="G4060" s="6" t="s">
        <v>88</v>
      </c>
      <c r="H4060" t="s">
        <v>87</v>
      </c>
      <c r="I4060" t="s">
        <v>21</v>
      </c>
      <c r="J4060" t="s">
        <v>73</v>
      </c>
      <c r="K4060">
        <v>128</v>
      </c>
      <c r="L4060">
        <v>22</v>
      </c>
      <c r="M4060" t="s">
        <v>99</v>
      </c>
      <c r="N4060">
        <v>22</v>
      </c>
      <c r="P4060" cm="1">
        <f t="array" ref="P4060">IF(Q4060&gt;0,INDEX(Q4060:Q16194,MATCH(TRUE,INDEX(Q4060:Q16194="",,),0)-1),"")</f>
        <v>2</v>
      </c>
      <c r="Q4060">
        <v>2</v>
      </c>
      <c r="R4060">
        <f>IF(P4060="","",0)</f>
        <v>0</v>
      </c>
    </row>
    <row r="4061" spans="1:18" x14ac:dyDescent="0.3">
      <c r="A4061" t="s">
        <v>618</v>
      </c>
      <c r="B4061" s="1">
        <v>38728</v>
      </c>
      <c r="C4061" t="s">
        <v>82</v>
      </c>
      <c r="D4061" t="s">
        <v>622</v>
      </c>
      <c r="E4061" t="s">
        <v>623</v>
      </c>
      <c r="G4061" s="6" t="s">
        <v>88</v>
      </c>
      <c r="H4061" t="s">
        <v>100</v>
      </c>
      <c r="I4061" t="s">
        <v>583</v>
      </c>
      <c r="J4061" t="s">
        <v>93</v>
      </c>
      <c r="K4061">
        <v>17</v>
      </c>
      <c r="L4061">
        <v>40</v>
      </c>
      <c r="M4061" t="s">
        <v>99</v>
      </c>
      <c r="N4061">
        <v>40</v>
      </c>
      <c r="P4061" cm="1">
        <f t="array" ref="P4061">IF(Q4061&gt;0,INDEX(Q4061:Q16195,MATCH(TRUE,INDEX(Q4061:Q16195="",,),0)-1),"")</f>
        <v>2</v>
      </c>
      <c r="Q4061">
        <v>2</v>
      </c>
      <c r="R4061">
        <f>IF(P4061="","",0)</f>
        <v>0</v>
      </c>
    </row>
    <row r="4062" spans="1:18" x14ac:dyDescent="0.3">
      <c r="A4062" t="s">
        <v>618</v>
      </c>
      <c r="B4062" s="1">
        <v>38728</v>
      </c>
      <c r="C4062" t="s">
        <v>82</v>
      </c>
      <c r="D4062" t="s">
        <v>622</v>
      </c>
      <c r="E4062" t="s">
        <v>623</v>
      </c>
      <c r="G4062" s="6" t="s">
        <v>88</v>
      </c>
      <c r="H4062" t="s">
        <v>72</v>
      </c>
      <c r="I4062" t="s">
        <v>583</v>
      </c>
      <c r="J4062" t="s">
        <v>93</v>
      </c>
      <c r="K4062">
        <v>35</v>
      </c>
      <c r="L4062">
        <v>42</v>
      </c>
      <c r="M4062" t="s">
        <v>99</v>
      </c>
      <c r="N4062">
        <v>42</v>
      </c>
      <c r="P4062" cm="1">
        <f t="array" ref="P4062">IF(Q4062&gt;0,INDEX(Q4062:Q16196,MATCH(TRUE,INDEX(Q4062:Q16196="",,),0)-1),"")</f>
        <v>2</v>
      </c>
      <c r="Q4062">
        <v>2</v>
      </c>
      <c r="R4062">
        <f>IF(P4062="","",0)</f>
        <v>0</v>
      </c>
    </row>
    <row r="4063" spans="1:18" x14ac:dyDescent="0.3">
      <c r="P4063" t="str" cm="1">
        <f t="array" ref="P4063">IF(Q4063&gt;0,INDEX(Q4063:Q16197,MATCH(TRUE,INDEX(Q4063:Q16197="",,),0)-1),"")</f>
        <v/>
      </c>
      <c r="R4063" t="str">
        <f>IF(P4063="","",0)</f>
        <v/>
      </c>
    </row>
    <row r="4064" spans="1:18" x14ac:dyDescent="0.3">
      <c r="A4064" t="s">
        <v>618</v>
      </c>
      <c r="B4064" s="1">
        <v>38728</v>
      </c>
      <c r="C4064" t="s">
        <v>82</v>
      </c>
      <c r="D4064" t="s">
        <v>624</v>
      </c>
      <c r="E4064" t="s">
        <v>625</v>
      </c>
      <c r="G4064" t="s">
        <v>19</v>
      </c>
      <c r="H4064" t="s">
        <v>102</v>
      </c>
      <c r="I4064" t="s">
        <v>45</v>
      </c>
      <c r="J4064" t="s">
        <v>93</v>
      </c>
      <c r="K4064">
        <v>18</v>
      </c>
      <c r="L4064">
        <v>658</v>
      </c>
      <c r="M4064" t="s">
        <v>607</v>
      </c>
      <c r="N4064">
        <v>658</v>
      </c>
      <c r="O4064" t="s">
        <v>24</v>
      </c>
      <c r="P4064" cm="1">
        <f t="array" ref="P4064">IF(Q4064&gt;0,INDEX(Q4064:Q16198,MATCH(TRUE,INDEX(Q4064:Q16198="",,),0)-1),"")</f>
        <v>4</v>
      </c>
      <c r="Q4064">
        <f>INT((ROW()-4064)/13)+1</f>
        <v>1</v>
      </c>
      <c r="R4064">
        <f>IF(P4064="","",0)</f>
        <v>0</v>
      </c>
    </row>
    <row r="4065" spans="1:18" x14ac:dyDescent="0.3">
      <c r="A4065" t="s">
        <v>618</v>
      </c>
      <c r="B4065" s="1">
        <v>38728</v>
      </c>
      <c r="C4065" t="s">
        <v>82</v>
      </c>
      <c r="D4065" t="s">
        <v>624</v>
      </c>
      <c r="E4065" t="s">
        <v>625</v>
      </c>
      <c r="G4065" t="s">
        <v>19</v>
      </c>
      <c r="H4065" t="s">
        <v>100</v>
      </c>
      <c r="I4065" t="s">
        <v>45</v>
      </c>
      <c r="J4065" t="s">
        <v>93</v>
      </c>
      <c r="K4065">
        <v>83</v>
      </c>
      <c r="L4065">
        <v>75</v>
      </c>
      <c r="M4065" t="s">
        <v>607</v>
      </c>
      <c r="N4065">
        <v>118.49</v>
      </c>
      <c r="O4065" t="s">
        <v>24</v>
      </c>
      <c r="P4065" cm="1">
        <f t="array" ref="P4065">IF(Q4065&gt;0,INDEX(Q4065:Q16199,MATCH(TRUE,INDEX(Q4065:Q16199="",,),0)-1),"")</f>
        <v>4</v>
      </c>
      <c r="Q4065">
        <f t="shared" ref="Q4065:Q4115" si="92">INT((ROW()-4064)/13)+1</f>
        <v>1</v>
      </c>
      <c r="R4065">
        <f>IF(P4065="","",0)</f>
        <v>0</v>
      </c>
    </row>
    <row r="4066" spans="1:18" x14ac:dyDescent="0.3">
      <c r="A4066" t="s">
        <v>618</v>
      </c>
      <c r="B4066" s="1">
        <v>38728</v>
      </c>
      <c r="C4066" t="s">
        <v>82</v>
      </c>
      <c r="D4066" t="s">
        <v>624</v>
      </c>
      <c r="E4066" t="s">
        <v>625</v>
      </c>
      <c r="G4066" t="s">
        <v>19</v>
      </c>
      <c r="H4066" t="s">
        <v>87</v>
      </c>
      <c r="I4066" t="s">
        <v>21</v>
      </c>
      <c r="J4066" t="s">
        <v>73</v>
      </c>
      <c r="K4066">
        <v>96</v>
      </c>
      <c r="L4066">
        <v>20.100000000000001</v>
      </c>
      <c r="M4066" t="s">
        <v>607</v>
      </c>
      <c r="N4066">
        <v>20.100000000000001</v>
      </c>
      <c r="O4066" t="s">
        <v>24</v>
      </c>
      <c r="P4066" cm="1">
        <f t="array" ref="P4066">IF(Q4066&gt;0,INDEX(Q4066:Q16200,MATCH(TRUE,INDEX(Q4066:Q16200="",,),0)-1),"")</f>
        <v>4</v>
      </c>
      <c r="Q4066">
        <f t="shared" si="92"/>
        <v>1</v>
      </c>
      <c r="R4066">
        <f>IF(P4066="","",0)</f>
        <v>0</v>
      </c>
    </row>
    <row r="4067" spans="1:18" x14ac:dyDescent="0.3">
      <c r="A4067" t="s">
        <v>618</v>
      </c>
      <c r="B4067" s="1">
        <v>38728</v>
      </c>
      <c r="C4067" t="s">
        <v>82</v>
      </c>
      <c r="D4067" t="s">
        <v>624</v>
      </c>
      <c r="E4067" t="s">
        <v>625</v>
      </c>
      <c r="G4067" t="s">
        <v>19</v>
      </c>
      <c r="H4067" t="s">
        <v>72</v>
      </c>
      <c r="I4067" t="s">
        <v>21</v>
      </c>
      <c r="J4067" t="s">
        <v>73</v>
      </c>
      <c r="K4067">
        <v>291</v>
      </c>
      <c r="L4067">
        <v>10</v>
      </c>
      <c r="M4067" t="s">
        <v>607</v>
      </c>
      <c r="N4067">
        <v>15</v>
      </c>
      <c r="O4067" t="s">
        <v>24</v>
      </c>
      <c r="P4067" cm="1">
        <f t="array" ref="P4067">IF(Q4067&gt;0,INDEX(Q4067:Q16201,MATCH(TRUE,INDEX(Q4067:Q16201="",,),0)-1),"")</f>
        <v>4</v>
      </c>
      <c r="Q4067">
        <f t="shared" si="92"/>
        <v>1</v>
      </c>
      <c r="R4067">
        <f>IF(P4067="","",0)</f>
        <v>0</v>
      </c>
    </row>
    <row r="4068" spans="1:18" x14ac:dyDescent="0.3">
      <c r="A4068" t="s">
        <v>618</v>
      </c>
      <c r="B4068" s="1">
        <v>38728</v>
      </c>
      <c r="C4068" t="s">
        <v>82</v>
      </c>
      <c r="D4068" t="s">
        <v>624</v>
      </c>
      <c r="E4068" t="s">
        <v>625</v>
      </c>
      <c r="G4068" s="6" t="s">
        <v>88</v>
      </c>
      <c r="H4068" t="s">
        <v>85</v>
      </c>
      <c r="I4068" t="s">
        <v>45</v>
      </c>
      <c r="J4068" t="s">
        <v>93</v>
      </c>
      <c r="K4068">
        <v>10</v>
      </c>
      <c r="L4068">
        <v>72</v>
      </c>
      <c r="M4068" t="s">
        <v>607</v>
      </c>
      <c r="N4068">
        <v>72</v>
      </c>
      <c r="O4068" t="s">
        <v>24</v>
      </c>
      <c r="P4068" cm="1">
        <f t="array" ref="P4068">IF(Q4068&gt;0,INDEX(Q4068:Q16202,MATCH(TRUE,INDEX(Q4068:Q16202="",,),0)-1),"")</f>
        <v>4</v>
      </c>
      <c r="Q4068">
        <f t="shared" si="92"/>
        <v>1</v>
      </c>
      <c r="R4068">
        <f>IF(P4068="","",0)</f>
        <v>0</v>
      </c>
    </row>
    <row r="4069" spans="1:18" x14ac:dyDescent="0.3">
      <c r="A4069" t="s">
        <v>618</v>
      </c>
      <c r="B4069" s="1">
        <v>38728</v>
      </c>
      <c r="C4069" t="s">
        <v>82</v>
      </c>
      <c r="D4069" t="s">
        <v>624</v>
      </c>
      <c r="E4069" t="s">
        <v>625</v>
      </c>
      <c r="G4069" s="6" t="s">
        <v>88</v>
      </c>
      <c r="H4069" t="s">
        <v>232</v>
      </c>
      <c r="I4069" t="s">
        <v>45</v>
      </c>
      <c r="J4069" t="s">
        <v>93</v>
      </c>
      <c r="K4069">
        <v>9</v>
      </c>
      <c r="L4069">
        <v>30</v>
      </c>
      <c r="M4069" t="s">
        <v>607</v>
      </c>
      <c r="N4069">
        <v>30</v>
      </c>
      <c r="O4069" t="s">
        <v>24</v>
      </c>
      <c r="P4069" cm="1">
        <f t="array" ref="P4069">IF(Q4069&gt;0,INDEX(Q4069:Q16203,MATCH(TRUE,INDEX(Q4069:Q16203="",,),0)-1),"")</f>
        <v>4</v>
      </c>
      <c r="Q4069">
        <f t="shared" si="92"/>
        <v>1</v>
      </c>
      <c r="R4069">
        <f>IF(P4069="","",0)</f>
        <v>0</v>
      </c>
    </row>
    <row r="4070" spans="1:18" x14ac:dyDescent="0.3">
      <c r="A4070" t="s">
        <v>618</v>
      </c>
      <c r="B4070" s="1">
        <v>38728</v>
      </c>
      <c r="C4070" t="s">
        <v>82</v>
      </c>
      <c r="D4070" t="s">
        <v>624</v>
      </c>
      <c r="E4070" t="s">
        <v>625</v>
      </c>
      <c r="G4070" s="6" t="s">
        <v>88</v>
      </c>
      <c r="H4070" t="s">
        <v>92</v>
      </c>
      <c r="I4070" t="s">
        <v>45</v>
      </c>
      <c r="J4070" t="s">
        <v>93</v>
      </c>
      <c r="K4070">
        <v>2</v>
      </c>
      <c r="L4070">
        <v>353</v>
      </c>
      <c r="M4070" t="s">
        <v>607</v>
      </c>
      <c r="N4070">
        <v>353</v>
      </c>
      <c r="O4070" t="s">
        <v>24</v>
      </c>
      <c r="P4070" cm="1">
        <f t="array" ref="P4070">IF(Q4070&gt;0,INDEX(Q4070:Q16204,MATCH(TRUE,INDEX(Q4070:Q16204="",,),0)-1),"")</f>
        <v>4</v>
      </c>
      <c r="Q4070">
        <f t="shared" si="92"/>
        <v>1</v>
      </c>
      <c r="R4070">
        <f>IF(P4070="","",0)</f>
        <v>0</v>
      </c>
    </row>
    <row r="4071" spans="1:18" x14ac:dyDescent="0.3">
      <c r="A4071" t="s">
        <v>618</v>
      </c>
      <c r="B4071" s="1">
        <v>38728</v>
      </c>
      <c r="C4071" t="s">
        <v>82</v>
      </c>
      <c r="D4071" t="s">
        <v>624</v>
      </c>
      <c r="E4071" t="s">
        <v>625</v>
      </c>
      <c r="G4071" s="6" t="s">
        <v>88</v>
      </c>
      <c r="H4071" t="s">
        <v>36</v>
      </c>
      <c r="I4071" t="s">
        <v>45</v>
      </c>
      <c r="J4071" t="s">
        <v>93</v>
      </c>
      <c r="K4071">
        <v>2</v>
      </c>
      <c r="L4071">
        <v>69</v>
      </c>
      <c r="M4071" t="s">
        <v>607</v>
      </c>
      <c r="N4071">
        <v>69</v>
      </c>
      <c r="O4071" t="s">
        <v>24</v>
      </c>
      <c r="P4071" cm="1">
        <f t="array" ref="P4071">IF(Q4071&gt;0,INDEX(Q4071:Q16205,MATCH(TRUE,INDEX(Q4071:Q16205="",,),0)-1),"")</f>
        <v>4</v>
      </c>
      <c r="Q4071">
        <f t="shared" si="92"/>
        <v>1</v>
      </c>
      <c r="R4071">
        <f>IF(P4071="","",0)</f>
        <v>0</v>
      </c>
    </row>
    <row r="4072" spans="1:18" x14ac:dyDescent="0.3">
      <c r="A4072" t="s">
        <v>618</v>
      </c>
      <c r="B4072" s="1">
        <v>38728</v>
      </c>
      <c r="C4072" t="s">
        <v>82</v>
      </c>
      <c r="D4072" t="s">
        <v>624</v>
      </c>
      <c r="E4072" t="s">
        <v>625</v>
      </c>
      <c r="G4072" s="6" t="s">
        <v>88</v>
      </c>
      <c r="H4072" t="s">
        <v>87</v>
      </c>
      <c r="I4072" t="s">
        <v>45</v>
      </c>
      <c r="J4072" t="s">
        <v>93</v>
      </c>
      <c r="K4072">
        <v>5</v>
      </c>
      <c r="L4072">
        <v>88</v>
      </c>
      <c r="M4072" t="s">
        <v>607</v>
      </c>
      <c r="N4072">
        <v>88</v>
      </c>
      <c r="O4072" t="s">
        <v>24</v>
      </c>
      <c r="P4072" cm="1">
        <f t="array" ref="P4072">IF(Q4072&gt;0,INDEX(Q4072:Q16206,MATCH(TRUE,INDEX(Q4072:Q16206="",,),0)-1),"")</f>
        <v>4</v>
      </c>
      <c r="Q4072">
        <f t="shared" si="92"/>
        <v>1</v>
      </c>
      <c r="R4072">
        <f>IF(P4072="","",0)</f>
        <v>0</v>
      </c>
    </row>
    <row r="4073" spans="1:18" x14ac:dyDescent="0.3">
      <c r="A4073" t="s">
        <v>618</v>
      </c>
      <c r="B4073" s="1">
        <v>38728</v>
      </c>
      <c r="C4073" t="s">
        <v>82</v>
      </c>
      <c r="D4073" t="s">
        <v>624</v>
      </c>
      <c r="E4073" t="s">
        <v>625</v>
      </c>
      <c r="G4073" s="6" t="s">
        <v>88</v>
      </c>
      <c r="H4073" t="s">
        <v>72</v>
      </c>
      <c r="I4073" t="s">
        <v>45</v>
      </c>
      <c r="J4073" t="s">
        <v>93</v>
      </c>
      <c r="K4073">
        <v>2</v>
      </c>
      <c r="L4073">
        <v>69</v>
      </c>
      <c r="M4073" t="s">
        <v>607</v>
      </c>
      <c r="N4073">
        <v>69</v>
      </c>
      <c r="O4073" t="s">
        <v>24</v>
      </c>
      <c r="P4073" cm="1">
        <f t="array" ref="P4073">IF(Q4073&gt;0,INDEX(Q4073:Q16207,MATCH(TRUE,INDEX(Q4073:Q16207="",,),0)-1),"")</f>
        <v>4</v>
      </c>
      <c r="Q4073">
        <f t="shared" si="92"/>
        <v>1</v>
      </c>
      <c r="R4073">
        <f>IF(P4073="","",0)</f>
        <v>0</v>
      </c>
    </row>
    <row r="4074" spans="1:18" x14ac:dyDescent="0.3">
      <c r="A4074" t="s">
        <v>618</v>
      </c>
      <c r="B4074" s="1">
        <v>38728</v>
      </c>
      <c r="C4074" t="s">
        <v>82</v>
      </c>
      <c r="D4074" t="s">
        <v>624</v>
      </c>
      <c r="E4074" t="s">
        <v>625</v>
      </c>
      <c r="G4074" s="6" t="s">
        <v>88</v>
      </c>
      <c r="H4074" t="s">
        <v>100</v>
      </c>
      <c r="I4074" t="s">
        <v>21</v>
      </c>
      <c r="J4074" t="s">
        <v>73</v>
      </c>
      <c r="K4074">
        <v>101</v>
      </c>
      <c r="L4074">
        <v>5</v>
      </c>
      <c r="M4074" t="s">
        <v>607</v>
      </c>
      <c r="N4074">
        <v>5</v>
      </c>
      <c r="O4074" t="s">
        <v>24</v>
      </c>
      <c r="P4074" cm="1">
        <f t="array" ref="P4074">IF(Q4074&gt;0,INDEX(Q4074:Q16208,MATCH(TRUE,INDEX(Q4074:Q16208="",,),0)-1),"")</f>
        <v>4</v>
      </c>
      <c r="Q4074">
        <f t="shared" si="92"/>
        <v>1</v>
      </c>
      <c r="R4074">
        <f>IF(P4074="","",0)</f>
        <v>0</v>
      </c>
    </row>
    <row r="4075" spans="1:18" x14ac:dyDescent="0.3">
      <c r="A4075" t="s">
        <v>618</v>
      </c>
      <c r="B4075" s="1">
        <v>38728</v>
      </c>
      <c r="C4075" t="s">
        <v>82</v>
      </c>
      <c r="D4075" t="s">
        <v>624</v>
      </c>
      <c r="E4075" t="s">
        <v>625</v>
      </c>
      <c r="G4075" s="6" t="s">
        <v>88</v>
      </c>
      <c r="H4075" t="s">
        <v>100</v>
      </c>
      <c r="I4075" t="s">
        <v>583</v>
      </c>
      <c r="J4075" t="s">
        <v>93</v>
      </c>
      <c r="K4075">
        <v>5</v>
      </c>
      <c r="L4075">
        <v>38</v>
      </c>
      <c r="M4075" t="s">
        <v>607</v>
      </c>
      <c r="N4075">
        <v>38</v>
      </c>
      <c r="O4075" t="s">
        <v>24</v>
      </c>
      <c r="P4075" cm="1">
        <f t="array" ref="P4075">IF(Q4075&gt;0,INDEX(Q4075:Q16209,MATCH(TRUE,INDEX(Q4075:Q16209="",,),0)-1),"")</f>
        <v>4</v>
      </c>
      <c r="Q4075">
        <f t="shared" si="92"/>
        <v>1</v>
      </c>
      <c r="R4075">
        <f>IF(P4075="","",0)</f>
        <v>0</v>
      </c>
    </row>
    <row r="4076" spans="1:18" x14ac:dyDescent="0.3">
      <c r="A4076" t="s">
        <v>618</v>
      </c>
      <c r="B4076" s="1">
        <v>38728</v>
      </c>
      <c r="C4076" t="s">
        <v>82</v>
      </c>
      <c r="D4076" t="s">
        <v>624</v>
      </c>
      <c r="E4076" t="s">
        <v>625</v>
      </c>
      <c r="G4076" s="6" t="s">
        <v>88</v>
      </c>
      <c r="H4076" t="s">
        <v>72</v>
      </c>
      <c r="I4076" t="s">
        <v>583</v>
      </c>
      <c r="J4076" t="s">
        <v>93</v>
      </c>
      <c r="K4076">
        <v>8</v>
      </c>
      <c r="L4076">
        <v>34</v>
      </c>
      <c r="M4076" t="s">
        <v>607</v>
      </c>
      <c r="N4076">
        <v>34</v>
      </c>
      <c r="O4076" t="s">
        <v>24</v>
      </c>
      <c r="P4076" cm="1">
        <f t="array" ref="P4076">IF(Q4076&gt;0,INDEX(Q4076:Q16210,MATCH(TRUE,INDEX(Q4076:Q16210="",,),0)-1),"")</f>
        <v>4</v>
      </c>
      <c r="Q4076">
        <f t="shared" si="92"/>
        <v>1</v>
      </c>
      <c r="R4076">
        <f>IF(P4076="","",0)</f>
        <v>0</v>
      </c>
    </row>
    <row r="4077" spans="1:18" x14ac:dyDescent="0.3">
      <c r="A4077" t="s">
        <v>618</v>
      </c>
      <c r="B4077" s="1">
        <v>38728</v>
      </c>
      <c r="C4077" t="s">
        <v>82</v>
      </c>
      <c r="D4077" t="s">
        <v>624</v>
      </c>
      <c r="E4077" t="s">
        <v>625</v>
      </c>
      <c r="G4077" t="s">
        <v>19</v>
      </c>
      <c r="H4077" t="s">
        <v>102</v>
      </c>
      <c r="I4077" t="s">
        <v>45</v>
      </c>
      <c r="J4077" t="s">
        <v>93</v>
      </c>
      <c r="K4077">
        <v>18</v>
      </c>
      <c r="L4077">
        <v>658</v>
      </c>
      <c r="M4077" t="s">
        <v>49</v>
      </c>
      <c r="N4077">
        <v>658</v>
      </c>
      <c r="P4077" cm="1">
        <f t="array" ref="P4077">IF(Q4077&gt;0,INDEX(Q4077:Q16211,MATCH(TRUE,INDEX(Q4077:Q16211="",,),0)-1),"")</f>
        <v>4</v>
      </c>
      <c r="Q4077">
        <f t="shared" si="92"/>
        <v>2</v>
      </c>
      <c r="R4077">
        <f>IF(P4077="","",0)</f>
        <v>0</v>
      </c>
    </row>
    <row r="4078" spans="1:18" x14ac:dyDescent="0.3">
      <c r="A4078" t="s">
        <v>618</v>
      </c>
      <c r="B4078" s="1">
        <v>38728</v>
      </c>
      <c r="C4078" t="s">
        <v>82</v>
      </c>
      <c r="D4078" t="s">
        <v>624</v>
      </c>
      <c r="E4078" t="s">
        <v>625</v>
      </c>
      <c r="G4078" t="s">
        <v>19</v>
      </c>
      <c r="H4078" t="s">
        <v>100</v>
      </c>
      <c r="I4078" t="s">
        <v>45</v>
      </c>
      <c r="J4078" t="s">
        <v>93</v>
      </c>
      <c r="K4078">
        <v>83</v>
      </c>
      <c r="L4078">
        <v>75</v>
      </c>
      <c r="M4078" t="s">
        <v>49</v>
      </c>
      <c r="N4078">
        <v>134</v>
      </c>
      <c r="P4078" cm="1">
        <f t="array" ref="P4078">IF(Q4078&gt;0,INDEX(Q4078:Q16212,MATCH(TRUE,INDEX(Q4078:Q16212="",,),0)-1),"")</f>
        <v>4</v>
      </c>
      <c r="Q4078">
        <f t="shared" si="92"/>
        <v>2</v>
      </c>
      <c r="R4078">
        <f>IF(P4078="","",0)</f>
        <v>0</v>
      </c>
    </row>
    <row r="4079" spans="1:18" x14ac:dyDescent="0.3">
      <c r="A4079" t="s">
        <v>618</v>
      </c>
      <c r="B4079" s="1">
        <v>38728</v>
      </c>
      <c r="C4079" t="s">
        <v>82</v>
      </c>
      <c r="D4079" t="s">
        <v>624</v>
      </c>
      <c r="E4079" t="s">
        <v>625</v>
      </c>
      <c r="G4079" t="s">
        <v>19</v>
      </c>
      <c r="H4079" t="s">
        <v>87</v>
      </c>
      <c r="I4079" t="s">
        <v>21</v>
      </c>
      <c r="J4079" t="s">
        <v>73</v>
      </c>
      <c r="K4079">
        <v>96</v>
      </c>
      <c r="L4079">
        <v>20.100000000000001</v>
      </c>
      <c r="M4079" t="s">
        <v>49</v>
      </c>
      <c r="N4079">
        <v>21</v>
      </c>
      <c r="P4079" cm="1">
        <f t="array" ref="P4079">IF(Q4079&gt;0,INDEX(Q4079:Q16213,MATCH(TRUE,INDEX(Q4079:Q16213="",,),0)-1),"")</f>
        <v>4</v>
      </c>
      <c r="Q4079">
        <f t="shared" si="92"/>
        <v>2</v>
      </c>
      <c r="R4079">
        <f>IF(P4079="","",0)</f>
        <v>0</v>
      </c>
    </row>
    <row r="4080" spans="1:18" x14ac:dyDescent="0.3">
      <c r="A4080" t="s">
        <v>618</v>
      </c>
      <c r="B4080" s="1">
        <v>38728</v>
      </c>
      <c r="C4080" t="s">
        <v>82</v>
      </c>
      <c r="D4080" t="s">
        <v>624</v>
      </c>
      <c r="E4080" t="s">
        <v>625</v>
      </c>
      <c r="G4080" t="s">
        <v>19</v>
      </c>
      <c r="H4080" t="s">
        <v>72</v>
      </c>
      <c r="I4080" t="s">
        <v>21</v>
      </c>
      <c r="J4080" t="s">
        <v>73</v>
      </c>
      <c r="K4080">
        <v>291</v>
      </c>
      <c r="L4080">
        <v>10</v>
      </c>
      <c r="M4080" t="s">
        <v>49</v>
      </c>
      <c r="N4080">
        <v>10</v>
      </c>
      <c r="P4080" cm="1">
        <f t="array" ref="P4080">IF(Q4080&gt;0,INDEX(Q4080:Q16214,MATCH(TRUE,INDEX(Q4080:Q16214="",,),0)-1),"")</f>
        <v>4</v>
      </c>
      <c r="Q4080">
        <f t="shared" si="92"/>
        <v>2</v>
      </c>
      <c r="R4080">
        <f>IF(P4080="","",0)</f>
        <v>0</v>
      </c>
    </row>
    <row r="4081" spans="1:18" x14ac:dyDescent="0.3">
      <c r="A4081" t="s">
        <v>618</v>
      </c>
      <c r="B4081" s="1">
        <v>38728</v>
      </c>
      <c r="C4081" t="s">
        <v>82</v>
      </c>
      <c r="D4081" t="s">
        <v>624</v>
      </c>
      <c r="E4081" t="s">
        <v>625</v>
      </c>
      <c r="G4081" s="6" t="s">
        <v>88</v>
      </c>
      <c r="H4081" t="s">
        <v>85</v>
      </c>
      <c r="I4081" t="s">
        <v>45</v>
      </c>
      <c r="J4081" t="s">
        <v>93</v>
      </c>
      <c r="K4081">
        <v>10</v>
      </c>
      <c r="L4081">
        <v>72</v>
      </c>
      <c r="M4081" t="s">
        <v>49</v>
      </c>
      <c r="N4081">
        <v>72</v>
      </c>
      <c r="P4081" cm="1">
        <f t="array" ref="P4081">IF(Q4081&gt;0,INDEX(Q4081:Q16215,MATCH(TRUE,INDEX(Q4081:Q16215="",,),0)-1),"")</f>
        <v>4</v>
      </c>
      <c r="Q4081">
        <f t="shared" si="92"/>
        <v>2</v>
      </c>
      <c r="R4081">
        <f>IF(P4081="","",0)</f>
        <v>0</v>
      </c>
    </row>
    <row r="4082" spans="1:18" x14ac:dyDescent="0.3">
      <c r="A4082" t="s">
        <v>618</v>
      </c>
      <c r="B4082" s="1">
        <v>38728</v>
      </c>
      <c r="C4082" t="s">
        <v>82</v>
      </c>
      <c r="D4082" t="s">
        <v>624</v>
      </c>
      <c r="E4082" t="s">
        <v>625</v>
      </c>
      <c r="G4082" s="6" t="s">
        <v>88</v>
      </c>
      <c r="H4082" t="s">
        <v>232</v>
      </c>
      <c r="I4082" t="s">
        <v>45</v>
      </c>
      <c r="J4082" t="s">
        <v>93</v>
      </c>
      <c r="K4082">
        <v>9</v>
      </c>
      <c r="L4082">
        <v>30</v>
      </c>
      <c r="M4082" t="s">
        <v>49</v>
      </c>
      <c r="N4082">
        <v>30</v>
      </c>
      <c r="P4082" cm="1">
        <f t="array" ref="P4082">IF(Q4082&gt;0,INDEX(Q4082:Q16216,MATCH(TRUE,INDEX(Q4082:Q16216="",,),0)-1),"")</f>
        <v>4</v>
      </c>
      <c r="Q4082">
        <f t="shared" si="92"/>
        <v>2</v>
      </c>
      <c r="R4082">
        <f>IF(P4082="","",0)</f>
        <v>0</v>
      </c>
    </row>
    <row r="4083" spans="1:18" x14ac:dyDescent="0.3">
      <c r="A4083" t="s">
        <v>618</v>
      </c>
      <c r="B4083" s="1">
        <v>38728</v>
      </c>
      <c r="C4083" t="s">
        <v>82</v>
      </c>
      <c r="D4083" t="s">
        <v>624</v>
      </c>
      <c r="E4083" t="s">
        <v>625</v>
      </c>
      <c r="G4083" s="6" t="s">
        <v>88</v>
      </c>
      <c r="H4083" t="s">
        <v>92</v>
      </c>
      <c r="I4083" t="s">
        <v>45</v>
      </c>
      <c r="J4083" t="s">
        <v>93</v>
      </c>
      <c r="K4083">
        <v>2</v>
      </c>
      <c r="L4083">
        <v>353</v>
      </c>
      <c r="M4083" t="s">
        <v>49</v>
      </c>
      <c r="N4083">
        <v>353</v>
      </c>
      <c r="P4083" cm="1">
        <f t="array" ref="P4083">IF(Q4083&gt;0,INDEX(Q4083:Q16217,MATCH(TRUE,INDEX(Q4083:Q16217="",,),0)-1),"")</f>
        <v>4</v>
      </c>
      <c r="Q4083">
        <f t="shared" si="92"/>
        <v>2</v>
      </c>
      <c r="R4083">
        <f>IF(P4083="","",0)</f>
        <v>0</v>
      </c>
    </row>
    <row r="4084" spans="1:18" x14ac:dyDescent="0.3">
      <c r="A4084" t="s">
        <v>618</v>
      </c>
      <c r="B4084" s="1">
        <v>38728</v>
      </c>
      <c r="C4084" t="s">
        <v>82</v>
      </c>
      <c r="D4084" t="s">
        <v>624</v>
      </c>
      <c r="E4084" t="s">
        <v>625</v>
      </c>
      <c r="G4084" s="6" t="s">
        <v>88</v>
      </c>
      <c r="H4084" t="s">
        <v>36</v>
      </c>
      <c r="I4084" t="s">
        <v>45</v>
      </c>
      <c r="J4084" t="s">
        <v>93</v>
      </c>
      <c r="K4084">
        <v>2</v>
      </c>
      <c r="L4084">
        <v>69</v>
      </c>
      <c r="M4084" t="s">
        <v>49</v>
      </c>
      <c r="N4084">
        <v>69</v>
      </c>
      <c r="P4084" cm="1">
        <f t="array" ref="P4084">IF(Q4084&gt;0,INDEX(Q4084:Q16218,MATCH(TRUE,INDEX(Q4084:Q16218="",,),0)-1),"")</f>
        <v>4</v>
      </c>
      <c r="Q4084">
        <f t="shared" si="92"/>
        <v>2</v>
      </c>
      <c r="R4084">
        <f>IF(P4084="","",0)</f>
        <v>0</v>
      </c>
    </row>
    <row r="4085" spans="1:18" x14ac:dyDescent="0.3">
      <c r="A4085" t="s">
        <v>618</v>
      </c>
      <c r="B4085" s="1">
        <v>38728</v>
      </c>
      <c r="C4085" t="s">
        <v>82</v>
      </c>
      <c r="D4085" t="s">
        <v>624</v>
      </c>
      <c r="E4085" t="s">
        <v>625</v>
      </c>
      <c r="G4085" s="6" t="s">
        <v>88</v>
      </c>
      <c r="H4085" t="s">
        <v>87</v>
      </c>
      <c r="I4085" t="s">
        <v>45</v>
      </c>
      <c r="J4085" t="s">
        <v>93</v>
      </c>
      <c r="K4085">
        <v>5</v>
      </c>
      <c r="L4085">
        <v>88</v>
      </c>
      <c r="M4085" t="s">
        <v>49</v>
      </c>
      <c r="N4085">
        <v>88</v>
      </c>
      <c r="P4085" cm="1">
        <f t="array" ref="P4085">IF(Q4085&gt;0,INDEX(Q4085:Q16219,MATCH(TRUE,INDEX(Q4085:Q16219="",,),0)-1),"")</f>
        <v>4</v>
      </c>
      <c r="Q4085">
        <f t="shared" si="92"/>
        <v>2</v>
      </c>
      <c r="R4085">
        <f>IF(P4085="","",0)</f>
        <v>0</v>
      </c>
    </row>
    <row r="4086" spans="1:18" x14ac:dyDescent="0.3">
      <c r="A4086" t="s">
        <v>618</v>
      </c>
      <c r="B4086" s="1">
        <v>38728</v>
      </c>
      <c r="C4086" t="s">
        <v>82</v>
      </c>
      <c r="D4086" t="s">
        <v>624</v>
      </c>
      <c r="E4086" t="s">
        <v>625</v>
      </c>
      <c r="G4086" s="6" t="s">
        <v>88</v>
      </c>
      <c r="H4086" t="s">
        <v>72</v>
      </c>
      <c r="I4086" t="s">
        <v>45</v>
      </c>
      <c r="J4086" t="s">
        <v>93</v>
      </c>
      <c r="K4086">
        <v>2</v>
      </c>
      <c r="L4086">
        <v>69</v>
      </c>
      <c r="M4086" t="s">
        <v>49</v>
      </c>
      <c r="N4086">
        <v>69</v>
      </c>
      <c r="P4086" cm="1">
        <f t="array" ref="P4086">IF(Q4086&gt;0,INDEX(Q4086:Q16220,MATCH(TRUE,INDEX(Q4086:Q16220="",,),0)-1),"")</f>
        <v>4</v>
      </c>
      <c r="Q4086">
        <f t="shared" si="92"/>
        <v>2</v>
      </c>
      <c r="R4086">
        <f>IF(P4086="","",0)</f>
        <v>0</v>
      </c>
    </row>
    <row r="4087" spans="1:18" x14ac:dyDescent="0.3">
      <c r="A4087" t="s">
        <v>618</v>
      </c>
      <c r="B4087" s="1">
        <v>38728</v>
      </c>
      <c r="C4087" t="s">
        <v>82</v>
      </c>
      <c r="D4087" t="s">
        <v>624</v>
      </c>
      <c r="E4087" t="s">
        <v>625</v>
      </c>
      <c r="G4087" s="6" t="s">
        <v>88</v>
      </c>
      <c r="H4087" t="s">
        <v>100</v>
      </c>
      <c r="I4087" t="s">
        <v>21</v>
      </c>
      <c r="J4087" t="s">
        <v>73</v>
      </c>
      <c r="K4087">
        <v>101</v>
      </c>
      <c r="L4087">
        <v>5</v>
      </c>
      <c r="M4087" t="s">
        <v>49</v>
      </c>
      <c r="N4087">
        <v>5</v>
      </c>
      <c r="P4087" cm="1">
        <f t="array" ref="P4087">IF(Q4087&gt;0,INDEX(Q4087:Q16221,MATCH(TRUE,INDEX(Q4087:Q16221="",,),0)-1),"")</f>
        <v>4</v>
      </c>
      <c r="Q4087">
        <f t="shared" si="92"/>
        <v>2</v>
      </c>
      <c r="R4087">
        <f>IF(P4087="","",0)</f>
        <v>0</v>
      </c>
    </row>
    <row r="4088" spans="1:18" x14ac:dyDescent="0.3">
      <c r="A4088" t="s">
        <v>618</v>
      </c>
      <c r="B4088" s="1">
        <v>38728</v>
      </c>
      <c r="C4088" t="s">
        <v>82</v>
      </c>
      <c r="D4088" t="s">
        <v>624</v>
      </c>
      <c r="E4088" t="s">
        <v>625</v>
      </c>
      <c r="G4088" s="6" t="s">
        <v>88</v>
      </c>
      <c r="H4088" t="s">
        <v>100</v>
      </c>
      <c r="I4088" t="s">
        <v>583</v>
      </c>
      <c r="J4088" t="s">
        <v>93</v>
      </c>
      <c r="K4088">
        <v>5</v>
      </c>
      <c r="L4088">
        <v>38</v>
      </c>
      <c r="M4088" t="s">
        <v>49</v>
      </c>
      <c r="N4088">
        <v>38</v>
      </c>
      <c r="P4088" cm="1">
        <f t="array" ref="P4088">IF(Q4088&gt;0,INDEX(Q4088:Q16222,MATCH(TRUE,INDEX(Q4088:Q16222="",,),0)-1),"")</f>
        <v>4</v>
      </c>
      <c r="Q4088">
        <f t="shared" si="92"/>
        <v>2</v>
      </c>
      <c r="R4088">
        <f>IF(P4088="","",0)</f>
        <v>0</v>
      </c>
    </row>
    <row r="4089" spans="1:18" x14ac:dyDescent="0.3">
      <c r="A4089" t="s">
        <v>618</v>
      </c>
      <c r="B4089" s="1">
        <v>38728</v>
      </c>
      <c r="C4089" t="s">
        <v>82</v>
      </c>
      <c r="D4089" t="s">
        <v>624</v>
      </c>
      <c r="E4089" t="s">
        <v>625</v>
      </c>
      <c r="G4089" s="6" t="s">
        <v>88</v>
      </c>
      <c r="H4089" t="s">
        <v>72</v>
      </c>
      <c r="I4089" t="s">
        <v>583</v>
      </c>
      <c r="J4089" t="s">
        <v>93</v>
      </c>
      <c r="K4089">
        <v>8</v>
      </c>
      <c r="L4089">
        <v>34</v>
      </c>
      <c r="M4089" t="s">
        <v>49</v>
      </c>
      <c r="N4089">
        <v>34</v>
      </c>
      <c r="P4089" cm="1">
        <f t="array" ref="P4089">IF(Q4089&gt;0,INDEX(Q4089:Q16223,MATCH(TRUE,INDEX(Q4089:Q16223="",,),0)-1),"")</f>
        <v>4</v>
      </c>
      <c r="Q4089">
        <f t="shared" si="92"/>
        <v>2</v>
      </c>
      <c r="R4089">
        <f>IF(P4089="","",0)</f>
        <v>0</v>
      </c>
    </row>
    <row r="4090" spans="1:18" x14ac:dyDescent="0.3">
      <c r="A4090" t="s">
        <v>618</v>
      </c>
      <c r="B4090" s="1">
        <v>38728</v>
      </c>
      <c r="C4090" t="s">
        <v>82</v>
      </c>
      <c r="D4090" t="s">
        <v>624</v>
      </c>
      <c r="E4090" t="s">
        <v>625</v>
      </c>
      <c r="G4090" t="s">
        <v>19</v>
      </c>
      <c r="H4090" t="s">
        <v>102</v>
      </c>
      <c r="I4090" t="s">
        <v>45</v>
      </c>
      <c r="J4090" t="s">
        <v>93</v>
      </c>
      <c r="K4090">
        <v>18</v>
      </c>
      <c r="L4090">
        <v>658</v>
      </c>
      <c r="M4090" t="s">
        <v>117</v>
      </c>
      <c r="N4090">
        <v>700</v>
      </c>
      <c r="P4090" cm="1">
        <f t="array" ref="P4090">IF(Q4090&gt;0,INDEX(Q4090:Q16224,MATCH(TRUE,INDEX(Q4090:Q16224="",,),0)-1),"")</f>
        <v>4</v>
      </c>
      <c r="Q4090">
        <f t="shared" si="92"/>
        <v>3</v>
      </c>
      <c r="R4090">
        <f>IF(P4090="","",0)</f>
        <v>0</v>
      </c>
    </row>
    <row r="4091" spans="1:18" x14ac:dyDescent="0.3">
      <c r="A4091" t="s">
        <v>618</v>
      </c>
      <c r="B4091" s="1">
        <v>38728</v>
      </c>
      <c r="C4091" t="s">
        <v>82</v>
      </c>
      <c r="D4091" t="s">
        <v>624</v>
      </c>
      <c r="E4091" t="s">
        <v>625</v>
      </c>
      <c r="G4091" t="s">
        <v>19</v>
      </c>
      <c r="H4091" t="s">
        <v>100</v>
      </c>
      <c r="I4091" t="s">
        <v>45</v>
      </c>
      <c r="J4091" t="s">
        <v>93</v>
      </c>
      <c r="K4091">
        <v>83</v>
      </c>
      <c r="L4091">
        <v>75</v>
      </c>
      <c r="M4091" t="s">
        <v>117</v>
      </c>
      <c r="N4091">
        <v>90</v>
      </c>
      <c r="P4091" cm="1">
        <f t="array" ref="P4091">IF(Q4091&gt;0,INDEX(Q4091:Q16225,MATCH(TRUE,INDEX(Q4091:Q16225="",,),0)-1),"")</f>
        <v>4</v>
      </c>
      <c r="Q4091">
        <f t="shared" si="92"/>
        <v>3</v>
      </c>
      <c r="R4091">
        <f>IF(P4091="","",0)</f>
        <v>0</v>
      </c>
    </row>
    <row r="4092" spans="1:18" x14ac:dyDescent="0.3">
      <c r="A4092" t="s">
        <v>618</v>
      </c>
      <c r="B4092" s="1">
        <v>38728</v>
      </c>
      <c r="C4092" t="s">
        <v>82</v>
      </c>
      <c r="D4092" t="s">
        <v>624</v>
      </c>
      <c r="E4092" t="s">
        <v>625</v>
      </c>
      <c r="G4092" t="s">
        <v>19</v>
      </c>
      <c r="H4092" t="s">
        <v>87</v>
      </c>
      <c r="I4092" t="s">
        <v>21</v>
      </c>
      <c r="J4092" t="s">
        <v>73</v>
      </c>
      <c r="K4092">
        <v>96</v>
      </c>
      <c r="L4092">
        <v>20.100000000000001</v>
      </c>
      <c r="M4092" t="s">
        <v>117</v>
      </c>
      <c r="N4092">
        <v>22</v>
      </c>
      <c r="P4092" cm="1">
        <f t="array" ref="P4092">IF(Q4092&gt;0,INDEX(Q4092:Q16226,MATCH(TRUE,INDEX(Q4092:Q16226="",,),0)-1),"")</f>
        <v>4</v>
      </c>
      <c r="Q4092">
        <f t="shared" si="92"/>
        <v>3</v>
      </c>
      <c r="R4092">
        <f>IF(P4092="","",0)</f>
        <v>0</v>
      </c>
    </row>
    <row r="4093" spans="1:18" x14ac:dyDescent="0.3">
      <c r="A4093" t="s">
        <v>618</v>
      </c>
      <c r="B4093" s="1">
        <v>38728</v>
      </c>
      <c r="C4093" t="s">
        <v>82</v>
      </c>
      <c r="D4093" t="s">
        <v>624</v>
      </c>
      <c r="E4093" t="s">
        <v>625</v>
      </c>
      <c r="G4093" t="s">
        <v>19</v>
      </c>
      <c r="H4093" t="s">
        <v>72</v>
      </c>
      <c r="I4093" t="s">
        <v>21</v>
      </c>
      <c r="J4093" t="s">
        <v>73</v>
      </c>
      <c r="K4093">
        <v>291</v>
      </c>
      <c r="L4093">
        <v>10</v>
      </c>
      <c r="M4093" t="s">
        <v>117</v>
      </c>
      <c r="N4093">
        <v>15</v>
      </c>
      <c r="P4093" cm="1">
        <f t="array" ref="P4093">IF(Q4093&gt;0,INDEX(Q4093:Q16227,MATCH(TRUE,INDEX(Q4093:Q16227="",,),0)-1),"")</f>
        <v>4</v>
      </c>
      <c r="Q4093">
        <f t="shared" si="92"/>
        <v>3</v>
      </c>
      <c r="R4093">
        <f>IF(P4093="","",0)</f>
        <v>0</v>
      </c>
    </row>
    <row r="4094" spans="1:18" x14ac:dyDescent="0.3">
      <c r="A4094" t="s">
        <v>618</v>
      </c>
      <c r="B4094" s="1">
        <v>38728</v>
      </c>
      <c r="C4094" t="s">
        <v>82</v>
      </c>
      <c r="D4094" t="s">
        <v>624</v>
      </c>
      <c r="E4094" t="s">
        <v>625</v>
      </c>
      <c r="G4094" s="6" t="s">
        <v>88</v>
      </c>
      <c r="H4094" t="s">
        <v>85</v>
      </c>
      <c r="I4094" t="s">
        <v>45</v>
      </c>
      <c r="J4094" t="s">
        <v>93</v>
      </c>
      <c r="K4094">
        <v>10</v>
      </c>
      <c r="L4094">
        <v>72</v>
      </c>
      <c r="M4094" t="s">
        <v>117</v>
      </c>
      <c r="N4094">
        <v>72</v>
      </c>
      <c r="P4094" cm="1">
        <f t="array" ref="P4094">IF(Q4094&gt;0,INDEX(Q4094:Q16228,MATCH(TRUE,INDEX(Q4094:Q16228="",,),0)-1),"")</f>
        <v>4</v>
      </c>
      <c r="Q4094">
        <f t="shared" si="92"/>
        <v>3</v>
      </c>
      <c r="R4094">
        <f>IF(P4094="","",0)</f>
        <v>0</v>
      </c>
    </row>
    <row r="4095" spans="1:18" x14ac:dyDescent="0.3">
      <c r="A4095" t="s">
        <v>618</v>
      </c>
      <c r="B4095" s="1">
        <v>38728</v>
      </c>
      <c r="C4095" t="s">
        <v>82</v>
      </c>
      <c r="D4095" t="s">
        <v>624</v>
      </c>
      <c r="E4095" t="s">
        <v>625</v>
      </c>
      <c r="G4095" s="6" t="s">
        <v>88</v>
      </c>
      <c r="H4095" t="s">
        <v>232</v>
      </c>
      <c r="I4095" t="s">
        <v>45</v>
      </c>
      <c r="J4095" t="s">
        <v>93</v>
      </c>
      <c r="K4095">
        <v>9</v>
      </c>
      <c r="L4095">
        <v>30</v>
      </c>
      <c r="M4095" t="s">
        <v>117</v>
      </c>
      <c r="N4095">
        <v>30</v>
      </c>
      <c r="P4095" cm="1">
        <f t="array" ref="P4095">IF(Q4095&gt;0,INDEX(Q4095:Q16229,MATCH(TRUE,INDEX(Q4095:Q16229="",,),0)-1),"")</f>
        <v>4</v>
      </c>
      <c r="Q4095">
        <f t="shared" si="92"/>
        <v>3</v>
      </c>
      <c r="R4095">
        <f>IF(P4095="","",0)</f>
        <v>0</v>
      </c>
    </row>
    <row r="4096" spans="1:18" x14ac:dyDescent="0.3">
      <c r="A4096" t="s">
        <v>618</v>
      </c>
      <c r="B4096" s="1">
        <v>38728</v>
      </c>
      <c r="C4096" t="s">
        <v>82</v>
      </c>
      <c r="D4096" t="s">
        <v>624</v>
      </c>
      <c r="E4096" t="s">
        <v>625</v>
      </c>
      <c r="G4096" s="6" t="s">
        <v>88</v>
      </c>
      <c r="H4096" t="s">
        <v>92</v>
      </c>
      <c r="I4096" t="s">
        <v>45</v>
      </c>
      <c r="J4096" t="s">
        <v>93</v>
      </c>
      <c r="K4096">
        <v>2</v>
      </c>
      <c r="L4096">
        <v>353</v>
      </c>
      <c r="M4096" t="s">
        <v>117</v>
      </c>
      <c r="N4096">
        <v>353</v>
      </c>
      <c r="P4096" cm="1">
        <f t="array" ref="P4096">IF(Q4096&gt;0,INDEX(Q4096:Q16230,MATCH(TRUE,INDEX(Q4096:Q16230="",,),0)-1),"")</f>
        <v>4</v>
      </c>
      <c r="Q4096">
        <f t="shared" si="92"/>
        <v>3</v>
      </c>
      <c r="R4096">
        <f>IF(P4096="","",0)</f>
        <v>0</v>
      </c>
    </row>
    <row r="4097" spans="1:18" x14ac:dyDescent="0.3">
      <c r="A4097" t="s">
        <v>618</v>
      </c>
      <c r="B4097" s="1">
        <v>38728</v>
      </c>
      <c r="C4097" t="s">
        <v>82</v>
      </c>
      <c r="D4097" t="s">
        <v>624</v>
      </c>
      <c r="E4097" t="s">
        <v>625</v>
      </c>
      <c r="G4097" s="6" t="s">
        <v>88</v>
      </c>
      <c r="H4097" t="s">
        <v>36</v>
      </c>
      <c r="I4097" t="s">
        <v>45</v>
      </c>
      <c r="J4097" t="s">
        <v>93</v>
      </c>
      <c r="K4097">
        <v>2</v>
      </c>
      <c r="L4097">
        <v>69</v>
      </c>
      <c r="M4097" t="s">
        <v>117</v>
      </c>
      <c r="N4097">
        <v>69</v>
      </c>
      <c r="P4097" cm="1">
        <f t="array" ref="P4097">IF(Q4097&gt;0,INDEX(Q4097:Q16231,MATCH(TRUE,INDEX(Q4097:Q16231="",,),0)-1),"")</f>
        <v>4</v>
      </c>
      <c r="Q4097">
        <f t="shared" si="92"/>
        <v>3</v>
      </c>
      <c r="R4097">
        <f>IF(P4097="","",0)</f>
        <v>0</v>
      </c>
    </row>
    <row r="4098" spans="1:18" x14ac:dyDescent="0.3">
      <c r="A4098" t="s">
        <v>618</v>
      </c>
      <c r="B4098" s="1">
        <v>38728</v>
      </c>
      <c r="C4098" t="s">
        <v>82</v>
      </c>
      <c r="D4098" t="s">
        <v>624</v>
      </c>
      <c r="E4098" t="s">
        <v>625</v>
      </c>
      <c r="G4098" s="6" t="s">
        <v>88</v>
      </c>
      <c r="H4098" t="s">
        <v>87</v>
      </c>
      <c r="I4098" t="s">
        <v>45</v>
      </c>
      <c r="J4098" t="s">
        <v>93</v>
      </c>
      <c r="K4098">
        <v>5</v>
      </c>
      <c r="L4098">
        <v>88</v>
      </c>
      <c r="M4098" t="s">
        <v>117</v>
      </c>
      <c r="N4098">
        <v>88</v>
      </c>
      <c r="P4098" cm="1">
        <f t="array" ref="P4098">IF(Q4098&gt;0,INDEX(Q4098:Q16232,MATCH(TRUE,INDEX(Q4098:Q16232="",,),0)-1),"")</f>
        <v>4</v>
      </c>
      <c r="Q4098">
        <f t="shared" si="92"/>
        <v>3</v>
      </c>
      <c r="R4098">
        <f>IF(P4098="","",0)</f>
        <v>0</v>
      </c>
    </row>
    <row r="4099" spans="1:18" x14ac:dyDescent="0.3">
      <c r="A4099" t="s">
        <v>618</v>
      </c>
      <c r="B4099" s="1">
        <v>38728</v>
      </c>
      <c r="C4099" t="s">
        <v>82</v>
      </c>
      <c r="D4099" t="s">
        <v>624</v>
      </c>
      <c r="E4099" t="s">
        <v>625</v>
      </c>
      <c r="G4099" s="6" t="s">
        <v>88</v>
      </c>
      <c r="H4099" t="s">
        <v>72</v>
      </c>
      <c r="I4099" t="s">
        <v>45</v>
      </c>
      <c r="J4099" t="s">
        <v>93</v>
      </c>
      <c r="K4099">
        <v>2</v>
      </c>
      <c r="L4099">
        <v>69</v>
      </c>
      <c r="M4099" t="s">
        <v>117</v>
      </c>
      <c r="N4099">
        <v>69</v>
      </c>
      <c r="P4099" cm="1">
        <f t="array" ref="P4099">IF(Q4099&gt;0,INDEX(Q4099:Q16233,MATCH(TRUE,INDEX(Q4099:Q16233="",,),0)-1),"")</f>
        <v>4</v>
      </c>
      <c r="Q4099">
        <f t="shared" si="92"/>
        <v>3</v>
      </c>
      <c r="R4099">
        <f>IF(P4099="","",0)</f>
        <v>0</v>
      </c>
    </row>
    <row r="4100" spans="1:18" x14ac:dyDescent="0.3">
      <c r="A4100" t="s">
        <v>618</v>
      </c>
      <c r="B4100" s="1">
        <v>38728</v>
      </c>
      <c r="C4100" t="s">
        <v>82</v>
      </c>
      <c r="D4100" t="s">
        <v>624</v>
      </c>
      <c r="E4100" t="s">
        <v>625</v>
      </c>
      <c r="G4100" s="6" t="s">
        <v>88</v>
      </c>
      <c r="H4100" t="s">
        <v>100</v>
      </c>
      <c r="I4100" t="s">
        <v>21</v>
      </c>
      <c r="J4100" t="s">
        <v>73</v>
      </c>
      <c r="K4100">
        <v>101</v>
      </c>
      <c r="L4100">
        <v>5</v>
      </c>
      <c r="M4100" t="s">
        <v>117</v>
      </c>
      <c r="N4100">
        <v>5</v>
      </c>
      <c r="P4100" cm="1">
        <f t="array" ref="P4100">IF(Q4100&gt;0,INDEX(Q4100:Q16234,MATCH(TRUE,INDEX(Q4100:Q16234="",,),0)-1),"")</f>
        <v>4</v>
      </c>
      <c r="Q4100">
        <f t="shared" si="92"/>
        <v>3</v>
      </c>
      <c r="R4100">
        <f>IF(P4100="","",0)</f>
        <v>0</v>
      </c>
    </row>
    <row r="4101" spans="1:18" x14ac:dyDescent="0.3">
      <c r="A4101" t="s">
        <v>618</v>
      </c>
      <c r="B4101" s="1">
        <v>38728</v>
      </c>
      <c r="C4101" t="s">
        <v>82</v>
      </c>
      <c r="D4101" t="s">
        <v>624</v>
      </c>
      <c r="E4101" t="s">
        <v>625</v>
      </c>
      <c r="G4101" s="6" t="s">
        <v>88</v>
      </c>
      <c r="H4101" t="s">
        <v>100</v>
      </c>
      <c r="I4101" t="s">
        <v>583</v>
      </c>
      <c r="J4101" t="s">
        <v>93</v>
      </c>
      <c r="K4101">
        <v>5</v>
      </c>
      <c r="L4101">
        <v>38</v>
      </c>
      <c r="M4101" t="s">
        <v>117</v>
      </c>
      <c r="N4101">
        <v>38</v>
      </c>
      <c r="P4101" cm="1">
        <f t="array" ref="P4101">IF(Q4101&gt;0,INDEX(Q4101:Q16235,MATCH(TRUE,INDEX(Q4101:Q16235="",,),0)-1),"")</f>
        <v>4</v>
      </c>
      <c r="Q4101">
        <f t="shared" si="92"/>
        <v>3</v>
      </c>
      <c r="R4101">
        <f>IF(P4101="","",0)</f>
        <v>0</v>
      </c>
    </row>
    <row r="4102" spans="1:18" x14ac:dyDescent="0.3">
      <c r="A4102" t="s">
        <v>618</v>
      </c>
      <c r="B4102" s="1">
        <v>38728</v>
      </c>
      <c r="C4102" t="s">
        <v>82</v>
      </c>
      <c r="D4102" t="s">
        <v>624</v>
      </c>
      <c r="E4102" t="s">
        <v>625</v>
      </c>
      <c r="G4102" s="6" t="s">
        <v>88</v>
      </c>
      <c r="H4102" t="s">
        <v>72</v>
      </c>
      <c r="I4102" t="s">
        <v>583</v>
      </c>
      <c r="J4102" t="s">
        <v>93</v>
      </c>
      <c r="K4102">
        <v>8</v>
      </c>
      <c r="L4102">
        <v>34</v>
      </c>
      <c r="M4102" t="s">
        <v>117</v>
      </c>
      <c r="N4102">
        <v>34</v>
      </c>
      <c r="P4102" cm="1">
        <f t="array" ref="P4102">IF(Q4102&gt;0,INDEX(Q4102:Q16236,MATCH(TRUE,INDEX(Q4102:Q16236="",,),0)-1),"")</f>
        <v>4</v>
      </c>
      <c r="Q4102">
        <f t="shared" si="92"/>
        <v>3</v>
      </c>
      <c r="R4102">
        <f>IF(P4102="","",0)</f>
        <v>0</v>
      </c>
    </row>
    <row r="4103" spans="1:18" x14ac:dyDescent="0.3">
      <c r="A4103" t="s">
        <v>618</v>
      </c>
      <c r="B4103" s="1">
        <v>38728</v>
      </c>
      <c r="C4103" t="s">
        <v>82</v>
      </c>
      <c r="D4103" t="s">
        <v>624</v>
      </c>
      <c r="E4103" t="s">
        <v>625</v>
      </c>
      <c r="G4103" t="s">
        <v>19</v>
      </c>
      <c r="H4103" t="s">
        <v>102</v>
      </c>
      <c r="I4103" t="s">
        <v>45</v>
      </c>
      <c r="J4103" t="s">
        <v>93</v>
      </c>
      <c r="K4103">
        <v>18</v>
      </c>
      <c r="L4103">
        <v>658</v>
      </c>
      <c r="M4103" t="s">
        <v>99</v>
      </c>
      <c r="N4103">
        <v>658</v>
      </c>
      <c r="P4103" cm="1">
        <f t="array" ref="P4103">IF(Q4103&gt;0,INDEX(Q4103:Q16237,MATCH(TRUE,INDEX(Q4103:Q16237="",,),0)-1),"")</f>
        <v>4</v>
      </c>
      <c r="Q4103">
        <f t="shared" si="92"/>
        <v>4</v>
      </c>
      <c r="R4103">
        <f>IF(P4103="","",0)</f>
        <v>0</v>
      </c>
    </row>
    <row r="4104" spans="1:18" x14ac:dyDescent="0.3">
      <c r="A4104" t="s">
        <v>618</v>
      </c>
      <c r="B4104" s="1">
        <v>38728</v>
      </c>
      <c r="C4104" t="s">
        <v>82</v>
      </c>
      <c r="D4104" t="s">
        <v>624</v>
      </c>
      <c r="E4104" t="s">
        <v>625</v>
      </c>
      <c r="G4104" t="s">
        <v>19</v>
      </c>
      <c r="H4104" t="s">
        <v>100</v>
      </c>
      <c r="I4104" t="s">
        <v>45</v>
      </c>
      <c r="J4104" t="s">
        <v>93</v>
      </c>
      <c r="K4104">
        <v>83</v>
      </c>
      <c r="L4104">
        <v>75</v>
      </c>
      <c r="M4104" t="s">
        <v>99</v>
      </c>
      <c r="N4104">
        <v>99.87</v>
      </c>
      <c r="P4104" cm="1">
        <f t="array" ref="P4104">IF(Q4104&gt;0,INDEX(Q4104:Q16238,MATCH(TRUE,INDEX(Q4104:Q16238="",,),0)-1),"")</f>
        <v>4</v>
      </c>
      <c r="Q4104">
        <f t="shared" si="92"/>
        <v>4</v>
      </c>
      <c r="R4104">
        <f>IF(P4104="","",0)</f>
        <v>0</v>
      </c>
    </row>
    <row r="4105" spans="1:18" x14ac:dyDescent="0.3">
      <c r="A4105" t="s">
        <v>618</v>
      </c>
      <c r="B4105" s="1">
        <v>38728</v>
      </c>
      <c r="C4105" t="s">
        <v>82</v>
      </c>
      <c r="D4105" t="s">
        <v>624</v>
      </c>
      <c r="E4105" t="s">
        <v>625</v>
      </c>
      <c r="G4105" t="s">
        <v>19</v>
      </c>
      <c r="H4105" t="s">
        <v>87</v>
      </c>
      <c r="I4105" t="s">
        <v>21</v>
      </c>
      <c r="J4105" t="s">
        <v>73</v>
      </c>
      <c r="K4105">
        <v>96</v>
      </c>
      <c r="L4105">
        <v>20.100000000000001</v>
      </c>
      <c r="M4105" t="s">
        <v>99</v>
      </c>
      <c r="N4105">
        <v>20.100000000000001</v>
      </c>
      <c r="P4105" cm="1">
        <f t="array" ref="P4105">IF(Q4105&gt;0,INDEX(Q4105:Q16239,MATCH(TRUE,INDEX(Q4105:Q16239="",,),0)-1),"")</f>
        <v>4</v>
      </c>
      <c r="Q4105">
        <f t="shared" si="92"/>
        <v>4</v>
      </c>
      <c r="R4105">
        <f>IF(P4105="","",0)</f>
        <v>0</v>
      </c>
    </row>
    <row r="4106" spans="1:18" x14ac:dyDescent="0.3">
      <c r="A4106" t="s">
        <v>618</v>
      </c>
      <c r="B4106" s="1">
        <v>38728</v>
      </c>
      <c r="C4106" t="s">
        <v>82</v>
      </c>
      <c r="D4106" t="s">
        <v>624</v>
      </c>
      <c r="E4106" t="s">
        <v>625</v>
      </c>
      <c r="G4106" t="s">
        <v>19</v>
      </c>
      <c r="H4106" t="s">
        <v>72</v>
      </c>
      <c r="I4106" t="s">
        <v>21</v>
      </c>
      <c r="J4106" t="s">
        <v>73</v>
      </c>
      <c r="K4106">
        <v>291</v>
      </c>
      <c r="L4106">
        <v>10</v>
      </c>
      <c r="M4106" t="s">
        <v>99</v>
      </c>
      <c r="N4106">
        <v>10</v>
      </c>
      <c r="P4106" cm="1">
        <f t="array" ref="P4106">IF(Q4106&gt;0,INDEX(Q4106:Q16240,MATCH(TRUE,INDEX(Q4106:Q16240="",,),0)-1),"")</f>
        <v>4</v>
      </c>
      <c r="Q4106">
        <f t="shared" si="92"/>
        <v>4</v>
      </c>
      <c r="R4106">
        <f>IF(P4106="","",0)</f>
        <v>0</v>
      </c>
    </row>
    <row r="4107" spans="1:18" x14ac:dyDescent="0.3">
      <c r="A4107" t="s">
        <v>618</v>
      </c>
      <c r="B4107" s="1">
        <v>38728</v>
      </c>
      <c r="C4107" t="s">
        <v>82</v>
      </c>
      <c r="D4107" t="s">
        <v>624</v>
      </c>
      <c r="E4107" t="s">
        <v>625</v>
      </c>
      <c r="G4107" s="6" t="s">
        <v>88</v>
      </c>
      <c r="H4107" t="s">
        <v>85</v>
      </c>
      <c r="I4107" t="s">
        <v>45</v>
      </c>
      <c r="J4107" t="s">
        <v>93</v>
      </c>
      <c r="K4107">
        <v>10</v>
      </c>
      <c r="L4107">
        <v>72</v>
      </c>
      <c r="M4107" t="s">
        <v>99</v>
      </c>
      <c r="N4107">
        <v>72</v>
      </c>
      <c r="P4107" cm="1">
        <f t="array" ref="P4107">IF(Q4107&gt;0,INDEX(Q4107:Q16241,MATCH(TRUE,INDEX(Q4107:Q16241="",,),0)-1),"")</f>
        <v>4</v>
      </c>
      <c r="Q4107">
        <f t="shared" si="92"/>
        <v>4</v>
      </c>
      <c r="R4107">
        <f>IF(P4107="","",0)</f>
        <v>0</v>
      </c>
    </row>
    <row r="4108" spans="1:18" x14ac:dyDescent="0.3">
      <c r="A4108" t="s">
        <v>618</v>
      </c>
      <c r="B4108" s="1">
        <v>38728</v>
      </c>
      <c r="C4108" t="s">
        <v>82</v>
      </c>
      <c r="D4108" t="s">
        <v>624</v>
      </c>
      <c r="E4108" t="s">
        <v>625</v>
      </c>
      <c r="G4108" s="6" t="s">
        <v>88</v>
      </c>
      <c r="H4108" t="s">
        <v>232</v>
      </c>
      <c r="I4108" t="s">
        <v>45</v>
      </c>
      <c r="J4108" t="s">
        <v>93</v>
      </c>
      <c r="K4108">
        <v>9</v>
      </c>
      <c r="L4108">
        <v>30</v>
      </c>
      <c r="M4108" t="s">
        <v>99</v>
      </c>
      <c r="N4108">
        <v>30</v>
      </c>
      <c r="P4108" cm="1">
        <f t="array" ref="P4108">IF(Q4108&gt;0,INDEX(Q4108:Q16242,MATCH(TRUE,INDEX(Q4108:Q16242="",,),0)-1),"")</f>
        <v>4</v>
      </c>
      <c r="Q4108">
        <f t="shared" si="92"/>
        <v>4</v>
      </c>
      <c r="R4108">
        <f>IF(P4108="","",0)</f>
        <v>0</v>
      </c>
    </row>
    <row r="4109" spans="1:18" x14ac:dyDescent="0.3">
      <c r="A4109" t="s">
        <v>618</v>
      </c>
      <c r="B4109" s="1">
        <v>38728</v>
      </c>
      <c r="C4109" t="s">
        <v>82</v>
      </c>
      <c r="D4109" t="s">
        <v>624</v>
      </c>
      <c r="E4109" t="s">
        <v>625</v>
      </c>
      <c r="G4109" s="6" t="s">
        <v>88</v>
      </c>
      <c r="H4109" t="s">
        <v>92</v>
      </c>
      <c r="I4109" t="s">
        <v>45</v>
      </c>
      <c r="J4109" t="s">
        <v>93</v>
      </c>
      <c r="K4109">
        <v>2</v>
      </c>
      <c r="L4109">
        <v>353</v>
      </c>
      <c r="M4109" t="s">
        <v>99</v>
      </c>
      <c r="N4109">
        <v>353</v>
      </c>
      <c r="P4109" cm="1">
        <f t="array" ref="P4109">IF(Q4109&gt;0,INDEX(Q4109:Q16243,MATCH(TRUE,INDEX(Q4109:Q16243="",,),0)-1),"")</f>
        <v>4</v>
      </c>
      <c r="Q4109">
        <f t="shared" si="92"/>
        <v>4</v>
      </c>
      <c r="R4109">
        <f>IF(P4109="","",0)</f>
        <v>0</v>
      </c>
    </row>
    <row r="4110" spans="1:18" x14ac:dyDescent="0.3">
      <c r="A4110" t="s">
        <v>618</v>
      </c>
      <c r="B4110" s="1">
        <v>38728</v>
      </c>
      <c r="C4110" t="s">
        <v>82</v>
      </c>
      <c r="D4110" t="s">
        <v>624</v>
      </c>
      <c r="E4110" t="s">
        <v>625</v>
      </c>
      <c r="G4110" s="6" t="s">
        <v>88</v>
      </c>
      <c r="H4110" t="s">
        <v>36</v>
      </c>
      <c r="I4110" t="s">
        <v>45</v>
      </c>
      <c r="J4110" t="s">
        <v>93</v>
      </c>
      <c r="K4110">
        <v>2</v>
      </c>
      <c r="L4110">
        <v>69</v>
      </c>
      <c r="M4110" t="s">
        <v>99</v>
      </c>
      <c r="N4110">
        <v>69</v>
      </c>
      <c r="P4110" cm="1">
        <f t="array" ref="P4110">IF(Q4110&gt;0,INDEX(Q4110:Q16244,MATCH(TRUE,INDEX(Q4110:Q16244="",,),0)-1),"")</f>
        <v>4</v>
      </c>
      <c r="Q4110">
        <f t="shared" si="92"/>
        <v>4</v>
      </c>
      <c r="R4110">
        <f>IF(P4110="","",0)</f>
        <v>0</v>
      </c>
    </row>
    <row r="4111" spans="1:18" x14ac:dyDescent="0.3">
      <c r="A4111" t="s">
        <v>618</v>
      </c>
      <c r="B4111" s="1">
        <v>38728</v>
      </c>
      <c r="C4111" t="s">
        <v>82</v>
      </c>
      <c r="D4111" t="s">
        <v>624</v>
      </c>
      <c r="E4111" t="s">
        <v>625</v>
      </c>
      <c r="G4111" s="6" t="s">
        <v>88</v>
      </c>
      <c r="H4111" t="s">
        <v>87</v>
      </c>
      <c r="I4111" t="s">
        <v>45</v>
      </c>
      <c r="J4111" t="s">
        <v>93</v>
      </c>
      <c r="K4111">
        <v>5</v>
      </c>
      <c r="L4111">
        <v>88</v>
      </c>
      <c r="M4111" t="s">
        <v>99</v>
      </c>
      <c r="N4111">
        <v>88</v>
      </c>
      <c r="P4111" cm="1">
        <f t="array" ref="P4111">IF(Q4111&gt;0,INDEX(Q4111:Q16245,MATCH(TRUE,INDEX(Q4111:Q16245="",,),0)-1),"")</f>
        <v>4</v>
      </c>
      <c r="Q4111">
        <f t="shared" si="92"/>
        <v>4</v>
      </c>
      <c r="R4111">
        <f>IF(P4111="","",0)</f>
        <v>0</v>
      </c>
    </row>
    <row r="4112" spans="1:18" x14ac:dyDescent="0.3">
      <c r="A4112" t="s">
        <v>618</v>
      </c>
      <c r="B4112" s="1">
        <v>38728</v>
      </c>
      <c r="C4112" t="s">
        <v>82</v>
      </c>
      <c r="D4112" t="s">
        <v>624</v>
      </c>
      <c r="E4112" t="s">
        <v>625</v>
      </c>
      <c r="G4112" s="6" t="s">
        <v>88</v>
      </c>
      <c r="H4112" t="s">
        <v>72</v>
      </c>
      <c r="I4112" t="s">
        <v>45</v>
      </c>
      <c r="J4112" t="s">
        <v>93</v>
      </c>
      <c r="K4112">
        <v>2</v>
      </c>
      <c r="L4112">
        <v>69</v>
      </c>
      <c r="M4112" t="s">
        <v>99</v>
      </c>
      <c r="N4112">
        <v>69</v>
      </c>
      <c r="P4112" cm="1">
        <f t="array" ref="P4112">IF(Q4112&gt;0,INDEX(Q4112:Q16246,MATCH(TRUE,INDEX(Q4112:Q16246="",,),0)-1),"")</f>
        <v>4</v>
      </c>
      <c r="Q4112">
        <f t="shared" si="92"/>
        <v>4</v>
      </c>
      <c r="R4112">
        <f>IF(P4112="","",0)</f>
        <v>0</v>
      </c>
    </row>
    <row r="4113" spans="1:18" x14ac:dyDescent="0.3">
      <c r="A4113" t="s">
        <v>618</v>
      </c>
      <c r="B4113" s="1">
        <v>38728</v>
      </c>
      <c r="C4113" t="s">
        <v>82</v>
      </c>
      <c r="D4113" t="s">
        <v>624</v>
      </c>
      <c r="E4113" t="s">
        <v>625</v>
      </c>
      <c r="G4113" s="6" t="s">
        <v>88</v>
      </c>
      <c r="H4113" t="s">
        <v>100</v>
      </c>
      <c r="I4113" t="s">
        <v>21</v>
      </c>
      <c r="J4113" t="s">
        <v>73</v>
      </c>
      <c r="K4113">
        <v>101</v>
      </c>
      <c r="L4113">
        <v>5</v>
      </c>
      <c r="M4113" t="s">
        <v>99</v>
      </c>
      <c r="N4113">
        <v>5</v>
      </c>
      <c r="P4113" cm="1">
        <f t="array" ref="P4113">IF(Q4113&gt;0,INDEX(Q4113:Q16247,MATCH(TRUE,INDEX(Q4113:Q16247="",,),0)-1),"")</f>
        <v>4</v>
      </c>
      <c r="Q4113">
        <f t="shared" si="92"/>
        <v>4</v>
      </c>
      <c r="R4113">
        <f>IF(P4113="","",0)</f>
        <v>0</v>
      </c>
    </row>
    <row r="4114" spans="1:18" x14ac:dyDescent="0.3">
      <c r="A4114" t="s">
        <v>618</v>
      </c>
      <c r="B4114" s="1">
        <v>38728</v>
      </c>
      <c r="C4114" t="s">
        <v>82</v>
      </c>
      <c r="D4114" t="s">
        <v>624</v>
      </c>
      <c r="E4114" t="s">
        <v>625</v>
      </c>
      <c r="G4114" s="6" t="s">
        <v>88</v>
      </c>
      <c r="H4114" t="s">
        <v>100</v>
      </c>
      <c r="I4114" t="s">
        <v>583</v>
      </c>
      <c r="J4114" t="s">
        <v>93</v>
      </c>
      <c r="K4114">
        <v>5</v>
      </c>
      <c r="L4114">
        <v>38</v>
      </c>
      <c r="M4114" t="s">
        <v>99</v>
      </c>
      <c r="N4114">
        <v>38</v>
      </c>
      <c r="P4114" cm="1">
        <f t="array" ref="P4114">IF(Q4114&gt;0,INDEX(Q4114:Q16248,MATCH(TRUE,INDEX(Q4114:Q16248="",,),0)-1),"")</f>
        <v>4</v>
      </c>
      <c r="Q4114">
        <f t="shared" si="92"/>
        <v>4</v>
      </c>
      <c r="R4114">
        <f>IF(P4114="","",0)</f>
        <v>0</v>
      </c>
    </row>
    <row r="4115" spans="1:18" x14ac:dyDescent="0.3">
      <c r="A4115" t="s">
        <v>618</v>
      </c>
      <c r="B4115" s="1">
        <v>38728</v>
      </c>
      <c r="C4115" t="s">
        <v>82</v>
      </c>
      <c r="D4115" t="s">
        <v>624</v>
      </c>
      <c r="E4115" t="s">
        <v>625</v>
      </c>
      <c r="G4115" s="6" t="s">
        <v>88</v>
      </c>
      <c r="H4115" t="s">
        <v>72</v>
      </c>
      <c r="I4115" t="s">
        <v>583</v>
      </c>
      <c r="J4115" t="s">
        <v>93</v>
      </c>
      <c r="K4115">
        <v>8</v>
      </c>
      <c r="L4115">
        <v>34</v>
      </c>
      <c r="M4115" t="s">
        <v>99</v>
      </c>
      <c r="N4115">
        <v>34</v>
      </c>
      <c r="P4115" cm="1">
        <f t="array" ref="P4115">IF(Q4115&gt;0,INDEX(Q4115:Q16249,MATCH(TRUE,INDEX(Q4115:Q16249="",,),0)-1),"")</f>
        <v>4</v>
      </c>
      <c r="Q4115">
        <f t="shared" si="92"/>
        <v>4</v>
      </c>
      <c r="R4115">
        <f>IF(P4115="","",0)</f>
        <v>0</v>
      </c>
    </row>
    <row r="4116" spans="1:18" x14ac:dyDescent="0.3">
      <c r="P4116" t="str" cm="1">
        <f t="array" ref="P4116">IF(Q4116&gt;0,INDEX(Q4116:Q16250,MATCH(TRUE,INDEX(Q4116:Q16250="",,),0)-1),"")</f>
        <v/>
      </c>
      <c r="R4116" t="str">
        <f>IF(P4116="","",0)</f>
        <v/>
      </c>
    </row>
    <row r="4117" spans="1:18" x14ac:dyDescent="0.3">
      <c r="A4117" s="3" t="s">
        <v>618</v>
      </c>
      <c r="B4117" s="4">
        <v>38728</v>
      </c>
      <c r="C4117" s="3" t="s">
        <v>82</v>
      </c>
      <c r="D4117" s="3" t="s">
        <v>626</v>
      </c>
      <c r="E4117" s="3" t="s">
        <v>627</v>
      </c>
      <c r="F4117" s="3" t="s">
        <v>91</v>
      </c>
      <c r="G4117" s="3" t="s">
        <v>19</v>
      </c>
      <c r="H4117" s="3" t="s">
        <v>102</v>
      </c>
      <c r="I4117" s="3" t="s">
        <v>45</v>
      </c>
      <c r="J4117" s="3" t="s">
        <v>93</v>
      </c>
      <c r="K4117" s="3">
        <v>4</v>
      </c>
      <c r="L4117" s="3">
        <v>674</v>
      </c>
      <c r="M4117" s="3" t="s">
        <v>94</v>
      </c>
      <c r="N4117" s="3"/>
      <c r="O4117" s="3"/>
      <c r="P4117" s="3" t="str" cm="1">
        <f t="array" ref="P4117">IF(Q4117&gt;0,INDEX(Q4117:Q16251,MATCH(TRUE,INDEX(Q4117:Q16251="",,),0)-1),"")</f>
        <v/>
      </c>
      <c r="Q4117" s="3"/>
      <c r="R4117">
        <v>0</v>
      </c>
    </row>
    <row r="4118" spans="1:18" x14ac:dyDescent="0.3">
      <c r="A4118" t="s">
        <v>618</v>
      </c>
      <c r="B4118" s="1">
        <v>38728</v>
      </c>
      <c r="C4118" t="s">
        <v>82</v>
      </c>
      <c r="D4118" t="s">
        <v>626</v>
      </c>
      <c r="E4118" t="s">
        <v>627</v>
      </c>
      <c r="F4118" t="s">
        <v>91</v>
      </c>
      <c r="G4118" t="s">
        <v>19</v>
      </c>
      <c r="H4118" t="s">
        <v>100</v>
      </c>
      <c r="I4118" t="s">
        <v>45</v>
      </c>
      <c r="J4118" t="s">
        <v>93</v>
      </c>
      <c r="K4118">
        <v>16</v>
      </c>
      <c r="L4118">
        <v>67</v>
      </c>
      <c r="M4118" t="s">
        <v>94</v>
      </c>
      <c r="P4118" t="str" cm="1">
        <f t="array" ref="P4118">IF(Q4118&gt;0,INDEX(Q4118:Q16252,MATCH(TRUE,INDEX(Q4118:Q16252="",,),0)-1),"")</f>
        <v/>
      </c>
      <c r="R4118">
        <v>0</v>
      </c>
    </row>
    <row r="4119" spans="1:18" x14ac:dyDescent="0.3">
      <c r="A4119" t="s">
        <v>618</v>
      </c>
      <c r="B4119" s="1">
        <v>38728</v>
      </c>
      <c r="C4119" t="s">
        <v>82</v>
      </c>
      <c r="D4119" t="s">
        <v>626</v>
      </c>
      <c r="E4119" t="s">
        <v>627</v>
      </c>
      <c r="F4119" t="s">
        <v>91</v>
      </c>
      <c r="G4119" t="s">
        <v>19</v>
      </c>
      <c r="H4119" t="s">
        <v>100</v>
      </c>
      <c r="I4119" t="s">
        <v>21</v>
      </c>
      <c r="J4119" t="s">
        <v>73</v>
      </c>
      <c r="K4119">
        <v>68</v>
      </c>
      <c r="L4119">
        <v>9.1</v>
      </c>
      <c r="M4119" t="s">
        <v>94</v>
      </c>
      <c r="P4119" t="str" cm="1">
        <f t="array" ref="P4119">IF(Q4119&gt;0,INDEX(Q4119:Q16253,MATCH(TRUE,INDEX(Q4119:Q16253="",,),0)-1),"")</f>
        <v/>
      </c>
      <c r="R4119">
        <v>0</v>
      </c>
    </row>
    <row r="4120" spans="1:18" x14ac:dyDescent="0.3">
      <c r="A4120" t="s">
        <v>618</v>
      </c>
      <c r="B4120" s="1">
        <v>38728</v>
      </c>
      <c r="C4120" t="s">
        <v>82</v>
      </c>
      <c r="D4120" t="s">
        <v>626</v>
      </c>
      <c r="E4120" t="s">
        <v>627</v>
      </c>
      <c r="F4120" t="s">
        <v>91</v>
      </c>
      <c r="G4120" t="s">
        <v>19</v>
      </c>
      <c r="H4120" t="s">
        <v>72</v>
      </c>
      <c r="I4120" t="s">
        <v>21</v>
      </c>
      <c r="J4120" t="s">
        <v>73</v>
      </c>
      <c r="K4120">
        <v>103</v>
      </c>
      <c r="L4120">
        <v>5</v>
      </c>
      <c r="M4120" t="s">
        <v>94</v>
      </c>
      <c r="P4120" t="str" cm="1">
        <f t="array" ref="P4120">IF(Q4120&gt;0,INDEX(Q4120:Q16254,MATCH(TRUE,INDEX(Q4120:Q16254="",,),0)-1),"")</f>
        <v/>
      </c>
      <c r="R4120">
        <v>0</v>
      </c>
    </row>
    <row r="4121" spans="1:18" x14ac:dyDescent="0.3">
      <c r="A4121" t="s">
        <v>618</v>
      </c>
      <c r="B4121" s="1">
        <v>38728</v>
      </c>
      <c r="C4121" t="s">
        <v>82</v>
      </c>
      <c r="D4121" t="s">
        <v>626</v>
      </c>
      <c r="E4121" t="s">
        <v>627</v>
      </c>
      <c r="F4121" t="s">
        <v>91</v>
      </c>
      <c r="G4121" s="6" t="s">
        <v>88</v>
      </c>
      <c r="H4121" t="s">
        <v>36</v>
      </c>
      <c r="I4121" t="s">
        <v>45</v>
      </c>
      <c r="J4121" t="s">
        <v>93</v>
      </c>
      <c r="K4121">
        <v>1</v>
      </c>
      <c r="L4121">
        <v>114</v>
      </c>
      <c r="M4121" t="s">
        <v>94</v>
      </c>
      <c r="P4121" t="str" cm="1">
        <f t="array" ref="P4121">IF(Q4121&gt;0,INDEX(Q4121:Q16255,MATCH(TRUE,INDEX(Q4121:Q16255="",,),0)-1),"")</f>
        <v/>
      </c>
      <c r="R4121">
        <v>0</v>
      </c>
    </row>
    <row r="4122" spans="1:18" x14ac:dyDescent="0.3">
      <c r="P4122" t="str" cm="1">
        <f t="array" ref="P4122">IF(Q4122&gt;0,INDEX(Q4122:Q16256,MATCH(TRUE,INDEX(Q4122:Q16256="",,),0)-1),"")</f>
        <v/>
      </c>
      <c r="R4122" t="str">
        <f>IF(P4122="","",0)</f>
        <v/>
      </c>
    </row>
    <row r="4123" spans="1:18" x14ac:dyDescent="0.3">
      <c r="A4123" t="s">
        <v>618</v>
      </c>
      <c r="B4123" s="1">
        <v>38728</v>
      </c>
      <c r="C4123" t="s">
        <v>82</v>
      </c>
      <c r="D4123" t="s">
        <v>628</v>
      </c>
      <c r="E4123" t="s">
        <v>629</v>
      </c>
      <c r="G4123" t="s">
        <v>19</v>
      </c>
      <c r="H4123" t="s">
        <v>102</v>
      </c>
      <c r="I4123" t="s">
        <v>45</v>
      </c>
      <c r="J4123" t="s">
        <v>93</v>
      </c>
      <c r="K4123">
        <v>10</v>
      </c>
      <c r="L4123">
        <v>613</v>
      </c>
      <c r="M4123" t="s">
        <v>621</v>
      </c>
      <c r="N4123">
        <v>750</v>
      </c>
      <c r="O4123" t="s">
        <v>24</v>
      </c>
      <c r="P4123" cm="1">
        <f t="array" ref="P4123">IF(Q4123&gt;0,INDEX(Q4123:Q16257,MATCH(TRUE,INDEX(Q4123:Q16257="",,),0)-1),"")</f>
        <v>3</v>
      </c>
      <c r="Q4123">
        <f>INT((ROW()-4123)/9)+1</f>
        <v>1</v>
      </c>
      <c r="R4123">
        <f>IF(P4123="","",0)</f>
        <v>0</v>
      </c>
    </row>
    <row r="4124" spans="1:18" x14ac:dyDescent="0.3">
      <c r="A4124" t="s">
        <v>618</v>
      </c>
      <c r="B4124" s="1">
        <v>38728</v>
      </c>
      <c r="C4124" t="s">
        <v>82</v>
      </c>
      <c r="D4124" t="s">
        <v>628</v>
      </c>
      <c r="E4124" t="s">
        <v>629</v>
      </c>
      <c r="G4124" t="s">
        <v>19</v>
      </c>
      <c r="H4124" t="s">
        <v>85</v>
      </c>
      <c r="I4124" t="s">
        <v>45</v>
      </c>
      <c r="J4124" t="s">
        <v>93</v>
      </c>
      <c r="K4124">
        <v>27</v>
      </c>
      <c r="L4124">
        <v>75</v>
      </c>
      <c r="M4124" t="s">
        <v>621</v>
      </c>
      <c r="N4124">
        <v>250</v>
      </c>
      <c r="O4124" t="s">
        <v>24</v>
      </c>
      <c r="P4124" cm="1">
        <f t="array" ref="P4124">IF(Q4124&gt;0,INDEX(Q4124:Q16258,MATCH(TRUE,INDEX(Q4124:Q16258="",,),0)-1),"")</f>
        <v>3</v>
      </c>
      <c r="Q4124">
        <f t="shared" ref="Q4124:Q4149" si="93">INT((ROW()-4123)/9)+1</f>
        <v>1</v>
      </c>
      <c r="R4124">
        <f>IF(P4124="","",0)</f>
        <v>0</v>
      </c>
    </row>
    <row r="4125" spans="1:18" x14ac:dyDescent="0.3">
      <c r="A4125" t="s">
        <v>618</v>
      </c>
      <c r="B4125" s="1">
        <v>38728</v>
      </c>
      <c r="C4125" t="s">
        <v>82</v>
      </c>
      <c r="D4125" t="s">
        <v>628</v>
      </c>
      <c r="E4125" t="s">
        <v>629</v>
      </c>
      <c r="G4125" t="s">
        <v>19</v>
      </c>
      <c r="H4125" t="s">
        <v>100</v>
      </c>
      <c r="I4125" t="s">
        <v>45</v>
      </c>
      <c r="J4125" t="s">
        <v>93</v>
      </c>
      <c r="K4125">
        <v>48</v>
      </c>
      <c r="L4125">
        <v>70</v>
      </c>
      <c r="M4125" t="s">
        <v>621</v>
      </c>
      <c r="N4125">
        <v>125</v>
      </c>
      <c r="O4125" t="s">
        <v>24</v>
      </c>
      <c r="P4125" cm="1">
        <f t="array" ref="P4125">IF(Q4125&gt;0,INDEX(Q4125:Q16259,MATCH(TRUE,INDEX(Q4125:Q16259="",,),0)-1),"")</f>
        <v>3</v>
      </c>
      <c r="Q4125">
        <f t="shared" si="93"/>
        <v>1</v>
      </c>
      <c r="R4125">
        <f>IF(P4125="","",0)</f>
        <v>0</v>
      </c>
    </row>
    <row r="4126" spans="1:18" x14ac:dyDescent="0.3">
      <c r="A4126" t="s">
        <v>618</v>
      </c>
      <c r="B4126" s="1">
        <v>38728</v>
      </c>
      <c r="C4126" t="s">
        <v>82</v>
      </c>
      <c r="D4126" t="s">
        <v>628</v>
      </c>
      <c r="E4126" t="s">
        <v>629</v>
      </c>
      <c r="G4126" t="s">
        <v>19</v>
      </c>
      <c r="H4126" t="s">
        <v>36</v>
      </c>
      <c r="I4126" t="s">
        <v>45</v>
      </c>
      <c r="J4126" t="s">
        <v>93</v>
      </c>
      <c r="K4126">
        <v>20</v>
      </c>
      <c r="L4126">
        <v>103</v>
      </c>
      <c r="M4126" t="s">
        <v>621</v>
      </c>
      <c r="N4126">
        <v>103</v>
      </c>
      <c r="O4126" t="s">
        <v>24</v>
      </c>
      <c r="P4126" cm="1">
        <f t="array" ref="P4126">IF(Q4126&gt;0,INDEX(Q4126:Q16260,MATCH(TRUE,INDEX(Q4126:Q16260="",,),0)-1),"")</f>
        <v>3</v>
      </c>
      <c r="Q4126">
        <f>INT((ROW()-4123)/9)+1</f>
        <v>1</v>
      </c>
      <c r="R4126">
        <f>IF(P4126="","",0)</f>
        <v>0</v>
      </c>
    </row>
    <row r="4127" spans="1:18" x14ac:dyDescent="0.3">
      <c r="A4127" t="s">
        <v>618</v>
      </c>
      <c r="B4127" s="1">
        <v>38728</v>
      </c>
      <c r="C4127" t="s">
        <v>82</v>
      </c>
      <c r="D4127" t="s">
        <v>628</v>
      </c>
      <c r="E4127" t="s">
        <v>629</v>
      </c>
      <c r="G4127" t="s">
        <v>19</v>
      </c>
      <c r="H4127" t="s">
        <v>72</v>
      </c>
      <c r="I4127" t="s">
        <v>21</v>
      </c>
      <c r="J4127" t="s">
        <v>73</v>
      </c>
      <c r="K4127">
        <v>227</v>
      </c>
      <c r="L4127">
        <v>5</v>
      </c>
      <c r="M4127" t="s">
        <v>621</v>
      </c>
      <c r="N4127">
        <v>8.5</v>
      </c>
      <c r="O4127" t="s">
        <v>24</v>
      </c>
      <c r="P4127" cm="1">
        <f t="array" ref="P4127">IF(Q4127&gt;0,INDEX(Q4127:Q16261,MATCH(TRUE,INDEX(Q4127:Q16261="",,),0)-1),"")</f>
        <v>3</v>
      </c>
      <c r="Q4127">
        <f t="shared" si="93"/>
        <v>1</v>
      </c>
      <c r="R4127">
        <f>IF(P4127="","",0)</f>
        <v>0</v>
      </c>
    </row>
    <row r="4128" spans="1:18" x14ac:dyDescent="0.3">
      <c r="A4128" t="s">
        <v>618</v>
      </c>
      <c r="B4128" s="1">
        <v>38728</v>
      </c>
      <c r="C4128" t="s">
        <v>82</v>
      </c>
      <c r="D4128" t="s">
        <v>628</v>
      </c>
      <c r="E4128" t="s">
        <v>629</v>
      </c>
      <c r="G4128" s="6" t="s">
        <v>88</v>
      </c>
      <c r="H4128" t="s">
        <v>279</v>
      </c>
      <c r="I4128" t="s">
        <v>45</v>
      </c>
      <c r="J4128" t="s">
        <v>93</v>
      </c>
      <c r="K4128">
        <v>8</v>
      </c>
      <c r="L4128">
        <v>69</v>
      </c>
      <c r="M4128" t="s">
        <v>621</v>
      </c>
      <c r="N4128">
        <v>69</v>
      </c>
      <c r="O4128" t="s">
        <v>24</v>
      </c>
      <c r="P4128" cm="1">
        <f t="array" ref="P4128">IF(Q4128&gt;0,INDEX(Q4128:Q16262,MATCH(TRUE,INDEX(Q4128:Q16262="",,),0)-1),"")</f>
        <v>3</v>
      </c>
      <c r="Q4128">
        <f t="shared" si="93"/>
        <v>1</v>
      </c>
      <c r="R4128">
        <f>IF(P4128="","",0)</f>
        <v>0</v>
      </c>
    </row>
    <row r="4129" spans="1:18" x14ac:dyDescent="0.3">
      <c r="A4129" t="s">
        <v>618</v>
      </c>
      <c r="B4129" s="1">
        <v>38728</v>
      </c>
      <c r="C4129" t="s">
        <v>82</v>
      </c>
      <c r="D4129" t="s">
        <v>628</v>
      </c>
      <c r="E4129" t="s">
        <v>629</v>
      </c>
      <c r="G4129" s="6" t="s">
        <v>88</v>
      </c>
      <c r="H4129" t="s">
        <v>232</v>
      </c>
      <c r="I4129" t="s">
        <v>45</v>
      </c>
      <c r="J4129" t="s">
        <v>93</v>
      </c>
      <c r="K4129">
        <v>14</v>
      </c>
      <c r="L4129">
        <v>30</v>
      </c>
      <c r="M4129" t="s">
        <v>621</v>
      </c>
      <c r="N4129">
        <v>30</v>
      </c>
      <c r="O4129" t="s">
        <v>24</v>
      </c>
      <c r="P4129" cm="1">
        <f t="array" ref="P4129">IF(Q4129&gt;0,INDEX(Q4129:Q16263,MATCH(TRUE,INDEX(Q4129:Q16263="",,),0)-1),"")</f>
        <v>3</v>
      </c>
      <c r="Q4129">
        <f t="shared" si="93"/>
        <v>1</v>
      </c>
      <c r="R4129">
        <f>IF(P4129="","",0)</f>
        <v>0</v>
      </c>
    </row>
    <row r="4130" spans="1:18" x14ac:dyDescent="0.3">
      <c r="A4130" t="s">
        <v>618</v>
      </c>
      <c r="B4130" s="1">
        <v>38728</v>
      </c>
      <c r="C4130" t="s">
        <v>82</v>
      </c>
      <c r="D4130" t="s">
        <v>628</v>
      </c>
      <c r="E4130" t="s">
        <v>629</v>
      </c>
      <c r="G4130" s="6" t="s">
        <v>88</v>
      </c>
      <c r="H4130" t="s">
        <v>100</v>
      </c>
      <c r="I4130" t="s">
        <v>21</v>
      </c>
      <c r="J4130" t="s">
        <v>73</v>
      </c>
      <c r="K4130">
        <v>89</v>
      </c>
      <c r="L4130">
        <v>7.7</v>
      </c>
      <c r="M4130" t="s">
        <v>621</v>
      </c>
      <c r="N4130">
        <v>7.7</v>
      </c>
      <c r="O4130" t="s">
        <v>24</v>
      </c>
      <c r="P4130" cm="1">
        <f t="array" ref="P4130">IF(Q4130&gt;0,INDEX(Q4130:Q16264,MATCH(TRUE,INDEX(Q4130:Q16264="",,),0)-1),"")</f>
        <v>3</v>
      </c>
      <c r="Q4130">
        <f t="shared" si="93"/>
        <v>1</v>
      </c>
      <c r="R4130">
        <f>IF(P4130="","",0)</f>
        <v>0</v>
      </c>
    </row>
    <row r="4131" spans="1:18" x14ac:dyDescent="0.3">
      <c r="A4131" t="s">
        <v>618</v>
      </c>
      <c r="B4131" s="1">
        <v>38728</v>
      </c>
      <c r="C4131" t="s">
        <v>82</v>
      </c>
      <c r="D4131" t="s">
        <v>628</v>
      </c>
      <c r="E4131" t="s">
        <v>629</v>
      </c>
      <c r="G4131" s="6" t="s">
        <v>88</v>
      </c>
      <c r="H4131" t="s">
        <v>36</v>
      </c>
      <c r="I4131" t="s">
        <v>21</v>
      </c>
      <c r="J4131" t="s">
        <v>73</v>
      </c>
      <c r="K4131">
        <v>40</v>
      </c>
      <c r="L4131">
        <v>29.7</v>
      </c>
      <c r="M4131" t="s">
        <v>621</v>
      </c>
      <c r="N4131">
        <v>29.7</v>
      </c>
      <c r="O4131" t="s">
        <v>24</v>
      </c>
      <c r="P4131" cm="1">
        <f t="array" ref="P4131">IF(Q4131&gt;0,INDEX(Q4131:Q16265,MATCH(TRUE,INDEX(Q4131:Q16265="",,),0)-1),"")</f>
        <v>3</v>
      </c>
      <c r="Q4131">
        <f t="shared" si="93"/>
        <v>1</v>
      </c>
      <c r="R4131">
        <f>IF(P4131="","",0)</f>
        <v>0</v>
      </c>
    </row>
    <row r="4132" spans="1:18" x14ac:dyDescent="0.3">
      <c r="A4132" t="s">
        <v>618</v>
      </c>
      <c r="B4132" s="1">
        <v>38728</v>
      </c>
      <c r="C4132" t="s">
        <v>82</v>
      </c>
      <c r="D4132" t="s">
        <v>628</v>
      </c>
      <c r="E4132" t="s">
        <v>629</v>
      </c>
      <c r="G4132" t="s">
        <v>19</v>
      </c>
      <c r="H4132" t="s">
        <v>102</v>
      </c>
      <c r="I4132" t="s">
        <v>45</v>
      </c>
      <c r="J4132" t="s">
        <v>93</v>
      </c>
      <c r="K4132">
        <v>10</v>
      </c>
      <c r="L4132">
        <v>613</v>
      </c>
      <c r="M4132" t="s">
        <v>117</v>
      </c>
      <c r="N4132">
        <v>700</v>
      </c>
      <c r="P4132" cm="1">
        <f t="array" ref="P4132">IF(Q4132&gt;0,INDEX(Q4132:Q16266,MATCH(TRUE,INDEX(Q4132:Q16266="",,),0)-1),"")</f>
        <v>3</v>
      </c>
      <c r="Q4132">
        <f t="shared" si="93"/>
        <v>2</v>
      </c>
      <c r="R4132">
        <f>IF(P4132="","",0)</f>
        <v>0</v>
      </c>
    </row>
    <row r="4133" spans="1:18" x14ac:dyDescent="0.3">
      <c r="A4133" t="s">
        <v>618</v>
      </c>
      <c r="B4133" s="1">
        <v>38728</v>
      </c>
      <c r="C4133" t="s">
        <v>82</v>
      </c>
      <c r="D4133" t="s">
        <v>628</v>
      </c>
      <c r="E4133" t="s">
        <v>629</v>
      </c>
      <c r="G4133" t="s">
        <v>19</v>
      </c>
      <c r="H4133" t="s">
        <v>85</v>
      </c>
      <c r="I4133" t="s">
        <v>45</v>
      </c>
      <c r="J4133" t="s">
        <v>93</v>
      </c>
      <c r="K4133">
        <v>27</v>
      </c>
      <c r="L4133">
        <v>75</v>
      </c>
      <c r="M4133" t="s">
        <v>117</v>
      </c>
      <c r="N4133">
        <v>90</v>
      </c>
      <c r="P4133" cm="1">
        <f t="array" ref="P4133">IF(Q4133&gt;0,INDEX(Q4133:Q16267,MATCH(TRUE,INDEX(Q4133:Q16267="",,),0)-1),"")</f>
        <v>3</v>
      </c>
      <c r="Q4133">
        <f t="shared" si="93"/>
        <v>2</v>
      </c>
      <c r="R4133">
        <f>IF(P4133="","",0)</f>
        <v>0</v>
      </c>
    </row>
    <row r="4134" spans="1:18" x14ac:dyDescent="0.3">
      <c r="A4134" t="s">
        <v>618</v>
      </c>
      <c r="B4134" s="1">
        <v>38728</v>
      </c>
      <c r="C4134" t="s">
        <v>82</v>
      </c>
      <c r="D4134" t="s">
        <v>628</v>
      </c>
      <c r="E4134" t="s">
        <v>629</v>
      </c>
      <c r="G4134" t="s">
        <v>19</v>
      </c>
      <c r="H4134" t="s">
        <v>100</v>
      </c>
      <c r="I4134" t="s">
        <v>45</v>
      </c>
      <c r="J4134" t="s">
        <v>93</v>
      </c>
      <c r="K4134">
        <v>48</v>
      </c>
      <c r="L4134">
        <v>70</v>
      </c>
      <c r="M4134" t="s">
        <v>117</v>
      </c>
      <c r="N4134">
        <v>90</v>
      </c>
      <c r="P4134" cm="1">
        <f t="array" ref="P4134">IF(Q4134&gt;0,INDEX(Q4134:Q16268,MATCH(TRUE,INDEX(Q4134:Q16268="",,),0)-1),"")</f>
        <v>3</v>
      </c>
      <c r="Q4134">
        <f t="shared" si="93"/>
        <v>2</v>
      </c>
      <c r="R4134">
        <f>IF(P4134="","",0)</f>
        <v>0</v>
      </c>
    </row>
    <row r="4135" spans="1:18" x14ac:dyDescent="0.3">
      <c r="A4135" t="s">
        <v>618</v>
      </c>
      <c r="B4135" s="1">
        <v>38728</v>
      </c>
      <c r="C4135" t="s">
        <v>82</v>
      </c>
      <c r="D4135" t="s">
        <v>628</v>
      </c>
      <c r="E4135" t="s">
        <v>629</v>
      </c>
      <c r="G4135" t="s">
        <v>19</v>
      </c>
      <c r="H4135" t="s">
        <v>36</v>
      </c>
      <c r="I4135" t="s">
        <v>45</v>
      </c>
      <c r="J4135" t="s">
        <v>93</v>
      </c>
      <c r="K4135">
        <v>20</v>
      </c>
      <c r="L4135">
        <v>103</v>
      </c>
      <c r="M4135" t="s">
        <v>117</v>
      </c>
      <c r="N4135">
        <v>103</v>
      </c>
      <c r="P4135" cm="1">
        <f t="array" ref="P4135">IF(Q4135&gt;0,INDEX(Q4135:Q16269,MATCH(TRUE,INDEX(Q4135:Q16269="",,),0)-1),"")</f>
        <v>3</v>
      </c>
      <c r="Q4135">
        <f t="shared" si="93"/>
        <v>2</v>
      </c>
      <c r="R4135">
        <f>IF(P4135="","",0)</f>
        <v>0</v>
      </c>
    </row>
    <row r="4136" spans="1:18" x14ac:dyDescent="0.3">
      <c r="A4136" t="s">
        <v>618</v>
      </c>
      <c r="B4136" s="1">
        <v>38728</v>
      </c>
      <c r="C4136" t="s">
        <v>82</v>
      </c>
      <c r="D4136" t="s">
        <v>628</v>
      </c>
      <c r="E4136" t="s">
        <v>629</v>
      </c>
      <c r="G4136" t="s">
        <v>19</v>
      </c>
      <c r="H4136" t="s">
        <v>72</v>
      </c>
      <c r="I4136" t="s">
        <v>21</v>
      </c>
      <c r="J4136" t="s">
        <v>73</v>
      </c>
      <c r="K4136">
        <v>227</v>
      </c>
      <c r="L4136">
        <v>5</v>
      </c>
      <c r="M4136" t="s">
        <v>117</v>
      </c>
      <c r="N4136">
        <v>9</v>
      </c>
      <c r="P4136" cm="1">
        <f t="array" ref="P4136">IF(Q4136&gt;0,INDEX(Q4136:Q16270,MATCH(TRUE,INDEX(Q4136:Q16270="",,),0)-1),"")</f>
        <v>3</v>
      </c>
      <c r="Q4136">
        <f t="shared" si="93"/>
        <v>2</v>
      </c>
      <c r="R4136">
        <f>IF(P4136="","",0)</f>
        <v>0</v>
      </c>
    </row>
    <row r="4137" spans="1:18" x14ac:dyDescent="0.3">
      <c r="A4137" t="s">
        <v>618</v>
      </c>
      <c r="B4137" s="1">
        <v>38728</v>
      </c>
      <c r="C4137" t="s">
        <v>82</v>
      </c>
      <c r="D4137" t="s">
        <v>628</v>
      </c>
      <c r="E4137" t="s">
        <v>629</v>
      </c>
      <c r="G4137" s="6" t="s">
        <v>88</v>
      </c>
      <c r="H4137" t="s">
        <v>279</v>
      </c>
      <c r="I4137" t="s">
        <v>45</v>
      </c>
      <c r="J4137" t="s">
        <v>93</v>
      </c>
      <c r="K4137">
        <v>8</v>
      </c>
      <c r="L4137">
        <v>69</v>
      </c>
      <c r="M4137" t="s">
        <v>117</v>
      </c>
      <c r="N4137">
        <v>69</v>
      </c>
      <c r="P4137" cm="1">
        <f t="array" ref="P4137">IF(Q4137&gt;0,INDEX(Q4137:Q16271,MATCH(TRUE,INDEX(Q4137:Q16271="",,),0)-1),"")</f>
        <v>3</v>
      </c>
      <c r="Q4137">
        <f t="shared" si="93"/>
        <v>2</v>
      </c>
      <c r="R4137">
        <f>IF(P4137="","",0)</f>
        <v>0</v>
      </c>
    </row>
    <row r="4138" spans="1:18" x14ac:dyDescent="0.3">
      <c r="A4138" t="s">
        <v>618</v>
      </c>
      <c r="B4138" s="1">
        <v>38728</v>
      </c>
      <c r="C4138" t="s">
        <v>82</v>
      </c>
      <c r="D4138" t="s">
        <v>628</v>
      </c>
      <c r="E4138" t="s">
        <v>629</v>
      </c>
      <c r="G4138" s="6" t="s">
        <v>88</v>
      </c>
      <c r="H4138" t="s">
        <v>232</v>
      </c>
      <c r="I4138" t="s">
        <v>45</v>
      </c>
      <c r="J4138" t="s">
        <v>93</v>
      </c>
      <c r="K4138">
        <v>14</v>
      </c>
      <c r="L4138">
        <v>30</v>
      </c>
      <c r="M4138" t="s">
        <v>117</v>
      </c>
      <c r="N4138">
        <v>30</v>
      </c>
      <c r="P4138" cm="1">
        <f t="array" ref="P4138">IF(Q4138&gt;0,INDEX(Q4138:Q16272,MATCH(TRUE,INDEX(Q4138:Q16272="",,),0)-1),"")</f>
        <v>3</v>
      </c>
      <c r="Q4138">
        <f t="shared" si="93"/>
        <v>2</v>
      </c>
      <c r="R4138">
        <f>IF(P4138="","",0)</f>
        <v>0</v>
      </c>
    </row>
    <row r="4139" spans="1:18" x14ac:dyDescent="0.3">
      <c r="A4139" t="s">
        <v>618</v>
      </c>
      <c r="B4139" s="1">
        <v>38728</v>
      </c>
      <c r="C4139" t="s">
        <v>82</v>
      </c>
      <c r="D4139" t="s">
        <v>628</v>
      </c>
      <c r="E4139" t="s">
        <v>629</v>
      </c>
      <c r="G4139" s="6" t="s">
        <v>88</v>
      </c>
      <c r="H4139" t="s">
        <v>100</v>
      </c>
      <c r="I4139" t="s">
        <v>21</v>
      </c>
      <c r="J4139" t="s">
        <v>73</v>
      </c>
      <c r="K4139">
        <v>89</v>
      </c>
      <c r="L4139">
        <v>7.7</v>
      </c>
      <c r="M4139" t="s">
        <v>117</v>
      </c>
      <c r="N4139">
        <v>7.7</v>
      </c>
      <c r="P4139" cm="1">
        <f t="array" ref="P4139">IF(Q4139&gt;0,INDEX(Q4139:Q16273,MATCH(TRUE,INDEX(Q4139:Q16273="",,),0)-1),"")</f>
        <v>3</v>
      </c>
      <c r="Q4139">
        <f t="shared" si="93"/>
        <v>2</v>
      </c>
      <c r="R4139">
        <f>IF(P4139="","",0)</f>
        <v>0</v>
      </c>
    </row>
    <row r="4140" spans="1:18" x14ac:dyDescent="0.3">
      <c r="A4140" t="s">
        <v>618</v>
      </c>
      <c r="B4140" s="1">
        <v>38728</v>
      </c>
      <c r="C4140" t="s">
        <v>82</v>
      </c>
      <c r="D4140" t="s">
        <v>628</v>
      </c>
      <c r="E4140" t="s">
        <v>629</v>
      </c>
      <c r="G4140" s="6" t="s">
        <v>88</v>
      </c>
      <c r="H4140" t="s">
        <v>36</v>
      </c>
      <c r="I4140" t="s">
        <v>21</v>
      </c>
      <c r="J4140" t="s">
        <v>73</v>
      </c>
      <c r="K4140">
        <v>40</v>
      </c>
      <c r="L4140">
        <v>29.7</v>
      </c>
      <c r="M4140" t="s">
        <v>117</v>
      </c>
      <c r="N4140">
        <v>29.7</v>
      </c>
      <c r="P4140" cm="1">
        <f t="array" ref="P4140">IF(Q4140&gt;0,INDEX(Q4140:Q16274,MATCH(TRUE,INDEX(Q4140:Q16274="",,),0)-1),"")</f>
        <v>3</v>
      </c>
      <c r="Q4140">
        <f t="shared" si="93"/>
        <v>2</v>
      </c>
      <c r="R4140">
        <f>IF(P4140="","",0)</f>
        <v>0</v>
      </c>
    </row>
    <row r="4141" spans="1:18" x14ac:dyDescent="0.3">
      <c r="A4141" t="s">
        <v>618</v>
      </c>
      <c r="B4141" s="1">
        <v>38728</v>
      </c>
      <c r="C4141" t="s">
        <v>82</v>
      </c>
      <c r="D4141" t="s">
        <v>628</v>
      </c>
      <c r="E4141" t="s">
        <v>629</v>
      </c>
      <c r="G4141" t="s">
        <v>19</v>
      </c>
      <c r="H4141" t="s">
        <v>102</v>
      </c>
      <c r="I4141" t="s">
        <v>45</v>
      </c>
      <c r="J4141" t="s">
        <v>93</v>
      </c>
      <c r="K4141">
        <v>10</v>
      </c>
      <c r="L4141">
        <v>613</v>
      </c>
      <c r="M4141" t="s">
        <v>607</v>
      </c>
      <c r="N4141">
        <v>620</v>
      </c>
      <c r="P4141" cm="1">
        <f t="array" ref="P4141">IF(Q4141&gt;0,INDEX(Q4141:Q16275,MATCH(TRUE,INDEX(Q4141:Q16275="",,),0)-1),"")</f>
        <v>3</v>
      </c>
      <c r="Q4141">
        <f t="shared" si="93"/>
        <v>3</v>
      </c>
      <c r="R4141">
        <f>IF(P4141="","",0)</f>
        <v>0</v>
      </c>
    </row>
    <row r="4142" spans="1:18" x14ac:dyDescent="0.3">
      <c r="A4142" t="s">
        <v>618</v>
      </c>
      <c r="B4142" s="1">
        <v>38728</v>
      </c>
      <c r="C4142" t="s">
        <v>82</v>
      </c>
      <c r="D4142" t="s">
        <v>628</v>
      </c>
      <c r="E4142" t="s">
        <v>629</v>
      </c>
      <c r="G4142" t="s">
        <v>19</v>
      </c>
      <c r="H4142" t="s">
        <v>85</v>
      </c>
      <c r="I4142" t="s">
        <v>45</v>
      </c>
      <c r="J4142" t="s">
        <v>93</v>
      </c>
      <c r="K4142">
        <v>27</v>
      </c>
      <c r="L4142">
        <v>75</v>
      </c>
      <c r="M4142" t="s">
        <v>607</v>
      </c>
      <c r="N4142">
        <v>80</v>
      </c>
      <c r="P4142" cm="1">
        <f t="array" ref="P4142">IF(Q4142&gt;0,INDEX(Q4142:Q16276,MATCH(TRUE,INDEX(Q4142:Q16276="",,),0)-1),"")</f>
        <v>3</v>
      </c>
      <c r="Q4142">
        <f t="shared" si="93"/>
        <v>3</v>
      </c>
      <c r="R4142">
        <f>IF(P4142="","",0)</f>
        <v>0</v>
      </c>
    </row>
    <row r="4143" spans="1:18" x14ac:dyDescent="0.3">
      <c r="A4143" t="s">
        <v>618</v>
      </c>
      <c r="B4143" s="1">
        <v>38728</v>
      </c>
      <c r="C4143" t="s">
        <v>82</v>
      </c>
      <c r="D4143" t="s">
        <v>628</v>
      </c>
      <c r="E4143" t="s">
        <v>629</v>
      </c>
      <c r="G4143" t="s">
        <v>19</v>
      </c>
      <c r="H4143" t="s">
        <v>100</v>
      </c>
      <c r="I4143" t="s">
        <v>45</v>
      </c>
      <c r="J4143" t="s">
        <v>93</v>
      </c>
      <c r="K4143">
        <v>48</v>
      </c>
      <c r="L4143">
        <v>70</v>
      </c>
      <c r="M4143" t="s">
        <v>607</v>
      </c>
      <c r="N4143">
        <v>80</v>
      </c>
      <c r="P4143" cm="1">
        <f t="array" ref="P4143">IF(Q4143&gt;0,INDEX(Q4143:Q16277,MATCH(TRUE,INDEX(Q4143:Q16277="",,),0)-1),"")</f>
        <v>3</v>
      </c>
      <c r="Q4143">
        <f t="shared" si="93"/>
        <v>3</v>
      </c>
      <c r="R4143">
        <f>IF(P4143="","",0)</f>
        <v>0</v>
      </c>
    </row>
    <row r="4144" spans="1:18" x14ac:dyDescent="0.3">
      <c r="A4144" t="s">
        <v>618</v>
      </c>
      <c r="B4144" s="1">
        <v>38728</v>
      </c>
      <c r="C4144" t="s">
        <v>82</v>
      </c>
      <c r="D4144" t="s">
        <v>628</v>
      </c>
      <c r="E4144" t="s">
        <v>629</v>
      </c>
      <c r="G4144" t="s">
        <v>19</v>
      </c>
      <c r="H4144" t="s">
        <v>36</v>
      </c>
      <c r="I4144" t="s">
        <v>45</v>
      </c>
      <c r="J4144" t="s">
        <v>93</v>
      </c>
      <c r="K4144">
        <v>20</v>
      </c>
      <c r="L4144">
        <v>103</v>
      </c>
      <c r="M4144" t="s">
        <v>607</v>
      </c>
      <c r="N4144">
        <v>105</v>
      </c>
      <c r="P4144" cm="1">
        <f t="array" ref="P4144">IF(Q4144&gt;0,INDEX(Q4144:Q16278,MATCH(TRUE,INDEX(Q4144:Q16278="",,),0)-1),"")</f>
        <v>3</v>
      </c>
      <c r="Q4144">
        <f t="shared" si="93"/>
        <v>3</v>
      </c>
      <c r="R4144">
        <f>IF(P4144="","",0)</f>
        <v>0</v>
      </c>
    </row>
    <row r="4145" spans="1:18" x14ac:dyDescent="0.3">
      <c r="A4145" t="s">
        <v>618</v>
      </c>
      <c r="B4145" s="1">
        <v>38728</v>
      </c>
      <c r="C4145" t="s">
        <v>82</v>
      </c>
      <c r="D4145" t="s">
        <v>628</v>
      </c>
      <c r="E4145" t="s">
        <v>629</v>
      </c>
      <c r="G4145" t="s">
        <v>19</v>
      </c>
      <c r="H4145" t="s">
        <v>72</v>
      </c>
      <c r="I4145" t="s">
        <v>21</v>
      </c>
      <c r="J4145" t="s">
        <v>73</v>
      </c>
      <c r="K4145">
        <v>227</v>
      </c>
      <c r="L4145">
        <v>5</v>
      </c>
      <c r="M4145" t="s">
        <v>607</v>
      </c>
      <c r="N4145">
        <v>10</v>
      </c>
      <c r="P4145" cm="1">
        <f t="array" ref="P4145">IF(Q4145&gt;0,INDEX(Q4145:Q16279,MATCH(TRUE,INDEX(Q4145:Q16279="",,),0)-1),"")</f>
        <v>3</v>
      </c>
      <c r="Q4145">
        <f t="shared" si="93"/>
        <v>3</v>
      </c>
      <c r="R4145">
        <f>IF(P4145="","",0)</f>
        <v>0</v>
      </c>
    </row>
    <row r="4146" spans="1:18" x14ac:dyDescent="0.3">
      <c r="A4146" t="s">
        <v>618</v>
      </c>
      <c r="B4146" s="1">
        <v>38728</v>
      </c>
      <c r="C4146" t="s">
        <v>82</v>
      </c>
      <c r="D4146" t="s">
        <v>628</v>
      </c>
      <c r="E4146" t="s">
        <v>629</v>
      </c>
      <c r="G4146" s="6" t="s">
        <v>88</v>
      </c>
      <c r="H4146" t="s">
        <v>279</v>
      </c>
      <c r="I4146" t="s">
        <v>45</v>
      </c>
      <c r="J4146" t="s">
        <v>93</v>
      </c>
      <c r="K4146">
        <v>8</v>
      </c>
      <c r="L4146">
        <v>69</v>
      </c>
      <c r="M4146" t="s">
        <v>607</v>
      </c>
      <c r="N4146">
        <v>69</v>
      </c>
      <c r="P4146" cm="1">
        <f t="array" ref="P4146">IF(Q4146&gt;0,INDEX(Q4146:Q16280,MATCH(TRUE,INDEX(Q4146:Q16280="",,),0)-1),"")</f>
        <v>3</v>
      </c>
      <c r="Q4146">
        <f t="shared" si="93"/>
        <v>3</v>
      </c>
      <c r="R4146">
        <f>IF(P4146="","",0)</f>
        <v>0</v>
      </c>
    </row>
    <row r="4147" spans="1:18" x14ac:dyDescent="0.3">
      <c r="A4147" t="s">
        <v>618</v>
      </c>
      <c r="B4147" s="1">
        <v>38728</v>
      </c>
      <c r="C4147" t="s">
        <v>82</v>
      </c>
      <c r="D4147" t="s">
        <v>628</v>
      </c>
      <c r="E4147" t="s">
        <v>629</v>
      </c>
      <c r="G4147" s="6" t="s">
        <v>88</v>
      </c>
      <c r="H4147" t="s">
        <v>232</v>
      </c>
      <c r="I4147" t="s">
        <v>45</v>
      </c>
      <c r="J4147" t="s">
        <v>93</v>
      </c>
      <c r="K4147">
        <v>14</v>
      </c>
      <c r="L4147">
        <v>30</v>
      </c>
      <c r="M4147" t="s">
        <v>607</v>
      </c>
      <c r="N4147">
        <v>30</v>
      </c>
      <c r="P4147" cm="1">
        <f t="array" ref="P4147">IF(Q4147&gt;0,INDEX(Q4147:Q16281,MATCH(TRUE,INDEX(Q4147:Q16281="",,),0)-1),"")</f>
        <v>3</v>
      </c>
      <c r="Q4147">
        <f t="shared" si="93"/>
        <v>3</v>
      </c>
      <c r="R4147">
        <f>IF(P4147="","",0)</f>
        <v>0</v>
      </c>
    </row>
    <row r="4148" spans="1:18" x14ac:dyDescent="0.3">
      <c r="A4148" t="s">
        <v>618</v>
      </c>
      <c r="B4148" s="1">
        <v>38728</v>
      </c>
      <c r="C4148" t="s">
        <v>82</v>
      </c>
      <c r="D4148" t="s">
        <v>628</v>
      </c>
      <c r="E4148" t="s">
        <v>629</v>
      </c>
      <c r="G4148" s="6" t="s">
        <v>88</v>
      </c>
      <c r="H4148" t="s">
        <v>100</v>
      </c>
      <c r="I4148" t="s">
        <v>21</v>
      </c>
      <c r="J4148" t="s">
        <v>73</v>
      </c>
      <c r="K4148">
        <v>89</v>
      </c>
      <c r="L4148">
        <v>7.7</v>
      </c>
      <c r="M4148" t="s">
        <v>607</v>
      </c>
      <c r="N4148">
        <v>7.7</v>
      </c>
      <c r="P4148" cm="1">
        <f t="array" ref="P4148">IF(Q4148&gt;0,INDEX(Q4148:Q16282,MATCH(TRUE,INDEX(Q4148:Q16282="",,),0)-1),"")</f>
        <v>3</v>
      </c>
      <c r="Q4148">
        <f t="shared" si="93"/>
        <v>3</v>
      </c>
      <c r="R4148">
        <f>IF(P4148="","",0)</f>
        <v>0</v>
      </c>
    </row>
    <row r="4149" spans="1:18" x14ac:dyDescent="0.3">
      <c r="A4149" t="s">
        <v>618</v>
      </c>
      <c r="B4149" s="1">
        <v>38728</v>
      </c>
      <c r="C4149" t="s">
        <v>82</v>
      </c>
      <c r="D4149" t="s">
        <v>628</v>
      </c>
      <c r="E4149" t="s">
        <v>629</v>
      </c>
      <c r="G4149" s="6" t="s">
        <v>88</v>
      </c>
      <c r="H4149" t="s">
        <v>36</v>
      </c>
      <c r="I4149" t="s">
        <v>21</v>
      </c>
      <c r="J4149" t="s">
        <v>73</v>
      </c>
      <c r="K4149">
        <v>40</v>
      </c>
      <c r="L4149">
        <v>29.7</v>
      </c>
      <c r="M4149" t="s">
        <v>607</v>
      </c>
      <c r="N4149">
        <v>29.7</v>
      </c>
      <c r="P4149" cm="1">
        <f t="array" ref="P4149">IF(Q4149&gt;0,INDEX(Q4149:Q16283,MATCH(TRUE,INDEX(Q4149:Q16283="",,),0)-1),"")</f>
        <v>3</v>
      </c>
      <c r="Q4149">
        <f t="shared" si="93"/>
        <v>3</v>
      </c>
      <c r="R4149">
        <f>IF(P4149="","",0)</f>
        <v>0</v>
      </c>
    </row>
    <row r="4150" spans="1:18" x14ac:dyDescent="0.3">
      <c r="P4150" t="str" cm="1">
        <f t="array" ref="P4150">IF(Q4150&gt;0,INDEX(Q4150:Q16284,MATCH(TRUE,INDEX(Q4150:Q16284="",,),0)-1),"")</f>
        <v/>
      </c>
      <c r="R4150" t="str">
        <f>IF(P4150="","",0)</f>
        <v/>
      </c>
    </row>
    <row r="4151" spans="1:18" x14ac:dyDescent="0.3">
      <c r="A4151" t="s">
        <v>618</v>
      </c>
      <c r="B4151" s="1">
        <v>38945</v>
      </c>
      <c r="C4151" t="s">
        <v>82</v>
      </c>
      <c r="D4151" t="s">
        <v>630</v>
      </c>
      <c r="E4151" t="s">
        <v>631</v>
      </c>
      <c r="G4151" t="s">
        <v>19</v>
      </c>
      <c r="H4151" t="s">
        <v>128</v>
      </c>
      <c r="I4151" t="s">
        <v>45</v>
      </c>
      <c r="J4151" t="s">
        <v>93</v>
      </c>
      <c r="K4151">
        <v>30</v>
      </c>
      <c r="L4151">
        <v>64</v>
      </c>
      <c r="M4151" t="s">
        <v>117</v>
      </c>
      <c r="N4151">
        <v>85</v>
      </c>
      <c r="O4151" t="s">
        <v>24</v>
      </c>
      <c r="P4151" cm="1">
        <f t="array" ref="P4151">IF(Q4151&gt;0,INDEX(Q4151:Q16285,MATCH(TRUE,INDEX(Q4151:Q16285="",,),0)-1),"")</f>
        <v>3</v>
      </c>
      <c r="Q4151">
        <v>1</v>
      </c>
      <c r="R4151">
        <f>IF(P4151="","",0)</f>
        <v>0</v>
      </c>
    </row>
    <row r="4152" spans="1:18" x14ac:dyDescent="0.3">
      <c r="A4152" t="s">
        <v>618</v>
      </c>
      <c r="B4152" s="1">
        <v>38945</v>
      </c>
      <c r="C4152" t="s">
        <v>82</v>
      </c>
      <c r="D4152" t="s">
        <v>630</v>
      </c>
      <c r="E4152" t="s">
        <v>631</v>
      </c>
      <c r="G4152" t="s">
        <v>19</v>
      </c>
      <c r="H4152" t="s">
        <v>85</v>
      </c>
      <c r="I4152" t="s">
        <v>21</v>
      </c>
      <c r="J4152" t="s">
        <v>73</v>
      </c>
      <c r="K4152">
        <v>86</v>
      </c>
      <c r="L4152">
        <v>18.25</v>
      </c>
      <c r="M4152" t="s">
        <v>117</v>
      </c>
      <c r="N4152">
        <v>22</v>
      </c>
      <c r="O4152" t="s">
        <v>24</v>
      </c>
      <c r="P4152" cm="1">
        <f t="array" ref="P4152">IF(Q4152&gt;0,INDEX(Q4152:Q16286,MATCH(TRUE,INDEX(Q4152:Q16286="",,),0)-1),"")</f>
        <v>3</v>
      </c>
      <c r="Q4152">
        <v>1</v>
      </c>
      <c r="R4152">
        <f>IF(P4152="","",0)</f>
        <v>0</v>
      </c>
    </row>
    <row r="4153" spans="1:18" x14ac:dyDescent="0.3">
      <c r="A4153" t="s">
        <v>618</v>
      </c>
      <c r="B4153" s="1">
        <v>38945</v>
      </c>
      <c r="C4153" t="s">
        <v>82</v>
      </c>
      <c r="D4153" t="s">
        <v>630</v>
      </c>
      <c r="E4153" t="s">
        <v>631</v>
      </c>
      <c r="G4153" t="s">
        <v>19</v>
      </c>
      <c r="H4153" t="s">
        <v>128</v>
      </c>
      <c r="I4153" t="s">
        <v>21</v>
      </c>
      <c r="J4153" t="s">
        <v>73</v>
      </c>
      <c r="K4153">
        <v>202</v>
      </c>
      <c r="L4153">
        <v>22.9</v>
      </c>
      <c r="M4153" t="s">
        <v>117</v>
      </c>
      <c r="N4153">
        <v>24</v>
      </c>
      <c r="O4153" t="s">
        <v>24</v>
      </c>
      <c r="P4153" cm="1">
        <f t="array" ref="P4153">IF(Q4153&gt;0,INDEX(Q4153:Q16287,MATCH(TRUE,INDEX(Q4153:Q16287="",,),0)-1),"")</f>
        <v>3</v>
      </c>
      <c r="Q4153">
        <v>1</v>
      </c>
      <c r="R4153">
        <f>IF(P4153="","",0)</f>
        <v>0</v>
      </c>
    </row>
    <row r="4154" spans="1:18" x14ac:dyDescent="0.3">
      <c r="A4154" t="s">
        <v>618</v>
      </c>
      <c r="B4154" s="1">
        <v>38945</v>
      </c>
      <c r="C4154" t="s">
        <v>82</v>
      </c>
      <c r="D4154" t="s">
        <v>630</v>
      </c>
      <c r="E4154" t="s">
        <v>631</v>
      </c>
      <c r="G4154" t="s">
        <v>19</v>
      </c>
      <c r="H4154" t="s">
        <v>128</v>
      </c>
      <c r="I4154" t="s">
        <v>45</v>
      </c>
      <c r="J4154" t="s">
        <v>93</v>
      </c>
      <c r="K4154">
        <v>30</v>
      </c>
      <c r="L4154">
        <v>64</v>
      </c>
      <c r="M4154" t="s">
        <v>632</v>
      </c>
      <c r="N4154">
        <v>98.46</v>
      </c>
      <c r="P4154" cm="1">
        <f t="array" ref="P4154">IF(Q4154&gt;0,INDEX(Q4154:Q16288,MATCH(TRUE,INDEX(Q4154:Q16288="",,),0)-1),"")</f>
        <v>3</v>
      </c>
      <c r="Q4154">
        <v>2</v>
      </c>
      <c r="R4154">
        <f>IF(P4154="","",0)</f>
        <v>0</v>
      </c>
    </row>
    <row r="4155" spans="1:18" x14ac:dyDescent="0.3">
      <c r="A4155" t="s">
        <v>618</v>
      </c>
      <c r="B4155" s="1">
        <v>38945</v>
      </c>
      <c r="C4155" t="s">
        <v>82</v>
      </c>
      <c r="D4155" t="s">
        <v>630</v>
      </c>
      <c r="E4155" t="s">
        <v>631</v>
      </c>
      <c r="G4155" t="s">
        <v>19</v>
      </c>
      <c r="H4155" t="s">
        <v>85</v>
      </c>
      <c r="I4155" t="s">
        <v>21</v>
      </c>
      <c r="J4155" t="s">
        <v>73</v>
      </c>
      <c r="K4155">
        <v>86</v>
      </c>
      <c r="L4155">
        <v>18.25</v>
      </c>
      <c r="M4155" t="s">
        <v>632</v>
      </c>
      <c r="N4155">
        <v>18.25</v>
      </c>
      <c r="P4155" cm="1">
        <f t="array" ref="P4155">IF(Q4155&gt;0,INDEX(Q4155:Q16289,MATCH(TRUE,INDEX(Q4155:Q16289="",,),0)-1),"")</f>
        <v>3</v>
      </c>
      <c r="Q4155">
        <v>2</v>
      </c>
      <c r="R4155">
        <f>IF(P4155="","",0)</f>
        <v>0</v>
      </c>
    </row>
    <row r="4156" spans="1:18" x14ac:dyDescent="0.3">
      <c r="A4156" t="s">
        <v>618</v>
      </c>
      <c r="B4156" s="1">
        <v>38945</v>
      </c>
      <c r="C4156" t="s">
        <v>82</v>
      </c>
      <c r="D4156" t="s">
        <v>630</v>
      </c>
      <c r="E4156" t="s">
        <v>631</v>
      </c>
      <c r="G4156" t="s">
        <v>19</v>
      </c>
      <c r="H4156" t="s">
        <v>128</v>
      </c>
      <c r="I4156" t="s">
        <v>21</v>
      </c>
      <c r="J4156" t="s">
        <v>73</v>
      </c>
      <c r="K4156">
        <v>202</v>
      </c>
      <c r="L4156">
        <v>22.9</v>
      </c>
      <c r="M4156" t="s">
        <v>632</v>
      </c>
      <c r="N4156">
        <v>22.9</v>
      </c>
      <c r="P4156" cm="1">
        <f t="array" ref="P4156">IF(Q4156&gt;0,INDEX(Q4156:Q16290,MATCH(TRUE,INDEX(Q4156:Q16290="",,),0)-1),"")</f>
        <v>3</v>
      </c>
      <c r="Q4156">
        <v>2</v>
      </c>
      <c r="R4156">
        <f>IF(P4156="","",0)</f>
        <v>0</v>
      </c>
    </row>
    <row r="4157" spans="1:18" x14ac:dyDescent="0.3">
      <c r="A4157" t="s">
        <v>618</v>
      </c>
      <c r="B4157" s="1">
        <v>38945</v>
      </c>
      <c r="C4157" t="s">
        <v>82</v>
      </c>
      <c r="D4157" t="s">
        <v>630</v>
      </c>
      <c r="E4157" t="s">
        <v>631</v>
      </c>
      <c r="G4157" t="s">
        <v>19</v>
      </c>
      <c r="H4157" t="s">
        <v>128</v>
      </c>
      <c r="I4157" t="s">
        <v>45</v>
      </c>
      <c r="J4157" t="s">
        <v>93</v>
      </c>
      <c r="K4157">
        <v>30</v>
      </c>
      <c r="L4157">
        <v>64</v>
      </c>
      <c r="M4157" t="s">
        <v>99</v>
      </c>
      <c r="N4157">
        <v>87.25</v>
      </c>
      <c r="P4157" cm="1">
        <f t="array" ref="P4157">IF(Q4157&gt;0,INDEX(Q4157:Q16291,MATCH(TRUE,INDEX(Q4157:Q16291="",,),0)-1),"")</f>
        <v>3</v>
      </c>
      <c r="Q4157">
        <v>3</v>
      </c>
      <c r="R4157">
        <f>IF(P4157="","",0)</f>
        <v>0</v>
      </c>
    </row>
    <row r="4158" spans="1:18" x14ac:dyDescent="0.3">
      <c r="A4158" t="s">
        <v>618</v>
      </c>
      <c r="B4158" s="1">
        <v>38945</v>
      </c>
      <c r="C4158" t="s">
        <v>82</v>
      </c>
      <c r="D4158" t="s">
        <v>630</v>
      </c>
      <c r="E4158" t="s">
        <v>631</v>
      </c>
      <c r="G4158" t="s">
        <v>19</v>
      </c>
      <c r="H4158" t="s">
        <v>85</v>
      </c>
      <c r="I4158" t="s">
        <v>21</v>
      </c>
      <c r="J4158" t="s">
        <v>73</v>
      </c>
      <c r="K4158">
        <v>86</v>
      </c>
      <c r="L4158">
        <v>18.25</v>
      </c>
      <c r="M4158" t="s">
        <v>99</v>
      </c>
      <c r="N4158">
        <v>18.25</v>
      </c>
      <c r="P4158" cm="1">
        <f t="array" ref="P4158">IF(Q4158&gt;0,INDEX(Q4158:Q16292,MATCH(TRUE,INDEX(Q4158:Q16292="",,),0)-1),"")</f>
        <v>3</v>
      </c>
      <c r="Q4158">
        <v>3</v>
      </c>
      <c r="R4158">
        <f>IF(P4158="","",0)</f>
        <v>0</v>
      </c>
    </row>
    <row r="4159" spans="1:18" x14ac:dyDescent="0.3">
      <c r="A4159" t="s">
        <v>618</v>
      </c>
      <c r="B4159" s="1">
        <v>38945</v>
      </c>
      <c r="C4159" t="s">
        <v>82</v>
      </c>
      <c r="D4159" t="s">
        <v>630</v>
      </c>
      <c r="E4159" t="s">
        <v>631</v>
      </c>
      <c r="G4159" t="s">
        <v>19</v>
      </c>
      <c r="H4159" t="s">
        <v>128</v>
      </c>
      <c r="I4159" t="s">
        <v>21</v>
      </c>
      <c r="J4159" t="s">
        <v>73</v>
      </c>
      <c r="K4159">
        <v>202</v>
      </c>
      <c r="L4159">
        <v>22.9</v>
      </c>
      <c r="M4159" t="s">
        <v>99</v>
      </c>
      <c r="N4159">
        <v>22.9</v>
      </c>
      <c r="P4159" cm="1">
        <f t="array" ref="P4159">IF(Q4159&gt;0,INDEX(Q4159:Q16293,MATCH(TRUE,INDEX(Q4159:Q16293="",,),0)-1),"")</f>
        <v>3</v>
      </c>
      <c r="Q4159">
        <v>3</v>
      </c>
      <c r="R4159">
        <f>IF(P4159="","",0)</f>
        <v>0</v>
      </c>
    </row>
    <row r="4160" spans="1:18" x14ac:dyDescent="0.3">
      <c r="P4160" t="str" cm="1">
        <f t="array" ref="P4160">IF(Q4160&gt;0,INDEX(Q4160:Q16294,MATCH(TRUE,INDEX(Q4160:Q16294="",,),0)-1),"")</f>
        <v/>
      </c>
      <c r="R4160" t="str">
        <f>IF(P4160="","",0)</f>
        <v/>
      </c>
    </row>
    <row r="4161" spans="1:18" x14ac:dyDescent="0.3">
      <c r="A4161" s="3" t="s">
        <v>618</v>
      </c>
      <c r="B4161" s="4">
        <v>38945</v>
      </c>
      <c r="C4161" s="3" t="s">
        <v>82</v>
      </c>
      <c r="D4161" s="3" t="s">
        <v>633</v>
      </c>
      <c r="E4161" s="3" t="s">
        <v>634</v>
      </c>
      <c r="F4161" s="3" t="s">
        <v>91</v>
      </c>
      <c r="G4161" s="3" t="s">
        <v>19</v>
      </c>
      <c r="H4161" s="3" t="s">
        <v>92</v>
      </c>
      <c r="I4161" s="3" t="s">
        <v>45</v>
      </c>
      <c r="J4161" s="3" t="s">
        <v>93</v>
      </c>
      <c r="K4161" s="3">
        <v>99</v>
      </c>
      <c r="L4161" s="3">
        <v>307</v>
      </c>
      <c r="M4161" s="3" t="s">
        <v>94</v>
      </c>
      <c r="N4161" s="3"/>
      <c r="O4161" s="3"/>
      <c r="P4161" s="3" t="str" cm="1">
        <f t="array" ref="P4161">IF(Q4161&gt;0,INDEX(Q4161:Q16295,MATCH(TRUE,INDEX(Q4161:Q16295="",,),0)-1),"")</f>
        <v/>
      </c>
      <c r="Q4161" s="3"/>
      <c r="R4161">
        <v>0</v>
      </c>
    </row>
    <row r="4162" spans="1:18" x14ac:dyDescent="0.3">
      <c r="A4162" t="s">
        <v>618</v>
      </c>
      <c r="B4162" s="1">
        <v>38945</v>
      </c>
      <c r="C4162" t="s">
        <v>82</v>
      </c>
      <c r="D4162" t="s">
        <v>633</v>
      </c>
      <c r="E4162" t="s">
        <v>634</v>
      </c>
      <c r="F4162" t="s">
        <v>91</v>
      </c>
      <c r="G4162" t="s">
        <v>19</v>
      </c>
      <c r="H4162" t="s">
        <v>92</v>
      </c>
      <c r="I4162" t="s">
        <v>21</v>
      </c>
      <c r="J4162" t="s">
        <v>73</v>
      </c>
      <c r="K4162">
        <v>476</v>
      </c>
      <c r="L4162">
        <v>19</v>
      </c>
      <c r="M4162" t="s">
        <v>94</v>
      </c>
      <c r="P4162" t="str" cm="1">
        <f t="array" ref="P4162">IF(Q4162&gt;0,INDEX(Q4162:Q16296,MATCH(TRUE,INDEX(Q4162:Q16296="",,),0)-1),"")</f>
        <v/>
      </c>
      <c r="R4162">
        <v>0</v>
      </c>
    </row>
    <row r="4163" spans="1:18" x14ac:dyDescent="0.3">
      <c r="A4163" t="s">
        <v>618</v>
      </c>
      <c r="B4163" s="1">
        <v>38945</v>
      </c>
      <c r="C4163" t="s">
        <v>82</v>
      </c>
      <c r="D4163" t="s">
        <v>633</v>
      </c>
      <c r="E4163" t="s">
        <v>634</v>
      </c>
      <c r="F4163" t="s">
        <v>91</v>
      </c>
      <c r="G4163" t="s">
        <v>19</v>
      </c>
      <c r="H4163" t="s">
        <v>87</v>
      </c>
      <c r="I4163" t="s">
        <v>21</v>
      </c>
      <c r="J4163" t="s">
        <v>73</v>
      </c>
      <c r="K4163">
        <v>486</v>
      </c>
      <c r="L4163">
        <v>21.7</v>
      </c>
      <c r="M4163" t="s">
        <v>94</v>
      </c>
      <c r="P4163" t="str" cm="1">
        <f t="array" ref="P4163">IF(Q4163&gt;0,INDEX(Q4163:Q16297,MATCH(TRUE,INDEX(Q4163:Q16297="",,),0)-1),"")</f>
        <v/>
      </c>
      <c r="R4163">
        <v>0</v>
      </c>
    </row>
    <row r="4164" spans="1:18" x14ac:dyDescent="0.3">
      <c r="A4164" t="s">
        <v>618</v>
      </c>
      <c r="B4164" s="1">
        <v>38945</v>
      </c>
      <c r="C4164" t="s">
        <v>82</v>
      </c>
      <c r="D4164" t="s">
        <v>633</v>
      </c>
      <c r="E4164" t="s">
        <v>634</v>
      </c>
      <c r="F4164" t="s">
        <v>91</v>
      </c>
      <c r="G4164" s="6" t="s">
        <v>88</v>
      </c>
      <c r="H4164" t="s">
        <v>199</v>
      </c>
      <c r="I4164" t="s">
        <v>45</v>
      </c>
      <c r="J4164" t="s">
        <v>93</v>
      </c>
      <c r="K4164">
        <v>5</v>
      </c>
      <c r="L4164">
        <v>70</v>
      </c>
      <c r="M4164" t="s">
        <v>94</v>
      </c>
      <c r="P4164" t="str" cm="1">
        <f t="array" ref="P4164">IF(Q4164&gt;0,INDEX(Q4164:Q16298,MATCH(TRUE,INDEX(Q4164:Q16298="",,),0)-1),"")</f>
        <v/>
      </c>
      <c r="R4164">
        <v>0</v>
      </c>
    </row>
    <row r="4165" spans="1:18" x14ac:dyDescent="0.3">
      <c r="A4165" t="s">
        <v>618</v>
      </c>
      <c r="B4165" s="1">
        <v>38945</v>
      </c>
      <c r="C4165" t="s">
        <v>82</v>
      </c>
      <c r="D4165" t="s">
        <v>633</v>
      </c>
      <c r="E4165" t="s">
        <v>634</v>
      </c>
      <c r="F4165" t="s">
        <v>91</v>
      </c>
      <c r="G4165" s="6" t="s">
        <v>88</v>
      </c>
      <c r="H4165" t="s">
        <v>87</v>
      </c>
      <c r="I4165" t="s">
        <v>45</v>
      </c>
      <c r="J4165" t="s">
        <v>93</v>
      </c>
      <c r="K4165">
        <v>23</v>
      </c>
      <c r="L4165">
        <v>86</v>
      </c>
      <c r="M4165" t="s">
        <v>94</v>
      </c>
      <c r="P4165" t="str" cm="1">
        <f t="array" ref="P4165">IF(Q4165&gt;0,INDEX(Q4165:Q16299,MATCH(TRUE,INDEX(Q4165:Q16299="",,),0)-1),"")</f>
        <v/>
      </c>
      <c r="R4165">
        <v>0</v>
      </c>
    </row>
    <row r="4166" spans="1:18" x14ac:dyDescent="0.3">
      <c r="A4166" t="s">
        <v>618</v>
      </c>
      <c r="B4166" s="1">
        <v>38945</v>
      </c>
      <c r="C4166" t="s">
        <v>82</v>
      </c>
      <c r="D4166" t="s">
        <v>633</v>
      </c>
      <c r="E4166" t="s">
        <v>634</v>
      </c>
      <c r="F4166" t="s">
        <v>91</v>
      </c>
      <c r="G4166" s="6" t="s">
        <v>88</v>
      </c>
      <c r="H4166" t="s">
        <v>85</v>
      </c>
      <c r="I4166" t="s">
        <v>21</v>
      </c>
      <c r="J4166" t="s">
        <v>73</v>
      </c>
      <c r="K4166">
        <v>31</v>
      </c>
      <c r="L4166">
        <v>17</v>
      </c>
      <c r="M4166" t="s">
        <v>94</v>
      </c>
      <c r="P4166" t="str" cm="1">
        <f t="array" ref="P4166">IF(Q4166&gt;0,INDEX(Q4166:Q16300,MATCH(TRUE,INDEX(Q4166:Q16300="",,),0)-1),"")</f>
        <v/>
      </c>
      <c r="R4166">
        <v>0</v>
      </c>
    </row>
    <row r="4167" spans="1:18" x14ac:dyDescent="0.3">
      <c r="A4167" t="s">
        <v>618</v>
      </c>
      <c r="B4167" s="1">
        <v>38945</v>
      </c>
      <c r="C4167" t="s">
        <v>82</v>
      </c>
      <c r="D4167" t="s">
        <v>633</v>
      </c>
      <c r="E4167" t="s">
        <v>634</v>
      </c>
      <c r="F4167" t="s">
        <v>91</v>
      </c>
      <c r="G4167" s="6" t="s">
        <v>88</v>
      </c>
      <c r="H4167" t="s">
        <v>199</v>
      </c>
      <c r="I4167" t="s">
        <v>21</v>
      </c>
      <c r="J4167" t="s">
        <v>73</v>
      </c>
      <c r="K4167">
        <v>43</v>
      </c>
      <c r="L4167">
        <v>10.35</v>
      </c>
      <c r="M4167" t="s">
        <v>94</v>
      </c>
      <c r="P4167" t="str" cm="1">
        <f t="array" ref="P4167">IF(Q4167&gt;0,INDEX(Q4167:Q16301,MATCH(TRUE,INDEX(Q4167:Q16301="",,),0)-1),"")</f>
        <v/>
      </c>
      <c r="R4167">
        <v>0</v>
      </c>
    </row>
    <row r="4168" spans="1:18" x14ac:dyDescent="0.3">
      <c r="P4168" t="str" cm="1">
        <f t="array" ref="P4168">IF(Q4168&gt;0,INDEX(Q4168:Q16302,MATCH(TRUE,INDEX(Q4168:Q16302="",,),0)-1),"")</f>
        <v/>
      </c>
      <c r="R4168" t="str">
        <f>IF(P4168="","",0)</f>
        <v/>
      </c>
    </row>
    <row r="4169" spans="1:18" x14ac:dyDescent="0.3">
      <c r="A4169" s="3" t="s">
        <v>618</v>
      </c>
      <c r="B4169" s="4">
        <v>38784</v>
      </c>
      <c r="C4169" s="3" t="s">
        <v>82</v>
      </c>
      <c r="D4169" s="3" t="s">
        <v>635</v>
      </c>
      <c r="E4169" s="3" t="s">
        <v>636</v>
      </c>
      <c r="F4169" s="3" t="s">
        <v>91</v>
      </c>
      <c r="G4169" s="3" t="s">
        <v>19</v>
      </c>
      <c r="H4169" s="3" t="s">
        <v>41</v>
      </c>
      <c r="I4169" s="3" t="s">
        <v>45</v>
      </c>
      <c r="J4169" s="3" t="s">
        <v>93</v>
      </c>
      <c r="K4169" s="3">
        <v>72</v>
      </c>
      <c r="L4169" s="3">
        <v>196</v>
      </c>
      <c r="M4169" s="3" t="s">
        <v>94</v>
      </c>
      <c r="N4169" s="3"/>
      <c r="O4169" s="3"/>
      <c r="P4169" s="3" t="str" cm="1">
        <f t="array" ref="P4169">IF(Q4169&gt;0,INDEX(Q4169:Q16303,MATCH(TRUE,INDEX(Q4169:Q16303="",,),0)-1),"")</f>
        <v/>
      </c>
      <c r="Q4169" s="3"/>
      <c r="R4169">
        <v>0</v>
      </c>
    </row>
    <row r="4170" spans="1:18" x14ac:dyDescent="0.3">
      <c r="A4170" t="s">
        <v>618</v>
      </c>
      <c r="B4170" s="1">
        <v>38784</v>
      </c>
      <c r="C4170" t="s">
        <v>82</v>
      </c>
      <c r="D4170" t="s">
        <v>635</v>
      </c>
      <c r="E4170" t="s">
        <v>636</v>
      </c>
      <c r="F4170" t="s">
        <v>91</v>
      </c>
      <c r="G4170" t="s">
        <v>19</v>
      </c>
      <c r="H4170" t="s">
        <v>41</v>
      </c>
      <c r="I4170" t="s">
        <v>21</v>
      </c>
      <c r="J4170" t="s">
        <v>73</v>
      </c>
      <c r="K4170">
        <v>80</v>
      </c>
      <c r="L4170">
        <v>54.3</v>
      </c>
      <c r="M4170" t="s">
        <v>94</v>
      </c>
      <c r="P4170" t="str" cm="1">
        <f t="array" ref="P4170">IF(Q4170&gt;0,INDEX(Q4170:Q16304,MATCH(TRUE,INDEX(Q4170:Q16304="",,),0)-1),"")</f>
        <v/>
      </c>
      <c r="R4170">
        <v>0</v>
      </c>
    </row>
    <row r="4171" spans="1:18" x14ac:dyDescent="0.3">
      <c r="P4171" t="str" cm="1">
        <f t="array" ref="P4171">IF(Q4171&gt;0,INDEX(Q4171:Q16305,MATCH(TRUE,INDEX(Q4171:Q16305="",,),0)-1),"")</f>
        <v/>
      </c>
      <c r="R4171" t="str">
        <f>IF(P4171="","",0)</f>
        <v/>
      </c>
    </row>
    <row r="4172" spans="1:18" x14ac:dyDescent="0.3">
      <c r="A4172" t="s">
        <v>618</v>
      </c>
      <c r="B4172" s="1">
        <v>38784</v>
      </c>
      <c r="C4172" t="s">
        <v>82</v>
      </c>
      <c r="D4172" t="s">
        <v>637</v>
      </c>
      <c r="E4172" t="s">
        <v>638</v>
      </c>
      <c r="G4172" t="s">
        <v>19</v>
      </c>
      <c r="H4172" t="s">
        <v>41</v>
      </c>
      <c r="I4172" t="s">
        <v>45</v>
      </c>
      <c r="J4172" t="s">
        <v>93</v>
      </c>
      <c r="K4172">
        <v>40</v>
      </c>
      <c r="L4172">
        <v>150</v>
      </c>
      <c r="M4172" t="s">
        <v>211</v>
      </c>
      <c r="N4172">
        <v>150</v>
      </c>
      <c r="O4172" t="s">
        <v>24</v>
      </c>
      <c r="P4172" cm="1">
        <f t="array" ref="P4172">IF(Q4172&gt;0,INDEX(Q4172:Q16306,MATCH(TRUE,INDEX(Q4172:Q16306="",,),0)-1),"")</f>
        <v>3</v>
      </c>
      <c r="Q4172">
        <v>1</v>
      </c>
      <c r="R4172">
        <f>IF(P4172="","",0)</f>
        <v>0</v>
      </c>
    </row>
    <row r="4173" spans="1:18" x14ac:dyDescent="0.3">
      <c r="A4173" t="s">
        <v>618</v>
      </c>
      <c r="B4173" s="1">
        <v>38784</v>
      </c>
      <c r="C4173" t="s">
        <v>82</v>
      </c>
      <c r="D4173" t="s">
        <v>637</v>
      </c>
      <c r="E4173" t="s">
        <v>638</v>
      </c>
      <c r="G4173" t="s">
        <v>19</v>
      </c>
      <c r="H4173" t="s">
        <v>128</v>
      </c>
      <c r="I4173" t="s">
        <v>21</v>
      </c>
      <c r="J4173" t="s">
        <v>73</v>
      </c>
      <c r="K4173">
        <v>146</v>
      </c>
      <c r="L4173">
        <v>21.05</v>
      </c>
      <c r="M4173" t="s">
        <v>211</v>
      </c>
      <c r="N4173">
        <v>80.81</v>
      </c>
      <c r="O4173" t="s">
        <v>24</v>
      </c>
      <c r="P4173" cm="1">
        <f t="array" ref="P4173">IF(Q4173&gt;0,INDEX(Q4173:Q16307,MATCH(TRUE,INDEX(Q4173:Q16307="",,),0)-1),"")</f>
        <v>3</v>
      </c>
      <c r="Q4173">
        <v>1</v>
      </c>
      <c r="R4173">
        <f>IF(P4173="","",0)</f>
        <v>0</v>
      </c>
    </row>
    <row r="4174" spans="1:18" x14ac:dyDescent="0.3">
      <c r="A4174" t="s">
        <v>618</v>
      </c>
      <c r="B4174" s="1">
        <v>38784</v>
      </c>
      <c r="C4174" t="s">
        <v>82</v>
      </c>
      <c r="D4174" t="s">
        <v>637</v>
      </c>
      <c r="E4174" t="s">
        <v>638</v>
      </c>
      <c r="G4174" t="s">
        <v>19</v>
      </c>
      <c r="H4174" t="s">
        <v>41</v>
      </c>
      <c r="I4174" t="s">
        <v>21</v>
      </c>
      <c r="J4174" t="s">
        <v>73</v>
      </c>
      <c r="K4174">
        <v>436</v>
      </c>
      <c r="L4174">
        <v>45.8</v>
      </c>
      <c r="M4174" t="s">
        <v>211</v>
      </c>
      <c r="N4174">
        <v>45.8</v>
      </c>
      <c r="O4174" t="s">
        <v>24</v>
      </c>
      <c r="P4174" cm="1">
        <f t="array" ref="P4174">IF(Q4174&gt;0,INDEX(Q4174:Q16308,MATCH(TRUE,INDEX(Q4174:Q16308="",,),0)-1),"")</f>
        <v>3</v>
      </c>
      <c r="Q4174">
        <v>1</v>
      </c>
      <c r="R4174">
        <f>IF(P4174="","",0)</f>
        <v>0</v>
      </c>
    </row>
    <row r="4175" spans="1:18" x14ac:dyDescent="0.3">
      <c r="A4175" t="s">
        <v>618</v>
      </c>
      <c r="B4175" s="1">
        <v>38784</v>
      </c>
      <c r="C4175" t="s">
        <v>82</v>
      </c>
      <c r="D4175" t="s">
        <v>637</v>
      </c>
      <c r="E4175" t="s">
        <v>638</v>
      </c>
      <c r="G4175" s="6" t="s">
        <v>88</v>
      </c>
      <c r="H4175" t="s">
        <v>85</v>
      </c>
      <c r="I4175" t="s">
        <v>21</v>
      </c>
      <c r="J4175" t="s">
        <v>73</v>
      </c>
      <c r="K4175">
        <v>107</v>
      </c>
      <c r="L4175">
        <v>21.05</v>
      </c>
      <c r="M4175" t="s">
        <v>211</v>
      </c>
      <c r="N4175">
        <v>21.05</v>
      </c>
      <c r="O4175" t="s">
        <v>24</v>
      </c>
      <c r="P4175" cm="1">
        <f t="array" ref="P4175">IF(Q4175&gt;0,INDEX(Q4175:Q16309,MATCH(TRUE,INDEX(Q4175:Q16309="",,),0)-1),"")</f>
        <v>3</v>
      </c>
      <c r="Q4175">
        <v>1</v>
      </c>
      <c r="R4175">
        <f>IF(P4175="","",0)</f>
        <v>0</v>
      </c>
    </row>
    <row r="4176" spans="1:18" x14ac:dyDescent="0.3">
      <c r="A4176" t="s">
        <v>618</v>
      </c>
      <c r="B4176" s="1">
        <v>38784</v>
      </c>
      <c r="C4176" t="s">
        <v>82</v>
      </c>
      <c r="D4176" t="s">
        <v>637</v>
      </c>
      <c r="E4176" t="s">
        <v>638</v>
      </c>
      <c r="G4176" t="s">
        <v>19</v>
      </c>
      <c r="H4176" t="s">
        <v>41</v>
      </c>
      <c r="I4176" t="s">
        <v>45</v>
      </c>
      <c r="J4176" t="s">
        <v>93</v>
      </c>
      <c r="K4176">
        <v>40</v>
      </c>
      <c r="L4176">
        <v>150</v>
      </c>
      <c r="M4176" t="s">
        <v>121</v>
      </c>
      <c r="N4176">
        <v>150</v>
      </c>
      <c r="P4176" cm="1">
        <f t="array" ref="P4176">IF(Q4176&gt;0,INDEX(Q4176:Q16310,MATCH(TRUE,INDEX(Q4176:Q16310="",,),0)-1),"")</f>
        <v>3</v>
      </c>
      <c r="Q4176">
        <v>2</v>
      </c>
      <c r="R4176">
        <f>IF(P4176="","",0)</f>
        <v>0</v>
      </c>
    </row>
    <row r="4177" spans="1:18" x14ac:dyDescent="0.3">
      <c r="A4177" t="s">
        <v>618</v>
      </c>
      <c r="B4177" s="1">
        <v>38784</v>
      </c>
      <c r="C4177" t="s">
        <v>82</v>
      </c>
      <c r="D4177" t="s">
        <v>637</v>
      </c>
      <c r="E4177" t="s">
        <v>638</v>
      </c>
      <c r="G4177" t="s">
        <v>19</v>
      </c>
      <c r="H4177" t="s">
        <v>128</v>
      </c>
      <c r="I4177" t="s">
        <v>21</v>
      </c>
      <c r="J4177" t="s">
        <v>73</v>
      </c>
      <c r="K4177">
        <v>146</v>
      </c>
      <c r="L4177">
        <v>21.05</v>
      </c>
      <c r="M4177" t="s">
        <v>121</v>
      </c>
      <c r="N4177">
        <v>23</v>
      </c>
      <c r="P4177" cm="1">
        <f t="array" ref="P4177">IF(Q4177&gt;0,INDEX(Q4177:Q16311,MATCH(TRUE,INDEX(Q4177:Q16311="",,),0)-1),"")</f>
        <v>3</v>
      </c>
      <c r="Q4177">
        <v>2</v>
      </c>
      <c r="R4177">
        <f>IF(P4177="","",0)</f>
        <v>0</v>
      </c>
    </row>
    <row r="4178" spans="1:18" x14ac:dyDescent="0.3">
      <c r="A4178" t="s">
        <v>618</v>
      </c>
      <c r="B4178" s="1">
        <v>38784</v>
      </c>
      <c r="C4178" t="s">
        <v>82</v>
      </c>
      <c r="D4178" t="s">
        <v>637</v>
      </c>
      <c r="E4178" t="s">
        <v>638</v>
      </c>
      <c r="G4178" t="s">
        <v>19</v>
      </c>
      <c r="H4178" t="s">
        <v>41</v>
      </c>
      <c r="I4178" t="s">
        <v>21</v>
      </c>
      <c r="J4178" t="s">
        <v>73</v>
      </c>
      <c r="K4178">
        <v>436</v>
      </c>
      <c r="L4178">
        <v>45.8</v>
      </c>
      <c r="M4178" t="s">
        <v>121</v>
      </c>
      <c r="N4178">
        <v>55.21</v>
      </c>
      <c r="P4178" cm="1">
        <f t="array" ref="P4178">IF(Q4178&gt;0,INDEX(Q4178:Q16312,MATCH(TRUE,INDEX(Q4178:Q16312="",,),0)-1),"")</f>
        <v>3</v>
      </c>
      <c r="Q4178">
        <v>2</v>
      </c>
      <c r="R4178">
        <f>IF(P4178="","",0)</f>
        <v>0</v>
      </c>
    </row>
    <row r="4179" spans="1:18" x14ac:dyDescent="0.3">
      <c r="A4179" t="s">
        <v>618</v>
      </c>
      <c r="B4179" s="1">
        <v>38784</v>
      </c>
      <c r="C4179" t="s">
        <v>82</v>
      </c>
      <c r="D4179" t="s">
        <v>637</v>
      </c>
      <c r="E4179" t="s">
        <v>638</v>
      </c>
      <c r="G4179" s="6" t="s">
        <v>88</v>
      </c>
      <c r="H4179" t="s">
        <v>85</v>
      </c>
      <c r="I4179" t="s">
        <v>21</v>
      </c>
      <c r="J4179" t="s">
        <v>73</v>
      </c>
      <c r="K4179">
        <v>107</v>
      </c>
      <c r="L4179">
        <v>21.05</v>
      </c>
      <c r="M4179" t="s">
        <v>121</v>
      </c>
      <c r="N4179">
        <v>21.05</v>
      </c>
      <c r="P4179" cm="1">
        <f t="array" ref="P4179">IF(Q4179&gt;0,INDEX(Q4179:Q16313,MATCH(TRUE,INDEX(Q4179:Q16313="",,),0)-1),"")</f>
        <v>3</v>
      </c>
      <c r="Q4179">
        <v>2</v>
      </c>
      <c r="R4179">
        <f>IF(P4179="","",0)</f>
        <v>0</v>
      </c>
    </row>
    <row r="4180" spans="1:18" x14ac:dyDescent="0.3">
      <c r="A4180" t="s">
        <v>618</v>
      </c>
      <c r="B4180" s="1">
        <v>38784</v>
      </c>
      <c r="C4180" t="s">
        <v>82</v>
      </c>
      <c r="D4180" t="s">
        <v>637</v>
      </c>
      <c r="E4180" t="s">
        <v>638</v>
      </c>
      <c r="G4180" t="s">
        <v>19</v>
      </c>
      <c r="H4180" t="s">
        <v>41</v>
      </c>
      <c r="I4180" t="s">
        <v>45</v>
      </c>
      <c r="J4180" t="s">
        <v>93</v>
      </c>
      <c r="K4180">
        <v>40</v>
      </c>
      <c r="L4180">
        <v>150</v>
      </c>
      <c r="M4180" t="s">
        <v>108</v>
      </c>
      <c r="N4180">
        <v>164.3</v>
      </c>
      <c r="P4180" cm="1">
        <f t="array" ref="P4180">IF(Q4180&gt;0,INDEX(Q4180:Q16314,MATCH(TRUE,INDEX(Q4180:Q16314="",,),0)-1),"")</f>
        <v>3</v>
      </c>
      <c r="Q4180">
        <v>3</v>
      </c>
      <c r="R4180">
        <f>IF(P4180="","",0)</f>
        <v>0</v>
      </c>
    </row>
    <row r="4181" spans="1:18" x14ac:dyDescent="0.3">
      <c r="A4181" t="s">
        <v>618</v>
      </c>
      <c r="B4181" s="1">
        <v>38784</v>
      </c>
      <c r="C4181" t="s">
        <v>82</v>
      </c>
      <c r="D4181" t="s">
        <v>637</v>
      </c>
      <c r="E4181" t="s">
        <v>638</v>
      </c>
      <c r="G4181" t="s">
        <v>19</v>
      </c>
      <c r="H4181" t="s">
        <v>128</v>
      </c>
      <c r="I4181" t="s">
        <v>21</v>
      </c>
      <c r="J4181" t="s">
        <v>73</v>
      </c>
      <c r="K4181">
        <v>146</v>
      </c>
      <c r="L4181">
        <v>21.05</v>
      </c>
      <c r="M4181" t="s">
        <v>108</v>
      </c>
      <c r="N4181">
        <v>21.05</v>
      </c>
      <c r="P4181" cm="1">
        <f t="array" ref="P4181">IF(Q4181&gt;0,INDEX(Q4181:Q16315,MATCH(TRUE,INDEX(Q4181:Q16315="",,),0)-1),"")</f>
        <v>3</v>
      </c>
      <c r="Q4181">
        <v>3</v>
      </c>
      <c r="R4181">
        <f>IF(P4181="","",0)</f>
        <v>0</v>
      </c>
    </row>
    <row r="4182" spans="1:18" x14ac:dyDescent="0.3">
      <c r="A4182" t="s">
        <v>618</v>
      </c>
      <c r="B4182" s="1">
        <v>38784</v>
      </c>
      <c r="C4182" t="s">
        <v>82</v>
      </c>
      <c r="D4182" t="s">
        <v>637</v>
      </c>
      <c r="E4182" t="s">
        <v>638</v>
      </c>
      <c r="G4182" t="s">
        <v>19</v>
      </c>
      <c r="H4182" t="s">
        <v>41</v>
      </c>
      <c r="I4182" t="s">
        <v>21</v>
      </c>
      <c r="J4182" t="s">
        <v>73</v>
      </c>
      <c r="K4182">
        <v>436</v>
      </c>
      <c r="L4182">
        <v>45.8</v>
      </c>
      <c r="M4182" t="s">
        <v>108</v>
      </c>
      <c r="N4182">
        <v>48</v>
      </c>
      <c r="P4182" cm="1">
        <f t="array" ref="P4182">IF(Q4182&gt;0,INDEX(Q4182:Q16316,MATCH(TRUE,INDEX(Q4182:Q16316="",,),0)-1),"")</f>
        <v>3</v>
      </c>
      <c r="Q4182">
        <v>3</v>
      </c>
      <c r="R4182">
        <f>IF(P4182="","",0)</f>
        <v>0</v>
      </c>
    </row>
    <row r="4183" spans="1:18" x14ac:dyDescent="0.3">
      <c r="A4183" t="s">
        <v>618</v>
      </c>
      <c r="B4183" s="1">
        <v>38784</v>
      </c>
      <c r="C4183" t="s">
        <v>82</v>
      </c>
      <c r="D4183" t="s">
        <v>637</v>
      </c>
      <c r="E4183" t="s">
        <v>638</v>
      </c>
      <c r="G4183" s="6" t="s">
        <v>88</v>
      </c>
      <c r="H4183" t="s">
        <v>85</v>
      </c>
      <c r="I4183" t="s">
        <v>21</v>
      </c>
      <c r="J4183" t="s">
        <v>73</v>
      </c>
      <c r="K4183">
        <v>107</v>
      </c>
      <c r="L4183">
        <v>21.05</v>
      </c>
      <c r="M4183" t="s">
        <v>108</v>
      </c>
      <c r="N4183">
        <v>21.05</v>
      </c>
      <c r="P4183" cm="1">
        <f t="array" ref="P4183">IF(Q4183&gt;0,INDEX(Q4183:Q16317,MATCH(TRUE,INDEX(Q4183:Q16317="",,),0)-1),"")</f>
        <v>3</v>
      </c>
      <c r="Q4183">
        <v>3</v>
      </c>
      <c r="R4183">
        <f>IF(P4183="","",0)</f>
        <v>0</v>
      </c>
    </row>
    <row r="4184" spans="1:18" x14ac:dyDescent="0.3">
      <c r="P4184" t="str" cm="1">
        <f t="array" ref="P4184">IF(Q4184&gt;0,INDEX(Q4184:Q16318,MATCH(TRUE,INDEX(Q4184:Q16318="",,),0)-1),"")</f>
        <v/>
      </c>
      <c r="R4184" t="str">
        <f>IF(P4184="","",0)</f>
        <v/>
      </c>
    </row>
    <row r="4185" spans="1:18" x14ac:dyDescent="0.3">
      <c r="A4185" t="s">
        <v>618</v>
      </c>
      <c r="B4185" s="1">
        <v>38784</v>
      </c>
      <c r="C4185" t="s">
        <v>82</v>
      </c>
      <c r="D4185" t="s">
        <v>639</v>
      </c>
      <c r="E4185" t="s">
        <v>640</v>
      </c>
      <c r="G4185" t="s">
        <v>19</v>
      </c>
      <c r="H4185" t="s">
        <v>41</v>
      </c>
      <c r="I4185" t="s">
        <v>21</v>
      </c>
      <c r="J4185" t="s">
        <v>73</v>
      </c>
      <c r="K4185">
        <v>51</v>
      </c>
      <c r="L4185">
        <v>45.75</v>
      </c>
      <c r="M4185" t="s">
        <v>121</v>
      </c>
      <c r="N4185">
        <v>86.21</v>
      </c>
      <c r="O4185" t="s">
        <v>24</v>
      </c>
      <c r="P4185" cm="1">
        <f t="array" ref="P4185">IF(Q4185&gt;0,INDEX(Q4185:Q16319,MATCH(TRUE,INDEX(Q4185:Q16319="",,),0)-1),"")</f>
        <v>3</v>
      </c>
      <c r="Q4185">
        <v>1</v>
      </c>
      <c r="R4185">
        <f>IF(P4185="","",0)</f>
        <v>0</v>
      </c>
    </row>
    <row r="4186" spans="1:18" x14ac:dyDescent="0.3">
      <c r="A4186" t="s">
        <v>618</v>
      </c>
      <c r="B4186" s="1">
        <v>38784</v>
      </c>
      <c r="C4186" t="s">
        <v>82</v>
      </c>
      <c r="D4186" t="s">
        <v>639</v>
      </c>
      <c r="E4186" t="s">
        <v>640</v>
      </c>
      <c r="G4186" s="6" t="s">
        <v>88</v>
      </c>
      <c r="H4186" t="s">
        <v>41</v>
      </c>
      <c r="I4186" t="s">
        <v>45</v>
      </c>
      <c r="J4186" t="s">
        <v>93</v>
      </c>
      <c r="K4186">
        <v>7</v>
      </c>
      <c r="L4186">
        <v>143</v>
      </c>
      <c r="M4186" t="s">
        <v>121</v>
      </c>
      <c r="N4186">
        <v>143</v>
      </c>
      <c r="O4186" t="s">
        <v>24</v>
      </c>
      <c r="P4186" cm="1">
        <f t="array" ref="P4186">IF(Q4186&gt;0,INDEX(Q4186:Q16320,MATCH(TRUE,INDEX(Q4186:Q16320="",,),0)-1),"")</f>
        <v>3</v>
      </c>
      <c r="Q4186">
        <v>1</v>
      </c>
      <c r="R4186">
        <f>IF(P4186="","",0)</f>
        <v>0</v>
      </c>
    </row>
    <row r="4187" spans="1:18" x14ac:dyDescent="0.3">
      <c r="A4187" t="s">
        <v>618</v>
      </c>
      <c r="B4187" s="1">
        <v>38784</v>
      </c>
      <c r="C4187" t="s">
        <v>82</v>
      </c>
      <c r="D4187" t="s">
        <v>639</v>
      </c>
      <c r="E4187" t="s">
        <v>640</v>
      </c>
      <c r="G4187" s="6" t="s">
        <v>88</v>
      </c>
      <c r="H4187" t="s">
        <v>85</v>
      </c>
      <c r="I4187" t="s">
        <v>21</v>
      </c>
      <c r="J4187" t="s">
        <v>73</v>
      </c>
      <c r="K4187">
        <v>12</v>
      </c>
      <c r="L4187">
        <v>12.45</v>
      </c>
      <c r="M4187" t="s">
        <v>121</v>
      </c>
      <c r="N4187">
        <v>12.45</v>
      </c>
      <c r="O4187" t="s">
        <v>24</v>
      </c>
      <c r="P4187" cm="1">
        <f t="array" ref="P4187">IF(Q4187&gt;0,INDEX(Q4187:Q16321,MATCH(TRUE,INDEX(Q4187:Q16321="",,),0)-1),"")</f>
        <v>3</v>
      </c>
      <c r="Q4187">
        <v>1</v>
      </c>
      <c r="R4187">
        <f>IF(P4187="","",0)</f>
        <v>0</v>
      </c>
    </row>
    <row r="4188" spans="1:18" x14ac:dyDescent="0.3">
      <c r="A4188" t="s">
        <v>618</v>
      </c>
      <c r="B4188" s="1">
        <v>38784</v>
      </c>
      <c r="C4188" t="s">
        <v>82</v>
      </c>
      <c r="D4188" t="s">
        <v>639</v>
      </c>
      <c r="E4188" t="s">
        <v>640</v>
      </c>
      <c r="G4188" t="s">
        <v>19</v>
      </c>
      <c r="H4188" t="s">
        <v>41</v>
      </c>
      <c r="I4188" t="s">
        <v>21</v>
      </c>
      <c r="J4188" t="s">
        <v>73</v>
      </c>
      <c r="K4188">
        <v>51</v>
      </c>
      <c r="L4188">
        <v>45.75</v>
      </c>
      <c r="M4188" t="s">
        <v>641</v>
      </c>
      <c r="N4188">
        <v>67.75</v>
      </c>
      <c r="P4188" cm="1">
        <f t="array" ref="P4188">IF(Q4188&gt;0,INDEX(Q4188:Q16322,MATCH(TRUE,INDEX(Q4188:Q16322="",,),0)-1),"")</f>
        <v>3</v>
      </c>
      <c r="Q4188">
        <v>2</v>
      </c>
      <c r="R4188">
        <f>IF(P4188="","",0)</f>
        <v>0</v>
      </c>
    </row>
    <row r="4189" spans="1:18" x14ac:dyDescent="0.3">
      <c r="A4189" t="s">
        <v>618</v>
      </c>
      <c r="B4189" s="1">
        <v>38784</v>
      </c>
      <c r="C4189" t="s">
        <v>82</v>
      </c>
      <c r="D4189" t="s">
        <v>639</v>
      </c>
      <c r="E4189" t="s">
        <v>640</v>
      </c>
      <c r="G4189" s="6" t="s">
        <v>88</v>
      </c>
      <c r="H4189" t="s">
        <v>41</v>
      </c>
      <c r="I4189" t="s">
        <v>45</v>
      </c>
      <c r="J4189" t="s">
        <v>93</v>
      </c>
      <c r="K4189">
        <v>7</v>
      </c>
      <c r="L4189">
        <v>143</v>
      </c>
      <c r="M4189" t="s">
        <v>641</v>
      </c>
      <c r="N4189">
        <v>143</v>
      </c>
      <c r="P4189" cm="1">
        <f t="array" ref="P4189">IF(Q4189&gt;0,INDEX(Q4189:Q16323,MATCH(TRUE,INDEX(Q4189:Q16323="",,),0)-1),"")</f>
        <v>3</v>
      </c>
      <c r="Q4189">
        <v>2</v>
      </c>
      <c r="R4189">
        <f>IF(P4189="","",0)</f>
        <v>0</v>
      </c>
    </row>
    <row r="4190" spans="1:18" x14ac:dyDescent="0.3">
      <c r="A4190" t="s">
        <v>618</v>
      </c>
      <c r="B4190" s="1">
        <v>38784</v>
      </c>
      <c r="C4190" t="s">
        <v>82</v>
      </c>
      <c r="D4190" t="s">
        <v>639</v>
      </c>
      <c r="E4190" t="s">
        <v>640</v>
      </c>
      <c r="G4190" s="6" t="s">
        <v>88</v>
      </c>
      <c r="H4190" t="s">
        <v>85</v>
      </c>
      <c r="I4190" t="s">
        <v>21</v>
      </c>
      <c r="J4190" t="s">
        <v>73</v>
      </c>
      <c r="K4190">
        <v>12</v>
      </c>
      <c r="L4190">
        <v>12.45</v>
      </c>
      <c r="M4190" t="s">
        <v>641</v>
      </c>
      <c r="N4190">
        <v>12.45</v>
      </c>
      <c r="P4190" cm="1">
        <f t="array" ref="P4190">IF(Q4190&gt;0,INDEX(Q4190:Q16324,MATCH(TRUE,INDEX(Q4190:Q16324="",,),0)-1),"")</f>
        <v>3</v>
      </c>
      <c r="Q4190">
        <v>2</v>
      </c>
      <c r="R4190">
        <f>IF(P4190="","",0)</f>
        <v>0</v>
      </c>
    </row>
    <row r="4191" spans="1:18" x14ac:dyDescent="0.3">
      <c r="A4191" t="s">
        <v>618</v>
      </c>
      <c r="B4191" s="1">
        <v>38784</v>
      </c>
      <c r="C4191" t="s">
        <v>82</v>
      </c>
      <c r="D4191" t="s">
        <v>639</v>
      </c>
      <c r="E4191" t="s">
        <v>640</v>
      </c>
      <c r="G4191" t="s">
        <v>19</v>
      </c>
      <c r="H4191" t="s">
        <v>41</v>
      </c>
      <c r="I4191" t="s">
        <v>21</v>
      </c>
      <c r="J4191" t="s">
        <v>73</v>
      </c>
      <c r="K4191">
        <v>51</v>
      </c>
      <c r="L4191">
        <v>45.75</v>
      </c>
      <c r="M4191" t="s">
        <v>211</v>
      </c>
      <c r="N4191">
        <v>55.61</v>
      </c>
      <c r="P4191" cm="1">
        <f t="array" ref="P4191">IF(Q4191&gt;0,INDEX(Q4191:Q16325,MATCH(TRUE,INDEX(Q4191:Q16325="",,),0)-1),"")</f>
        <v>3</v>
      </c>
      <c r="Q4191">
        <v>3</v>
      </c>
      <c r="R4191">
        <f>IF(P4191="","",0)</f>
        <v>0</v>
      </c>
    </row>
    <row r="4192" spans="1:18" x14ac:dyDescent="0.3">
      <c r="A4192" t="s">
        <v>618</v>
      </c>
      <c r="B4192" s="1">
        <v>38784</v>
      </c>
      <c r="C4192" t="s">
        <v>82</v>
      </c>
      <c r="D4192" t="s">
        <v>639</v>
      </c>
      <c r="E4192" t="s">
        <v>640</v>
      </c>
      <c r="G4192" s="6" t="s">
        <v>88</v>
      </c>
      <c r="H4192" t="s">
        <v>41</v>
      </c>
      <c r="I4192" t="s">
        <v>45</v>
      </c>
      <c r="J4192" t="s">
        <v>93</v>
      </c>
      <c r="K4192">
        <v>7</v>
      </c>
      <c r="L4192">
        <v>143</v>
      </c>
      <c r="M4192" t="s">
        <v>211</v>
      </c>
      <c r="N4192">
        <v>143</v>
      </c>
      <c r="P4192" cm="1">
        <f t="array" ref="P4192">IF(Q4192&gt;0,INDEX(Q4192:Q16326,MATCH(TRUE,INDEX(Q4192:Q16326="",,),0)-1),"")</f>
        <v>3</v>
      </c>
      <c r="Q4192">
        <v>3</v>
      </c>
      <c r="R4192">
        <f>IF(P4192="","",0)</f>
        <v>0</v>
      </c>
    </row>
    <row r="4193" spans="1:18" x14ac:dyDescent="0.3">
      <c r="A4193" t="s">
        <v>618</v>
      </c>
      <c r="B4193" s="1">
        <v>38784</v>
      </c>
      <c r="C4193" t="s">
        <v>82</v>
      </c>
      <c r="D4193" t="s">
        <v>639</v>
      </c>
      <c r="E4193" t="s">
        <v>640</v>
      </c>
      <c r="G4193" s="6" t="s">
        <v>88</v>
      </c>
      <c r="H4193" t="s">
        <v>85</v>
      </c>
      <c r="I4193" t="s">
        <v>21</v>
      </c>
      <c r="J4193" t="s">
        <v>73</v>
      </c>
      <c r="K4193">
        <v>12</v>
      </c>
      <c r="L4193">
        <v>12.45</v>
      </c>
      <c r="M4193" t="s">
        <v>211</v>
      </c>
      <c r="N4193">
        <v>12.45</v>
      </c>
      <c r="P4193" cm="1">
        <f t="array" ref="P4193">IF(Q4193&gt;0,INDEX(Q4193:Q16327,MATCH(TRUE,INDEX(Q4193:Q16327="",,),0)-1),"")</f>
        <v>3</v>
      </c>
      <c r="Q4193">
        <v>3</v>
      </c>
      <c r="R4193">
        <f>IF(P4193="","",0)</f>
        <v>0</v>
      </c>
    </row>
    <row r="4194" spans="1:18" x14ac:dyDescent="0.3">
      <c r="P4194" t="str" cm="1">
        <f t="array" ref="P4194">IF(Q4194&gt;0,INDEX(Q4194:Q16328,MATCH(TRUE,INDEX(Q4194:Q16328="",,),0)-1),"")</f>
        <v/>
      </c>
      <c r="R4194" t="str">
        <f>IF(P4194="","",0)</f>
        <v/>
      </c>
    </row>
    <row r="4195" spans="1:18" x14ac:dyDescent="0.3">
      <c r="A4195" t="s">
        <v>618</v>
      </c>
      <c r="B4195" s="1">
        <v>38784</v>
      </c>
      <c r="C4195" t="s">
        <v>82</v>
      </c>
      <c r="D4195" t="s">
        <v>642</v>
      </c>
      <c r="E4195" t="s">
        <v>643</v>
      </c>
      <c r="G4195" t="s">
        <v>19</v>
      </c>
      <c r="H4195" t="s">
        <v>41</v>
      </c>
      <c r="I4195" t="s">
        <v>45</v>
      </c>
      <c r="J4195" t="s">
        <v>93</v>
      </c>
      <c r="K4195">
        <v>39</v>
      </c>
      <c r="L4195">
        <v>131</v>
      </c>
      <c r="M4195" t="s">
        <v>108</v>
      </c>
      <c r="N4195">
        <v>206</v>
      </c>
      <c r="O4195" t="s">
        <v>24</v>
      </c>
      <c r="P4195" cm="1">
        <f t="array" ref="P4195">IF(Q4195&gt;0,INDEX(Q4195:Q16329,MATCH(TRUE,INDEX(Q4195:Q16329="",,),0)-1),"")</f>
        <v>4</v>
      </c>
      <c r="Q4195">
        <f>INT((ROW()-4195)/6)+1</f>
        <v>1</v>
      </c>
      <c r="R4195">
        <f>IF(P4195="","",0)</f>
        <v>0</v>
      </c>
    </row>
    <row r="4196" spans="1:18" x14ac:dyDescent="0.3">
      <c r="A4196" t="s">
        <v>618</v>
      </c>
      <c r="B4196" s="1">
        <v>38784</v>
      </c>
      <c r="C4196" t="s">
        <v>82</v>
      </c>
      <c r="D4196" t="s">
        <v>642</v>
      </c>
      <c r="E4196" t="s">
        <v>643</v>
      </c>
      <c r="G4196" t="s">
        <v>19</v>
      </c>
      <c r="H4196" t="s">
        <v>41</v>
      </c>
      <c r="I4196" t="s">
        <v>21</v>
      </c>
      <c r="J4196" t="s">
        <v>73</v>
      </c>
      <c r="K4196">
        <v>446</v>
      </c>
      <c r="L4196">
        <v>44</v>
      </c>
      <c r="M4196" t="s">
        <v>108</v>
      </c>
      <c r="N4196">
        <v>70</v>
      </c>
      <c r="O4196" t="s">
        <v>24</v>
      </c>
      <c r="P4196" cm="1">
        <f t="array" ref="P4196">IF(Q4196&gt;0,INDEX(Q4196:Q16330,MATCH(TRUE,INDEX(Q4196:Q16330="",,),0)-1),"")</f>
        <v>4</v>
      </c>
      <c r="Q4196">
        <f t="shared" ref="Q4196:Q4218" si="94">INT((ROW()-4195)/6)+1</f>
        <v>1</v>
      </c>
      <c r="R4196">
        <f>IF(P4196="","",0)</f>
        <v>0</v>
      </c>
    </row>
    <row r="4197" spans="1:18" x14ac:dyDescent="0.3">
      <c r="A4197" t="s">
        <v>618</v>
      </c>
      <c r="B4197" s="1">
        <v>38784</v>
      </c>
      <c r="C4197" t="s">
        <v>82</v>
      </c>
      <c r="D4197" t="s">
        <v>642</v>
      </c>
      <c r="E4197" t="s">
        <v>643</v>
      </c>
      <c r="G4197" s="6" t="s">
        <v>88</v>
      </c>
      <c r="H4197" t="s">
        <v>87</v>
      </c>
      <c r="I4197" t="s">
        <v>45</v>
      </c>
      <c r="J4197" t="s">
        <v>93</v>
      </c>
      <c r="K4197">
        <v>3</v>
      </c>
      <c r="L4197">
        <v>90</v>
      </c>
      <c r="M4197" t="s">
        <v>108</v>
      </c>
      <c r="N4197">
        <v>90</v>
      </c>
      <c r="O4197" t="s">
        <v>24</v>
      </c>
      <c r="P4197" cm="1">
        <f t="array" ref="P4197">IF(Q4197&gt;0,INDEX(Q4197:Q16331,MATCH(TRUE,INDEX(Q4197:Q16331="",,),0)-1),"")</f>
        <v>4</v>
      </c>
      <c r="Q4197">
        <f t="shared" si="94"/>
        <v>1</v>
      </c>
      <c r="R4197">
        <f>IF(P4197="","",0)</f>
        <v>0</v>
      </c>
    </row>
    <row r="4198" spans="1:18" x14ac:dyDescent="0.3">
      <c r="A4198" t="s">
        <v>618</v>
      </c>
      <c r="B4198" s="1">
        <v>38784</v>
      </c>
      <c r="C4198" t="s">
        <v>82</v>
      </c>
      <c r="D4198" t="s">
        <v>642</v>
      </c>
      <c r="E4198" t="s">
        <v>643</v>
      </c>
      <c r="G4198" s="6" t="s">
        <v>88</v>
      </c>
      <c r="H4198" t="s">
        <v>72</v>
      </c>
      <c r="I4198" t="s">
        <v>45</v>
      </c>
      <c r="J4198" t="s">
        <v>93</v>
      </c>
      <c r="K4198">
        <v>4</v>
      </c>
      <c r="L4198">
        <v>179</v>
      </c>
      <c r="M4198" t="s">
        <v>108</v>
      </c>
      <c r="N4198">
        <v>179</v>
      </c>
      <c r="O4198" t="s">
        <v>24</v>
      </c>
      <c r="P4198" cm="1">
        <f t="array" ref="P4198">IF(Q4198&gt;0,INDEX(Q4198:Q16332,MATCH(TRUE,INDEX(Q4198:Q16332="",,),0)-1),"")</f>
        <v>4</v>
      </c>
      <c r="Q4198">
        <f t="shared" si="94"/>
        <v>1</v>
      </c>
      <c r="R4198">
        <f>IF(P4198="","",0)</f>
        <v>0</v>
      </c>
    </row>
    <row r="4199" spans="1:18" x14ac:dyDescent="0.3">
      <c r="A4199" t="s">
        <v>618</v>
      </c>
      <c r="B4199" s="1">
        <v>38784</v>
      </c>
      <c r="C4199" t="s">
        <v>82</v>
      </c>
      <c r="D4199" t="s">
        <v>642</v>
      </c>
      <c r="E4199" t="s">
        <v>643</v>
      </c>
      <c r="G4199" s="6" t="s">
        <v>88</v>
      </c>
      <c r="H4199" t="s">
        <v>85</v>
      </c>
      <c r="I4199" t="s">
        <v>21</v>
      </c>
      <c r="J4199" t="s">
        <v>73</v>
      </c>
      <c r="K4199">
        <v>84</v>
      </c>
      <c r="L4199">
        <v>15.95</v>
      </c>
      <c r="M4199" t="s">
        <v>108</v>
      </c>
      <c r="N4199">
        <v>15.95</v>
      </c>
      <c r="O4199" t="s">
        <v>24</v>
      </c>
      <c r="P4199" cm="1">
        <f t="array" ref="P4199">IF(Q4199&gt;0,INDEX(Q4199:Q16333,MATCH(TRUE,INDEX(Q4199:Q16333="",,),0)-1),"")</f>
        <v>4</v>
      </c>
      <c r="Q4199">
        <f t="shared" si="94"/>
        <v>1</v>
      </c>
      <c r="R4199">
        <f>IF(P4199="","",0)</f>
        <v>0</v>
      </c>
    </row>
    <row r="4200" spans="1:18" x14ac:dyDescent="0.3">
      <c r="A4200" t="s">
        <v>618</v>
      </c>
      <c r="B4200" s="1">
        <v>38784</v>
      </c>
      <c r="C4200" t="s">
        <v>82</v>
      </c>
      <c r="D4200" t="s">
        <v>642</v>
      </c>
      <c r="E4200" t="s">
        <v>643</v>
      </c>
      <c r="G4200" s="6" t="s">
        <v>88</v>
      </c>
      <c r="H4200" t="s">
        <v>87</v>
      </c>
      <c r="I4200" t="s">
        <v>21</v>
      </c>
      <c r="J4200" t="s">
        <v>73</v>
      </c>
      <c r="K4200">
        <v>87</v>
      </c>
      <c r="L4200">
        <v>20.45</v>
      </c>
      <c r="M4200" t="s">
        <v>108</v>
      </c>
      <c r="N4200">
        <v>20.45</v>
      </c>
      <c r="O4200" t="s">
        <v>24</v>
      </c>
      <c r="P4200" cm="1">
        <f t="array" ref="P4200">IF(Q4200&gt;0,INDEX(Q4200:Q16334,MATCH(TRUE,INDEX(Q4200:Q16334="",,),0)-1),"")</f>
        <v>4</v>
      </c>
      <c r="Q4200">
        <f t="shared" si="94"/>
        <v>1</v>
      </c>
      <c r="R4200">
        <f>IF(P4200="","",0)</f>
        <v>0</v>
      </c>
    </row>
    <row r="4201" spans="1:18" x14ac:dyDescent="0.3">
      <c r="A4201" t="s">
        <v>618</v>
      </c>
      <c r="B4201" s="1">
        <v>38784</v>
      </c>
      <c r="C4201" t="s">
        <v>82</v>
      </c>
      <c r="D4201" t="s">
        <v>642</v>
      </c>
      <c r="E4201" t="s">
        <v>643</v>
      </c>
      <c r="G4201" t="s">
        <v>19</v>
      </c>
      <c r="H4201" t="s">
        <v>41</v>
      </c>
      <c r="I4201" t="s">
        <v>45</v>
      </c>
      <c r="J4201" t="s">
        <v>93</v>
      </c>
      <c r="K4201">
        <v>39</v>
      </c>
      <c r="L4201">
        <v>131</v>
      </c>
      <c r="M4201" t="s">
        <v>211</v>
      </c>
      <c r="N4201">
        <v>131</v>
      </c>
      <c r="P4201" cm="1">
        <f t="array" ref="P4201">IF(Q4201&gt;0,INDEX(Q4201:Q16335,MATCH(TRUE,INDEX(Q4201:Q16335="",,),0)-1),"")</f>
        <v>4</v>
      </c>
      <c r="Q4201">
        <f t="shared" si="94"/>
        <v>2</v>
      </c>
      <c r="R4201">
        <f>IF(P4201="","",0)</f>
        <v>0</v>
      </c>
    </row>
    <row r="4202" spans="1:18" x14ac:dyDescent="0.3">
      <c r="A4202" t="s">
        <v>618</v>
      </c>
      <c r="B4202" s="1">
        <v>38784</v>
      </c>
      <c r="C4202" t="s">
        <v>82</v>
      </c>
      <c r="D4202" t="s">
        <v>642</v>
      </c>
      <c r="E4202" t="s">
        <v>643</v>
      </c>
      <c r="G4202" t="s">
        <v>19</v>
      </c>
      <c r="H4202" t="s">
        <v>41</v>
      </c>
      <c r="I4202" t="s">
        <v>21</v>
      </c>
      <c r="J4202" t="s">
        <v>73</v>
      </c>
      <c r="K4202">
        <v>446</v>
      </c>
      <c r="L4202">
        <v>44</v>
      </c>
      <c r="M4202" t="s">
        <v>211</v>
      </c>
      <c r="N4202">
        <v>62.38</v>
      </c>
      <c r="P4202" cm="1">
        <f t="array" ref="P4202">IF(Q4202&gt;0,INDEX(Q4202:Q16336,MATCH(TRUE,INDEX(Q4202:Q16336="",,),0)-1),"")</f>
        <v>4</v>
      </c>
      <c r="Q4202">
        <f t="shared" si="94"/>
        <v>2</v>
      </c>
      <c r="R4202">
        <f>IF(P4202="","",0)</f>
        <v>0</v>
      </c>
    </row>
    <row r="4203" spans="1:18" x14ac:dyDescent="0.3">
      <c r="A4203" t="s">
        <v>618</v>
      </c>
      <c r="B4203" s="1">
        <v>38784</v>
      </c>
      <c r="C4203" t="s">
        <v>82</v>
      </c>
      <c r="D4203" t="s">
        <v>642</v>
      </c>
      <c r="E4203" t="s">
        <v>643</v>
      </c>
      <c r="G4203" s="6" t="s">
        <v>88</v>
      </c>
      <c r="H4203" t="s">
        <v>87</v>
      </c>
      <c r="I4203" t="s">
        <v>45</v>
      </c>
      <c r="J4203" t="s">
        <v>93</v>
      </c>
      <c r="K4203">
        <v>3</v>
      </c>
      <c r="L4203">
        <v>90</v>
      </c>
      <c r="M4203" t="s">
        <v>211</v>
      </c>
      <c r="N4203">
        <v>90</v>
      </c>
      <c r="P4203" cm="1">
        <f t="array" ref="P4203">IF(Q4203&gt;0,INDEX(Q4203:Q16337,MATCH(TRUE,INDEX(Q4203:Q16337="",,),0)-1),"")</f>
        <v>4</v>
      </c>
      <c r="Q4203">
        <f t="shared" si="94"/>
        <v>2</v>
      </c>
      <c r="R4203">
        <f>IF(P4203="","",0)</f>
        <v>0</v>
      </c>
    </row>
    <row r="4204" spans="1:18" x14ac:dyDescent="0.3">
      <c r="A4204" t="s">
        <v>618</v>
      </c>
      <c r="B4204" s="1">
        <v>38784</v>
      </c>
      <c r="C4204" t="s">
        <v>82</v>
      </c>
      <c r="D4204" t="s">
        <v>642</v>
      </c>
      <c r="E4204" t="s">
        <v>643</v>
      </c>
      <c r="G4204" s="6" t="s">
        <v>88</v>
      </c>
      <c r="H4204" t="s">
        <v>72</v>
      </c>
      <c r="I4204" t="s">
        <v>45</v>
      </c>
      <c r="J4204" t="s">
        <v>93</v>
      </c>
      <c r="K4204">
        <v>4</v>
      </c>
      <c r="L4204">
        <v>179</v>
      </c>
      <c r="M4204" t="s">
        <v>211</v>
      </c>
      <c r="N4204">
        <v>179</v>
      </c>
      <c r="P4204" cm="1">
        <f t="array" ref="P4204">IF(Q4204&gt;0,INDEX(Q4204:Q16338,MATCH(TRUE,INDEX(Q4204:Q16338="",,),0)-1),"")</f>
        <v>4</v>
      </c>
      <c r="Q4204">
        <f t="shared" si="94"/>
        <v>2</v>
      </c>
      <c r="R4204">
        <f>IF(P4204="","",0)</f>
        <v>0</v>
      </c>
    </row>
    <row r="4205" spans="1:18" x14ac:dyDescent="0.3">
      <c r="A4205" t="s">
        <v>618</v>
      </c>
      <c r="B4205" s="1">
        <v>38784</v>
      </c>
      <c r="C4205" t="s">
        <v>82</v>
      </c>
      <c r="D4205" t="s">
        <v>642</v>
      </c>
      <c r="E4205" t="s">
        <v>643</v>
      </c>
      <c r="G4205" s="6" t="s">
        <v>88</v>
      </c>
      <c r="H4205" t="s">
        <v>85</v>
      </c>
      <c r="I4205" t="s">
        <v>21</v>
      </c>
      <c r="J4205" t="s">
        <v>73</v>
      </c>
      <c r="K4205">
        <v>84</v>
      </c>
      <c r="L4205">
        <v>15.95</v>
      </c>
      <c r="M4205" t="s">
        <v>211</v>
      </c>
      <c r="N4205">
        <v>15.95</v>
      </c>
      <c r="P4205" cm="1">
        <f t="array" ref="P4205">IF(Q4205&gt;0,INDEX(Q4205:Q16339,MATCH(TRUE,INDEX(Q4205:Q16339="",,),0)-1),"")</f>
        <v>4</v>
      </c>
      <c r="Q4205">
        <f t="shared" si="94"/>
        <v>2</v>
      </c>
      <c r="R4205">
        <f>IF(P4205="","",0)</f>
        <v>0</v>
      </c>
    </row>
    <row r="4206" spans="1:18" x14ac:dyDescent="0.3">
      <c r="A4206" t="s">
        <v>618</v>
      </c>
      <c r="B4206" s="1">
        <v>38784</v>
      </c>
      <c r="C4206" t="s">
        <v>82</v>
      </c>
      <c r="D4206" t="s">
        <v>642</v>
      </c>
      <c r="E4206" t="s">
        <v>643</v>
      </c>
      <c r="G4206" s="6" t="s">
        <v>88</v>
      </c>
      <c r="H4206" t="s">
        <v>87</v>
      </c>
      <c r="I4206" t="s">
        <v>21</v>
      </c>
      <c r="J4206" t="s">
        <v>73</v>
      </c>
      <c r="K4206">
        <v>87</v>
      </c>
      <c r="L4206">
        <v>20.45</v>
      </c>
      <c r="M4206" t="s">
        <v>211</v>
      </c>
      <c r="N4206">
        <v>20.45</v>
      </c>
      <c r="P4206" cm="1">
        <f t="array" ref="P4206">IF(Q4206&gt;0,INDEX(Q4206:Q16340,MATCH(TRUE,INDEX(Q4206:Q16340="",,),0)-1),"")</f>
        <v>4</v>
      </c>
      <c r="Q4206">
        <f t="shared" si="94"/>
        <v>2</v>
      </c>
      <c r="R4206">
        <f>IF(P4206="","",0)</f>
        <v>0</v>
      </c>
    </row>
    <row r="4207" spans="1:18" x14ac:dyDescent="0.3">
      <c r="A4207" t="s">
        <v>618</v>
      </c>
      <c r="B4207" s="1">
        <v>38784</v>
      </c>
      <c r="C4207" t="s">
        <v>82</v>
      </c>
      <c r="D4207" t="s">
        <v>642</v>
      </c>
      <c r="E4207" t="s">
        <v>643</v>
      </c>
      <c r="G4207" t="s">
        <v>19</v>
      </c>
      <c r="H4207" t="s">
        <v>41</v>
      </c>
      <c r="I4207" t="s">
        <v>45</v>
      </c>
      <c r="J4207" t="s">
        <v>93</v>
      </c>
      <c r="K4207">
        <v>39</v>
      </c>
      <c r="L4207">
        <v>131</v>
      </c>
      <c r="M4207" t="s">
        <v>99</v>
      </c>
      <c r="N4207">
        <v>288.60000000000002</v>
      </c>
      <c r="P4207" cm="1">
        <f t="array" ref="P4207">IF(Q4207&gt;0,INDEX(Q4207:Q16341,MATCH(TRUE,INDEX(Q4207:Q16341="",,),0)-1),"")</f>
        <v>4</v>
      </c>
      <c r="Q4207">
        <f t="shared" si="94"/>
        <v>3</v>
      </c>
      <c r="R4207">
        <f>IF(P4207="","",0)</f>
        <v>0</v>
      </c>
    </row>
    <row r="4208" spans="1:18" x14ac:dyDescent="0.3">
      <c r="A4208" t="s">
        <v>618</v>
      </c>
      <c r="B4208" s="1">
        <v>38784</v>
      </c>
      <c r="C4208" t="s">
        <v>82</v>
      </c>
      <c r="D4208" t="s">
        <v>642</v>
      </c>
      <c r="E4208" t="s">
        <v>643</v>
      </c>
      <c r="G4208" t="s">
        <v>19</v>
      </c>
      <c r="H4208" t="s">
        <v>41</v>
      </c>
      <c r="I4208" t="s">
        <v>21</v>
      </c>
      <c r="J4208" t="s">
        <v>73</v>
      </c>
      <c r="K4208">
        <v>446</v>
      </c>
      <c r="L4208">
        <v>44</v>
      </c>
      <c r="M4208" t="s">
        <v>99</v>
      </c>
      <c r="N4208">
        <v>44</v>
      </c>
      <c r="P4208" cm="1">
        <f t="array" ref="P4208">IF(Q4208&gt;0,INDEX(Q4208:Q16342,MATCH(TRUE,INDEX(Q4208:Q16342="",,),0)-1),"")</f>
        <v>4</v>
      </c>
      <c r="Q4208">
        <f t="shared" si="94"/>
        <v>3</v>
      </c>
      <c r="R4208">
        <f>IF(P4208="","",0)</f>
        <v>0</v>
      </c>
    </row>
    <row r="4209" spans="1:18" x14ac:dyDescent="0.3">
      <c r="A4209" t="s">
        <v>618</v>
      </c>
      <c r="B4209" s="1">
        <v>38784</v>
      </c>
      <c r="C4209" t="s">
        <v>82</v>
      </c>
      <c r="D4209" t="s">
        <v>642</v>
      </c>
      <c r="E4209" t="s">
        <v>643</v>
      </c>
      <c r="G4209" s="6" t="s">
        <v>88</v>
      </c>
      <c r="H4209" t="s">
        <v>87</v>
      </c>
      <c r="I4209" t="s">
        <v>45</v>
      </c>
      <c r="J4209" t="s">
        <v>93</v>
      </c>
      <c r="K4209">
        <v>3</v>
      </c>
      <c r="L4209">
        <v>90</v>
      </c>
      <c r="M4209" t="s">
        <v>99</v>
      </c>
      <c r="N4209">
        <v>90</v>
      </c>
      <c r="P4209" cm="1">
        <f t="array" ref="P4209">IF(Q4209&gt;0,INDEX(Q4209:Q16343,MATCH(TRUE,INDEX(Q4209:Q16343="",,),0)-1),"")</f>
        <v>4</v>
      </c>
      <c r="Q4209">
        <f t="shared" si="94"/>
        <v>3</v>
      </c>
      <c r="R4209">
        <f>IF(P4209="","",0)</f>
        <v>0</v>
      </c>
    </row>
    <row r="4210" spans="1:18" x14ac:dyDescent="0.3">
      <c r="A4210" t="s">
        <v>618</v>
      </c>
      <c r="B4210" s="1">
        <v>38784</v>
      </c>
      <c r="C4210" t="s">
        <v>82</v>
      </c>
      <c r="D4210" t="s">
        <v>642</v>
      </c>
      <c r="E4210" t="s">
        <v>643</v>
      </c>
      <c r="G4210" s="6" t="s">
        <v>88</v>
      </c>
      <c r="H4210" t="s">
        <v>72</v>
      </c>
      <c r="I4210" t="s">
        <v>45</v>
      </c>
      <c r="J4210" t="s">
        <v>93</v>
      </c>
      <c r="K4210">
        <v>4</v>
      </c>
      <c r="L4210">
        <v>179</v>
      </c>
      <c r="M4210" t="s">
        <v>99</v>
      </c>
      <c r="N4210">
        <v>179</v>
      </c>
      <c r="P4210" cm="1">
        <f t="array" ref="P4210">IF(Q4210&gt;0,INDEX(Q4210:Q16344,MATCH(TRUE,INDEX(Q4210:Q16344="",,),0)-1),"")</f>
        <v>4</v>
      </c>
      <c r="Q4210">
        <f t="shared" si="94"/>
        <v>3</v>
      </c>
      <c r="R4210">
        <f>IF(P4210="","",0)</f>
        <v>0</v>
      </c>
    </row>
    <row r="4211" spans="1:18" x14ac:dyDescent="0.3">
      <c r="A4211" t="s">
        <v>618</v>
      </c>
      <c r="B4211" s="1">
        <v>38784</v>
      </c>
      <c r="C4211" t="s">
        <v>82</v>
      </c>
      <c r="D4211" t="s">
        <v>642</v>
      </c>
      <c r="E4211" t="s">
        <v>643</v>
      </c>
      <c r="G4211" s="6" t="s">
        <v>88</v>
      </c>
      <c r="H4211" t="s">
        <v>85</v>
      </c>
      <c r="I4211" t="s">
        <v>21</v>
      </c>
      <c r="J4211" t="s">
        <v>73</v>
      </c>
      <c r="K4211">
        <v>84</v>
      </c>
      <c r="L4211">
        <v>15.95</v>
      </c>
      <c r="M4211" t="s">
        <v>99</v>
      </c>
      <c r="N4211">
        <v>15.95</v>
      </c>
      <c r="P4211" cm="1">
        <f t="array" ref="P4211">IF(Q4211&gt;0,INDEX(Q4211:Q16345,MATCH(TRUE,INDEX(Q4211:Q16345="",,),0)-1),"")</f>
        <v>4</v>
      </c>
      <c r="Q4211">
        <f t="shared" si="94"/>
        <v>3</v>
      </c>
      <c r="R4211">
        <f>IF(P4211="","",0)</f>
        <v>0</v>
      </c>
    </row>
    <row r="4212" spans="1:18" x14ac:dyDescent="0.3">
      <c r="A4212" t="s">
        <v>618</v>
      </c>
      <c r="B4212" s="1">
        <v>38784</v>
      </c>
      <c r="C4212" t="s">
        <v>82</v>
      </c>
      <c r="D4212" t="s">
        <v>642</v>
      </c>
      <c r="E4212" t="s">
        <v>643</v>
      </c>
      <c r="G4212" s="6" t="s">
        <v>88</v>
      </c>
      <c r="H4212" t="s">
        <v>87</v>
      </c>
      <c r="I4212" t="s">
        <v>21</v>
      </c>
      <c r="J4212" t="s">
        <v>73</v>
      </c>
      <c r="K4212">
        <v>87</v>
      </c>
      <c r="L4212">
        <v>20.45</v>
      </c>
      <c r="M4212" t="s">
        <v>99</v>
      </c>
      <c r="N4212">
        <v>20.45</v>
      </c>
      <c r="P4212" cm="1">
        <f t="array" ref="P4212">IF(Q4212&gt;0,INDEX(Q4212:Q16346,MATCH(TRUE,INDEX(Q4212:Q16346="",,),0)-1),"")</f>
        <v>4</v>
      </c>
      <c r="Q4212">
        <f t="shared" si="94"/>
        <v>3</v>
      </c>
      <c r="R4212">
        <f>IF(P4212="","",0)</f>
        <v>0</v>
      </c>
    </row>
    <row r="4213" spans="1:18" x14ac:dyDescent="0.3">
      <c r="A4213" t="s">
        <v>618</v>
      </c>
      <c r="B4213" s="1">
        <v>38784</v>
      </c>
      <c r="C4213" t="s">
        <v>82</v>
      </c>
      <c r="D4213" t="s">
        <v>642</v>
      </c>
      <c r="E4213" t="s">
        <v>643</v>
      </c>
      <c r="G4213" t="s">
        <v>19</v>
      </c>
      <c r="H4213" t="s">
        <v>41</v>
      </c>
      <c r="I4213" t="s">
        <v>45</v>
      </c>
      <c r="J4213" t="s">
        <v>93</v>
      </c>
      <c r="K4213">
        <v>39</v>
      </c>
      <c r="L4213">
        <v>131</v>
      </c>
      <c r="M4213" t="s">
        <v>121</v>
      </c>
      <c r="N4213">
        <v>132</v>
      </c>
      <c r="P4213" cm="1">
        <f t="array" ref="P4213">IF(Q4213&gt;0,INDEX(Q4213:Q16347,MATCH(TRUE,INDEX(Q4213:Q16347="",,),0)-1),"")</f>
        <v>4</v>
      </c>
      <c r="Q4213">
        <f t="shared" si="94"/>
        <v>4</v>
      </c>
      <c r="R4213">
        <f>IF(P4213="","",0)</f>
        <v>0</v>
      </c>
    </row>
    <row r="4214" spans="1:18" x14ac:dyDescent="0.3">
      <c r="A4214" t="s">
        <v>618</v>
      </c>
      <c r="B4214" s="1">
        <v>38784</v>
      </c>
      <c r="C4214" t="s">
        <v>82</v>
      </c>
      <c r="D4214" t="s">
        <v>642</v>
      </c>
      <c r="E4214" t="s">
        <v>643</v>
      </c>
      <c r="G4214" t="s">
        <v>19</v>
      </c>
      <c r="H4214" t="s">
        <v>41</v>
      </c>
      <c r="I4214" t="s">
        <v>21</v>
      </c>
      <c r="J4214" t="s">
        <v>73</v>
      </c>
      <c r="K4214">
        <v>446</v>
      </c>
      <c r="L4214">
        <v>44</v>
      </c>
      <c r="M4214" t="s">
        <v>121</v>
      </c>
      <c r="N4214">
        <v>55.5</v>
      </c>
      <c r="P4214" cm="1">
        <f t="array" ref="P4214">IF(Q4214&gt;0,INDEX(Q4214:Q16348,MATCH(TRUE,INDEX(Q4214:Q16348="",,),0)-1),"")</f>
        <v>4</v>
      </c>
      <c r="Q4214">
        <f t="shared" si="94"/>
        <v>4</v>
      </c>
      <c r="R4214">
        <f>IF(P4214="","",0)</f>
        <v>0</v>
      </c>
    </row>
    <row r="4215" spans="1:18" x14ac:dyDescent="0.3">
      <c r="A4215" t="s">
        <v>618</v>
      </c>
      <c r="B4215" s="1">
        <v>38784</v>
      </c>
      <c r="C4215" t="s">
        <v>82</v>
      </c>
      <c r="D4215" t="s">
        <v>642</v>
      </c>
      <c r="E4215" t="s">
        <v>643</v>
      </c>
      <c r="G4215" s="6" t="s">
        <v>88</v>
      </c>
      <c r="H4215" t="s">
        <v>87</v>
      </c>
      <c r="I4215" t="s">
        <v>45</v>
      </c>
      <c r="J4215" t="s">
        <v>93</v>
      </c>
      <c r="K4215">
        <v>3</v>
      </c>
      <c r="L4215">
        <v>90</v>
      </c>
      <c r="M4215" t="s">
        <v>121</v>
      </c>
      <c r="N4215">
        <v>90</v>
      </c>
      <c r="P4215" cm="1">
        <f t="array" ref="P4215">IF(Q4215&gt;0,INDEX(Q4215:Q16349,MATCH(TRUE,INDEX(Q4215:Q16349="",,),0)-1),"")</f>
        <v>4</v>
      </c>
      <c r="Q4215">
        <f t="shared" si="94"/>
        <v>4</v>
      </c>
      <c r="R4215">
        <f>IF(P4215="","",0)</f>
        <v>0</v>
      </c>
    </row>
    <row r="4216" spans="1:18" x14ac:dyDescent="0.3">
      <c r="A4216" t="s">
        <v>618</v>
      </c>
      <c r="B4216" s="1">
        <v>38784</v>
      </c>
      <c r="C4216" t="s">
        <v>82</v>
      </c>
      <c r="D4216" t="s">
        <v>642</v>
      </c>
      <c r="E4216" t="s">
        <v>643</v>
      </c>
      <c r="G4216" s="6" t="s">
        <v>88</v>
      </c>
      <c r="H4216" t="s">
        <v>72</v>
      </c>
      <c r="I4216" t="s">
        <v>45</v>
      </c>
      <c r="J4216" t="s">
        <v>93</v>
      </c>
      <c r="K4216">
        <v>4</v>
      </c>
      <c r="L4216">
        <v>179</v>
      </c>
      <c r="M4216" t="s">
        <v>121</v>
      </c>
      <c r="N4216">
        <v>179</v>
      </c>
      <c r="P4216" cm="1">
        <f t="array" ref="P4216">IF(Q4216&gt;0,INDEX(Q4216:Q16350,MATCH(TRUE,INDEX(Q4216:Q16350="",,),0)-1),"")</f>
        <v>4</v>
      </c>
      <c r="Q4216">
        <f t="shared" si="94"/>
        <v>4</v>
      </c>
      <c r="R4216">
        <f>IF(P4216="","",0)</f>
        <v>0</v>
      </c>
    </row>
    <row r="4217" spans="1:18" x14ac:dyDescent="0.3">
      <c r="A4217" t="s">
        <v>618</v>
      </c>
      <c r="B4217" s="1">
        <v>38784</v>
      </c>
      <c r="C4217" t="s">
        <v>82</v>
      </c>
      <c r="D4217" t="s">
        <v>642</v>
      </c>
      <c r="E4217" t="s">
        <v>643</v>
      </c>
      <c r="G4217" s="6" t="s">
        <v>88</v>
      </c>
      <c r="H4217" t="s">
        <v>85</v>
      </c>
      <c r="I4217" t="s">
        <v>21</v>
      </c>
      <c r="J4217" t="s">
        <v>73</v>
      </c>
      <c r="K4217">
        <v>84</v>
      </c>
      <c r="L4217">
        <v>15.95</v>
      </c>
      <c r="M4217" t="s">
        <v>121</v>
      </c>
      <c r="N4217">
        <v>15.95</v>
      </c>
      <c r="P4217" cm="1">
        <f t="array" ref="P4217">IF(Q4217&gt;0,INDEX(Q4217:Q16351,MATCH(TRUE,INDEX(Q4217:Q16351="",,),0)-1),"")</f>
        <v>4</v>
      </c>
      <c r="Q4217">
        <f t="shared" si="94"/>
        <v>4</v>
      </c>
      <c r="R4217">
        <f>IF(P4217="","",0)</f>
        <v>0</v>
      </c>
    </row>
    <row r="4218" spans="1:18" x14ac:dyDescent="0.3">
      <c r="A4218" t="s">
        <v>618</v>
      </c>
      <c r="B4218" s="1">
        <v>38784</v>
      </c>
      <c r="C4218" t="s">
        <v>82</v>
      </c>
      <c r="D4218" t="s">
        <v>642</v>
      </c>
      <c r="E4218" t="s">
        <v>643</v>
      </c>
      <c r="G4218" s="6" t="s">
        <v>88</v>
      </c>
      <c r="H4218" t="s">
        <v>87</v>
      </c>
      <c r="I4218" t="s">
        <v>21</v>
      </c>
      <c r="J4218" t="s">
        <v>73</v>
      </c>
      <c r="K4218">
        <v>87</v>
      </c>
      <c r="L4218">
        <v>20.45</v>
      </c>
      <c r="M4218" t="s">
        <v>121</v>
      </c>
      <c r="N4218">
        <v>20.45</v>
      </c>
      <c r="P4218" cm="1">
        <f t="array" ref="P4218">IF(Q4218&gt;0,INDEX(Q4218:Q16352,MATCH(TRUE,INDEX(Q4218:Q16352="",,),0)-1),"")</f>
        <v>4</v>
      </c>
      <c r="Q4218">
        <f t="shared" si="94"/>
        <v>4</v>
      </c>
      <c r="R4218">
        <f>IF(P4218="","",0)</f>
        <v>0</v>
      </c>
    </row>
    <row r="4219" spans="1:18" x14ac:dyDescent="0.3">
      <c r="P4219" t="str" cm="1">
        <f t="array" ref="P4219">IF(Q4219&gt;0,INDEX(Q4219:Q16353,MATCH(TRUE,INDEX(Q4219:Q16353="",,),0)-1),"")</f>
        <v/>
      </c>
      <c r="R4219" t="str">
        <f>IF(P4219="","",0)</f>
        <v/>
      </c>
    </row>
    <row r="4220" spans="1:18" x14ac:dyDescent="0.3">
      <c r="A4220" t="s">
        <v>644</v>
      </c>
      <c r="B4220" s="1">
        <v>38875</v>
      </c>
      <c r="C4220" t="s">
        <v>598</v>
      </c>
      <c r="D4220" t="s">
        <v>645</v>
      </c>
      <c r="E4220" t="s">
        <v>646</v>
      </c>
      <c r="G4220" t="s">
        <v>19</v>
      </c>
      <c r="H4220" t="s">
        <v>85</v>
      </c>
      <c r="I4220" t="s">
        <v>45</v>
      </c>
      <c r="J4220" t="s">
        <v>93</v>
      </c>
      <c r="K4220">
        <v>211.6</v>
      </c>
      <c r="L4220">
        <v>220</v>
      </c>
      <c r="M4220" t="s">
        <v>647</v>
      </c>
      <c r="N4220">
        <v>220</v>
      </c>
      <c r="O4220" t="s">
        <v>24</v>
      </c>
      <c r="P4220" cm="1">
        <f t="array" ref="P4220">IF(Q4220&gt;0,INDEX(Q4220:Q16354,MATCH(TRUE,INDEX(Q4220:Q16354="",,),0)-1),"")</f>
        <v>2</v>
      </c>
      <c r="Q4220">
        <f>INT((ROW()-4220)/12)+1</f>
        <v>1</v>
      </c>
      <c r="R4220">
        <f>IF(P4220="","",0)</f>
        <v>0</v>
      </c>
    </row>
    <row r="4221" spans="1:18" x14ac:dyDescent="0.3">
      <c r="A4221" t="s">
        <v>644</v>
      </c>
      <c r="B4221" s="1">
        <v>38875</v>
      </c>
      <c r="C4221" t="s">
        <v>598</v>
      </c>
      <c r="D4221" t="s">
        <v>645</v>
      </c>
      <c r="E4221" t="s">
        <v>646</v>
      </c>
      <c r="G4221" t="s">
        <v>19</v>
      </c>
      <c r="H4221" t="s">
        <v>92</v>
      </c>
      <c r="I4221" t="s">
        <v>45</v>
      </c>
      <c r="J4221" t="s">
        <v>93</v>
      </c>
      <c r="K4221">
        <v>229</v>
      </c>
      <c r="L4221">
        <v>281</v>
      </c>
      <c r="M4221" t="s">
        <v>647</v>
      </c>
      <c r="N4221">
        <v>532</v>
      </c>
      <c r="O4221" t="s">
        <v>24</v>
      </c>
      <c r="P4221" cm="1">
        <f t="array" ref="P4221">IF(Q4221&gt;0,INDEX(Q4221:Q16355,MATCH(TRUE,INDEX(Q4221:Q16355="",,),0)-1),"")</f>
        <v>2</v>
      </c>
      <c r="Q4221">
        <f t="shared" ref="Q4221:Q4243" si="95">INT((ROW()-4220)/12)+1</f>
        <v>1</v>
      </c>
      <c r="R4221">
        <f>IF(P4221="","",0)</f>
        <v>0</v>
      </c>
    </row>
    <row r="4222" spans="1:18" x14ac:dyDescent="0.3">
      <c r="A4222" t="s">
        <v>644</v>
      </c>
      <c r="B4222" s="1">
        <v>38875</v>
      </c>
      <c r="C4222" t="s">
        <v>598</v>
      </c>
      <c r="D4222" t="s">
        <v>645</v>
      </c>
      <c r="E4222" t="s">
        <v>646</v>
      </c>
      <c r="G4222" t="s">
        <v>19</v>
      </c>
      <c r="H4222" t="s">
        <v>87</v>
      </c>
      <c r="I4222" t="s">
        <v>45</v>
      </c>
      <c r="J4222" t="s">
        <v>93</v>
      </c>
      <c r="K4222">
        <v>257.10000000000002</v>
      </c>
      <c r="L4222">
        <v>57</v>
      </c>
      <c r="M4222" t="s">
        <v>647</v>
      </c>
      <c r="N4222">
        <v>57</v>
      </c>
      <c r="O4222" t="s">
        <v>24</v>
      </c>
      <c r="P4222" cm="1">
        <f t="array" ref="P4222">IF(Q4222&gt;0,INDEX(Q4222:Q16356,MATCH(TRUE,INDEX(Q4222:Q16356="",,),0)-1),"")</f>
        <v>2</v>
      </c>
      <c r="Q4222">
        <f t="shared" si="95"/>
        <v>1</v>
      </c>
      <c r="R4222">
        <f>IF(P4222="","",0)</f>
        <v>0</v>
      </c>
    </row>
    <row r="4223" spans="1:18" x14ac:dyDescent="0.3">
      <c r="A4223" t="s">
        <v>644</v>
      </c>
      <c r="B4223" s="1">
        <v>38875</v>
      </c>
      <c r="C4223" t="s">
        <v>598</v>
      </c>
      <c r="D4223" t="s">
        <v>645</v>
      </c>
      <c r="E4223" t="s">
        <v>646</v>
      </c>
      <c r="G4223" t="s">
        <v>19</v>
      </c>
      <c r="H4223" t="s">
        <v>85</v>
      </c>
      <c r="I4223" t="s">
        <v>21</v>
      </c>
      <c r="J4223" t="s">
        <v>73</v>
      </c>
      <c r="K4223">
        <v>1232</v>
      </c>
      <c r="L4223">
        <v>10.75</v>
      </c>
      <c r="M4223" t="s">
        <v>647</v>
      </c>
      <c r="N4223">
        <v>10.75</v>
      </c>
      <c r="O4223" t="s">
        <v>24</v>
      </c>
      <c r="P4223" cm="1">
        <f t="array" ref="P4223">IF(Q4223&gt;0,INDEX(Q4223:Q16357,MATCH(TRUE,INDEX(Q4223:Q16357="",,),0)-1),"")</f>
        <v>2</v>
      </c>
      <c r="Q4223">
        <f t="shared" si="95"/>
        <v>1</v>
      </c>
      <c r="R4223">
        <f>IF(P4223="","",0)</f>
        <v>0</v>
      </c>
    </row>
    <row r="4224" spans="1:18" x14ac:dyDescent="0.3">
      <c r="A4224" t="s">
        <v>644</v>
      </c>
      <c r="B4224" s="1">
        <v>38875</v>
      </c>
      <c r="C4224" t="s">
        <v>598</v>
      </c>
      <c r="D4224" t="s">
        <v>645</v>
      </c>
      <c r="E4224" t="s">
        <v>646</v>
      </c>
      <c r="G4224" t="s">
        <v>19</v>
      </c>
      <c r="H4224" t="s">
        <v>87</v>
      </c>
      <c r="I4224" t="s">
        <v>21</v>
      </c>
      <c r="J4224" t="s">
        <v>73</v>
      </c>
      <c r="K4224">
        <v>1245</v>
      </c>
      <c r="L4224">
        <v>14.85</v>
      </c>
      <c r="M4224" t="s">
        <v>647</v>
      </c>
      <c r="N4224">
        <v>14.85</v>
      </c>
      <c r="O4224" t="s">
        <v>24</v>
      </c>
      <c r="P4224" cm="1">
        <f t="array" ref="P4224">IF(Q4224&gt;0,INDEX(Q4224:Q16358,MATCH(TRUE,INDEX(Q4224:Q16358="",,),0)-1),"")</f>
        <v>2</v>
      </c>
      <c r="Q4224">
        <f t="shared" si="95"/>
        <v>1</v>
      </c>
      <c r="R4224">
        <f>IF(P4224="","",0)</f>
        <v>0</v>
      </c>
    </row>
    <row r="4225" spans="1:18" x14ac:dyDescent="0.3">
      <c r="A4225" t="s">
        <v>644</v>
      </c>
      <c r="B4225" s="1">
        <v>38875</v>
      </c>
      <c r="C4225" t="s">
        <v>598</v>
      </c>
      <c r="D4225" t="s">
        <v>645</v>
      </c>
      <c r="E4225" t="s">
        <v>646</v>
      </c>
      <c r="G4225" s="6" t="s">
        <v>88</v>
      </c>
      <c r="H4225" t="s">
        <v>199</v>
      </c>
      <c r="I4225" t="s">
        <v>45</v>
      </c>
      <c r="J4225" t="s">
        <v>93</v>
      </c>
      <c r="K4225">
        <v>57.4</v>
      </c>
      <c r="L4225">
        <v>105</v>
      </c>
      <c r="M4225" t="s">
        <v>647</v>
      </c>
      <c r="N4225">
        <v>105</v>
      </c>
      <c r="O4225" t="s">
        <v>24</v>
      </c>
      <c r="P4225" cm="1">
        <f t="array" ref="P4225">IF(Q4225&gt;0,INDEX(Q4225:Q16359,MATCH(TRUE,INDEX(Q4225:Q16359="",,),0)-1),"")</f>
        <v>2</v>
      </c>
      <c r="Q4225">
        <f t="shared" si="95"/>
        <v>1</v>
      </c>
      <c r="R4225">
        <f>IF(P4225="","",0)</f>
        <v>0</v>
      </c>
    </row>
    <row r="4226" spans="1:18" x14ac:dyDescent="0.3">
      <c r="A4226" t="s">
        <v>644</v>
      </c>
      <c r="B4226" s="1">
        <v>38875</v>
      </c>
      <c r="C4226" t="s">
        <v>598</v>
      </c>
      <c r="D4226" t="s">
        <v>645</v>
      </c>
      <c r="E4226" t="s">
        <v>646</v>
      </c>
      <c r="G4226" s="6" t="s">
        <v>88</v>
      </c>
      <c r="H4226" t="s">
        <v>229</v>
      </c>
      <c r="I4226" t="s">
        <v>45</v>
      </c>
      <c r="J4226" t="s">
        <v>93</v>
      </c>
      <c r="K4226">
        <v>24</v>
      </c>
      <c r="L4226">
        <v>80</v>
      </c>
      <c r="M4226" t="s">
        <v>647</v>
      </c>
      <c r="N4226">
        <v>80</v>
      </c>
      <c r="O4226" t="s">
        <v>24</v>
      </c>
      <c r="P4226" cm="1">
        <f t="array" ref="P4226">IF(Q4226&gt;0,INDEX(Q4226:Q16360,MATCH(TRUE,INDEX(Q4226:Q16360="",,),0)-1),"")</f>
        <v>2</v>
      </c>
      <c r="Q4226">
        <f t="shared" si="95"/>
        <v>1</v>
      </c>
      <c r="R4226">
        <f>IF(P4226="","",0)</f>
        <v>0</v>
      </c>
    </row>
    <row r="4227" spans="1:18" x14ac:dyDescent="0.3">
      <c r="A4227" t="s">
        <v>644</v>
      </c>
      <c r="B4227" s="1">
        <v>38875</v>
      </c>
      <c r="C4227" t="s">
        <v>598</v>
      </c>
      <c r="D4227" t="s">
        <v>645</v>
      </c>
      <c r="E4227" t="s">
        <v>646</v>
      </c>
      <c r="G4227" s="6" t="s">
        <v>88</v>
      </c>
      <c r="H4227" t="s">
        <v>72</v>
      </c>
      <c r="I4227" t="s">
        <v>45</v>
      </c>
      <c r="J4227" t="s">
        <v>93</v>
      </c>
      <c r="K4227">
        <v>7.9</v>
      </c>
      <c r="L4227">
        <v>62</v>
      </c>
      <c r="M4227" t="s">
        <v>647</v>
      </c>
      <c r="N4227">
        <v>62</v>
      </c>
      <c r="O4227" t="s">
        <v>24</v>
      </c>
      <c r="P4227" cm="1">
        <f t="array" ref="P4227">IF(Q4227&gt;0,INDEX(Q4227:Q16361,MATCH(TRUE,INDEX(Q4227:Q16361="",,),0)-1),"")</f>
        <v>2</v>
      </c>
      <c r="Q4227">
        <f t="shared" si="95"/>
        <v>1</v>
      </c>
      <c r="R4227">
        <f>IF(P4227="","",0)</f>
        <v>0</v>
      </c>
    </row>
    <row r="4228" spans="1:18" x14ac:dyDescent="0.3">
      <c r="A4228" t="s">
        <v>644</v>
      </c>
      <c r="B4228" s="1">
        <v>38875</v>
      </c>
      <c r="C4228" t="s">
        <v>598</v>
      </c>
      <c r="D4228" t="s">
        <v>645</v>
      </c>
      <c r="E4228" t="s">
        <v>646</v>
      </c>
      <c r="G4228" s="6" t="s">
        <v>88</v>
      </c>
      <c r="H4228" t="s">
        <v>92</v>
      </c>
      <c r="I4228" t="s">
        <v>21</v>
      </c>
      <c r="J4228" t="s">
        <v>73</v>
      </c>
      <c r="K4228">
        <v>414</v>
      </c>
      <c r="L4228">
        <v>12.3</v>
      </c>
      <c r="M4228" t="s">
        <v>647</v>
      </c>
      <c r="N4228">
        <v>12.3</v>
      </c>
      <c r="O4228" t="s">
        <v>24</v>
      </c>
      <c r="P4228" cm="1">
        <f t="array" ref="P4228">IF(Q4228&gt;0,INDEX(Q4228:Q16362,MATCH(TRUE,INDEX(Q4228:Q16362="",,),0)-1),"")</f>
        <v>2</v>
      </c>
      <c r="Q4228">
        <f t="shared" si="95"/>
        <v>1</v>
      </c>
      <c r="R4228">
        <f>IF(P4228="","",0)</f>
        <v>0</v>
      </c>
    </row>
    <row r="4229" spans="1:18" x14ac:dyDescent="0.3">
      <c r="A4229" t="s">
        <v>644</v>
      </c>
      <c r="B4229" s="1">
        <v>38875</v>
      </c>
      <c r="C4229" t="s">
        <v>598</v>
      </c>
      <c r="D4229" t="s">
        <v>645</v>
      </c>
      <c r="E4229" t="s">
        <v>646</v>
      </c>
      <c r="G4229" s="6" t="s">
        <v>88</v>
      </c>
      <c r="H4229" t="s">
        <v>199</v>
      </c>
      <c r="I4229" t="s">
        <v>21</v>
      </c>
      <c r="J4229" t="s">
        <v>73</v>
      </c>
      <c r="K4229">
        <v>184</v>
      </c>
      <c r="L4229">
        <v>15</v>
      </c>
      <c r="M4229" t="s">
        <v>647</v>
      </c>
      <c r="N4229">
        <v>15</v>
      </c>
      <c r="O4229" t="s">
        <v>24</v>
      </c>
      <c r="P4229" cm="1">
        <f t="array" ref="P4229">IF(Q4229&gt;0,INDEX(Q4229:Q16363,MATCH(TRUE,INDEX(Q4229:Q16363="",,),0)-1),"")</f>
        <v>2</v>
      </c>
      <c r="Q4229">
        <f t="shared" si="95"/>
        <v>1</v>
      </c>
      <c r="R4229">
        <f>IF(P4229="","",0)</f>
        <v>0</v>
      </c>
    </row>
    <row r="4230" spans="1:18" x14ac:dyDescent="0.3">
      <c r="A4230" t="s">
        <v>644</v>
      </c>
      <c r="B4230" s="1">
        <v>38875</v>
      </c>
      <c r="C4230" t="s">
        <v>598</v>
      </c>
      <c r="D4230" t="s">
        <v>645</v>
      </c>
      <c r="E4230" t="s">
        <v>646</v>
      </c>
      <c r="G4230" s="6" t="s">
        <v>88</v>
      </c>
      <c r="H4230" t="s">
        <v>229</v>
      </c>
      <c r="I4230" t="s">
        <v>21</v>
      </c>
      <c r="J4230" t="s">
        <v>73</v>
      </c>
      <c r="K4230">
        <v>41</v>
      </c>
      <c r="L4230">
        <v>21.25</v>
      </c>
      <c r="M4230" t="s">
        <v>647</v>
      </c>
      <c r="N4230">
        <v>21.25</v>
      </c>
      <c r="O4230" t="s">
        <v>24</v>
      </c>
      <c r="P4230" cm="1">
        <f t="array" ref="P4230">IF(Q4230&gt;0,INDEX(Q4230:Q16364,MATCH(TRUE,INDEX(Q4230:Q16364="",,),0)-1),"")</f>
        <v>2</v>
      </c>
      <c r="Q4230">
        <f t="shared" si="95"/>
        <v>1</v>
      </c>
      <c r="R4230">
        <f>IF(P4230="","",0)</f>
        <v>0</v>
      </c>
    </row>
    <row r="4231" spans="1:18" x14ac:dyDescent="0.3">
      <c r="A4231" t="s">
        <v>644</v>
      </c>
      <c r="B4231" s="1">
        <v>38875</v>
      </c>
      <c r="C4231" t="s">
        <v>598</v>
      </c>
      <c r="D4231" t="s">
        <v>645</v>
      </c>
      <c r="E4231" t="s">
        <v>646</v>
      </c>
      <c r="G4231" s="6" t="s">
        <v>88</v>
      </c>
      <c r="H4231" t="s">
        <v>72</v>
      </c>
      <c r="I4231" t="s">
        <v>21</v>
      </c>
      <c r="J4231" t="s">
        <v>73</v>
      </c>
      <c r="K4231">
        <v>82</v>
      </c>
      <c r="L4231">
        <v>17.5</v>
      </c>
      <c r="M4231" t="s">
        <v>647</v>
      </c>
      <c r="N4231">
        <v>17.5</v>
      </c>
      <c r="O4231" t="s">
        <v>24</v>
      </c>
      <c r="P4231" cm="1">
        <f t="array" ref="P4231">IF(Q4231&gt;0,INDEX(Q4231:Q16365,MATCH(TRUE,INDEX(Q4231:Q16365="",,),0)-1),"")</f>
        <v>2</v>
      </c>
      <c r="Q4231">
        <f t="shared" si="95"/>
        <v>1</v>
      </c>
      <c r="R4231">
        <f>IF(P4231="","",0)</f>
        <v>0</v>
      </c>
    </row>
    <row r="4232" spans="1:18" x14ac:dyDescent="0.3">
      <c r="A4232" t="s">
        <v>644</v>
      </c>
      <c r="B4232" s="1">
        <v>38875</v>
      </c>
      <c r="C4232" t="s">
        <v>598</v>
      </c>
      <c r="D4232" t="s">
        <v>645</v>
      </c>
      <c r="E4232" t="s">
        <v>646</v>
      </c>
      <c r="G4232" t="s">
        <v>19</v>
      </c>
      <c r="H4232" t="s">
        <v>85</v>
      </c>
      <c r="I4232" t="s">
        <v>45</v>
      </c>
      <c r="J4232" t="s">
        <v>93</v>
      </c>
      <c r="K4232">
        <v>211.6</v>
      </c>
      <c r="L4232">
        <v>220</v>
      </c>
      <c r="M4232" t="s">
        <v>648</v>
      </c>
      <c r="N4232">
        <v>222</v>
      </c>
      <c r="P4232" cm="1">
        <f t="array" ref="P4232">IF(Q4232&gt;0,INDEX(Q4232:Q16366,MATCH(TRUE,INDEX(Q4232:Q16366="",,),0)-1),"")</f>
        <v>2</v>
      </c>
      <c r="Q4232">
        <f t="shared" si="95"/>
        <v>2</v>
      </c>
      <c r="R4232">
        <f>IF(P4232="","",0)</f>
        <v>0</v>
      </c>
    </row>
    <row r="4233" spans="1:18" x14ac:dyDescent="0.3">
      <c r="A4233" t="s">
        <v>644</v>
      </c>
      <c r="B4233" s="1">
        <v>38875</v>
      </c>
      <c r="C4233" t="s">
        <v>598</v>
      </c>
      <c r="D4233" t="s">
        <v>645</v>
      </c>
      <c r="E4233" t="s">
        <v>646</v>
      </c>
      <c r="G4233" t="s">
        <v>19</v>
      </c>
      <c r="H4233" t="s">
        <v>92</v>
      </c>
      <c r="I4233" t="s">
        <v>45</v>
      </c>
      <c r="J4233" t="s">
        <v>93</v>
      </c>
      <c r="K4233">
        <v>229</v>
      </c>
      <c r="L4233">
        <v>281</v>
      </c>
      <c r="M4233" t="s">
        <v>648</v>
      </c>
      <c r="N4233">
        <v>300</v>
      </c>
      <c r="P4233" cm="1">
        <f t="array" ref="P4233">IF(Q4233&gt;0,INDEX(Q4233:Q16367,MATCH(TRUE,INDEX(Q4233:Q16367="",,),0)-1),"")</f>
        <v>2</v>
      </c>
      <c r="Q4233">
        <f t="shared" si="95"/>
        <v>2</v>
      </c>
      <c r="R4233">
        <f>IF(P4233="","",0)</f>
        <v>0</v>
      </c>
    </row>
    <row r="4234" spans="1:18" x14ac:dyDescent="0.3">
      <c r="A4234" t="s">
        <v>644</v>
      </c>
      <c r="B4234" s="1">
        <v>38875</v>
      </c>
      <c r="C4234" t="s">
        <v>598</v>
      </c>
      <c r="D4234" t="s">
        <v>645</v>
      </c>
      <c r="E4234" t="s">
        <v>646</v>
      </c>
      <c r="G4234" t="s">
        <v>19</v>
      </c>
      <c r="H4234" t="s">
        <v>87</v>
      </c>
      <c r="I4234" t="s">
        <v>45</v>
      </c>
      <c r="J4234" t="s">
        <v>93</v>
      </c>
      <c r="K4234">
        <v>257.10000000000002</v>
      </c>
      <c r="L4234">
        <v>57</v>
      </c>
      <c r="M4234" t="s">
        <v>648</v>
      </c>
      <c r="N4234">
        <v>65</v>
      </c>
      <c r="P4234" cm="1">
        <f t="array" ref="P4234">IF(Q4234&gt;0,INDEX(Q4234:Q16368,MATCH(TRUE,INDEX(Q4234:Q16368="",,),0)-1),"")</f>
        <v>2</v>
      </c>
      <c r="Q4234">
        <f t="shared" si="95"/>
        <v>2</v>
      </c>
      <c r="R4234">
        <f>IF(P4234="","",0)</f>
        <v>0</v>
      </c>
    </row>
    <row r="4235" spans="1:18" x14ac:dyDescent="0.3">
      <c r="A4235" t="s">
        <v>644</v>
      </c>
      <c r="B4235" s="1">
        <v>38875</v>
      </c>
      <c r="C4235" t="s">
        <v>598</v>
      </c>
      <c r="D4235" t="s">
        <v>645</v>
      </c>
      <c r="E4235" t="s">
        <v>646</v>
      </c>
      <c r="G4235" t="s">
        <v>19</v>
      </c>
      <c r="H4235" t="s">
        <v>85</v>
      </c>
      <c r="I4235" t="s">
        <v>21</v>
      </c>
      <c r="J4235" t="s">
        <v>73</v>
      </c>
      <c r="K4235">
        <v>1232</v>
      </c>
      <c r="L4235">
        <v>10.75</v>
      </c>
      <c r="M4235" t="s">
        <v>648</v>
      </c>
      <c r="N4235">
        <v>15</v>
      </c>
      <c r="P4235" cm="1">
        <f t="array" ref="P4235">IF(Q4235&gt;0,INDEX(Q4235:Q16369,MATCH(TRUE,INDEX(Q4235:Q16369="",,),0)-1),"")</f>
        <v>2</v>
      </c>
      <c r="Q4235">
        <f t="shared" si="95"/>
        <v>2</v>
      </c>
      <c r="R4235">
        <f>IF(P4235="","",0)</f>
        <v>0</v>
      </c>
    </row>
    <row r="4236" spans="1:18" x14ac:dyDescent="0.3">
      <c r="A4236" t="s">
        <v>644</v>
      </c>
      <c r="B4236" s="1">
        <v>38875</v>
      </c>
      <c r="C4236" t="s">
        <v>598</v>
      </c>
      <c r="D4236" t="s">
        <v>645</v>
      </c>
      <c r="E4236" t="s">
        <v>646</v>
      </c>
      <c r="G4236" t="s">
        <v>19</v>
      </c>
      <c r="H4236" t="s">
        <v>87</v>
      </c>
      <c r="I4236" t="s">
        <v>21</v>
      </c>
      <c r="J4236" t="s">
        <v>73</v>
      </c>
      <c r="K4236">
        <v>1245</v>
      </c>
      <c r="L4236">
        <v>14.85</v>
      </c>
      <c r="M4236" t="s">
        <v>648</v>
      </c>
      <c r="N4236">
        <v>20</v>
      </c>
      <c r="P4236" cm="1">
        <f t="array" ref="P4236">IF(Q4236&gt;0,INDEX(Q4236:Q16370,MATCH(TRUE,INDEX(Q4236:Q16370="",,),0)-1),"")</f>
        <v>2</v>
      </c>
      <c r="Q4236">
        <f t="shared" si="95"/>
        <v>2</v>
      </c>
      <c r="R4236">
        <f>IF(P4236="","",0)</f>
        <v>0</v>
      </c>
    </row>
    <row r="4237" spans="1:18" x14ac:dyDescent="0.3">
      <c r="A4237" t="s">
        <v>644</v>
      </c>
      <c r="B4237" s="1">
        <v>38875</v>
      </c>
      <c r="C4237" t="s">
        <v>598</v>
      </c>
      <c r="D4237" t="s">
        <v>645</v>
      </c>
      <c r="E4237" t="s">
        <v>646</v>
      </c>
      <c r="G4237" s="6" t="s">
        <v>88</v>
      </c>
      <c r="H4237" t="s">
        <v>199</v>
      </c>
      <c r="I4237" t="s">
        <v>45</v>
      </c>
      <c r="J4237" t="s">
        <v>93</v>
      </c>
      <c r="K4237">
        <v>57.4</v>
      </c>
      <c r="L4237">
        <v>105</v>
      </c>
      <c r="M4237" t="s">
        <v>648</v>
      </c>
      <c r="N4237">
        <v>105</v>
      </c>
      <c r="P4237" cm="1">
        <f t="array" ref="P4237">IF(Q4237&gt;0,INDEX(Q4237:Q16371,MATCH(TRUE,INDEX(Q4237:Q16371="",,),0)-1),"")</f>
        <v>2</v>
      </c>
      <c r="Q4237">
        <f t="shared" si="95"/>
        <v>2</v>
      </c>
      <c r="R4237">
        <f>IF(P4237="","",0)</f>
        <v>0</v>
      </c>
    </row>
    <row r="4238" spans="1:18" x14ac:dyDescent="0.3">
      <c r="A4238" t="s">
        <v>644</v>
      </c>
      <c r="B4238" s="1">
        <v>38875</v>
      </c>
      <c r="C4238" t="s">
        <v>598</v>
      </c>
      <c r="D4238" t="s">
        <v>645</v>
      </c>
      <c r="E4238" t="s">
        <v>646</v>
      </c>
      <c r="G4238" s="6" t="s">
        <v>88</v>
      </c>
      <c r="H4238" t="s">
        <v>229</v>
      </c>
      <c r="I4238" t="s">
        <v>45</v>
      </c>
      <c r="J4238" t="s">
        <v>93</v>
      </c>
      <c r="K4238">
        <v>24</v>
      </c>
      <c r="L4238">
        <v>80</v>
      </c>
      <c r="M4238" t="s">
        <v>648</v>
      </c>
      <c r="N4238">
        <v>80</v>
      </c>
      <c r="P4238" cm="1">
        <f t="array" ref="P4238">IF(Q4238&gt;0,INDEX(Q4238:Q16372,MATCH(TRUE,INDEX(Q4238:Q16372="",,),0)-1),"")</f>
        <v>2</v>
      </c>
      <c r="Q4238">
        <f t="shared" si="95"/>
        <v>2</v>
      </c>
      <c r="R4238">
        <f>IF(P4238="","",0)</f>
        <v>0</v>
      </c>
    </row>
    <row r="4239" spans="1:18" x14ac:dyDescent="0.3">
      <c r="A4239" t="s">
        <v>644</v>
      </c>
      <c r="B4239" s="1">
        <v>38875</v>
      </c>
      <c r="C4239" t="s">
        <v>598</v>
      </c>
      <c r="D4239" t="s">
        <v>645</v>
      </c>
      <c r="E4239" t="s">
        <v>646</v>
      </c>
      <c r="G4239" s="6" t="s">
        <v>88</v>
      </c>
      <c r="H4239" t="s">
        <v>72</v>
      </c>
      <c r="I4239" t="s">
        <v>45</v>
      </c>
      <c r="J4239" t="s">
        <v>93</v>
      </c>
      <c r="K4239">
        <v>7.9</v>
      </c>
      <c r="L4239">
        <v>62</v>
      </c>
      <c r="M4239" t="s">
        <v>648</v>
      </c>
      <c r="N4239">
        <v>62</v>
      </c>
      <c r="P4239" cm="1">
        <f t="array" ref="P4239">IF(Q4239&gt;0,INDEX(Q4239:Q16373,MATCH(TRUE,INDEX(Q4239:Q16373="",,),0)-1),"")</f>
        <v>2</v>
      </c>
      <c r="Q4239">
        <f t="shared" si="95"/>
        <v>2</v>
      </c>
      <c r="R4239">
        <f>IF(P4239="","",0)</f>
        <v>0</v>
      </c>
    </row>
    <row r="4240" spans="1:18" x14ac:dyDescent="0.3">
      <c r="A4240" t="s">
        <v>644</v>
      </c>
      <c r="B4240" s="1">
        <v>38875</v>
      </c>
      <c r="C4240" t="s">
        <v>598</v>
      </c>
      <c r="D4240" t="s">
        <v>645</v>
      </c>
      <c r="E4240" t="s">
        <v>646</v>
      </c>
      <c r="G4240" s="6" t="s">
        <v>88</v>
      </c>
      <c r="H4240" t="s">
        <v>92</v>
      </c>
      <c r="I4240" t="s">
        <v>21</v>
      </c>
      <c r="J4240" t="s">
        <v>73</v>
      </c>
      <c r="K4240">
        <v>414</v>
      </c>
      <c r="L4240">
        <v>12.3</v>
      </c>
      <c r="M4240" t="s">
        <v>648</v>
      </c>
      <c r="N4240">
        <v>12.3</v>
      </c>
      <c r="P4240" cm="1">
        <f t="array" ref="P4240">IF(Q4240&gt;0,INDEX(Q4240:Q16374,MATCH(TRUE,INDEX(Q4240:Q16374="",,),0)-1),"")</f>
        <v>2</v>
      </c>
      <c r="Q4240">
        <f t="shared" si="95"/>
        <v>2</v>
      </c>
      <c r="R4240">
        <f>IF(P4240="","",0)</f>
        <v>0</v>
      </c>
    </row>
    <row r="4241" spans="1:18" x14ac:dyDescent="0.3">
      <c r="A4241" t="s">
        <v>644</v>
      </c>
      <c r="B4241" s="1">
        <v>38875</v>
      </c>
      <c r="C4241" t="s">
        <v>598</v>
      </c>
      <c r="D4241" t="s">
        <v>645</v>
      </c>
      <c r="E4241" t="s">
        <v>646</v>
      </c>
      <c r="G4241" s="6" t="s">
        <v>88</v>
      </c>
      <c r="H4241" t="s">
        <v>199</v>
      </c>
      <c r="I4241" t="s">
        <v>21</v>
      </c>
      <c r="J4241" t="s">
        <v>73</v>
      </c>
      <c r="K4241">
        <v>184</v>
      </c>
      <c r="L4241">
        <v>15</v>
      </c>
      <c r="M4241" t="s">
        <v>648</v>
      </c>
      <c r="N4241">
        <v>15</v>
      </c>
      <c r="P4241" cm="1">
        <f t="array" ref="P4241">IF(Q4241&gt;0,INDEX(Q4241:Q16375,MATCH(TRUE,INDEX(Q4241:Q16375="",,),0)-1),"")</f>
        <v>2</v>
      </c>
      <c r="Q4241">
        <f t="shared" si="95"/>
        <v>2</v>
      </c>
      <c r="R4241">
        <f>IF(P4241="","",0)</f>
        <v>0</v>
      </c>
    </row>
    <row r="4242" spans="1:18" x14ac:dyDescent="0.3">
      <c r="A4242" t="s">
        <v>644</v>
      </c>
      <c r="B4242" s="1">
        <v>38875</v>
      </c>
      <c r="C4242" t="s">
        <v>598</v>
      </c>
      <c r="D4242" t="s">
        <v>645</v>
      </c>
      <c r="E4242" t="s">
        <v>646</v>
      </c>
      <c r="G4242" s="6" t="s">
        <v>88</v>
      </c>
      <c r="H4242" t="s">
        <v>229</v>
      </c>
      <c r="I4242" t="s">
        <v>21</v>
      </c>
      <c r="J4242" t="s">
        <v>73</v>
      </c>
      <c r="K4242">
        <v>41</v>
      </c>
      <c r="L4242">
        <v>21.25</v>
      </c>
      <c r="M4242" t="s">
        <v>648</v>
      </c>
      <c r="N4242">
        <v>21.25</v>
      </c>
      <c r="P4242" cm="1">
        <f t="array" ref="P4242">IF(Q4242&gt;0,INDEX(Q4242:Q16376,MATCH(TRUE,INDEX(Q4242:Q16376="",,),0)-1),"")</f>
        <v>2</v>
      </c>
      <c r="Q4242">
        <f t="shared" si="95"/>
        <v>2</v>
      </c>
      <c r="R4242">
        <f>IF(P4242="","",0)</f>
        <v>0</v>
      </c>
    </row>
    <row r="4243" spans="1:18" x14ac:dyDescent="0.3">
      <c r="A4243" t="s">
        <v>644</v>
      </c>
      <c r="B4243" s="1">
        <v>38875</v>
      </c>
      <c r="C4243" t="s">
        <v>598</v>
      </c>
      <c r="D4243" t="s">
        <v>645</v>
      </c>
      <c r="E4243" t="s">
        <v>646</v>
      </c>
      <c r="G4243" s="6" t="s">
        <v>88</v>
      </c>
      <c r="H4243" t="s">
        <v>72</v>
      </c>
      <c r="I4243" t="s">
        <v>21</v>
      </c>
      <c r="J4243" t="s">
        <v>73</v>
      </c>
      <c r="K4243">
        <v>82</v>
      </c>
      <c r="L4243">
        <v>17.5</v>
      </c>
      <c r="M4243" t="s">
        <v>648</v>
      </c>
      <c r="N4243">
        <v>17.5</v>
      </c>
      <c r="P4243" cm="1">
        <f t="array" ref="P4243">IF(Q4243&gt;0,INDEX(Q4243:Q16377,MATCH(TRUE,INDEX(Q4243:Q16377="",,),0)-1),"")</f>
        <v>2</v>
      </c>
      <c r="Q4243">
        <f t="shared" si="95"/>
        <v>2</v>
      </c>
      <c r="R4243">
        <f>IF(P4243="","",0)</f>
        <v>0</v>
      </c>
    </row>
    <row r="4244" spans="1:18" x14ac:dyDescent="0.3">
      <c r="P4244" t="str" cm="1">
        <f t="array" ref="P4244">IF(Q4244&gt;0,INDEX(Q4244:Q16378,MATCH(TRUE,INDEX(Q4244:Q16378="",,),0)-1),"")</f>
        <v/>
      </c>
      <c r="R4244" t="str">
        <f>IF(P4244="","",0)</f>
        <v/>
      </c>
    </row>
    <row r="4245" spans="1:18" x14ac:dyDescent="0.3">
      <c r="A4245" t="s">
        <v>644</v>
      </c>
      <c r="B4245" s="1">
        <v>38875</v>
      </c>
      <c r="C4245" t="s">
        <v>598</v>
      </c>
      <c r="D4245" t="s">
        <v>649</v>
      </c>
      <c r="E4245" t="s">
        <v>650</v>
      </c>
      <c r="G4245" t="s">
        <v>19</v>
      </c>
      <c r="H4245" t="s">
        <v>41</v>
      </c>
      <c r="I4245" t="s">
        <v>45</v>
      </c>
      <c r="J4245" t="s">
        <v>93</v>
      </c>
      <c r="K4245">
        <v>163.69999999999999</v>
      </c>
      <c r="L4245">
        <v>180</v>
      </c>
      <c r="M4245" t="s">
        <v>108</v>
      </c>
      <c r="N4245">
        <v>245</v>
      </c>
      <c r="O4245" t="s">
        <v>24</v>
      </c>
      <c r="P4245" cm="1">
        <f t="array" ref="P4245">IF(Q4245&gt;0,INDEX(Q4245:Q16379,MATCH(TRUE,INDEX(Q4245:Q16379="",,),0)-1),"")</f>
        <v>4</v>
      </c>
      <c r="Q4245">
        <f>INT((ROW()-4245)/11)+1</f>
        <v>1</v>
      </c>
      <c r="R4245">
        <f>IF(P4245="","",0)</f>
        <v>0</v>
      </c>
    </row>
    <row r="4246" spans="1:18" x14ac:dyDescent="0.3">
      <c r="A4246" t="s">
        <v>644</v>
      </c>
      <c r="B4246" s="1">
        <v>38875</v>
      </c>
      <c r="C4246" t="s">
        <v>598</v>
      </c>
      <c r="D4246" t="s">
        <v>649</v>
      </c>
      <c r="E4246" t="s">
        <v>650</v>
      </c>
      <c r="G4246" t="s">
        <v>19</v>
      </c>
      <c r="H4246" t="s">
        <v>41</v>
      </c>
      <c r="I4246" t="s">
        <v>21</v>
      </c>
      <c r="J4246" t="s">
        <v>73</v>
      </c>
      <c r="K4246">
        <v>1069</v>
      </c>
      <c r="L4246">
        <v>44</v>
      </c>
      <c r="M4246" t="s">
        <v>108</v>
      </c>
      <c r="N4246">
        <v>55.13</v>
      </c>
      <c r="O4246" t="s">
        <v>24</v>
      </c>
      <c r="P4246" cm="1">
        <f t="array" ref="P4246">IF(Q4246&gt;0,INDEX(Q4246:Q16380,MATCH(TRUE,INDEX(Q4246:Q16380="",,),0)-1),"")</f>
        <v>4</v>
      </c>
      <c r="Q4246">
        <f t="shared" ref="Q4246:Q4288" si="96">INT((ROW()-4245)/11)+1</f>
        <v>1</v>
      </c>
      <c r="R4246">
        <f>IF(P4246="","",0)</f>
        <v>0</v>
      </c>
    </row>
    <row r="4247" spans="1:18" x14ac:dyDescent="0.3">
      <c r="A4247" t="s">
        <v>644</v>
      </c>
      <c r="B4247" s="1">
        <v>38875</v>
      </c>
      <c r="C4247" t="s">
        <v>598</v>
      </c>
      <c r="D4247" t="s">
        <v>649</v>
      </c>
      <c r="E4247" t="s">
        <v>650</v>
      </c>
      <c r="G4247" s="6" t="s">
        <v>88</v>
      </c>
      <c r="H4247" t="s">
        <v>92</v>
      </c>
      <c r="I4247" t="s">
        <v>45</v>
      </c>
      <c r="J4247" t="s">
        <v>93</v>
      </c>
      <c r="K4247">
        <v>11.4</v>
      </c>
      <c r="L4247">
        <v>280</v>
      </c>
      <c r="M4247" t="s">
        <v>108</v>
      </c>
      <c r="N4247">
        <v>280</v>
      </c>
      <c r="O4247" t="s">
        <v>24</v>
      </c>
      <c r="P4247" cm="1">
        <f t="array" ref="P4247">IF(Q4247&gt;0,INDEX(Q4247:Q16381,MATCH(TRUE,INDEX(Q4247:Q16381="",,),0)-1),"")</f>
        <v>4</v>
      </c>
      <c r="Q4247">
        <f t="shared" si="96"/>
        <v>1</v>
      </c>
      <c r="R4247">
        <f>IF(P4247="","",0)</f>
        <v>0</v>
      </c>
    </row>
    <row r="4248" spans="1:18" x14ac:dyDescent="0.3">
      <c r="A4248" t="s">
        <v>644</v>
      </c>
      <c r="B4248" s="1">
        <v>38875</v>
      </c>
      <c r="C4248" t="s">
        <v>598</v>
      </c>
      <c r="D4248" t="s">
        <v>649</v>
      </c>
      <c r="E4248" t="s">
        <v>650</v>
      </c>
      <c r="G4248" s="6" t="s">
        <v>88</v>
      </c>
      <c r="H4248" t="s">
        <v>199</v>
      </c>
      <c r="I4248" t="s">
        <v>45</v>
      </c>
      <c r="J4248" t="s">
        <v>93</v>
      </c>
      <c r="K4248">
        <v>9.8000000000000007</v>
      </c>
      <c r="L4248">
        <v>105</v>
      </c>
      <c r="M4248" t="s">
        <v>108</v>
      </c>
      <c r="N4248">
        <v>105</v>
      </c>
      <c r="O4248" t="s">
        <v>24</v>
      </c>
      <c r="P4248" cm="1">
        <f t="array" ref="P4248">IF(Q4248&gt;0,INDEX(Q4248:Q16382,MATCH(TRUE,INDEX(Q4248:Q16382="",,),0)-1),"")</f>
        <v>4</v>
      </c>
      <c r="Q4248">
        <f t="shared" si="96"/>
        <v>1</v>
      </c>
      <c r="R4248">
        <f>IF(P4248="","",0)</f>
        <v>0</v>
      </c>
    </row>
    <row r="4249" spans="1:18" x14ac:dyDescent="0.3">
      <c r="A4249" t="s">
        <v>644</v>
      </c>
      <c r="B4249" s="1">
        <v>38875</v>
      </c>
      <c r="C4249" t="s">
        <v>598</v>
      </c>
      <c r="D4249" t="s">
        <v>649</v>
      </c>
      <c r="E4249" t="s">
        <v>650</v>
      </c>
      <c r="G4249" s="6" t="s">
        <v>88</v>
      </c>
      <c r="H4249" t="s">
        <v>20</v>
      </c>
      <c r="I4249" t="s">
        <v>45</v>
      </c>
      <c r="J4249" t="s">
        <v>93</v>
      </c>
      <c r="K4249">
        <v>10.199999999999999</v>
      </c>
      <c r="L4249">
        <v>155</v>
      </c>
      <c r="M4249" t="s">
        <v>108</v>
      </c>
      <c r="N4249">
        <v>155</v>
      </c>
      <c r="O4249" t="s">
        <v>24</v>
      </c>
      <c r="P4249" cm="1">
        <f t="array" ref="P4249">IF(Q4249&gt;0,INDEX(Q4249:Q16383,MATCH(TRUE,INDEX(Q4249:Q16383="",,),0)-1),"")</f>
        <v>4</v>
      </c>
      <c r="Q4249">
        <f t="shared" si="96"/>
        <v>1</v>
      </c>
      <c r="R4249">
        <f>IF(P4249="","",0)</f>
        <v>0</v>
      </c>
    </row>
    <row r="4250" spans="1:18" x14ac:dyDescent="0.3">
      <c r="A4250" t="s">
        <v>644</v>
      </c>
      <c r="B4250" s="1">
        <v>38875</v>
      </c>
      <c r="C4250" t="s">
        <v>598</v>
      </c>
      <c r="D4250" t="s">
        <v>649</v>
      </c>
      <c r="E4250" t="s">
        <v>650</v>
      </c>
      <c r="G4250" s="6" t="s">
        <v>88</v>
      </c>
      <c r="H4250" t="s">
        <v>72</v>
      </c>
      <c r="I4250" t="s">
        <v>45</v>
      </c>
      <c r="J4250" t="s">
        <v>93</v>
      </c>
      <c r="K4250">
        <v>4</v>
      </c>
      <c r="L4250">
        <v>195</v>
      </c>
      <c r="M4250" t="s">
        <v>108</v>
      </c>
      <c r="N4250">
        <v>195</v>
      </c>
      <c r="O4250" t="s">
        <v>24</v>
      </c>
      <c r="P4250" cm="1">
        <f t="array" ref="P4250">IF(Q4250&gt;0,INDEX(Q4250:Q16384,MATCH(TRUE,INDEX(Q4250:Q16384="",,),0)-1),"")</f>
        <v>4</v>
      </c>
      <c r="Q4250">
        <f t="shared" si="96"/>
        <v>1</v>
      </c>
      <c r="R4250">
        <f>IF(P4250="","",0)</f>
        <v>0</v>
      </c>
    </row>
    <row r="4251" spans="1:18" x14ac:dyDescent="0.3">
      <c r="A4251" t="s">
        <v>644</v>
      </c>
      <c r="B4251" s="1">
        <v>38875</v>
      </c>
      <c r="C4251" t="s">
        <v>598</v>
      </c>
      <c r="D4251" t="s">
        <v>649</v>
      </c>
      <c r="E4251" t="s">
        <v>650</v>
      </c>
      <c r="G4251" s="6" t="s">
        <v>88</v>
      </c>
      <c r="H4251" t="s">
        <v>85</v>
      </c>
      <c r="I4251" t="s">
        <v>21</v>
      </c>
      <c r="J4251" t="s">
        <v>73</v>
      </c>
      <c r="K4251">
        <v>30</v>
      </c>
      <c r="L4251">
        <v>10</v>
      </c>
      <c r="M4251" t="s">
        <v>108</v>
      </c>
      <c r="N4251">
        <v>10</v>
      </c>
      <c r="O4251" t="s">
        <v>24</v>
      </c>
      <c r="P4251" cm="1">
        <f t="array" ref="P4251">IF(Q4251&gt;0,INDEX(Q4251:Q16385,MATCH(TRUE,INDEX(Q4251:Q16385="",,),0)-1),"")</f>
        <v>4</v>
      </c>
      <c r="Q4251">
        <f t="shared" si="96"/>
        <v>1</v>
      </c>
      <c r="R4251">
        <f>IF(P4251="","",0)</f>
        <v>0</v>
      </c>
    </row>
    <row r="4252" spans="1:18" x14ac:dyDescent="0.3">
      <c r="A4252" t="s">
        <v>644</v>
      </c>
      <c r="B4252" s="1">
        <v>38875</v>
      </c>
      <c r="C4252" t="s">
        <v>598</v>
      </c>
      <c r="D4252" t="s">
        <v>649</v>
      </c>
      <c r="E4252" t="s">
        <v>650</v>
      </c>
      <c r="G4252" s="6" t="s">
        <v>88</v>
      </c>
      <c r="H4252" t="s">
        <v>128</v>
      </c>
      <c r="I4252" t="s">
        <v>21</v>
      </c>
      <c r="J4252" t="s">
        <v>73</v>
      </c>
      <c r="K4252">
        <v>10</v>
      </c>
      <c r="L4252">
        <v>50</v>
      </c>
      <c r="M4252" t="s">
        <v>108</v>
      </c>
      <c r="N4252">
        <v>50</v>
      </c>
      <c r="O4252" t="s">
        <v>24</v>
      </c>
      <c r="P4252" cm="1">
        <f t="array" ref="P4252">IF(Q4252&gt;0,INDEX(Q4252:Q16386,MATCH(TRUE,INDEX(Q4252:Q16386="",,),0)-1),"")</f>
        <v>4</v>
      </c>
      <c r="Q4252">
        <f t="shared" si="96"/>
        <v>1</v>
      </c>
      <c r="R4252">
        <f>IF(P4252="","",0)</f>
        <v>0</v>
      </c>
    </row>
    <row r="4253" spans="1:18" x14ac:dyDescent="0.3">
      <c r="A4253" t="s">
        <v>644</v>
      </c>
      <c r="B4253" s="1">
        <v>38875</v>
      </c>
      <c r="C4253" t="s">
        <v>598</v>
      </c>
      <c r="D4253" t="s">
        <v>649</v>
      </c>
      <c r="E4253" t="s">
        <v>650</v>
      </c>
      <c r="G4253" s="6" t="s">
        <v>88</v>
      </c>
      <c r="H4253" t="s">
        <v>95</v>
      </c>
      <c r="I4253" t="s">
        <v>21</v>
      </c>
      <c r="J4253" t="s">
        <v>73</v>
      </c>
      <c r="K4253">
        <v>23</v>
      </c>
      <c r="L4253">
        <v>21</v>
      </c>
      <c r="M4253" t="s">
        <v>108</v>
      </c>
      <c r="N4253">
        <v>21</v>
      </c>
      <c r="O4253" t="s">
        <v>24</v>
      </c>
      <c r="P4253" cm="1">
        <f t="array" ref="P4253">IF(Q4253&gt;0,INDEX(Q4253:Q16387,MATCH(TRUE,INDEX(Q4253:Q16387="",,),0)-1),"")</f>
        <v>4</v>
      </c>
      <c r="Q4253">
        <f t="shared" si="96"/>
        <v>1</v>
      </c>
      <c r="R4253">
        <f>IF(P4253="","",0)</f>
        <v>0</v>
      </c>
    </row>
    <row r="4254" spans="1:18" x14ac:dyDescent="0.3">
      <c r="A4254" t="s">
        <v>644</v>
      </c>
      <c r="B4254" s="1">
        <v>38875</v>
      </c>
      <c r="C4254" t="s">
        <v>598</v>
      </c>
      <c r="D4254" t="s">
        <v>649</v>
      </c>
      <c r="E4254" t="s">
        <v>650</v>
      </c>
      <c r="G4254" s="6" t="s">
        <v>88</v>
      </c>
      <c r="H4254" t="s">
        <v>200</v>
      </c>
      <c r="I4254" t="s">
        <v>21</v>
      </c>
      <c r="J4254" t="s">
        <v>73</v>
      </c>
      <c r="K4254">
        <v>83</v>
      </c>
      <c r="L4254">
        <v>12.5</v>
      </c>
      <c r="M4254" t="s">
        <v>108</v>
      </c>
      <c r="N4254">
        <v>12.5</v>
      </c>
      <c r="O4254" t="s">
        <v>24</v>
      </c>
      <c r="P4254" cm="1">
        <f t="array" ref="P4254">IF(Q4254&gt;0,INDEX(Q4254:Q16388,MATCH(TRUE,INDEX(Q4254:Q16388="",,),0)-1),"")</f>
        <v>4</v>
      </c>
      <c r="Q4254">
        <f t="shared" si="96"/>
        <v>1</v>
      </c>
      <c r="R4254">
        <f>IF(P4254="","",0)</f>
        <v>0</v>
      </c>
    </row>
    <row r="4255" spans="1:18" x14ac:dyDescent="0.3">
      <c r="A4255" t="s">
        <v>644</v>
      </c>
      <c r="B4255" s="1">
        <v>38875</v>
      </c>
      <c r="C4255" t="s">
        <v>598</v>
      </c>
      <c r="D4255" t="s">
        <v>649</v>
      </c>
      <c r="E4255" t="s">
        <v>650</v>
      </c>
      <c r="G4255" s="6" t="s">
        <v>88</v>
      </c>
      <c r="H4255" t="s">
        <v>20</v>
      </c>
      <c r="I4255" t="s">
        <v>21</v>
      </c>
      <c r="J4255" t="s">
        <v>73</v>
      </c>
      <c r="K4255">
        <v>156</v>
      </c>
      <c r="L4255">
        <v>16</v>
      </c>
      <c r="M4255" t="s">
        <v>108</v>
      </c>
      <c r="N4255">
        <v>16</v>
      </c>
      <c r="O4255" t="s">
        <v>24</v>
      </c>
      <c r="P4255" cm="1">
        <f t="array" ref="P4255">IF(Q4255&gt;0,INDEX(Q4255:Q16389,MATCH(TRUE,INDEX(Q4255:Q16389="",,),0)-1),"")</f>
        <v>4</v>
      </c>
      <c r="Q4255">
        <f t="shared" si="96"/>
        <v>1</v>
      </c>
      <c r="R4255">
        <f>IF(P4255="","",0)</f>
        <v>0</v>
      </c>
    </row>
    <row r="4256" spans="1:18" x14ac:dyDescent="0.3">
      <c r="A4256" t="s">
        <v>644</v>
      </c>
      <c r="B4256" s="1">
        <v>38875</v>
      </c>
      <c r="C4256" t="s">
        <v>598</v>
      </c>
      <c r="D4256" t="s">
        <v>649</v>
      </c>
      <c r="E4256" t="s">
        <v>650</v>
      </c>
      <c r="G4256" t="s">
        <v>19</v>
      </c>
      <c r="H4256" t="s">
        <v>41</v>
      </c>
      <c r="I4256" t="s">
        <v>45</v>
      </c>
      <c r="J4256" t="s">
        <v>93</v>
      </c>
      <c r="K4256">
        <v>163.69999999999999</v>
      </c>
      <c r="L4256">
        <v>180</v>
      </c>
      <c r="M4256" t="s">
        <v>217</v>
      </c>
      <c r="N4256">
        <v>180</v>
      </c>
      <c r="P4256" cm="1">
        <f t="array" ref="P4256">IF(Q4256&gt;0,INDEX(Q4256:Q16390,MATCH(TRUE,INDEX(Q4256:Q16390="",,),0)-1),"")</f>
        <v>4</v>
      </c>
      <c r="Q4256">
        <f t="shared" si="96"/>
        <v>2</v>
      </c>
      <c r="R4256">
        <f>IF(P4256="","",0)</f>
        <v>0</v>
      </c>
    </row>
    <row r="4257" spans="1:18" x14ac:dyDescent="0.3">
      <c r="A4257" t="s">
        <v>644</v>
      </c>
      <c r="B4257" s="1">
        <v>38875</v>
      </c>
      <c r="C4257" t="s">
        <v>598</v>
      </c>
      <c r="D4257" t="s">
        <v>649</v>
      </c>
      <c r="E4257" t="s">
        <v>650</v>
      </c>
      <c r="G4257" t="s">
        <v>19</v>
      </c>
      <c r="H4257" t="s">
        <v>41</v>
      </c>
      <c r="I4257" t="s">
        <v>21</v>
      </c>
      <c r="J4257" t="s">
        <v>73</v>
      </c>
      <c r="K4257">
        <v>1069</v>
      </c>
      <c r="L4257">
        <v>44</v>
      </c>
      <c r="M4257" t="s">
        <v>217</v>
      </c>
      <c r="N4257">
        <v>61.61</v>
      </c>
      <c r="P4257" cm="1">
        <f t="array" ref="P4257">IF(Q4257&gt;0,INDEX(Q4257:Q16391,MATCH(TRUE,INDEX(Q4257:Q16391="",,),0)-1),"")</f>
        <v>4</v>
      </c>
      <c r="Q4257">
        <f t="shared" si="96"/>
        <v>2</v>
      </c>
      <c r="R4257">
        <f>IF(P4257="","",0)</f>
        <v>0</v>
      </c>
    </row>
    <row r="4258" spans="1:18" x14ac:dyDescent="0.3">
      <c r="A4258" t="s">
        <v>644</v>
      </c>
      <c r="B4258" s="1">
        <v>38875</v>
      </c>
      <c r="C4258" t="s">
        <v>598</v>
      </c>
      <c r="D4258" t="s">
        <v>649</v>
      </c>
      <c r="E4258" t="s">
        <v>650</v>
      </c>
      <c r="G4258" s="6" t="s">
        <v>88</v>
      </c>
      <c r="H4258" t="s">
        <v>92</v>
      </c>
      <c r="I4258" t="s">
        <v>45</v>
      </c>
      <c r="J4258" t="s">
        <v>93</v>
      </c>
      <c r="K4258">
        <v>11.4</v>
      </c>
      <c r="L4258">
        <v>280</v>
      </c>
      <c r="M4258" t="s">
        <v>217</v>
      </c>
      <c r="N4258">
        <v>280</v>
      </c>
      <c r="P4258" cm="1">
        <f t="array" ref="P4258">IF(Q4258&gt;0,INDEX(Q4258:Q16392,MATCH(TRUE,INDEX(Q4258:Q16392="",,),0)-1),"")</f>
        <v>4</v>
      </c>
      <c r="Q4258">
        <f t="shared" si="96"/>
        <v>2</v>
      </c>
      <c r="R4258">
        <f>IF(P4258="","",0)</f>
        <v>0</v>
      </c>
    </row>
    <row r="4259" spans="1:18" x14ac:dyDescent="0.3">
      <c r="A4259" t="s">
        <v>644</v>
      </c>
      <c r="B4259" s="1">
        <v>38875</v>
      </c>
      <c r="C4259" t="s">
        <v>598</v>
      </c>
      <c r="D4259" t="s">
        <v>649</v>
      </c>
      <c r="E4259" t="s">
        <v>650</v>
      </c>
      <c r="G4259" s="6" t="s">
        <v>88</v>
      </c>
      <c r="H4259" t="s">
        <v>199</v>
      </c>
      <c r="I4259" t="s">
        <v>45</v>
      </c>
      <c r="J4259" t="s">
        <v>93</v>
      </c>
      <c r="K4259">
        <v>9.8000000000000007</v>
      </c>
      <c r="L4259">
        <v>105</v>
      </c>
      <c r="M4259" t="s">
        <v>217</v>
      </c>
      <c r="N4259">
        <v>105</v>
      </c>
      <c r="P4259" cm="1">
        <f t="array" ref="P4259">IF(Q4259&gt;0,INDEX(Q4259:Q16393,MATCH(TRUE,INDEX(Q4259:Q16393="",,),0)-1),"")</f>
        <v>4</v>
      </c>
      <c r="Q4259">
        <f t="shared" si="96"/>
        <v>2</v>
      </c>
      <c r="R4259">
        <f>IF(P4259="","",0)</f>
        <v>0</v>
      </c>
    </row>
    <row r="4260" spans="1:18" x14ac:dyDescent="0.3">
      <c r="A4260" t="s">
        <v>644</v>
      </c>
      <c r="B4260" s="1">
        <v>38875</v>
      </c>
      <c r="C4260" t="s">
        <v>598</v>
      </c>
      <c r="D4260" t="s">
        <v>649</v>
      </c>
      <c r="E4260" t="s">
        <v>650</v>
      </c>
      <c r="G4260" s="6" t="s">
        <v>88</v>
      </c>
      <c r="H4260" t="s">
        <v>20</v>
      </c>
      <c r="I4260" t="s">
        <v>45</v>
      </c>
      <c r="J4260" t="s">
        <v>93</v>
      </c>
      <c r="K4260">
        <v>10.199999999999999</v>
      </c>
      <c r="L4260">
        <v>155</v>
      </c>
      <c r="M4260" t="s">
        <v>217</v>
      </c>
      <c r="N4260">
        <v>155</v>
      </c>
      <c r="P4260" cm="1">
        <f t="array" ref="P4260">IF(Q4260&gt;0,INDEX(Q4260:Q16394,MATCH(TRUE,INDEX(Q4260:Q16394="",,),0)-1),"")</f>
        <v>4</v>
      </c>
      <c r="Q4260">
        <f t="shared" si="96"/>
        <v>2</v>
      </c>
      <c r="R4260">
        <f>IF(P4260="","",0)</f>
        <v>0</v>
      </c>
    </row>
    <row r="4261" spans="1:18" x14ac:dyDescent="0.3">
      <c r="A4261" t="s">
        <v>644</v>
      </c>
      <c r="B4261" s="1">
        <v>38875</v>
      </c>
      <c r="C4261" t="s">
        <v>598</v>
      </c>
      <c r="D4261" t="s">
        <v>649</v>
      </c>
      <c r="E4261" t="s">
        <v>650</v>
      </c>
      <c r="G4261" s="6" t="s">
        <v>88</v>
      </c>
      <c r="H4261" t="s">
        <v>72</v>
      </c>
      <c r="I4261" t="s">
        <v>45</v>
      </c>
      <c r="J4261" t="s">
        <v>93</v>
      </c>
      <c r="K4261">
        <v>4</v>
      </c>
      <c r="L4261">
        <v>195</v>
      </c>
      <c r="M4261" t="s">
        <v>217</v>
      </c>
      <c r="N4261">
        <v>195</v>
      </c>
      <c r="P4261" cm="1">
        <f t="array" ref="P4261">IF(Q4261&gt;0,INDEX(Q4261:Q16395,MATCH(TRUE,INDEX(Q4261:Q16395="",,),0)-1),"")</f>
        <v>4</v>
      </c>
      <c r="Q4261">
        <f t="shared" si="96"/>
        <v>2</v>
      </c>
      <c r="R4261">
        <f>IF(P4261="","",0)</f>
        <v>0</v>
      </c>
    </row>
    <row r="4262" spans="1:18" x14ac:dyDescent="0.3">
      <c r="A4262" t="s">
        <v>644</v>
      </c>
      <c r="B4262" s="1">
        <v>38875</v>
      </c>
      <c r="C4262" t="s">
        <v>598</v>
      </c>
      <c r="D4262" t="s">
        <v>649</v>
      </c>
      <c r="E4262" t="s">
        <v>650</v>
      </c>
      <c r="G4262" s="6" t="s">
        <v>88</v>
      </c>
      <c r="H4262" t="s">
        <v>85</v>
      </c>
      <c r="I4262" t="s">
        <v>21</v>
      </c>
      <c r="J4262" t="s">
        <v>73</v>
      </c>
      <c r="K4262">
        <v>30</v>
      </c>
      <c r="L4262">
        <v>10</v>
      </c>
      <c r="M4262" t="s">
        <v>217</v>
      </c>
      <c r="N4262">
        <v>10</v>
      </c>
      <c r="P4262" cm="1">
        <f t="array" ref="P4262">IF(Q4262&gt;0,INDEX(Q4262:Q16396,MATCH(TRUE,INDEX(Q4262:Q16396="",,),0)-1),"")</f>
        <v>4</v>
      </c>
      <c r="Q4262">
        <f t="shared" si="96"/>
        <v>2</v>
      </c>
      <c r="R4262">
        <f>IF(P4262="","",0)</f>
        <v>0</v>
      </c>
    </row>
    <row r="4263" spans="1:18" x14ac:dyDescent="0.3">
      <c r="A4263" t="s">
        <v>644</v>
      </c>
      <c r="B4263" s="1">
        <v>38875</v>
      </c>
      <c r="C4263" t="s">
        <v>598</v>
      </c>
      <c r="D4263" t="s">
        <v>649</v>
      </c>
      <c r="E4263" t="s">
        <v>650</v>
      </c>
      <c r="G4263" s="6" t="s">
        <v>88</v>
      </c>
      <c r="H4263" t="s">
        <v>128</v>
      </c>
      <c r="I4263" t="s">
        <v>21</v>
      </c>
      <c r="J4263" t="s">
        <v>73</v>
      </c>
      <c r="K4263">
        <v>10</v>
      </c>
      <c r="L4263">
        <v>50</v>
      </c>
      <c r="M4263" t="s">
        <v>217</v>
      </c>
      <c r="N4263">
        <v>50</v>
      </c>
      <c r="P4263" cm="1">
        <f t="array" ref="P4263">IF(Q4263&gt;0,INDEX(Q4263:Q16397,MATCH(TRUE,INDEX(Q4263:Q16397="",,),0)-1),"")</f>
        <v>4</v>
      </c>
      <c r="Q4263">
        <f t="shared" si="96"/>
        <v>2</v>
      </c>
      <c r="R4263">
        <f>IF(P4263="","",0)</f>
        <v>0</v>
      </c>
    </row>
    <row r="4264" spans="1:18" x14ac:dyDescent="0.3">
      <c r="A4264" t="s">
        <v>644</v>
      </c>
      <c r="B4264" s="1">
        <v>38875</v>
      </c>
      <c r="C4264" t="s">
        <v>598</v>
      </c>
      <c r="D4264" t="s">
        <v>649</v>
      </c>
      <c r="E4264" t="s">
        <v>650</v>
      </c>
      <c r="G4264" s="6" t="s">
        <v>88</v>
      </c>
      <c r="H4264" t="s">
        <v>95</v>
      </c>
      <c r="I4264" t="s">
        <v>21</v>
      </c>
      <c r="J4264" t="s">
        <v>73</v>
      </c>
      <c r="K4264">
        <v>23</v>
      </c>
      <c r="L4264">
        <v>21</v>
      </c>
      <c r="M4264" t="s">
        <v>217</v>
      </c>
      <c r="N4264">
        <v>21</v>
      </c>
      <c r="P4264" cm="1">
        <f t="array" ref="P4264">IF(Q4264&gt;0,INDEX(Q4264:Q16398,MATCH(TRUE,INDEX(Q4264:Q16398="",,),0)-1),"")</f>
        <v>4</v>
      </c>
      <c r="Q4264">
        <f t="shared" si="96"/>
        <v>2</v>
      </c>
      <c r="R4264">
        <f>IF(P4264="","",0)</f>
        <v>0</v>
      </c>
    </row>
    <row r="4265" spans="1:18" x14ac:dyDescent="0.3">
      <c r="A4265" t="s">
        <v>644</v>
      </c>
      <c r="B4265" s="1">
        <v>38875</v>
      </c>
      <c r="C4265" t="s">
        <v>598</v>
      </c>
      <c r="D4265" t="s">
        <v>649</v>
      </c>
      <c r="E4265" t="s">
        <v>650</v>
      </c>
      <c r="G4265" s="6" t="s">
        <v>88</v>
      </c>
      <c r="H4265" t="s">
        <v>200</v>
      </c>
      <c r="I4265" t="s">
        <v>21</v>
      </c>
      <c r="J4265" t="s">
        <v>73</v>
      </c>
      <c r="K4265">
        <v>83</v>
      </c>
      <c r="L4265">
        <v>12.5</v>
      </c>
      <c r="M4265" t="s">
        <v>217</v>
      </c>
      <c r="N4265">
        <v>12.5</v>
      </c>
      <c r="P4265" cm="1">
        <f t="array" ref="P4265">IF(Q4265&gt;0,INDEX(Q4265:Q16399,MATCH(TRUE,INDEX(Q4265:Q16399="",,),0)-1),"")</f>
        <v>4</v>
      </c>
      <c r="Q4265">
        <f t="shared" si="96"/>
        <v>2</v>
      </c>
      <c r="R4265">
        <f>IF(P4265="","",0)</f>
        <v>0</v>
      </c>
    </row>
    <row r="4266" spans="1:18" x14ac:dyDescent="0.3">
      <c r="A4266" t="s">
        <v>644</v>
      </c>
      <c r="B4266" s="1">
        <v>38875</v>
      </c>
      <c r="C4266" t="s">
        <v>598</v>
      </c>
      <c r="D4266" t="s">
        <v>649</v>
      </c>
      <c r="E4266" t="s">
        <v>650</v>
      </c>
      <c r="G4266" s="6" t="s">
        <v>88</v>
      </c>
      <c r="H4266" t="s">
        <v>20</v>
      </c>
      <c r="I4266" t="s">
        <v>21</v>
      </c>
      <c r="J4266" t="s">
        <v>73</v>
      </c>
      <c r="K4266">
        <v>156</v>
      </c>
      <c r="L4266">
        <v>16</v>
      </c>
      <c r="M4266" t="s">
        <v>217</v>
      </c>
      <c r="N4266">
        <v>16</v>
      </c>
      <c r="P4266" cm="1">
        <f t="array" ref="P4266">IF(Q4266&gt;0,INDEX(Q4266:Q16400,MATCH(TRUE,INDEX(Q4266:Q16400="",,),0)-1),"")</f>
        <v>4</v>
      </c>
      <c r="Q4266">
        <f t="shared" si="96"/>
        <v>2</v>
      </c>
      <c r="R4266">
        <f>IF(P4266="","",0)</f>
        <v>0</v>
      </c>
    </row>
    <row r="4267" spans="1:18" x14ac:dyDescent="0.3">
      <c r="A4267" t="s">
        <v>644</v>
      </c>
      <c r="B4267" s="1">
        <v>38875</v>
      </c>
      <c r="C4267" t="s">
        <v>598</v>
      </c>
      <c r="D4267" t="s">
        <v>649</v>
      </c>
      <c r="E4267" t="s">
        <v>650</v>
      </c>
      <c r="G4267" t="s">
        <v>19</v>
      </c>
      <c r="H4267" t="s">
        <v>41</v>
      </c>
      <c r="I4267" t="s">
        <v>45</v>
      </c>
      <c r="J4267" t="s">
        <v>93</v>
      </c>
      <c r="K4267">
        <v>163.69999999999999</v>
      </c>
      <c r="L4267">
        <v>180</v>
      </c>
      <c r="M4267" t="s">
        <v>42</v>
      </c>
      <c r="N4267">
        <v>200</v>
      </c>
      <c r="P4267" cm="1">
        <f t="array" ref="P4267">IF(Q4267&gt;0,INDEX(Q4267:Q16401,MATCH(TRUE,INDEX(Q4267:Q16401="",,),0)-1),"")</f>
        <v>4</v>
      </c>
      <c r="Q4267">
        <f t="shared" si="96"/>
        <v>3</v>
      </c>
      <c r="R4267">
        <f>IF(P4267="","",0)</f>
        <v>0</v>
      </c>
    </row>
    <row r="4268" spans="1:18" x14ac:dyDescent="0.3">
      <c r="A4268" t="s">
        <v>644</v>
      </c>
      <c r="B4268" s="1">
        <v>38875</v>
      </c>
      <c r="C4268" t="s">
        <v>598</v>
      </c>
      <c r="D4268" t="s">
        <v>649</v>
      </c>
      <c r="E4268" t="s">
        <v>650</v>
      </c>
      <c r="G4268" t="s">
        <v>19</v>
      </c>
      <c r="H4268" t="s">
        <v>41</v>
      </c>
      <c r="I4268" t="s">
        <v>21</v>
      </c>
      <c r="J4268" t="s">
        <v>73</v>
      </c>
      <c r="K4268">
        <v>1069</v>
      </c>
      <c r="L4268">
        <v>44</v>
      </c>
      <c r="M4268" t="s">
        <v>42</v>
      </c>
      <c r="N4268">
        <v>44.1</v>
      </c>
      <c r="P4268" cm="1">
        <f t="array" ref="P4268">IF(Q4268&gt;0,INDEX(Q4268:Q16402,MATCH(TRUE,INDEX(Q4268:Q16402="",,),0)-1),"")</f>
        <v>4</v>
      </c>
      <c r="Q4268">
        <f t="shared" si="96"/>
        <v>3</v>
      </c>
      <c r="R4268">
        <f>IF(P4268="","",0)</f>
        <v>0</v>
      </c>
    </row>
    <row r="4269" spans="1:18" x14ac:dyDescent="0.3">
      <c r="A4269" t="s">
        <v>644</v>
      </c>
      <c r="B4269" s="1">
        <v>38875</v>
      </c>
      <c r="C4269" t="s">
        <v>598</v>
      </c>
      <c r="D4269" t="s">
        <v>649</v>
      </c>
      <c r="E4269" t="s">
        <v>650</v>
      </c>
      <c r="G4269" s="6" t="s">
        <v>88</v>
      </c>
      <c r="H4269" t="s">
        <v>92</v>
      </c>
      <c r="I4269" t="s">
        <v>45</v>
      </c>
      <c r="J4269" t="s">
        <v>93</v>
      </c>
      <c r="K4269">
        <v>11.4</v>
      </c>
      <c r="L4269">
        <v>280</v>
      </c>
      <c r="M4269" t="s">
        <v>42</v>
      </c>
      <c r="N4269">
        <v>280</v>
      </c>
      <c r="P4269" cm="1">
        <f t="array" ref="P4269">IF(Q4269&gt;0,INDEX(Q4269:Q16403,MATCH(TRUE,INDEX(Q4269:Q16403="",,),0)-1),"")</f>
        <v>4</v>
      </c>
      <c r="Q4269">
        <f t="shared" si="96"/>
        <v>3</v>
      </c>
      <c r="R4269">
        <f>IF(P4269="","",0)</f>
        <v>0</v>
      </c>
    </row>
    <row r="4270" spans="1:18" x14ac:dyDescent="0.3">
      <c r="A4270" t="s">
        <v>644</v>
      </c>
      <c r="B4270" s="1">
        <v>38875</v>
      </c>
      <c r="C4270" t="s">
        <v>598</v>
      </c>
      <c r="D4270" t="s">
        <v>649</v>
      </c>
      <c r="E4270" t="s">
        <v>650</v>
      </c>
      <c r="G4270" s="6" t="s">
        <v>88</v>
      </c>
      <c r="H4270" t="s">
        <v>199</v>
      </c>
      <c r="I4270" t="s">
        <v>45</v>
      </c>
      <c r="J4270" t="s">
        <v>93</v>
      </c>
      <c r="K4270">
        <v>9.8000000000000007</v>
      </c>
      <c r="L4270">
        <v>105</v>
      </c>
      <c r="M4270" t="s">
        <v>42</v>
      </c>
      <c r="N4270">
        <v>105</v>
      </c>
      <c r="P4270" cm="1">
        <f t="array" ref="P4270">IF(Q4270&gt;0,INDEX(Q4270:Q16404,MATCH(TRUE,INDEX(Q4270:Q16404="",,),0)-1),"")</f>
        <v>4</v>
      </c>
      <c r="Q4270">
        <f t="shared" si="96"/>
        <v>3</v>
      </c>
      <c r="R4270">
        <f>IF(P4270="","",0)</f>
        <v>0</v>
      </c>
    </row>
    <row r="4271" spans="1:18" x14ac:dyDescent="0.3">
      <c r="A4271" t="s">
        <v>644</v>
      </c>
      <c r="B4271" s="1">
        <v>38875</v>
      </c>
      <c r="C4271" t="s">
        <v>598</v>
      </c>
      <c r="D4271" t="s">
        <v>649</v>
      </c>
      <c r="E4271" t="s">
        <v>650</v>
      </c>
      <c r="G4271" s="6" t="s">
        <v>88</v>
      </c>
      <c r="H4271" t="s">
        <v>20</v>
      </c>
      <c r="I4271" t="s">
        <v>45</v>
      </c>
      <c r="J4271" t="s">
        <v>93</v>
      </c>
      <c r="K4271">
        <v>10.199999999999999</v>
      </c>
      <c r="L4271">
        <v>155</v>
      </c>
      <c r="M4271" t="s">
        <v>42</v>
      </c>
      <c r="N4271">
        <v>155</v>
      </c>
      <c r="P4271" cm="1">
        <f t="array" ref="P4271">IF(Q4271&gt;0,INDEX(Q4271:Q16405,MATCH(TRUE,INDEX(Q4271:Q16405="",,),0)-1),"")</f>
        <v>4</v>
      </c>
      <c r="Q4271">
        <f t="shared" si="96"/>
        <v>3</v>
      </c>
      <c r="R4271">
        <f>IF(P4271="","",0)</f>
        <v>0</v>
      </c>
    </row>
    <row r="4272" spans="1:18" x14ac:dyDescent="0.3">
      <c r="A4272" t="s">
        <v>644</v>
      </c>
      <c r="B4272" s="1">
        <v>38875</v>
      </c>
      <c r="C4272" t="s">
        <v>598</v>
      </c>
      <c r="D4272" t="s">
        <v>649</v>
      </c>
      <c r="E4272" t="s">
        <v>650</v>
      </c>
      <c r="G4272" s="6" t="s">
        <v>88</v>
      </c>
      <c r="H4272" t="s">
        <v>72</v>
      </c>
      <c r="I4272" t="s">
        <v>45</v>
      </c>
      <c r="J4272" t="s">
        <v>93</v>
      </c>
      <c r="K4272">
        <v>4</v>
      </c>
      <c r="L4272">
        <v>195</v>
      </c>
      <c r="M4272" t="s">
        <v>42</v>
      </c>
      <c r="N4272">
        <v>195</v>
      </c>
      <c r="P4272" cm="1">
        <f t="array" ref="P4272">IF(Q4272&gt;0,INDEX(Q4272:Q16406,MATCH(TRUE,INDEX(Q4272:Q16406="",,),0)-1),"")</f>
        <v>4</v>
      </c>
      <c r="Q4272">
        <f t="shared" si="96"/>
        <v>3</v>
      </c>
      <c r="R4272">
        <f>IF(P4272="","",0)</f>
        <v>0</v>
      </c>
    </row>
    <row r="4273" spans="1:18" x14ac:dyDescent="0.3">
      <c r="A4273" t="s">
        <v>644</v>
      </c>
      <c r="B4273" s="1">
        <v>38875</v>
      </c>
      <c r="C4273" t="s">
        <v>598</v>
      </c>
      <c r="D4273" t="s">
        <v>649</v>
      </c>
      <c r="E4273" t="s">
        <v>650</v>
      </c>
      <c r="G4273" s="6" t="s">
        <v>88</v>
      </c>
      <c r="H4273" t="s">
        <v>85</v>
      </c>
      <c r="I4273" t="s">
        <v>21</v>
      </c>
      <c r="J4273" t="s">
        <v>73</v>
      </c>
      <c r="K4273">
        <v>30</v>
      </c>
      <c r="L4273">
        <v>10</v>
      </c>
      <c r="M4273" t="s">
        <v>42</v>
      </c>
      <c r="N4273">
        <v>10</v>
      </c>
      <c r="P4273" cm="1">
        <f t="array" ref="P4273">IF(Q4273&gt;0,INDEX(Q4273:Q16407,MATCH(TRUE,INDEX(Q4273:Q16407="",,),0)-1),"")</f>
        <v>4</v>
      </c>
      <c r="Q4273">
        <f t="shared" si="96"/>
        <v>3</v>
      </c>
      <c r="R4273">
        <f>IF(P4273="","",0)</f>
        <v>0</v>
      </c>
    </row>
    <row r="4274" spans="1:18" x14ac:dyDescent="0.3">
      <c r="A4274" t="s">
        <v>644</v>
      </c>
      <c r="B4274" s="1">
        <v>38875</v>
      </c>
      <c r="C4274" t="s">
        <v>598</v>
      </c>
      <c r="D4274" t="s">
        <v>649</v>
      </c>
      <c r="E4274" t="s">
        <v>650</v>
      </c>
      <c r="G4274" s="6" t="s">
        <v>88</v>
      </c>
      <c r="H4274" t="s">
        <v>128</v>
      </c>
      <c r="I4274" t="s">
        <v>21</v>
      </c>
      <c r="J4274" t="s">
        <v>73</v>
      </c>
      <c r="K4274">
        <v>10</v>
      </c>
      <c r="L4274">
        <v>50</v>
      </c>
      <c r="M4274" t="s">
        <v>42</v>
      </c>
      <c r="N4274">
        <v>50</v>
      </c>
      <c r="P4274" cm="1">
        <f t="array" ref="P4274">IF(Q4274&gt;0,INDEX(Q4274:Q16408,MATCH(TRUE,INDEX(Q4274:Q16408="",,),0)-1),"")</f>
        <v>4</v>
      </c>
      <c r="Q4274">
        <f t="shared" si="96"/>
        <v>3</v>
      </c>
      <c r="R4274">
        <f>IF(P4274="","",0)</f>
        <v>0</v>
      </c>
    </row>
    <row r="4275" spans="1:18" x14ac:dyDescent="0.3">
      <c r="A4275" t="s">
        <v>644</v>
      </c>
      <c r="B4275" s="1">
        <v>38875</v>
      </c>
      <c r="C4275" t="s">
        <v>598</v>
      </c>
      <c r="D4275" t="s">
        <v>649</v>
      </c>
      <c r="E4275" t="s">
        <v>650</v>
      </c>
      <c r="G4275" s="6" t="s">
        <v>88</v>
      </c>
      <c r="H4275" t="s">
        <v>95</v>
      </c>
      <c r="I4275" t="s">
        <v>21</v>
      </c>
      <c r="J4275" t="s">
        <v>73</v>
      </c>
      <c r="K4275">
        <v>23</v>
      </c>
      <c r="L4275">
        <v>21</v>
      </c>
      <c r="M4275" t="s">
        <v>42</v>
      </c>
      <c r="N4275">
        <v>21</v>
      </c>
      <c r="P4275" cm="1">
        <f t="array" ref="P4275">IF(Q4275&gt;0,INDEX(Q4275:Q16409,MATCH(TRUE,INDEX(Q4275:Q16409="",,),0)-1),"")</f>
        <v>4</v>
      </c>
      <c r="Q4275">
        <f t="shared" si="96"/>
        <v>3</v>
      </c>
      <c r="R4275">
        <f>IF(P4275="","",0)</f>
        <v>0</v>
      </c>
    </row>
    <row r="4276" spans="1:18" x14ac:dyDescent="0.3">
      <c r="A4276" t="s">
        <v>644</v>
      </c>
      <c r="B4276" s="1">
        <v>38875</v>
      </c>
      <c r="C4276" t="s">
        <v>598</v>
      </c>
      <c r="D4276" t="s">
        <v>649</v>
      </c>
      <c r="E4276" t="s">
        <v>650</v>
      </c>
      <c r="G4276" s="6" t="s">
        <v>88</v>
      </c>
      <c r="H4276" t="s">
        <v>200</v>
      </c>
      <c r="I4276" t="s">
        <v>21</v>
      </c>
      <c r="J4276" t="s">
        <v>73</v>
      </c>
      <c r="K4276">
        <v>83</v>
      </c>
      <c r="L4276">
        <v>12.5</v>
      </c>
      <c r="M4276" t="s">
        <v>42</v>
      </c>
      <c r="N4276">
        <v>12.5</v>
      </c>
      <c r="P4276" cm="1">
        <f t="array" ref="P4276">IF(Q4276&gt;0,INDEX(Q4276:Q16410,MATCH(TRUE,INDEX(Q4276:Q16410="",,),0)-1),"")</f>
        <v>4</v>
      </c>
      <c r="Q4276">
        <f t="shared" si="96"/>
        <v>3</v>
      </c>
      <c r="R4276">
        <f>IF(P4276="","",0)</f>
        <v>0</v>
      </c>
    </row>
    <row r="4277" spans="1:18" x14ac:dyDescent="0.3">
      <c r="A4277" t="s">
        <v>644</v>
      </c>
      <c r="B4277" s="1">
        <v>38875</v>
      </c>
      <c r="C4277" t="s">
        <v>598</v>
      </c>
      <c r="D4277" t="s">
        <v>649</v>
      </c>
      <c r="E4277" t="s">
        <v>650</v>
      </c>
      <c r="G4277" s="6" t="s">
        <v>88</v>
      </c>
      <c r="H4277" t="s">
        <v>20</v>
      </c>
      <c r="I4277" t="s">
        <v>21</v>
      </c>
      <c r="J4277" t="s">
        <v>73</v>
      </c>
      <c r="K4277">
        <v>156</v>
      </c>
      <c r="L4277">
        <v>16</v>
      </c>
      <c r="M4277" t="s">
        <v>42</v>
      </c>
      <c r="N4277">
        <v>16</v>
      </c>
      <c r="P4277" cm="1">
        <f t="array" ref="P4277">IF(Q4277&gt;0,INDEX(Q4277:Q16411,MATCH(TRUE,INDEX(Q4277:Q16411="",,),0)-1),"")</f>
        <v>4</v>
      </c>
      <c r="Q4277">
        <f t="shared" si="96"/>
        <v>3</v>
      </c>
      <c r="R4277">
        <f>IF(P4277="","",0)</f>
        <v>0</v>
      </c>
    </row>
    <row r="4278" spans="1:18" x14ac:dyDescent="0.3">
      <c r="A4278" t="s">
        <v>644</v>
      </c>
      <c r="B4278" s="1">
        <v>38875</v>
      </c>
      <c r="C4278" t="s">
        <v>598</v>
      </c>
      <c r="D4278" t="s">
        <v>649</v>
      </c>
      <c r="E4278" t="s">
        <v>650</v>
      </c>
      <c r="G4278" t="s">
        <v>19</v>
      </c>
      <c r="H4278" t="s">
        <v>41</v>
      </c>
      <c r="I4278" t="s">
        <v>45</v>
      </c>
      <c r="J4278" t="s">
        <v>93</v>
      </c>
      <c r="K4278">
        <v>163.69999999999999</v>
      </c>
      <c r="L4278">
        <v>180</v>
      </c>
      <c r="M4278" t="s">
        <v>651</v>
      </c>
      <c r="N4278">
        <v>180</v>
      </c>
      <c r="P4278" cm="1">
        <f t="array" ref="P4278">IF(Q4278&gt;0,INDEX(Q4278:Q16412,MATCH(TRUE,INDEX(Q4278:Q16412="",,),0)-1),"")</f>
        <v>4</v>
      </c>
      <c r="Q4278">
        <f t="shared" si="96"/>
        <v>4</v>
      </c>
      <c r="R4278">
        <f>IF(P4278="","",0)</f>
        <v>0</v>
      </c>
    </row>
    <row r="4279" spans="1:18" x14ac:dyDescent="0.3">
      <c r="A4279" t="s">
        <v>644</v>
      </c>
      <c r="B4279" s="1">
        <v>38875</v>
      </c>
      <c r="C4279" t="s">
        <v>598</v>
      </c>
      <c r="D4279" t="s">
        <v>649</v>
      </c>
      <c r="E4279" t="s">
        <v>650</v>
      </c>
      <c r="G4279" t="s">
        <v>19</v>
      </c>
      <c r="H4279" t="s">
        <v>41</v>
      </c>
      <c r="I4279" t="s">
        <v>21</v>
      </c>
      <c r="J4279" t="s">
        <v>73</v>
      </c>
      <c r="K4279">
        <v>1069</v>
      </c>
      <c r="L4279">
        <v>44</v>
      </c>
      <c r="M4279" t="s">
        <v>651</v>
      </c>
      <c r="N4279">
        <v>44.94</v>
      </c>
      <c r="P4279" cm="1">
        <f t="array" ref="P4279">IF(Q4279&gt;0,INDEX(Q4279:Q16413,MATCH(TRUE,INDEX(Q4279:Q16413="",,),0)-1),"")</f>
        <v>4</v>
      </c>
      <c r="Q4279">
        <f t="shared" si="96"/>
        <v>4</v>
      </c>
      <c r="R4279">
        <f>IF(P4279="","",0)</f>
        <v>0</v>
      </c>
    </row>
    <row r="4280" spans="1:18" x14ac:dyDescent="0.3">
      <c r="A4280" t="s">
        <v>644</v>
      </c>
      <c r="B4280" s="1">
        <v>38875</v>
      </c>
      <c r="C4280" t="s">
        <v>598</v>
      </c>
      <c r="D4280" t="s">
        <v>649</v>
      </c>
      <c r="E4280" t="s">
        <v>650</v>
      </c>
      <c r="G4280" s="6" t="s">
        <v>88</v>
      </c>
      <c r="H4280" t="s">
        <v>92</v>
      </c>
      <c r="I4280" t="s">
        <v>45</v>
      </c>
      <c r="J4280" t="s">
        <v>93</v>
      </c>
      <c r="K4280">
        <v>11.4</v>
      </c>
      <c r="L4280">
        <v>280</v>
      </c>
      <c r="M4280" t="s">
        <v>651</v>
      </c>
      <c r="N4280">
        <v>280</v>
      </c>
      <c r="P4280" cm="1">
        <f t="array" ref="P4280">IF(Q4280&gt;0,INDEX(Q4280:Q16414,MATCH(TRUE,INDEX(Q4280:Q16414="",,),0)-1),"")</f>
        <v>4</v>
      </c>
      <c r="Q4280">
        <f t="shared" si="96"/>
        <v>4</v>
      </c>
      <c r="R4280">
        <f>IF(P4280="","",0)</f>
        <v>0</v>
      </c>
    </row>
    <row r="4281" spans="1:18" x14ac:dyDescent="0.3">
      <c r="A4281" t="s">
        <v>644</v>
      </c>
      <c r="B4281" s="1">
        <v>38875</v>
      </c>
      <c r="C4281" t="s">
        <v>598</v>
      </c>
      <c r="D4281" t="s">
        <v>649</v>
      </c>
      <c r="E4281" t="s">
        <v>650</v>
      </c>
      <c r="G4281" s="6" t="s">
        <v>88</v>
      </c>
      <c r="H4281" t="s">
        <v>199</v>
      </c>
      <c r="I4281" t="s">
        <v>45</v>
      </c>
      <c r="J4281" t="s">
        <v>93</v>
      </c>
      <c r="K4281">
        <v>9.8000000000000007</v>
      </c>
      <c r="L4281">
        <v>105</v>
      </c>
      <c r="M4281" t="s">
        <v>651</v>
      </c>
      <c r="N4281">
        <v>105</v>
      </c>
      <c r="P4281" cm="1">
        <f t="array" ref="P4281">IF(Q4281&gt;0,INDEX(Q4281:Q16415,MATCH(TRUE,INDEX(Q4281:Q16415="",,),0)-1),"")</f>
        <v>4</v>
      </c>
      <c r="Q4281">
        <f t="shared" si="96"/>
        <v>4</v>
      </c>
      <c r="R4281">
        <f>IF(P4281="","",0)</f>
        <v>0</v>
      </c>
    </row>
    <row r="4282" spans="1:18" x14ac:dyDescent="0.3">
      <c r="A4282" t="s">
        <v>644</v>
      </c>
      <c r="B4282" s="1">
        <v>38875</v>
      </c>
      <c r="C4282" t="s">
        <v>598</v>
      </c>
      <c r="D4282" t="s">
        <v>649</v>
      </c>
      <c r="E4282" t="s">
        <v>650</v>
      </c>
      <c r="G4282" s="6" t="s">
        <v>88</v>
      </c>
      <c r="H4282" t="s">
        <v>20</v>
      </c>
      <c r="I4282" t="s">
        <v>45</v>
      </c>
      <c r="J4282" t="s">
        <v>93</v>
      </c>
      <c r="K4282">
        <v>10.199999999999999</v>
      </c>
      <c r="L4282">
        <v>155</v>
      </c>
      <c r="M4282" t="s">
        <v>651</v>
      </c>
      <c r="N4282">
        <v>155</v>
      </c>
      <c r="P4282" cm="1">
        <f t="array" ref="P4282">IF(Q4282&gt;0,INDEX(Q4282:Q16416,MATCH(TRUE,INDEX(Q4282:Q16416="",,),0)-1),"")</f>
        <v>4</v>
      </c>
      <c r="Q4282">
        <f t="shared" si="96"/>
        <v>4</v>
      </c>
      <c r="R4282">
        <f>IF(P4282="","",0)</f>
        <v>0</v>
      </c>
    </row>
    <row r="4283" spans="1:18" x14ac:dyDescent="0.3">
      <c r="A4283" t="s">
        <v>644</v>
      </c>
      <c r="B4283" s="1">
        <v>38875</v>
      </c>
      <c r="C4283" t="s">
        <v>598</v>
      </c>
      <c r="D4283" t="s">
        <v>649</v>
      </c>
      <c r="E4283" t="s">
        <v>650</v>
      </c>
      <c r="G4283" s="6" t="s">
        <v>88</v>
      </c>
      <c r="H4283" t="s">
        <v>72</v>
      </c>
      <c r="I4283" t="s">
        <v>45</v>
      </c>
      <c r="J4283" t="s">
        <v>93</v>
      </c>
      <c r="K4283">
        <v>4</v>
      </c>
      <c r="L4283">
        <v>195</v>
      </c>
      <c r="M4283" t="s">
        <v>651</v>
      </c>
      <c r="N4283">
        <v>195</v>
      </c>
      <c r="P4283" cm="1">
        <f t="array" ref="P4283">IF(Q4283&gt;0,INDEX(Q4283:Q16417,MATCH(TRUE,INDEX(Q4283:Q16417="",,),0)-1),"")</f>
        <v>4</v>
      </c>
      <c r="Q4283">
        <f t="shared" si="96"/>
        <v>4</v>
      </c>
      <c r="R4283">
        <f>IF(P4283="","",0)</f>
        <v>0</v>
      </c>
    </row>
    <row r="4284" spans="1:18" x14ac:dyDescent="0.3">
      <c r="A4284" t="s">
        <v>644</v>
      </c>
      <c r="B4284" s="1">
        <v>38875</v>
      </c>
      <c r="C4284" t="s">
        <v>598</v>
      </c>
      <c r="D4284" t="s">
        <v>649</v>
      </c>
      <c r="E4284" t="s">
        <v>650</v>
      </c>
      <c r="G4284" s="6" t="s">
        <v>88</v>
      </c>
      <c r="H4284" t="s">
        <v>85</v>
      </c>
      <c r="I4284" t="s">
        <v>21</v>
      </c>
      <c r="J4284" t="s">
        <v>73</v>
      </c>
      <c r="K4284">
        <v>30</v>
      </c>
      <c r="L4284">
        <v>10</v>
      </c>
      <c r="M4284" t="s">
        <v>651</v>
      </c>
      <c r="N4284">
        <v>10</v>
      </c>
      <c r="P4284" cm="1">
        <f t="array" ref="P4284">IF(Q4284&gt;0,INDEX(Q4284:Q16418,MATCH(TRUE,INDEX(Q4284:Q16418="",,),0)-1),"")</f>
        <v>4</v>
      </c>
      <c r="Q4284">
        <f t="shared" si="96"/>
        <v>4</v>
      </c>
      <c r="R4284">
        <f>IF(P4284="","",0)</f>
        <v>0</v>
      </c>
    </row>
    <row r="4285" spans="1:18" x14ac:dyDescent="0.3">
      <c r="A4285" t="s">
        <v>644</v>
      </c>
      <c r="B4285" s="1">
        <v>38875</v>
      </c>
      <c r="C4285" t="s">
        <v>598</v>
      </c>
      <c r="D4285" t="s">
        <v>649</v>
      </c>
      <c r="E4285" t="s">
        <v>650</v>
      </c>
      <c r="G4285" s="6" t="s">
        <v>88</v>
      </c>
      <c r="H4285" t="s">
        <v>128</v>
      </c>
      <c r="I4285" t="s">
        <v>21</v>
      </c>
      <c r="J4285" t="s">
        <v>73</v>
      </c>
      <c r="K4285">
        <v>10</v>
      </c>
      <c r="L4285">
        <v>50</v>
      </c>
      <c r="M4285" t="s">
        <v>651</v>
      </c>
      <c r="N4285">
        <v>50</v>
      </c>
      <c r="P4285" cm="1">
        <f t="array" ref="P4285">IF(Q4285&gt;0,INDEX(Q4285:Q16419,MATCH(TRUE,INDEX(Q4285:Q16419="",,),0)-1),"")</f>
        <v>4</v>
      </c>
      <c r="Q4285">
        <f t="shared" si="96"/>
        <v>4</v>
      </c>
      <c r="R4285">
        <f>IF(P4285="","",0)</f>
        <v>0</v>
      </c>
    </row>
    <row r="4286" spans="1:18" x14ac:dyDescent="0.3">
      <c r="A4286" t="s">
        <v>644</v>
      </c>
      <c r="B4286" s="1">
        <v>38875</v>
      </c>
      <c r="C4286" t="s">
        <v>598</v>
      </c>
      <c r="D4286" t="s">
        <v>649</v>
      </c>
      <c r="E4286" t="s">
        <v>650</v>
      </c>
      <c r="G4286" s="6" t="s">
        <v>88</v>
      </c>
      <c r="H4286" t="s">
        <v>95</v>
      </c>
      <c r="I4286" t="s">
        <v>21</v>
      </c>
      <c r="J4286" t="s">
        <v>73</v>
      </c>
      <c r="K4286">
        <v>23</v>
      </c>
      <c r="L4286">
        <v>21</v>
      </c>
      <c r="M4286" t="s">
        <v>651</v>
      </c>
      <c r="N4286">
        <v>21</v>
      </c>
      <c r="P4286" cm="1">
        <f t="array" ref="P4286">IF(Q4286&gt;0,INDEX(Q4286:Q16420,MATCH(TRUE,INDEX(Q4286:Q16420="",,),0)-1),"")</f>
        <v>4</v>
      </c>
      <c r="Q4286">
        <f t="shared" si="96"/>
        <v>4</v>
      </c>
      <c r="R4286">
        <f>IF(P4286="","",0)</f>
        <v>0</v>
      </c>
    </row>
    <row r="4287" spans="1:18" x14ac:dyDescent="0.3">
      <c r="A4287" t="s">
        <v>644</v>
      </c>
      <c r="B4287" s="1">
        <v>38875</v>
      </c>
      <c r="C4287" t="s">
        <v>598</v>
      </c>
      <c r="D4287" t="s">
        <v>649</v>
      </c>
      <c r="E4287" t="s">
        <v>650</v>
      </c>
      <c r="G4287" s="6" t="s">
        <v>88</v>
      </c>
      <c r="H4287" t="s">
        <v>200</v>
      </c>
      <c r="I4287" t="s">
        <v>21</v>
      </c>
      <c r="J4287" t="s">
        <v>73</v>
      </c>
      <c r="K4287">
        <v>83</v>
      </c>
      <c r="L4287">
        <v>12.5</v>
      </c>
      <c r="M4287" t="s">
        <v>651</v>
      </c>
      <c r="N4287">
        <v>12.5</v>
      </c>
      <c r="P4287" cm="1">
        <f t="array" ref="P4287">IF(Q4287&gt;0,INDEX(Q4287:Q16421,MATCH(TRUE,INDEX(Q4287:Q16421="",,),0)-1),"")</f>
        <v>4</v>
      </c>
      <c r="Q4287">
        <f t="shared" si="96"/>
        <v>4</v>
      </c>
      <c r="R4287">
        <f>IF(P4287="","",0)</f>
        <v>0</v>
      </c>
    </row>
    <row r="4288" spans="1:18" x14ac:dyDescent="0.3">
      <c r="A4288" t="s">
        <v>644</v>
      </c>
      <c r="B4288" s="1">
        <v>38875</v>
      </c>
      <c r="C4288" t="s">
        <v>598</v>
      </c>
      <c r="D4288" t="s">
        <v>649</v>
      </c>
      <c r="E4288" t="s">
        <v>650</v>
      </c>
      <c r="G4288" s="6" t="s">
        <v>88</v>
      </c>
      <c r="H4288" t="s">
        <v>20</v>
      </c>
      <c r="I4288" t="s">
        <v>21</v>
      </c>
      <c r="J4288" t="s">
        <v>73</v>
      </c>
      <c r="K4288">
        <v>156</v>
      </c>
      <c r="L4288">
        <v>16</v>
      </c>
      <c r="M4288" t="s">
        <v>651</v>
      </c>
      <c r="N4288">
        <v>16</v>
      </c>
      <c r="P4288" cm="1">
        <f t="array" ref="P4288">IF(Q4288&gt;0,INDEX(Q4288:Q16422,MATCH(TRUE,INDEX(Q4288:Q16422="",,),0)-1),"")</f>
        <v>4</v>
      </c>
      <c r="Q4288">
        <f t="shared" si="96"/>
        <v>4</v>
      </c>
      <c r="R4288">
        <f>IF(P4288="","",0)</f>
        <v>0</v>
      </c>
    </row>
    <row r="4289" spans="1:18" x14ac:dyDescent="0.3">
      <c r="P4289" t="str" cm="1">
        <f t="array" ref="P4289">IF(Q4289&gt;0,INDEX(Q4289:Q16423,MATCH(TRUE,INDEX(Q4289:Q16423="",,),0)-1),"")</f>
        <v/>
      </c>
      <c r="R4289" t="str">
        <f>IF(P4289="","",0)</f>
        <v/>
      </c>
    </row>
    <row r="4290" spans="1:18" x14ac:dyDescent="0.3">
      <c r="A4290" t="s">
        <v>644</v>
      </c>
      <c r="B4290" s="1">
        <v>38875</v>
      </c>
      <c r="C4290" t="s">
        <v>598</v>
      </c>
      <c r="D4290" t="s">
        <v>652</v>
      </c>
      <c r="E4290" t="s">
        <v>653</v>
      </c>
      <c r="G4290" t="s">
        <v>19</v>
      </c>
      <c r="H4290" t="s">
        <v>92</v>
      </c>
      <c r="I4290" t="s">
        <v>45</v>
      </c>
      <c r="J4290" t="s">
        <v>93</v>
      </c>
      <c r="K4290">
        <v>56.9</v>
      </c>
      <c r="L4290">
        <v>390</v>
      </c>
      <c r="M4290" t="s">
        <v>648</v>
      </c>
      <c r="N4290">
        <v>750</v>
      </c>
      <c r="O4290" t="s">
        <v>24</v>
      </c>
      <c r="P4290" cm="1">
        <f t="array" ref="P4290">IF(Q4290&gt;0,INDEX(Q4290:Q16424,MATCH(TRUE,INDEX(Q4290:Q16424="",,),0)-1),"")</f>
        <v>3</v>
      </c>
      <c r="Q4290">
        <f>INT((ROW()-4290)/13)+1</f>
        <v>1</v>
      </c>
      <c r="R4290">
        <f>IF(P4290="","",0)</f>
        <v>0</v>
      </c>
    </row>
    <row r="4291" spans="1:18" x14ac:dyDescent="0.3">
      <c r="A4291" t="s">
        <v>644</v>
      </c>
      <c r="B4291" s="1">
        <v>38875</v>
      </c>
      <c r="C4291" t="s">
        <v>598</v>
      </c>
      <c r="D4291" t="s">
        <v>652</v>
      </c>
      <c r="E4291" t="s">
        <v>653</v>
      </c>
      <c r="G4291" t="s">
        <v>19</v>
      </c>
      <c r="H4291" t="s">
        <v>41</v>
      </c>
      <c r="I4291" t="s">
        <v>45</v>
      </c>
      <c r="J4291" t="s">
        <v>93</v>
      </c>
      <c r="K4291">
        <v>223</v>
      </c>
      <c r="L4291">
        <v>165</v>
      </c>
      <c r="M4291" t="s">
        <v>648</v>
      </c>
      <c r="N4291">
        <v>165</v>
      </c>
      <c r="O4291" t="s">
        <v>24</v>
      </c>
      <c r="P4291" cm="1">
        <f t="array" ref="P4291">IF(Q4291&gt;0,INDEX(Q4291:Q16425,MATCH(TRUE,INDEX(Q4291:Q16425="",,),0)-1),"")</f>
        <v>3</v>
      </c>
      <c r="Q4291">
        <f t="shared" ref="Q4291:Q4327" si="97">INT((ROW()-4290)/13)+1</f>
        <v>1</v>
      </c>
      <c r="R4291">
        <f>IF(P4291="","",0)</f>
        <v>0</v>
      </c>
    </row>
    <row r="4292" spans="1:18" x14ac:dyDescent="0.3">
      <c r="A4292" t="s">
        <v>644</v>
      </c>
      <c r="B4292" s="1">
        <v>38875</v>
      </c>
      <c r="C4292" t="s">
        <v>598</v>
      </c>
      <c r="D4292" t="s">
        <v>652</v>
      </c>
      <c r="E4292" t="s">
        <v>653</v>
      </c>
      <c r="G4292" t="s">
        <v>19</v>
      </c>
      <c r="H4292" t="s">
        <v>41</v>
      </c>
      <c r="I4292" t="s">
        <v>21</v>
      </c>
      <c r="J4292" t="s">
        <v>73</v>
      </c>
      <c r="K4292">
        <v>622</v>
      </c>
      <c r="L4292">
        <v>45</v>
      </c>
      <c r="M4292" t="s">
        <v>648</v>
      </c>
      <c r="N4292">
        <v>45</v>
      </c>
      <c r="O4292" t="s">
        <v>24</v>
      </c>
      <c r="P4292" cm="1">
        <f t="array" ref="P4292">IF(Q4292&gt;0,INDEX(Q4292:Q16426,MATCH(TRUE,INDEX(Q4292:Q16426="",,),0)-1),"")</f>
        <v>3</v>
      </c>
      <c r="Q4292">
        <f t="shared" si="97"/>
        <v>1</v>
      </c>
      <c r="R4292">
        <f>IF(P4292="","",0)</f>
        <v>0</v>
      </c>
    </row>
    <row r="4293" spans="1:18" x14ac:dyDescent="0.3">
      <c r="A4293" t="s">
        <v>644</v>
      </c>
      <c r="B4293" s="1">
        <v>38875</v>
      </c>
      <c r="C4293" t="s">
        <v>598</v>
      </c>
      <c r="D4293" t="s">
        <v>652</v>
      </c>
      <c r="E4293" t="s">
        <v>653</v>
      </c>
      <c r="G4293" s="6" t="s">
        <v>88</v>
      </c>
      <c r="H4293" t="s">
        <v>85</v>
      </c>
      <c r="I4293" t="s">
        <v>45</v>
      </c>
      <c r="J4293" t="s">
        <v>93</v>
      </c>
      <c r="K4293">
        <v>24</v>
      </c>
      <c r="L4293">
        <v>175</v>
      </c>
      <c r="M4293" t="s">
        <v>648</v>
      </c>
      <c r="N4293">
        <v>175</v>
      </c>
      <c r="O4293" t="s">
        <v>24</v>
      </c>
      <c r="P4293" cm="1">
        <f t="array" ref="P4293">IF(Q4293&gt;0,INDEX(Q4293:Q16427,MATCH(TRUE,INDEX(Q4293:Q16427="",,),0)-1),"")</f>
        <v>3</v>
      </c>
      <c r="Q4293">
        <f t="shared" si="97"/>
        <v>1</v>
      </c>
      <c r="R4293">
        <f>IF(P4293="","",0)</f>
        <v>0</v>
      </c>
    </row>
    <row r="4294" spans="1:18" x14ac:dyDescent="0.3">
      <c r="A4294" t="s">
        <v>644</v>
      </c>
      <c r="B4294" s="1">
        <v>38875</v>
      </c>
      <c r="C4294" t="s">
        <v>598</v>
      </c>
      <c r="D4294" t="s">
        <v>652</v>
      </c>
      <c r="E4294" t="s">
        <v>653</v>
      </c>
      <c r="G4294" s="6" t="s">
        <v>88</v>
      </c>
      <c r="H4294" t="s">
        <v>199</v>
      </c>
      <c r="I4294" t="s">
        <v>45</v>
      </c>
      <c r="J4294" t="s">
        <v>93</v>
      </c>
      <c r="K4294">
        <v>75.7</v>
      </c>
      <c r="L4294">
        <v>92</v>
      </c>
      <c r="M4294" t="s">
        <v>648</v>
      </c>
      <c r="N4294">
        <v>92</v>
      </c>
      <c r="O4294" t="s">
        <v>24</v>
      </c>
      <c r="P4294" cm="1">
        <f t="array" ref="P4294">IF(Q4294&gt;0,INDEX(Q4294:Q16428,MATCH(TRUE,INDEX(Q4294:Q16428="",,),0)-1),"")</f>
        <v>3</v>
      </c>
      <c r="Q4294">
        <f t="shared" si="97"/>
        <v>1</v>
      </c>
      <c r="R4294">
        <f>IF(P4294="","",0)</f>
        <v>0</v>
      </c>
    </row>
    <row r="4295" spans="1:18" x14ac:dyDescent="0.3">
      <c r="A4295" t="s">
        <v>644</v>
      </c>
      <c r="B4295" s="1">
        <v>38875</v>
      </c>
      <c r="C4295" t="s">
        <v>598</v>
      </c>
      <c r="D4295" t="s">
        <v>652</v>
      </c>
      <c r="E4295" t="s">
        <v>653</v>
      </c>
      <c r="G4295" s="6" t="s">
        <v>88</v>
      </c>
      <c r="H4295" t="s">
        <v>200</v>
      </c>
      <c r="I4295" t="s">
        <v>45</v>
      </c>
      <c r="J4295" t="s">
        <v>93</v>
      </c>
      <c r="K4295">
        <v>14.5</v>
      </c>
      <c r="L4295">
        <v>180</v>
      </c>
      <c r="M4295" t="s">
        <v>648</v>
      </c>
      <c r="N4295">
        <v>180</v>
      </c>
      <c r="O4295" t="s">
        <v>24</v>
      </c>
      <c r="P4295" cm="1">
        <f t="array" ref="P4295">IF(Q4295&gt;0,INDEX(Q4295:Q16429,MATCH(TRUE,INDEX(Q4295:Q16429="",,),0)-1),"")</f>
        <v>3</v>
      </c>
      <c r="Q4295">
        <f t="shared" si="97"/>
        <v>1</v>
      </c>
      <c r="R4295">
        <f>IF(P4295="","",0)</f>
        <v>0</v>
      </c>
    </row>
    <row r="4296" spans="1:18" x14ac:dyDescent="0.3">
      <c r="A4296" t="s">
        <v>644</v>
      </c>
      <c r="B4296" s="1">
        <v>38875</v>
      </c>
      <c r="C4296" t="s">
        <v>598</v>
      </c>
      <c r="D4296" t="s">
        <v>652</v>
      </c>
      <c r="E4296" t="s">
        <v>653</v>
      </c>
      <c r="G4296" s="6" t="s">
        <v>88</v>
      </c>
      <c r="H4296" t="s">
        <v>20</v>
      </c>
      <c r="I4296" t="s">
        <v>45</v>
      </c>
      <c r="J4296" t="s">
        <v>93</v>
      </c>
      <c r="K4296">
        <v>41.8</v>
      </c>
      <c r="L4296">
        <v>138</v>
      </c>
      <c r="M4296" t="s">
        <v>648</v>
      </c>
      <c r="N4296">
        <v>138</v>
      </c>
      <c r="O4296" t="s">
        <v>24</v>
      </c>
      <c r="P4296" cm="1">
        <f t="array" ref="P4296">IF(Q4296&gt;0,INDEX(Q4296:Q16430,MATCH(TRUE,INDEX(Q4296:Q16430="",,),0)-1),"")</f>
        <v>3</v>
      </c>
      <c r="Q4296">
        <f t="shared" si="97"/>
        <v>1</v>
      </c>
      <c r="R4296">
        <f>IF(P4296="","",0)</f>
        <v>0</v>
      </c>
    </row>
    <row r="4297" spans="1:18" x14ac:dyDescent="0.3">
      <c r="A4297" t="s">
        <v>644</v>
      </c>
      <c r="B4297" s="1">
        <v>38875</v>
      </c>
      <c r="C4297" t="s">
        <v>598</v>
      </c>
      <c r="D4297" t="s">
        <v>652</v>
      </c>
      <c r="E4297" t="s">
        <v>653</v>
      </c>
      <c r="G4297" s="6" t="s">
        <v>88</v>
      </c>
      <c r="H4297" t="s">
        <v>85</v>
      </c>
      <c r="I4297" t="s">
        <v>21</v>
      </c>
      <c r="J4297" t="s">
        <v>73</v>
      </c>
      <c r="K4297">
        <v>170</v>
      </c>
      <c r="L4297">
        <v>11.5</v>
      </c>
      <c r="M4297" t="s">
        <v>648</v>
      </c>
      <c r="N4297">
        <v>11.5</v>
      </c>
      <c r="O4297" t="s">
        <v>24</v>
      </c>
      <c r="P4297" cm="1">
        <f t="array" ref="P4297">IF(Q4297&gt;0,INDEX(Q4297:Q16431,MATCH(TRUE,INDEX(Q4297:Q16431="",,),0)-1),"")</f>
        <v>3</v>
      </c>
      <c r="Q4297">
        <f t="shared" si="97"/>
        <v>1</v>
      </c>
      <c r="R4297">
        <f>IF(P4297="","",0)</f>
        <v>0</v>
      </c>
    </row>
    <row r="4298" spans="1:18" x14ac:dyDescent="0.3">
      <c r="A4298" t="s">
        <v>644</v>
      </c>
      <c r="B4298" s="1">
        <v>38875</v>
      </c>
      <c r="C4298" t="s">
        <v>598</v>
      </c>
      <c r="D4298" t="s">
        <v>652</v>
      </c>
      <c r="E4298" t="s">
        <v>653</v>
      </c>
      <c r="G4298" s="6" t="s">
        <v>88</v>
      </c>
      <c r="H4298" t="s">
        <v>92</v>
      </c>
      <c r="I4298" t="s">
        <v>21</v>
      </c>
      <c r="J4298" t="s">
        <v>73</v>
      </c>
      <c r="K4298">
        <v>127</v>
      </c>
      <c r="L4298">
        <v>13.75</v>
      </c>
      <c r="M4298" t="s">
        <v>648</v>
      </c>
      <c r="N4298">
        <v>13.75</v>
      </c>
      <c r="O4298" t="s">
        <v>24</v>
      </c>
      <c r="P4298" cm="1">
        <f t="array" ref="P4298">IF(Q4298&gt;0,INDEX(Q4298:Q16432,MATCH(TRUE,INDEX(Q4298:Q16432="",,),0)-1),"")</f>
        <v>3</v>
      </c>
      <c r="Q4298">
        <f t="shared" si="97"/>
        <v>1</v>
      </c>
      <c r="R4298">
        <f>IF(P4298="","",0)</f>
        <v>0</v>
      </c>
    </row>
    <row r="4299" spans="1:18" x14ac:dyDescent="0.3">
      <c r="A4299" t="s">
        <v>644</v>
      </c>
      <c r="B4299" s="1">
        <v>38875</v>
      </c>
      <c r="C4299" t="s">
        <v>598</v>
      </c>
      <c r="D4299" t="s">
        <v>652</v>
      </c>
      <c r="E4299" t="s">
        <v>653</v>
      </c>
      <c r="G4299" s="6" t="s">
        <v>88</v>
      </c>
      <c r="H4299" t="s">
        <v>199</v>
      </c>
      <c r="I4299" t="s">
        <v>21</v>
      </c>
      <c r="J4299" t="s">
        <v>73</v>
      </c>
      <c r="K4299">
        <v>289</v>
      </c>
      <c r="L4299">
        <v>12.4</v>
      </c>
      <c r="M4299" t="s">
        <v>648</v>
      </c>
      <c r="N4299">
        <v>12.4</v>
      </c>
      <c r="O4299" t="s">
        <v>24</v>
      </c>
      <c r="P4299" cm="1">
        <f t="array" ref="P4299">IF(Q4299&gt;0,INDEX(Q4299:Q16433,MATCH(TRUE,INDEX(Q4299:Q16433="",,),0)-1),"")</f>
        <v>3</v>
      </c>
      <c r="Q4299">
        <f t="shared" si="97"/>
        <v>1</v>
      </c>
      <c r="R4299">
        <f>IF(P4299="","",0)</f>
        <v>0</v>
      </c>
    </row>
    <row r="4300" spans="1:18" x14ac:dyDescent="0.3">
      <c r="A4300" t="s">
        <v>644</v>
      </c>
      <c r="B4300" s="1">
        <v>38875</v>
      </c>
      <c r="C4300" t="s">
        <v>598</v>
      </c>
      <c r="D4300" t="s">
        <v>652</v>
      </c>
      <c r="E4300" t="s">
        <v>653</v>
      </c>
      <c r="G4300" s="6" t="s">
        <v>88</v>
      </c>
      <c r="H4300" t="s">
        <v>200</v>
      </c>
      <c r="I4300" t="s">
        <v>21</v>
      </c>
      <c r="J4300" t="s">
        <v>73</v>
      </c>
      <c r="K4300">
        <v>171</v>
      </c>
      <c r="L4300">
        <v>13.3</v>
      </c>
      <c r="M4300" t="s">
        <v>648</v>
      </c>
      <c r="N4300">
        <v>13.3</v>
      </c>
      <c r="O4300" t="s">
        <v>24</v>
      </c>
      <c r="P4300" cm="1">
        <f t="array" ref="P4300">IF(Q4300&gt;0,INDEX(Q4300:Q16434,MATCH(TRUE,INDEX(Q4300:Q16434="",,),0)-1),"")</f>
        <v>3</v>
      </c>
      <c r="Q4300">
        <f t="shared" si="97"/>
        <v>1</v>
      </c>
      <c r="R4300">
        <f>IF(P4300="","",0)</f>
        <v>0</v>
      </c>
    </row>
    <row r="4301" spans="1:18" x14ac:dyDescent="0.3">
      <c r="A4301" t="s">
        <v>644</v>
      </c>
      <c r="B4301" s="1">
        <v>38875</v>
      </c>
      <c r="C4301" t="s">
        <v>598</v>
      </c>
      <c r="D4301" t="s">
        <v>652</v>
      </c>
      <c r="E4301" t="s">
        <v>653</v>
      </c>
      <c r="G4301" s="6" t="s">
        <v>88</v>
      </c>
      <c r="H4301" t="s">
        <v>20</v>
      </c>
      <c r="I4301" t="s">
        <v>21</v>
      </c>
      <c r="J4301" t="s">
        <v>73</v>
      </c>
      <c r="K4301">
        <v>170</v>
      </c>
      <c r="L4301">
        <v>15.75</v>
      </c>
      <c r="M4301" t="s">
        <v>648</v>
      </c>
      <c r="N4301">
        <v>15.75</v>
      </c>
      <c r="O4301" t="s">
        <v>24</v>
      </c>
      <c r="P4301" cm="1">
        <f t="array" ref="P4301">IF(Q4301&gt;0,INDEX(Q4301:Q16435,MATCH(TRUE,INDEX(Q4301:Q16435="",,),0)-1),"")</f>
        <v>3</v>
      </c>
      <c r="Q4301">
        <f t="shared" si="97"/>
        <v>1</v>
      </c>
      <c r="R4301">
        <f>IF(P4301="","",0)</f>
        <v>0</v>
      </c>
    </row>
    <row r="4302" spans="1:18" x14ac:dyDescent="0.3">
      <c r="A4302" t="s">
        <v>644</v>
      </c>
      <c r="B4302" s="1">
        <v>38875</v>
      </c>
      <c r="C4302" t="s">
        <v>598</v>
      </c>
      <c r="D4302" t="s">
        <v>652</v>
      </c>
      <c r="E4302" t="s">
        <v>653</v>
      </c>
      <c r="G4302" s="6" t="s">
        <v>88</v>
      </c>
      <c r="H4302" t="s">
        <v>87</v>
      </c>
      <c r="I4302" t="s">
        <v>21</v>
      </c>
      <c r="J4302" t="s">
        <v>73</v>
      </c>
      <c r="K4302">
        <v>30</v>
      </c>
      <c r="L4302">
        <v>16.8</v>
      </c>
      <c r="M4302" t="s">
        <v>648</v>
      </c>
      <c r="N4302">
        <v>16.8</v>
      </c>
      <c r="O4302" t="s">
        <v>24</v>
      </c>
      <c r="P4302" cm="1">
        <f t="array" ref="P4302">IF(Q4302&gt;0,INDEX(Q4302:Q16436,MATCH(TRUE,INDEX(Q4302:Q16436="",,),0)-1),"")</f>
        <v>3</v>
      </c>
      <c r="Q4302">
        <f t="shared" si="97"/>
        <v>1</v>
      </c>
      <c r="R4302">
        <f>IF(P4302="","",0)</f>
        <v>0</v>
      </c>
    </row>
    <row r="4303" spans="1:18" x14ac:dyDescent="0.3">
      <c r="A4303" t="s">
        <v>644</v>
      </c>
      <c r="B4303" s="1">
        <v>38875</v>
      </c>
      <c r="C4303" t="s">
        <v>598</v>
      </c>
      <c r="D4303" t="s">
        <v>652</v>
      </c>
      <c r="E4303" t="s">
        <v>653</v>
      </c>
      <c r="G4303" t="s">
        <v>19</v>
      </c>
      <c r="H4303" t="s">
        <v>92</v>
      </c>
      <c r="I4303" t="s">
        <v>45</v>
      </c>
      <c r="J4303" t="s">
        <v>93</v>
      </c>
      <c r="K4303">
        <v>56.9</v>
      </c>
      <c r="L4303">
        <v>390</v>
      </c>
      <c r="M4303" t="s">
        <v>647</v>
      </c>
      <c r="N4303">
        <v>500.27</v>
      </c>
      <c r="P4303" cm="1">
        <f t="array" ref="P4303">IF(Q4303&gt;0,INDEX(Q4303:Q16437,MATCH(TRUE,INDEX(Q4303:Q16437="",,),0)-1),"")</f>
        <v>3</v>
      </c>
      <c r="Q4303">
        <f t="shared" si="97"/>
        <v>2</v>
      </c>
      <c r="R4303">
        <f>IF(P4303="","",0)</f>
        <v>0</v>
      </c>
    </row>
    <row r="4304" spans="1:18" x14ac:dyDescent="0.3">
      <c r="A4304" t="s">
        <v>644</v>
      </c>
      <c r="B4304" s="1">
        <v>38875</v>
      </c>
      <c r="C4304" t="s">
        <v>598</v>
      </c>
      <c r="D4304" t="s">
        <v>652</v>
      </c>
      <c r="E4304" t="s">
        <v>653</v>
      </c>
      <c r="G4304" t="s">
        <v>19</v>
      </c>
      <c r="H4304" t="s">
        <v>41</v>
      </c>
      <c r="I4304" t="s">
        <v>45</v>
      </c>
      <c r="J4304" t="s">
        <v>93</v>
      </c>
      <c r="K4304">
        <v>223</v>
      </c>
      <c r="L4304">
        <v>165</v>
      </c>
      <c r="M4304" t="s">
        <v>647</v>
      </c>
      <c r="N4304">
        <v>165</v>
      </c>
      <c r="P4304" cm="1">
        <f t="array" ref="P4304">IF(Q4304&gt;0,INDEX(Q4304:Q16438,MATCH(TRUE,INDEX(Q4304:Q16438="",,),0)-1),"")</f>
        <v>3</v>
      </c>
      <c r="Q4304">
        <f t="shared" si="97"/>
        <v>2</v>
      </c>
      <c r="R4304">
        <f>IF(P4304="","",0)</f>
        <v>0</v>
      </c>
    </row>
    <row r="4305" spans="1:18" x14ac:dyDescent="0.3">
      <c r="A4305" t="s">
        <v>644</v>
      </c>
      <c r="B4305" s="1">
        <v>38875</v>
      </c>
      <c r="C4305" t="s">
        <v>598</v>
      </c>
      <c r="D4305" t="s">
        <v>652</v>
      </c>
      <c r="E4305" t="s">
        <v>653</v>
      </c>
      <c r="G4305" t="s">
        <v>19</v>
      </c>
      <c r="H4305" t="s">
        <v>41</v>
      </c>
      <c r="I4305" t="s">
        <v>21</v>
      </c>
      <c r="J4305" t="s">
        <v>73</v>
      </c>
      <c r="K4305">
        <v>622</v>
      </c>
      <c r="L4305">
        <v>45</v>
      </c>
      <c r="M4305" t="s">
        <v>647</v>
      </c>
      <c r="N4305">
        <v>45</v>
      </c>
      <c r="P4305" cm="1">
        <f t="array" ref="P4305">IF(Q4305&gt;0,INDEX(Q4305:Q16439,MATCH(TRUE,INDEX(Q4305:Q16439="",,),0)-1),"")</f>
        <v>3</v>
      </c>
      <c r="Q4305">
        <f t="shared" si="97"/>
        <v>2</v>
      </c>
      <c r="R4305">
        <f>IF(P4305="","",0)</f>
        <v>0</v>
      </c>
    </row>
    <row r="4306" spans="1:18" x14ac:dyDescent="0.3">
      <c r="A4306" t="s">
        <v>644</v>
      </c>
      <c r="B4306" s="1">
        <v>38875</v>
      </c>
      <c r="C4306" t="s">
        <v>598</v>
      </c>
      <c r="D4306" t="s">
        <v>652</v>
      </c>
      <c r="E4306" t="s">
        <v>653</v>
      </c>
      <c r="G4306" s="6" t="s">
        <v>88</v>
      </c>
      <c r="H4306" t="s">
        <v>85</v>
      </c>
      <c r="I4306" t="s">
        <v>45</v>
      </c>
      <c r="J4306" t="s">
        <v>93</v>
      </c>
      <c r="K4306">
        <v>24</v>
      </c>
      <c r="L4306">
        <v>175</v>
      </c>
      <c r="M4306" t="s">
        <v>647</v>
      </c>
      <c r="N4306">
        <v>175</v>
      </c>
      <c r="P4306" cm="1">
        <f t="array" ref="P4306">IF(Q4306&gt;0,INDEX(Q4306:Q16440,MATCH(TRUE,INDEX(Q4306:Q16440="",,),0)-1),"")</f>
        <v>3</v>
      </c>
      <c r="Q4306">
        <f t="shared" si="97"/>
        <v>2</v>
      </c>
      <c r="R4306">
        <f>IF(P4306="","",0)</f>
        <v>0</v>
      </c>
    </row>
    <row r="4307" spans="1:18" x14ac:dyDescent="0.3">
      <c r="A4307" t="s">
        <v>644</v>
      </c>
      <c r="B4307" s="1">
        <v>38875</v>
      </c>
      <c r="C4307" t="s">
        <v>598</v>
      </c>
      <c r="D4307" t="s">
        <v>652</v>
      </c>
      <c r="E4307" t="s">
        <v>653</v>
      </c>
      <c r="G4307" s="6" t="s">
        <v>88</v>
      </c>
      <c r="H4307" t="s">
        <v>199</v>
      </c>
      <c r="I4307" t="s">
        <v>45</v>
      </c>
      <c r="J4307" t="s">
        <v>93</v>
      </c>
      <c r="K4307">
        <v>75.7</v>
      </c>
      <c r="L4307">
        <v>92</v>
      </c>
      <c r="M4307" t="s">
        <v>647</v>
      </c>
      <c r="N4307">
        <v>92</v>
      </c>
      <c r="P4307" cm="1">
        <f t="array" ref="P4307">IF(Q4307&gt;0,INDEX(Q4307:Q16441,MATCH(TRUE,INDEX(Q4307:Q16441="",,),0)-1),"")</f>
        <v>3</v>
      </c>
      <c r="Q4307">
        <f t="shared" si="97"/>
        <v>2</v>
      </c>
      <c r="R4307">
        <f>IF(P4307="","",0)</f>
        <v>0</v>
      </c>
    </row>
    <row r="4308" spans="1:18" x14ac:dyDescent="0.3">
      <c r="A4308" t="s">
        <v>644</v>
      </c>
      <c r="B4308" s="1">
        <v>38875</v>
      </c>
      <c r="C4308" t="s">
        <v>598</v>
      </c>
      <c r="D4308" t="s">
        <v>652</v>
      </c>
      <c r="E4308" t="s">
        <v>653</v>
      </c>
      <c r="G4308" s="6" t="s">
        <v>88</v>
      </c>
      <c r="H4308" t="s">
        <v>200</v>
      </c>
      <c r="I4308" t="s">
        <v>45</v>
      </c>
      <c r="J4308" t="s">
        <v>93</v>
      </c>
      <c r="K4308">
        <v>14.5</v>
      </c>
      <c r="L4308">
        <v>180</v>
      </c>
      <c r="M4308" t="s">
        <v>647</v>
      </c>
      <c r="N4308">
        <v>180</v>
      </c>
      <c r="P4308" cm="1">
        <f t="array" ref="P4308">IF(Q4308&gt;0,INDEX(Q4308:Q16442,MATCH(TRUE,INDEX(Q4308:Q16442="",,),0)-1),"")</f>
        <v>3</v>
      </c>
      <c r="Q4308">
        <f t="shared" si="97"/>
        <v>2</v>
      </c>
      <c r="R4308">
        <f>IF(P4308="","",0)</f>
        <v>0</v>
      </c>
    </row>
    <row r="4309" spans="1:18" x14ac:dyDescent="0.3">
      <c r="A4309" t="s">
        <v>644</v>
      </c>
      <c r="B4309" s="1">
        <v>38875</v>
      </c>
      <c r="C4309" t="s">
        <v>598</v>
      </c>
      <c r="D4309" t="s">
        <v>652</v>
      </c>
      <c r="E4309" t="s">
        <v>653</v>
      </c>
      <c r="G4309" s="6" t="s">
        <v>88</v>
      </c>
      <c r="H4309" t="s">
        <v>20</v>
      </c>
      <c r="I4309" t="s">
        <v>45</v>
      </c>
      <c r="J4309" t="s">
        <v>93</v>
      </c>
      <c r="K4309">
        <v>41.8</v>
      </c>
      <c r="L4309">
        <v>138</v>
      </c>
      <c r="M4309" t="s">
        <v>647</v>
      </c>
      <c r="N4309">
        <v>138</v>
      </c>
      <c r="P4309" cm="1">
        <f t="array" ref="P4309">IF(Q4309&gt;0,INDEX(Q4309:Q16443,MATCH(TRUE,INDEX(Q4309:Q16443="",,),0)-1),"")</f>
        <v>3</v>
      </c>
      <c r="Q4309">
        <f t="shared" si="97"/>
        <v>2</v>
      </c>
      <c r="R4309">
        <f>IF(P4309="","",0)</f>
        <v>0</v>
      </c>
    </row>
    <row r="4310" spans="1:18" x14ac:dyDescent="0.3">
      <c r="A4310" t="s">
        <v>644</v>
      </c>
      <c r="B4310" s="1">
        <v>38875</v>
      </c>
      <c r="C4310" t="s">
        <v>598</v>
      </c>
      <c r="D4310" t="s">
        <v>652</v>
      </c>
      <c r="E4310" t="s">
        <v>653</v>
      </c>
      <c r="G4310" s="6" t="s">
        <v>88</v>
      </c>
      <c r="H4310" t="s">
        <v>85</v>
      </c>
      <c r="I4310" t="s">
        <v>21</v>
      </c>
      <c r="J4310" t="s">
        <v>73</v>
      </c>
      <c r="K4310">
        <v>170</v>
      </c>
      <c r="L4310">
        <v>11.5</v>
      </c>
      <c r="M4310" t="s">
        <v>647</v>
      </c>
      <c r="N4310">
        <v>11.5</v>
      </c>
      <c r="P4310" cm="1">
        <f t="array" ref="P4310">IF(Q4310&gt;0,INDEX(Q4310:Q16444,MATCH(TRUE,INDEX(Q4310:Q16444="",,),0)-1),"")</f>
        <v>3</v>
      </c>
      <c r="Q4310">
        <f t="shared" si="97"/>
        <v>2</v>
      </c>
      <c r="R4310">
        <f>IF(P4310="","",0)</f>
        <v>0</v>
      </c>
    </row>
    <row r="4311" spans="1:18" x14ac:dyDescent="0.3">
      <c r="A4311" t="s">
        <v>644</v>
      </c>
      <c r="B4311" s="1">
        <v>38875</v>
      </c>
      <c r="C4311" t="s">
        <v>598</v>
      </c>
      <c r="D4311" t="s">
        <v>652</v>
      </c>
      <c r="E4311" t="s">
        <v>653</v>
      </c>
      <c r="G4311" s="6" t="s">
        <v>88</v>
      </c>
      <c r="H4311" t="s">
        <v>92</v>
      </c>
      <c r="I4311" t="s">
        <v>21</v>
      </c>
      <c r="J4311" t="s">
        <v>73</v>
      </c>
      <c r="K4311">
        <v>127</v>
      </c>
      <c r="L4311">
        <v>13.75</v>
      </c>
      <c r="M4311" t="s">
        <v>647</v>
      </c>
      <c r="N4311">
        <v>13.75</v>
      </c>
      <c r="P4311" cm="1">
        <f t="array" ref="P4311">IF(Q4311&gt;0,INDEX(Q4311:Q16445,MATCH(TRUE,INDEX(Q4311:Q16445="",,),0)-1),"")</f>
        <v>3</v>
      </c>
      <c r="Q4311">
        <f t="shared" si="97"/>
        <v>2</v>
      </c>
      <c r="R4311">
        <f>IF(P4311="","",0)</f>
        <v>0</v>
      </c>
    </row>
    <row r="4312" spans="1:18" x14ac:dyDescent="0.3">
      <c r="A4312" t="s">
        <v>644</v>
      </c>
      <c r="B4312" s="1">
        <v>38875</v>
      </c>
      <c r="C4312" t="s">
        <v>598</v>
      </c>
      <c r="D4312" t="s">
        <v>652</v>
      </c>
      <c r="E4312" t="s">
        <v>653</v>
      </c>
      <c r="G4312" s="6" t="s">
        <v>88</v>
      </c>
      <c r="H4312" t="s">
        <v>199</v>
      </c>
      <c r="I4312" t="s">
        <v>21</v>
      </c>
      <c r="J4312" t="s">
        <v>73</v>
      </c>
      <c r="K4312">
        <v>289</v>
      </c>
      <c r="L4312">
        <v>12.4</v>
      </c>
      <c r="M4312" t="s">
        <v>647</v>
      </c>
      <c r="N4312">
        <v>12.4</v>
      </c>
      <c r="P4312" cm="1">
        <f t="array" ref="P4312">IF(Q4312&gt;0,INDEX(Q4312:Q16446,MATCH(TRUE,INDEX(Q4312:Q16446="",,),0)-1),"")</f>
        <v>3</v>
      </c>
      <c r="Q4312">
        <f t="shared" si="97"/>
        <v>2</v>
      </c>
      <c r="R4312">
        <f>IF(P4312="","",0)</f>
        <v>0</v>
      </c>
    </row>
    <row r="4313" spans="1:18" x14ac:dyDescent="0.3">
      <c r="A4313" t="s">
        <v>644</v>
      </c>
      <c r="B4313" s="1">
        <v>38875</v>
      </c>
      <c r="C4313" t="s">
        <v>598</v>
      </c>
      <c r="D4313" t="s">
        <v>652</v>
      </c>
      <c r="E4313" t="s">
        <v>653</v>
      </c>
      <c r="G4313" s="6" t="s">
        <v>88</v>
      </c>
      <c r="H4313" t="s">
        <v>200</v>
      </c>
      <c r="I4313" t="s">
        <v>21</v>
      </c>
      <c r="J4313" t="s">
        <v>73</v>
      </c>
      <c r="K4313">
        <v>171</v>
      </c>
      <c r="L4313">
        <v>13.3</v>
      </c>
      <c r="M4313" t="s">
        <v>647</v>
      </c>
      <c r="N4313">
        <v>13.3</v>
      </c>
      <c r="P4313" cm="1">
        <f t="array" ref="P4313">IF(Q4313&gt;0,INDEX(Q4313:Q16447,MATCH(TRUE,INDEX(Q4313:Q16447="",,),0)-1),"")</f>
        <v>3</v>
      </c>
      <c r="Q4313">
        <f t="shared" si="97"/>
        <v>2</v>
      </c>
      <c r="R4313">
        <f>IF(P4313="","",0)</f>
        <v>0</v>
      </c>
    </row>
    <row r="4314" spans="1:18" x14ac:dyDescent="0.3">
      <c r="A4314" t="s">
        <v>644</v>
      </c>
      <c r="B4314" s="1">
        <v>38875</v>
      </c>
      <c r="C4314" t="s">
        <v>598</v>
      </c>
      <c r="D4314" t="s">
        <v>652</v>
      </c>
      <c r="E4314" t="s">
        <v>653</v>
      </c>
      <c r="G4314" s="6" t="s">
        <v>88</v>
      </c>
      <c r="H4314" t="s">
        <v>20</v>
      </c>
      <c r="I4314" t="s">
        <v>21</v>
      </c>
      <c r="J4314" t="s">
        <v>73</v>
      </c>
      <c r="K4314">
        <v>170</v>
      </c>
      <c r="L4314">
        <v>15.75</v>
      </c>
      <c r="M4314" t="s">
        <v>647</v>
      </c>
      <c r="N4314">
        <v>15.75</v>
      </c>
      <c r="P4314" cm="1">
        <f t="array" ref="P4314">IF(Q4314&gt;0,INDEX(Q4314:Q16448,MATCH(TRUE,INDEX(Q4314:Q16448="",,),0)-1),"")</f>
        <v>3</v>
      </c>
      <c r="Q4314">
        <f t="shared" si="97"/>
        <v>2</v>
      </c>
      <c r="R4314">
        <f>IF(P4314="","",0)</f>
        <v>0</v>
      </c>
    </row>
    <row r="4315" spans="1:18" x14ac:dyDescent="0.3">
      <c r="A4315" t="s">
        <v>644</v>
      </c>
      <c r="B4315" s="1">
        <v>38875</v>
      </c>
      <c r="C4315" t="s">
        <v>598</v>
      </c>
      <c r="D4315" t="s">
        <v>652</v>
      </c>
      <c r="E4315" t="s">
        <v>653</v>
      </c>
      <c r="G4315" s="6" t="s">
        <v>88</v>
      </c>
      <c r="H4315" t="s">
        <v>87</v>
      </c>
      <c r="I4315" t="s">
        <v>21</v>
      </c>
      <c r="J4315" t="s">
        <v>73</v>
      </c>
      <c r="K4315">
        <v>30</v>
      </c>
      <c r="L4315">
        <v>16.8</v>
      </c>
      <c r="M4315" t="s">
        <v>647</v>
      </c>
      <c r="N4315">
        <v>16.8</v>
      </c>
      <c r="P4315" cm="1">
        <f t="array" ref="P4315">IF(Q4315&gt;0,INDEX(Q4315:Q16449,MATCH(TRUE,INDEX(Q4315:Q16449="",,),0)-1),"")</f>
        <v>3</v>
      </c>
      <c r="Q4315">
        <f t="shared" si="97"/>
        <v>2</v>
      </c>
      <c r="R4315">
        <f>IF(P4315="","",0)</f>
        <v>0</v>
      </c>
    </row>
    <row r="4316" spans="1:18" x14ac:dyDescent="0.3">
      <c r="A4316" t="s">
        <v>644</v>
      </c>
      <c r="B4316" s="1">
        <v>38875</v>
      </c>
      <c r="C4316" t="s">
        <v>598</v>
      </c>
      <c r="D4316" t="s">
        <v>652</v>
      </c>
      <c r="E4316" t="s">
        <v>653</v>
      </c>
      <c r="G4316" t="s">
        <v>19</v>
      </c>
      <c r="H4316" t="s">
        <v>92</v>
      </c>
      <c r="I4316" t="s">
        <v>45</v>
      </c>
      <c r="J4316" t="s">
        <v>93</v>
      </c>
      <c r="K4316">
        <v>56.9</v>
      </c>
      <c r="L4316">
        <v>390</v>
      </c>
      <c r="M4316" t="s">
        <v>217</v>
      </c>
      <c r="N4316">
        <v>438.15</v>
      </c>
      <c r="P4316" cm="1">
        <f t="array" ref="P4316">IF(Q4316&gt;0,INDEX(Q4316:Q16450,MATCH(TRUE,INDEX(Q4316:Q16450="",,),0)-1),"")</f>
        <v>3</v>
      </c>
      <c r="Q4316">
        <f t="shared" si="97"/>
        <v>3</v>
      </c>
      <c r="R4316">
        <f>IF(P4316="","",0)</f>
        <v>0</v>
      </c>
    </row>
    <row r="4317" spans="1:18" x14ac:dyDescent="0.3">
      <c r="A4317" t="s">
        <v>644</v>
      </c>
      <c r="B4317" s="1">
        <v>38875</v>
      </c>
      <c r="C4317" t="s">
        <v>598</v>
      </c>
      <c r="D4317" t="s">
        <v>652</v>
      </c>
      <c r="E4317" t="s">
        <v>653</v>
      </c>
      <c r="G4317" t="s">
        <v>19</v>
      </c>
      <c r="H4317" t="s">
        <v>41</v>
      </c>
      <c r="I4317" t="s">
        <v>45</v>
      </c>
      <c r="J4317" t="s">
        <v>93</v>
      </c>
      <c r="K4317">
        <v>223</v>
      </c>
      <c r="L4317">
        <v>165</v>
      </c>
      <c r="M4317" t="s">
        <v>217</v>
      </c>
      <c r="N4317">
        <v>165</v>
      </c>
      <c r="P4317" cm="1">
        <f t="array" ref="P4317">IF(Q4317&gt;0,INDEX(Q4317:Q16451,MATCH(TRUE,INDEX(Q4317:Q16451="",,),0)-1),"")</f>
        <v>3</v>
      </c>
      <c r="Q4317">
        <f t="shared" si="97"/>
        <v>3</v>
      </c>
      <c r="R4317">
        <f>IF(P4317="","",0)</f>
        <v>0</v>
      </c>
    </row>
    <row r="4318" spans="1:18" x14ac:dyDescent="0.3">
      <c r="A4318" t="s">
        <v>644</v>
      </c>
      <c r="B4318" s="1">
        <v>38875</v>
      </c>
      <c r="C4318" t="s">
        <v>598</v>
      </c>
      <c r="D4318" t="s">
        <v>652</v>
      </c>
      <c r="E4318" t="s">
        <v>653</v>
      </c>
      <c r="G4318" t="s">
        <v>19</v>
      </c>
      <c r="H4318" t="s">
        <v>41</v>
      </c>
      <c r="I4318" t="s">
        <v>21</v>
      </c>
      <c r="J4318" t="s">
        <v>73</v>
      </c>
      <c r="K4318">
        <v>622</v>
      </c>
      <c r="L4318">
        <v>45</v>
      </c>
      <c r="M4318" t="s">
        <v>217</v>
      </c>
      <c r="N4318">
        <v>45</v>
      </c>
      <c r="P4318" cm="1">
        <f t="array" ref="P4318">IF(Q4318&gt;0,INDEX(Q4318:Q16452,MATCH(TRUE,INDEX(Q4318:Q16452="",,),0)-1),"")</f>
        <v>3</v>
      </c>
      <c r="Q4318">
        <f t="shared" si="97"/>
        <v>3</v>
      </c>
      <c r="R4318">
        <f>IF(P4318="","",0)</f>
        <v>0</v>
      </c>
    </row>
    <row r="4319" spans="1:18" x14ac:dyDescent="0.3">
      <c r="A4319" t="s">
        <v>644</v>
      </c>
      <c r="B4319" s="1">
        <v>38875</v>
      </c>
      <c r="C4319" t="s">
        <v>598</v>
      </c>
      <c r="D4319" t="s">
        <v>652</v>
      </c>
      <c r="E4319" t="s">
        <v>653</v>
      </c>
      <c r="G4319" s="6" t="s">
        <v>88</v>
      </c>
      <c r="H4319" t="s">
        <v>85</v>
      </c>
      <c r="I4319" t="s">
        <v>45</v>
      </c>
      <c r="J4319" t="s">
        <v>93</v>
      </c>
      <c r="K4319">
        <v>24</v>
      </c>
      <c r="L4319">
        <v>175</v>
      </c>
      <c r="M4319" t="s">
        <v>217</v>
      </c>
      <c r="N4319">
        <v>175</v>
      </c>
      <c r="P4319" cm="1">
        <f t="array" ref="P4319">IF(Q4319&gt;0,INDEX(Q4319:Q16453,MATCH(TRUE,INDEX(Q4319:Q16453="",,),0)-1),"")</f>
        <v>3</v>
      </c>
      <c r="Q4319">
        <f t="shared" si="97"/>
        <v>3</v>
      </c>
      <c r="R4319">
        <f>IF(P4319="","",0)</f>
        <v>0</v>
      </c>
    </row>
    <row r="4320" spans="1:18" x14ac:dyDescent="0.3">
      <c r="A4320" t="s">
        <v>644</v>
      </c>
      <c r="B4320" s="1">
        <v>38875</v>
      </c>
      <c r="C4320" t="s">
        <v>598</v>
      </c>
      <c r="D4320" t="s">
        <v>652</v>
      </c>
      <c r="E4320" t="s">
        <v>653</v>
      </c>
      <c r="G4320" s="6" t="s">
        <v>88</v>
      </c>
      <c r="H4320" t="s">
        <v>199</v>
      </c>
      <c r="I4320" t="s">
        <v>45</v>
      </c>
      <c r="J4320" t="s">
        <v>93</v>
      </c>
      <c r="K4320">
        <v>75.7</v>
      </c>
      <c r="L4320">
        <v>92</v>
      </c>
      <c r="M4320" t="s">
        <v>217</v>
      </c>
      <c r="N4320">
        <v>92</v>
      </c>
      <c r="P4320" cm="1">
        <f t="array" ref="P4320">IF(Q4320&gt;0,INDEX(Q4320:Q16454,MATCH(TRUE,INDEX(Q4320:Q16454="",,),0)-1),"")</f>
        <v>3</v>
      </c>
      <c r="Q4320">
        <f t="shared" si="97"/>
        <v>3</v>
      </c>
      <c r="R4320">
        <f>IF(P4320="","",0)</f>
        <v>0</v>
      </c>
    </row>
    <row r="4321" spans="1:18" x14ac:dyDescent="0.3">
      <c r="A4321" t="s">
        <v>644</v>
      </c>
      <c r="B4321" s="1">
        <v>38875</v>
      </c>
      <c r="C4321" t="s">
        <v>598</v>
      </c>
      <c r="D4321" t="s">
        <v>652</v>
      </c>
      <c r="E4321" t="s">
        <v>653</v>
      </c>
      <c r="G4321" s="6" t="s">
        <v>88</v>
      </c>
      <c r="H4321" t="s">
        <v>200</v>
      </c>
      <c r="I4321" t="s">
        <v>45</v>
      </c>
      <c r="J4321" t="s">
        <v>93</v>
      </c>
      <c r="K4321">
        <v>14.5</v>
      </c>
      <c r="L4321">
        <v>180</v>
      </c>
      <c r="M4321" t="s">
        <v>217</v>
      </c>
      <c r="N4321">
        <v>180</v>
      </c>
      <c r="P4321" cm="1">
        <f t="array" ref="P4321">IF(Q4321&gt;0,INDEX(Q4321:Q16455,MATCH(TRUE,INDEX(Q4321:Q16455="",,),0)-1),"")</f>
        <v>3</v>
      </c>
      <c r="Q4321">
        <f t="shared" si="97"/>
        <v>3</v>
      </c>
      <c r="R4321">
        <f>IF(P4321="","",0)</f>
        <v>0</v>
      </c>
    </row>
    <row r="4322" spans="1:18" x14ac:dyDescent="0.3">
      <c r="A4322" t="s">
        <v>644</v>
      </c>
      <c r="B4322" s="1">
        <v>38875</v>
      </c>
      <c r="C4322" t="s">
        <v>598</v>
      </c>
      <c r="D4322" t="s">
        <v>652</v>
      </c>
      <c r="E4322" t="s">
        <v>653</v>
      </c>
      <c r="G4322" s="6" t="s">
        <v>88</v>
      </c>
      <c r="H4322" t="s">
        <v>20</v>
      </c>
      <c r="I4322" t="s">
        <v>45</v>
      </c>
      <c r="J4322" t="s">
        <v>93</v>
      </c>
      <c r="K4322">
        <v>41.8</v>
      </c>
      <c r="L4322">
        <v>138</v>
      </c>
      <c r="M4322" t="s">
        <v>217</v>
      </c>
      <c r="N4322">
        <v>138</v>
      </c>
      <c r="P4322" cm="1">
        <f t="array" ref="P4322">IF(Q4322&gt;0,INDEX(Q4322:Q16456,MATCH(TRUE,INDEX(Q4322:Q16456="",,),0)-1),"")</f>
        <v>3</v>
      </c>
      <c r="Q4322">
        <f t="shared" si="97"/>
        <v>3</v>
      </c>
      <c r="R4322">
        <f>IF(P4322="","",0)</f>
        <v>0</v>
      </c>
    </row>
    <row r="4323" spans="1:18" x14ac:dyDescent="0.3">
      <c r="A4323" t="s">
        <v>644</v>
      </c>
      <c r="B4323" s="1">
        <v>38875</v>
      </c>
      <c r="C4323" t="s">
        <v>598</v>
      </c>
      <c r="D4323" t="s">
        <v>652</v>
      </c>
      <c r="E4323" t="s">
        <v>653</v>
      </c>
      <c r="G4323" s="6" t="s">
        <v>88</v>
      </c>
      <c r="H4323" t="s">
        <v>85</v>
      </c>
      <c r="I4323" t="s">
        <v>21</v>
      </c>
      <c r="J4323" t="s">
        <v>73</v>
      </c>
      <c r="K4323">
        <v>170</v>
      </c>
      <c r="L4323">
        <v>11.5</v>
      </c>
      <c r="M4323" t="s">
        <v>217</v>
      </c>
      <c r="N4323">
        <v>11.5</v>
      </c>
      <c r="P4323" cm="1">
        <f t="array" ref="P4323">IF(Q4323&gt;0,INDEX(Q4323:Q16457,MATCH(TRUE,INDEX(Q4323:Q16457="",,),0)-1),"")</f>
        <v>3</v>
      </c>
      <c r="Q4323">
        <f t="shared" si="97"/>
        <v>3</v>
      </c>
      <c r="R4323">
        <f>IF(P4323="","",0)</f>
        <v>0</v>
      </c>
    </row>
    <row r="4324" spans="1:18" x14ac:dyDescent="0.3">
      <c r="A4324" t="s">
        <v>644</v>
      </c>
      <c r="B4324" s="1">
        <v>38875</v>
      </c>
      <c r="C4324" t="s">
        <v>598</v>
      </c>
      <c r="D4324" t="s">
        <v>652</v>
      </c>
      <c r="E4324" t="s">
        <v>653</v>
      </c>
      <c r="G4324" s="6" t="s">
        <v>88</v>
      </c>
      <c r="H4324" t="s">
        <v>92</v>
      </c>
      <c r="I4324" t="s">
        <v>21</v>
      </c>
      <c r="J4324" t="s">
        <v>73</v>
      </c>
      <c r="K4324">
        <v>127</v>
      </c>
      <c r="L4324">
        <v>13.75</v>
      </c>
      <c r="M4324" t="s">
        <v>217</v>
      </c>
      <c r="N4324">
        <v>13.75</v>
      </c>
      <c r="P4324" cm="1">
        <f t="array" ref="P4324">IF(Q4324&gt;0,INDEX(Q4324:Q16458,MATCH(TRUE,INDEX(Q4324:Q16458="",,),0)-1),"")</f>
        <v>3</v>
      </c>
      <c r="Q4324">
        <f t="shared" si="97"/>
        <v>3</v>
      </c>
      <c r="R4324">
        <f>IF(P4324="","",0)</f>
        <v>0</v>
      </c>
    </row>
    <row r="4325" spans="1:18" x14ac:dyDescent="0.3">
      <c r="A4325" t="s">
        <v>644</v>
      </c>
      <c r="B4325" s="1">
        <v>38875</v>
      </c>
      <c r="C4325" t="s">
        <v>598</v>
      </c>
      <c r="D4325" t="s">
        <v>652</v>
      </c>
      <c r="E4325" t="s">
        <v>653</v>
      </c>
      <c r="G4325" s="6" t="s">
        <v>88</v>
      </c>
      <c r="H4325" t="s">
        <v>199</v>
      </c>
      <c r="I4325" t="s">
        <v>21</v>
      </c>
      <c r="J4325" t="s">
        <v>73</v>
      </c>
      <c r="K4325">
        <v>289</v>
      </c>
      <c r="L4325">
        <v>12.4</v>
      </c>
      <c r="M4325" t="s">
        <v>217</v>
      </c>
      <c r="N4325">
        <v>12.4</v>
      </c>
      <c r="P4325" cm="1">
        <f t="array" ref="P4325">IF(Q4325&gt;0,INDEX(Q4325:Q16459,MATCH(TRUE,INDEX(Q4325:Q16459="",,),0)-1),"")</f>
        <v>3</v>
      </c>
      <c r="Q4325">
        <f t="shared" si="97"/>
        <v>3</v>
      </c>
      <c r="R4325">
        <f>IF(P4325="","",0)</f>
        <v>0</v>
      </c>
    </row>
    <row r="4326" spans="1:18" x14ac:dyDescent="0.3">
      <c r="A4326" t="s">
        <v>644</v>
      </c>
      <c r="B4326" s="1">
        <v>38875</v>
      </c>
      <c r="C4326" t="s">
        <v>598</v>
      </c>
      <c r="D4326" t="s">
        <v>652</v>
      </c>
      <c r="E4326" t="s">
        <v>653</v>
      </c>
      <c r="G4326" s="6" t="s">
        <v>88</v>
      </c>
      <c r="H4326" t="s">
        <v>200</v>
      </c>
      <c r="I4326" t="s">
        <v>21</v>
      </c>
      <c r="J4326" t="s">
        <v>73</v>
      </c>
      <c r="K4326">
        <v>171</v>
      </c>
      <c r="L4326">
        <v>13.3</v>
      </c>
      <c r="M4326" t="s">
        <v>217</v>
      </c>
      <c r="N4326">
        <v>13.3</v>
      </c>
      <c r="P4326" cm="1">
        <f t="array" ref="P4326">IF(Q4326&gt;0,INDEX(Q4326:Q16460,MATCH(TRUE,INDEX(Q4326:Q16460="",,),0)-1),"")</f>
        <v>3</v>
      </c>
      <c r="Q4326">
        <f t="shared" si="97"/>
        <v>3</v>
      </c>
      <c r="R4326">
        <f>IF(P4326="","",0)</f>
        <v>0</v>
      </c>
    </row>
    <row r="4327" spans="1:18" x14ac:dyDescent="0.3">
      <c r="A4327" t="s">
        <v>644</v>
      </c>
      <c r="B4327" s="1">
        <v>38875</v>
      </c>
      <c r="C4327" t="s">
        <v>598</v>
      </c>
      <c r="D4327" t="s">
        <v>652</v>
      </c>
      <c r="E4327" t="s">
        <v>653</v>
      </c>
      <c r="G4327" s="6" t="s">
        <v>88</v>
      </c>
      <c r="H4327" t="s">
        <v>20</v>
      </c>
      <c r="I4327" t="s">
        <v>21</v>
      </c>
      <c r="J4327" t="s">
        <v>73</v>
      </c>
      <c r="K4327">
        <v>170</v>
      </c>
      <c r="L4327">
        <v>15.75</v>
      </c>
      <c r="M4327" t="s">
        <v>217</v>
      </c>
      <c r="N4327">
        <v>15.75</v>
      </c>
      <c r="P4327" cm="1">
        <f t="array" ref="P4327">IF(Q4327&gt;0,INDEX(Q4327:Q16461,MATCH(TRUE,INDEX(Q4327:Q16461="",,),0)-1),"")</f>
        <v>3</v>
      </c>
      <c r="Q4327">
        <f t="shared" si="97"/>
        <v>3</v>
      </c>
      <c r="R4327">
        <f>IF(P4327="","",0)</f>
        <v>0</v>
      </c>
    </row>
    <row r="4328" spans="1:18" x14ac:dyDescent="0.3">
      <c r="A4328" t="s">
        <v>644</v>
      </c>
      <c r="B4328" s="1">
        <v>38875</v>
      </c>
      <c r="C4328" t="s">
        <v>598</v>
      </c>
      <c r="D4328" t="s">
        <v>652</v>
      </c>
      <c r="E4328" t="s">
        <v>653</v>
      </c>
      <c r="G4328" s="6" t="s">
        <v>88</v>
      </c>
      <c r="H4328" t="s">
        <v>87</v>
      </c>
      <c r="I4328" t="s">
        <v>21</v>
      </c>
      <c r="J4328" t="s">
        <v>73</v>
      </c>
      <c r="K4328">
        <v>30</v>
      </c>
      <c r="L4328">
        <v>16.8</v>
      </c>
      <c r="M4328" t="s">
        <v>217</v>
      </c>
      <c r="N4328">
        <v>16.8</v>
      </c>
      <c r="P4328" cm="1">
        <f t="array" ref="P4328">IF(Q4328&gt;0,INDEX(Q4328:Q16462,MATCH(TRUE,INDEX(Q4328:Q16462="",,),0)-1),"")</f>
        <v>3</v>
      </c>
      <c r="Q4328">
        <f>INT((ROW()-4290)/13)+1</f>
        <v>3</v>
      </c>
      <c r="R4328">
        <f>IF(P4328="","",0)</f>
        <v>0</v>
      </c>
    </row>
    <row r="4329" spans="1:18" x14ac:dyDescent="0.3">
      <c r="P4329" t="str" cm="1">
        <f t="array" ref="P4329">IF(Q4329&gt;0,INDEX(Q4329:Q16463,MATCH(TRUE,INDEX(Q4329:Q16463="",,),0)-1),"")</f>
        <v/>
      </c>
      <c r="R4329" t="str">
        <f>IF(P4329="","",0)</f>
        <v/>
      </c>
    </row>
    <row r="4330" spans="1:18" x14ac:dyDescent="0.3">
      <c r="A4330" t="s">
        <v>644</v>
      </c>
      <c r="B4330" s="1">
        <v>38917</v>
      </c>
      <c r="C4330" t="s">
        <v>598</v>
      </c>
      <c r="D4330" t="s">
        <v>654</v>
      </c>
      <c r="E4330" t="s">
        <v>655</v>
      </c>
      <c r="G4330" t="s">
        <v>19</v>
      </c>
      <c r="H4330" t="s">
        <v>41</v>
      </c>
      <c r="I4330" t="s">
        <v>45</v>
      </c>
      <c r="J4330" t="s">
        <v>93</v>
      </c>
      <c r="K4330">
        <v>17</v>
      </c>
      <c r="L4330">
        <v>199</v>
      </c>
      <c r="M4330" t="s">
        <v>656</v>
      </c>
      <c r="N4330">
        <v>248.75</v>
      </c>
      <c r="O4330" t="s">
        <v>24</v>
      </c>
      <c r="P4330" cm="1">
        <f t="array" ref="P4330">IF(Q4330&gt;0,INDEX(Q4330:Q16464,MATCH(TRUE,INDEX(Q4330:Q16464="",,),0)-1),"")</f>
        <v>2</v>
      </c>
      <c r="Q4330">
        <v>1</v>
      </c>
      <c r="R4330">
        <f>IF(P4330="","",0)</f>
        <v>0</v>
      </c>
    </row>
    <row r="4331" spans="1:18" x14ac:dyDescent="0.3">
      <c r="A4331" t="s">
        <v>644</v>
      </c>
      <c r="B4331" s="1">
        <v>38917</v>
      </c>
      <c r="C4331" t="s">
        <v>598</v>
      </c>
      <c r="D4331" t="s">
        <v>654</v>
      </c>
      <c r="E4331" t="s">
        <v>655</v>
      </c>
      <c r="G4331" t="s">
        <v>19</v>
      </c>
      <c r="H4331" t="s">
        <v>20</v>
      </c>
      <c r="I4331" t="s">
        <v>45</v>
      </c>
      <c r="J4331" t="s">
        <v>93</v>
      </c>
      <c r="K4331">
        <v>15</v>
      </c>
      <c r="L4331">
        <v>155</v>
      </c>
      <c r="M4331" t="s">
        <v>656</v>
      </c>
      <c r="N4331">
        <v>193.75</v>
      </c>
      <c r="O4331" t="s">
        <v>24</v>
      </c>
      <c r="P4331" cm="1">
        <f t="array" ref="P4331">IF(Q4331&gt;0,INDEX(Q4331:Q16465,MATCH(TRUE,INDEX(Q4331:Q16465="",,),0)-1),"")</f>
        <v>2</v>
      </c>
      <c r="Q4331">
        <v>1</v>
      </c>
      <c r="R4331">
        <f>IF(P4331="","",0)</f>
        <v>0</v>
      </c>
    </row>
    <row r="4332" spans="1:18" x14ac:dyDescent="0.3">
      <c r="A4332" t="s">
        <v>644</v>
      </c>
      <c r="B4332" s="1">
        <v>38917</v>
      </c>
      <c r="C4332" t="s">
        <v>598</v>
      </c>
      <c r="D4332" t="s">
        <v>654</v>
      </c>
      <c r="E4332" t="s">
        <v>655</v>
      </c>
      <c r="G4332" t="s">
        <v>19</v>
      </c>
      <c r="H4332" t="s">
        <v>41</v>
      </c>
      <c r="I4332" t="s">
        <v>21</v>
      </c>
      <c r="J4332" t="s">
        <v>73</v>
      </c>
      <c r="K4332">
        <v>39</v>
      </c>
      <c r="L4332">
        <v>42</v>
      </c>
      <c r="M4332" t="s">
        <v>656</v>
      </c>
      <c r="N4332">
        <v>52.5</v>
      </c>
      <c r="O4332" t="s">
        <v>24</v>
      </c>
      <c r="P4332" cm="1">
        <f t="array" ref="P4332">IF(Q4332&gt;0,INDEX(Q4332:Q16466,MATCH(TRUE,INDEX(Q4332:Q16466="",,),0)-1),"")</f>
        <v>2</v>
      </c>
      <c r="Q4332">
        <v>1</v>
      </c>
      <c r="R4332">
        <f>IF(P4332="","",0)</f>
        <v>0</v>
      </c>
    </row>
    <row r="4333" spans="1:18" x14ac:dyDescent="0.3">
      <c r="A4333" t="s">
        <v>644</v>
      </c>
      <c r="B4333" s="1">
        <v>38917</v>
      </c>
      <c r="C4333" t="s">
        <v>598</v>
      </c>
      <c r="D4333" t="s">
        <v>654</v>
      </c>
      <c r="E4333" t="s">
        <v>655</v>
      </c>
      <c r="G4333" t="s">
        <v>19</v>
      </c>
      <c r="H4333" t="s">
        <v>95</v>
      </c>
      <c r="I4333" t="s">
        <v>21</v>
      </c>
      <c r="J4333" t="s">
        <v>73</v>
      </c>
      <c r="K4333">
        <v>71</v>
      </c>
      <c r="L4333">
        <v>26</v>
      </c>
      <c r="M4333" t="s">
        <v>656</v>
      </c>
      <c r="N4333">
        <v>32.5</v>
      </c>
      <c r="O4333" t="s">
        <v>24</v>
      </c>
      <c r="P4333" cm="1">
        <f t="array" ref="P4333">IF(Q4333&gt;0,INDEX(Q4333:Q16467,MATCH(TRUE,INDEX(Q4333:Q16467="",,),0)-1),"")</f>
        <v>2</v>
      </c>
      <c r="Q4333">
        <v>1</v>
      </c>
      <c r="R4333">
        <f>IF(P4333="","",0)</f>
        <v>0</v>
      </c>
    </row>
    <row r="4334" spans="1:18" x14ac:dyDescent="0.3">
      <c r="A4334" t="s">
        <v>644</v>
      </c>
      <c r="B4334" s="1">
        <v>38917</v>
      </c>
      <c r="C4334" t="s">
        <v>598</v>
      </c>
      <c r="D4334" t="s">
        <v>654</v>
      </c>
      <c r="E4334" t="s">
        <v>655</v>
      </c>
      <c r="G4334" t="s">
        <v>19</v>
      </c>
      <c r="H4334" t="s">
        <v>20</v>
      </c>
      <c r="I4334" t="s">
        <v>21</v>
      </c>
      <c r="J4334" t="s">
        <v>73</v>
      </c>
      <c r="K4334">
        <v>112</v>
      </c>
      <c r="L4334">
        <v>16</v>
      </c>
      <c r="M4334" t="s">
        <v>656</v>
      </c>
      <c r="N4334">
        <v>20</v>
      </c>
      <c r="O4334" t="s">
        <v>24</v>
      </c>
      <c r="P4334" cm="1">
        <f t="array" ref="P4334">IF(Q4334&gt;0,INDEX(Q4334:Q16468,MATCH(TRUE,INDEX(Q4334:Q16468="",,),0)-1),"")</f>
        <v>2</v>
      </c>
      <c r="Q4334">
        <v>1</v>
      </c>
      <c r="R4334">
        <f>IF(P4334="","",0)</f>
        <v>0</v>
      </c>
    </row>
    <row r="4335" spans="1:18" x14ac:dyDescent="0.3">
      <c r="A4335" t="s">
        <v>644</v>
      </c>
      <c r="B4335" s="1">
        <v>38917</v>
      </c>
      <c r="C4335" t="s">
        <v>598</v>
      </c>
      <c r="D4335" t="s">
        <v>654</v>
      </c>
      <c r="E4335" t="s">
        <v>655</v>
      </c>
      <c r="G4335" s="6" t="s">
        <v>88</v>
      </c>
      <c r="H4335" t="s">
        <v>95</v>
      </c>
      <c r="I4335" t="s">
        <v>45</v>
      </c>
      <c r="J4335" t="s">
        <v>93</v>
      </c>
      <c r="K4335">
        <v>7</v>
      </c>
      <c r="L4335">
        <v>99</v>
      </c>
      <c r="M4335" t="s">
        <v>656</v>
      </c>
      <c r="N4335">
        <v>99</v>
      </c>
      <c r="O4335" t="s">
        <v>24</v>
      </c>
      <c r="P4335" cm="1">
        <f t="array" ref="P4335">IF(Q4335&gt;0,INDEX(Q4335:Q16469,MATCH(TRUE,INDEX(Q4335:Q16469="",,),0)-1),"")</f>
        <v>2</v>
      </c>
      <c r="Q4335">
        <v>1</v>
      </c>
      <c r="R4335">
        <f>IF(P4335="","",0)</f>
        <v>0</v>
      </c>
    </row>
    <row r="4336" spans="1:18" x14ac:dyDescent="0.3">
      <c r="A4336" t="s">
        <v>644</v>
      </c>
      <c r="B4336" s="1">
        <v>38917</v>
      </c>
      <c r="C4336" t="s">
        <v>598</v>
      </c>
      <c r="D4336" t="s">
        <v>654</v>
      </c>
      <c r="E4336" t="s">
        <v>655</v>
      </c>
      <c r="G4336" s="6" t="s">
        <v>88</v>
      </c>
      <c r="H4336" t="s">
        <v>85</v>
      </c>
      <c r="I4336" t="s">
        <v>21</v>
      </c>
      <c r="J4336" t="s">
        <v>73</v>
      </c>
      <c r="K4336">
        <v>43</v>
      </c>
      <c r="L4336">
        <v>11</v>
      </c>
      <c r="M4336" t="s">
        <v>656</v>
      </c>
      <c r="N4336">
        <v>11</v>
      </c>
      <c r="O4336" t="s">
        <v>24</v>
      </c>
      <c r="P4336" cm="1">
        <f t="array" ref="P4336">IF(Q4336&gt;0,INDEX(Q4336:Q16470,MATCH(TRUE,INDEX(Q4336:Q16470="",,),0)-1),"")</f>
        <v>2</v>
      </c>
      <c r="Q4336">
        <v>1</v>
      </c>
      <c r="R4336">
        <f>IF(P4336="","",0)</f>
        <v>0</v>
      </c>
    </row>
    <row r="4337" spans="1:18" x14ac:dyDescent="0.3">
      <c r="A4337" t="s">
        <v>644</v>
      </c>
      <c r="B4337" s="1">
        <v>38917</v>
      </c>
      <c r="C4337" t="s">
        <v>598</v>
      </c>
      <c r="D4337" t="s">
        <v>654</v>
      </c>
      <c r="E4337" t="s">
        <v>655</v>
      </c>
      <c r="G4337" s="6" t="s">
        <v>88</v>
      </c>
      <c r="H4337" t="s">
        <v>67</v>
      </c>
      <c r="I4337" t="s">
        <v>21</v>
      </c>
      <c r="J4337" t="s">
        <v>73</v>
      </c>
      <c r="K4337">
        <v>22</v>
      </c>
      <c r="L4337">
        <v>8</v>
      </c>
      <c r="M4337" t="s">
        <v>656</v>
      </c>
      <c r="N4337">
        <v>8</v>
      </c>
      <c r="O4337" t="s">
        <v>24</v>
      </c>
      <c r="P4337" cm="1">
        <f t="array" ref="P4337">IF(Q4337&gt;0,INDEX(Q4337:Q16471,MATCH(TRUE,INDEX(Q4337:Q16471="",,),0)-1),"")</f>
        <v>2</v>
      </c>
      <c r="Q4337">
        <v>1</v>
      </c>
      <c r="R4337">
        <f>IF(P4337="","",0)</f>
        <v>0</v>
      </c>
    </row>
    <row r="4338" spans="1:18" x14ac:dyDescent="0.3">
      <c r="A4338" t="s">
        <v>644</v>
      </c>
      <c r="B4338" s="1">
        <v>38917</v>
      </c>
      <c r="C4338" t="s">
        <v>598</v>
      </c>
      <c r="D4338" t="s">
        <v>654</v>
      </c>
      <c r="E4338" t="s">
        <v>655</v>
      </c>
      <c r="G4338" t="s">
        <v>19</v>
      </c>
      <c r="H4338" t="s">
        <v>41</v>
      </c>
      <c r="I4338" t="s">
        <v>45</v>
      </c>
      <c r="J4338" t="s">
        <v>93</v>
      </c>
      <c r="K4338">
        <v>17</v>
      </c>
      <c r="L4338">
        <v>199</v>
      </c>
      <c r="M4338" t="s">
        <v>657</v>
      </c>
      <c r="N4338">
        <v>199</v>
      </c>
      <c r="P4338" cm="1">
        <f t="array" ref="P4338">IF(Q4338&gt;0,INDEX(Q4338:Q16472,MATCH(TRUE,INDEX(Q4338:Q16472="",,),0)-1),"")</f>
        <v>2</v>
      </c>
      <c r="Q4338">
        <v>2</v>
      </c>
      <c r="R4338">
        <f>IF(P4338="","",0)</f>
        <v>0</v>
      </c>
    </row>
    <row r="4339" spans="1:18" x14ac:dyDescent="0.3">
      <c r="A4339" t="s">
        <v>644</v>
      </c>
      <c r="B4339" s="1">
        <v>38917</v>
      </c>
      <c r="C4339" t="s">
        <v>598</v>
      </c>
      <c r="D4339" t="s">
        <v>654</v>
      </c>
      <c r="E4339" t="s">
        <v>655</v>
      </c>
      <c r="G4339" t="s">
        <v>19</v>
      </c>
      <c r="H4339" t="s">
        <v>20</v>
      </c>
      <c r="I4339" t="s">
        <v>45</v>
      </c>
      <c r="J4339" t="s">
        <v>93</v>
      </c>
      <c r="K4339">
        <v>15</v>
      </c>
      <c r="L4339">
        <v>155</v>
      </c>
      <c r="M4339" t="s">
        <v>657</v>
      </c>
      <c r="N4339">
        <v>155</v>
      </c>
      <c r="P4339" cm="1">
        <f t="array" ref="P4339">IF(Q4339&gt;0,INDEX(Q4339:Q16473,MATCH(TRUE,INDEX(Q4339:Q16473="",,),0)-1),"")</f>
        <v>2</v>
      </c>
      <c r="Q4339">
        <v>2</v>
      </c>
      <c r="R4339">
        <f>IF(P4339="","",0)</f>
        <v>0</v>
      </c>
    </row>
    <row r="4340" spans="1:18" x14ac:dyDescent="0.3">
      <c r="A4340" t="s">
        <v>644</v>
      </c>
      <c r="B4340" s="1">
        <v>38917</v>
      </c>
      <c r="C4340" t="s">
        <v>598</v>
      </c>
      <c r="D4340" t="s">
        <v>654</v>
      </c>
      <c r="E4340" t="s">
        <v>655</v>
      </c>
      <c r="G4340" t="s">
        <v>19</v>
      </c>
      <c r="H4340" t="s">
        <v>41</v>
      </c>
      <c r="I4340" t="s">
        <v>21</v>
      </c>
      <c r="J4340" t="s">
        <v>73</v>
      </c>
      <c r="K4340">
        <v>39</v>
      </c>
      <c r="L4340">
        <v>42</v>
      </c>
      <c r="M4340" t="s">
        <v>657</v>
      </c>
      <c r="N4340">
        <v>42</v>
      </c>
      <c r="P4340" cm="1">
        <f t="array" ref="P4340">IF(Q4340&gt;0,INDEX(Q4340:Q16474,MATCH(TRUE,INDEX(Q4340:Q16474="",,),0)-1),"")</f>
        <v>2</v>
      </c>
      <c r="Q4340">
        <v>2</v>
      </c>
      <c r="R4340">
        <f>IF(P4340="","",0)</f>
        <v>0</v>
      </c>
    </row>
    <row r="4341" spans="1:18" x14ac:dyDescent="0.3">
      <c r="A4341" t="s">
        <v>644</v>
      </c>
      <c r="B4341" s="1">
        <v>38917</v>
      </c>
      <c r="C4341" t="s">
        <v>598</v>
      </c>
      <c r="D4341" t="s">
        <v>654</v>
      </c>
      <c r="E4341" t="s">
        <v>655</v>
      </c>
      <c r="G4341" t="s">
        <v>19</v>
      </c>
      <c r="H4341" t="s">
        <v>95</v>
      </c>
      <c r="I4341" t="s">
        <v>21</v>
      </c>
      <c r="J4341" t="s">
        <v>73</v>
      </c>
      <c r="K4341">
        <v>71</v>
      </c>
      <c r="L4341">
        <v>26</v>
      </c>
      <c r="M4341" t="s">
        <v>657</v>
      </c>
      <c r="N4341">
        <v>26</v>
      </c>
      <c r="P4341" cm="1">
        <f t="array" ref="P4341">IF(Q4341&gt;0,INDEX(Q4341:Q16475,MATCH(TRUE,INDEX(Q4341:Q16475="",,),0)-1),"")</f>
        <v>2</v>
      </c>
      <c r="Q4341">
        <v>2</v>
      </c>
      <c r="R4341">
        <f>IF(P4341="","",0)</f>
        <v>0</v>
      </c>
    </row>
    <row r="4342" spans="1:18" x14ac:dyDescent="0.3">
      <c r="A4342" t="s">
        <v>644</v>
      </c>
      <c r="B4342" s="1">
        <v>38917</v>
      </c>
      <c r="C4342" t="s">
        <v>598</v>
      </c>
      <c r="D4342" t="s">
        <v>654</v>
      </c>
      <c r="E4342" t="s">
        <v>655</v>
      </c>
      <c r="G4342" t="s">
        <v>19</v>
      </c>
      <c r="H4342" t="s">
        <v>20</v>
      </c>
      <c r="I4342" t="s">
        <v>21</v>
      </c>
      <c r="J4342" t="s">
        <v>73</v>
      </c>
      <c r="K4342">
        <v>112</v>
      </c>
      <c r="L4342">
        <v>16</v>
      </c>
      <c r="M4342" t="s">
        <v>657</v>
      </c>
      <c r="N4342">
        <v>17</v>
      </c>
      <c r="P4342" cm="1">
        <f t="array" ref="P4342">IF(Q4342&gt;0,INDEX(Q4342:Q16476,MATCH(TRUE,INDEX(Q4342:Q16476="",,),0)-1),"")</f>
        <v>2</v>
      </c>
      <c r="Q4342">
        <v>2</v>
      </c>
      <c r="R4342">
        <f>IF(P4342="","",0)</f>
        <v>0</v>
      </c>
    </row>
    <row r="4343" spans="1:18" x14ac:dyDescent="0.3">
      <c r="A4343" t="s">
        <v>644</v>
      </c>
      <c r="B4343" s="1">
        <v>38917</v>
      </c>
      <c r="C4343" t="s">
        <v>598</v>
      </c>
      <c r="D4343" t="s">
        <v>654</v>
      </c>
      <c r="E4343" t="s">
        <v>655</v>
      </c>
      <c r="G4343" s="6" t="s">
        <v>88</v>
      </c>
      <c r="H4343" t="s">
        <v>95</v>
      </c>
      <c r="I4343" t="s">
        <v>45</v>
      </c>
      <c r="J4343" t="s">
        <v>93</v>
      </c>
      <c r="K4343">
        <v>7</v>
      </c>
      <c r="L4343">
        <v>99</v>
      </c>
      <c r="M4343" t="s">
        <v>657</v>
      </c>
      <c r="N4343">
        <v>99</v>
      </c>
      <c r="P4343" cm="1">
        <f t="array" ref="P4343">IF(Q4343&gt;0,INDEX(Q4343:Q16477,MATCH(TRUE,INDEX(Q4343:Q16477="",,),0)-1),"")</f>
        <v>2</v>
      </c>
      <c r="Q4343">
        <v>2</v>
      </c>
      <c r="R4343">
        <f>IF(P4343="","",0)</f>
        <v>0</v>
      </c>
    </row>
    <row r="4344" spans="1:18" x14ac:dyDescent="0.3">
      <c r="A4344" t="s">
        <v>644</v>
      </c>
      <c r="B4344" s="1">
        <v>38917</v>
      </c>
      <c r="C4344" t="s">
        <v>598</v>
      </c>
      <c r="D4344" t="s">
        <v>654</v>
      </c>
      <c r="E4344" t="s">
        <v>655</v>
      </c>
      <c r="G4344" s="6" t="s">
        <v>88</v>
      </c>
      <c r="H4344" t="s">
        <v>85</v>
      </c>
      <c r="I4344" t="s">
        <v>21</v>
      </c>
      <c r="J4344" t="s">
        <v>73</v>
      </c>
      <c r="K4344">
        <v>43</v>
      </c>
      <c r="L4344">
        <v>11</v>
      </c>
      <c r="M4344" t="s">
        <v>657</v>
      </c>
      <c r="N4344">
        <v>11</v>
      </c>
      <c r="P4344" cm="1">
        <f t="array" ref="P4344">IF(Q4344&gt;0,INDEX(Q4344:Q16478,MATCH(TRUE,INDEX(Q4344:Q16478="",,),0)-1),"")</f>
        <v>2</v>
      </c>
      <c r="Q4344">
        <v>2</v>
      </c>
      <c r="R4344">
        <f>IF(P4344="","",0)</f>
        <v>0</v>
      </c>
    </row>
    <row r="4345" spans="1:18" x14ac:dyDescent="0.3">
      <c r="A4345" t="s">
        <v>644</v>
      </c>
      <c r="B4345" s="1">
        <v>38917</v>
      </c>
      <c r="C4345" t="s">
        <v>598</v>
      </c>
      <c r="D4345" t="s">
        <v>654</v>
      </c>
      <c r="E4345" t="s">
        <v>655</v>
      </c>
      <c r="G4345" s="6" t="s">
        <v>88</v>
      </c>
      <c r="H4345" t="s">
        <v>67</v>
      </c>
      <c r="I4345" t="s">
        <v>21</v>
      </c>
      <c r="J4345" t="s">
        <v>73</v>
      </c>
      <c r="K4345">
        <v>22</v>
      </c>
      <c r="L4345">
        <v>8</v>
      </c>
      <c r="M4345" t="s">
        <v>657</v>
      </c>
      <c r="N4345">
        <v>8</v>
      </c>
      <c r="P4345" cm="1">
        <f t="array" ref="P4345">IF(Q4345&gt;0,INDEX(Q4345:Q16479,MATCH(TRUE,INDEX(Q4345:Q16479="",,),0)-1),"")</f>
        <v>2</v>
      </c>
      <c r="Q4345">
        <v>2</v>
      </c>
      <c r="R4345">
        <f>IF(P4345="","",0)</f>
        <v>0</v>
      </c>
    </row>
    <row r="4346" spans="1:18" x14ac:dyDescent="0.3">
      <c r="P4346" t="str" cm="1">
        <f t="array" ref="P4346">IF(Q4346&gt;0,INDEX(Q4346:Q16480,MATCH(TRUE,INDEX(Q4346:Q16480="",,),0)-1),"")</f>
        <v/>
      </c>
      <c r="R4346" t="str">
        <f>IF(P4346="","",0)</f>
        <v/>
      </c>
    </row>
    <row r="4347" spans="1:18" x14ac:dyDescent="0.3">
      <c r="A4347" t="s">
        <v>644</v>
      </c>
      <c r="B4347" s="1">
        <v>38917</v>
      </c>
      <c r="C4347" t="s">
        <v>598</v>
      </c>
      <c r="D4347" t="s">
        <v>658</v>
      </c>
      <c r="E4347" t="s">
        <v>659</v>
      </c>
      <c r="G4347" t="s">
        <v>19</v>
      </c>
      <c r="H4347" t="s">
        <v>85</v>
      </c>
      <c r="I4347" t="s">
        <v>45</v>
      </c>
      <c r="J4347" t="s">
        <v>93</v>
      </c>
      <c r="K4347">
        <v>64</v>
      </c>
      <c r="L4347">
        <v>186</v>
      </c>
      <c r="M4347" t="s">
        <v>657</v>
      </c>
      <c r="N4347">
        <v>278</v>
      </c>
      <c r="O4347" t="s">
        <v>24</v>
      </c>
      <c r="P4347" cm="1">
        <f t="array" ref="P4347">IF(Q4347&gt;0,INDEX(Q4347:Q16481,MATCH(TRUE,INDEX(Q4347:Q16481="",,),0)-1),"")</f>
        <v>2</v>
      </c>
      <c r="Q4347">
        <v>1</v>
      </c>
      <c r="R4347">
        <f>IF(P4347="","",0)</f>
        <v>0</v>
      </c>
    </row>
    <row r="4348" spans="1:18" x14ac:dyDescent="0.3">
      <c r="A4348" t="s">
        <v>644</v>
      </c>
      <c r="B4348" s="1">
        <v>38917</v>
      </c>
      <c r="C4348" t="s">
        <v>598</v>
      </c>
      <c r="D4348" t="s">
        <v>658</v>
      </c>
      <c r="E4348" t="s">
        <v>659</v>
      </c>
      <c r="G4348" t="s">
        <v>19</v>
      </c>
      <c r="H4348" t="s">
        <v>87</v>
      </c>
      <c r="I4348" t="s">
        <v>45</v>
      </c>
      <c r="J4348" t="s">
        <v>93</v>
      </c>
      <c r="K4348">
        <v>36</v>
      </c>
      <c r="L4348">
        <v>53</v>
      </c>
      <c r="M4348" t="s">
        <v>657</v>
      </c>
      <c r="N4348">
        <v>53</v>
      </c>
      <c r="O4348" t="s">
        <v>24</v>
      </c>
      <c r="P4348" cm="1">
        <f t="array" ref="P4348">IF(Q4348&gt;0,INDEX(Q4348:Q16482,MATCH(TRUE,INDEX(Q4348:Q16482="",,),0)-1),"")</f>
        <v>2</v>
      </c>
      <c r="Q4348">
        <v>1</v>
      </c>
      <c r="R4348">
        <f>IF(P4348="","",0)</f>
        <v>0</v>
      </c>
    </row>
    <row r="4349" spans="1:18" x14ac:dyDescent="0.3">
      <c r="A4349" t="s">
        <v>644</v>
      </c>
      <c r="B4349" s="1">
        <v>38917</v>
      </c>
      <c r="C4349" t="s">
        <v>598</v>
      </c>
      <c r="D4349" t="s">
        <v>658</v>
      </c>
      <c r="E4349" t="s">
        <v>659</v>
      </c>
      <c r="G4349" t="s">
        <v>19</v>
      </c>
      <c r="H4349" t="s">
        <v>85</v>
      </c>
      <c r="I4349" t="s">
        <v>21</v>
      </c>
      <c r="J4349" t="s">
        <v>73</v>
      </c>
      <c r="K4349">
        <v>224</v>
      </c>
      <c r="L4349">
        <v>8.5</v>
      </c>
      <c r="M4349" t="s">
        <v>657</v>
      </c>
      <c r="N4349">
        <v>8.5</v>
      </c>
      <c r="O4349" t="s">
        <v>24</v>
      </c>
      <c r="P4349" cm="1">
        <f t="array" ref="P4349">IF(Q4349&gt;0,INDEX(Q4349:Q16483,MATCH(TRUE,INDEX(Q4349:Q16483="",,),0)-1),"")</f>
        <v>2</v>
      </c>
      <c r="Q4349">
        <v>1</v>
      </c>
      <c r="R4349">
        <f>IF(P4349="","",0)</f>
        <v>0</v>
      </c>
    </row>
    <row r="4350" spans="1:18" x14ac:dyDescent="0.3">
      <c r="A4350" t="s">
        <v>644</v>
      </c>
      <c r="B4350" s="1">
        <v>38917</v>
      </c>
      <c r="C4350" t="s">
        <v>598</v>
      </c>
      <c r="D4350" t="s">
        <v>658</v>
      </c>
      <c r="E4350" t="s">
        <v>659</v>
      </c>
      <c r="G4350" t="s">
        <v>19</v>
      </c>
      <c r="H4350" t="s">
        <v>87</v>
      </c>
      <c r="I4350" t="s">
        <v>21</v>
      </c>
      <c r="J4350" t="s">
        <v>73</v>
      </c>
      <c r="K4350">
        <v>259</v>
      </c>
      <c r="L4350">
        <v>13</v>
      </c>
      <c r="M4350" t="s">
        <v>657</v>
      </c>
      <c r="N4350">
        <v>13</v>
      </c>
      <c r="O4350" t="s">
        <v>24</v>
      </c>
      <c r="P4350" cm="1">
        <f t="array" ref="P4350">IF(Q4350&gt;0,INDEX(Q4350:Q16484,MATCH(TRUE,INDEX(Q4350:Q16484="",,),0)-1),"")</f>
        <v>2</v>
      </c>
      <c r="Q4350">
        <v>1</v>
      </c>
      <c r="R4350">
        <f>IF(P4350="","",0)</f>
        <v>0</v>
      </c>
    </row>
    <row r="4351" spans="1:18" x14ac:dyDescent="0.3">
      <c r="A4351" t="s">
        <v>644</v>
      </c>
      <c r="B4351" s="1">
        <v>38917</v>
      </c>
      <c r="C4351" t="s">
        <v>598</v>
      </c>
      <c r="D4351" t="s">
        <v>658</v>
      </c>
      <c r="E4351" t="s">
        <v>659</v>
      </c>
      <c r="G4351" s="6" t="s">
        <v>88</v>
      </c>
      <c r="H4351" t="s">
        <v>72</v>
      </c>
      <c r="I4351" t="s">
        <v>21</v>
      </c>
      <c r="J4351" t="s">
        <v>73</v>
      </c>
      <c r="K4351">
        <v>19</v>
      </c>
      <c r="L4351">
        <v>10</v>
      </c>
      <c r="M4351" t="s">
        <v>657</v>
      </c>
      <c r="N4351">
        <v>10</v>
      </c>
      <c r="O4351" t="s">
        <v>24</v>
      </c>
      <c r="P4351" cm="1">
        <f t="array" ref="P4351">IF(Q4351&gt;0,INDEX(Q4351:Q16485,MATCH(TRUE,INDEX(Q4351:Q16485="",,),0)-1),"")</f>
        <v>2</v>
      </c>
      <c r="Q4351">
        <v>1</v>
      </c>
      <c r="R4351">
        <f>IF(P4351="","",0)</f>
        <v>0</v>
      </c>
    </row>
    <row r="4352" spans="1:18" x14ac:dyDescent="0.3">
      <c r="A4352" t="s">
        <v>644</v>
      </c>
      <c r="B4352" s="1">
        <v>38917</v>
      </c>
      <c r="C4352" t="s">
        <v>598</v>
      </c>
      <c r="D4352" t="s">
        <v>658</v>
      </c>
      <c r="E4352" t="s">
        <v>659</v>
      </c>
      <c r="G4352" t="s">
        <v>19</v>
      </c>
      <c r="H4352" t="s">
        <v>85</v>
      </c>
      <c r="I4352" t="s">
        <v>45</v>
      </c>
      <c r="J4352" t="s">
        <v>93</v>
      </c>
      <c r="K4352">
        <v>64</v>
      </c>
      <c r="L4352">
        <v>186</v>
      </c>
      <c r="M4352" t="s">
        <v>660</v>
      </c>
      <c r="N4352">
        <v>186</v>
      </c>
      <c r="P4352" cm="1">
        <f t="array" ref="P4352">IF(Q4352&gt;0,INDEX(Q4352:Q16486,MATCH(TRUE,INDEX(Q4352:Q16486="",,),0)-1),"")</f>
        <v>2</v>
      </c>
      <c r="Q4352">
        <v>2</v>
      </c>
      <c r="R4352">
        <f>IF(P4352="","",0)</f>
        <v>0</v>
      </c>
    </row>
    <row r="4353" spans="1:18" x14ac:dyDescent="0.3">
      <c r="A4353" t="s">
        <v>644</v>
      </c>
      <c r="B4353" s="1">
        <v>38917</v>
      </c>
      <c r="C4353" t="s">
        <v>598</v>
      </c>
      <c r="D4353" t="s">
        <v>658</v>
      </c>
      <c r="E4353" t="s">
        <v>659</v>
      </c>
      <c r="G4353" t="s">
        <v>19</v>
      </c>
      <c r="H4353" t="s">
        <v>87</v>
      </c>
      <c r="I4353" t="s">
        <v>45</v>
      </c>
      <c r="J4353" t="s">
        <v>93</v>
      </c>
      <c r="K4353">
        <v>36</v>
      </c>
      <c r="L4353">
        <v>53</v>
      </c>
      <c r="M4353" t="s">
        <v>660</v>
      </c>
      <c r="N4353">
        <v>55</v>
      </c>
      <c r="P4353" cm="1">
        <f t="array" ref="P4353">IF(Q4353&gt;0,INDEX(Q4353:Q16487,MATCH(TRUE,INDEX(Q4353:Q16487="",,),0)-1),"")</f>
        <v>2</v>
      </c>
      <c r="Q4353">
        <v>2</v>
      </c>
      <c r="R4353">
        <f>IF(P4353="","",0)</f>
        <v>0</v>
      </c>
    </row>
    <row r="4354" spans="1:18" x14ac:dyDescent="0.3">
      <c r="A4354" t="s">
        <v>644</v>
      </c>
      <c r="B4354" s="1">
        <v>38917</v>
      </c>
      <c r="C4354" t="s">
        <v>598</v>
      </c>
      <c r="D4354" t="s">
        <v>658</v>
      </c>
      <c r="E4354" t="s">
        <v>659</v>
      </c>
      <c r="G4354" t="s">
        <v>19</v>
      </c>
      <c r="H4354" t="s">
        <v>85</v>
      </c>
      <c r="I4354" t="s">
        <v>21</v>
      </c>
      <c r="J4354" t="s">
        <v>73</v>
      </c>
      <c r="K4354">
        <v>224</v>
      </c>
      <c r="L4354">
        <v>8.5</v>
      </c>
      <c r="M4354" t="s">
        <v>660</v>
      </c>
      <c r="N4354">
        <v>15</v>
      </c>
      <c r="P4354" cm="1">
        <f t="array" ref="P4354">IF(Q4354&gt;0,INDEX(Q4354:Q16488,MATCH(TRUE,INDEX(Q4354:Q16488="",,),0)-1),"")</f>
        <v>2</v>
      </c>
      <c r="Q4354">
        <v>2</v>
      </c>
      <c r="R4354">
        <f>IF(P4354="","",0)</f>
        <v>0</v>
      </c>
    </row>
    <row r="4355" spans="1:18" x14ac:dyDescent="0.3">
      <c r="A4355" t="s">
        <v>644</v>
      </c>
      <c r="B4355" s="1">
        <v>38917</v>
      </c>
      <c r="C4355" t="s">
        <v>598</v>
      </c>
      <c r="D4355" t="s">
        <v>658</v>
      </c>
      <c r="E4355" t="s">
        <v>659</v>
      </c>
      <c r="G4355" t="s">
        <v>19</v>
      </c>
      <c r="H4355" t="s">
        <v>87</v>
      </c>
      <c r="I4355" t="s">
        <v>21</v>
      </c>
      <c r="J4355" t="s">
        <v>73</v>
      </c>
      <c r="K4355">
        <v>259</v>
      </c>
      <c r="L4355">
        <v>13</v>
      </c>
      <c r="M4355" t="s">
        <v>660</v>
      </c>
      <c r="N4355">
        <v>15.5</v>
      </c>
      <c r="P4355" cm="1">
        <f t="array" ref="P4355">IF(Q4355&gt;0,INDEX(Q4355:Q16489,MATCH(TRUE,INDEX(Q4355:Q16489="",,),0)-1),"")</f>
        <v>2</v>
      </c>
      <c r="Q4355">
        <v>2</v>
      </c>
      <c r="R4355">
        <f>IF(P4355="","",0)</f>
        <v>0</v>
      </c>
    </row>
    <row r="4356" spans="1:18" x14ac:dyDescent="0.3">
      <c r="A4356" t="s">
        <v>644</v>
      </c>
      <c r="B4356" s="1">
        <v>38917</v>
      </c>
      <c r="C4356" t="s">
        <v>598</v>
      </c>
      <c r="D4356" t="s">
        <v>658</v>
      </c>
      <c r="E4356" t="s">
        <v>659</v>
      </c>
      <c r="G4356" s="6" t="s">
        <v>88</v>
      </c>
      <c r="H4356" t="s">
        <v>72</v>
      </c>
      <c r="I4356" t="s">
        <v>21</v>
      </c>
      <c r="J4356" t="s">
        <v>73</v>
      </c>
      <c r="K4356">
        <v>19</v>
      </c>
      <c r="L4356">
        <v>10</v>
      </c>
      <c r="M4356" t="s">
        <v>660</v>
      </c>
      <c r="N4356">
        <v>10</v>
      </c>
      <c r="P4356" cm="1">
        <f t="array" ref="P4356">IF(Q4356&gt;0,INDEX(Q4356:Q16490,MATCH(TRUE,INDEX(Q4356:Q16490="",,),0)-1),"")</f>
        <v>2</v>
      </c>
      <c r="Q4356">
        <v>2</v>
      </c>
      <c r="R4356">
        <f>IF(P4356="","",0)</f>
        <v>0</v>
      </c>
    </row>
    <row r="4357" spans="1:18" x14ac:dyDescent="0.3">
      <c r="P4357" t="str" cm="1">
        <f t="array" ref="P4357">IF(Q4357&gt;0,INDEX(Q4357:Q16491,MATCH(TRUE,INDEX(Q4357:Q16491="",,),0)-1),"")</f>
        <v/>
      </c>
      <c r="R4357" t="str">
        <f>IF(P4357="","",0)</f>
        <v/>
      </c>
    </row>
    <row r="4358" spans="1:18" x14ac:dyDescent="0.3">
      <c r="A4358" s="3" t="s">
        <v>644</v>
      </c>
      <c r="B4358" s="4">
        <v>38889</v>
      </c>
      <c r="C4358" s="3" t="s">
        <v>598</v>
      </c>
      <c r="D4358" s="3" t="s">
        <v>661</v>
      </c>
      <c r="E4358" s="3" t="s">
        <v>662</v>
      </c>
      <c r="F4358" s="3" t="s">
        <v>91</v>
      </c>
      <c r="G4358" s="3" t="s">
        <v>19</v>
      </c>
      <c r="H4358" s="3" t="s">
        <v>85</v>
      </c>
      <c r="I4358" s="3" t="s">
        <v>45</v>
      </c>
      <c r="J4358" s="3" t="s">
        <v>93</v>
      </c>
      <c r="K4358" s="3">
        <v>56.1</v>
      </c>
      <c r="L4358" s="3">
        <v>164</v>
      </c>
      <c r="M4358" s="3" t="s">
        <v>94</v>
      </c>
      <c r="N4358" s="3"/>
      <c r="O4358" s="3"/>
      <c r="P4358" s="3" t="str" cm="1">
        <f t="array" ref="P4358">IF(Q4358&gt;0,INDEX(Q4358:Q16492,MATCH(TRUE,INDEX(Q4358:Q16492="",,),0)-1),"")</f>
        <v/>
      </c>
      <c r="Q4358" s="3"/>
      <c r="R4358">
        <v>0</v>
      </c>
    </row>
    <row r="4359" spans="1:18" x14ac:dyDescent="0.3">
      <c r="A4359" t="s">
        <v>644</v>
      </c>
      <c r="B4359" s="1">
        <v>38889</v>
      </c>
      <c r="C4359" t="s">
        <v>598</v>
      </c>
      <c r="D4359" t="s">
        <v>661</v>
      </c>
      <c r="E4359" t="s">
        <v>662</v>
      </c>
      <c r="F4359" t="s">
        <v>91</v>
      </c>
      <c r="G4359" t="s">
        <v>19</v>
      </c>
      <c r="H4359" t="s">
        <v>92</v>
      </c>
      <c r="I4359" t="s">
        <v>45</v>
      </c>
      <c r="J4359" t="s">
        <v>93</v>
      </c>
      <c r="K4359">
        <v>192.9</v>
      </c>
      <c r="L4359">
        <v>370</v>
      </c>
      <c r="M4359" t="s">
        <v>94</v>
      </c>
      <c r="P4359" t="str" cm="1">
        <f t="array" ref="P4359">IF(Q4359&gt;0,INDEX(Q4359:Q16493,MATCH(TRUE,INDEX(Q4359:Q16493="",,),0)-1),"")</f>
        <v/>
      </c>
      <c r="R4359">
        <v>0</v>
      </c>
    </row>
    <row r="4360" spans="1:18" x14ac:dyDescent="0.3">
      <c r="A4360" t="s">
        <v>644</v>
      </c>
      <c r="B4360" s="1">
        <v>38889</v>
      </c>
      <c r="C4360" t="s">
        <v>598</v>
      </c>
      <c r="D4360" t="s">
        <v>661</v>
      </c>
      <c r="E4360" t="s">
        <v>662</v>
      </c>
      <c r="F4360" t="s">
        <v>91</v>
      </c>
      <c r="G4360" t="s">
        <v>19</v>
      </c>
      <c r="H4360" t="s">
        <v>199</v>
      </c>
      <c r="I4360" t="s">
        <v>45</v>
      </c>
      <c r="J4360" t="s">
        <v>93</v>
      </c>
      <c r="K4360">
        <v>147.69999999999999</v>
      </c>
      <c r="L4360">
        <v>87</v>
      </c>
      <c r="M4360" t="s">
        <v>94</v>
      </c>
      <c r="P4360" t="str" cm="1">
        <f t="array" ref="P4360">IF(Q4360&gt;0,INDEX(Q4360:Q16494,MATCH(TRUE,INDEX(Q4360:Q16494="",,),0)-1),"")</f>
        <v/>
      </c>
      <c r="R4360">
        <v>0</v>
      </c>
    </row>
    <row r="4361" spans="1:18" x14ac:dyDescent="0.3">
      <c r="A4361" t="s">
        <v>644</v>
      </c>
      <c r="B4361" s="1">
        <v>38889</v>
      </c>
      <c r="C4361" t="s">
        <v>598</v>
      </c>
      <c r="D4361" t="s">
        <v>661</v>
      </c>
      <c r="E4361" t="s">
        <v>662</v>
      </c>
      <c r="F4361" t="s">
        <v>91</v>
      </c>
      <c r="G4361" t="s">
        <v>19</v>
      </c>
      <c r="H4361" t="s">
        <v>87</v>
      </c>
      <c r="I4361" t="s">
        <v>45</v>
      </c>
      <c r="J4361" t="s">
        <v>93</v>
      </c>
      <c r="K4361">
        <v>114.3</v>
      </c>
      <c r="L4361">
        <v>64</v>
      </c>
      <c r="M4361" t="s">
        <v>94</v>
      </c>
      <c r="P4361" t="str" cm="1">
        <f t="array" ref="P4361">IF(Q4361&gt;0,INDEX(Q4361:Q16495,MATCH(TRUE,INDEX(Q4361:Q16495="",,),0)-1),"")</f>
        <v/>
      </c>
      <c r="R4361">
        <v>0</v>
      </c>
    </row>
    <row r="4362" spans="1:18" x14ac:dyDescent="0.3">
      <c r="A4362" t="s">
        <v>644</v>
      </c>
      <c r="B4362" s="1">
        <v>38889</v>
      </c>
      <c r="C4362" t="s">
        <v>598</v>
      </c>
      <c r="D4362" t="s">
        <v>661</v>
      </c>
      <c r="E4362" t="s">
        <v>662</v>
      </c>
      <c r="F4362" t="s">
        <v>91</v>
      </c>
      <c r="G4362" t="s">
        <v>19</v>
      </c>
      <c r="H4362" t="s">
        <v>92</v>
      </c>
      <c r="I4362" t="s">
        <v>21</v>
      </c>
      <c r="J4362" t="s">
        <v>73</v>
      </c>
      <c r="K4362">
        <v>511</v>
      </c>
      <c r="L4362">
        <v>14.6</v>
      </c>
      <c r="M4362" t="s">
        <v>94</v>
      </c>
      <c r="P4362" t="str" cm="1">
        <f t="array" ref="P4362">IF(Q4362&gt;0,INDEX(Q4362:Q16496,MATCH(TRUE,INDEX(Q4362:Q16496="",,),0)-1),"")</f>
        <v/>
      </c>
      <c r="R4362">
        <v>0</v>
      </c>
    </row>
    <row r="4363" spans="1:18" x14ac:dyDescent="0.3">
      <c r="A4363" t="s">
        <v>644</v>
      </c>
      <c r="B4363" s="1">
        <v>38889</v>
      </c>
      <c r="C4363" t="s">
        <v>598</v>
      </c>
      <c r="D4363" t="s">
        <v>661</v>
      </c>
      <c r="E4363" t="s">
        <v>662</v>
      </c>
      <c r="F4363" t="s">
        <v>91</v>
      </c>
      <c r="G4363" t="s">
        <v>19</v>
      </c>
      <c r="H4363" t="s">
        <v>199</v>
      </c>
      <c r="I4363" t="s">
        <v>21</v>
      </c>
      <c r="J4363" t="s">
        <v>73</v>
      </c>
      <c r="K4363">
        <v>493</v>
      </c>
      <c r="L4363">
        <v>13.2</v>
      </c>
      <c r="M4363" t="s">
        <v>94</v>
      </c>
      <c r="P4363" t="str" cm="1">
        <f t="array" ref="P4363">IF(Q4363&gt;0,INDEX(Q4363:Q16497,MATCH(TRUE,INDEX(Q4363:Q16497="",,),0)-1),"")</f>
        <v/>
      </c>
      <c r="R4363">
        <v>0</v>
      </c>
    </row>
    <row r="4364" spans="1:18" x14ac:dyDescent="0.3">
      <c r="A4364" t="s">
        <v>644</v>
      </c>
      <c r="B4364" s="1">
        <v>38889</v>
      </c>
      <c r="C4364" t="s">
        <v>598</v>
      </c>
      <c r="D4364" t="s">
        <v>661</v>
      </c>
      <c r="E4364" t="s">
        <v>662</v>
      </c>
      <c r="F4364" t="s">
        <v>91</v>
      </c>
      <c r="G4364" t="s">
        <v>19</v>
      </c>
      <c r="H4364" t="s">
        <v>87</v>
      </c>
      <c r="I4364" t="s">
        <v>21</v>
      </c>
      <c r="J4364" t="s">
        <v>73</v>
      </c>
      <c r="K4364">
        <v>373</v>
      </c>
      <c r="L4364">
        <v>18.3</v>
      </c>
      <c r="M4364" t="s">
        <v>94</v>
      </c>
      <c r="P4364" t="str" cm="1">
        <f t="array" ref="P4364">IF(Q4364&gt;0,INDEX(Q4364:Q16498,MATCH(TRUE,INDEX(Q4364:Q16498="",,),0)-1),"")</f>
        <v/>
      </c>
      <c r="R4364">
        <v>0</v>
      </c>
    </row>
    <row r="4365" spans="1:18" x14ac:dyDescent="0.3">
      <c r="A4365" t="s">
        <v>644</v>
      </c>
      <c r="B4365" s="1">
        <v>38889</v>
      </c>
      <c r="C4365" t="s">
        <v>598</v>
      </c>
      <c r="D4365" t="s">
        <v>661</v>
      </c>
      <c r="E4365" t="s">
        <v>662</v>
      </c>
      <c r="F4365" t="s">
        <v>91</v>
      </c>
      <c r="G4365" s="6" t="s">
        <v>88</v>
      </c>
      <c r="H4365" t="s">
        <v>67</v>
      </c>
      <c r="I4365" t="s">
        <v>45</v>
      </c>
      <c r="J4365" t="s">
        <v>93</v>
      </c>
      <c r="K4365">
        <v>24</v>
      </c>
      <c r="L4365">
        <v>94</v>
      </c>
      <c r="M4365" t="s">
        <v>94</v>
      </c>
      <c r="P4365" t="str" cm="1">
        <f t="array" ref="P4365">IF(Q4365&gt;0,INDEX(Q4365:Q16499,MATCH(TRUE,INDEX(Q4365:Q16499="",,),0)-1),"")</f>
        <v/>
      </c>
      <c r="R4365">
        <v>0</v>
      </c>
    </row>
    <row r="4366" spans="1:18" x14ac:dyDescent="0.3">
      <c r="A4366" t="s">
        <v>644</v>
      </c>
      <c r="B4366" s="1">
        <v>38889</v>
      </c>
      <c r="C4366" t="s">
        <v>598</v>
      </c>
      <c r="D4366" t="s">
        <v>661</v>
      </c>
      <c r="E4366" t="s">
        <v>662</v>
      </c>
      <c r="F4366" t="s">
        <v>91</v>
      </c>
      <c r="G4366" s="6" t="s">
        <v>88</v>
      </c>
      <c r="H4366" t="s">
        <v>85</v>
      </c>
      <c r="I4366" t="s">
        <v>21</v>
      </c>
      <c r="J4366" t="s">
        <v>73</v>
      </c>
      <c r="K4366">
        <v>387</v>
      </c>
      <c r="L4366">
        <v>12.3</v>
      </c>
      <c r="M4366" t="s">
        <v>94</v>
      </c>
      <c r="P4366" t="str" cm="1">
        <f t="array" ref="P4366">IF(Q4366&gt;0,INDEX(Q4366:Q16500,MATCH(TRUE,INDEX(Q4366:Q16500="",,),0)-1),"")</f>
        <v/>
      </c>
      <c r="R4366">
        <v>0</v>
      </c>
    </row>
    <row r="4367" spans="1:18" x14ac:dyDescent="0.3">
      <c r="A4367" t="s">
        <v>644</v>
      </c>
      <c r="B4367" s="1">
        <v>38889</v>
      </c>
      <c r="C4367" t="s">
        <v>598</v>
      </c>
      <c r="D4367" t="s">
        <v>661</v>
      </c>
      <c r="E4367" t="s">
        <v>662</v>
      </c>
      <c r="F4367" t="s">
        <v>91</v>
      </c>
      <c r="G4367" s="6" t="s">
        <v>88</v>
      </c>
      <c r="H4367" t="s">
        <v>67</v>
      </c>
      <c r="I4367" t="s">
        <v>21</v>
      </c>
      <c r="J4367" t="s">
        <v>73</v>
      </c>
      <c r="K4367">
        <v>61</v>
      </c>
      <c r="L4367">
        <v>15.5</v>
      </c>
      <c r="M4367" t="s">
        <v>94</v>
      </c>
      <c r="P4367" t="str" cm="1">
        <f t="array" ref="P4367">IF(Q4367&gt;0,INDEX(Q4367:Q16501,MATCH(TRUE,INDEX(Q4367:Q16501="",,),0)-1),"")</f>
        <v/>
      </c>
      <c r="R4367">
        <v>0</v>
      </c>
    </row>
    <row r="4368" spans="1:18" x14ac:dyDescent="0.3">
      <c r="A4368" t="s">
        <v>644</v>
      </c>
      <c r="B4368" s="1">
        <v>38889</v>
      </c>
      <c r="C4368" t="s">
        <v>598</v>
      </c>
      <c r="D4368" t="s">
        <v>661</v>
      </c>
      <c r="E4368" t="s">
        <v>662</v>
      </c>
      <c r="F4368" t="s">
        <v>91</v>
      </c>
      <c r="G4368" s="6" t="s">
        <v>88</v>
      </c>
      <c r="H4368" t="s">
        <v>72</v>
      </c>
      <c r="I4368" t="s">
        <v>21</v>
      </c>
      <c r="J4368" t="s">
        <v>73</v>
      </c>
      <c r="K4368">
        <v>26</v>
      </c>
      <c r="L4368">
        <v>13.3</v>
      </c>
      <c r="M4368" t="s">
        <v>94</v>
      </c>
      <c r="P4368" t="str" cm="1">
        <f t="array" ref="P4368">IF(Q4368&gt;0,INDEX(Q4368:Q16502,MATCH(TRUE,INDEX(Q4368:Q16502="",,),0)-1),"")</f>
        <v/>
      </c>
      <c r="R4368">
        <v>0</v>
      </c>
    </row>
    <row r="4369" spans="1:18" x14ac:dyDescent="0.3">
      <c r="P4369" t="str" cm="1">
        <f t="array" ref="P4369">IF(Q4369&gt;0,INDEX(Q4369:Q16503,MATCH(TRUE,INDEX(Q4369:Q16503="",,),0)-1),"")</f>
        <v/>
      </c>
      <c r="R4369" t="str">
        <f>IF(P4369="","",0)</f>
        <v/>
      </c>
    </row>
    <row r="4370" spans="1:18" x14ac:dyDescent="0.3">
      <c r="A4370" t="s">
        <v>644</v>
      </c>
      <c r="B4370" s="1">
        <v>38889</v>
      </c>
      <c r="C4370" t="s">
        <v>598</v>
      </c>
      <c r="D4370" t="s">
        <v>663</v>
      </c>
      <c r="E4370" t="s">
        <v>664</v>
      </c>
      <c r="G4370" t="s">
        <v>19</v>
      </c>
      <c r="H4370" t="s">
        <v>92</v>
      </c>
      <c r="I4370" t="s">
        <v>45</v>
      </c>
      <c r="J4370" t="s">
        <v>93</v>
      </c>
      <c r="K4370">
        <v>149</v>
      </c>
      <c r="L4370">
        <v>409</v>
      </c>
      <c r="M4370" t="s">
        <v>665</v>
      </c>
      <c r="N4370">
        <v>499</v>
      </c>
      <c r="O4370" t="s">
        <v>24</v>
      </c>
      <c r="P4370" cm="1">
        <f t="array" ref="P4370">IF(Q4370&gt;0,INDEX(Q4370:Q16504,MATCH(TRUE,INDEX(Q4370:Q16504="",,),0)-1),"")</f>
        <v>1</v>
      </c>
      <c r="Q4370">
        <v>1</v>
      </c>
      <c r="R4370">
        <f>IF(P4370="","",0)</f>
        <v>0</v>
      </c>
    </row>
    <row r="4371" spans="1:18" x14ac:dyDescent="0.3">
      <c r="A4371" t="s">
        <v>644</v>
      </c>
      <c r="B4371" s="1">
        <v>38889</v>
      </c>
      <c r="C4371" t="s">
        <v>598</v>
      </c>
      <c r="D4371" t="s">
        <v>663</v>
      </c>
      <c r="E4371" t="s">
        <v>664</v>
      </c>
      <c r="G4371" t="s">
        <v>19</v>
      </c>
      <c r="H4371" t="s">
        <v>92</v>
      </c>
      <c r="I4371" t="s">
        <v>21</v>
      </c>
      <c r="J4371" t="s">
        <v>73</v>
      </c>
      <c r="K4371">
        <v>307</v>
      </c>
      <c r="L4371">
        <v>12</v>
      </c>
      <c r="M4371" t="s">
        <v>665</v>
      </c>
      <c r="N4371">
        <v>12</v>
      </c>
      <c r="O4371" t="s">
        <v>24</v>
      </c>
      <c r="P4371" cm="1">
        <f t="array" ref="P4371">IF(Q4371&gt;0,INDEX(Q4371:Q16505,MATCH(TRUE,INDEX(Q4371:Q16505="",,),0)-1),"")</f>
        <v>1</v>
      </c>
      <c r="Q4371">
        <v>1</v>
      </c>
      <c r="R4371">
        <f>IF(P4371="","",0)</f>
        <v>0</v>
      </c>
    </row>
    <row r="4372" spans="1:18" x14ac:dyDescent="0.3">
      <c r="A4372" t="s">
        <v>644</v>
      </c>
      <c r="B4372" s="1">
        <v>38889</v>
      </c>
      <c r="C4372" t="s">
        <v>598</v>
      </c>
      <c r="D4372" t="s">
        <v>663</v>
      </c>
      <c r="E4372" t="s">
        <v>664</v>
      </c>
      <c r="G4372" s="6" t="s">
        <v>88</v>
      </c>
      <c r="H4372" t="s">
        <v>199</v>
      </c>
      <c r="I4372" t="s">
        <v>45</v>
      </c>
      <c r="J4372" t="s">
        <v>93</v>
      </c>
      <c r="K4372">
        <v>15</v>
      </c>
      <c r="L4372">
        <v>39</v>
      </c>
      <c r="M4372" t="s">
        <v>665</v>
      </c>
      <c r="N4372">
        <v>39</v>
      </c>
      <c r="O4372" t="s">
        <v>24</v>
      </c>
      <c r="P4372" cm="1">
        <f t="array" ref="P4372">IF(Q4372&gt;0,INDEX(Q4372:Q16506,MATCH(TRUE,INDEX(Q4372:Q16506="",,),0)-1),"")</f>
        <v>1</v>
      </c>
      <c r="Q4372">
        <v>1</v>
      </c>
      <c r="R4372">
        <f>IF(P4372="","",0)</f>
        <v>0</v>
      </c>
    </row>
    <row r="4373" spans="1:18" x14ac:dyDescent="0.3">
      <c r="A4373" t="s">
        <v>644</v>
      </c>
      <c r="B4373" s="1">
        <v>38889</v>
      </c>
      <c r="C4373" t="s">
        <v>598</v>
      </c>
      <c r="D4373" t="s">
        <v>663</v>
      </c>
      <c r="E4373" t="s">
        <v>664</v>
      </c>
      <c r="G4373" s="6" t="s">
        <v>88</v>
      </c>
      <c r="H4373" t="s">
        <v>85</v>
      </c>
      <c r="I4373" t="s">
        <v>21</v>
      </c>
      <c r="J4373" t="s">
        <v>73</v>
      </c>
      <c r="K4373">
        <v>28</v>
      </c>
      <c r="L4373">
        <v>9</v>
      </c>
      <c r="M4373" t="s">
        <v>665</v>
      </c>
      <c r="N4373">
        <v>9</v>
      </c>
      <c r="O4373" t="s">
        <v>24</v>
      </c>
      <c r="P4373" cm="1">
        <f t="array" ref="P4373">IF(Q4373&gt;0,INDEX(Q4373:Q16507,MATCH(TRUE,INDEX(Q4373:Q16507="",,),0)-1),"")</f>
        <v>1</v>
      </c>
      <c r="Q4373">
        <v>1</v>
      </c>
      <c r="R4373">
        <f>IF(P4373="","",0)</f>
        <v>0</v>
      </c>
    </row>
    <row r="4374" spans="1:18" x14ac:dyDescent="0.3">
      <c r="A4374" t="s">
        <v>644</v>
      </c>
      <c r="B4374" s="1">
        <v>38889</v>
      </c>
      <c r="C4374" t="s">
        <v>598</v>
      </c>
      <c r="D4374" t="s">
        <v>663</v>
      </c>
      <c r="E4374" t="s">
        <v>664</v>
      </c>
      <c r="G4374" s="6" t="s">
        <v>88</v>
      </c>
      <c r="H4374" t="s">
        <v>199</v>
      </c>
      <c r="I4374" t="s">
        <v>21</v>
      </c>
      <c r="J4374" t="s">
        <v>73</v>
      </c>
      <c r="K4374">
        <v>50</v>
      </c>
      <c r="L4374">
        <v>14</v>
      </c>
      <c r="M4374" t="s">
        <v>665</v>
      </c>
      <c r="N4374">
        <v>14</v>
      </c>
      <c r="O4374" t="s">
        <v>24</v>
      </c>
      <c r="P4374" cm="1">
        <f t="array" ref="P4374">IF(Q4374&gt;0,INDEX(Q4374:Q16508,MATCH(TRUE,INDEX(Q4374:Q16508="",,),0)-1),"")</f>
        <v>1</v>
      </c>
      <c r="Q4374">
        <v>1</v>
      </c>
      <c r="R4374">
        <f>IF(P4374="","",0)</f>
        <v>0</v>
      </c>
    </row>
    <row r="4375" spans="1:18" x14ac:dyDescent="0.3">
      <c r="P4375" t="str" cm="1">
        <f t="array" ref="P4375">IF(Q4375&gt;0,INDEX(Q4375:Q16509,MATCH(TRUE,INDEX(Q4375:Q16509="",,),0)-1),"")</f>
        <v/>
      </c>
      <c r="R4375" t="str">
        <f>IF(P4375="","",0)</f>
        <v/>
      </c>
    </row>
    <row r="4376" spans="1:18" x14ac:dyDescent="0.3">
      <c r="A4376" t="s">
        <v>666</v>
      </c>
      <c r="B4376" s="1">
        <v>38841</v>
      </c>
      <c r="C4376" t="s">
        <v>667</v>
      </c>
      <c r="D4376" t="s">
        <v>668</v>
      </c>
      <c r="E4376" t="s">
        <v>669</v>
      </c>
      <c r="G4376" t="s">
        <v>19</v>
      </c>
      <c r="H4376" t="s">
        <v>20</v>
      </c>
      <c r="I4376" t="s">
        <v>45</v>
      </c>
      <c r="J4376" t="s">
        <v>93</v>
      </c>
      <c r="K4376">
        <v>122</v>
      </c>
      <c r="L4376">
        <v>115</v>
      </c>
      <c r="M4376" t="s">
        <v>117</v>
      </c>
      <c r="N4376">
        <v>747</v>
      </c>
      <c r="O4376" t="s">
        <v>24</v>
      </c>
      <c r="P4376" cm="1">
        <f t="array" ref="P4376">IF(Q4376&gt;0,INDEX(Q4376:Q16510,MATCH(TRUE,INDEX(Q4376:Q16510="",,),0)-1),"")</f>
        <v>3</v>
      </c>
      <c r="Q4376">
        <f>INT((ROW()-4376)/12)+1</f>
        <v>1</v>
      </c>
      <c r="R4376">
        <f>IF(P4376="","",0)</f>
        <v>0</v>
      </c>
    </row>
    <row r="4377" spans="1:18" x14ac:dyDescent="0.3">
      <c r="A4377" t="s">
        <v>666</v>
      </c>
      <c r="B4377" s="1">
        <v>38841</v>
      </c>
      <c r="C4377" t="s">
        <v>667</v>
      </c>
      <c r="D4377" t="s">
        <v>668</v>
      </c>
      <c r="E4377" t="s">
        <v>669</v>
      </c>
      <c r="G4377" t="s">
        <v>19</v>
      </c>
      <c r="H4377" t="s">
        <v>95</v>
      </c>
      <c r="I4377" t="s">
        <v>21</v>
      </c>
      <c r="J4377" t="s">
        <v>73</v>
      </c>
      <c r="K4377">
        <v>1409</v>
      </c>
      <c r="L4377">
        <v>18</v>
      </c>
      <c r="M4377" t="s">
        <v>117</v>
      </c>
      <c r="N4377">
        <v>25</v>
      </c>
      <c r="O4377" t="s">
        <v>24</v>
      </c>
      <c r="P4377" cm="1">
        <f t="array" ref="P4377">IF(Q4377&gt;0,INDEX(Q4377:Q16511,MATCH(TRUE,INDEX(Q4377:Q16511="",,),0)-1),"")</f>
        <v>3</v>
      </c>
      <c r="Q4377">
        <f t="shared" ref="Q4377:Q4411" si="98">INT((ROW()-4376)/12)+1</f>
        <v>1</v>
      </c>
      <c r="R4377">
        <f>IF(P4377="","",0)</f>
        <v>0</v>
      </c>
    </row>
    <row r="4378" spans="1:18" x14ac:dyDescent="0.3">
      <c r="A4378" t="s">
        <v>666</v>
      </c>
      <c r="B4378" s="1">
        <v>38841</v>
      </c>
      <c r="C4378" t="s">
        <v>667</v>
      </c>
      <c r="D4378" t="s">
        <v>668</v>
      </c>
      <c r="E4378" t="s">
        <v>669</v>
      </c>
      <c r="G4378" t="s">
        <v>19</v>
      </c>
      <c r="H4378" t="s">
        <v>20</v>
      </c>
      <c r="I4378" t="s">
        <v>21</v>
      </c>
      <c r="J4378" t="s">
        <v>73</v>
      </c>
      <c r="K4378">
        <v>1569</v>
      </c>
      <c r="L4378">
        <v>17</v>
      </c>
      <c r="M4378" t="s">
        <v>117</v>
      </c>
      <c r="N4378">
        <v>22</v>
      </c>
      <c r="O4378" t="s">
        <v>24</v>
      </c>
      <c r="P4378" cm="1">
        <f t="array" ref="P4378">IF(Q4378&gt;0,INDEX(Q4378:Q16512,MATCH(TRUE,INDEX(Q4378:Q16512="",,),0)-1),"")</f>
        <v>3</v>
      </c>
      <c r="Q4378">
        <f t="shared" si="98"/>
        <v>1</v>
      </c>
      <c r="R4378">
        <f>IF(P4378="","",0)</f>
        <v>0</v>
      </c>
    </row>
    <row r="4379" spans="1:18" x14ac:dyDescent="0.3">
      <c r="A4379" t="s">
        <v>666</v>
      </c>
      <c r="B4379" s="1">
        <v>38841</v>
      </c>
      <c r="C4379" t="s">
        <v>667</v>
      </c>
      <c r="D4379" t="s">
        <v>668</v>
      </c>
      <c r="E4379" t="s">
        <v>669</v>
      </c>
      <c r="G4379" s="6" t="s">
        <v>88</v>
      </c>
      <c r="H4379" t="s">
        <v>92</v>
      </c>
      <c r="I4379" t="s">
        <v>45</v>
      </c>
      <c r="J4379" t="s">
        <v>93</v>
      </c>
      <c r="K4379">
        <v>38</v>
      </c>
      <c r="L4379">
        <v>205</v>
      </c>
      <c r="M4379" t="s">
        <v>117</v>
      </c>
      <c r="N4379">
        <v>205</v>
      </c>
      <c r="O4379" t="s">
        <v>24</v>
      </c>
      <c r="P4379" cm="1">
        <f t="array" ref="P4379">IF(Q4379&gt;0,INDEX(Q4379:Q16513,MATCH(TRUE,INDEX(Q4379:Q16513="",,),0)-1),"")</f>
        <v>3</v>
      </c>
      <c r="Q4379">
        <f t="shared" si="98"/>
        <v>1</v>
      </c>
      <c r="R4379">
        <f>IF(P4379="","",0)</f>
        <v>0</v>
      </c>
    </row>
    <row r="4380" spans="1:18" x14ac:dyDescent="0.3">
      <c r="A4380" t="s">
        <v>666</v>
      </c>
      <c r="B4380" s="1">
        <v>38841</v>
      </c>
      <c r="C4380" t="s">
        <v>667</v>
      </c>
      <c r="D4380" t="s">
        <v>668</v>
      </c>
      <c r="E4380" t="s">
        <v>669</v>
      </c>
      <c r="G4380" s="6" t="s">
        <v>88</v>
      </c>
      <c r="H4380" t="s">
        <v>199</v>
      </c>
      <c r="I4380" t="s">
        <v>45</v>
      </c>
      <c r="J4380" t="s">
        <v>93</v>
      </c>
      <c r="K4380">
        <v>93.7</v>
      </c>
      <c r="L4380">
        <v>77</v>
      </c>
      <c r="M4380" t="s">
        <v>117</v>
      </c>
      <c r="N4380">
        <v>77</v>
      </c>
      <c r="O4380" t="s">
        <v>24</v>
      </c>
      <c r="P4380" cm="1">
        <f t="array" ref="P4380">IF(Q4380&gt;0,INDEX(Q4380:Q16514,MATCH(TRUE,INDEX(Q4380:Q16514="",,),0)-1),"")</f>
        <v>3</v>
      </c>
      <c r="Q4380">
        <f t="shared" si="98"/>
        <v>1</v>
      </c>
      <c r="R4380">
        <f>IF(P4380="","",0)</f>
        <v>0</v>
      </c>
    </row>
    <row r="4381" spans="1:18" x14ac:dyDescent="0.3">
      <c r="A4381" t="s">
        <v>666</v>
      </c>
      <c r="B4381" s="1">
        <v>38841</v>
      </c>
      <c r="C4381" t="s">
        <v>667</v>
      </c>
      <c r="D4381" t="s">
        <v>668</v>
      </c>
      <c r="E4381" t="s">
        <v>669</v>
      </c>
      <c r="G4381" s="6" t="s">
        <v>88</v>
      </c>
      <c r="H4381" t="s">
        <v>36</v>
      </c>
      <c r="I4381" t="s">
        <v>45</v>
      </c>
      <c r="J4381" t="s">
        <v>93</v>
      </c>
      <c r="K4381">
        <v>141.9</v>
      </c>
      <c r="L4381">
        <v>36</v>
      </c>
      <c r="M4381" t="s">
        <v>117</v>
      </c>
      <c r="N4381">
        <v>36</v>
      </c>
      <c r="O4381" t="s">
        <v>24</v>
      </c>
      <c r="P4381" cm="1">
        <f t="array" ref="P4381">IF(Q4381&gt;0,INDEX(Q4381:Q16515,MATCH(TRUE,INDEX(Q4381:Q16515="",,),0)-1),"")</f>
        <v>3</v>
      </c>
      <c r="Q4381">
        <f t="shared" si="98"/>
        <v>1</v>
      </c>
      <c r="R4381">
        <f>IF(P4381="","",0)</f>
        <v>0</v>
      </c>
    </row>
    <row r="4382" spans="1:18" x14ac:dyDescent="0.3">
      <c r="A4382" t="s">
        <v>666</v>
      </c>
      <c r="B4382" s="1">
        <v>38841</v>
      </c>
      <c r="C4382" t="s">
        <v>667</v>
      </c>
      <c r="D4382" t="s">
        <v>668</v>
      </c>
      <c r="E4382" t="s">
        <v>669</v>
      </c>
      <c r="G4382" s="6" t="s">
        <v>88</v>
      </c>
      <c r="H4382" t="s">
        <v>41</v>
      </c>
      <c r="I4382" t="s">
        <v>45</v>
      </c>
      <c r="J4382" t="s">
        <v>93</v>
      </c>
      <c r="K4382">
        <v>8.6</v>
      </c>
      <c r="L4382">
        <v>153</v>
      </c>
      <c r="M4382" t="s">
        <v>117</v>
      </c>
      <c r="N4382">
        <v>153</v>
      </c>
      <c r="O4382" t="s">
        <v>24</v>
      </c>
      <c r="P4382" cm="1">
        <f t="array" ref="P4382">IF(Q4382&gt;0,INDEX(Q4382:Q16516,MATCH(TRUE,INDEX(Q4382:Q16516="",,),0)-1),"")</f>
        <v>3</v>
      </c>
      <c r="Q4382">
        <f t="shared" si="98"/>
        <v>1</v>
      </c>
      <c r="R4382">
        <f>IF(P4382="","",0)</f>
        <v>0</v>
      </c>
    </row>
    <row r="4383" spans="1:18" x14ac:dyDescent="0.3">
      <c r="A4383" t="s">
        <v>666</v>
      </c>
      <c r="B4383" s="1">
        <v>38841</v>
      </c>
      <c r="C4383" t="s">
        <v>667</v>
      </c>
      <c r="D4383" t="s">
        <v>668</v>
      </c>
      <c r="E4383" t="s">
        <v>669</v>
      </c>
      <c r="G4383" s="6" t="s">
        <v>88</v>
      </c>
      <c r="H4383" t="s">
        <v>95</v>
      </c>
      <c r="I4383" t="s">
        <v>45</v>
      </c>
      <c r="J4383" t="s">
        <v>93</v>
      </c>
      <c r="K4383">
        <v>131.19999999999999</v>
      </c>
      <c r="L4383">
        <v>68</v>
      </c>
      <c r="M4383" t="s">
        <v>117</v>
      </c>
      <c r="N4383">
        <v>68</v>
      </c>
      <c r="O4383" t="s">
        <v>24</v>
      </c>
      <c r="P4383" cm="1">
        <f t="array" ref="P4383">IF(Q4383&gt;0,INDEX(Q4383:Q16517,MATCH(TRUE,INDEX(Q4383:Q16517="",,),0)-1),"")</f>
        <v>3</v>
      </c>
      <c r="Q4383">
        <f t="shared" si="98"/>
        <v>1</v>
      </c>
      <c r="R4383">
        <f>IF(P4383="","",0)</f>
        <v>0</v>
      </c>
    </row>
    <row r="4384" spans="1:18" x14ac:dyDescent="0.3">
      <c r="A4384" t="s">
        <v>666</v>
      </c>
      <c r="B4384" s="1">
        <v>38841</v>
      </c>
      <c r="C4384" t="s">
        <v>667</v>
      </c>
      <c r="D4384" t="s">
        <v>668</v>
      </c>
      <c r="E4384" t="s">
        <v>669</v>
      </c>
      <c r="G4384" s="6" t="s">
        <v>88</v>
      </c>
      <c r="H4384" t="s">
        <v>85</v>
      </c>
      <c r="I4384" t="s">
        <v>21</v>
      </c>
      <c r="J4384" t="s">
        <v>73</v>
      </c>
      <c r="K4384">
        <v>596</v>
      </c>
      <c r="L4384">
        <v>8</v>
      </c>
      <c r="M4384" t="s">
        <v>117</v>
      </c>
      <c r="N4384">
        <v>8</v>
      </c>
      <c r="O4384" t="s">
        <v>24</v>
      </c>
      <c r="P4384" cm="1">
        <f t="array" ref="P4384">IF(Q4384&gt;0,INDEX(Q4384:Q16518,MATCH(TRUE,INDEX(Q4384:Q16518="",,),0)-1),"")</f>
        <v>3</v>
      </c>
      <c r="Q4384">
        <f t="shared" si="98"/>
        <v>1</v>
      </c>
      <c r="R4384">
        <f>IF(P4384="","",0)</f>
        <v>0</v>
      </c>
    </row>
    <row r="4385" spans="1:18" x14ac:dyDescent="0.3">
      <c r="A4385" t="s">
        <v>666</v>
      </c>
      <c r="B4385" s="1">
        <v>38841</v>
      </c>
      <c r="C4385" t="s">
        <v>667</v>
      </c>
      <c r="D4385" t="s">
        <v>668</v>
      </c>
      <c r="E4385" t="s">
        <v>669</v>
      </c>
      <c r="G4385" s="6" t="s">
        <v>88</v>
      </c>
      <c r="H4385" t="s">
        <v>128</v>
      </c>
      <c r="I4385" t="s">
        <v>21</v>
      </c>
      <c r="J4385" t="s">
        <v>73</v>
      </c>
      <c r="K4385">
        <v>252</v>
      </c>
      <c r="L4385">
        <v>12.5</v>
      </c>
      <c r="M4385" t="s">
        <v>117</v>
      </c>
      <c r="N4385">
        <v>12.5</v>
      </c>
      <c r="O4385" t="s">
        <v>24</v>
      </c>
      <c r="P4385" cm="1">
        <f t="array" ref="P4385">IF(Q4385&gt;0,INDEX(Q4385:Q16519,MATCH(TRUE,INDEX(Q4385:Q16519="",,),0)-1),"")</f>
        <v>3</v>
      </c>
      <c r="Q4385">
        <f t="shared" si="98"/>
        <v>1</v>
      </c>
      <c r="R4385">
        <f>IF(P4385="","",0)</f>
        <v>0</v>
      </c>
    </row>
    <row r="4386" spans="1:18" x14ac:dyDescent="0.3">
      <c r="A4386" t="s">
        <v>666</v>
      </c>
      <c r="B4386" s="1">
        <v>38841</v>
      </c>
      <c r="C4386" t="s">
        <v>667</v>
      </c>
      <c r="D4386" t="s">
        <v>668</v>
      </c>
      <c r="E4386" t="s">
        <v>669</v>
      </c>
      <c r="G4386" s="6" t="s">
        <v>88</v>
      </c>
      <c r="H4386" t="s">
        <v>36</v>
      </c>
      <c r="I4386" t="s">
        <v>21</v>
      </c>
      <c r="J4386" t="s">
        <v>73</v>
      </c>
      <c r="K4386">
        <v>589</v>
      </c>
      <c r="L4386">
        <v>16</v>
      </c>
      <c r="M4386" t="s">
        <v>117</v>
      </c>
      <c r="N4386">
        <v>16</v>
      </c>
      <c r="O4386" t="s">
        <v>24</v>
      </c>
      <c r="P4386" cm="1">
        <f t="array" ref="P4386">IF(Q4386&gt;0,INDEX(Q4386:Q16520,MATCH(TRUE,INDEX(Q4386:Q16520="",,),0)-1),"")</f>
        <v>3</v>
      </c>
      <c r="Q4386">
        <f t="shared" si="98"/>
        <v>1</v>
      </c>
      <c r="R4386">
        <f>IF(P4386="","",0)</f>
        <v>0</v>
      </c>
    </row>
    <row r="4387" spans="1:18" x14ac:dyDescent="0.3">
      <c r="A4387" t="s">
        <v>666</v>
      </c>
      <c r="B4387" s="1">
        <v>38841</v>
      </c>
      <c r="C4387" t="s">
        <v>667</v>
      </c>
      <c r="D4387" t="s">
        <v>668</v>
      </c>
      <c r="E4387" t="s">
        <v>669</v>
      </c>
      <c r="G4387" s="6" t="s">
        <v>88</v>
      </c>
      <c r="H4387" t="s">
        <v>41</v>
      </c>
      <c r="I4387" t="s">
        <v>21</v>
      </c>
      <c r="J4387" t="s">
        <v>73</v>
      </c>
      <c r="K4387">
        <v>11</v>
      </c>
      <c r="L4387">
        <v>30</v>
      </c>
      <c r="M4387" t="s">
        <v>117</v>
      </c>
      <c r="N4387">
        <v>30</v>
      </c>
      <c r="O4387" t="s">
        <v>24</v>
      </c>
      <c r="P4387" cm="1">
        <f t="array" ref="P4387">IF(Q4387&gt;0,INDEX(Q4387:Q16521,MATCH(TRUE,INDEX(Q4387:Q16521="",,),0)-1),"")</f>
        <v>3</v>
      </c>
      <c r="Q4387">
        <f t="shared" si="98"/>
        <v>1</v>
      </c>
      <c r="R4387">
        <f>IF(P4387="","",0)</f>
        <v>0</v>
      </c>
    </row>
    <row r="4388" spans="1:18" x14ac:dyDescent="0.3">
      <c r="A4388" t="s">
        <v>666</v>
      </c>
      <c r="B4388" s="1">
        <v>38841</v>
      </c>
      <c r="C4388" t="s">
        <v>667</v>
      </c>
      <c r="D4388" t="s">
        <v>668</v>
      </c>
      <c r="E4388" t="s">
        <v>669</v>
      </c>
      <c r="G4388" t="s">
        <v>19</v>
      </c>
      <c r="H4388" t="s">
        <v>20</v>
      </c>
      <c r="I4388" t="s">
        <v>45</v>
      </c>
      <c r="J4388" t="s">
        <v>93</v>
      </c>
      <c r="K4388">
        <v>122</v>
      </c>
      <c r="L4388">
        <v>115</v>
      </c>
      <c r="M4388" t="s">
        <v>120</v>
      </c>
      <c r="N4388">
        <v>176</v>
      </c>
      <c r="P4388" cm="1">
        <f t="array" ref="P4388">IF(Q4388&gt;0,INDEX(Q4388:Q16522,MATCH(TRUE,INDEX(Q4388:Q16522="",,),0)-1),"")</f>
        <v>3</v>
      </c>
      <c r="Q4388">
        <f t="shared" si="98"/>
        <v>2</v>
      </c>
      <c r="R4388">
        <f>IF(P4388="","",0)</f>
        <v>0</v>
      </c>
    </row>
    <row r="4389" spans="1:18" x14ac:dyDescent="0.3">
      <c r="A4389" t="s">
        <v>666</v>
      </c>
      <c r="B4389" s="1">
        <v>38841</v>
      </c>
      <c r="C4389" t="s">
        <v>667</v>
      </c>
      <c r="D4389" t="s">
        <v>668</v>
      </c>
      <c r="E4389" t="s">
        <v>669</v>
      </c>
      <c r="G4389" t="s">
        <v>19</v>
      </c>
      <c r="H4389" t="s">
        <v>95</v>
      </c>
      <c r="I4389" t="s">
        <v>21</v>
      </c>
      <c r="J4389" t="s">
        <v>73</v>
      </c>
      <c r="K4389">
        <v>1409</v>
      </c>
      <c r="L4389">
        <v>18</v>
      </c>
      <c r="M4389" t="s">
        <v>120</v>
      </c>
      <c r="N4389">
        <v>25.55</v>
      </c>
      <c r="P4389" cm="1">
        <f t="array" ref="P4389">IF(Q4389&gt;0,INDEX(Q4389:Q16523,MATCH(TRUE,INDEX(Q4389:Q16523="",,),0)-1),"")</f>
        <v>3</v>
      </c>
      <c r="Q4389">
        <f t="shared" si="98"/>
        <v>2</v>
      </c>
      <c r="R4389">
        <f>IF(P4389="","",0)</f>
        <v>0</v>
      </c>
    </row>
    <row r="4390" spans="1:18" x14ac:dyDescent="0.3">
      <c r="A4390" t="s">
        <v>666</v>
      </c>
      <c r="B4390" s="1">
        <v>38841</v>
      </c>
      <c r="C4390" t="s">
        <v>667</v>
      </c>
      <c r="D4390" t="s">
        <v>668</v>
      </c>
      <c r="E4390" t="s">
        <v>669</v>
      </c>
      <c r="G4390" t="s">
        <v>19</v>
      </c>
      <c r="H4390" t="s">
        <v>20</v>
      </c>
      <c r="I4390" t="s">
        <v>21</v>
      </c>
      <c r="J4390" t="s">
        <v>73</v>
      </c>
      <c r="K4390">
        <v>1569</v>
      </c>
      <c r="L4390">
        <v>17</v>
      </c>
      <c r="M4390" t="s">
        <v>120</v>
      </c>
      <c r="N4390">
        <v>17</v>
      </c>
      <c r="P4390" cm="1">
        <f t="array" ref="P4390">IF(Q4390&gt;0,INDEX(Q4390:Q16524,MATCH(TRUE,INDEX(Q4390:Q16524="",,),0)-1),"")</f>
        <v>3</v>
      </c>
      <c r="Q4390">
        <f t="shared" si="98"/>
        <v>2</v>
      </c>
      <c r="R4390">
        <f>IF(P4390="","",0)</f>
        <v>0</v>
      </c>
    </row>
    <row r="4391" spans="1:18" x14ac:dyDescent="0.3">
      <c r="A4391" t="s">
        <v>666</v>
      </c>
      <c r="B4391" s="1">
        <v>38841</v>
      </c>
      <c r="C4391" t="s">
        <v>667</v>
      </c>
      <c r="D4391" t="s">
        <v>668</v>
      </c>
      <c r="E4391" t="s">
        <v>669</v>
      </c>
      <c r="G4391" s="6" t="s">
        <v>88</v>
      </c>
      <c r="H4391" t="s">
        <v>92</v>
      </c>
      <c r="I4391" t="s">
        <v>45</v>
      </c>
      <c r="J4391" t="s">
        <v>93</v>
      </c>
      <c r="K4391">
        <v>38</v>
      </c>
      <c r="L4391">
        <v>205</v>
      </c>
      <c r="M4391" t="s">
        <v>120</v>
      </c>
      <c r="N4391">
        <v>205</v>
      </c>
      <c r="P4391" cm="1">
        <f t="array" ref="P4391">IF(Q4391&gt;0,INDEX(Q4391:Q16525,MATCH(TRUE,INDEX(Q4391:Q16525="",,),0)-1),"")</f>
        <v>3</v>
      </c>
      <c r="Q4391">
        <f t="shared" si="98"/>
        <v>2</v>
      </c>
      <c r="R4391">
        <f>IF(P4391="","",0)</f>
        <v>0</v>
      </c>
    </row>
    <row r="4392" spans="1:18" x14ac:dyDescent="0.3">
      <c r="A4392" t="s">
        <v>666</v>
      </c>
      <c r="B4392" s="1">
        <v>38841</v>
      </c>
      <c r="C4392" t="s">
        <v>667</v>
      </c>
      <c r="D4392" t="s">
        <v>668</v>
      </c>
      <c r="E4392" t="s">
        <v>669</v>
      </c>
      <c r="G4392" s="6" t="s">
        <v>88</v>
      </c>
      <c r="H4392" t="s">
        <v>199</v>
      </c>
      <c r="I4392" t="s">
        <v>45</v>
      </c>
      <c r="J4392" t="s">
        <v>93</v>
      </c>
      <c r="K4392">
        <v>93.7</v>
      </c>
      <c r="L4392">
        <v>77</v>
      </c>
      <c r="M4392" t="s">
        <v>120</v>
      </c>
      <c r="N4392">
        <v>77</v>
      </c>
      <c r="P4392" cm="1">
        <f t="array" ref="P4392">IF(Q4392&gt;0,INDEX(Q4392:Q16526,MATCH(TRUE,INDEX(Q4392:Q16526="",,),0)-1),"")</f>
        <v>3</v>
      </c>
      <c r="Q4392">
        <f t="shared" si="98"/>
        <v>2</v>
      </c>
      <c r="R4392">
        <f>IF(P4392="","",0)</f>
        <v>0</v>
      </c>
    </row>
    <row r="4393" spans="1:18" x14ac:dyDescent="0.3">
      <c r="A4393" t="s">
        <v>666</v>
      </c>
      <c r="B4393" s="1">
        <v>38841</v>
      </c>
      <c r="C4393" t="s">
        <v>667</v>
      </c>
      <c r="D4393" t="s">
        <v>668</v>
      </c>
      <c r="E4393" t="s">
        <v>669</v>
      </c>
      <c r="G4393" s="6" t="s">
        <v>88</v>
      </c>
      <c r="H4393" t="s">
        <v>36</v>
      </c>
      <c r="I4393" t="s">
        <v>45</v>
      </c>
      <c r="J4393" t="s">
        <v>93</v>
      </c>
      <c r="K4393">
        <v>141.9</v>
      </c>
      <c r="L4393">
        <v>36</v>
      </c>
      <c r="M4393" t="s">
        <v>120</v>
      </c>
      <c r="N4393">
        <v>36</v>
      </c>
      <c r="P4393" cm="1">
        <f t="array" ref="P4393">IF(Q4393&gt;0,INDEX(Q4393:Q16527,MATCH(TRUE,INDEX(Q4393:Q16527="",,),0)-1),"")</f>
        <v>3</v>
      </c>
      <c r="Q4393">
        <f t="shared" si="98"/>
        <v>2</v>
      </c>
      <c r="R4393">
        <f>IF(P4393="","",0)</f>
        <v>0</v>
      </c>
    </row>
    <row r="4394" spans="1:18" x14ac:dyDescent="0.3">
      <c r="A4394" t="s">
        <v>666</v>
      </c>
      <c r="B4394" s="1">
        <v>38841</v>
      </c>
      <c r="C4394" t="s">
        <v>667</v>
      </c>
      <c r="D4394" t="s">
        <v>668</v>
      </c>
      <c r="E4394" t="s">
        <v>669</v>
      </c>
      <c r="G4394" s="6" t="s">
        <v>88</v>
      </c>
      <c r="H4394" t="s">
        <v>41</v>
      </c>
      <c r="I4394" t="s">
        <v>45</v>
      </c>
      <c r="J4394" t="s">
        <v>93</v>
      </c>
      <c r="K4394">
        <v>8.6</v>
      </c>
      <c r="L4394">
        <v>153</v>
      </c>
      <c r="M4394" t="s">
        <v>120</v>
      </c>
      <c r="N4394">
        <v>153</v>
      </c>
      <c r="P4394" cm="1">
        <f t="array" ref="P4394">IF(Q4394&gt;0,INDEX(Q4394:Q16528,MATCH(TRUE,INDEX(Q4394:Q16528="",,),0)-1),"")</f>
        <v>3</v>
      </c>
      <c r="Q4394">
        <f t="shared" si="98"/>
        <v>2</v>
      </c>
      <c r="R4394">
        <f>IF(P4394="","",0)</f>
        <v>0</v>
      </c>
    </row>
    <row r="4395" spans="1:18" x14ac:dyDescent="0.3">
      <c r="A4395" t="s">
        <v>666</v>
      </c>
      <c r="B4395" s="1">
        <v>38841</v>
      </c>
      <c r="C4395" t="s">
        <v>667</v>
      </c>
      <c r="D4395" t="s">
        <v>668</v>
      </c>
      <c r="E4395" t="s">
        <v>669</v>
      </c>
      <c r="G4395" s="6" t="s">
        <v>88</v>
      </c>
      <c r="H4395" t="s">
        <v>95</v>
      </c>
      <c r="I4395" t="s">
        <v>45</v>
      </c>
      <c r="J4395" t="s">
        <v>93</v>
      </c>
      <c r="K4395">
        <v>131.19999999999999</v>
      </c>
      <c r="L4395">
        <v>68</v>
      </c>
      <c r="M4395" t="s">
        <v>120</v>
      </c>
      <c r="N4395">
        <v>68</v>
      </c>
      <c r="P4395" cm="1">
        <f t="array" ref="P4395">IF(Q4395&gt;0,INDEX(Q4395:Q16529,MATCH(TRUE,INDEX(Q4395:Q16529="",,),0)-1),"")</f>
        <v>3</v>
      </c>
      <c r="Q4395">
        <f t="shared" si="98"/>
        <v>2</v>
      </c>
      <c r="R4395">
        <f>IF(P4395="","",0)</f>
        <v>0</v>
      </c>
    </row>
    <row r="4396" spans="1:18" x14ac:dyDescent="0.3">
      <c r="A4396" t="s">
        <v>666</v>
      </c>
      <c r="B4396" s="1">
        <v>38841</v>
      </c>
      <c r="C4396" t="s">
        <v>667</v>
      </c>
      <c r="D4396" t="s">
        <v>668</v>
      </c>
      <c r="E4396" t="s">
        <v>669</v>
      </c>
      <c r="G4396" s="6" t="s">
        <v>88</v>
      </c>
      <c r="H4396" t="s">
        <v>85</v>
      </c>
      <c r="I4396" t="s">
        <v>21</v>
      </c>
      <c r="J4396" t="s">
        <v>73</v>
      </c>
      <c r="K4396">
        <v>596</v>
      </c>
      <c r="L4396">
        <v>8</v>
      </c>
      <c r="M4396" t="s">
        <v>120</v>
      </c>
      <c r="N4396">
        <v>8</v>
      </c>
      <c r="P4396" cm="1">
        <f t="array" ref="P4396">IF(Q4396&gt;0,INDEX(Q4396:Q16530,MATCH(TRUE,INDEX(Q4396:Q16530="",,),0)-1),"")</f>
        <v>3</v>
      </c>
      <c r="Q4396">
        <f t="shared" si="98"/>
        <v>2</v>
      </c>
      <c r="R4396">
        <f>IF(P4396="","",0)</f>
        <v>0</v>
      </c>
    </row>
    <row r="4397" spans="1:18" x14ac:dyDescent="0.3">
      <c r="A4397" t="s">
        <v>666</v>
      </c>
      <c r="B4397" s="1">
        <v>38841</v>
      </c>
      <c r="C4397" t="s">
        <v>667</v>
      </c>
      <c r="D4397" t="s">
        <v>668</v>
      </c>
      <c r="E4397" t="s">
        <v>669</v>
      </c>
      <c r="G4397" s="6" t="s">
        <v>88</v>
      </c>
      <c r="H4397" t="s">
        <v>128</v>
      </c>
      <c r="I4397" t="s">
        <v>21</v>
      </c>
      <c r="J4397" t="s">
        <v>73</v>
      </c>
      <c r="K4397">
        <v>252</v>
      </c>
      <c r="L4397">
        <v>12.5</v>
      </c>
      <c r="M4397" t="s">
        <v>120</v>
      </c>
      <c r="N4397">
        <v>12.5</v>
      </c>
      <c r="P4397" cm="1">
        <f t="array" ref="P4397">IF(Q4397&gt;0,INDEX(Q4397:Q16531,MATCH(TRUE,INDEX(Q4397:Q16531="",,),0)-1),"")</f>
        <v>3</v>
      </c>
      <c r="Q4397">
        <f t="shared" si="98"/>
        <v>2</v>
      </c>
      <c r="R4397">
        <f>IF(P4397="","",0)</f>
        <v>0</v>
      </c>
    </row>
    <row r="4398" spans="1:18" x14ac:dyDescent="0.3">
      <c r="A4398" t="s">
        <v>666</v>
      </c>
      <c r="B4398" s="1">
        <v>38841</v>
      </c>
      <c r="C4398" t="s">
        <v>667</v>
      </c>
      <c r="D4398" t="s">
        <v>668</v>
      </c>
      <c r="E4398" t="s">
        <v>669</v>
      </c>
      <c r="G4398" s="6" t="s">
        <v>88</v>
      </c>
      <c r="H4398" t="s">
        <v>36</v>
      </c>
      <c r="I4398" t="s">
        <v>21</v>
      </c>
      <c r="J4398" t="s">
        <v>73</v>
      </c>
      <c r="K4398">
        <v>589</v>
      </c>
      <c r="L4398">
        <v>16</v>
      </c>
      <c r="M4398" t="s">
        <v>120</v>
      </c>
      <c r="N4398">
        <v>16</v>
      </c>
      <c r="P4398" cm="1">
        <f t="array" ref="P4398">IF(Q4398&gt;0,INDEX(Q4398:Q16532,MATCH(TRUE,INDEX(Q4398:Q16532="",,),0)-1),"")</f>
        <v>3</v>
      </c>
      <c r="Q4398">
        <f t="shared" si="98"/>
        <v>2</v>
      </c>
      <c r="R4398">
        <f>IF(P4398="","",0)</f>
        <v>0</v>
      </c>
    </row>
    <row r="4399" spans="1:18" x14ac:dyDescent="0.3">
      <c r="A4399" t="s">
        <v>666</v>
      </c>
      <c r="B4399" s="1">
        <v>38841</v>
      </c>
      <c r="C4399" t="s">
        <v>667</v>
      </c>
      <c r="D4399" t="s">
        <v>668</v>
      </c>
      <c r="E4399" t="s">
        <v>669</v>
      </c>
      <c r="G4399" s="6" t="s">
        <v>88</v>
      </c>
      <c r="H4399" t="s">
        <v>41</v>
      </c>
      <c r="I4399" t="s">
        <v>21</v>
      </c>
      <c r="J4399" t="s">
        <v>73</v>
      </c>
      <c r="K4399">
        <v>11</v>
      </c>
      <c r="L4399">
        <v>30</v>
      </c>
      <c r="M4399" t="s">
        <v>120</v>
      </c>
      <c r="N4399">
        <v>30</v>
      </c>
      <c r="P4399" cm="1">
        <f t="array" ref="P4399">IF(Q4399&gt;0,INDEX(Q4399:Q16533,MATCH(TRUE,INDEX(Q4399:Q16533="",,),0)-1),"")</f>
        <v>3</v>
      </c>
      <c r="Q4399">
        <f t="shared" si="98"/>
        <v>2</v>
      </c>
      <c r="R4399">
        <f>IF(P4399="","",0)</f>
        <v>0</v>
      </c>
    </row>
    <row r="4400" spans="1:18" x14ac:dyDescent="0.3">
      <c r="A4400" t="s">
        <v>666</v>
      </c>
      <c r="B4400" s="1">
        <v>38841</v>
      </c>
      <c r="C4400" t="s">
        <v>667</v>
      </c>
      <c r="D4400" t="s">
        <v>668</v>
      </c>
      <c r="E4400" t="s">
        <v>669</v>
      </c>
      <c r="G4400" t="s">
        <v>19</v>
      </c>
      <c r="H4400" t="s">
        <v>20</v>
      </c>
      <c r="I4400" t="s">
        <v>45</v>
      </c>
      <c r="J4400" t="s">
        <v>93</v>
      </c>
      <c r="K4400">
        <v>122</v>
      </c>
      <c r="L4400">
        <v>115</v>
      </c>
      <c r="M4400" t="s">
        <v>657</v>
      </c>
      <c r="N4400">
        <v>250</v>
      </c>
      <c r="P4400" cm="1">
        <f t="array" ref="P4400">IF(Q4400&gt;0,INDEX(Q4400:Q16534,MATCH(TRUE,INDEX(Q4400:Q16534="",,),0)-1),"")</f>
        <v>3</v>
      </c>
      <c r="Q4400">
        <f t="shared" si="98"/>
        <v>3</v>
      </c>
      <c r="R4400">
        <f>IF(P4400="","",0)</f>
        <v>0</v>
      </c>
    </row>
    <row r="4401" spans="1:18" x14ac:dyDescent="0.3">
      <c r="A4401" t="s">
        <v>666</v>
      </c>
      <c r="B4401" s="1">
        <v>38841</v>
      </c>
      <c r="C4401" t="s">
        <v>667</v>
      </c>
      <c r="D4401" t="s">
        <v>668</v>
      </c>
      <c r="E4401" t="s">
        <v>669</v>
      </c>
      <c r="G4401" t="s">
        <v>19</v>
      </c>
      <c r="H4401" t="s">
        <v>95</v>
      </c>
      <c r="I4401" t="s">
        <v>21</v>
      </c>
      <c r="J4401" t="s">
        <v>73</v>
      </c>
      <c r="K4401">
        <v>1409</v>
      </c>
      <c r="L4401">
        <v>18</v>
      </c>
      <c r="M4401" t="s">
        <v>657</v>
      </c>
      <c r="N4401">
        <v>18</v>
      </c>
      <c r="P4401" cm="1">
        <f t="array" ref="P4401">IF(Q4401&gt;0,INDEX(Q4401:Q16535,MATCH(TRUE,INDEX(Q4401:Q16535="",,),0)-1),"")</f>
        <v>3</v>
      </c>
      <c r="Q4401">
        <f t="shared" si="98"/>
        <v>3</v>
      </c>
      <c r="R4401">
        <f>IF(P4401="","",0)</f>
        <v>0</v>
      </c>
    </row>
    <row r="4402" spans="1:18" x14ac:dyDescent="0.3">
      <c r="A4402" t="s">
        <v>666</v>
      </c>
      <c r="B4402" s="1">
        <v>38841</v>
      </c>
      <c r="C4402" t="s">
        <v>667</v>
      </c>
      <c r="D4402" t="s">
        <v>668</v>
      </c>
      <c r="E4402" t="s">
        <v>669</v>
      </c>
      <c r="G4402" t="s">
        <v>19</v>
      </c>
      <c r="H4402" t="s">
        <v>20</v>
      </c>
      <c r="I4402" t="s">
        <v>21</v>
      </c>
      <c r="J4402" t="s">
        <v>73</v>
      </c>
      <c r="K4402">
        <v>1569</v>
      </c>
      <c r="L4402">
        <v>17</v>
      </c>
      <c r="M4402" t="s">
        <v>657</v>
      </c>
      <c r="N4402">
        <v>17</v>
      </c>
      <c r="P4402" cm="1">
        <f t="array" ref="P4402">IF(Q4402&gt;0,INDEX(Q4402:Q16536,MATCH(TRUE,INDEX(Q4402:Q16536="",,),0)-1),"")</f>
        <v>3</v>
      </c>
      <c r="Q4402">
        <f t="shared" si="98"/>
        <v>3</v>
      </c>
      <c r="R4402">
        <f>IF(P4402="","",0)</f>
        <v>0</v>
      </c>
    </row>
    <row r="4403" spans="1:18" x14ac:dyDescent="0.3">
      <c r="A4403" t="s">
        <v>666</v>
      </c>
      <c r="B4403" s="1">
        <v>38841</v>
      </c>
      <c r="C4403" t="s">
        <v>667</v>
      </c>
      <c r="D4403" t="s">
        <v>668</v>
      </c>
      <c r="E4403" t="s">
        <v>669</v>
      </c>
      <c r="G4403" s="6" t="s">
        <v>88</v>
      </c>
      <c r="H4403" t="s">
        <v>92</v>
      </c>
      <c r="I4403" t="s">
        <v>45</v>
      </c>
      <c r="J4403" t="s">
        <v>93</v>
      </c>
      <c r="K4403">
        <v>38</v>
      </c>
      <c r="L4403">
        <v>205</v>
      </c>
      <c r="M4403" t="s">
        <v>657</v>
      </c>
      <c r="N4403">
        <v>205</v>
      </c>
      <c r="P4403" cm="1">
        <f t="array" ref="P4403">IF(Q4403&gt;0,INDEX(Q4403:Q16537,MATCH(TRUE,INDEX(Q4403:Q16537="",,),0)-1),"")</f>
        <v>3</v>
      </c>
      <c r="Q4403">
        <f t="shared" si="98"/>
        <v>3</v>
      </c>
      <c r="R4403">
        <f>IF(P4403="","",0)</f>
        <v>0</v>
      </c>
    </row>
    <row r="4404" spans="1:18" x14ac:dyDescent="0.3">
      <c r="A4404" t="s">
        <v>666</v>
      </c>
      <c r="B4404" s="1">
        <v>38841</v>
      </c>
      <c r="C4404" t="s">
        <v>667</v>
      </c>
      <c r="D4404" t="s">
        <v>668</v>
      </c>
      <c r="E4404" t="s">
        <v>669</v>
      </c>
      <c r="G4404" s="6" t="s">
        <v>88</v>
      </c>
      <c r="H4404" t="s">
        <v>199</v>
      </c>
      <c r="I4404" t="s">
        <v>45</v>
      </c>
      <c r="J4404" t="s">
        <v>93</v>
      </c>
      <c r="K4404">
        <v>93.7</v>
      </c>
      <c r="L4404">
        <v>77</v>
      </c>
      <c r="M4404" t="s">
        <v>657</v>
      </c>
      <c r="N4404">
        <v>77</v>
      </c>
      <c r="P4404" cm="1">
        <f t="array" ref="P4404">IF(Q4404&gt;0,INDEX(Q4404:Q16538,MATCH(TRUE,INDEX(Q4404:Q16538="",,),0)-1),"")</f>
        <v>3</v>
      </c>
      <c r="Q4404">
        <f t="shared" si="98"/>
        <v>3</v>
      </c>
      <c r="R4404">
        <f>IF(P4404="","",0)</f>
        <v>0</v>
      </c>
    </row>
    <row r="4405" spans="1:18" x14ac:dyDescent="0.3">
      <c r="A4405" t="s">
        <v>666</v>
      </c>
      <c r="B4405" s="1">
        <v>38841</v>
      </c>
      <c r="C4405" t="s">
        <v>667</v>
      </c>
      <c r="D4405" t="s">
        <v>668</v>
      </c>
      <c r="E4405" t="s">
        <v>669</v>
      </c>
      <c r="G4405" s="6" t="s">
        <v>88</v>
      </c>
      <c r="H4405" t="s">
        <v>36</v>
      </c>
      <c r="I4405" t="s">
        <v>45</v>
      </c>
      <c r="J4405" t="s">
        <v>93</v>
      </c>
      <c r="K4405">
        <v>141.9</v>
      </c>
      <c r="L4405">
        <v>36</v>
      </c>
      <c r="M4405" t="s">
        <v>657</v>
      </c>
      <c r="N4405">
        <v>36</v>
      </c>
      <c r="P4405" cm="1">
        <f t="array" ref="P4405">IF(Q4405&gt;0,INDEX(Q4405:Q16539,MATCH(TRUE,INDEX(Q4405:Q16539="",,),0)-1),"")</f>
        <v>3</v>
      </c>
      <c r="Q4405">
        <f t="shared" si="98"/>
        <v>3</v>
      </c>
      <c r="R4405">
        <f>IF(P4405="","",0)</f>
        <v>0</v>
      </c>
    </row>
    <row r="4406" spans="1:18" x14ac:dyDescent="0.3">
      <c r="A4406" t="s">
        <v>666</v>
      </c>
      <c r="B4406" s="1">
        <v>38841</v>
      </c>
      <c r="C4406" t="s">
        <v>667</v>
      </c>
      <c r="D4406" t="s">
        <v>668</v>
      </c>
      <c r="E4406" t="s">
        <v>669</v>
      </c>
      <c r="G4406" s="6" t="s">
        <v>88</v>
      </c>
      <c r="H4406" t="s">
        <v>41</v>
      </c>
      <c r="I4406" t="s">
        <v>45</v>
      </c>
      <c r="J4406" t="s">
        <v>93</v>
      </c>
      <c r="K4406">
        <v>8.6</v>
      </c>
      <c r="L4406">
        <v>153</v>
      </c>
      <c r="M4406" t="s">
        <v>657</v>
      </c>
      <c r="N4406">
        <v>153</v>
      </c>
      <c r="P4406" cm="1">
        <f t="array" ref="P4406">IF(Q4406&gt;0,INDEX(Q4406:Q16540,MATCH(TRUE,INDEX(Q4406:Q16540="",,),0)-1),"")</f>
        <v>3</v>
      </c>
      <c r="Q4406">
        <f t="shared" si="98"/>
        <v>3</v>
      </c>
      <c r="R4406">
        <f>IF(P4406="","",0)</f>
        <v>0</v>
      </c>
    </row>
    <row r="4407" spans="1:18" x14ac:dyDescent="0.3">
      <c r="A4407" t="s">
        <v>666</v>
      </c>
      <c r="B4407" s="1">
        <v>38841</v>
      </c>
      <c r="C4407" t="s">
        <v>667</v>
      </c>
      <c r="D4407" t="s">
        <v>668</v>
      </c>
      <c r="E4407" t="s">
        <v>669</v>
      </c>
      <c r="G4407" s="6" t="s">
        <v>88</v>
      </c>
      <c r="H4407" t="s">
        <v>95</v>
      </c>
      <c r="I4407" t="s">
        <v>45</v>
      </c>
      <c r="J4407" t="s">
        <v>93</v>
      </c>
      <c r="K4407">
        <v>131.19999999999999</v>
      </c>
      <c r="L4407">
        <v>68</v>
      </c>
      <c r="M4407" t="s">
        <v>657</v>
      </c>
      <c r="N4407">
        <v>68</v>
      </c>
      <c r="P4407" cm="1">
        <f t="array" ref="P4407">IF(Q4407&gt;0,INDEX(Q4407:Q16541,MATCH(TRUE,INDEX(Q4407:Q16541="",,),0)-1),"")</f>
        <v>3</v>
      </c>
      <c r="Q4407">
        <f t="shared" si="98"/>
        <v>3</v>
      </c>
      <c r="R4407">
        <f>IF(P4407="","",0)</f>
        <v>0</v>
      </c>
    </row>
    <row r="4408" spans="1:18" x14ac:dyDescent="0.3">
      <c r="A4408" t="s">
        <v>666</v>
      </c>
      <c r="B4408" s="1">
        <v>38841</v>
      </c>
      <c r="C4408" t="s">
        <v>667</v>
      </c>
      <c r="D4408" t="s">
        <v>668</v>
      </c>
      <c r="E4408" t="s">
        <v>669</v>
      </c>
      <c r="G4408" s="6" t="s">
        <v>88</v>
      </c>
      <c r="H4408" t="s">
        <v>85</v>
      </c>
      <c r="I4408" t="s">
        <v>21</v>
      </c>
      <c r="J4408" t="s">
        <v>73</v>
      </c>
      <c r="K4408">
        <v>596</v>
      </c>
      <c r="L4408">
        <v>8</v>
      </c>
      <c r="M4408" t="s">
        <v>657</v>
      </c>
      <c r="N4408">
        <v>8</v>
      </c>
      <c r="P4408" cm="1">
        <f t="array" ref="P4408">IF(Q4408&gt;0,INDEX(Q4408:Q16542,MATCH(TRUE,INDEX(Q4408:Q16542="",,),0)-1),"")</f>
        <v>3</v>
      </c>
      <c r="Q4408">
        <f t="shared" si="98"/>
        <v>3</v>
      </c>
      <c r="R4408">
        <f>IF(P4408="","",0)</f>
        <v>0</v>
      </c>
    </row>
    <row r="4409" spans="1:18" x14ac:dyDescent="0.3">
      <c r="A4409" t="s">
        <v>666</v>
      </c>
      <c r="B4409" s="1">
        <v>38841</v>
      </c>
      <c r="C4409" t="s">
        <v>667</v>
      </c>
      <c r="D4409" t="s">
        <v>668</v>
      </c>
      <c r="E4409" t="s">
        <v>669</v>
      </c>
      <c r="G4409" s="6" t="s">
        <v>88</v>
      </c>
      <c r="H4409" t="s">
        <v>128</v>
      </c>
      <c r="I4409" t="s">
        <v>21</v>
      </c>
      <c r="J4409" t="s">
        <v>73</v>
      </c>
      <c r="K4409">
        <v>252</v>
      </c>
      <c r="L4409">
        <v>12.5</v>
      </c>
      <c r="M4409" t="s">
        <v>657</v>
      </c>
      <c r="N4409">
        <v>12.5</v>
      </c>
      <c r="P4409" cm="1">
        <f t="array" ref="P4409">IF(Q4409&gt;0,INDEX(Q4409:Q16543,MATCH(TRUE,INDEX(Q4409:Q16543="",,),0)-1),"")</f>
        <v>3</v>
      </c>
      <c r="Q4409">
        <f t="shared" si="98"/>
        <v>3</v>
      </c>
      <c r="R4409">
        <f>IF(P4409="","",0)</f>
        <v>0</v>
      </c>
    </row>
    <row r="4410" spans="1:18" x14ac:dyDescent="0.3">
      <c r="A4410" t="s">
        <v>666</v>
      </c>
      <c r="B4410" s="1">
        <v>38841</v>
      </c>
      <c r="C4410" t="s">
        <v>667</v>
      </c>
      <c r="D4410" t="s">
        <v>668</v>
      </c>
      <c r="E4410" t="s">
        <v>669</v>
      </c>
      <c r="G4410" s="6" t="s">
        <v>88</v>
      </c>
      <c r="H4410" t="s">
        <v>36</v>
      </c>
      <c r="I4410" t="s">
        <v>21</v>
      </c>
      <c r="J4410" t="s">
        <v>73</v>
      </c>
      <c r="K4410">
        <v>589</v>
      </c>
      <c r="L4410">
        <v>16</v>
      </c>
      <c r="M4410" t="s">
        <v>657</v>
      </c>
      <c r="N4410">
        <v>16</v>
      </c>
      <c r="P4410" cm="1">
        <f t="array" ref="P4410">IF(Q4410&gt;0,INDEX(Q4410:Q16544,MATCH(TRUE,INDEX(Q4410:Q16544="",,),0)-1),"")</f>
        <v>3</v>
      </c>
      <c r="Q4410">
        <f t="shared" si="98"/>
        <v>3</v>
      </c>
      <c r="R4410">
        <f>IF(P4410="","",0)</f>
        <v>0</v>
      </c>
    </row>
    <row r="4411" spans="1:18" x14ac:dyDescent="0.3">
      <c r="A4411" t="s">
        <v>666</v>
      </c>
      <c r="B4411" s="1">
        <v>38841</v>
      </c>
      <c r="C4411" t="s">
        <v>667</v>
      </c>
      <c r="D4411" t="s">
        <v>668</v>
      </c>
      <c r="E4411" t="s">
        <v>669</v>
      </c>
      <c r="G4411" s="6" t="s">
        <v>88</v>
      </c>
      <c r="H4411" t="s">
        <v>41</v>
      </c>
      <c r="I4411" t="s">
        <v>21</v>
      </c>
      <c r="J4411" t="s">
        <v>73</v>
      </c>
      <c r="K4411">
        <v>11</v>
      </c>
      <c r="L4411">
        <v>30</v>
      </c>
      <c r="M4411" t="s">
        <v>657</v>
      </c>
      <c r="N4411">
        <v>30</v>
      </c>
      <c r="P4411" cm="1">
        <f t="array" ref="P4411">IF(Q4411&gt;0,INDEX(Q4411:Q16545,MATCH(TRUE,INDEX(Q4411:Q16545="",,),0)-1),"")</f>
        <v>3</v>
      </c>
      <c r="Q4411">
        <f t="shared" si="98"/>
        <v>3</v>
      </c>
      <c r="R4411">
        <f>IF(P4411="","",0)</f>
        <v>0</v>
      </c>
    </row>
    <row r="4412" spans="1:18" x14ac:dyDescent="0.3">
      <c r="P4412" t="str" cm="1">
        <f t="array" ref="P4412">IF(Q4412&gt;0,INDEX(Q4412:Q16546,MATCH(TRUE,INDEX(Q4412:Q16546="",,),0)-1),"")</f>
        <v/>
      </c>
      <c r="R4412" t="str">
        <f>IF(P4412="","",0)</f>
        <v/>
      </c>
    </row>
    <row r="4413" spans="1:18" x14ac:dyDescent="0.3">
      <c r="A4413" t="s">
        <v>666</v>
      </c>
      <c r="B4413" s="1">
        <v>38841</v>
      </c>
      <c r="C4413" t="s">
        <v>667</v>
      </c>
      <c r="D4413" t="s">
        <v>670</v>
      </c>
      <c r="E4413" t="s">
        <v>671</v>
      </c>
      <c r="G4413" t="s">
        <v>19</v>
      </c>
      <c r="H4413" t="s">
        <v>92</v>
      </c>
      <c r="I4413" t="s">
        <v>45</v>
      </c>
      <c r="J4413" t="s">
        <v>93</v>
      </c>
      <c r="K4413">
        <v>36.1</v>
      </c>
      <c r="L4413">
        <v>236</v>
      </c>
      <c r="M4413" t="s">
        <v>117</v>
      </c>
      <c r="N4413">
        <v>478</v>
      </c>
      <c r="O4413" t="s">
        <v>24</v>
      </c>
      <c r="P4413" cm="1">
        <f t="array" ref="P4413">IF(Q4413&gt;0,INDEX(Q4413:Q16547,MATCH(TRUE,INDEX(Q4413:Q16547="",,),0)-1),"")</f>
        <v>2</v>
      </c>
      <c r="Q4413">
        <f>INT((ROW()-4413)/11)+1</f>
        <v>1</v>
      </c>
      <c r="R4413">
        <f>IF(P4413="","",0)</f>
        <v>0</v>
      </c>
    </row>
    <row r="4414" spans="1:18" x14ac:dyDescent="0.3">
      <c r="A4414" t="s">
        <v>666</v>
      </c>
      <c r="B4414" s="1">
        <v>38841</v>
      </c>
      <c r="C4414" t="s">
        <v>667</v>
      </c>
      <c r="D4414" t="s">
        <v>670</v>
      </c>
      <c r="E4414" t="s">
        <v>671</v>
      </c>
      <c r="G4414" t="s">
        <v>19</v>
      </c>
      <c r="H4414" t="s">
        <v>128</v>
      </c>
      <c r="I4414" t="s">
        <v>21</v>
      </c>
      <c r="J4414" t="s">
        <v>73</v>
      </c>
      <c r="K4414">
        <v>281</v>
      </c>
      <c r="L4414">
        <v>14</v>
      </c>
      <c r="M4414" t="s">
        <v>117</v>
      </c>
      <c r="N4414">
        <v>25</v>
      </c>
      <c r="O4414" t="s">
        <v>24</v>
      </c>
      <c r="P4414" cm="1">
        <f t="array" ref="P4414">IF(Q4414&gt;0,INDEX(Q4414:Q16548,MATCH(TRUE,INDEX(Q4414:Q16548="",,),0)-1),"")</f>
        <v>2</v>
      </c>
      <c r="Q4414">
        <f t="shared" ref="Q4414:Q4434" si="99">INT((ROW()-4413)/11)+1</f>
        <v>1</v>
      </c>
      <c r="R4414">
        <f>IF(P4414="","",0)</f>
        <v>0</v>
      </c>
    </row>
    <row r="4415" spans="1:18" x14ac:dyDescent="0.3">
      <c r="A4415" t="s">
        <v>666</v>
      </c>
      <c r="B4415" s="1">
        <v>38841</v>
      </c>
      <c r="C4415" t="s">
        <v>667</v>
      </c>
      <c r="D4415" t="s">
        <v>670</v>
      </c>
      <c r="E4415" t="s">
        <v>671</v>
      </c>
      <c r="G4415" t="s">
        <v>19</v>
      </c>
      <c r="H4415" t="s">
        <v>36</v>
      </c>
      <c r="I4415" t="s">
        <v>21</v>
      </c>
      <c r="J4415" t="s">
        <v>73</v>
      </c>
      <c r="K4415">
        <v>189</v>
      </c>
      <c r="L4415">
        <v>18.5</v>
      </c>
      <c r="M4415" t="s">
        <v>117</v>
      </c>
      <c r="N4415">
        <v>25</v>
      </c>
      <c r="O4415" t="s">
        <v>24</v>
      </c>
      <c r="P4415" cm="1">
        <f t="array" ref="P4415">IF(Q4415&gt;0,INDEX(Q4415:Q16549,MATCH(TRUE,INDEX(Q4415:Q16549="",,),0)-1),"")</f>
        <v>2</v>
      </c>
      <c r="Q4415">
        <f t="shared" si="99"/>
        <v>1</v>
      </c>
      <c r="R4415">
        <f>IF(P4415="","",0)</f>
        <v>0</v>
      </c>
    </row>
    <row r="4416" spans="1:18" x14ac:dyDescent="0.3">
      <c r="A4416" t="s">
        <v>666</v>
      </c>
      <c r="B4416" s="1">
        <v>38841</v>
      </c>
      <c r="C4416" t="s">
        <v>667</v>
      </c>
      <c r="D4416" t="s">
        <v>670</v>
      </c>
      <c r="E4416" t="s">
        <v>671</v>
      </c>
      <c r="G4416" t="s">
        <v>19</v>
      </c>
      <c r="H4416" t="s">
        <v>95</v>
      </c>
      <c r="I4416" t="s">
        <v>21</v>
      </c>
      <c r="J4416" t="s">
        <v>73</v>
      </c>
      <c r="K4416">
        <v>375</v>
      </c>
      <c r="L4416">
        <v>20.5</v>
      </c>
      <c r="M4416" t="s">
        <v>117</v>
      </c>
      <c r="N4416">
        <v>25</v>
      </c>
      <c r="O4416" t="s">
        <v>24</v>
      </c>
      <c r="P4416" cm="1">
        <f t="array" ref="P4416">IF(Q4416&gt;0,INDEX(Q4416:Q16550,MATCH(TRUE,INDEX(Q4416:Q16550="",,),0)-1),"")</f>
        <v>2</v>
      </c>
      <c r="Q4416">
        <f t="shared" si="99"/>
        <v>1</v>
      </c>
      <c r="R4416">
        <f>IF(P4416="","",0)</f>
        <v>0</v>
      </c>
    </row>
    <row r="4417" spans="1:18" x14ac:dyDescent="0.3">
      <c r="A4417" t="s">
        <v>666</v>
      </c>
      <c r="B4417" s="1">
        <v>38841</v>
      </c>
      <c r="C4417" t="s">
        <v>667</v>
      </c>
      <c r="D4417" t="s">
        <v>670</v>
      </c>
      <c r="E4417" t="s">
        <v>671</v>
      </c>
      <c r="G4417" t="s">
        <v>19</v>
      </c>
      <c r="H4417" t="s">
        <v>20</v>
      </c>
      <c r="I4417" t="s">
        <v>21</v>
      </c>
      <c r="J4417" t="s">
        <v>73</v>
      </c>
      <c r="K4417">
        <v>289</v>
      </c>
      <c r="L4417">
        <v>19.5</v>
      </c>
      <c r="M4417" t="s">
        <v>117</v>
      </c>
      <c r="N4417">
        <v>22</v>
      </c>
      <c r="O4417" t="s">
        <v>24</v>
      </c>
      <c r="P4417" cm="1">
        <f t="array" ref="P4417">IF(Q4417&gt;0,INDEX(Q4417:Q16551,MATCH(TRUE,INDEX(Q4417:Q16551="",,),0)-1),"")</f>
        <v>2</v>
      </c>
      <c r="Q4417">
        <f t="shared" si="99"/>
        <v>1</v>
      </c>
      <c r="R4417">
        <f>IF(P4417="","",0)</f>
        <v>0</v>
      </c>
    </row>
    <row r="4418" spans="1:18" x14ac:dyDescent="0.3">
      <c r="A4418" t="s">
        <v>666</v>
      </c>
      <c r="B4418" s="1">
        <v>38841</v>
      </c>
      <c r="C4418" t="s">
        <v>667</v>
      </c>
      <c r="D4418" t="s">
        <v>670</v>
      </c>
      <c r="E4418" t="s">
        <v>671</v>
      </c>
      <c r="G4418" s="6" t="s">
        <v>88</v>
      </c>
      <c r="H4418" t="s">
        <v>85</v>
      </c>
      <c r="I4418" t="s">
        <v>45</v>
      </c>
      <c r="J4418" t="s">
        <v>93</v>
      </c>
      <c r="K4418">
        <v>7</v>
      </c>
      <c r="L4418">
        <v>70</v>
      </c>
      <c r="M4418" t="s">
        <v>117</v>
      </c>
      <c r="N4418">
        <v>70</v>
      </c>
      <c r="O4418" t="s">
        <v>24</v>
      </c>
      <c r="P4418" cm="1">
        <f t="array" ref="P4418">IF(Q4418&gt;0,INDEX(Q4418:Q16552,MATCH(TRUE,INDEX(Q4418:Q16552="",,),0)-1),"")</f>
        <v>2</v>
      </c>
      <c r="Q4418">
        <f t="shared" si="99"/>
        <v>1</v>
      </c>
      <c r="R4418">
        <f>IF(P4418="","",0)</f>
        <v>0</v>
      </c>
    </row>
    <row r="4419" spans="1:18" x14ac:dyDescent="0.3">
      <c r="A4419" t="s">
        <v>666</v>
      </c>
      <c r="B4419" s="1">
        <v>38841</v>
      </c>
      <c r="C4419" t="s">
        <v>667</v>
      </c>
      <c r="D4419" t="s">
        <v>670</v>
      </c>
      <c r="E4419" t="s">
        <v>671</v>
      </c>
      <c r="G4419" s="6" t="s">
        <v>88</v>
      </c>
      <c r="H4419" t="s">
        <v>199</v>
      </c>
      <c r="I4419" t="s">
        <v>45</v>
      </c>
      <c r="J4419" t="s">
        <v>93</v>
      </c>
      <c r="K4419">
        <v>10.5</v>
      </c>
      <c r="L4419">
        <v>89</v>
      </c>
      <c r="M4419" t="s">
        <v>117</v>
      </c>
      <c r="N4419">
        <v>89</v>
      </c>
      <c r="O4419" t="s">
        <v>24</v>
      </c>
      <c r="P4419" cm="1">
        <f t="array" ref="P4419">IF(Q4419&gt;0,INDEX(Q4419:Q16553,MATCH(TRUE,INDEX(Q4419:Q16553="",,),0)-1),"")</f>
        <v>2</v>
      </c>
      <c r="Q4419">
        <f t="shared" si="99"/>
        <v>1</v>
      </c>
      <c r="R4419">
        <f>IF(P4419="","",0)</f>
        <v>0</v>
      </c>
    </row>
    <row r="4420" spans="1:18" x14ac:dyDescent="0.3">
      <c r="A4420" t="s">
        <v>666</v>
      </c>
      <c r="B4420" s="1">
        <v>38841</v>
      </c>
      <c r="C4420" t="s">
        <v>667</v>
      </c>
      <c r="D4420" t="s">
        <v>670</v>
      </c>
      <c r="E4420" t="s">
        <v>671</v>
      </c>
      <c r="G4420" s="6" t="s">
        <v>88</v>
      </c>
      <c r="H4420" t="s">
        <v>36</v>
      </c>
      <c r="I4420" t="s">
        <v>45</v>
      </c>
      <c r="J4420" t="s">
        <v>93</v>
      </c>
      <c r="K4420">
        <v>10.6</v>
      </c>
      <c r="L4420">
        <v>41</v>
      </c>
      <c r="M4420" t="s">
        <v>117</v>
      </c>
      <c r="N4420">
        <v>41</v>
      </c>
      <c r="O4420" t="s">
        <v>24</v>
      </c>
      <c r="P4420" cm="1">
        <f t="array" ref="P4420">IF(Q4420&gt;0,INDEX(Q4420:Q16554,MATCH(TRUE,INDEX(Q4420:Q16554="",,),0)-1),"")</f>
        <v>2</v>
      </c>
      <c r="Q4420">
        <f t="shared" si="99"/>
        <v>1</v>
      </c>
      <c r="R4420">
        <f>IF(P4420="","",0)</f>
        <v>0</v>
      </c>
    </row>
    <row r="4421" spans="1:18" x14ac:dyDescent="0.3">
      <c r="A4421" t="s">
        <v>666</v>
      </c>
      <c r="B4421" s="1">
        <v>38841</v>
      </c>
      <c r="C4421" t="s">
        <v>667</v>
      </c>
      <c r="D4421" t="s">
        <v>670</v>
      </c>
      <c r="E4421" t="s">
        <v>671</v>
      </c>
      <c r="G4421" s="6" t="s">
        <v>88</v>
      </c>
      <c r="H4421" t="s">
        <v>95</v>
      </c>
      <c r="I4421" t="s">
        <v>45</v>
      </c>
      <c r="J4421" t="s">
        <v>93</v>
      </c>
      <c r="K4421">
        <v>4.7</v>
      </c>
      <c r="L4421">
        <v>78</v>
      </c>
      <c r="M4421" t="s">
        <v>117</v>
      </c>
      <c r="N4421">
        <v>78</v>
      </c>
      <c r="O4421" t="s">
        <v>24</v>
      </c>
      <c r="P4421" cm="1">
        <f t="array" ref="P4421">IF(Q4421&gt;0,INDEX(Q4421:Q16555,MATCH(TRUE,INDEX(Q4421:Q16555="",,),0)-1),"")</f>
        <v>2</v>
      </c>
      <c r="Q4421">
        <f t="shared" si="99"/>
        <v>1</v>
      </c>
      <c r="R4421">
        <f>IF(P4421="","",0)</f>
        <v>0</v>
      </c>
    </row>
    <row r="4422" spans="1:18" x14ac:dyDescent="0.3">
      <c r="A4422" t="s">
        <v>666</v>
      </c>
      <c r="B4422" s="1">
        <v>38841</v>
      </c>
      <c r="C4422" t="s">
        <v>667</v>
      </c>
      <c r="D4422" t="s">
        <v>670</v>
      </c>
      <c r="E4422" t="s">
        <v>671</v>
      </c>
      <c r="G4422" s="6" t="s">
        <v>88</v>
      </c>
      <c r="H4422" t="s">
        <v>20</v>
      </c>
      <c r="I4422" t="s">
        <v>45</v>
      </c>
      <c r="J4422" t="s">
        <v>93</v>
      </c>
      <c r="K4422">
        <v>7.1</v>
      </c>
      <c r="L4422">
        <v>132</v>
      </c>
      <c r="M4422" t="s">
        <v>117</v>
      </c>
      <c r="N4422">
        <v>132</v>
      </c>
      <c r="O4422" t="s">
        <v>24</v>
      </c>
      <c r="P4422" cm="1">
        <f t="array" ref="P4422">IF(Q4422&gt;0,INDEX(Q4422:Q16556,MATCH(TRUE,INDEX(Q4422:Q16556="",,),0)-1),"")</f>
        <v>2</v>
      </c>
      <c r="Q4422">
        <f t="shared" si="99"/>
        <v>1</v>
      </c>
      <c r="R4422">
        <f>IF(P4422="","",0)</f>
        <v>0</v>
      </c>
    </row>
    <row r="4423" spans="1:18" x14ac:dyDescent="0.3">
      <c r="A4423" t="s">
        <v>666</v>
      </c>
      <c r="B4423" s="1">
        <v>38841</v>
      </c>
      <c r="C4423" t="s">
        <v>667</v>
      </c>
      <c r="D4423" t="s">
        <v>670</v>
      </c>
      <c r="E4423" t="s">
        <v>671</v>
      </c>
      <c r="G4423" s="6" t="s">
        <v>88</v>
      </c>
      <c r="H4423" t="s">
        <v>85</v>
      </c>
      <c r="I4423" t="s">
        <v>21</v>
      </c>
      <c r="J4423" t="s">
        <v>73</v>
      </c>
      <c r="K4423">
        <v>294</v>
      </c>
      <c r="L4423">
        <v>9</v>
      </c>
      <c r="M4423" t="s">
        <v>117</v>
      </c>
      <c r="N4423">
        <v>9</v>
      </c>
      <c r="O4423" t="s">
        <v>24</v>
      </c>
      <c r="P4423" cm="1">
        <f t="array" ref="P4423">IF(Q4423&gt;0,INDEX(Q4423:Q16557,MATCH(TRUE,INDEX(Q4423:Q16557="",,),0)-1),"")</f>
        <v>2</v>
      </c>
      <c r="Q4423">
        <f t="shared" si="99"/>
        <v>1</v>
      </c>
      <c r="R4423">
        <f>IF(P4423="","",0)</f>
        <v>0</v>
      </c>
    </row>
    <row r="4424" spans="1:18" x14ac:dyDescent="0.3">
      <c r="A4424" t="s">
        <v>666</v>
      </c>
      <c r="B4424" s="1">
        <v>38841</v>
      </c>
      <c r="C4424" t="s">
        <v>667</v>
      </c>
      <c r="D4424" t="s">
        <v>670</v>
      </c>
      <c r="E4424" t="s">
        <v>671</v>
      </c>
      <c r="G4424" t="s">
        <v>19</v>
      </c>
      <c r="H4424" t="s">
        <v>92</v>
      </c>
      <c r="I4424" t="s">
        <v>45</v>
      </c>
      <c r="J4424" t="s">
        <v>93</v>
      </c>
      <c r="K4424">
        <v>36.1</v>
      </c>
      <c r="L4424">
        <v>236</v>
      </c>
      <c r="M4424" t="s">
        <v>657</v>
      </c>
      <c r="N4424">
        <v>425</v>
      </c>
      <c r="P4424" cm="1">
        <f t="array" ref="P4424">IF(Q4424&gt;0,INDEX(Q4424:Q16558,MATCH(TRUE,INDEX(Q4424:Q16558="",,),0)-1),"")</f>
        <v>2</v>
      </c>
      <c r="Q4424">
        <f t="shared" si="99"/>
        <v>2</v>
      </c>
      <c r="R4424">
        <f>IF(P4424="","",0)</f>
        <v>0</v>
      </c>
    </row>
    <row r="4425" spans="1:18" x14ac:dyDescent="0.3">
      <c r="A4425" t="s">
        <v>666</v>
      </c>
      <c r="B4425" s="1">
        <v>38841</v>
      </c>
      <c r="C4425" t="s">
        <v>667</v>
      </c>
      <c r="D4425" t="s">
        <v>670</v>
      </c>
      <c r="E4425" t="s">
        <v>671</v>
      </c>
      <c r="G4425" t="s">
        <v>19</v>
      </c>
      <c r="H4425" t="s">
        <v>128</v>
      </c>
      <c r="I4425" t="s">
        <v>21</v>
      </c>
      <c r="J4425" t="s">
        <v>73</v>
      </c>
      <c r="K4425">
        <v>281</v>
      </c>
      <c r="L4425">
        <v>14</v>
      </c>
      <c r="M4425" t="s">
        <v>657</v>
      </c>
      <c r="N4425">
        <v>14</v>
      </c>
      <c r="P4425" cm="1">
        <f t="array" ref="P4425">IF(Q4425&gt;0,INDEX(Q4425:Q16559,MATCH(TRUE,INDEX(Q4425:Q16559="",,),0)-1),"")</f>
        <v>2</v>
      </c>
      <c r="Q4425">
        <f t="shared" si="99"/>
        <v>2</v>
      </c>
      <c r="R4425">
        <f>IF(P4425="","",0)</f>
        <v>0</v>
      </c>
    </row>
    <row r="4426" spans="1:18" x14ac:dyDescent="0.3">
      <c r="A4426" t="s">
        <v>666</v>
      </c>
      <c r="B4426" s="1">
        <v>38841</v>
      </c>
      <c r="C4426" t="s">
        <v>667</v>
      </c>
      <c r="D4426" t="s">
        <v>670</v>
      </c>
      <c r="E4426" t="s">
        <v>671</v>
      </c>
      <c r="G4426" t="s">
        <v>19</v>
      </c>
      <c r="H4426" t="s">
        <v>36</v>
      </c>
      <c r="I4426" t="s">
        <v>21</v>
      </c>
      <c r="J4426" t="s">
        <v>73</v>
      </c>
      <c r="K4426">
        <v>189</v>
      </c>
      <c r="L4426">
        <v>18.5</v>
      </c>
      <c r="M4426" t="s">
        <v>657</v>
      </c>
      <c r="N4426">
        <v>18.5</v>
      </c>
      <c r="P4426" cm="1">
        <f t="array" ref="P4426">IF(Q4426&gt;0,INDEX(Q4426:Q16560,MATCH(TRUE,INDEX(Q4426:Q16560="",,),0)-1),"")</f>
        <v>2</v>
      </c>
      <c r="Q4426">
        <f t="shared" si="99"/>
        <v>2</v>
      </c>
      <c r="R4426">
        <f>IF(P4426="","",0)</f>
        <v>0</v>
      </c>
    </row>
    <row r="4427" spans="1:18" x14ac:dyDescent="0.3">
      <c r="A4427" t="s">
        <v>666</v>
      </c>
      <c r="B4427" s="1">
        <v>38841</v>
      </c>
      <c r="C4427" t="s">
        <v>667</v>
      </c>
      <c r="D4427" t="s">
        <v>670</v>
      </c>
      <c r="E4427" t="s">
        <v>671</v>
      </c>
      <c r="G4427" t="s">
        <v>19</v>
      </c>
      <c r="H4427" t="s">
        <v>95</v>
      </c>
      <c r="I4427" t="s">
        <v>21</v>
      </c>
      <c r="J4427" t="s">
        <v>73</v>
      </c>
      <c r="K4427">
        <v>375</v>
      </c>
      <c r="L4427">
        <v>20.5</v>
      </c>
      <c r="M4427" t="s">
        <v>657</v>
      </c>
      <c r="N4427">
        <v>20.5</v>
      </c>
      <c r="P4427" cm="1">
        <f t="array" ref="P4427">IF(Q4427&gt;0,INDEX(Q4427:Q16561,MATCH(TRUE,INDEX(Q4427:Q16561="",,),0)-1),"")</f>
        <v>2</v>
      </c>
      <c r="Q4427">
        <f t="shared" si="99"/>
        <v>2</v>
      </c>
      <c r="R4427">
        <f>IF(P4427="","",0)</f>
        <v>0</v>
      </c>
    </row>
    <row r="4428" spans="1:18" x14ac:dyDescent="0.3">
      <c r="A4428" t="s">
        <v>666</v>
      </c>
      <c r="B4428" s="1">
        <v>38841</v>
      </c>
      <c r="C4428" t="s">
        <v>667</v>
      </c>
      <c r="D4428" t="s">
        <v>670</v>
      </c>
      <c r="E4428" t="s">
        <v>671</v>
      </c>
      <c r="G4428" t="s">
        <v>19</v>
      </c>
      <c r="H4428" t="s">
        <v>20</v>
      </c>
      <c r="I4428" t="s">
        <v>21</v>
      </c>
      <c r="J4428" t="s">
        <v>73</v>
      </c>
      <c r="K4428">
        <v>289</v>
      </c>
      <c r="L4428">
        <v>19.5</v>
      </c>
      <c r="M4428" t="s">
        <v>657</v>
      </c>
      <c r="N4428">
        <v>19.5</v>
      </c>
      <c r="P4428" cm="1">
        <f t="array" ref="P4428">IF(Q4428&gt;0,INDEX(Q4428:Q16562,MATCH(TRUE,INDEX(Q4428:Q16562="",,),0)-1),"")</f>
        <v>2</v>
      </c>
      <c r="Q4428">
        <f t="shared" si="99"/>
        <v>2</v>
      </c>
      <c r="R4428">
        <f>IF(P4428="","",0)</f>
        <v>0</v>
      </c>
    </row>
    <row r="4429" spans="1:18" x14ac:dyDescent="0.3">
      <c r="A4429" t="s">
        <v>666</v>
      </c>
      <c r="B4429" s="1">
        <v>38841</v>
      </c>
      <c r="C4429" t="s">
        <v>667</v>
      </c>
      <c r="D4429" t="s">
        <v>670</v>
      </c>
      <c r="E4429" t="s">
        <v>671</v>
      </c>
      <c r="G4429" s="6" t="s">
        <v>88</v>
      </c>
      <c r="H4429" t="s">
        <v>85</v>
      </c>
      <c r="I4429" t="s">
        <v>45</v>
      </c>
      <c r="J4429" t="s">
        <v>93</v>
      </c>
      <c r="K4429">
        <v>7</v>
      </c>
      <c r="L4429">
        <v>70</v>
      </c>
      <c r="M4429" t="s">
        <v>657</v>
      </c>
      <c r="N4429">
        <v>70</v>
      </c>
      <c r="P4429" cm="1">
        <f t="array" ref="P4429">IF(Q4429&gt;0,INDEX(Q4429:Q16563,MATCH(TRUE,INDEX(Q4429:Q16563="",,),0)-1),"")</f>
        <v>2</v>
      </c>
      <c r="Q4429">
        <f t="shared" si="99"/>
        <v>2</v>
      </c>
      <c r="R4429">
        <f>IF(P4429="","",0)</f>
        <v>0</v>
      </c>
    </row>
    <row r="4430" spans="1:18" x14ac:dyDescent="0.3">
      <c r="A4430" t="s">
        <v>666</v>
      </c>
      <c r="B4430" s="1">
        <v>38841</v>
      </c>
      <c r="C4430" t="s">
        <v>667</v>
      </c>
      <c r="D4430" t="s">
        <v>670</v>
      </c>
      <c r="E4430" t="s">
        <v>671</v>
      </c>
      <c r="G4430" s="6" t="s">
        <v>88</v>
      </c>
      <c r="H4430" t="s">
        <v>199</v>
      </c>
      <c r="I4430" t="s">
        <v>45</v>
      </c>
      <c r="J4430" t="s">
        <v>93</v>
      </c>
      <c r="K4430">
        <v>10.5</v>
      </c>
      <c r="L4430">
        <v>89</v>
      </c>
      <c r="M4430" t="s">
        <v>657</v>
      </c>
      <c r="N4430">
        <v>89</v>
      </c>
      <c r="P4430" cm="1">
        <f t="array" ref="P4430">IF(Q4430&gt;0,INDEX(Q4430:Q16564,MATCH(TRUE,INDEX(Q4430:Q16564="",,),0)-1),"")</f>
        <v>2</v>
      </c>
      <c r="Q4430">
        <f t="shared" si="99"/>
        <v>2</v>
      </c>
      <c r="R4430">
        <f>IF(P4430="","",0)</f>
        <v>0</v>
      </c>
    </row>
    <row r="4431" spans="1:18" x14ac:dyDescent="0.3">
      <c r="A4431" t="s">
        <v>666</v>
      </c>
      <c r="B4431" s="1">
        <v>38841</v>
      </c>
      <c r="C4431" t="s">
        <v>667</v>
      </c>
      <c r="D4431" t="s">
        <v>670</v>
      </c>
      <c r="E4431" t="s">
        <v>671</v>
      </c>
      <c r="G4431" s="6" t="s">
        <v>88</v>
      </c>
      <c r="H4431" t="s">
        <v>36</v>
      </c>
      <c r="I4431" t="s">
        <v>45</v>
      </c>
      <c r="J4431" t="s">
        <v>93</v>
      </c>
      <c r="K4431">
        <v>10.6</v>
      </c>
      <c r="L4431">
        <v>41</v>
      </c>
      <c r="M4431" t="s">
        <v>657</v>
      </c>
      <c r="N4431">
        <v>41</v>
      </c>
      <c r="P4431" cm="1">
        <f t="array" ref="P4431">IF(Q4431&gt;0,INDEX(Q4431:Q16565,MATCH(TRUE,INDEX(Q4431:Q16565="",,),0)-1),"")</f>
        <v>2</v>
      </c>
      <c r="Q4431">
        <f t="shared" si="99"/>
        <v>2</v>
      </c>
      <c r="R4431">
        <f>IF(P4431="","",0)</f>
        <v>0</v>
      </c>
    </row>
    <row r="4432" spans="1:18" x14ac:dyDescent="0.3">
      <c r="A4432" t="s">
        <v>666</v>
      </c>
      <c r="B4432" s="1">
        <v>38841</v>
      </c>
      <c r="C4432" t="s">
        <v>667</v>
      </c>
      <c r="D4432" t="s">
        <v>670</v>
      </c>
      <c r="E4432" t="s">
        <v>671</v>
      </c>
      <c r="G4432" s="6" t="s">
        <v>88</v>
      </c>
      <c r="H4432" t="s">
        <v>95</v>
      </c>
      <c r="I4432" t="s">
        <v>45</v>
      </c>
      <c r="J4432" t="s">
        <v>93</v>
      </c>
      <c r="K4432">
        <v>4.7</v>
      </c>
      <c r="L4432">
        <v>78</v>
      </c>
      <c r="M4432" t="s">
        <v>657</v>
      </c>
      <c r="N4432">
        <v>78</v>
      </c>
      <c r="P4432" cm="1">
        <f t="array" ref="P4432">IF(Q4432&gt;0,INDEX(Q4432:Q16566,MATCH(TRUE,INDEX(Q4432:Q16566="",,),0)-1),"")</f>
        <v>2</v>
      </c>
      <c r="Q4432">
        <f t="shared" si="99"/>
        <v>2</v>
      </c>
      <c r="R4432">
        <f>IF(P4432="","",0)</f>
        <v>0</v>
      </c>
    </row>
    <row r="4433" spans="1:18" x14ac:dyDescent="0.3">
      <c r="A4433" t="s">
        <v>666</v>
      </c>
      <c r="B4433" s="1">
        <v>38841</v>
      </c>
      <c r="C4433" t="s">
        <v>667</v>
      </c>
      <c r="D4433" t="s">
        <v>670</v>
      </c>
      <c r="E4433" t="s">
        <v>671</v>
      </c>
      <c r="G4433" s="6" t="s">
        <v>88</v>
      </c>
      <c r="H4433" t="s">
        <v>20</v>
      </c>
      <c r="I4433" t="s">
        <v>45</v>
      </c>
      <c r="J4433" t="s">
        <v>93</v>
      </c>
      <c r="K4433">
        <v>7.1</v>
      </c>
      <c r="L4433">
        <v>132</v>
      </c>
      <c r="M4433" t="s">
        <v>657</v>
      </c>
      <c r="N4433">
        <v>132</v>
      </c>
      <c r="P4433" cm="1">
        <f t="array" ref="P4433">IF(Q4433&gt;0,INDEX(Q4433:Q16567,MATCH(TRUE,INDEX(Q4433:Q16567="",,),0)-1),"")</f>
        <v>2</v>
      </c>
      <c r="Q4433">
        <f t="shared" si="99"/>
        <v>2</v>
      </c>
      <c r="R4433">
        <f>IF(P4433="","",0)</f>
        <v>0</v>
      </c>
    </row>
    <row r="4434" spans="1:18" x14ac:dyDescent="0.3">
      <c r="A4434" t="s">
        <v>666</v>
      </c>
      <c r="B4434" s="1">
        <v>38841</v>
      </c>
      <c r="C4434" t="s">
        <v>667</v>
      </c>
      <c r="D4434" t="s">
        <v>670</v>
      </c>
      <c r="E4434" t="s">
        <v>671</v>
      </c>
      <c r="G4434" s="6" t="s">
        <v>88</v>
      </c>
      <c r="H4434" t="s">
        <v>85</v>
      </c>
      <c r="I4434" t="s">
        <v>21</v>
      </c>
      <c r="J4434" t="s">
        <v>73</v>
      </c>
      <c r="K4434">
        <v>294</v>
      </c>
      <c r="L4434">
        <v>9</v>
      </c>
      <c r="M4434" t="s">
        <v>657</v>
      </c>
      <c r="N4434">
        <v>9</v>
      </c>
      <c r="P4434" cm="1">
        <f t="array" ref="P4434">IF(Q4434&gt;0,INDEX(Q4434:Q16568,MATCH(TRUE,INDEX(Q4434:Q16568="",,),0)-1),"")</f>
        <v>2</v>
      </c>
      <c r="Q4434">
        <f t="shared" si="99"/>
        <v>2</v>
      </c>
      <c r="R4434">
        <f>IF(P4434="","",0)</f>
        <v>0</v>
      </c>
    </row>
    <row r="4435" spans="1:18" x14ac:dyDescent="0.3">
      <c r="P4435" t="str" cm="1">
        <f t="array" ref="P4435">IF(Q4435&gt;0,INDEX(Q4435:Q16569,MATCH(TRUE,INDEX(Q4435:Q16569="",,),0)-1),"")</f>
        <v/>
      </c>
      <c r="R4435" t="str">
        <f>IF(P4435="","",0)</f>
        <v/>
      </c>
    </row>
    <row r="4436" spans="1:18" x14ac:dyDescent="0.3">
      <c r="A4436" t="s">
        <v>666</v>
      </c>
      <c r="B4436" s="1">
        <v>38841</v>
      </c>
      <c r="C4436" t="s">
        <v>667</v>
      </c>
      <c r="D4436" t="s">
        <v>672</v>
      </c>
      <c r="E4436" t="s">
        <v>673</v>
      </c>
      <c r="G4436" t="s">
        <v>19</v>
      </c>
      <c r="H4436" t="s">
        <v>92</v>
      </c>
      <c r="I4436" t="s">
        <v>45</v>
      </c>
      <c r="J4436" t="s">
        <v>93</v>
      </c>
      <c r="K4436">
        <v>370</v>
      </c>
      <c r="L4436">
        <v>334</v>
      </c>
      <c r="M4436" t="s">
        <v>117</v>
      </c>
      <c r="N4436">
        <v>334</v>
      </c>
      <c r="O4436" t="s">
        <v>24</v>
      </c>
      <c r="P4436" cm="1">
        <f t="array" ref="P4436">IF(Q4436&gt;0,INDEX(Q4436:Q16570,MATCH(TRUE,INDEX(Q4436:Q16570="",,),0)-1),"")</f>
        <v>1</v>
      </c>
      <c r="Q4436">
        <v>1</v>
      </c>
      <c r="R4436">
        <f>IF(P4436="","",0)</f>
        <v>0</v>
      </c>
    </row>
    <row r="4437" spans="1:18" x14ac:dyDescent="0.3">
      <c r="A4437" t="s">
        <v>666</v>
      </c>
      <c r="B4437" s="1">
        <v>38841</v>
      </c>
      <c r="C4437" t="s">
        <v>667</v>
      </c>
      <c r="D4437" t="s">
        <v>672</v>
      </c>
      <c r="E4437" t="s">
        <v>673</v>
      </c>
      <c r="G4437" t="s">
        <v>19</v>
      </c>
      <c r="H4437" t="s">
        <v>92</v>
      </c>
      <c r="I4437" t="s">
        <v>21</v>
      </c>
      <c r="J4437" t="s">
        <v>73</v>
      </c>
      <c r="K4437">
        <v>1720</v>
      </c>
      <c r="L4437">
        <v>8.8000000000000007</v>
      </c>
      <c r="M4437" t="s">
        <v>117</v>
      </c>
      <c r="N4437">
        <v>16.399999999999999</v>
      </c>
      <c r="O4437" t="s">
        <v>24</v>
      </c>
      <c r="P4437" cm="1">
        <f t="array" ref="P4437">IF(Q4437&gt;0,INDEX(Q4437:Q16571,MATCH(TRUE,INDEX(Q4437:Q16571="",,),0)-1),"")</f>
        <v>1</v>
      </c>
      <c r="Q4437">
        <v>1</v>
      </c>
      <c r="R4437">
        <f>IF(P4437="","",0)</f>
        <v>0</v>
      </c>
    </row>
    <row r="4438" spans="1:18" x14ac:dyDescent="0.3">
      <c r="A4438" t="s">
        <v>666</v>
      </c>
      <c r="B4438" s="1">
        <v>38841</v>
      </c>
      <c r="C4438" t="s">
        <v>667</v>
      </c>
      <c r="D4438" t="s">
        <v>672</v>
      </c>
      <c r="E4438" t="s">
        <v>673</v>
      </c>
      <c r="G4438" s="6" t="s">
        <v>88</v>
      </c>
      <c r="H4438" t="s">
        <v>199</v>
      </c>
      <c r="I4438" t="s">
        <v>45</v>
      </c>
      <c r="J4438" t="s">
        <v>93</v>
      </c>
      <c r="K4438">
        <v>36</v>
      </c>
      <c r="L4438">
        <v>102</v>
      </c>
      <c r="M4438" t="s">
        <v>117</v>
      </c>
      <c r="N4438">
        <v>102</v>
      </c>
      <c r="O4438" t="s">
        <v>24</v>
      </c>
      <c r="P4438" cm="1">
        <f t="array" ref="P4438">IF(Q4438&gt;0,INDEX(Q4438:Q16572,MATCH(TRUE,INDEX(Q4438:Q16572="",,),0)-1),"")</f>
        <v>1</v>
      </c>
      <c r="Q4438">
        <v>1</v>
      </c>
      <c r="R4438">
        <f>IF(P4438="","",0)</f>
        <v>0</v>
      </c>
    </row>
    <row r="4439" spans="1:18" x14ac:dyDescent="0.3">
      <c r="A4439" t="s">
        <v>666</v>
      </c>
      <c r="B4439" s="1">
        <v>38841</v>
      </c>
      <c r="C4439" t="s">
        <v>667</v>
      </c>
      <c r="D4439" t="s">
        <v>672</v>
      </c>
      <c r="E4439" t="s">
        <v>673</v>
      </c>
      <c r="G4439" s="6" t="s">
        <v>88</v>
      </c>
      <c r="H4439" t="s">
        <v>36</v>
      </c>
      <c r="I4439" t="s">
        <v>45</v>
      </c>
      <c r="J4439" t="s">
        <v>93</v>
      </c>
      <c r="K4439">
        <v>25</v>
      </c>
      <c r="L4439">
        <v>46</v>
      </c>
      <c r="M4439" t="s">
        <v>117</v>
      </c>
      <c r="N4439">
        <v>46</v>
      </c>
      <c r="O4439" t="s">
        <v>24</v>
      </c>
      <c r="P4439" cm="1">
        <f t="array" ref="P4439">IF(Q4439&gt;0,INDEX(Q4439:Q16573,MATCH(TRUE,INDEX(Q4439:Q16573="",,),0)-1),"")</f>
        <v>1</v>
      </c>
      <c r="Q4439">
        <v>1</v>
      </c>
      <c r="R4439">
        <f>IF(P4439="","",0)</f>
        <v>0</v>
      </c>
    </row>
    <row r="4440" spans="1:18" x14ac:dyDescent="0.3">
      <c r="A4440" t="s">
        <v>666</v>
      </c>
      <c r="B4440" s="1">
        <v>38841</v>
      </c>
      <c r="C4440" t="s">
        <v>667</v>
      </c>
      <c r="D4440" t="s">
        <v>672</v>
      </c>
      <c r="E4440" t="s">
        <v>673</v>
      </c>
      <c r="G4440" s="6" t="s">
        <v>88</v>
      </c>
      <c r="H4440" t="s">
        <v>85</v>
      </c>
      <c r="I4440" t="s">
        <v>21</v>
      </c>
      <c r="J4440" t="s">
        <v>73</v>
      </c>
      <c r="K4440">
        <v>323</v>
      </c>
      <c r="L4440">
        <v>7.9</v>
      </c>
      <c r="M4440" t="s">
        <v>117</v>
      </c>
      <c r="N4440">
        <v>7.9</v>
      </c>
      <c r="O4440" t="s">
        <v>24</v>
      </c>
      <c r="P4440" cm="1">
        <f t="array" ref="P4440">IF(Q4440&gt;0,INDEX(Q4440:Q16574,MATCH(TRUE,INDEX(Q4440:Q16574="",,),0)-1),"")</f>
        <v>1</v>
      </c>
      <c r="Q4440">
        <v>1</v>
      </c>
      <c r="R4440">
        <f>IF(P4440="","",0)</f>
        <v>0</v>
      </c>
    </row>
    <row r="4441" spans="1:18" x14ac:dyDescent="0.3">
      <c r="A4441" t="s">
        <v>666</v>
      </c>
      <c r="B4441" s="1">
        <v>38841</v>
      </c>
      <c r="C4441" t="s">
        <v>667</v>
      </c>
      <c r="D4441" t="s">
        <v>672</v>
      </c>
      <c r="E4441" t="s">
        <v>673</v>
      </c>
      <c r="G4441" s="6" t="s">
        <v>88</v>
      </c>
      <c r="H4441" t="s">
        <v>199</v>
      </c>
      <c r="I4441" t="s">
        <v>21</v>
      </c>
      <c r="J4441" t="s">
        <v>73</v>
      </c>
      <c r="K4441">
        <v>603</v>
      </c>
      <c r="L4441">
        <v>10.1</v>
      </c>
      <c r="M4441" t="s">
        <v>117</v>
      </c>
      <c r="N4441">
        <v>10.1</v>
      </c>
      <c r="O4441" t="s">
        <v>24</v>
      </c>
      <c r="P4441" cm="1">
        <f t="array" ref="P4441">IF(Q4441&gt;0,INDEX(Q4441:Q16575,MATCH(TRUE,INDEX(Q4441:Q16575="",,),0)-1),"")</f>
        <v>1</v>
      </c>
      <c r="Q4441">
        <v>1</v>
      </c>
      <c r="R4441">
        <f>IF(P4441="","",0)</f>
        <v>0</v>
      </c>
    </row>
    <row r="4442" spans="1:18" x14ac:dyDescent="0.3">
      <c r="A4442" t="s">
        <v>666</v>
      </c>
      <c r="B4442" s="1">
        <v>38841</v>
      </c>
      <c r="C4442" t="s">
        <v>667</v>
      </c>
      <c r="D4442" t="s">
        <v>672</v>
      </c>
      <c r="E4442" t="s">
        <v>673</v>
      </c>
      <c r="G4442" s="6" t="s">
        <v>88</v>
      </c>
      <c r="H4442" t="s">
        <v>36</v>
      </c>
      <c r="I4442" t="s">
        <v>21</v>
      </c>
      <c r="J4442" t="s">
        <v>73</v>
      </c>
      <c r="K4442">
        <v>243</v>
      </c>
      <c r="L4442">
        <v>20.7</v>
      </c>
      <c r="M4442" t="s">
        <v>117</v>
      </c>
      <c r="N4442">
        <v>20.7</v>
      </c>
      <c r="O4442" t="s">
        <v>24</v>
      </c>
      <c r="P4442" cm="1">
        <f t="array" ref="P4442">IF(Q4442&gt;0,INDEX(Q4442:Q16576,MATCH(TRUE,INDEX(Q4442:Q16576="",,),0)-1),"")</f>
        <v>1</v>
      </c>
      <c r="Q4442">
        <v>1</v>
      </c>
      <c r="R4442">
        <f>IF(P4442="","",0)</f>
        <v>0</v>
      </c>
    </row>
    <row r="4443" spans="1:18" x14ac:dyDescent="0.3">
      <c r="P4443" t="str" cm="1">
        <f t="array" ref="P4443">IF(Q4443&gt;0,INDEX(Q4443:Q16577,MATCH(TRUE,INDEX(Q4443:Q16577="",,),0)-1),"")</f>
        <v/>
      </c>
      <c r="R4443" t="str">
        <f>IF(P4443="","",0)</f>
        <v/>
      </c>
    </row>
    <row r="4444" spans="1:18" x14ac:dyDescent="0.3">
      <c r="A4444" t="s">
        <v>666</v>
      </c>
      <c r="B4444" s="1">
        <v>38981</v>
      </c>
      <c r="C4444" t="s">
        <v>674</v>
      </c>
      <c r="D4444" t="s">
        <v>675</v>
      </c>
      <c r="E4444" t="s">
        <v>676</v>
      </c>
      <c r="G4444" t="s">
        <v>19</v>
      </c>
      <c r="H4444" t="s">
        <v>92</v>
      </c>
      <c r="I4444" t="s">
        <v>45</v>
      </c>
      <c r="J4444" t="s">
        <v>93</v>
      </c>
      <c r="K4444">
        <v>97</v>
      </c>
      <c r="L4444">
        <v>480</v>
      </c>
      <c r="M4444" t="s">
        <v>189</v>
      </c>
      <c r="N4444">
        <v>500</v>
      </c>
      <c r="O4444" t="s">
        <v>24</v>
      </c>
      <c r="P4444" cm="1">
        <f t="array" ref="P4444">IF(Q4444&gt;0,INDEX(Q4444:Q16578,MATCH(TRUE,INDEX(Q4444:Q16578="",,),0)-1),"")</f>
        <v>2</v>
      </c>
      <c r="Q4444">
        <f>INT((ROW()-4444)/12)+1</f>
        <v>1</v>
      </c>
      <c r="R4444">
        <f>IF(P4444="","",0)</f>
        <v>0</v>
      </c>
    </row>
    <row r="4445" spans="1:18" x14ac:dyDescent="0.3">
      <c r="A4445" t="s">
        <v>666</v>
      </c>
      <c r="B4445" s="1">
        <v>38981</v>
      </c>
      <c r="C4445" t="s">
        <v>674</v>
      </c>
      <c r="D4445" t="s">
        <v>675</v>
      </c>
      <c r="E4445" t="s">
        <v>676</v>
      </c>
      <c r="G4445" t="s">
        <v>19</v>
      </c>
      <c r="H4445" t="s">
        <v>36</v>
      </c>
      <c r="I4445" t="s">
        <v>45</v>
      </c>
      <c r="J4445" t="s">
        <v>93</v>
      </c>
      <c r="K4445">
        <v>292</v>
      </c>
      <c r="L4445">
        <v>73</v>
      </c>
      <c r="M4445" t="s">
        <v>189</v>
      </c>
      <c r="N4445">
        <v>140</v>
      </c>
      <c r="O4445" t="s">
        <v>24</v>
      </c>
      <c r="P4445" cm="1">
        <f t="array" ref="P4445">IF(Q4445&gt;0,INDEX(Q4445:Q16579,MATCH(TRUE,INDEX(Q4445:Q16579="",,),0)-1),"")</f>
        <v>2</v>
      </c>
      <c r="Q4445">
        <f t="shared" ref="Q4445:Q4467" si="100">INT((ROW()-4444)/12)+1</f>
        <v>1</v>
      </c>
      <c r="R4445">
        <f>IF(P4445="","",0)</f>
        <v>0</v>
      </c>
    </row>
    <row r="4446" spans="1:18" x14ac:dyDescent="0.3">
      <c r="A4446" t="s">
        <v>666</v>
      </c>
      <c r="B4446" s="1">
        <v>38981</v>
      </c>
      <c r="C4446" t="s">
        <v>674</v>
      </c>
      <c r="D4446" t="s">
        <v>675</v>
      </c>
      <c r="E4446" t="s">
        <v>676</v>
      </c>
      <c r="G4446" t="s">
        <v>19</v>
      </c>
      <c r="H4446" t="s">
        <v>36</v>
      </c>
      <c r="I4446" t="s">
        <v>21</v>
      </c>
      <c r="J4446" t="s">
        <v>73</v>
      </c>
      <c r="K4446">
        <v>969</v>
      </c>
      <c r="L4446">
        <v>20.5</v>
      </c>
      <c r="M4446" t="s">
        <v>189</v>
      </c>
      <c r="N4446">
        <v>59.5</v>
      </c>
      <c r="O4446" t="s">
        <v>24</v>
      </c>
      <c r="P4446" cm="1">
        <f t="array" ref="P4446">IF(Q4446&gt;0,INDEX(Q4446:Q16580,MATCH(TRUE,INDEX(Q4446:Q16580="",,),0)-1),"")</f>
        <v>2</v>
      </c>
      <c r="Q4446">
        <f t="shared" si="100"/>
        <v>1</v>
      </c>
      <c r="R4446">
        <f>IF(P4446="","",0)</f>
        <v>0</v>
      </c>
    </row>
    <row r="4447" spans="1:18" x14ac:dyDescent="0.3">
      <c r="A4447" t="s">
        <v>666</v>
      </c>
      <c r="B4447" s="1">
        <v>38981</v>
      </c>
      <c r="C4447" t="s">
        <v>674</v>
      </c>
      <c r="D4447" t="s">
        <v>675</v>
      </c>
      <c r="E4447" t="s">
        <v>676</v>
      </c>
      <c r="G4447" s="6" t="s">
        <v>88</v>
      </c>
      <c r="H4447" t="s">
        <v>85</v>
      </c>
      <c r="I4447" t="s">
        <v>45</v>
      </c>
      <c r="J4447" t="s">
        <v>93</v>
      </c>
      <c r="K4447">
        <v>10</v>
      </c>
      <c r="L4447">
        <v>199</v>
      </c>
      <c r="M4447" t="s">
        <v>189</v>
      </c>
      <c r="N4447">
        <v>199</v>
      </c>
      <c r="O4447" t="s">
        <v>24</v>
      </c>
      <c r="P4447" cm="1">
        <f t="array" ref="P4447">IF(Q4447&gt;0,INDEX(Q4447:Q16581,MATCH(TRUE,INDEX(Q4447:Q16581="",,),0)-1),"")</f>
        <v>2</v>
      </c>
      <c r="Q4447">
        <f t="shared" si="100"/>
        <v>1</v>
      </c>
      <c r="R4447">
        <f>IF(P4447="","",0)</f>
        <v>0</v>
      </c>
    </row>
    <row r="4448" spans="1:18" x14ac:dyDescent="0.3">
      <c r="A4448" t="s">
        <v>666</v>
      </c>
      <c r="B4448" s="1">
        <v>38981</v>
      </c>
      <c r="C4448" t="s">
        <v>674</v>
      </c>
      <c r="D4448" t="s">
        <v>675</v>
      </c>
      <c r="E4448" t="s">
        <v>676</v>
      </c>
      <c r="G4448" s="6" t="s">
        <v>88</v>
      </c>
      <c r="H4448" t="s">
        <v>128</v>
      </c>
      <c r="I4448" t="s">
        <v>45</v>
      </c>
      <c r="J4448" t="s">
        <v>93</v>
      </c>
      <c r="K4448">
        <v>16</v>
      </c>
      <c r="L4448">
        <v>64</v>
      </c>
      <c r="M4448" t="s">
        <v>189</v>
      </c>
      <c r="N4448">
        <v>64</v>
      </c>
      <c r="O4448" t="s">
        <v>24</v>
      </c>
      <c r="P4448" cm="1">
        <f t="array" ref="P4448">IF(Q4448&gt;0,INDEX(Q4448:Q16582,MATCH(TRUE,INDEX(Q4448:Q16582="",,),0)-1),"")</f>
        <v>2</v>
      </c>
      <c r="Q4448">
        <f t="shared" si="100"/>
        <v>1</v>
      </c>
      <c r="R4448">
        <f>IF(P4448="","",0)</f>
        <v>0</v>
      </c>
    </row>
    <row r="4449" spans="1:18" x14ac:dyDescent="0.3">
      <c r="A4449" t="s">
        <v>666</v>
      </c>
      <c r="B4449" s="1">
        <v>38981</v>
      </c>
      <c r="C4449" t="s">
        <v>674</v>
      </c>
      <c r="D4449" t="s">
        <v>675</v>
      </c>
      <c r="E4449" t="s">
        <v>676</v>
      </c>
      <c r="G4449" s="6" t="s">
        <v>88</v>
      </c>
      <c r="H4449" t="s">
        <v>85</v>
      </c>
      <c r="I4449" t="s">
        <v>21</v>
      </c>
      <c r="J4449" t="s">
        <v>73</v>
      </c>
      <c r="K4449">
        <v>181</v>
      </c>
      <c r="L4449">
        <v>7.5</v>
      </c>
      <c r="M4449" t="s">
        <v>189</v>
      </c>
      <c r="N4449">
        <v>7.5</v>
      </c>
      <c r="O4449" t="s">
        <v>24</v>
      </c>
      <c r="P4449" cm="1">
        <f t="array" ref="P4449">IF(Q4449&gt;0,INDEX(Q4449:Q16583,MATCH(TRUE,INDEX(Q4449:Q16583="",,),0)-1),"")</f>
        <v>2</v>
      </c>
      <c r="Q4449">
        <f t="shared" si="100"/>
        <v>1</v>
      </c>
      <c r="R4449">
        <f>IF(P4449="","",0)</f>
        <v>0</v>
      </c>
    </row>
    <row r="4450" spans="1:18" x14ac:dyDescent="0.3">
      <c r="A4450" t="s">
        <v>666</v>
      </c>
      <c r="B4450" s="1">
        <v>38981</v>
      </c>
      <c r="C4450" t="s">
        <v>674</v>
      </c>
      <c r="D4450" t="s">
        <v>675</v>
      </c>
      <c r="E4450" t="s">
        <v>676</v>
      </c>
      <c r="G4450" s="6" t="s">
        <v>88</v>
      </c>
      <c r="H4450" t="s">
        <v>92</v>
      </c>
      <c r="I4450" t="s">
        <v>21</v>
      </c>
      <c r="J4450" t="s">
        <v>73</v>
      </c>
      <c r="K4450">
        <v>269</v>
      </c>
      <c r="L4450">
        <v>11.35</v>
      </c>
      <c r="M4450" t="s">
        <v>189</v>
      </c>
      <c r="N4450">
        <v>11.35</v>
      </c>
      <c r="O4450" t="s">
        <v>24</v>
      </c>
      <c r="P4450" cm="1">
        <f t="array" ref="P4450">IF(Q4450&gt;0,INDEX(Q4450:Q16584,MATCH(TRUE,INDEX(Q4450:Q16584="",,),0)-1),"")</f>
        <v>2</v>
      </c>
      <c r="Q4450">
        <f t="shared" si="100"/>
        <v>1</v>
      </c>
      <c r="R4450">
        <f>IF(P4450="","",0)</f>
        <v>0</v>
      </c>
    </row>
    <row r="4451" spans="1:18" x14ac:dyDescent="0.3">
      <c r="A4451" t="s">
        <v>666</v>
      </c>
      <c r="B4451" s="1">
        <v>38981</v>
      </c>
      <c r="C4451" t="s">
        <v>674</v>
      </c>
      <c r="D4451" t="s">
        <v>675</v>
      </c>
      <c r="E4451" t="s">
        <v>676</v>
      </c>
      <c r="G4451" s="6" t="s">
        <v>88</v>
      </c>
      <c r="H4451" t="s">
        <v>96</v>
      </c>
      <c r="I4451" t="s">
        <v>21</v>
      </c>
      <c r="J4451" t="s">
        <v>73</v>
      </c>
      <c r="K4451">
        <v>19</v>
      </c>
      <c r="L4451">
        <v>6.2</v>
      </c>
      <c r="M4451" t="s">
        <v>189</v>
      </c>
      <c r="N4451">
        <v>6.2</v>
      </c>
      <c r="O4451" t="s">
        <v>24</v>
      </c>
      <c r="P4451" cm="1">
        <f t="array" ref="P4451">IF(Q4451&gt;0,INDEX(Q4451:Q16585,MATCH(TRUE,INDEX(Q4451:Q16585="",,),0)-1),"")</f>
        <v>2</v>
      </c>
      <c r="Q4451">
        <f t="shared" si="100"/>
        <v>1</v>
      </c>
      <c r="R4451">
        <f>IF(P4451="","",0)</f>
        <v>0</v>
      </c>
    </row>
    <row r="4452" spans="1:18" x14ac:dyDescent="0.3">
      <c r="A4452" t="s">
        <v>666</v>
      </c>
      <c r="B4452" s="1">
        <v>38981</v>
      </c>
      <c r="C4452" t="s">
        <v>674</v>
      </c>
      <c r="D4452" t="s">
        <v>675</v>
      </c>
      <c r="E4452" t="s">
        <v>676</v>
      </c>
      <c r="G4452" s="6" t="s">
        <v>88</v>
      </c>
      <c r="H4452" t="s">
        <v>128</v>
      </c>
      <c r="I4452" t="s">
        <v>21</v>
      </c>
      <c r="J4452" t="s">
        <v>73</v>
      </c>
      <c r="K4452">
        <v>269</v>
      </c>
      <c r="L4452">
        <v>18.25</v>
      </c>
      <c r="M4452" t="s">
        <v>189</v>
      </c>
      <c r="N4452">
        <v>18.25</v>
      </c>
      <c r="O4452" t="s">
        <v>24</v>
      </c>
      <c r="P4452" cm="1">
        <f t="array" ref="P4452">IF(Q4452&gt;0,INDEX(Q4452:Q16586,MATCH(TRUE,INDEX(Q4452:Q16586="",,),0)-1),"")</f>
        <v>2</v>
      </c>
      <c r="Q4452">
        <f t="shared" si="100"/>
        <v>1</v>
      </c>
      <c r="R4452">
        <f>IF(P4452="","",0)</f>
        <v>0</v>
      </c>
    </row>
    <row r="4453" spans="1:18" x14ac:dyDescent="0.3">
      <c r="A4453" t="s">
        <v>666</v>
      </c>
      <c r="B4453" s="1">
        <v>38981</v>
      </c>
      <c r="C4453" t="s">
        <v>674</v>
      </c>
      <c r="D4453" t="s">
        <v>675</v>
      </c>
      <c r="E4453" t="s">
        <v>676</v>
      </c>
      <c r="G4453" s="6" t="s">
        <v>88</v>
      </c>
      <c r="H4453" t="s">
        <v>67</v>
      </c>
      <c r="I4453" t="s">
        <v>21</v>
      </c>
      <c r="J4453" t="s">
        <v>73</v>
      </c>
      <c r="K4453">
        <v>5</v>
      </c>
      <c r="L4453">
        <v>6.9</v>
      </c>
      <c r="M4453" t="s">
        <v>189</v>
      </c>
      <c r="N4453">
        <v>6.9</v>
      </c>
      <c r="O4453" t="s">
        <v>24</v>
      </c>
      <c r="P4453" cm="1">
        <f t="array" ref="P4453">IF(Q4453&gt;0,INDEX(Q4453:Q16587,MATCH(TRUE,INDEX(Q4453:Q16587="",,),0)-1),"")</f>
        <v>2</v>
      </c>
      <c r="Q4453">
        <f t="shared" si="100"/>
        <v>1</v>
      </c>
      <c r="R4453">
        <f>IF(P4453="","",0)</f>
        <v>0</v>
      </c>
    </row>
    <row r="4454" spans="1:18" x14ac:dyDescent="0.3">
      <c r="A4454" t="s">
        <v>666</v>
      </c>
      <c r="B4454" s="1">
        <v>38981</v>
      </c>
      <c r="C4454" t="s">
        <v>674</v>
      </c>
      <c r="D4454" t="s">
        <v>675</v>
      </c>
      <c r="E4454" t="s">
        <v>676</v>
      </c>
      <c r="G4454" s="6" t="s">
        <v>88</v>
      </c>
      <c r="H4454" t="s">
        <v>200</v>
      </c>
      <c r="I4454" t="s">
        <v>21</v>
      </c>
      <c r="J4454" t="s">
        <v>73</v>
      </c>
      <c r="K4454">
        <v>20</v>
      </c>
      <c r="L4454">
        <v>11.9</v>
      </c>
      <c r="M4454" t="s">
        <v>189</v>
      </c>
      <c r="N4454">
        <v>11.9</v>
      </c>
      <c r="O4454" t="s">
        <v>24</v>
      </c>
      <c r="P4454" cm="1">
        <f t="array" ref="P4454">IF(Q4454&gt;0,INDEX(Q4454:Q16588,MATCH(TRUE,INDEX(Q4454:Q16588="",,),0)-1),"")</f>
        <v>2</v>
      </c>
      <c r="Q4454">
        <f t="shared" si="100"/>
        <v>1</v>
      </c>
      <c r="R4454">
        <f>IF(P4454="","",0)</f>
        <v>0</v>
      </c>
    </row>
    <row r="4455" spans="1:18" x14ac:dyDescent="0.3">
      <c r="A4455" t="s">
        <v>666</v>
      </c>
      <c r="B4455" s="1">
        <v>38981</v>
      </c>
      <c r="C4455" t="s">
        <v>674</v>
      </c>
      <c r="D4455" t="s">
        <v>675</v>
      </c>
      <c r="E4455" t="s">
        <v>676</v>
      </c>
      <c r="G4455" s="6" t="s">
        <v>88</v>
      </c>
      <c r="H4455" t="s">
        <v>20</v>
      </c>
      <c r="I4455" t="s">
        <v>21</v>
      </c>
      <c r="J4455" t="s">
        <v>73</v>
      </c>
      <c r="K4455">
        <v>81</v>
      </c>
      <c r="L4455">
        <v>15.55</v>
      </c>
      <c r="M4455" t="s">
        <v>189</v>
      </c>
      <c r="N4455">
        <v>15.55</v>
      </c>
      <c r="O4455" t="s">
        <v>24</v>
      </c>
      <c r="P4455" cm="1">
        <f t="array" ref="P4455">IF(Q4455&gt;0,INDEX(Q4455:Q16589,MATCH(TRUE,INDEX(Q4455:Q16589="",,),0)-1),"")</f>
        <v>2</v>
      </c>
      <c r="Q4455">
        <f t="shared" si="100"/>
        <v>1</v>
      </c>
      <c r="R4455">
        <f>IF(P4455="","",0)</f>
        <v>0</v>
      </c>
    </row>
    <row r="4456" spans="1:18" x14ac:dyDescent="0.3">
      <c r="A4456" t="s">
        <v>666</v>
      </c>
      <c r="B4456" s="1">
        <v>38981</v>
      </c>
      <c r="C4456" t="s">
        <v>674</v>
      </c>
      <c r="D4456" t="s">
        <v>675</v>
      </c>
      <c r="E4456" t="s">
        <v>676</v>
      </c>
      <c r="G4456" t="s">
        <v>19</v>
      </c>
      <c r="H4456" t="s">
        <v>92</v>
      </c>
      <c r="I4456" t="s">
        <v>45</v>
      </c>
      <c r="J4456" t="s">
        <v>93</v>
      </c>
      <c r="K4456">
        <v>97</v>
      </c>
      <c r="L4456">
        <v>480</v>
      </c>
      <c r="M4456" t="s">
        <v>677</v>
      </c>
      <c r="N4456">
        <v>480</v>
      </c>
      <c r="P4456" cm="1">
        <f t="array" ref="P4456">IF(Q4456&gt;0,INDEX(Q4456:Q16590,MATCH(TRUE,INDEX(Q4456:Q16590="",,),0)-1),"")</f>
        <v>2</v>
      </c>
      <c r="Q4456">
        <f t="shared" si="100"/>
        <v>2</v>
      </c>
      <c r="R4456">
        <f>IF(P4456="","",0)</f>
        <v>0</v>
      </c>
    </row>
    <row r="4457" spans="1:18" x14ac:dyDescent="0.3">
      <c r="A4457" t="s">
        <v>666</v>
      </c>
      <c r="B4457" s="1">
        <v>38981</v>
      </c>
      <c r="C4457" t="s">
        <v>674</v>
      </c>
      <c r="D4457" t="s">
        <v>675</v>
      </c>
      <c r="E4457" t="s">
        <v>676</v>
      </c>
      <c r="G4457" t="s">
        <v>19</v>
      </c>
      <c r="H4457" t="s">
        <v>36</v>
      </c>
      <c r="I4457" t="s">
        <v>45</v>
      </c>
      <c r="J4457" t="s">
        <v>93</v>
      </c>
      <c r="K4457">
        <v>292</v>
      </c>
      <c r="L4457">
        <v>73</v>
      </c>
      <c r="M4457" t="s">
        <v>677</v>
      </c>
      <c r="N4457">
        <v>75</v>
      </c>
      <c r="P4457" cm="1">
        <f t="array" ref="P4457">IF(Q4457&gt;0,INDEX(Q4457:Q16591,MATCH(TRUE,INDEX(Q4457:Q16591="",,),0)-1),"")</f>
        <v>2</v>
      </c>
      <c r="Q4457">
        <f t="shared" si="100"/>
        <v>2</v>
      </c>
      <c r="R4457">
        <f>IF(P4457="","",0)</f>
        <v>0</v>
      </c>
    </row>
    <row r="4458" spans="1:18" x14ac:dyDescent="0.3">
      <c r="A4458" t="s">
        <v>666</v>
      </c>
      <c r="B4458" s="1">
        <v>38981</v>
      </c>
      <c r="C4458" t="s">
        <v>674</v>
      </c>
      <c r="D4458" t="s">
        <v>675</v>
      </c>
      <c r="E4458" t="s">
        <v>676</v>
      </c>
      <c r="G4458" t="s">
        <v>19</v>
      </c>
      <c r="H4458" t="s">
        <v>36</v>
      </c>
      <c r="I4458" t="s">
        <v>21</v>
      </c>
      <c r="J4458" t="s">
        <v>73</v>
      </c>
      <c r="K4458">
        <v>969</v>
      </c>
      <c r="L4458">
        <v>20.5</v>
      </c>
      <c r="M4458" t="s">
        <v>677</v>
      </c>
      <c r="N4458">
        <v>21</v>
      </c>
      <c r="P4458" cm="1">
        <f t="array" ref="P4458">IF(Q4458&gt;0,INDEX(Q4458:Q16592,MATCH(TRUE,INDEX(Q4458:Q16592="",,),0)-1),"")</f>
        <v>2</v>
      </c>
      <c r="Q4458">
        <f t="shared" si="100"/>
        <v>2</v>
      </c>
      <c r="R4458">
        <f>IF(P4458="","",0)</f>
        <v>0</v>
      </c>
    </row>
    <row r="4459" spans="1:18" x14ac:dyDescent="0.3">
      <c r="A4459" t="s">
        <v>666</v>
      </c>
      <c r="B4459" s="1">
        <v>38981</v>
      </c>
      <c r="C4459" t="s">
        <v>674</v>
      </c>
      <c r="D4459" t="s">
        <v>675</v>
      </c>
      <c r="E4459" t="s">
        <v>676</v>
      </c>
      <c r="G4459" s="6" t="s">
        <v>88</v>
      </c>
      <c r="H4459" t="s">
        <v>85</v>
      </c>
      <c r="I4459" t="s">
        <v>45</v>
      </c>
      <c r="J4459" t="s">
        <v>93</v>
      </c>
      <c r="K4459">
        <v>10</v>
      </c>
      <c r="L4459">
        <v>199</v>
      </c>
      <c r="M4459" t="s">
        <v>677</v>
      </c>
      <c r="N4459">
        <v>199</v>
      </c>
      <c r="P4459" cm="1">
        <f t="array" ref="P4459">IF(Q4459&gt;0,INDEX(Q4459:Q16593,MATCH(TRUE,INDEX(Q4459:Q16593="",,),0)-1),"")</f>
        <v>2</v>
      </c>
      <c r="Q4459">
        <f t="shared" si="100"/>
        <v>2</v>
      </c>
      <c r="R4459">
        <f>IF(P4459="","",0)</f>
        <v>0</v>
      </c>
    </row>
    <row r="4460" spans="1:18" x14ac:dyDescent="0.3">
      <c r="A4460" t="s">
        <v>666</v>
      </c>
      <c r="B4460" s="1">
        <v>38981</v>
      </c>
      <c r="C4460" t="s">
        <v>674</v>
      </c>
      <c r="D4460" t="s">
        <v>675</v>
      </c>
      <c r="E4460" t="s">
        <v>676</v>
      </c>
      <c r="G4460" s="6" t="s">
        <v>88</v>
      </c>
      <c r="H4460" t="s">
        <v>128</v>
      </c>
      <c r="I4460" t="s">
        <v>45</v>
      </c>
      <c r="J4460" t="s">
        <v>93</v>
      </c>
      <c r="K4460">
        <v>16</v>
      </c>
      <c r="L4460">
        <v>64</v>
      </c>
      <c r="M4460" t="s">
        <v>677</v>
      </c>
      <c r="N4460">
        <v>64</v>
      </c>
      <c r="P4460" cm="1">
        <f t="array" ref="P4460">IF(Q4460&gt;0,INDEX(Q4460:Q16594,MATCH(TRUE,INDEX(Q4460:Q16594="",,),0)-1),"")</f>
        <v>2</v>
      </c>
      <c r="Q4460">
        <f t="shared" si="100"/>
        <v>2</v>
      </c>
      <c r="R4460">
        <f>IF(P4460="","",0)</f>
        <v>0</v>
      </c>
    </row>
    <row r="4461" spans="1:18" x14ac:dyDescent="0.3">
      <c r="A4461" t="s">
        <v>666</v>
      </c>
      <c r="B4461" s="1">
        <v>38981</v>
      </c>
      <c r="C4461" t="s">
        <v>674</v>
      </c>
      <c r="D4461" t="s">
        <v>675</v>
      </c>
      <c r="E4461" t="s">
        <v>676</v>
      </c>
      <c r="G4461" s="6" t="s">
        <v>88</v>
      </c>
      <c r="H4461" t="s">
        <v>85</v>
      </c>
      <c r="I4461" t="s">
        <v>21</v>
      </c>
      <c r="J4461" t="s">
        <v>73</v>
      </c>
      <c r="K4461">
        <v>181</v>
      </c>
      <c r="L4461">
        <v>7.5</v>
      </c>
      <c r="M4461" t="s">
        <v>677</v>
      </c>
      <c r="N4461">
        <v>7.5</v>
      </c>
      <c r="P4461" cm="1">
        <f t="array" ref="P4461">IF(Q4461&gt;0,INDEX(Q4461:Q16595,MATCH(TRUE,INDEX(Q4461:Q16595="",,),0)-1),"")</f>
        <v>2</v>
      </c>
      <c r="Q4461">
        <f t="shared" si="100"/>
        <v>2</v>
      </c>
      <c r="R4461">
        <f>IF(P4461="","",0)</f>
        <v>0</v>
      </c>
    </row>
    <row r="4462" spans="1:18" x14ac:dyDescent="0.3">
      <c r="A4462" t="s">
        <v>666</v>
      </c>
      <c r="B4462" s="1">
        <v>38981</v>
      </c>
      <c r="C4462" t="s">
        <v>674</v>
      </c>
      <c r="D4462" t="s">
        <v>675</v>
      </c>
      <c r="E4462" t="s">
        <v>676</v>
      </c>
      <c r="G4462" s="6" t="s">
        <v>88</v>
      </c>
      <c r="H4462" t="s">
        <v>92</v>
      </c>
      <c r="I4462" t="s">
        <v>21</v>
      </c>
      <c r="J4462" t="s">
        <v>73</v>
      </c>
      <c r="K4462">
        <v>269</v>
      </c>
      <c r="L4462">
        <v>11.35</v>
      </c>
      <c r="M4462" t="s">
        <v>677</v>
      </c>
      <c r="N4462">
        <v>11.35</v>
      </c>
      <c r="P4462" cm="1">
        <f t="array" ref="P4462">IF(Q4462&gt;0,INDEX(Q4462:Q16596,MATCH(TRUE,INDEX(Q4462:Q16596="",,),0)-1),"")</f>
        <v>2</v>
      </c>
      <c r="Q4462">
        <f t="shared" si="100"/>
        <v>2</v>
      </c>
      <c r="R4462">
        <f>IF(P4462="","",0)</f>
        <v>0</v>
      </c>
    </row>
    <row r="4463" spans="1:18" x14ac:dyDescent="0.3">
      <c r="A4463" t="s">
        <v>666</v>
      </c>
      <c r="B4463" s="1">
        <v>38981</v>
      </c>
      <c r="C4463" t="s">
        <v>674</v>
      </c>
      <c r="D4463" t="s">
        <v>675</v>
      </c>
      <c r="E4463" t="s">
        <v>676</v>
      </c>
      <c r="G4463" s="6" t="s">
        <v>88</v>
      </c>
      <c r="H4463" t="s">
        <v>96</v>
      </c>
      <c r="I4463" t="s">
        <v>21</v>
      </c>
      <c r="J4463" t="s">
        <v>73</v>
      </c>
      <c r="K4463">
        <v>19</v>
      </c>
      <c r="L4463">
        <v>6.2</v>
      </c>
      <c r="M4463" t="s">
        <v>677</v>
      </c>
      <c r="N4463">
        <v>6.2</v>
      </c>
      <c r="P4463" cm="1">
        <f t="array" ref="P4463">IF(Q4463&gt;0,INDEX(Q4463:Q16597,MATCH(TRUE,INDEX(Q4463:Q16597="",,),0)-1),"")</f>
        <v>2</v>
      </c>
      <c r="Q4463">
        <f t="shared" si="100"/>
        <v>2</v>
      </c>
      <c r="R4463">
        <f>IF(P4463="","",0)</f>
        <v>0</v>
      </c>
    </row>
    <row r="4464" spans="1:18" x14ac:dyDescent="0.3">
      <c r="A4464" t="s">
        <v>666</v>
      </c>
      <c r="B4464" s="1">
        <v>38981</v>
      </c>
      <c r="C4464" t="s">
        <v>674</v>
      </c>
      <c r="D4464" t="s">
        <v>675</v>
      </c>
      <c r="E4464" t="s">
        <v>676</v>
      </c>
      <c r="G4464" s="6" t="s">
        <v>88</v>
      </c>
      <c r="H4464" t="s">
        <v>128</v>
      </c>
      <c r="I4464" t="s">
        <v>21</v>
      </c>
      <c r="J4464" t="s">
        <v>73</v>
      </c>
      <c r="K4464">
        <v>269</v>
      </c>
      <c r="L4464">
        <v>18.25</v>
      </c>
      <c r="M4464" t="s">
        <v>677</v>
      </c>
      <c r="N4464">
        <v>18.25</v>
      </c>
      <c r="P4464" cm="1">
        <f t="array" ref="P4464">IF(Q4464&gt;0,INDEX(Q4464:Q16598,MATCH(TRUE,INDEX(Q4464:Q16598="",,),0)-1),"")</f>
        <v>2</v>
      </c>
      <c r="Q4464">
        <f t="shared" si="100"/>
        <v>2</v>
      </c>
      <c r="R4464">
        <f>IF(P4464="","",0)</f>
        <v>0</v>
      </c>
    </row>
    <row r="4465" spans="1:18" x14ac:dyDescent="0.3">
      <c r="A4465" t="s">
        <v>666</v>
      </c>
      <c r="B4465" s="1">
        <v>38981</v>
      </c>
      <c r="C4465" t="s">
        <v>674</v>
      </c>
      <c r="D4465" t="s">
        <v>675</v>
      </c>
      <c r="E4465" t="s">
        <v>676</v>
      </c>
      <c r="G4465" s="6" t="s">
        <v>88</v>
      </c>
      <c r="H4465" t="s">
        <v>67</v>
      </c>
      <c r="I4465" t="s">
        <v>21</v>
      </c>
      <c r="J4465" t="s">
        <v>73</v>
      </c>
      <c r="K4465">
        <v>5</v>
      </c>
      <c r="L4465">
        <v>6.9</v>
      </c>
      <c r="M4465" t="s">
        <v>677</v>
      </c>
      <c r="N4465">
        <v>6.9</v>
      </c>
      <c r="P4465" cm="1">
        <f t="array" ref="P4465">IF(Q4465&gt;0,INDEX(Q4465:Q16599,MATCH(TRUE,INDEX(Q4465:Q16599="",,),0)-1),"")</f>
        <v>2</v>
      </c>
      <c r="Q4465">
        <f t="shared" si="100"/>
        <v>2</v>
      </c>
      <c r="R4465">
        <f>IF(P4465="","",0)</f>
        <v>0</v>
      </c>
    </row>
    <row r="4466" spans="1:18" x14ac:dyDescent="0.3">
      <c r="A4466" t="s">
        <v>666</v>
      </c>
      <c r="B4466" s="1">
        <v>38981</v>
      </c>
      <c r="C4466" t="s">
        <v>674</v>
      </c>
      <c r="D4466" t="s">
        <v>675</v>
      </c>
      <c r="E4466" t="s">
        <v>676</v>
      </c>
      <c r="G4466" s="6" t="s">
        <v>88</v>
      </c>
      <c r="H4466" t="s">
        <v>200</v>
      </c>
      <c r="I4466" t="s">
        <v>21</v>
      </c>
      <c r="J4466" t="s">
        <v>73</v>
      </c>
      <c r="K4466">
        <v>20</v>
      </c>
      <c r="L4466">
        <v>11.9</v>
      </c>
      <c r="M4466" t="s">
        <v>677</v>
      </c>
      <c r="N4466">
        <v>11.9</v>
      </c>
      <c r="P4466" cm="1">
        <f t="array" ref="P4466">IF(Q4466&gt;0,INDEX(Q4466:Q16600,MATCH(TRUE,INDEX(Q4466:Q16600="",,),0)-1),"")</f>
        <v>2</v>
      </c>
      <c r="Q4466">
        <f t="shared" si="100"/>
        <v>2</v>
      </c>
      <c r="R4466">
        <f>IF(P4466="","",0)</f>
        <v>0</v>
      </c>
    </row>
    <row r="4467" spans="1:18" x14ac:dyDescent="0.3">
      <c r="A4467" t="s">
        <v>666</v>
      </c>
      <c r="B4467" s="1">
        <v>38981</v>
      </c>
      <c r="C4467" t="s">
        <v>674</v>
      </c>
      <c r="D4467" t="s">
        <v>675</v>
      </c>
      <c r="E4467" t="s">
        <v>676</v>
      </c>
      <c r="G4467" s="6" t="s">
        <v>88</v>
      </c>
      <c r="H4467" t="s">
        <v>20</v>
      </c>
      <c r="I4467" t="s">
        <v>21</v>
      </c>
      <c r="J4467" t="s">
        <v>73</v>
      </c>
      <c r="K4467">
        <v>81</v>
      </c>
      <c r="L4467">
        <v>15.55</v>
      </c>
      <c r="M4467" t="s">
        <v>677</v>
      </c>
      <c r="N4467">
        <v>15.55</v>
      </c>
      <c r="P4467" cm="1">
        <f t="array" ref="P4467">IF(Q4467&gt;0,INDEX(Q4467:Q16601,MATCH(TRUE,INDEX(Q4467:Q16601="",,),0)-1),"")</f>
        <v>2</v>
      </c>
      <c r="Q4467">
        <f t="shared" si="100"/>
        <v>2</v>
      </c>
      <c r="R4467">
        <f>IF(P4467="","",0)</f>
        <v>0</v>
      </c>
    </row>
    <row r="4468" spans="1:18" x14ac:dyDescent="0.3">
      <c r="P4468" t="str" cm="1">
        <f t="array" ref="P4468">IF(Q4468&gt;0,INDEX(Q4468:Q16602,MATCH(TRUE,INDEX(Q4468:Q16602="",,),0)-1),"")</f>
        <v/>
      </c>
      <c r="R4468" t="str">
        <f>IF(P4468="","",0)</f>
        <v/>
      </c>
    </row>
    <row r="4469" spans="1:18" x14ac:dyDescent="0.3">
      <c r="A4469" t="s">
        <v>666</v>
      </c>
      <c r="B4469" s="1">
        <v>38981</v>
      </c>
      <c r="C4469" t="s">
        <v>674</v>
      </c>
      <c r="D4469" t="s">
        <v>678</v>
      </c>
      <c r="E4469" t="s">
        <v>679</v>
      </c>
      <c r="G4469" t="s">
        <v>19</v>
      </c>
      <c r="H4469" t="s">
        <v>92</v>
      </c>
      <c r="I4469" t="s">
        <v>45</v>
      </c>
      <c r="J4469" t="s">
        <v>93</v>
      </c>
      <c r="K4469">
        <v>27</v>
      </c>
      <c r="L4469">
        <v>498</v>
      </c>
      <c r="M4469" t="s">
        <v>677</v>
      </c>
      <c r="N4469">
        <v>500</v>
      </c>
      <c r="O4469" t="s">
        <v>24</v>
      </c>
      <c r="P4469" cm="1">
        <f t="array" ref="P4469">IF(Q4469&gt;0,INDEX(Q4469:Q16603,MATCH(TRUE,INDEX(Q4469:Q16603="",,),0)-1),"")</f>
        <v>1</v>
      </c>
      <c r="Q4469">
        <v>1</v>
      </c>
      <c r="R4469">
        <f>IF(P4469="","",0)</f>
        <v>0</v>
      </c>
    </row>
    <row r="4470" spans="1:18" x14ac:dyDescent="0.3">
      <c r="A4470" t="s">
        <v>666</v>
      </c>
      <c r="B4470" s="1">
        <v>38981</v>
      </c>
      <c r="C4470" t="s">
        <v>674</v>
      </c>
      <c r="D4470" t="s">
        <v>678</v>
      </c>
      <c r="E4470" t="s">
        <v>679</v>
      </c>
      <c r="G4470" t="s">
        <v>19</v>
      </c>
      <c r="H4470" t="s">
        <v>20</v>
      </c>
      <c r="I4470" t="s">
        <v>45</v>
      </c>
      <c r="J4470" t="s">
        <v>93</v>
      </c>
      <c r="K4470">
        <v>41</v>
      </c>
      <c r="L4470">
        <v>153</v>
      </c>
      <c r="M4470" t="s">
        <v>677</v>
      </c>
      <c r="N4470">
        <v>155</v>
      </c>
      <c r="O4470" t="s">
        <v>24</v>
      </c>
      <c r="P4470" cm="1">
        <f t="array" ref="P4470">IF(Q4470&gt;0,INDEX(Q4470:Q16604,MATCH(TRUE,INDEX(Q4470:Q16604="",,),0)-1),"")</f>
        <v>1</v>
      </c>
      <c r="Q4470">
        <v>1</v>
      </c>
      <c r="R4470">
        <f>IF(P4470="","",0)</f>
        <v>0</v>
      </c>
    </row>
    <row r="4471" spans="1:18" x14ac:dyDescent="0.3">
      <c r="A4471" t="s">
        <v>666</v>
      </c>
      <c r="B4471" s="1">
        <v>38981</v>
      </c>
      <c r="C4471" t="s">
        <v>674</v>
      </c>
      <c r="D4471" t="s">
        <v>678</v>
      </c>
      <c r="E4471" t="s">
        <v>679</v>
      </c>
      <c r="G4471" t="s">
        <v>19</v>
      </c>
      <c r="H4471" t="s">
        <v>36</v>
      </c>
      <c r="I4471" t="s">
        <v>21</v>
      </c>
      <c r="J4471" t="s">
        <v>73</v>
      </c>
      <c r="K4471">
        <v>216</v>
      </c>
      <c r="L4471">
        <v>21.05</v>
      </c>
      <c r="M4471" t="s">
        <v>677</v>
      </c>
      <c r="N4471">
        <v>22.05</v>
      </c>
      <c r="O4471" t="s">
        <v>24</v>
      </c>
      <c r="P4471" cm="1">
        <f t="array" ref="P4471">IF(Q4471&gt;0,INDEX(Q4471:Q16605,MATCH(TRUE,INDEX(Q4471:Q16605="",,),0)-1),"")</f>
        <v>1</v>
      </c>
      <c r="Q4471">
        <v>1</v>
      </c>
      <c r="R4471">
        <f>IF(P4471="","",0)</f>
        <v>0</v>
      </c>
    </row>
    <row r="4472" spans="1:18" x14ac:dyDescent="0.3">
      <c r="A4472" t="s">
        <v>666</v>
      </c>
      <c r="B4472" s="1">
        <v>38981</v>
      </c>
      <c r="C4472" t="s">
        <v>674</v>
      </c>
      <c r="D4472" t="s">
        <v>678</v>
      </c>
      <c r="E4472" t="s">
        <v>679</v>
      </c>
      <c r="G4472" s="6" t="s">
        <v>88</v>
      </c>
      <c r="H4472" t="s">
        <v>36</v>
      </c>
      <c r="I4472" t="s">
        <v>45</v>
      </c>
      <c r="J4472" t="s">
        <v>93</v>
      </c>
      <c r="K4472">
        <v>28</v>
      </c>
      <c r="L4472">
        <v>65</v>
      </c>
      <c r="M4472" t="s">
        <v>677</v>
      </c>
      <c r="N4472">
        <v>65</v>
      </c>
      <c r="O4472" t="s">
        <v>24</v>
      </c>
      <c r="P4472" cm="1">
        <f t="array" ref="P4472">IF(Q4472&gt;0,INDEX(Q4472:Q16606,MATCH(TRUE,INDEX(Q4472:Q16606="",,),0)-1),"")</f>
        <v>1</v>
      </c>
      <c r="Q4472">
        <v>1</v>
      </c>
      <c r="R4472">
        <f>IF(P4472="","",0)</f>
        <v>0</v>
      </c>
    </row>
    <row r="4473" spans="1:18" x14ac:dyDescent="0.3">
      <c r="A4473" t="s">
        <v>666</v>
      </c>
      <c r="B4473" s="1">
        <v>38981</v>
      </c>
      <c r="C4473" t="s">
        <v>674</v>
      </c>
      <c r="D4473" t="s">
        <v>678</v>
      </c>
      <c r="E4473" t="s">
        <v>679</v>
      </c>
      <c r="G4473" s="6" t="s">
        <v>88</v>
      </c>
      <c r="H4473" t="s">
        <v>85</v>
      </c>
      <c r="I4473" t="s">
        <v>21</v>
      </c>
      <c r="J4473" t="s">
        <v>73</v>
      </c>
      <c r="K4473">
        <v>186</v>
      </c>
      <c r="L4473">
        <v>7.9</v>
      </c>
      <c r="M4473" t="s">
        <v>677</v>
      </c>
      <c r="N4473">
        <v>7.9</v>
      </c>
      <c r="O4473" t="s">
        <v>24</v>
      </c>
      <c r="P4473" cm="1">
        <f t="array" ref="P4473">IF(Q4473&gt;0,INDEX(Q4473:Q16607,MATCH(TRUE,INDEX(Q4473:Q16607="",,),0)-1),"")</f>
        <v>1</v>
      </c>
      <c r="Q4473">
        <v>1</v>
      </c>
      <c r="R4473">
        <f>IF(P4473="","",0)</f>
        <v>0</v>
      </c>
    </row>
    <row r="4474" spans="1:18" x14ac:dyDescent="0.3">
      <c r="A4474" t="s">
        <v>666</v>
      </c>
      <c r="B4474" s="1">
        <v>38981</v>
      </c>
      <c r="C4474" t="s">
        <v>674</v>
      </c>
      <c r="D4474" t="s">
        <v>678</v>
      </c>
      <c r="E4474" t="s">
        <v>679</v>
      </c>
      <c r="G4474" s="6" t="s">
        <v>88</v>
      </c>
      <c r="H4474" t="s">
        <v>92</v>
      </c>
      <c r="I4474" t="s">
        <v>21</v>
      </c>
      <c r="J4474" t="s">
        <v>73</v>
      </c>
      <c r="K4474">
        <v>88</v>
      </c>
      <c r="L4474">
        <v>12.1</v>
      </c>
      <c r="M4474" t="s">
        <v>677</v>
      </c>
      <c r="N4474">
        <v>12.1</v>
      </c>
      <c r="O4474" t="s">
        <v>24</v>
      </c>
      <c r="P4474" cm="1">
        <f t="array" ref="P4474">IF(Q4474&gt;0,INDEX(Q4474:Q16608,MATCH(TRUE,INDEX(Q4474:Q16608="",,),0)-1),"")</f>
        <v>1</v>
      </c>
      <c r="Q4474">
        <v>1</v>
      </c>
      <c r="R4474">
        <f>IF(P4474="","",0)</f>
        <v>0</v>
      </c>
    </row>
    <row r="4475" spans="1:18" x14ac:dyDescent="0.3">
      <c r="A4475" t="s">
        <v>666</v>
      </c>
      <c r="B4475" s="1">
        <v>38981</v>
      </c>
      <c r="C4475" t="s">
        <v>674</v>
      </c>
      <c r="D4475" t="s">
        <v>678</v>
      </c>
      <c r="E4475" t="s">
        <v>679</v>
      </c>
      <c r="G4475" s="6" t="s">
        <v>88</v>
      </c>
      <c r="H4475" t="s">
        <v>128</v>
      </c>
      <c r="I4475" t="s">
        <v>21</v>
      </c>
      <c r="J4475" t="s">
        <v>73</v>
      </c>
      <c r="K4475">
        <v>37</v>
      </c>
      <c r="L4475">
        <v>19.05</v>
      </c>
      <c r="M4475" t="s">
        <v>677</v>
      </c>
      <c r="N4475">
        <v>19.05</v>
      </c>
      <c r="O4475" t="s">
        <v>24</v>
      </c>
      <c r="P4475" cm="1">
        <f t="array" ref="P4475">IF(Q4475&gt;0,INDEX(Q4475:Q16609,MATCH(TRUE,INDEX(Q4475:Q16609="",,),0)-1),"")</f>
        <v>1</v>
      </c>
      <c r="Q4475">
        <v>1</v>
      </c>
      <c r="R4475">
        <f>IF(P4475="","",0)</f>
        <v>0</v>
      </c>
    </row>
    <row r="4476" spans="1:18" x14ac:dyDescent="0.3">
      <c r="A4476" t="s">
        <v>666</v>
      </c>
      <c r="B4476" s="1">
        <v>38981</v>
      </c>
      <c r="C4476" t="s">
        <v>674</v>
      </c>
      <c r="D4476" t="s">
        <v>678</v>
      </c>
      <c r="E4476" t="s">
        <v>679</v>
      </c>
      <c r="G4476" s="6" t="s">
        <v>88</v>
      </c>
      <c r="H4476" t="s">
        <v>95</v>
      </c>
      <c r="I4476" t="s">
        <v>21</v>
      </c>
      <c r="J4476" t="s">
        <v>73</v>
      </c>
      <c r="K4476">
        <v>16</v>
      </c>
      <c r="L4476">
        <v>24.25</v>
      </c>
      <c r="M4476" t="s">
        <v>677</v>
      </c>
      <c r="N4476">
        <v>24.25</v>
      </c>
      <c r="O4476" t="s">
        <v>24</v>
      </c>
      <c r="P4476" cm="1">
        <f t="array" ref="P4476">IF(Q4476&gt;0,INDEX(Q4476:Q16610,MATCH(TRUE,INDEX(Q4476:Q16610="",,),0)-1),"")</f>
        <v>1</v>
      </c>
      <c r="Q4476">
        <v>1</v>
      </c>
      <c r="R4476">
        <f>IF(P4476="","",0)</f>
        <v>0</v>
      </c>
    </row>
    <row r="4477" spans="1:18" x14ac:dyDescent="0.3">
      <c r="A4477" t="s">
        <v>666</v>
      </c>
      <c r="B4477" s="1">
        <v>38981</v>
      </c>
      <c r="C4477" t="s">
        <v>674</v>
      </c>
      <c r="D4477" t="s">
        <v>678</v>
      </c>
      <c r="E4477" t="s">
        <v>679</v>
      </c>
      <c r="G4477" s="6" t="s">
        <v>88</v>
      </c>
      <c r="H4477" t="s">
        <v>20</v>
      </c>
      <c r="I4477" t="s">
        <v>21</v>
      </c>
      <c r="J4477" t="s">
        <v>73</v>
      </c>
      <c r="K4477">
        <v>205</v>
      </c>
      <c r="L4477">
        <v>17.100000000000001</v>
      </c>
      <c r="M4477" t="s">
        <v>677</v>
      </c>
      <c r="N4477">
        <v>17.100000000000001</v>
      </c>
      <c r="O4477" t="s">
        <v>24</v>
      </c>
      <c r="P4477" cm="1">
        <f t="array" ref="P4477">IF(Q4477&gt;0,INDEX(Q4477:Q16611,MATCH(TRUE,INDEX(Q4477:Q16611="",,),0)-1),"")</f>
        <v>1</v>
      </c>
      <c r="Q4477">
        <v>1</v>
      </c>
      <c r="R4477">
        <f>IF(P4477="","",0)</f>
        <v>0</v>
      </c>
    </row>
    <row r="4478" spans="1:18" x14ac:dyDescent="0.3">
      <c r="P4478" t="str" cm="1">
        <f t="array" ref="P4478">IF(Q4478&gt;0,INDEX(Q4478:Q16612,MATCH(TRUE,INDEX(Q4478:Q16612="",,),0)-1),"")</f>
        <v/>
      </c>
      <c r="R4478" t="str">
        <f>IF(P4478="","",0)</f>
        <v/>
      </c>
    </row>
    <row r="4479" spans="1:18" x14ac:dyDescent="0.3">
      <c r="A4479" t="s">
        <v>666</v>
      </c>
      <c r="B4479" s="1">
        <v>38981</v>
      </c>
      <c r="C4479" t="s">
        <v>674</v>
      </c>
      <c r="D4479" t="s">
        <v>680</v>
      </c>
      <c r="E4479" t="s">
        <v>681</v>
      </c>
      <c r="G4479" t="s">
        <v>19</v>
      </c>
      <c r="H4479" t="s">
        <v>92</v>
      </c>
      <c r="I4479" t="s">
        <v>45</v>
      </c>
      <c r="J4479" t="s">
        <v>93</v>
      </c>
      <c r="K4479">
        <v>19</v>
      </c>
      <c r="L4479">
        <v>480</v>
      </c>
      <c r="M4479" t="s">
        <v>677</v>
      </c>
      <c r="N4479">
        <v>485</v>
      </c>
      <c r="O4479" t="s">
        <v>24</v>
      </c>
      <c r="P4479" cm="1">
        <f t="array" ref="P4479">IF(Q4479&gt;0,INDEX(Q4479:Q16613,MATCH(TRUE,INDEX(Q4479:Q16613="",,),0)-1),"")</f>
        <v>1</v>
      </c>
      <c r="Q4479">
        <v>1</v>
      </c>
      <c r="R4479">
        <f>IF(P4479="","",0)</f>
        <v>0</v>
      </c>
    </row>
    <row r="4480" spans="1:18" x14ac:dyDescent="0.3">
      <c r="A4480" t="s">
        <v>666</v>
      </c>
      <c r="B4480" s="1">
        <v>38981</v>
      </c>
      <c r="C4480" t="s">
        <v>674</v>
      </c>
      <c r="D4480" t="s">
        <v>680</v>
      </c>
      <c r="E4480" t="s">
        <v>681</v>
      </c>
      <c r="G4480" t="s">
        <v>19</v>
      </c>
      <c r="H4480" t="s">
        <v>20</v>
      </c>
      <c r="I4480" t="s">
        <v>45</v>
      </c>
      <c r="J4480" t="s">
        <v>93</v>
      </c>
      <c r="K4480">
        <v>85</v>
      </c>
      <c r="L4480">
        <v>141</v>
      </c>
      <c r="M4480" t="s">
        <v>677</v>
      </c>
      <c r="N4480">
        <v>145</v>
      </c>
      <c r="O4480" t="s">
        <v>24</v>
      </c>
      <c r="P4480" cm="1">
        <f t="array" ref="P4480">IF(Q4480&gt;0,INDEX(Q4480:Q16614,MATCH(TRUE,INDEX(Q4480:Q16614="",,),0)-1),"")</f>
        <v>1</v>
      </c>
      <c r="Q4480">
        <v>1</v>
      </c>
      <c r="R4480">
        <f>IF(P4480="","",0)</f>
        <v>0</v>
      </c>
    </row>
    <row r="4481" spans="1:18" x14ac:dyDescent="0.3">
      <c r="A4481" t="s">
        <v>666</v>
      </c>
      <c r="B4481" s="1">
        <v>38981</v>
      </c>
      <c r="C4481" t="s">
        <v>674</v>
      </c>
      <c r="D4481" t="s">
        <v>680</v>
      </c>
      <c r="E4481" t="s">
        <v>681</v>
      </c>
      <c r="G4481" t="s">
        <v>19</v>
      </c>
      <c r="H4481" t="s">
        <v>20</v>
      </c>
      <c r="I4481" t="s">
        <v>21</v>
      </c>
      <c r="J4481" t="s">
        <v>73</v>
      </c>
      <c r="K4481">
        <v>488</v>
      </c>
      <c r="L4481">
        <v>16.100000000000001</v>
      </c>
      <c r="M4481" t="s">
        <v>677</v>
      </c>
      <c r="N4481">
        <v>17.100000000000001</v>
      </c>
      <c r="O4481" t="s">
        <v>24</v>
      </c>
      <c r="P4481" cm="1">
        <f t="array" ref="P4481">IF(Q4481&gt;0,INDEX(Q4481:Q16615,MATCH(TRUE,INDEX(Q4481:Q16615="",,),0)-1),"")</f>
        <v>1</v>
      </c>
      <c r="Q4481">
        <v>1</v>
      </c>
      <c r="R4481">
        <f>IF(P4481="","",0)</f>
        <v>0</v>
      </c>
    </row>
    <row r="4482" spans="1:18" x14ac:dyDescent="0.3">
      <c r="A4482" t="s">
        <v>666</v>
      </c>
      <c r="B4482" s="1">
        <v>38981</v>
      </c>
      <c r="C4482" t="s">
        <v>674</v>
      </c>
      <c r="D4482" t="s">
        <v>680</v>
      </c>
      <c r="E4482" t="s">
        <v>681</v>
      </c>
      <c r="G4482" s="6" t="s">
        <v>88</v>
      </c>
      <c r="H4482" t="s">
        <v>85</v>
      </c>
      <c r="I4482" t="s">
        <v>21</v>
      </c>
      <c r="J4482" t="s">
        <v>73</v>
      </c>
      <c r="K4482">
        <v>73</v>
      </c>
      <c r="L4482">
        <v>7.15</v>
      </c>
      <c r="M4482" t="s">
        <v>677</v>
      </c>
      <c r="N4482">
        <v>7.15</v>
      </c>
      <c r="O4482" t="s">
        <v>24</v>
      </c>
      <c r="P4482" cm="1">
        <f t="array" ref="P4482">IF(Q4482&gt;0,INDEX(Q4482:Q16616,MATCH(TRUE,INDEX(Q4482:Q16616="",,),0)-1),"")</f>
        <v>1</v>
      </c>
      <c r="Q4482">
        <v>1</v>
      </c>
      <c r="R4482">
        <f>IF(P4482="","",0)</f>
        <v>0</v>
      </c>
    </row>
    <row r="4483" spans="1:18" x14ac:dyDescent="0.3">
      <c r="A4483" t="s">
        <v>666</v>
      </c>
      <c r="B4483" s="1">
        <v>38981</v>
      </c>
      <c r="C4483" t="s">
        <v>674</v>
      </c>
      <c r="D4483" t="s">
        <v>680</v>
      </c>
      <c r="E4483" t="s">
        <v>681</v>
      </c>
      <c r="G4483" s="6" t="s">
        <v>88</v>
      </c>
      <c r="H4483" t="s">
        <v>92</v>
      </c>
      <c r="I4483" t="s">
        <v>21</v>
      </c>
      <c r="J4483" t="s">
        <v>73</v>
      </c>
      <c r="K4483">
        <v>46</v>
      </c>
      <c r="L4483">
        <v>10.6</v>
      </c>
      <c r="M4483" t="s">
        <v>677</v>
      </c>
      <c r="N4483">
        <v>10.6</v>
      </c>
      <c r="O4483" t="s">
        <v>24</v>
      </c>
      <c r="P4483" cm="1">
        <f t="array" ref="P4483">IF(Q4483&gt;0,INDEX(Q4483:Q16617,MATCH(TRUE,INDEX(Q4483:Q16617="",,),0)-1),"")</f>
        <v>1</v>
      </c>
      <c r="Q4483">
        <v>1</v>
      </c>
      <c r="R4483">
        <f>IF(P4483="","",0)</f>
        <v>0</v>
      </c>
    </row>
    <row r="4484" spans="1:18" x14ac:dyDescent="0.3">
      <c r="A4484" t="s">
        <v>666</v>
      </c>
      <c r="B4484" s="1">
        <v>38981</v>
      </c>
      <c r="C4484" t="s">
        <v>674</v>
      </c>
      <c r="D4484" t="s">
        <v>680</v>
      </c>
      <c r="E4484" t="s">
        <v>681</v>
      </c>
      <c r="G4484" s="6" t="s">
        <v>88</v>
      </c>
      <c r="H4484" t="s">
        <v>128</v>
      </c>
      <c r="I4484" t="s">
        <v>21</v>
      </c>
      <c r="J4484" t="s">
        <v>73</v>
      </c>
      <c r="K4484">
        <v>84</v>
      </c>
      <c r="L4484">
        <v>17.2</v>
      </c>
      <c r="M4484" t="s">
        <v>677</v>
      </c>
      <c r="N4484">
        <v>17.2</v>
      </c>
      <c r="O4484" t="s">
        <v>24</v>
      </c>
      <c r="P4484" cm="1">
        <f t="array" ref="P4484">IF(Q4484&gt;0,INDEX(Q4484:Q16618,MATCH(TRUE,INDEX(Q4484:Q16618="",,),0)-1),"")</f>
        <v>1</v>
      </c>
      <c r="Q4484">
        <v>1</v>
      </c>
      <c r="R4484">
        <f>IF(P4484="","",0)</f>
        <v>0</v>
      </c>
    </row>
    <row r="4485" spans="1:18" x14ac:dyDescent="0.3">
      <c r="A4485" t="s">
        <v>666</v>
      </c>
      <c r="B4485" s="1">
        <v>38981</v>
      </c>
      <c r="C4485" t="s">
        <v>674</v>
      </c>
      <c r="D4485" t="s">
        <v>680</v>
      </c>
      <c r="E4485" t="s">
        <v>681</v>
      </c>
      <c r="G4485" s="6" t="s">
        <v>88</v>
      </c>
      <c r="H4485" t="s">
        <v>36</v>
      </c>
      <c r="I4485" t="s">
        <v>21</v>
      </c>
      <c r="J4485" t="s">
        <v>73</v>
      </c>
      <c r="K4485">
        <v>106</v>
      </c>
      <c r="L4485">
        <v>17.55</v>
      </c>
      <c r="M4485" t="s">
        <v>677</v>
      </c>
      <c r="N4485">
        <v>17.55</v>
      </c>
      <c r="O4485" t="s">
        <v>24</v>
      </c>
      <c r="P4485" cm="1">
        <f t="array" ref="P4485">IF(Q4485&gt;0,INDEX(Q4485:Q16619,MATCH(TRUE,INDEX(Q4485:Q16619="",,),0)-1),"")</f>
        <v>1</v>
      </c>
      <c r="Q4485">
        <v>1</v>
      </c>
      <c r="R4485">
        <f>IF(P4485="","",0)</f>
        <v>0</v>
      </c>
    </row>
    <row r="4486" spans="1:18" x14ac:dyDescent="0.3">
      <c r="A4486" t="s">
        <v>666</v>
      </c>
      <c r="B4486" s="1">
        <v>38981</v>
      </c>
      <c r="C4486" t="s">
        <v>674</v>
      </c>
      <c r="D4486" t="s">
        <v>680</v>
      </c>
      <c r="E4486" t="s">
        <v>681</v>
      </c>
      <c r="G4486" s="6" t="s">
        <v>88</v>
      </c>
      <c r="H4486" t="s">
        <v>95</v>
      </c>
      <c r="I4486" t="s">
        <v>21</v>
      </c>
      <c r="J4486" t="s">
        <v>73</v>
      </c>
      <c r="K4486">
        <v>131</v>
      </c>
      <c r="L4486">
        <v>22.65</v>
      </c>
      <c r="M4486" t="s">
        <v>677</v>
      </c>
      <c r="N4486">
        <v>22.65</v>
      </c>
      <c r="O4486" t="s">
        <v>24</v>
      </c>
      <c r="P4486" cm="1">
        <f t="array" ref="P4486">IF(Q4486&gt;0,INDEX(Q4486:Q16620,MATCH(TRUE,INDEX(Q4486:Q16620="",,),0)-1),"")</f>
        <v>1</v>
      </c>
      <c r="Q4486">
        <v>1</v>
      </c>
      <c r="R4486">
        <f>IF(P4486="","",0)</f>
        <v>0</v>
      </c>
    </row>
    <row r="4487" spans="1:18" x14ac:dyDescent="0.3">
      <c r="P4487" t="str" cm="1">
        <f t="array" ref="P4487">IF(Q4487&gt;0,INDEX(Q4487:Q16621,MATCH(TRUE,INDEX(Q4487:Q16621="",,),0)-1),"")</f>
        <v/>
      </c>
      <c r="R4487" t="str">
        <f>IF(P4487="","",0)</f>
        <v/>
      </c>
    </row>
    <row r="4488" spans="1:18" x14ac:dyDescent="0.3">
      <c r="A4488" t="s">
        <v>666</v>
      </c>
      <c r="B4488" s="1">
        <v>38981</v>
      </c>
      <c r="C4488" t="s">
        <v>674</v>
      </c>
      <c r="D4488" t="s">
        <v>682</v>
      </c>
      <c r="E4488" t="s">
        <v>683</v>
      </c>
      <c r="G4488" t="s">
        <v>19</v>
      </c>
      <c r="H4488" t="s">
        <v>95</v>
      </c>
      <c r="I4488" t="s">
        <v>45</v>
      </c>
      <c r="J4488" t="s">
        <v>93</v>
      </c>
      <c r="K4488">
        <v>16</v>
      </c>
      <c r="L4488">
        <v>105</v>
      </c>
      <c r="M4488" t="s">
        <v>677</v>
      </c>
      <c r="N4488">
        <v>105</v>
      </c>
      <c r="O4488" t="s">
        <v>24</v>
      </c>
      <c r="P4488" cm="1">
        <f t="array" ref="P4488">IF(Q4488&gt;0,INDEX(Q4488:Q16622,MATCH(TRUE,INDEX(Q4488:Q16622="",,),0)-1),"")</f>
        <v>1</v>
      </c>
      <c r="Q4488">
        <v>1</v>
      </c>
      <c r="R4488">
        <f>IF(P4488="","",0)</f>
        <v>0</v>
      </c>
    </row>
    <row r="4489" spans="1:18" x14ac:dyDescent="0.3">
      <c r="A4489" t="s">
        <v>666</v>
      </c>
      <c r="B4489" s="1">
        <v>38981</v>
      </c>
      <c r="C4489" t="s">
        <v>674</v>
      </c>
      <c r="D4489" t="s">
        <v>682</v>
      </c>
      <c r="E4489" t="s">
        <v>683</v>
      </c>
      <c r="G4489" t="s">
        <v>19</v>
      </c>
      <c r="H4489" t="s">
        <v>20</v>
      </c>
      <c r="I4489" t="s">
        <v>45</v>
      </c>
      <c r="J4489" t="s">
        <v>93</v>
      </c>
      <c r="K4489">
        <v>81</v>
      </c>
      <c r="L4489">
        <v>145</v>
      </c>
      <c r="M4489" t="s">
        <v>677</v>
      </c>
      <c r="N4489">
        <v>145</v>
      </c>
      <c r="O4489" t="s">
        <v>24</v>
      </c>
      <c r="P4489" cm="1">
        <f t="array" ref="P4489">IF(Q4489&gt;0,INDEX(Q4489:Q16623,MATCH(TRUE,INDEX(Q4489:Q16623="",,),0)-1),"")</f>
        <v>1</v>
      </c>
      <c r="Q4489">
        <v>1</v>
      </c>
      <c r="R4489">
        <f>IF(P4489="","",0)</f>
        <v>0</v>
      </c>
    </row>
    <row r="4490" spans="1:18" x14ac:dyDescent="0.3">
      <c r="A4490" t="s">
        <v>666</v>
      </c>
      <c r="B4490" s="1">
        <v>38981</v>
      </c>
      <c r="C4490" t="s">
        <v>674</v>
      </c>
      <c r="D4490" t="s">
        <v>682</v>
      </c>
      <c r="E4490" t="s">
        <v>683</v>
      </c>
      <c r="G4490" t="s">
        <v>19</v>
      </c>
      <c r="H4490" t="s">
        <v>36</v>
      </c>
      <c r="I4490" t="s">
        <v>21</v>
      </c>
      <c r="J4490" t="s">
        <v>73</v>
      </c>
      <c r="K4490">
        <v>160</v>
      </c>
      <c r="L4490">
        <v>19.5</v>
      </c>
      <c r="M4490" t="s">
        <v>677</v>
      </c>
      <c r="N4490">
        <v>20.5</v>
      </c>
      <c r="O4490" t="s">
        <v>24</v>
      </c>
      <c r="P4490" cm="1">
        <f t="array" ref="P4490">IF(Q4490&gt;0,INDEX(Q4490:Q16624,MATCH(TRUE,INDEX(Q4490:Q16624="",,),0)-1),"")</f>
        <v>1</v>
      </c>
      <c r="Q4490">
        <v>1</v>
      </c>
      <c r="R4490">
        <f>IF(P4490="","",0)</f>
        <v>0</v>
      </c>
    </row>
    <row r="4491" spans="1:18" x14ac:dyDescent="0.3">
      <c r="A4491" t="s">
        <v>666</v>
      </c>
      <c r="B4491" s="1">
        <v>38981</v>
      </c>
      <c r="C4491" t="s">
        <v>674</v>
      </c>
      <c r="D4491" t="s">
        <v>682</v>
      </c>
      <c r="E4491" t="s">
        <v>683</v>
      </c>
      <c r="G4491" t="s">
        <v>19</v>
      </c>
      <c r="H4491" t="s">
        <v>95</v>
      </c>
      <c r="I4491" t="s">
        <v>21</v>
      </c>
      <c r="J4491" t="s">
        <v>73</v>
      </c>
      <c r="K4491">
        <v>208</v>
      </c>
      <c r="L4491">
        <v>24</v>
      </c>
      <c r="M4491" t="s">
        <v>677</v>
      </c>
      <c r="N4491">
        <v>24.5</v>
      </c>
      <c r="O4491" t="s">
        <v>24</v>
      </c>
      <c r="P4491" cm="1">
        <f t="array" ref="P4491">IF(Q4491&gt;0,INDEX(Q4491:Q16625,MATCH(TRUE,INDEX(Q4491:Q16625="",,),0)-1),"")</f>
        <v>1</v>
      </c>
      <c r="Q4491">
        <v>1</v>
      </c>
      <c r="R4491">
        <f>IF(P4491="","",0)</f>
        <v>0</v>
      </c>
    </row>
    <row r="4492" spans="1:18" x14ac:dyDescent="0.3">
      <c r="A4492" t="s">
        <v>666</v>
      </c>
      <c r="B4492" s="1">
        <v>38981</v>
      </c>
      <c r="C4492" t="s">
        <v>674</v>
      </c>
      <c r="D4492" t="s">
        <v>682</v>
      </c>
      <c r="E4492" t="s">
        <v>683</v>
      </c>
      <c r="G4492" t="s">
        <v>19</v>
      </c>
      <c r="H4492" t="s">
        <v>20</v>
      </c>
      <c r="I4492" t="s">
        <v>21</v>
      </c>
      <c r="J4492" t="s">
        <v>73</v>
      </c>
      <c r="K4492">
        <v>373</v>
      </c>
      <c r="L4492">
        <v>16.899999999999999</v>
      </c>
      <c r="M4492" t="s">
        <v>677</v>
      </c>
      <c r="N4492">
        <v>19.5</v>
      </c>
      <c r="O4492" t="s">
        <v>24</v>
      </c>
      <c r="P4492" cm="1">
        <f t="array" ref="P4492">IF(Q4492&gt;0,INDEX(Q4492:Q16626,MATCH(TRUE,INDEX(Q4492:Q16626="",,),0)-1),"")</f>
        <v>1</v>
      </c>
      <c r="Q4492">
        <v>1</v>
      </c>
      <c r="R4492">
        <f>IF(P4492="","",0)</f>
        <v>0</v>
      </c>
    </row>
    <row r="4493" spans="1:18" x14ac:dyDescent="0.3">
      <c r="A4493" t="s">
        <v>666</v>
      </c>
      <c r="B4493" s="1">
        <v>38981</v>
      </c>
      <c r="C4493" t="s">
        <v>674</v>
      </c>
      <c r="D4493" t="s">
        <v>682</v>
      </c>
      <c r="E4493" t="s">
        <v>683</v>
      </c>
      <c r="G4493" s="6" t="s">
        <v>88</v>
      </c>
      <c r="H4493" t="s">
        <v>36</v>
      </c>
      <c r="I4493" t="s">
        <v>45</v>
      </c>
      <c r="J4493" t="s">
        <v>93</v>
      </c>
      <c r="K4493">
        <v>11</v>
      </c>
      <c r="L4493">
        <v>61</v>
      </c>
      <c r="M4493" t="s">
        <v>677</v>
      </c>
      <c r="N4493">
        <v>61</v>
      </c>
      <c r="O4493" t="s">
        <v>24</v>
      </c>
      <c r="P4493" cm="1">
        <f t="array" ref="P4493">IF(Q4493&gt;0,INDEX(Q4493:Q16627,MATCH(TRUE,INDEX(Q4493:Q16627="",,),0)-1),"")</f>
        <v>1</v>
      </c>
      <c r="Q4493">
        <v>1</v>
      </c>
      <c r="R4493">
        <f>IF(P4493="","",0)</f>
        <v>0</v>
      </c>
    </row>
    <row r="4494" spans="1:18" x14ac:dyDescent="0.3">
      <c r="A4494" t="s">
        <v>666</v>
      </c>
      <c r="B4494" s="1">
        <v>38981</v>
      </c>
      <c r="C4494" t="s">
        <v>674</v>
      </c>
      <c r="D4494" t="s">
        <v>682</v>
      </c>
      <c r="E4494" t="s">
        <v>683</v>
      </c>
      <c r="G4494" s="6" t="s">
        <v>88</v>
      </c>
      <c r="H4494" t="s">
        <v>85</v>
      </c>
      <c r="I4494" t="s">
        <v>21</v>
      </c>
      <c r="J4494" t="s">
        <v>73</v>
      </c>
      <c r="K4494">
        <v>13</v>
      </c>
      <c r="L4494">
        <v>7.4</v>
      </c>
      <c r="M4494" t="s">
        <v>677</v>
      </c>
      <c r="N4494">
        <v>7.4</v>
      </c>
      <c r="O4494" t="s">
        <v>24</v>
      </c>
      <c r="P4494" cm="1">
        <f t="array" ref="P4494">IF(Q4494&gt;0,INDEX(Q4494:Q16628,MATCH(TRUE,INDEX(Q4494:Q16628="",,),0)-1),"")</f>
        <v>1</v>
      </c>
      <c r="Q4494">
        <v>1</v>
      </c>
      <c r="R4494">
        <f>IF(P4494="","",0)</f>
        <v>0</v>
      </c>
    </row>
    <row r="4495" spans="1:18" x14ac:dyDescent="0.3">
      <c r="A4495" t="s">
        <v>666</v>
      </c>
      <c r="B4495" s="1">
        <v>38981</v>
      </c>
      <c r="C4495" t="s">
        <v>674</v>
      </c>
      <c r="D4495" t="s">
        <v>682</v>
      </c>
      <c r="E4495" t="s">
        <v>683</v>
      </c>
      <c r="G4495" s="6" t="s">
        <v>88</v>
      </c>
      <c r="H4495" t="s">
        <v>128</v>
      </c>
      <c r="I4495" t="s">
        <v>21</v>
      </c>
      <c r="J4495" t="s">
        <v>73</v>
      </c>
      <c r="K4495">
        <v>26</v>
      </c>
      <c r="L4495">
        <v>18.05</v>
      </c>
      <c r="M4495" t="s">
        <v>677</v>
      </c>
      <c r="N4495">
        <v>18.05</v>
      </c>
      <c r="O4495" t="s">
        <v>24</v>
      </c>
      <c r="P4495" cm="1">
        <f t="array" ref="P4495">IF(Q4495&gt;0,INDEX(Q4495:Q16629,MATCH(TRUE,INDEX(Q4495:Q16629="",,),0)-1),"")</f>
        <v>1</v>
      </c>
      <c r="Q4495">
        <v>1</v>
      </c>
      <c r="R4495">
        <f>IF(P4495="","",0)</f>
        <v>0</v>
      </c>
    </row>
    <row r="4496" spans="1:18" x14ac:dyDescent="0.3">
      <c r="P4496" t="str" cm="1">
        <f t="array" ref="P4496">IF(Q4496&gt;0,INDEX(Q4496:Q16630,MATCH(TRUE,INDEX(Q4496:Q16630="",,),0)-1),"")</f>
        <v/>
      </c>
      <c r="R4496" t="str">
        <f>IF(P4496="","",0)</f>
        <v/>
      </c>
    </row>
    <row r="4497" spans="1:18" x14ac:dyDescent="0.3">
      <c r="A4497" t="s">
        <v>666</v>
      </c>
      <c r="B4497" s="1">
        <v>38911</v>
      </c>
      <c r="C4497" t="s">
        <v>82</v>
      </c>
      <c r="D4497" t="s">
        <v>684</v>
      </c>
      <c r="E4497" t="s">
        <v>685</v>
      </c>
      <c r="G4497" t="s">
        <v>19</v>
      </c>
      <c r="H4497" t="s">
        <v>95</v>
      </c>
      <c r="I4497" t="s">
        <v>45</v>
      </c>
      <c r="J4497" t="s">
        <v>93</v>
      </c>
      <c r="K4497">
        <v>15</v>
      </c>
      <c r="L4497">
        <v>99</v>
      </c>
      <c r="M4497" t="s">
        <v>686</v>
      </c>
      <c r="N4497">
        <v>99</v>
      </c>
      <c r="O4497" t="s">
        <v>24</v>
      </c>
      <c r="P4497" cm="1">
        <f t="array" ref="P4497">IF(Q4497&gt;0,INDEX(Q4497:Q16631,MATCH(TRUE,INDEX(Q4497:Q16631="",,),0)-1),"")</f>
        <v>1</v>
      </c>
      <c r="Q4497">
        <v>1</v>
      </c>
      <c r="R4497">
        <f>IF(P4497="","",0)</f>
        <v>0</v>
      </c>
    </row>
    <row r="4498" spans="1:18" x14ac:dyDescent="0.3">
      <c r="A4498" t="s">
        <v>666</v>
      </c>
      <c r="B4498" s="1">
        <v>38911</v>
      </c>
      <c r="C4498" t="s">
        <v>82</v>
      </c>
      <c r="D4498" t="s">
        <v>684</v>
      </c>
      <c r="E4498" t="s">
        <v>685</v>
      </c>
      <c r="G4498" t="s">
        <v>19</v>
      </c>
      <c r="H4498" t="s">
        <v>128</v>
      </c>
      <c r="I4498" t="s">
        <v>21</v>
      </c>
      <c r="J4498" t="s">
        <v>73</v>
      </c>
      <c r="K4498">
        <v>206</v>
      </c>
      <c r="L4498">
        <v>18.649999999999999</v>
      </c>
      <c r="M4498" t="s">
        <v>686</v>
      </c>
      <c r="N4498">
        <v>20</v>
      </c>
      <c r="O4498" t="s">
        <v>24</v>
      </c>
      <c r="P4498" cm="1">
        <f t="array" ref="P4498">IF(Q4498&gt;0,INDEX(Q4498:Q16632,MATCH(TRUE,INDEX(Q4498:Q16632="",,),0)-1),"")</f>
        <v>1</v>
      </c>
      <c r="Q4498">
        <v>1</v>
      </c>
      <c r="R4498">
        <f>IF(P4498="","",0)</f>
        <v>0</v>
      </c>
    </row>
    <row r="4499" spans="1:18" x14ac:dyDescent="0.3">
      <c r="A4499" t="s">
        <v>666</v>
      </c>
      <c r="B4499" s="1">
        <v>38911</v>
      </c>
      <c r="C4499" t="s">
        <v>82</v>
      </c>
      <c r="D4499" t="s">
        <v>684</v>
      </c>
      <c r="E4499" t="s">
        <v>685</v>
      </c>
      <c r="G4499" t="s">
        <v>19</v>
      </c>
      <c r="H4499" t="s">
        <v>41</v>
      </c>
      <c r="I4499" t="s">
        <v>21</v>
      </c>
      <c r="J4499" t="s">
        <v>73</v>
      </c>
      <c r="K4499">
        <v>108</v>
      </c>
      <c r="L4499">
        <v>37.35</v>
      </c>
      <c r="M4499" t="s">
        <v>686</v>
      </c>
      <c r="N4499">
        <v>40</v>
      </c>
      <c r="O4499" t="s">
        <v>24</v>
      </c>
      <c r="P4499" cm="1">
        <f t="array" ref="P4499">IF(Q4499&gt;0,INDEX(Q4499:Q16633,MATCH(TRUE,INDEX(Q4499:Q16633="",,),0)-1),"")</f>
        <v>1</v>
      </c>
      <c r="Q4499">
        <v>1</v>
      </c>
      <c r="R4499">
        <f>IF(P4499="","",0)</f>
        <v>0</v>
      </c>
    </row>
    <row r="4500" spans="1:18" x14ac:dyDescent="0.3">
      <c r="A4500" t="s">
        <v>666</v>
      </c>
      <c r="B4500" s="1">
        <v>38911</v>
      </c>
      <c r="C4500" t="s">
        <v>82</v>
      </c>
      <c r="D4500" t="s">
        <v>684</v>
      </c>
      <c r="E4500" t="s">
        <v>685</v>
      </c>
      <c r="G4500" t="s">
        <v>19</v>
      </c>
      <c r="H4500" t="s">
        <v>95</v>
      </c>
      <c r="I4500" t="s">
        <v>21</v>
      </c>
      <c r="J4500" t="s">
        <v>73</v>
      </c>
      <c r="K4500">
        <v>397</v>
      </c>
      <c r="L4500">
        <v>18</v>
      </c>
      <c r="M4500" t="s">
        <v>686</v>
      </c>
      <c r="N4500">
        <v>25</v>
      </c>
      <c r="O4500" t="s">
        <v>24</v>
      </c>
      <c r="P4500" cm="1">
        <f t="array" ref="P4500">IF(Q4500&gt;0,INDEX(Q4500:Q16634,MATCH(TRUE,INDEX(Q4500:Q16634="",,),0)-1),"")</f>
        <v>1</v>
      </c>
      <c r="Q4500">
        <v>1</v>
      </c>
      <c r="R4500">
        <f>IF(P4500="","",0)</f>
        <v>0</v>
      </c>
    </row>
    <row r="4501" spans="1:18" x14ac:dyDescent="0.3">
      <c r="A4501" t="s">
        <v>666</v>
      </c>
      <c r="B4501" s="1">
        <v>38911</v>
      </c>
      <c r="C4501" t="s">
        <v>82</v>
      </c>
      <c r="D4501" t="s">
        <v>684</v>
      </c>
      <c r="E4501" t="s">
        <v>685</v>
      </c>
      <c r="G4501" s="6" t="s">
        <v>88</v>
      </c>
      <c r="H4501" t="s">
        <v>183</v>
      </c>
      <c r="I4501" t="s">
        <v>45</v>
      </c>
      <c r="J4501" t="s">
        <v>93</v>
      </c>
      <c r="K4501">
        <v>6</v>
      </c>
      <c r="L4501">
        <v>70</v>
      </c>
      <c r="M4501" t="s">
        <v>686</v>
      </c>
      <c r="N4501">
        <v>70</v>
      </c>
      <c r="O4501" t="s">
        <v>24</v>
      </c>
      <c r="P4501" cm="1">
        <f t="array" ref="P4501">IF(Q4501&gt;0,INDEX(Q4501:Q16635,MATCH(TRUE,INDEX(Q4501:Q16635="",,),0)-1),"")</f>
        <v>1</v>
      </c>
      <c r="Q4501">
        <v>1</v>
      </c>
      <c r="R4501">
        <f>IF(P4501="","",0)</f>
        <v>0</v>
      </c>
    </row>
    <row r="4502" spans="1:18" x14ac:dyDescent="0.3">
      <c r="A4502" t="s">
        <v>666</v>
      </c>
      <c r="B4502" s="1">
        <v>38911</v>
      </c>
      <c r="C4502" t="s">
        <v>82</v>
      </c>
      <c r="D4502" t="s">
        <v>684</v>
      </c>
      <c r="E4502" t="s">
        <v>685</v>
      </c>
      <c r="G4502" s="6" t="s">
        <v>88</v>
      </c>
      <c r="H4502" t="s">
        <v>41</v>
      </c>
      <c r="I4502" t="s">
        <v>45</v>
      </c>
      <c r="J4502" t="s">
        <v>93</v>
      </c>
      <c r="K4502">
        <v>5</v>
      </c>
      <c r="L4502">
        <v>188</v>
      </c>
      <c r="M4502" t="s">
        <v>686</v>
      </c>
      <c r="N4502">
        <v>188</v>
      </c>
      <c r="O4502" t="s">
        <v>24</v>
      </c>
      <c r="P4502" cm="1">
        <f t="array" ref="P4502">IF(Q4502&gt;0,INDEX(Q4502:Q16636,MATCH(TRUE,INDEX(Q4502:Q16636="",,),0)-1),"")</f>
        <v>1</v>
      </c>
      <c r="Q4502">
        <v>1</v>
      </c>
      <c r="R4502">
        <f>IF(P4502="","",0)</f>
        <v>0</v>
      </c>
    </row>
    <row r="4503" spans="1:18" x14ac:dyDescent="0.3">
      <c r="A4503" t="s">
        <v>666</v>
      </c>
      <c r="B4503" s="1">
        <v>38911</v>
      </c>
      <c r="C4503" t="s">
        <v>82</v>
      </c>
      <c r="D4503" t="s">
        <v>684</v>
      </c>
      <c r="E4503" t="s">
        <v>685</v>
      </c>
      <c r="G4503" s="6" t="s">
        <v>88</v>
      </c>
      <c r="H4503" t="s">
        <v>116</v>
      </c>
      <c r="I4503" t="s">
        <v>21</v>
      </c>
      <c r="J4503" t="s">
        <v>73</v>
      </c>
      <c r="K4503">
        <v>47</v>
      </c>
      <c r="L4503">
        <v>7.65</v>
      </c>
      <c r="M4503" t="s">
        <v>686</v>
      </c>
      <c r="N4503">
        <v>7.65</v>
      </c>
      <c r="O4503" t="s">
        <v>24</v>
      </c>
      <c r="P4503" cm="1">
        <f t="array" ref="P4503">IF(Q4503&gt;0,INDEX(Q4503:Q16637,MATCH(TRUE,INDEX(Q4503:Q16637="",,),0)-1),"")</f>
        <v>1</v>
      </c>
      <c r="Q4503">
        <v>1</v>
      </c>
      <c r="R4503">
        <f>IF(P4503="","",0)</f>
        <v>0</v>
      </c>
    </row>
    <row r="4504" spans="1:18" x14ac:dyDescent="0.3">
      <c r="A4504" t="s">
        <v>666</v>
      </c>
      <c r="B4504" s="1">
        <v>38911</v>
      </c>
      <c r="C4504" t="s">
        <v>82</v>
      </c>
      <c r="D4504" t="s">
        <v>684</v>
      </c>
      <c r="E4504" t="s">
        <v>685</v>
      </c>
      <c r="G4504" s="6" t="s">
        <v>88</v>
      </c>
      <c r="H4504" t="s">
        <v>183</v>
      </c>
      <c r="I4504" t="s">
        <v>21</v>
      </c>
      <c r="J4504" t="s">
        <v>73</v>
      </c>
      <c r="K4504">
        <v>14</v>
      </c>
      <c r="L4504">
        <v>32</v>
      </c>
      <c r="M4504" t="s">
        <v>686</v>
      </c>
      <c r="N4504">
        <v>32</v>
      </c>
      <c r="O4504" t="s">
        <v>24</v>
      </c>
      <c r="P4504" cm="1">
        <f t="array" ref="P4504">IF(Q4504&gt;0,INDEX(Q4504:Q16638,MATCH(TRUE,INDEX(Q4504:Q16638="",,),0)-1),"")</f>
        <v>1</v>
      </c>
      <c r="Q4504">
        <v>1</v>
      </c>
      <c r="R4504">
        <f>IF(P4504="","",0)</f>
        <v>0</v>
      </c>
    </row>
    <row r="4505" spans="1:18" x14ac:dyDescent="0.3">
      <c r="A4505" t="s">
        <v>666</v>
      </c>
      <c r="B4505" s="1">
        <v>38911</v>
      </c>
      <c r="C4505" t="s">
        <v>82</v>
      </c>
      <c r="D4505" t="s">
        <v>684</v>
      </c>
      <c r="E4505" t="s">
        <v>685</v>
      </c>
      <c r="G4505" s="6" t="s">
        <v>88</v>
      </c>
      <c r="H4505" t="s">
        <v>312</v>
      </c>
      <c r="I4505" t="s">
        <v>21</v>
      </c>
      <c r="J4505" t="s">
        <v>73</v>
      </c>
      <c r="K4505">
        <v>6</v>
      </c>
      <c r="L4505">
        <v>10.5</v>
      </c>
      <c r="M4505" t="s">
        <v>686</v>
      </c>
      <c r="N4505">
        <v>10.5</v>
      </c>
      <c r="O4505" t="s">
        <v>24</v>
      </c>
      <c r="P4505" cm="1">
        <f t="array" ref="P4505">IF(Q4505&gt;0,INDEX(Q4505:Q16639,MATCH(TRUE,INDEX(Q4505:Q16639="",,),0)-1),"")</f>
        <v>1</v>
      </c>
      <c r="Q4505">
        <v>1</v>
      </c>
      <c r="R4505">
        <f>IF(P4505="","",0)</f>
        <v>0</v>
      </c>
    </row>
    <row r="4506" spans="1:18" x14ac:dyDescent="0.3">
      <c r="A4506" t="s">
        <v>666</v>
      </c>
      <c r="B4506" s="1">
        <v>38911</v>
      </c>
      <c r="C4506" t="s">
        <v>82</v>
      </c>
      <c r="D4506" t="s">
        <v>684</v>
      </c>
      <c r="E4506" t="s">
        <v>685</v>
      </c>
      <c r="G4506" s="6" t="s">
        <v>88</v>
      </c>
      <c r="H4506" t="s">
        <v>67</v>
      </c>
      <c r="I4506" t="s">
        <v>21</v>
      </c>
      <c r="J4506" t="s">
        <v>73</v>
      </c>
      <c r="K4506">
        <v>51</v>
      </c>
      <c r="L4506">
        <v>7.05</v>
      </c>
      <c r="M4506" t="s">
        <v>686</v>
      </c>
      <c r="N4506">
        <v>7.05</v>
      </c>
      <c r="O4506" t="s">
        <v>24</v>
      </c>
      <c r="P4506" cm="1">
        <f t="array" ref="P4506">IF(Q4506&gt;0,INDEX(Q4506:Q16640,MATCH(TRUE,INDEX(Q4506:Q16640="",,),0)-1),"")</f>
        <v>1</v>
      </c>
      <c r="Q4506">
        <v>1</v>
      </c>
      <c r="R4506">
        <f>IF(P4506="","",0)</f>
        <v>0</v>
      </c>
    </row>
    <row r="4507" spans="1:18" x14ac:dyDescent="0.3">
      <c r="A4507" t="s">
        <v>666</v>
      </c>
      <c r="B4507" s="1">
        <v>38911</v>
      </c>
      <c r="C4507" t="s">
        <v>82</v>
      </c>
      <c r="D4507" t="s">
        <v>684</v>
      </c>
      <c r="E4507" t="s">
        <v>685</v>
      </c>
      <c r="G4507" s="6" t="s">
        <v>88</v>
      </c>
      <c r="H4507" t="s">
        <v>200</v>
      </c>
      <c r="I4507" t="s">
        <v>21</v>
      </c>
      <c r="J4507" t="s">
        <v>73</v>
      </c>
      <c r="K4507">
        <v>51</v>
      </c>
      <c r="L4507">
        <v>12.85</v>
      </c>
      <c r="M4507" t="s">
        <v>686</v>
      </c>
      <c r="N4507">
        <v>12.85</v>
      </c>
      <c r="O4507" t="s">
        <v>24</v>
      </c>
      <c r="P4507" cm="1">
        <f t="array" ref="P4507">IF(Q4507&gt;0,INDEX(Q4507:Q16641,MATCH(TRUE,INDEX(Q4507:Q16641="",,),0)-1),"")</f>
        <v>1</v>
      </c>
      <c r="Q4507">
        <v>1</v>
      </c>
      <c r="R4507">
        <f>IF(P4507="","",0)</f>
        <v>0</v>
      </c>
    </row>
    <row r="4508" spans="1:18" x14ac:dyDescent="0.3">
      <c r="P4508" t="str" cm="1">
        <f t="array" ref="P4508">IF(Q4508&gt;0,INDEX(Q4508:Q16642,MATCH(TRUE,INDEX(Q4508:Q16642="",,),0)-1),"")</f>
        <v/>
      </c>
      <c r="R4508" t="str">
        <f>IF(P4508="","",0)</f>
        <v/>
      </c>
    </row>
    <row r="4509" spans="1:18" x14ac:dyDescent="0.3">
      <c r="A4509" t="s">
        <v>666</v>
      </c>
      <c r="B4509" s="1">
        <v>38911</v>
      </c>
      <c r="C4509" t="s">
        <v>82</v>
      </c>
      <c r="D4509" t="s">
        <v>687</v>
      </c>
      <c r="E4509" t="s">
        <v>688</v>
      </c>
      <c r="G4509" t="s">
        <v>19</v>
      </c>
      <c r="H4509" t="s">
        <v>92</v>
      </c>
      <c r="I4509" t="s">
        <v>45</v>
      </c>
      <c r="J4509" t="s">
        <v>93</v>
      </c>
      <c r="K4509">
        <v>11</v>
      </c>
      <c r="L4509">
        <v>340</v>
      </c>
      <c r="M4509" t="s">
        <v>189</v>
      </c>
      <c r="N4509">
        <v>422</v>
      </c>
      <c r="O4509" t="s">
        <v>24</v>
      </c>
      <c r="P4509" cm="1">
        <f t="array" ref="P4509">IF(Q4509&gt;0,INDEX(Q4509:Q16643,MATCH(TRUE,INDEX(Q4509:Q16643="",,),0)-1),"")</f>
        <v>3</v>
      </c>
      <c r="Q4509">
        <f>INT((ROW()-4509)/11)+1</f>
        <v>1</v>
      </c>
      <c r="R4509">
        <f>IF(P4509="","",0)</f>
        <v>0</v>
      </c>
    </row>
    <row r="4510" spans="1:18" x14ac:dyDescent="0.3">
      <c r="A4510" t="s">
        <v>666</v>
      </c>
      <c r="B4510" s="1">
        <v>38911</v>
      </c>
      <c r="C4510" t="s">
        <v>82</v>
      </c>
      <c r="D4510" t="s">
        <v>687</v>
      </c>
      <c r="E4510" t="s">
        <v>688</v>
      </c>
      <c r="G4510" t="s">
        <v>19</v>
      </c>
      <c r="H4510" t="s">
        <v>41</v>
      </c>
      <c r="I4510" t="s">
        <v>45</v>
      </c>
      <c r="J4510" t="s">
        <v>93</v>
      </c>
      <c r="K4510">
        <v>22</v>
      </c>
      <c r="L4510">
        <v>191</v>
      </c>
      <c r="M4510" t="s">
        <v>189</v>
      </c>
      <c r="N4510">
        <v>200</v>
      </c>
      <c r="O4510" t="s">
        <v>24</v>
      </c>
      <c r="P4510" cm="1">
        <f t="array" ref="P4510">IF(Q4510&gt;0,INDEX(Q4510:Q16644,MATCH(TRUE,INDEX(Q4510:Q16644="",,),0)-1),"")</f>
        <v>3</v>
      </c>
      <c r="Q4510">
        <f t="shared" ref="Q4510:Q4541" si="101">INT((ROW()-4509)/11)+1</f>
        <v>1</v>
      </c>
      <c r="R4510">
        <f>IF(P4510="","",0)</f>
        <v>0</v>
      </c>
    </row>
    <row r="4511" spans="1:18" x14ac:dyDescent="0.3">
      <c r="A4511" t="s">
        <v>666</v>
      </c>
      <c r="B4511" s="1">
        <v>38911</v>
      </c>
      <c r="C4511" t="s">
        <v>82</v>
      </c>
      <c r="D4511" t="s">
        <v>687</v>
      </c>
      <c r="E4511" t="s">
        <v>688</v>
      </c>
      <c r="G4511" t="s">
        <v>19</v>
      </c>
      <c r="H4511" t="s">
        <v>36</v>
      </c>
      <c r="I4511" t="s">
        <v>21</v>
      </c>
      <c r="J4511" t="s">
        <v>73</v>
      </c>
      <c r="K4511">
        <v>343</v>
      </c>
      <c r="L4511">
        <v>19.899999999999999</v>
      </c>
      <c r="M4511" t="s">
        <v>189</v>
      </c>
      <c r="N4511">
        <v>30</v>
      </c>
      <c r="O4511" t="s">
        <v>24</v>
      </c>
      <c r="P4511" cm="1">
        <f t="array" ref="P4511">IF(Q4511&gt;0,INDEX(Q4511:Q16645,MATCH(TRUE,INDEX(Q4511:Q16645="",,),0)-1),"")</f>
        <v>3</v>
      </c>
      <c r="Q4511">
        <f t="shared" si="101"/>
        <v>1</v>
      </c>
      <c r="R4511">
        <f>IF(P4511="","",0)</f>
        <v>0</v>
      </c>
    </row>
    <row r="4512" spans="1:18" x14ac:dyDescent="0.3">
      <c r="A4512" t="s">
        <v>666</v>
      </c>
      <c r="B4512" s="1">
        <v>38911</v>
      </c>
      <c r="C4512" t="s">
        <v>82</v>
      </c>
      <c r="D4512" t="s">
        <v>687</v>
      </c>
      <c r="E4512" t="s">
        <v>688</v>
      </c>
      <c r="G4512" t="s">
        <v>19</v>
      </c>
      <c r="H4512" t="s">
        <v>41</v>
      </c>
      <c r="I4512" t="s">
        <v>21</v>
      </c>
      <c r="J4512" t="s">
        <v>73</v>
      </c>
      <c r="K4512">
        <v>110</v>
      </c>
      <c r="L4512">
        <v>39.9</v>
      </c>
      <c r="M4512" t="s">
        <v>189</v>
      </c>
      <c r="N4512">
        <v>40</v>
      </c>
      <c r="O4512" t="s">
        <v>24</v>
      </c>
      <c r="P4512" cm="1">
        <f t="array" ref="P4512">IF(Q4512&gt;0,INDEX(Q4512:Q16646,MATCH(TRUE,INDEX(Q4512:Q16646="",,),0)-1),"")</f>
        <v>3</v>
      </c>
      <c r="Q4512">
        <f t="shared" si="101"/>
        <v>1</v>
      </c>
      <c r="R4512">
        <f>IF(P4512="","",0)</f>
        <v>0</v>
      </c>
    </row>
    <row r="4513" spans="1:18" x14ac:dyDescent="0.3">
      <c r="A4513" t="s">
        <v>666</v>
      </c>
      <c r="B4513" s="1">
        <v>38911</v>
      </c>
      <c r="C4513" t="s">
        <v>82</v>
      </c>
      <c r="D4513" t="s">
        <v>687</v>
      </c>
      <c r="E4513" t="s">
        <v>688</v>
      </c>
      <c r="G4513" s="6" t="s">
        <v>88</v>
      </c>
      <c r="H4513" t="s">
        <v>36</v>
      </c>
      <c r="I4513" t="s">
        <v>45</v>
      </c>
      <c r="J4513" t="s">
        <v>93</v>
      </c>
      <c r="K4513">
        <v>44</v>
      </c>
      <c r="L4513">
        <v>60</v>
      </c>
      <c r="M4513" t="s">
        <v>189</v>
      </c>
      <c r="N4513">
        <v>60</v>
      </c>
      <c r="O4513" t="s">
        <v>24</v>
      </c>
      <c r="P4513" cm="1">
        <f t="array" ref="P4513">IF(Q4513&gt;0,INDEX(Q4513:Q16647,MATCH(TRUE,INDEX(Q4513:Q16647="",,),0)-1),"")</f>
        <v>3</v>
      </c>
      <c r="Q4513">
        <f t="shared" si="101"/>
        <v>1</v>
      </c>
      <c r="R4513">
        <f>IF(P4513="","",0)</f>
        <v>0</v>
      </c>
    </row>
    <row r="4514" spans="1:18" x14ac:dyDescent="0.3">
      <c r="A4514" t="s">
        <v>666</v>
      </c>
      <c r="B4514" s="1">
        <v>38911</v>
      </c>
      <c r="C4514" t="s">
        <v>82</v>
      </c>
      <c r="D4514" t="s">
        <v>687</v>
      </c>
      <c r="E4514" t="s">
        <v>688</v>
      </c>
      <c r="G4514" s="6" t="s">
        <v>88</v>
      </c>
      <c r="H4514" t="s">
        <v>95</v>
      </c>
      <c r="I4514" t="s">
        <v>45</v>
      </c>
      <c r="J4514" t="s">
        <v>93</v>
      </c>
      <c r="K4514">
        <v>11</v>
      </c>
      <c r="L4514">
        <v>91</v>
      </c>
      <c r="M4514" t="s">
        <v>189</v>
      </c>
      <c r="N4514">
        <v>91</v>
      </c>
      <c r="O4514" t="s">
        <v>24</v>
      </c>
      <c r="P4514" cm="1">
        <f t="array" ref="P4514">IF(Q4514&gt;0,INDEX(Q4514:Q16648,MATCH(TRUE,INDEX(Q4514:Q16648="",,),0)-1),"")</f>
        <v>3</v>
      </c>
      <c r="Q4514">
        <f t="shared" si="101"/>
        <v>1</v>
      </c>
      <c r="R4514">
        <f>IF(P4514="","",0)</f>
        <v>0</v>
      </c>
    </row>
    <row r="4515" spans="1:18" x14ac:dyDescent="0.3">
      <c r="A4515" t="s">
        <v>666</v>
      </c>
      <c r="B4515" s="1">
        <v>38911</v>
      </c>
      <c r="C4515" t="s">
        <v>82</v>
      </c>
      <c r="D4515" t="s">
        <v>687</v>
      </c>
      <c r="E4515" t="s">
        <v>688</v>
      </c>
      <c r="G4515" s="6" t="s">
        <v>88</v>
      </c>
      <c r="H4515" t="s">
        <v>85</v>
      </c>
      <c r="I4515" t="s">
        <v>21</v>
      </c>
      <c r="J4515" t="s">
        <v>73</v>
      </c>
      <c r="K4515">
        <v>24</v>
      </c>
      <c r="L4515">
        <v>7.8</v>
      </c>
      <c r="M4515" t="s">
        <v>189</v>
      </c>
      <c r="N4515">
        <v>7.8</v>
      </c>
      <c r="O4515" t="s">
        <v>24</v>
      </c>
      <c r="P4515" cm="1">
        <f t="array" ref="P4515">IF(Q4515&gt;0,INDEX(Q4515:Q16649,MATCH(TRUE,INDEX(Q4515:Q16649="",,),0)-1),"")</f>
        <v>3</v>
      </c>
      <c r="Q4515">
        <f t="shared" si="101"/>
        <v>1</v>
      </c>
      <c r="R4515">
        <f>IF(P4515="","",0)</f>
        <v>0</v>
      </c>
    </row>
    <row r="4516" spans="1:18" x14ac:dyDescent="0.3">
      <c r="A4516" t="s">
        <v>666</v>
      </c>
      <c r="B4516" s="1">
        <v>38911</v>
      </c>
      <c r="C4516" t="s">
        <v>82</v>
      </c>
      <c r="D4516" t="s">
        <v>687</v>
      </c>
      <c r="E4516" t="s">
        <v>688</v>
      </c>
      <c r="G4516" s="6" t="s">
        <v>88</v>
      </c>
      <c r="H4516" t="s">
        <v>92</v>
      </c>
      <c r="I4516" t="s">
        <v>21</v>
      </c>
      <c r="J4516" t="s">
        <v>73</v>
      </c>
      <c r="K4516">
        <v>53</v>
      </c>
      <c r="L4516">
        <v>11.6</v>
      </c>
      <c r="M4516" t="s">
        <v>189</v>
      </c>
      <c r="N4516">
        <v>11.6</v>
      </c>
      <c r="O4516" t="s">
        <v>24</v>
      </c>
      <c r="P4516" cm="1">
        <f t="array" ref="P4516">IF(Q4516&gt;0,INDEX(Q4516:Q16650,MATCH(TRUE,INDEX(Q4516:Q16650="",,),0)-1),"")</f>
        <v>3</v>
      </c>
      <c r="Q4516">
        <f t="shared" si="101"/>
        <v>1</v>
      </c>
      <c r="R4516">
        <f>IF(P4516="","",0)</f>
        <v>0</v>
      </c>
    </row>
    <row r="4517" spans="1:18" x14ac:dyDescent="0.3">
      <c r="A4517" t="s">
        <v>666</v>
      </c>
      <c r="B4517" s="1">
        <v>38911</v>
      </c>
      <c r="C4517" t="s">
        <v>82</v>
      </c>
      <c r="D4517" t="s">
        <v>687</v>
      </c>
      <c r="E4517" t="s">
        <v>688</v>
      </c>
      <c r="G4517" s="6" t="s">
        <v>88</v>
      </c>
      <c r="H4517" t="s">
        <v>67</v>
      </c>
      <c r="I4517" t="s">
        <v>21</v>
      </c>
      <c r="J4517" t="s">
        <v>73</v>
      </c>
      <c r="K4517">
        <v>27</v>
      </c>
      <c r="L4517">
        <v>7.25</v>
      </c>
      <c r="M4517" t="s">
        <v>189</v>
      </c>
      <c r="N4517">
        <v>7.25</v>
      </c>
      <c r="O4517" t="s">
        <v>24</v>
      </c>
      <c r="P4517" cm="1">
        <f t="array" ref="P4517">IF(Q4517&gt;0,INDEX(Q4517:Q16651,MATCH(TRUE,INDEX(Q4517:Q16651="",,),0)-1),"")</f>
        <v>3</v>
      </c>
      <c r="Q4517">
        <f t="shared" si="101"/>
        <v>1</v>
      </c>
      <c r="R4517">
        <f>IF(P4517="","",0)</f>
        <v>0</v>
      </c>
    </row>
    <row r="4518" spans="1:18" x14ac:dyDescent="0.3">
      <c r="A4518" t="s">
        <v>666</v>
      </c>
      <c r="B4518" s="1">
        <v>38911</v>
      </c>
      <c r="C4518" t="s">
        <v>82</v>
      </c>
      <c r="D4518" t="s">
        <v>687</v>
      </c>
      <c r="E4518" t="s">
        <v>688</v>
      </c>
      <c r="G4518" s="6" t="s">
        <v>88</v>
      </c>
      <c r="H4518" t="s">
        <v>95</v>
      </c>
      <c r="I4518" t="s">
        <v>21</v>
      </c>
      <c r="J4518" t="s">
        <v>73</v>
      </c>
      <c r="K4518">
        <v>82</v>
      </c>
      <c r="L4518">
        <v>18</v>
      </c>
      <c r="M4518" t="s">
        <v>189</v>
      </c>
      <c r="N4518">
        <v>18</v>
      </c>
      <c r="O4518" t="s">
        <v>24</v>
      </c>
      <c r="P4518" cm="1">
        <f t="array" ref="P4518">IF(Q4518&gt;0,INDEX(Q4518:Q16652,MATCH(TRUE,INDEX(Q4518:Q16652="",,),0)-1),"")</f>
        <v>3</v>
      </c>
      <c r="Q4518">
        <f t="shared" si="101"/>
        <v>1</v>
      </c>
      <c r="R4518">
        <f>IF(P4518="","",0)</f>
        <v>0</v>
      </c>
    </row>
    <row r="4519" spans="1:18" x14ac:dyDescent="0.3">
      <c r="A4519" t="s">
        <v>666</v>
      </c>
      <c r="B4519" s="1">
        <v>38911</v>
      </c>
      <c r="C4519" t="s">
        <v>82</v>
      </c>
      <c r="D4519" t="s">
        <v>687</v>
      </c>
      <c r="E4519" t="s">
        <v>688</v>
      </c>
      <c r="G4519" s="6" t="s">
        <v>88</v>
      </c>
      <c r="H4519" t="s">
        <v>200</v>
      </c>
      <c r="I4519" t="s">
        <v>21</v>
      </c>
      <c r="J4519" t="s">
        <v>73</v>
      </c>
      <c r="K4519">
        <v>19</v>
      </c>
      <c r="L4519">
        <v>12.4</v>
      </c>
      <c r="M4519" t="s">
        <v>189</v>
      </c>
      <c r="N4519">
        <v>12.4</v>
      </c>
      <c r="O4519" t="s">
        <v>24</v>
      </c>
      <c r="P4519" cm="1">
        <f t="array" ref="P4519">IF(Q4519&gt;0,INDEX(Q4519:Q16653,MATCH(TRUE,INDEX(Q4519:Q16653="",,),0)-1),"")</f>
        <v>3</v>
      </c>
      <c r="Q4519">
        <f t="shared" si="101"/>
        <v>1</v>
      </c>
      <c r="R4519">
        <f>IF(P4519="","",0)</f>
        <v>0</v>
      </c>
    </row>
    <row r="4520" spans="1:18" x14ac:dyDescent="0.3">
      <c r="A4520" t="s">
        <v>666</v>
      </c>
      <c r="B4520" s="1">
        <v>38911</v>
      </c>
      <c r="C4520" t="s">
        <v>82</v>
      </c>
      <c r="D4520" t="s">
        <v>687</v>
      </c>
      <c r="E4520" t="s">
        <v>688</v>
      </c>
      <c r="G4520" t="s">
        <v>19</v>
      </c>
      <c r="H4520" t="s">
        <v>92</v>
      </c>
      <c r="I4520" t="s">
        <v>45</v>
      </c>
      <c r="J4520" t="s">
        <v>93</v>
      </c>
      <c r="K4520">
        <v>11</v>
      </c>
      <c r="L4520">
        <v>340</v>
      </c>
      <c r="M4520" t="s">
        <v>117</v>
      </c>
      <c r="N4520">
        <v>350</v>
      </c>
      <c r="P4520" cm="1">
        <f t="array" ref="P4520">IF(Q4520&gt;0,INDEX(Q4520:Q16654,MATCH(TRUE,INDEX(Q4520:Q16654="",,),0)-1),"")</f>
        <v>3</v>
      </c>
      <c r="Q4520">
        <f t="shared" si="101"/>
        <v>2</v>
      </c>
      <c r="R4520">
        <f>IF(P4520="","",0)</f>
        <v>0</v>
      </c>
    </row>
    <row r="4521" spans="1:18" x14ac:dyDescent="0.3">
      <c r="A4521" t="s">
        <v>666</v>
      </c>
      <c r="B4521" s="1">
        <v>38911</v>
      </c>
      <c r="C4521" t="s">
        <v>82</v>
      </c>
      <c r="D4521" t="s">
        <v>687</v>
      </c>
      <c r="E4521" t="s">
        <v>688</v>
      </c>
      <c r="G4521" t="s">
        <v>19</v>
      </c>
      <c r="H4521" t="s">
        <v>41</v>
      </c>
      <c r="I4521" t="s">
        <v>45</v>
      </c>
      <c r="J4521" t="s">
        <v>93</v>
      </c>
      <c r="K4521">
        <v>22</v>
      </c>
      <c r="L4521">
        <v>191</v>
      </c>
      <c r="M4521" t="s">
        <v>117</v>
      </c>
      <c r="N4521">
        <v>225</v>
      </c>
      <c r="P4521" cm="1">
        <f t="array" ref="P4521">IF(Q4521&gt;0,INDEX(Q4521:Q16655,MATCH(TRUE,INDEX(Q4521:Q16655="",,),0)-1),"")</f>
        <v>3</v>
      </c>
      <c r="Q4521">
        <f t="shared" si="101"/>
        <v>2</v>
      </c>
      <c r="R4521">
        <f>IF(P4521="","",0)</f>
        <v>0</v>
      </c>
    </row>
    <row r="4522" spans="1:18" x14ac:dyDescent="0.3">
      <c r="A4522" t="s">
        <v>666</v>
      </c>
      <c r="B4522" s="1">
        <v>38911</v>
      </c>
      <c r="C4522" t="s">
        <v>82</v>
      </c>
      <c r="D4522" t="s">
        <v>687</v>
      </c>
      <c r="E4522" t="s">
        <v>688</v>
      </c>
      <c r="G4522" t="s">
        <v>19</v>
      </c>
      <c r="H4522" t="s">
        <v>36</v>
      </c>
      <c r="I4522" t="s">
        <v>21</v>
      </c>
      <c r="J4522" t="s">
        <v>73</v>
      </c>
      <c r="K4522">
        <v>343</v>
      </c>
      <c r="L4522">
        <v>19.899999999999999</v>
      </c>
      <c r="M4522" t="s">
        <v>117</v>
      </c>
      <c r="N4522">
        <v>24</v>
      </c>
      <c r="P4522" cm="1">
        <f t="array" ref="P4522">IF(Q4522&gt;0,INDEX(Q4522:Q16656,MATCH(TRUE,INDEX(Q4522:Q16656="",,),0)-1),"")</f>
        <v>3</v>
      </c>
      <c r="Q4522">
        <f t="shared" si="101"/>
        <v>2</v>
      </c>
      <c r="R4522">
        <f>IF(P4522="","",0)</f>
        <v>0</v>
      </c>
    </row>
    <row r="4523" spans="1:18" x14ac:dyDescent="0.3">
      <c r="A4523" t="s">
        <v>666</v>
      </c>
      <c r="B4523" s="1">
        <v>38911</v>
      </c>
      <c r="C4523" t="s">
        <v>82</v>
      </c>
      <c r="D4523" t="s">
        <v>687</v>
      </c>
      <c r="E4523" t="s">
        <v>688</v>
      </c>
      <c r="G4523" t="s">
        <v>19</v>
      </c>
      <c r="H4523" t="s">
        <v>41</v>
      </c>
      <c r="I4523" t="s">
        <v>21</v>
      </c>
      <c r="J4523" t="s">
        <v>73</v>
      </c>
      <c r="K4523">
        <v>110</v>
      </c>
      <c r="L4523">
        <v>39.9</v>
      </c>
      <c r="M4523" t="s">
        <v>117</v>
      </c>
      <c r="N4523">
        <v>53</v>
      </c>
      <c r="P4523" cm="1">
        <f t="array" ref="P4523">IF(Q4523&gt;0,INDEX(Q4523:Q16657,MATCH(TRUE,INDEX(Q4523:Q16657="",,),0)-1),"")</f>
        <v>3</v>
      </c>
      <c r="Q4523">
        <f t="shared" si="101"/>
        <v>2</v>
      </c>
      <c r="R4523">
        <f>IF(P4523="","",0)</f>
        <v>0</v>
      </c>
    </row>
    <row r="4524" spans="1:18" x14ac:dyDescent="0.3">
      <c r="A4524" t="s">
        <v>666</v>
      </c>
      <c r="B4524" s="1">
        <v>38911</v>
      </c>
      <c r="C4524" t="s">
        <v>82</v>
      </c>
      <c r="D4524" t="s">
        <v>687</v>
      </c>
      <c r="E4524" t="s">
        <v>688</v>
      </c>
      <c r="G4524" s="6" t="s">
        <v>88</v>
      </c>
      <c r="H4524" t="s">
        <v>36</v>
      </c>
      <c r="I4524" t="s">
        <v>45</v>
      </c>
      <c r="J4524" t="s">
        <v>93</v>
      </c>
      <c r="K4524">
        <v>44</v>
      </c>
      <c r="L4524">
        <v>60</v>
      </c>
      <c r="M4524" t="s">
        <v>117</v>
      </c>
      <c r="N4524">
        <v>60</v>
      </c>
      <c r="P4524" cm="1">
        <f t="array" ref="P4524">IF(Q4524&gt;0,INDEX(Q4524:Q16658,MATCH(TRUE,INDEX(Q4524:Q16658="",,),0)-1),"")</f>
        <v>3</v>
      </c>
      <c r="Q4524">
        <f t="shared" si="101"/>
        <v>2</v>
      </c>
      <c r="R4524">
        <f>IF(P4524="","",0)</f>
        <v>0</v>
      </c>
    </row>
    <row r="4525" spans="1:18" x14ac:dyDescent="0.3">
      <c r="A4525" t="s">
        <v>666</v>
      </c>
      <c r="B4525" s="1">
        <v>38911</v>
      </c>
      <c r="C4525" t="s">
        <v>82</v>
      </c>
      <c r="D4525" t="s">
        <v>687</v>
      </c>
      <c r="E4525" t="s">
        <v>688</v>
      </c>
      <c r="G4525" s="6" t="s">
        <v>88</v>
      </c>
      <c r="H4525" t="s">
        <v>95</v>
      </c>
      <c r="I4525" t="s">
        <v>45</v>
      </c>
      <c r="J4525" t="s">
        <v>93</v>
      </c>
      <c r="K4525">
        <v>11</v>
      </c>
      <c r="L4525">
        <v>91</v>
      </c>
      <c r="M4525" t="s">
        <v>117</v>
      </c>
      <c r="N4525">
        <v>91</v>
      </c>
      <c r="P4525" cm="1">
        <f t="array" ref="P4525">IF(Q4525&gt;0,INDEX(Q4525:Q16659,MATCH(TRUE,INDEX(Q4525:Q16659="",,),0)-1),"")</f>
        <v>3</v>
      </c>
      <c r="Q4525">
        <f t="shared" si="101"/>
        <v>2</v>
      </c>
      <c r="R4525">
        <f>IF(P4525="","",0)</f>
        <v>0</v>
      </c>
    </row>
    <row r="4526" spans="1:18" x14ac:dyDescent="0.3">
      <c r="A4526" t="s">
        <v>666</v>
      </c>
      <c r="B4526" s="1">
        <v>38911</v>
      </c>
      <c r="C4526" t="s">
        <v>82</v>
      </c>
      <c r="D4526" t="s">
        <v>687</v>
      </c>
      <c r="E4526" t="s">
        <v>688</v>
      </c>
      <c r="G4526" s="6" t="s">
        <v>88</v>
      </c>
      <c r="H4526" t="s">
        <v>85</v>
      </c>
      <c r="I4526" t="s">
        <v>21</v>
      </c>
      <c r="J4526" t="s">
        <v>73</v>
      </c>
      <c r="K4526">
        <v>24</v>
      </c>
      <c r="L4526">
        <v>7.8</v>
      </c>
      <c r="M4526" t="s">
        <v>117</v>
      </c>
      <c r="N4526">
        <v>7.8</v>
      </c>
      <c r="P4526" cm="1">
        <f t="array" ref="P4526">IF(Q4526&gt;0,INDEX(Q4526:Q16660,MATCH(TRUE,INDEX(Q4526:Q16660="",,),0)-1),"")</f>
        <v>3</v>
      </c>
      <c r="Q4526">
        <f t="shared" si="101"/>
        <v>2</v>
      </c>
      <c r="R4526">
        <f>IF(P4526="","",0)</f>
        <v>0</v>
      </c>
    </row>
    <row r="4527" spans="1:18" x14ac:dyDescent="0.3">
      <c r="A4527" t="s">
        <v>666</v>
      </c>
      <c r="B4527" s="1">
        <v>38911</v>
      </c>
      <c r="C4527" t="s">
        <v>82</v>
      </c>
      <c r="D4527" t="s">
        <v>687</v>
      </c>
      <c r="E4527" t="s">
        <v>688</v>
      </c>
      <c r="G4527" s="6" t="s">
        <v>88</v>
      </c>
      <c r="H4527" t="s">
        <v>92</v>
      </c>
      <c r="I4527" t="s">
        <v>21</v>
      </c>
      <c r="J4527" t="s">
        <v>73</v>
      </c>
      <c r="K4527">
        <v>53</v>
      </c>
      <c r="L4527">
        <v>11.6</v>
      </c>
      <c r="M4527" t="s">
        <v>117</v>
      </c>
      <c r="N4527">
        <v>11.6</v>
      </c>
      <c r="P4527" cm="1">
        <f t="array" ref="P4527">IF(Q4527&gt;0,INDEX(Q4527:Q16661,MATCH(TRUE,INDEX(Q4527:Q16661="",,),0)-1),"")</f>
        <v>3</v>
      </c>
      <c r="Q4527">
        <f t="shared" si="101"/>
        <v>2</v>
      </c>
      <c r="R4527">
        <f>IF(P4527="","",0)</f>
        <v>0</v>
      </c>
    </row>
    <row r="4528" spans="1:18" x14ac:dyDescent="0.3">
      <c r="A4528" t="s">
        <v>666</v>
      </c>
      <c r="B4528" s="1">
        <v>38911</v>
      </c>
      <c r="C4528" t="s">
        <v>82</v>
      </c>
      <c r="D4528" t="s">
        <v>687</v>
      </c>
      <c r="E4528" t="s">
        <v>688</v>
      </c>
      <c r="G4528" s="6" t="s">
        <v>88</v>
      </c>
      <c r="H4528" t="s">
        <v>67</v>
      </c>
      <c r="I4528" t="s">
        <v>21</v>
      </c>
      <c r="J4528" t="s">
        <v>73</v>
      </c>
      <c r="K4528">
        <v>27</v>
      </c>
      <c r="L4528">
        <v>7.25</v>
      </c>
      <c r="M4528" t="s">
        <v>117</v>
      </c>
      <c r="N4528">
        <v>7.25</v>
      </c>
      <c r="P4528" cm="1">
        <f t="array" ref="P4528">IF(Q4528&gt;0,INDEX(Q4528:Q16662,MATCH(TRUE,INDEX(Q4528:Q16662="",,),0)-1),"")</f>
        <v>3</v>
      </c>
      <c r="Q4528">
        <f t="shared" si="101"/>
        <v>2</v>
      </c>
      <c r="R4528">
        <f>IF(P4528="","",0)</f>
        <v>0</v>
      </c>
    </row>
    <row r="4529" spans="1:18" x14ac:dyDescent="0.3">
      <c r="A4529" t="s">
        <v>666</v>
      </c>
      <c r="B4529" s="1">
        <v>38911</v>
      </c>
      <c r="C4529" t="s">
        <v>82</v>
      </c>
      <c r="D4529" t="s">
        <v>687</v>
      </c>
      <c r="E4529" t="s">
        <v>688</v>
      </c>
      <c r="G4529" s="6" t="s">
        <v>88</v>
      </c>
      <c r="H4529" t="s">
        <v>95</v>
      </c>
      <c r="I4529" t="s">
        <v>21</v>
      </c>
      <c r="J4529" t="s">
        <v>73</v>
      </c>
      <c r="K4529">
        <v>82</v>
      </c>
      <c r="L4529">
        <v>18</v>
      </c>
      <c r="M4529" t="s">
        <v>117</v>
      </c>
      <c r="N4529">
        <v>18</v>
      </c>
      <c r="P4529" cm="1">
        <f t="array" ref="P4529">IF(Q4529&gt;0,INDEX(Q4529:Q16663,MATCH(TRUE,INDEX(Q4529:Q16663="",,),0)-1),"")</f>
        <v>3</v>
      </c>
      <c r="Q4529">
        <f t="shared" si="101"/>
        <v>2</v>
      </c>
      <c r="R4529">
        <f>IF(P4529="","",0)</f>
        <v>0</v>
      </c>
    </row>
    <row r="4530" spans="1:18" x14ac:dyDescent="0.3">
      <c r="A4530" t="s">
        <v>666</v>
      </c>
      <c r="B4530" s="1">
        <v>38911</v>
      </c>
      <c r="C4530" t="s">
        <v>82</v>
      </c>
      <c r="D4530" t="s">
        <v>687</v>
      </c>
      <c r="E4530" t="s">
        <v>688</v>
      </c>
      <c r="G4530" s="6" t="s">
        <v>88</v>
      </c>
      <c r="H4530" t="s">
        <v>200</v>
      </c>
      <c r="I4530" t="s">
        <v>21</v>
      </c>
      <c r="J4530" t="s">
        <v>73</v>
      </c>
      <c r="K4530">
        <v>19</v>
      </c>
      <c r="L4530">
        <v>12.4</v>
      </c>
      <c r="M4530" t="s">
        <v>117</v>
      </c>
      <c r="N4530">
        <v>12.4</v>
      </c>
      <c r="P4530" cm="1">
        <f t="array" ref="P4530">IF(Q4530&gt;0,INDEX(Q4530:Q16664,MATCH(TRUE,INDEX(Q4530:Q16664="",,),0)-1),"")</f>
        <v>3</v>
      </c>
      <c r="Q4530">
        <f t="shared" si="101"/>
        <v>2</v>
      </c>
      <c r="R4530">
        <f>IF(P4530="","",0)</f>
        <v>0</v>
      </c>
    </row>
    <row r="4531" spans="1:18" x14ac:dyDescent="0.3">
      <c r="A4531" t="s">
        <v>666</v>
      </c>
      <c r="B4531" s="1">
        <v>38911</v>
      </c>
      <c r="C4531" t="s">
        <v>82</v>
      </c>
      <c r="D4531" t="s">
        <v>687</v>
      </c>
      <c r="E4531" t="s">
        <v>688</v>
      </c>
      <c r="G4531" t="s">
        <v>19</v>
      </c>
      <c r="H4531" t="s">
        <v>92</v>
      </c>
      <c r="I4531" t="s">
        <v>45</v>
      </c>
      <c r="J4531" t="s">
        <v>93</v>
      </c>
      <c r="K4531">
        <v>11</v>
      </c>
      <c r="L4531">
        <v>340</v>
      </c>
      <c r="M4531" t="s">
        <v>686</v>
      </c>
      <c r="N4531">
        <v>340</v>
      </c>
      <c r="P4531" cm="1">
        <f t="array" ref="P4531">IF(Q4531&gt;0,INDEX(Q4531:Q16665,MATCH(TRUE,INDEX(Q4531:Q16665="",,),0)-1),"")</f>
        <v>3</v>
      </c>
      <c r="Q4531">
        <f t="shared" si="101"/>
        <v>3</v>
      </c>
      <c r="R4531">
        <f>IF(P4531="","",0)</f>
        <v>0</v>
      </c>
    </row>
    <row r="4532" spans="1:18" x14ac:dyDescent="0.3">
      <c r="A4532" t="s">
        <v>666</v>
      </c>
      <c r="B4532" s="1">
        <v>38911</v>
      </c>
      <c r="C4532" t="s">
        <v>82</v>
      </c>
      <c r="D4532" t="s">
        <v>687</v>
      </c>
      <c r="E4532" t="s">
        <v>688</v>
      </c>
      <c r="G4532" t="s">
        <v>19</v>
      </c>
      <c r="H4532" t="s">
        <v>41</v>
      </c>
      <c r="I4532" t="s">
        <v>45</v>
      </c>
      <c r="J4532" t="s">
        <v>93</v>
      </c>
      <c r="K4532">
        <v>22</v>
      </c>
      <c r="L4532">
        <v>191</v>
      </c>
      <c r="M4532" t="s">
        <v>686</v>
      </c>
      <c r="N4532">
        <v>191</v>
      </c>
      <c r="P4532" cm="1">
        <f t="array" ref="P4532">IF(Q4532&gt;0,INDEX(Q4532:Q16666,MATCH(TRUE,INDEX(Q4532:Q16666="",,),0)-1),"")</f>
        <v>3</v>
      </c>
      <c r="Q4532">
        <f t="shared" si="101"/>
        <v>3</v>
      </c>
      <c r="R4532">
        <f>IF(P4532="","",0)</f>
        <v>0</v>
      </c>
    </row>
    <row r="4533" spans="1:18" x14ac:dyDescent="0.3">
      <c r="A4533" t="s">
        <v>666</v>
      </c>
      <c r="B4533" s="1">
        <v>38911</v>
      </c>
      <c r="C4533" t="s">
        <v>82</v>
      </c>
      <c r="D4533" t="s">
        <v>687</v>
      </c>
      <c r="E4533" t="s">
        <v>688</v>
      </c>
      <c r="G4533" t="s">
        <v>19</v>
      </c>
      <c r="H4533" t="s">
        <v>36</v>
      </c>
      <c r="I4533" t="s">
        <v>21</v>
      </c>
      <c r="J4533" t="s">
        <v>73</v>
      </c>
      <c r="K4533">
        <v>343</v>
      </c>
      <c r="L4533">
        <v>19.899999999999999</v>
      </c>
      <c r="M4533" t="s">
        <v>686</v>
      </c>
      <c r="N4533">
        <v>25</v>
      </c>
      <c r="P4533" cm="1">
        <f t="array" ref="P4533">IF(Q4533&gt;0,INDEX(Q4533:Q16667,MATCH(TRUE,INDEX(Q4533:Q16667="",,),0)-1),"")</f>
        <v>3</v>
      </c>
      <c r="Q4533">
        <f t="shared" si="101"/>
        <v>3</v>
      </c>
      <c r="R4533">
        <f>IF(P4533="","",0)</f>
        <v>0</v>
      </c>
    </row>
    <row r="4534" spans="1:18" x14ac:dyDescent="0.3">
      <c r="A4534" t="s">
        <v>666</v>
      </c>
      <c r="B4534" s="1">
        <v>38911</v>
      </c>
      <c r="C4534" t="s">
        <v>82</v>
      </c>
      <c r="D4534" t="s">
        <v>687</v>
      </c>
      <c r="E4534" t="s">
        <v>688</v>
      </c>
      <c r="G4534" t="s">
        <v>19</v>
      </c>
      <c r="H4534" t="s">
        <v>41</v>
      </c>
      <c r="I4534" t="s">
        <v>21</v>
      </c>
      <c r="J4534" t="s">
        <v>73</v>
      </c>
      <c r="K4534">
        <v>110</v>
      </c>
      <c r="L4534">
        <v>39.9</v>
      </c>
      <c r="M4534" t="s">
        <v>686</v>
      </c>
      <c r="N4534">
        <v>50</v>
      </c>
      <c r="P4534" cm="1">
        <f t="array" ref="P4534">IF(Q4534&gt;0,INDEX(Q4534:Q16668,MATCH(TRUE,INDEX(Q4534:Q16668="",,),0)-1),"")</f>
        <v>3</v>
      </c>
      <c r="Q4534">
        <f t="shared" si="101"/>
        <v>3</v>
      </c>
      <c r="R4534">
        <f>IF(P4534="","",0)</f>
        <v>0</v>
      </c>
    </row>
    <row r="4535" spans="1:18" x14ac:dyDescent="0.3">
      <c r="A4535" t="s">
        <v>666</v>
      </c>
      <c r="B4535" s="1">
        <v>38911</v>
      </c>
      <c r="C4535" t="s">
        <v>82</v>
      </c>
      <c r="D4535" t="s">
        <v>687</v>
      </c>
      <c r="E4535" t="s">
        <v>688</v>
      </c>
      <c r="G4535" s="6" t="s">
        <v>88</v>
      </c>
      <c r="H4535" t="s">
        <v>36</v>
      </c>
      <c r="I4535" t="s">
        <v>45</v>
      </c>
      <c r="J4535" t="s">
        <v>93</v>
      </c>
      <c r="K4535">
        <v>44</v>
      </c>
      <c r="L4535">
        <v>60</v>
      </c>
      <c r="M4535" t="s">
        <v>686</v>
      </c>
      <c r="N4535">
        <v>60</v>
      </c>
      <c r="P4535" cm="1">
        <f t="array" ref="P4535">IF(Q4535&gt;0,INDEX(Q4535:Q16669,MATCH(TRUE,INDEX(Q4535:Q16669="",,),0)-1),"")</f>
        <v>3</v>
      </c>
      <c r="Q4535">
        <f t="shared" si="101"/>
        <v>3</v>
      </c>
      <c r="R4535">
        <f>IF(P4535="","",0)</f>
        <v>0</v>
      </c>
    </row>
    <row r="4536" spans="1:18" x14ac:dyDescent="0.3">
      <c r="A4536" t="s">
        <v>666</v>
      </c>
      <c r="B4536" s="1">
        <v>38911</v>
      </c>
      <c r="C4536" t="s">
        <v>82</v>
      </c>
      <c r="D4536" t="s">
        <v>687</v>
      </c>
      <c r="E4536" t="s">
        <v>688</v>
      </c>
      <c r="G4536" s="6" t="s">
        <v>88</v>
      </c>
      <c r="H4536" t="s">
        <v>95</v>
      </c>
      <c r="I4536" t="s">
        <v>45</v>
      </c>
      <c r="J4536" t="s">
        <v>93</v>
      </c>
      <c r="K4536">
        <v>11</v>
      </c>
      <c r="L4536">
        <v>91</v>
      </c>
      <c r="M4536" t="s">
        <v>686</v>
      </c>
      <c r="N4536">
        <v>91</v>
      </c>
      <c r="P4536" cm="1">
        <f t="array" ref="P4536">IF(Q4536&gt;0,INDEX(Q4536:Q16670,MATCH(TRUE,INDEX(Q4536:Q16670="",,),0)-1),"")</f>
        <v>3</v>
      </c>
      <c r="Q4536">
        <f t="shared" si="101"/>
        <v>3</v>
      </c>
      <c r="R4536">
        <f>IF(P4536="","",0)</f>
        <v>0</v>
      </c>
    </row>
    <row r="4537" spans="1:18" x14ac:dyDescent="0.3">
      <c r="A4537" t="s">
        <v>666</v>
      </c>
      <c r="B4537" s="1">
        <v>38911</v>
      </c>
      <c r="C4537" t="s">
        <v>82</v>
      </c>
      <c r="D4537" t="s">
        <v>687</v>
      </c>
      <c r="E4537" t="s">
        <v>688</v>
      </c>
      <c r="G4537" s="6" t="s">
        <v>88</v>
      </c>
      <c r="H4537" t="s">
        <v>85</v>
      </c>
      <c r="I4537" t="s">
        <v>21</v>
      </c>
      <c r="J4537" t="s">
        <v>73</v>
      </c>
      <c r="K4537">
        <v>24</v>
      </c>
      <c r="L4537">
        <v>7.8</v>
      </c>
      <c r="M4537" t="s">
        <v>686</v>
      </c>
      <c r="N4537">
        <v>7.8</v>
      </c>
      <c r="P4537" cm="1">
        <f t="array" ref="P4537">IF(Q4537&gt;0,INDEX(Q4537:Q16671,MATCH(TRUE,INDEX(Q4537:Q16671="",,),0)-1),"")</f>
        <v>3</v>
      </c>
      <c r="Q4537">
        <f t="shared" si="101"/>
        <v>3</v>
      </c>
      <c r="R4537">
        <f>IF(P4537="","",0)</f>
        <v>0</v>
      </c>
    </row>
    <row r="4538" spans="1:18" x14ac:dyDescent="0.3">
      <c r="A4538" t="s">
        <v>666</v>
      </c>
      <c r="B4538" s="1">
        <v>38911</v>
      </c>
      <c r="C4538" t="s">
        <v>82</v>
      </c>
      <c r="D4538" t="s">
        <v>687</v>
      </c>
      <c r="E4538" t="s">
        <v>688</v>
      </c>
      <c r="G4538" s="6" t="s">
        <v>88</v>
      </c>
      <c r="H4538" t="s">
        <v>92</v>
      </c>
      <c r="I4538" t="s">
        <v>21</v>
      </c>
      <c r="J4538" t="s">
        <v>73</v>
      </c>
      <c r="K4538">
        <v>53</v>
      </c>
      <c r="L4538">
        <v>11.6</v>
      </c>
      <c r="M4538" t="s">
        <v>686</v>
      </c>
      <c r="N4538">
        <v>11.6</v>
      </c>
      <c r="P4538" cm="1">
        <f t="array" ref="P4538">IF(Q4538&gt;0,INDEX(Q4538:Q16672,MATCH(TRUE,INDEX(Q4538:Q16672="",,),0)-1),"")</f>
        <v>3</v>
      </c>
      <c r="Q4538">
        <f t="shared" si="101"/>
        <v>3</v>
      </c>
      <c r="R4538">
        <f>IF(P4538="","",0)</f>
        <v>0</v>
      </c>
    </row>
    <row r="4539" spans="1:18" x14ac:dyDescent="0.3">
      <c r="A4539" t="s">
        <v>666</v>
      </c>
      <c r="B4539" s="1">
        <v>38911</v>
      </c>
      <c r="C4539" t="s">
        <v>82</v>
      </c>
      <c r="D4539" t="s">
        <v>687</v>
      </c>
      <c r="E4539" t="s">
        <v>688</v>
      </c>
      <c r="G4539" s="6" t="s">
        <v>88</v>
      </c>
      <c r="H4539" t="s">
        <v>67</v>
      </c>
      <c r="I4539" t="s">
        <v>21</v>
      </c>
      <c r="J4539" t="s">
        <v>73</v>
      </c>
      <c r="K4539">
        <v>27</v>
      </c>
      <c r="L4539">
        <v>7.25</v>
      </c>
      <c r="M4539" t="s">
        <v>686</v>
      </c>
      <c r="N4539">
        <v>7.25</v>
      </c>
      <c r="P4539" cm="1">
        <f t="array" ref="P4539">IF(Q4539&gt;0,INDEX(Q4539:Q16673,MATCH(TRUE,INDEX(Q4539:Q16673="",,),0)-1),"")</f>
        <v>3</v>
      </c>
      <c r="Q4539">
        <f t="shared" si="101"/>
        <v>3</v>
      </c>
      <c r="R4539">
        <f>IF(P4539="","",0)</f>
        <v>0</v>
      </c>
    </row>
    <row r="4540" spans="1:18" x14ac:dyDescent="0.3">
      <c r="A4540" t="s">
        <v>666</v>
      </c>
      <c r="B4540" s="1">
        <v>38911</v>
      </c>
      <c r="C4540" t="s">
        <v>82</v>
      </c>
      <c r="D4540" t="s">
        <v>687</v>
      </c>
      <c r="E4540" t="s">
        <v>688</v>
      </c>
      <c r="G4540" s="6" t="s">
        <v>88</v>
      </c>
      <c r="H4540" t="s">
        <v>95</v>
      </c>
      <c r="I4540" t="s">
        <v>21</v>
      </c>
      <c r="J4540" t="s">
        <v>73</v>
      </c>
      <c r="K4540">
        <v>82</v>
      </c>
      <c r="L4540">
        <v>18</v>
      </c>
      <c r="M4540" t="s">
        <v>686</v>
      </c>
      <c r="N4540">
        <v>18</v>
      </c>
      <c r="P4540" cm="1">
        <f t="array" ref="P4540">IF(Q4540&gt;0,INDEX(Q4540:Q16674,MATCH(TRUE,INDEX(Q4540:Q16674="",,),0)-1),"")</f>
        <v>3</v>
      </c>
      <c r="Q4540">
        <f t="shared" si="101"/>
        <v>3</v>
      </c>
      <c r="R4540">
        <f>IF(P4540="","",0)</f>
        <v>0</v>
      </c>
    </row>
    <row r="4541" spans="1:18" x14ac:dyDescent="0.3">
      <c r="A4541" t="s">
        <v>666</v>
      </c>
      <c r="B4541" s="1">
        <v>38911</v>
      </c>
      <c r="C4541" t="s">
        <v>82</v>
      </c>
      <c r="D4541" t="s">
        <v>687</v>
      </c>
      <c r="E4541" t="s">
        <v>688</v>
      </c>
      <c r="G4541" s="6" t="s">
        <v>88</v>
      </c>
      <c r="H4541" t="s">
        <v>200</v>
      </c>
      <c r="I4541" t="s">
        <v>21</v>
      </c>
      <c r="J4541" t="s">
        <v>73</v>
      </c>
      <c r="K4541">
        <v>19</v>
      </c>
      <c r="L4541">
        <v>12.4</v>
      </c>
      <c r="M4541" t="s">
        <v>686</v>
      </c>
      <c r="N4541">
        <v>12.4</v>
      </c>
      <c r="P4541" cm="1">
        <f t="array" ref="P4541">IF(Q4541&gt;0,INDEX(Q4541:Q16675,MATCH(TRUE,INDEX(Q4541:Q16675="",,),0)-1),"")</f>
        <v>3</v>
      </c>
      <c r="Q4541">
        <f t="shared" si="101"/>
        <v>3</v>
      </c>
      <c r="R4541">
        <f>IF(P4541="","",0)</f>
        <v>0</v>
      </c>
    </row>
    <row r="4542" spans="1:18" x14ac:dyDescent="0.3">
      <c r="P4542" t="str" cm="1">
        <f t="array" ref="P4542">IF(Q4542&gt;0,INDEX(Q4542:Q16676,MATCH(TRUE,INDEX(Q4542:Q16676="",,),0)-1),"")</f>
        <v/>
      </c>
      <c r="R4542" t="str">
        <f>IF(P4542="","",0)</f>
        <v/>
      </c>
    </row>
    <row r="4543" spans="1:18" x14ac:dyDescent="0.3">
      <c r="A4543" t="s">
        <v>666</v>
      </c>
      <c r="B4543" s="1">
        <v>38911</v>
      </c>
      <c r="C4543" t="s">
        <v>82</v>
      </c>
      <c r="D4543" t="s">
        <v>689</v>
      </c>
      <c r="E4543" t="s">
        <v>690</v>
      </c>
      <c r="G4543" t="s">
        <v>19</v>
      </c>
      <c r="H4543" t="s">
        <v>102</v>
      </c>
      <c r="I4543" t="s">
        <v>45</v>
      </c>
      <c r="J4543" t="s">
        <v>93</v>
      </c>
      <c r="K4543">
        <v>5.9</v>
      </c>
      <c r="L4543">
        <v>336</v>
      </c>
      <c r="M4543" t="s">
        <v>99</v>
      </c>
      <c r="N4543">
        <v>336</v>
      </c>
      <c r="O4543" t="s">
        <v>24</v>
      </c>
      <c r="P4543" cm="1">
        <f t="array" ref="P4543">IF(Q4543&gt;0,INDEX(Q4543:Q16677,MATCH(TRUE,INDEX(Q4543:Q16677="",,),0)-1),"")</f>
        <v>1</v>
      </c>
      <c r="Q4543">
        <v>1</v>
      </c>
      <c r="R4543">
        <f>IF(P4543="","",0)</f>
        <v>0</v>
      </c>
    </row>
    <row r="4544" spans="1:18" x14ac:dyDescent="0.3">
      <c r="A4544" t="s">
        <v>666</v>
      </c>
      <c r="B4544" s="1">
        <v>38911</v>
      </c>
      <c r="C4544" t="s">
        <v>82</v>
      </c>
      <c r="D4544" t="s">
        <v>689</v>
      </c>
      <c r="E4544" t="s">
        <v>690</v>
      </c>
      <c r="G4544" t="s">
        <v>19</v>
      </c>
      <c r="H4544" t="s">
        <v>100</v>
      </c>
      <c r="I4544" t="s">
        <v>45</v>
      </c>
      <c r="J4544" t="s">
        <v>93</v>
      </c>
      <c r="K4544">
        <v>25</v>
      </c>
      <c r="L4544">
        <v>118</v>
      </c>
      <c r="M4544" t="s">
        <v>99</v>
      </c>
      <c r="N4544">
        <v>118</v>
      </c>
      <c r="O4544" t="s">
        <v>24</v>
      </c>
      <c r="P4544" cm="1">
        <f t="array" ref="P4544">IF(Q4544&gt;0,INDEX(Q4544:Q16678,MATCH(TRUE,INDEX(Q4544:Q16678="",,),0)-1),"")</f>
        <v>1</v>
      </c>
      <c r="Q4544">
        <v>1</v>
      </c>
      <c r="R4544">
        <f>IF(P4544="","",0)</f>
        <v>0</v>
      </c>
    </row>
    <row r="4545" spans="1:18" x14ac:dyDescent="0.3">
      <c r="A4545" t="s">
        <v>666</v>
      </c>
      <c r="B4545" s="1">
        <v>38911</v>
      </c>
      <c r="C4545" t="s">
        <v>82</v>
      </c>
      <c r="D4545" t="s">
        <v>689</v>
      </c>
      <c r="E4545" t="s">
        <v>690</v>
      </c>
      <c r="G4545" t="s">
        <v>19</v>
      </c>
      <c r="H4545" t="s">
        <v>92</v>
      </c>
      <c r="I4545" t="s">
        <v>45</v>
      </c>
      <c r="J4545" t="s">
        <v>93</v>
      </c>
      <c r="K4545">
        <v>8</v>
      </c>
      <c r="L4545">
        <v>429</v>
      </c>
      <c r="M4545" t="s">
        <v>99</v>
      </c>
      <c r="N4545">
        <v>660.73</v>
      </c>
      <c r="O4545" t="s">
        <v>24</v>
      </c>
      <c r="P4545" cm="1">
        <f t="array" ref="P4545">IF(Q4545&gt;0,INDEX(Q4545:Q16679,MATCH(TRUE,INDEX(Q4545:Q16679="",,),0)-1),"")</f>
        <v>1</v>
      </c>
      <c r="Q4545">
        <v>1</v>
      </c>
      <c r="R4545">
        <f>IF(P4545="","",0)</f>
        <v>0</v>
      </c>
    </row>
    <row r="4546" spans="1:18" x14ac:dyDescent="0.3">
      <c r="A4546" t="s">
        <v>666</v>
      </c>
      <c r="B4546" s="1">
        <v>38911</v>
      </c>
      <c r="C4546" t="s">
        <v>82</v>
      </c>
      <c r="D4546" t="s">
        <v>689</v>
      </c>
      <c r="E4546" t="s">
        <v>690</v>
      </c>
      <c r="G4546" s="6" t="s">
        <v>88</v>
      </c>
      <c r="H4546" t="s">
        <v>279</v>
      </c>
      <c r="I4546" t="s">
        <v>45</v>
      </c>
      <c r="J4546" t="s">
        <v>93</v>
      </c>
      <c r="K4546">
        <v>10.6</v>
      </c>
      <c r="L4546">
        <v>94</v>
      </c>
      <c r="M4546" t="s">
        <v>99</v>
      </c>
      <c r="N4546">
        <v>94</v>
      </c>
      <c r="O4546" t="s">
        <v>24</v>
      </c>
      <c r="P4546" cm="1">
        <f t="array" ref="P4546">IF(Q4546&gt;0,INDEX(Q4546:Q16680,MATCH(TRUE,INDEX(Q4546:Q16680="",,),0)-1),"")</f>
        <v>1</v>
      </c>
      <c r="Q4546">
        <v>1</v>
      </c>
      <c r="R4546">
        <f>IF(P4546="","",0)</f>
        <v>0</v>
      </c>
    </row>
    <row r="4547" spans="1:18" x14ac:dyDescent="0.3">
      <c r="A4547" t="s">
        <v>666</v>
      </c>
      <c r="B4547" s="1">
        <v>38911</v>
      </c>
      <c r="C4547" t="s">
        <v>82</v>
      </c>
      <c r="D4547" t="s">
        <v>689</v>
      </c>
      <c r="E4547" t="s">
        <v>690</v>
      </c>
      <c r="G4547" s="6" t="s">
        <v>88</v>
      </c>
      <c r="H4547" t="s">
        <v>36</v>
      </c>
      <c r="I4547" t="s">
        <v>45</v>
      </c>
      <c r="J4547" t="s">
        <v>93</v>
      </c>
      <c r="K4547">
        <v>11.9</v>
      </c>
      <c r="L4547">
        <v>60</v>
      </c>
      <c r="M4547" t="s">
        <v>99</v>
      </c>
      <c r="N4547">
        <v>60</v>
      </c>
      <c r="O4547" t="s">
        <v>24</v>
      </c>
      <c r="P4547" cm="1">
        <f t="array" ref="P4547">IF(Q4547&gt;0,INDEX(Q4547:Q16681,MATCH(TRUE,INDEX(Q4547:Q16681="",,),0)-1),"")</f>
        <v>1</v>
      </c>
      <c r="Q4547">
        <v>1</v>
      </c>
      <c r="R4547">
        <f>IF(P4547="","",0)</f>
        <v>0</v>
      </c>
    </row>
    <row r="4548" spans="1:18" x14ac:dyDescent="0.3">
      <c r="A4548" t="s">
        <v>666</v>
      </c>
      <c r="B4548" s="1">
        <v>38911</v>
      </c>
      <c r="C4548" t="s">
        <v>82</v>
      </c>
      <c r="D4548" t="s">
        <v>689</v>
      </c>
      <c r="E4548" t="s">
        <v>690</v>
      </c>
      <c r="G4548" s="6" t="s">
        <v>88</v>
      </c>
      <c r="H4548" t="s">
        <v>100</v>
      </c>
      <c r="I4548" t="s">
        <v>21</v>
      </c>
      <c r="J4548" t="s">
        <v>73</v>
      </c>
      <c r="K4548">
        <v>64</v>
      </c>
      <c r="L4548">
        <v>11.05</v>
      </c>
      <c r="M4548" t="s">
        <v>99</v>
      </c>
      <c r="N4548">
        <v>11.05</v>
      </c>
      <c r="O4548" t="s">
        <v>24</v>
      </c>
      <c r="P4548" cm="1">
        <f t="array" ref="P4548">IF(Q4548&gt;0,INDEX(Q4548:Q16682,MATCH(TRUE,INDEX(Q4548:Q16682="",,),0)-1),"")</f>
        <v>1</v>
      </c>
      <c r="Q4548">
        <v>1</v>
      </c>
      <c r="R4548">
        <f>IF(P4548="","",0)</f>
        <v>0</v>
      </c>
    </row>
    <row r="4549" spans="1:18" x14ac:dyDescent="0.3">
      <c r="A4549" t="s">
        <v>666</v>
      </c>
      <c r="B4549" s="1">
        <v>38911</v>
      </c>
      <c r="C4549" t="s">
        <v>82</v>
      </c>
      <c r="D4549" t="s">
        <v>689</v>
      </c>
      <c r="E4549" t="s">
        <v>690</v>
      </c>
      <c r="G4549" s="6" t="s">
        <v>88</v>
      </c>
      <c r="H4549" t="s">
        <v>279</v>
      </c>
      <c r="I4549" t="s">
        <v>21</v>
      </c>
      <c r="J4549" t="s">
        <v>73</v>
      </c>
      <c r="K4549">
        <v>19</v>
      </c>
      <c r="L4549">
        <v>7.65</v>
      </c>
      <c r="M4549" t="s">
        <v>99</v>
      </c>
      <c r="N4549">
        <v>7.65</v>
      </c>
      <c r="O4549" t="s">
        <v>24</v>
      </c>
      <c r="P4549" cm="1">
        <f t="array" ref="P4549">IF(Q4549&gt;0,INDEX(Q4549:Q16683,MATCH(TRUE,INDEX(Q4549:Q16683="",,),0)-1),"")</f>
        <v>1</v>
      </c>
      <c r="Q4549">
        <v>1</v>
      </c>
      <c r="R4549">
        <f>IF(P4549="","",0)</f>
        <v>0</v>
      </c>
    </row>
    <row r="4550" spans="1:18" x14ac:dyDescent="0.3">
      <c r="A4550" t="s">
        <v>666</v>
      </c>
      <c r="B4550" s="1">
        <v>38911</v>
      </c>
      <c r="C4550" t="s">
        <v>82</v>
      </c>
      <c r="D4550" t="s">
        <v>689</v>
      </c>
      <c r="E4550" t="s">
        <v>690</v>
      </c>
      <c r="G4550" s="6" t="s">
        <v>88</v>
      </c>
      <c r="H4550" t="s">
        <v>92</v>
      </c>
      <c r="I4550" t="s">
        <v>21</v>
      </c>
      <c r="J4550" t="s">
        <v>73</v>
      </c>
      <c r="K4550">
        <v>21</v>
      </c>
      <c r="L4550">
        <v>10.7</v>
      </c>
      <c r="M4550" t="s">
        <v>99</v>
      </c>
      <c r="N4550">
        <v>10.7</v>
      </c>
      <c r="O4550" t="s">
        <v>24</v>
      </c>
      <c r="P4550" cm="1">
        <f t="array" ref="P4550">IF(Q4550&gt;0,INDEX(Q4550:Q16684,MATCH(TRUE,INDEX(Q4550:Q16684="",,),0)-1),"")</f>
        <v>1</v>
      </c>
      <c r="Q4550">
        <v>1</v>
      </c>
      <c r="R4550">
        <f>IF(P4550="","",0)</f>
        <v>0</v>
      </c>
    </row>
    <row r="4551" spans="1:18" x14ac:dyDescent="0.3">
      <c r="A4551" t="s">
        <v>666</v>
      </c>
      <c r="B4551" s="1">
        <v>38911</v>
      </c>
      <c r="C4551" t="s">
        <v>82</v>
      </c>
      <c r="D4551" t="s">
        <v>689</v>
      </c>
      <c r="E4551" t="s">
        <v>690</v>
      </c>
      <c r="G4551" s="6" t="s">
        <v>88</v>
      </c>
      <c r="H4551" t="s">
        <v>36</v>
      </c>
      <c r="I4551" t="s">
        <v>21</v>
      </c>
      <c r="J4551" t="s">
        <v>73</v>
      </c>
      <c r="K4551">
        <v>24</v>
      </c>
      <c r="L4551">
        <v>18.149999999999999</v>
      </c>
      <c r="M4551" t="s">
        <v>99</v>
      </c>
      <c r="N4551">
        <v>18.149999999999999</v>
      </c>
      <c r="O4551" t="s">
        <v>24</v>
      </c>
      <c r="P4551" cm="1">
        <f t="array" ref="P4551">IF(Q4551&gt;0,INDEX(Q4551:Q16685,MATCH(TRUE,INDEX(Q4551:Q16685="",,),0)-1),"")</f>
        <v>1</v>
      </c>
      <c r="Q4551">
        <v>1</v>
      </c>
      <c r="R4551">
        <f>IF(P4551="","",0)</f>
        <v>0</v>
      </c>
    </row>
    <row r="4552" spans="1:18" x14ac:dyDescent="0.3">
      <c r="A4552" t="s">
        <v>666</v>
      </c>
      <c r="B4552" s="1">
        <v>38911</v>
      </c>
      <c r="C4552" t="s">
        <v>82</v>
      </c>
      <c r="D4552" t="s">
        <v>689</v>
      </c>
      <c r="E4552" t="s">
        <v>690</v>
      </c>
      <c r="G4552" s="6" t="s">
        <v>88</v>
      </c>
      <c r="H4552" t="s">
        <v>72</v>
      </c>
      <c r="I4552" t="s">
        <v>21</v>
      </c>
      <c r="J4552" t="s">
        <v>73</v>
      </c>
      <c r="K4552">
        <v>107</v>
      </c>
      <c r="L4552">
        <v>11.5</v>
      </c>
      <c r="M4552" t="s">
        <v>99</v>
      </c>
      <c r="N4552">
        <v>11.5</v>
      </c>
      <c r="O4552" t="s">
        <v>24</v>
      </c>
      <c r="P4552" cm="1">
        <f t="array" ref="P4552">IF(Q4552&gt;0,INDEX(Q4552:Q16686,MATCH(TRUE,INDEX(Q4552:Q16686="",,),0)-1),"")</f>
        <v>1</v>
      </c>
      <c r="Q4552">
        <v>1</v>
      </c>
      <c r="R4552">
        <f>IF(P4552="","",0)</f>
        <v>0</v>
      </c>
    </row>
    <row r="4553" spans="1:18" x14ac:dyDescent="0.3">
      <c r="P4553" t="str" cm="1">
        <f t="array" ref="P4553">IF(Q4553&gt;0,INDEX(Q4553:Q16687,MATCH(TRUE,INDEX(Q4553:Q16687="",,),0)-1),"")</f>
        <v/>
      </c>
      <c r="R4553" t="str">
        <f>IF(P4553="","",0)</f>
        <v/>
      </c>
    </row>
    <row r="4554" spans="1:18" x14ac:dyDescent="0.3">
      <c r="A4554" t="s">
        <v>666</v>
      </c>
      <c r="B4554" s="1">
        <v>38911</v>
      </c>
      <c r="C4554" t="s">
        <v>82</v>
      </c>
      <c r="D4554" t="s">
        <v>691</v>
      </c>
      <c r="E4554" t="s">
        <v>692</v>
      </c>
      <c r="G4554" t="s">
        <v>19</v>
      </c>
      <c r="H4554" t="s">
        <v>41</v>
      </c>
      <c r="I4554" t="s">
        <v>45</v>
      </c>
      <c r="J4554" t="s">
        <v>93</v>
      </c>
      <c r="K4554">
        <v>112.7</v>
      </c>
      <c r="L4554">
        <v>162</v>
      </c>
      <c r="M4554" t="s">
        <v>189</v>
      </c>
      <c r="N4554">
        <v>210</v>
      </c>
      <c r="O4554" t="s">
        <v>24</v>
      </c>
      <c r="P4554" cm="1">
        <f t="array" ref="P4554">IF(Q4554&gt;0,INDEX(Q4554:Q16688,MATCH(TRUE,INDEX(Q4554:Q16688="",,),0)-1),"")</f>
        <v>3</v>
      </c>
      <c r="Q4554">
        <f>INT((ROW()-4554)/6)+1</f>
        <v>1</v>
      </c>
      <c r="R4554">
        <f>IF(P4554="","",0)</f>
        <v>0</v>
      </c>
    </row>
    <row r="4555" spans="1:18" x14ac:dyDescent="0.3">
      <c r="A4555" t="s">
        <v>666</v>
      </c>
      <c r="B4555" s="1">
        <v>38911</v>
      </c>
      <c r="C4555" t="s">
        <v>82</v>
      </c>
      <c r="D4555" t="s">
        <v>691</v>
      </c>
      <c r="E4555" t="s">
        <v>692</v>
      </c>
      <c r="G4555" t="s">
        <v>19</v>
      </c>
      <c r="H4555" t="s">
        <v>41</v>
      </c>
      <c r="I4555" t="s">
        <v>21</v>
      </c>
      <c r="J4555" t="s">
        <v>73</v>
      </c>
      <c r="K4555">
        <v>205</v>
      </c>
      <c r="L4555">
        <v>34</v>
      </c>
      <c r="M4555" t="s">
        <v>189</v>
      </c>
      <c r="N4555">
        <v>40</v>
      </c>
      <c r="O4555" t="s">
        <v>24</v>
      </c>
      <c r="P4555" cm="1">
        <f t="array" ref="P4555">IF(Q4555&gt;0,INDEX(Q4555:Q16689,MATCH(TRUE,INDEX(Q4555:Q16689="",,),0)-1),"")</f>
        <v>3</v>
      </c>
      <c r="Q4555">
        <f t="shared" ref="Q4555:Q4571" si="102">INT((ROW()-4554)/6)+1</f>
        <v>1</v>
      </c>
      <c r="R4555">
        <f>IF(P4555="","",0)</f>
        <v>0</v>
      </c>
    </row>
    <row r="4556" spans="1:18" x14ac:dyDescent="0.3">
      <c r="A4556" t="s">
        <v>666</v>
      </c>
      <c r="B4556" s="1">
        <v>38911</v>
      </c>
      <c r="C4556" t="s">
        <v>82</v>
      </c>
      <c r="D4556" t="s">
        <v>691</v>
      </c>
      <c r="E4556" t="s">
        <v>692</v>
      </c>
      <c r="G4556" s="6" t="s">
        <v>88</v>
      </c>
      <c r="H4556" t="s">
        <v>85</v>
      </c>
      <c r="I4556" t="s">
        <v>21</v>
      </c>
      <c r="J4556" t="s">
        <v>73</v>
      </c>
      <c r="K4556">
        <v>43</v>
      </c>
      <c r="L4556">
        <v>6.95</v>
      </c>
      <c r="M4556" t="s">
        <v>189</v>
      </c>
      <c r="N4556">
        <v>6.95</v>
      </c>
      <c r="O4556" t="s">
        <v>24</v>
      </c>
      <c r="P4556" cm="1">
        <f t="array" ref="P4556">IF(Q4556&gt;0,INDEX(Q4556:Q16690,MATCH(TRUE,INDEX(Q4556:Q16690="",,),0)-1),"")</f>
        <v>3</v>
      </c>
      <c r="Q4556">
        <f t="shared" si="102"/>
        <v>1</v>
      </c>
      <c r="R4556">
        <f>IF(P4556="","",0)</f>
        <v>0</v>
      </c>
    </row>
    <row r="4557" spans="1:18" x14ac:dyDescent="0.3">
      <c r="A4557" t="s">
        <v>666</v>
      </c>
      <c r="B4557" s="1">
        <v>38911</v>
      </c>
      <c r="C4557" t="s">
        <v>82</v>
      </c>
      <c r="D4557" t="s">
        <v>691</v>
      </c>
      <c r="E4557" t="s">
        <v>692</v>
      </c>
      <c r="G4557" s="6" t="s">
        <v>88</v>
      </c>
      <c r="H4557" t="s">
        <v>92</v>
      </c>
      <c r="I4557" t="s">
        <v>21</v>
      </c>
      <c r="J4557" t="s">
        <v>73</v>
      </c>
      <c r="K4557">
        <v>12</v>
      </c>
      <c r="L4557">
        <v>9.85</v>
      </c>
      <c r="M4557" t="s">
        <v>189</v>
      </c>
      <c r="N4557">
        <v>9.85</v>
      </c>
      <c r="O4557" t="s">
        <v>24</v>
      </c>
      <c r="P4557" cm="1">
        <f t="array" ref="P4557">IF(Q4557&gt;0,INDEX(Q4557:Q16691,MATCH(TRUE,INDEX(Q4557:Q16691="",,),0)-1),"")</f>
        <v>3</v>
      </c>
      <c r="Q4557">
        <f t="shared" si="102"/>
        <v>1</v>
      </c>
      <c r="R4557">
        <f>IF(P4557="","",0)</f>
        <v>0</v>
      </c>
    </row>
    <row r="4558" spans="1:18" x14ac:dyDescent="0.3">
      <c r="A4558" t="s">
        <v>666</v>
      </c>
      <c r="B4558" s="1">
        <v>38911</v>
      </c>
      <c r="C4558" t="s">
        <v>82</v>
      </c>
      <c r="D4558" t="s">
        <v>691</v>
      </c>
      <c r="E4558" t="s">
        <v>692</v>
      </c>
      <c r="G4558" s="6" t="s">
        <v>88</v>
      </c>
      <c r="H4558" t="s">
        <v>128</v>
      </c>
      <c r="I4558" t="s">
        <v>21</v>
      </c>
      <c r="J4558" t="s">
        <v>73</v>
      </c>
      <c r="K4558">
        <v>24</v>
      </c>
      <c r="L4558">
        <v>17</v>
      </c>
      <c r="M4558" t="s">
        <v>189</v>
      </c>
      <c r="N4558">
        <v>17</v>
      </c>
      <c r="O4558" t="s">
        <v>24</v>
      </c>
      <c r="P4558" cm="1">
        <f t="array" ref="P4558">IF(Q4558&gt;0,INDEX(Q4558:Q16692,MATCH(TRUE,INDEX(Q4558:Q16692="",,),0)-1),"")</f>
        <v>3</v>
      </c>
      <c r="Q4558">
        <f t="shared" si="102"/>
        <v>1</v>
      </c>
      <c r="R4558">
        <f>IF(P4558="","",0)</f>
        <v>0</v>
      </c>
    </row>
    <row r="4559" spans="1:18" x14ac:dyDescent="0.3">
      <c r="A4559" t="s">
        <v>666</v>
      </c>
      <c r="B4559" s="1">
        <v>38911</v>
      </c>
      <c r="C4559" t="s">
        <v>82</v>
      </c>
      <c r="D4559" t="s">
        <v>691</v>
      </c>
      <c r="E4559" t="s">
        <v>692</v>
      </c>
      <c r="G4559" s="6" t="s">
        <v>88</v>
      </c>
      <c r="H4559" t="s">
        <v>67</v>
      </c>
      <c r="I4559" t="s">
        <v>21</v>
      </c>
      <c r="J4559" t="s">
        <v>73</v>
      </c>
      <c r="K4559">
        <v>4</v>
      </c>
      <c r="L4559">
        <v>6.65</v>
      </c>
      <c r="M4559" t="s">
        <v>189</v>
      </c>
      <c r="N4559">
        <v>6.65</v>
      </c>
      <c r="O4559" t="s">
        <v>24</v>
      </c>
      <c r="P4559" cm="1">
        <f t="array" ref="P4559">IF(Q4559&gt;0,INDEX(Q4559:Q16693,MATCH(TRUE,INDEX(Q4559:Q16693="",,),0)-1),"")</f>
        <v>3</v>
      </c>
      <c r="Q4559">
        <f t="shared" si="102"/>
        <v>1</v>
      </c>
      <c r="R4559">
        <f>IF(P4559="","",0)</f>
        <v>0</v>
      </c>
    </row>
    <row r="4560" spans="1:18" x14ac:dyDescent="0.3">
      <c r="A4560" t="s">
        <v>666</v>
      </c>
      <c r="B4560" s="1">
        <v>38911</v>
      </c>
      <c r="C4560" t="s">
        <v>82</v>
      </c>
      <c r="D4560" t="s">
        <v>691</v>
      </c>
      <c r="E4560" t="s">
        <v>692</v>
      </c>
      <c r="G4560" t="s">
        <v>19</v>
      </c>
      <c r="H4560" t="s">
        <v>41</v>
      </c>
      <c r="I4560" t="s">
        <v>45</v>
      </c>
      <c r="J4560" t="s">
        <v>93</v>
      </c>
      <c r="K4560">
        <v>112.7</v>
      </c>
      <c r="L4560">
        <v>162</v>
      </c>
      <c r="M4560" t="s">
        <v>211</v>
      </c>
      <c r="N4560">
        <v>162</v>
      </c>
      <c r="P4560" cm="1">
        <f t="array" ref="P4560">IF(Q4560&gt;0,INDEX(Q4560:Q16694,MATCH(TRUE,INDEX(Q4560:Q16694="",,),0)-1),"")</f>
        <v>3</v>
      </c>
      <c r="Q4560">
        <f t="shared" si="102"/>
        <v>2</v>
      </c>
      <c r="R4560">
        <f>IF(P4560="","",0)</f>
        <v>0</v>
      </c>
    </row>
    <row r="4561" spans="1:18" x14ac:dyDescent="0.3">
      <c r="A4561" t="s">
        <v>666</v>
      </c>
      <c r="B4561" s="1">
        <v>38911</v>
      </c>
      <c r="C4561" t="s">
        <v>82</v>
      </c>
      <c r="D4561" t="s">
        <v>691</v>
      </c>
      <c r="E4561" t="s">
        <v>692</v>
      </c>
      <c r="G4561" t="s">
        <v>19</v>
      </c>
      <c r="H4561" t="s">
        <v>41</v>
      </c>
      <c r="I4561" t="s">
        <v>21</v>
      </c>
      <c r="J4561" t="s">
        <v>73</v>
      </c>
      <c r="K4561">
        <v>205</v>
      </c>
      <c r="L4561">
        <v>34</v>
      </c>
      <c r="M4561" t="s">
        <v>211</v>
      </c>
      <c r="N4561">
        <v>45.61</v>
      </c>
      <c r="P4561" cm="1">
        <f t="array" ref="P4561">IF(Q4561&gt;0,INDEX(Q4561:Q16695,MATCH(TRUE,INDEX(Q4561:Q16695="",,),0)-1),"")</f>
        <v>3</v>
      </c>
      <c r="Q4561">
        <f t="shared" si="102"/>
        <v>2</v>
      </c>
      <c r="R4561">
        <f>IF(P4561="","",0)</f>
        <v>0</v>
      </c>
    </row>
    <row r="4562" spans="1:18" x14ac:dyDescent="0.3">
      <c r="A4562" t="s">
        <v>666</v>
      </c>
      <c r="B4562" s="1">
        <v>38911</v>
      </c>
      <c r="C4562" t="s">
        <v>82</v>
      </c>
      <c r="D4562" t="s">
        <v>691</v>
      </c>
      <c r="E4562" t="s">
        <v>692</v>
      </c>
      <c r="G4562" s="6" t="s">
        <v>88</v>
      </c>
      <c r="H4562" t="s">
        <v>85</v>
      </c>
      <c r="I4562" t="s">
        <v>21</v>
      </c>
      <c r="J4562" t="s">
        <v>73</v>
      </c>
      <c r="K4562">
        <v>43</v>
      </c>
      <c r="L4562">
        <v>6.95</v>
      </c>
      <c r="M4562" t="s">
        <v>211</v>
      </c>
      <c r="N4562">
        <v>6.95</v>
      </c>
      <c r="P4562" cm="1">
        <f t="array" ref="P4562">IF(Q4562&gt;0,INDEX(Q4562:Q16696,MATCH(TRUE,INDEX(Q4562:Q16696="",,),0)-1),"")</f>
        <v>3</v>
      </c>
      <c r="Q4562">
        <f t="shared" si="102"/>
        <v>2</v>
      </c>
      <c r="R4562">
        <f>IF(P4562="","",0)</f>
        <v>0</v>
      </c>
    </row>
    <row r="4563" spans="1:18" x14ac:dyDescent="0.3">
      <c r="A4563" t="s">
        <v>666</v>
      </c>
      <c r="B4563" s="1">
        <v>38911</v>
      </c>
      <c r="C4563" t="s">
        <v>82</v>
      </c>
      <c r="D4563" t="s">
        <v>691</v>
      </c>
      <c r="E4563" t="s">
        <v>692</v>
      </c>
      <c r="G4563" s="6" t="s">
        <v>88</v>
      </c>
      <c r="H4563" t="s">
        <v>92</v>
      </c>
      <c r="I4563" t="s">
        <v>21</v>
      </c>
      <c r="J4563" t="s">
        <v>73</v>
      </c>
      <c r="K4563">
        <v>12</v>
      </c>
      <c r="L4563">
        <v>9.85</v>
      </c>
      <c r="M4563" t="s">
        <v>211</v>
      </c>
      <c r="N4563">
        <v>9.85</v>
      </c>
      <c r="P4563" cm="1">
        <f t="array" ref="P4563">IF(Q4563&gt;0,INDEX(Q4563:Q16697,MATCH(TRUE,INDEX(Q4563:Q16697="",,),0)-1),"")</f>
        <v>3</v>
      </c>
      <c r="Q4563">
        <f t="shared" si="102"/>
        <v>2</v>
      </c>
      <c r="R4563">
        <f>IF(P4563="","",0)</f>
        <v>0</v>
      </c>
    </row>
    <row r="4564" spans="1:18" x14ac:dyDescent="0.3">
      <c r="A4564" t="s">
        <v>666</v>
      </c>
      <c r="B4564" s="1">
        <v>38911</v>
      </c>
      <c r="C4564" t="s">
        <v>82</v>
      </c>
      <c r="D4564" t="s">
        <v>691</v>
      </c>
      <c r="E4564" t="s">
        <v>692</v>
      </c>
      <c r="G4564" s="6" t="s">
        <v>88</v>
      </c>
      <c r="H4564" t="s">
        <v>128</v>
      </c>
      <c r="I4564" t="s">
        <v>21</v>
      </c>
      <c r="J4564" t="s">
        <v>73</v>
      </c>
      <c r="K4564">
        <v>24</v>
      </c>
      <c r="L4564">
        <v>17</v>
      </c>
      <c r="M4564" t="s">
        <v>211</v>
      </c>
      <c r="N4564">
        <v>17</v>
      </c>
      <c r="P4564" cm="1">
        <f t="array" ref="P4564">IF(Q4564&gt;0,INDEX(Q4564:Q16698,MATCH(TRUE,INDEX(Q4564:Q16698="",,),0)-1),"")</f>
        <v>3</v>
      </c>
      <c r="Q4564">
        <f t="shared" si="102"/>
        <v>2</v>
      </c>
      <c r="R4564">
        <f>IF(P4564="","",0)</f>
        <v>0</v>
      </c>
    </row>
    <row r="4565" spans="1:18" x14ac:dyDescent="0.3">
      <c r="A4565" t="s">
        <v>666</v>
      </c>
      <c r="B4565" s="1">
        <v>38911</v>
      </c>
      <c r="C4565" t="s">
        <v>82</v>
      </c>
      <c r="D4565" t="s">
        <v>691</v>
      </c>
      <c r="E4565" t="s">
        <v>692</v>
      </c>
      <c r="G4565" s="6" t="s">
        <v>88</v>
      </c>
      <c r="H4565" t="s">
        <v>67</v>
      </c>
      <c r="I4565" t="s">
        <v>21</v>
      </c>
      <c r="J4565" t="s">
        <v>73</v>
      </c>
      <c r="K4565">
        <v>4</v>
      </c>
      <c r="L4565">
        <v>6.65</v>
      </c>
      <c r="M4565" t="s">
        <v>211</v>
      </c>
      <c r="N4565">
        <v>6.65</v>
      </c>
      <c r="P4565" cm="1">
        <f t="array" ref="P4565">IF(Q4565&gt;0,INDEX(Q4565:Q16699,MATCH(TRUE,INDEX(Q4565:Q16699="",,),0)-1),"")</f>
        <v>3</v>
      </c>
      <c r="Q4565">
        <f t="shared" si="102"/>
        <v>2</v>
      </c>
      <c r="R4565">
        <f>IF(P4565="","",0)</f>
        <v>0</v>
      </c>
    </row>
    <row r="4566" spans="1:18" x14ac:dyDescent="0.3">
      <c r="A4566" t="s">
        <v>666</v>
      </c>
      <c r="B4566" s="1">
        <v>38911</v>
      </c>
      <c r="C4566" t="s">
        <v>82</v>
      </c>
      <c r="D4566" t="s">
        <v>691</v>
      </c>
      <c r="E4566" t="s">
        <v>692</v>
      </c>
      <c r="G4566" t="s">
        <v>19</v>
      </c>
      <c r="H4566" t="s">
        <v>41</v>
      </c>
      <c r="I4566" t="s">
        <v>45</v>
      </c>
      <c r="J4566" t="s">
        <v>93</v>
      </c>
      <c r="K4566">
        <v>112.7</v>
      </c>
      <c r="L4566">
        <v>162</v>
      </c>
      <c r="M4566" t="s">
        <v>108</v>
      </c>
      <c r="N4566">
        <v>162</v>
      </c>
      <c r="P4566" cm="1">
        <f t="array" ref="P4566">IF(Q4566&gt;0,INDEX(Q4566:Q16700,MATCH(TRUE,INDEX(Q4566:Q16700="",,),0)-1),"")</f>
        <v>3</v>
      </c>
      <c r="Q4566">
        <f t="shared" si="102"/>
        <v>3</v>
      </c>
      <c r="R4566">
        <f>IF(P4566="","",0)</f>
        <v>0</v>
      </c>
    </row>
    <row r="4567" spans="1:18" x14ac:dyDescent="0.3">
      <c r="A4567" t="s">
        <v>666</v>
      </c>
      <c r="B4567" s="1">
        <v>38911</v>
      </c>
      <c r="C4567" t="s">
        <v>82</v>
      </c>
      <c r="D4567" t="s">
        <v>691</v>
      </c>
      <c r="E4567" t="s">
        <v>692</v>
      </c>
      <c r="G4567" t="s">
        <v>19</v>
      </c>
      <c r="H4567" t="s">
        <v>41</v>
      </c>
      <c r="I4567" t="s">
        <v>21</v>
      </c>
      <c r="J4567" t="s">
        <v>73</v>
      </c>
      <c r="K4567">
        <v>205</v>
      </c>
      <c r="L4567">
        <v>34</v>
      </c>
      <c r="M4567" t="s">
        <v>108</v>
      </c>
      <c r="N4567">
        <v>39.58</v>
      </c>
      <c r="P4567" cm="1">
        <f t="array" ref="P4567">IF(Q4567&gt;0,INDEX(Q4567:Q16701,MATCH(TRUE,INDEX(Q4567:Q16701="",,),0)-1),"")</f>
        <v>3</v>
      </c>
      <c r="Q4567">
        <f t="shared" si="102"/>
        <v>3</v>
      </c>
      <c r="R4567">
        <f>IF(P4567="","",0)</f>
        <v>0</v>
      </c>
    </row>
    <row r="4568" spans="1:18" x14ac:dyDescent="0.3">
      <c r="A4568" t="s">
        <v>666</v>
      </c>
      <c r="B4568" s="1">
        <v>38911</v>
      </c>
      <c r="C4568" t="s">
        <v>82</v>
      </c>
      <c r="D4568" t="s">
        <v>691</v>
      </c>
      <c r="E4568" t="s">
        <v>692</v>
      </c>
      <c r="G4568" s="6" t="s">
        <v>88</v>
      </c>
      <c r="H4568" t="s">
        <v>85</v>
      </c>
      <c r="I4568" t="s">
        <v>21</v>
      </c>
      <c r="J4568" t="s">
        <v>73</v>
      </c>
      <c r="K4568">
        <v>43</v>
      </c>
      <c r="L4568">
        <v>6.95</v>
      </c>
      <c r="M4568" t="s">
        <v>108</v>
      </c>
      <c r="N4568">
        <v>6.95</v>
      </c>
      <c r="P4568" cm="1">
        <f t="array" ref="P4568">IF(Q4568&gt;0,INDEX(Q4568:Q16702,MATCH(TRUE,INDEX(Q4568:Q16702="",,),0)-1),"")</f>
        <v>3</v>
      </c>
      <c r="Q4568">
        <f t="shared" si="102"/>
        <v>3</v>
      </c>
      <c r="R4568">
        <f>IF(P4568="","",0)</f>
        <v>0</v>
      </c>
    </row>
    <row r="4569" spans="1:18" x14ac:dyDescent="0.3">
      <c r="A4569" t="s">
        <v>666</v>
      </c>
      <c r="B4569" s="1">
        <v>38911</v>
      </c>
      <c r="C4569" t="s">
        <v>82</v>
      </c>
      <c r="D4569" t="s">
        <v>691</v>
      </c>
      <c r="E4569" t="s">
        <v>692</v>
      </c>
      <c r="G4569" s="6" t="s">
        <v>88</v>
      </c>
      <c r="H4569" t="s">
        <v>92</v>
      </c>
      <c r="I4569" t="s">
        <v>21</v>
      </c>
      <c r="J4569" t="s">
        <v>73</v>
      </c>
      <c r="K4569">
        <v>12</v>
      </c>
      <c r="L4569">
        <v>9.85</v>
      </c>
      <c r="M4569" t="s">
        <v>108</v>
      </c>
      <c r="N4569">
        <v>9.85</v>
      </c>
      <c r="P4569" cm="1">
        <f t="array" ref="P4569">IF(Q4569&gt;0,INDEX(Q4569:Q16703,MATCH(TRUE,INDEX(Q4569:Q16703="",,),0)-1),"")</f>
        <v>3</v>
      </c>
      <c r="Q4569">
        <f t="shared" si="102"/>
        <v>3</v>
      </c>
      <c r="R4569">
        <f>IF(P4569="","",0)</f>
        <v>0</v>
      </c>
    </row>
    <row r="4570" spans="1:18" x14ac:dyDescent="0.3">
      <c r="A4570" t="s">
        <v>666</v>
      </c>
      <c r="B4570" s="1">
        <v>38911</v>
      </c>
      <c r="C4570" t="s">
        <v>82</v>
      </c>
      <c r="D4570" t="s">
        <v>691</v>
      </c>
      <c r="E4570" t="s">
        <v>692</v>
      </c>
      <c r="G4570" s="6" t="s">
        <v>88</v>
      </c>
      <c r="H4570" t="s">
        <v>128</v>
      </c>
      <c r="I4570" t="s">
        <v>21</v>
      </c>
      <c r="J4570" t="s">
        <v>73</v>
      </c>
      <c r="K4570">
        <v>24</v>
      </c>
      <c r="L4570">
        <v>17</v>
      </c>
      <c r="M4570" t="s">
        <v>108</v>
      </c>
      <c r="N4570">
        <v>17</v>
      </c>
      <c r="P4570" cm="1">
        <f t="array" ref="P4570">IF(Q4570&gt;0,INDEX(Q4570:Q16704,MATCH(TRUE,INDEX(Q4570:Q16704="",,),0)-1),"")</f>
        <v>3</v>
      </c>
      <c r="Q4570">
        <f t="shared" si="102"/>
        <v>3</v>
      </c>
      <c r="R4570">
        <f>IF(P4570="","",0)</f>
        <v>0</v>
      </c>
    </row>
    <row r="4571" spans="1:18" x14ac:dyDescent="0.3">
      <c r="A4571" t="s">
        <v>666</v>
      </c>
      <c r="B4571" s="1">
        <v>38911</v>
      </c>
      <c r="C4571" t="s">
        <v>82</v>
      </c>
      <c r="D4571" t="s">
        <v>691</v>
      </c>
      <c r="E4571" t="s">
        <v>692</v>
      </c>
      <c r="G4571" s="6" t="s">
        <v>88</v>
      </c>
      <c r="H4571" t="s">
        <v>67</v>
      </c>
      <c r="I4571" t="s">
        <v>21</v>
      </c>
      <c r="J4571" t="s">
        <v>73</v>
      </c>
      <c r="K4571">
        <v>4</v>
      </c>
      <c r="L4571">
        <v>6.65</v>
      </c>
      <c r="M4571" t="s">
        <v>108</v>
      </c>
      <c r="N4571">
        <v>6.65</v>
      </c>
      <c r="P4571" cm="1">
        <f t="array" ref="P4571">IF(Q4571&gt;0,INDEX(Q4571:Q16705,MATCH(TRUE,INDEX(Q4571:Q16705="",,),0)-1),"")</f>
        <v>3</v>
      </c>
      <c r="Q4571">
        <f t="shared" si="102"/>
        <v>3</v>
      </c>
      <c r="R4571">
        <f>IF(P4571="","",0)</f>
        <v>0</v>
      </c>
    </row>
    <row r="4572" spans="1:18" x14ac:dyDescent="0.3">
      <c r="P4572" t="str" cm="1">
        <f t="array" ref="P4572">IF(Q4572&gt;0,INDEX(Q4572:Q16706,MATCH(TRUE,INDEX(Q4572:Q16706="",,),0)-1),"")</f>
        <v/>
      </c>
      <c r="R4572" t="str">
        <f>IF(P4572="","",0)</f>
        <v/>
      </c>
    </row>
    <row r="4573" spans="1:18" x14ac:dyDescent="0.3">
      <c r="A4573" t="s">
        <v>666</v>
      </c>
      <c r="B4573" s="1">
        <v>38911</v>
      </c>
      <c r="C4573" t="s">
        <v>82</v>
      </c>
      <c r="D4573" t="s">
        <v>693</v>
      </c>
      <c r="E4573" t="s">
        <v>694</v>
      </c>
      <c r="G4573" t="s">
        <v>19</v>
      </c>
      <c r="H4573" t="s">
        <v>92</v>
      </c>
      <c r="I4573" t="s">
        <v>45</v>
      </c>
      <c r="J4573" t="s">
        <v>93</v>
      </c>
      <c r="K4573">
        <v>130.80000000000001</v>
      </c>
      <c r="L4573">
        <v>400</v>
      </c>
      <c r="M4573" t="s">
        <v>99</v>
      </c>
      <c r="N4573">
        <v>633.15</v>
      </c>
      <c r="O4573" t="s">
        <v>24</v>
      </c>
      <c r="P4573" cm="1">
        <f t="array" ref="P4573">IF(Q4573&gt;0,INDEX(Q4573:Q16707,MATCH(TRUE,INDEX(Q4573:Q16707="",,),0)-1),"")</f>
        <v>3</v>
      </c>
      <c r="Q4573">
        <f>INT((ROW()-4573)/6)+1</f>
        <v>1</v>
      </c>
      <c r="R4573">
        <f>IF(P4573="","",0)</f>
        <v>0</v>
      </c>
    </row>
    <row r="4574" spans="1:18" x14ac:dyDescent="0.3">
      <c r="A4574" t="s">
        <v>666</v>
      </c>
      <c r="B4574" s="1">
        <v>38911</v>
      </c>
      <c r="C4574" t="s">
        <v>82</v>
      </c>
      <c r="D4574" t="s">
        <v>693</v>
      </c>
      <c r="E4574" t="s">
        <v>694</v>
      </c>
      <c r="G4574" t="s">
        <v>19</v>
      </c>
      <c r="H4574" t="s">
        <v>36</v>
      </c>
      <c r="I4574" t="s">
        <v>45</v>
      </c>
      <c r="J4574" t="s">
        <v>93</v>
      </c>
      <c r="K4574">
        <v>219.5</v>
      </c>
      <c r="L4574">
        <v>65</v>
      </c>
      <c r="M4574" t="s">
        <v>99</v>
      </c>
      <c r="N4574">
        <v>65</v>
      </c>
      <c r="O4574" t="s">
        <v>24</v>
      </c>
      <c r="P4574" cm="1">
        <f t="array" ref="P4574">IF(Q4574&gt;0,INDEX(Q4574:Q16708,MATCH(TRUE,INDEX(Q4574:Q16708="",,),0)-1),"")</f>
        <v>3</v>
      </c>
      <c r="Q4574">
        <f t="shared" ref="Q4574:Q4590" si="103">INT((ROW()-4573)/6)+1</f>
        <v>1</v>
      </c>
      <c r="R4574">
        <f>IF(P4574="","",0)</f>
        <v>0</v>
      </c>
    </row>
    <row r="4575" spans="1:18" x14ac:dyDescent="0.3">
      <c r="A4575" t="s">
        <v>666</v>
      </c>
      <c r="B4575" s="1">
        <v>38911</v>
      </c>
      <c r="C4575" t="s">
        <v>82</v>
      </c>
      <c r="D4575" t="s">
        <v>693</v>
      </c>
      <c r="E4575" t="s">
        <v>694</v>
      </c>
      <c r="G4575" t="s">
        <v>19</v>
      </c>
      <c r="H4575" t="s">
        <v>36</v>
      </c>
      <c r="I4575" t="s">
        <v>21</v>
      </c>
      <c r="J4575" t="s">
        <v>73</v>
      </c>
      <c r="K4575">
        <v>1072</v>
      </c>
      <c r="L4575">
        <v>18.149999999999999</v>
      </c>
      <c r="M4575" t="s">
        <v>99</v>
      </c>
      <c r="N4575">
        <v>18.149999999999999</v>
      </c>
      <c r="O4575" t="s">
        <v>24</v>
      </c>
      <c r="P4575" cm="1">
        <f t="array" ref="P4575">IF(Q4575&gt;0,INDEX(Q4575:Q16709,MATCH(TRUE,INDEX(Q4575:Q16709="",,),0)-1),"")</f>
        <v>3</v>
      </c>
      <c r="Q4575">
        <f t="shared" si="103"/>
        <v>1</v>
      </c>
      <c r="R4575">
        <f>IF(P4575="","",0)</f>
        <v>0</v>
      </c>
    </row>
    <row r="4576" spans="1:18" x14ac:dyDescent="0.3">
      <c r="A4576" t="s">
        <v>666</v>
      </c>
      <c r="B4576" s="1">
        <v>38911</v>
      </c>
      <c r="C4576" t="s">
        <v>82</v>
      </c>
      <c r="D4576" t="s">
        <v>693</v>
      </c>
      <c r="E4576" t="s">
        <v>694</v>
      </c>
      <c r="G4576" s="6" t="s">
        <v>88</v>
      </c>
      <c r="H4576" t="s">
        <v>72</v>
      </c>
      <c r="I4576" t="s">
        <v>45</v>
      </c>
      <c r="J4576" t="s">
        <v>93</v>
      </c>
      <c r="K4576">
        <v>56.6</v>
      </c>
      <c r="L4576">
        <v>99</v>
      </c>
      <c r="M4576" t="s">
        <v>99</v>
      </c>
      <c r="N4576">
        <v>99</v>
      </c>
      <c r="O4576" t="s">
        <v>24</v>
      </c>
      <c r="P4576" cm="1">
        <f t="array" ref="P4576">IF(Q4576&gt;0,INDEX(Q4576:Q16710,MATCH(TRUE,INDEX(Q4576:Q16710="",,),0)-1),"")</f>
        <v>3</v>
      </c>
      <c r="Q4576">
        <f t="shared" si="103"/>
        <v>1</v>
      </c>
      <c r="R4576">
        <f>IF(P4576="","",0)</f>
        <v>0</v>
      </c>
    </row>
    <row r="4577" spans="1:18" x14ac:dyDescent="0.3">
      <c r="A4577" t="s">
        <v>666</v>
      </c>
      <c r="B4577" s="1">
        <v>38911</v>
      </c>
      <c r="C4577" t="s">
        <v>82</v>
      </c>
      <c r="D4577" t="s">
        <v>693</v>
      </c>
      <c r="E4577" t="s">
        <v>694</v>
      </c>
      <c r="G4577" s="6" t="s">
        <v>88</v>
      </c>
      <c r="H4577" t="s">
        <v>92</v>
      </c>
      <c r="I4577" t="s">
        <v>21</v>
      </c>
      <c r="J4577" t="s">
        <v>73</v>
      </c>
      <c r="K4577">
        <v>258</v>
      </c>
      <c r="L4577">
        <v>8</v>
      </c>
      <c r="M4577" t="s">
        <v>99</v>
      </c>
      <c r="N4577">
        <v>8</v>
      </c>
      <c r="O4577" t="s">
        <v>24</v>
      </c>
      <c r="P4577" cm="1">
        <f t="array" ref="P4577">IF(Q4577&gt;0,INDEX(Q4577:Q16711,MATCH(TRUE,INDEX(Q4577:Q16711="",,),0)-1),"")</f>
        <v>3</v>
      </c>
      <c r="Q4577">
        <f t="shared" si="103"/>
        <v>1</v>
      </c>
      <c r="R4577">
        <f>IF(P4577="","",0)</f>
        <v>0</v>
      </c>
    </row>
    <row r="4578" spans="1:18" x14ac:dyDescent="0.3">
      <c r="A4578" t="s">
        <v>666</v>
      </c>
      <c r="B4578" s="1">
        <v>38911</v>
      </c>
      <c r="C4578" t="s">
        <v>82</v>
      </c>
      <c r="D4578" t="s">
        <v>693</v>
      </c>
      <c r="E4578" t="s">
        <v>694</v>
      </c>
      <c r="G4578" s="6" t="s">
        <v>88</v>
      </c>
      <c r="H4578" t="s">
        <v>72</v>
      </c>
      <c r="I4578" t="s">
        <v>21</v>
      </c>
      <c r="J4578" t="s">
        <v>73</v>
      </c>
      <c r="K4578">
        <v>442</v>
      </c>
      <c r="L4578">
        <v>9.1999999999999993</v>
      </c>
      <c r="M4578" t="s">
        <v>99</v>
      </c>
      <c r="N4578">
        <v>9.1999999999999993</v>
      </c>
      <c r="O4578" t="s">
        <v>24</v>
      </c>
      <c r="P4578" cm="1">
        <f t="array" ref="P4578">IF(Q4578&gt;0,INDEX(Q4578:Q16712,MATCH(TRUE,INDEX(Q4578:Q16712="",,),0)-1),"")</f>
        <v>3</v>
      </c>
      <c r="Q4578">
        <f t="shared" si="103"/>
        <v>1</v>
      </c>
      <c r="R4578">
        <f>IF(P4578="","",0)</f>
        <v>0</v>
      </c>
    </row>
    <row r="4579" spans="1:18" x14ac:dyDescent="0.3">
      <c r="A4579" t="s">
        <v>666</v>
      </c>
      <c r="B4579" s="1">
        <v>38911</v>
      </c>
      <c r="C4579" t="s">
        <v>82</v>
      </c>
      <c r="D4579" t="s">
        <v>693</v>
      </c>
      <c r="E4579" t="s">
        <v>694</v>
      </c>
      <c r="G4579" t="s">
        <v>19</v>
      </c>
      <c r="H4579" t="s">
        <v>92</v>
      </c>
      <c r="I4579" t="s">
        <v>45</v>
      </c>
      <c r="J4579" t="s">
        <v>93</v>
      </c>
      <c r="K4579">
        <v>130.80000000000001</v>
      </c>
      <c r="L4579">
        <v>400</v>
      </c>
      <c r="M4579" t="s">
        <v>173</v>
      </c>
      <c r="N4579">
        <v>445</v>
      </c>
      <c r="P4579" cm="1">
        <f t="array" ref="P4579">IF(Q4579&gt;0,INDEX(Q4579:Q16713,MATCH(TRUE,INDEX(Q4579:Q16713="",,),0)-1),"")</f>
        <v>3</v>
      </c>
      <c r="Q4579">
        <f t="shared" si="103"/>
        <v>2</v>
      </c>
      <c r="R4579">
        <f>IF(P4579="","",0)</f>
        <v>0</v>
      </c>
    </row>
    <row r="4580" spans="1:18" x14ac:dyDescent="0.3">
      <c r="A4580" t="s">
        <v>666</v>
      </c>
      <c r="B4580" s="1">
        <v>38911</v>
      </c>
      <c r="C4580" t="s">
        <v>82</v>
      </c>
      <c r="D4580" t="s">
        <v>693</v>
      </c>
      <c r="E4580" t="s">
        <v>694</v>
      </c>
      <c r="G4580" t="s">
        <v>19</v>
      </c>
      <c r="H4580" t="s">
        <v>36</v>
      </c>
      <c r="I4580" t="s">
        <v>45</v>
      </c>
      <c r="J4580" t="s">
        <v>93</v>
      </c>
      <c r="K4580">
        <v>219.5</v>
      </c>
      <c r="L4580">
        <v>65</v>
      </c>
      <c r="M4580" t="s">
        <v>173</v>
      </c>
      <c r="N4580">
        <v>70.099999999999994</v>
      </c>
      <c r="P4580" cm="1">
        <f t="array" ref="P4580">IF(Q4580&gt;0,INDEX(Q4580:Q16714,MATCH(TRUE,INDEX(Q4580:Q16714="",,),0)-1),"")</f>
        <v>3</v>
      </c>
      <c r="Q4580">
        <f t="shared" si="103"/>
        <v>2</v>
      </c>
      <c r="R4580">
        <f>IF(P4580="","",0)</f>
        <v>0</v>
      </c>
    </row>
    <row r="4581" spans="1:18" x14ac:dyDescent="0.3">
      <c r="A4581" t="s">
        <v>666</v>
      </c>
      <c r="B4581" s="1">
        <v>38911</v>
      </c>
      <c r="C4581" t="s">
        <v>82</v>
      </c>
      <c r="D4581" t="s">
        <v>693</v>
      </c>
      <c r="E4581" t="s">
        <v>694</v>
      </c>
      <c r="G4581" t="s">
        <v>19</v>
      </c>
      <c r="H4581" t="s">
        <v>36</v>
      </c>
      <c r="I4581" t="s">
        <v>21</v>
      </c>
      <c r="J4581" t="s">
        <v>73</v>
      </c>
      <c r="K4581">
        <v>1072</v>
      </c>
      <c r="L4581">
        <v>18.149999999999999</v>
      </c>
      <c r="M4581" t="s">
        <v>173</v>
      </c>
      <c r="N4581">
        <v>24.1</v>
      </c>
      <c r="P4581" cm="1">
        <f t="array" ref="P4581">IF(Q4581&gt;0,INDEX(Q4581:Q16715,MATCH(TRUE,INDEX(Q4581:Q16715="",,),0)-1),"")</f>
        <v>3</v>
      </c>
      <c r="Q4581">
        <f t="shared" si="103"/>
        <v>2</v>
      </c>
      <c r="R4581">
        <f>IF(P4581="","",0)</f>
        <v>0</v>
      </c>
    </row>
    <row r="4582" spans="1:18" x14ac:dyDescent="0.3">
      <c r="A4582" t="s">
        <v>666</v>
      </c>
      <c r="B4582" s="1">
        <v>38911</v>
      </c>
      <c r="C4582" t="s">
        <v>82</v>
      </c>
      <c r="D4582" t="s">
        <v>693</v>
      </c>
      <c r="E4582" t="s">
        <v>694</v>
      </c>
      <c r="G4582" s="6" t="s">
        <v>88</v>
      </c>
      <c r="H4582" t="s">
        <v>72</v>
      </c>
      <c r="I4582" t="s">
        <v>45</v>
      </c>
      <c r="J4582" t="s">
        <v>93</v>
      </c>
      <c r="K4582">
        <v>56.6</v>
      </c>
      <c r="L4582">
        <v>99</v>
      </c>
      <c r="M4582" t="s">
        <v>173</v>
      </c>
      <c r="N4582">
        <v>99</v>
      </c>
      <c r="P4582" cm="1">
        <f t="array" ref="P4582">IF(Q4582&gt;0,INDEX(Q4582:Q16716,MATCH(TRUE,INDEX(Q4582:Q16716="",,),0)-1),"")</f>
        <v>3</v>
      </c>
      <c r="Q4582">
        <f t="shared" si="103"/>
        <v>2</v>
      </c>
      <c r="R4582">
        <f>IF(P4582="","",0)</f>
        <v>0</v>
      </c>
    </row>
    <row r="4583" spans="1:18" x14ac:dyDescent="0.3">
      <c r="A4583" t="s">
        <v>666</v>
      </c>
      <c r="B4583" s="1">
        <v>38911</v>
      </c>
      <c r="C4583" t="s">
        <v>82</v>
      </c>
      <c r="D4583" t="s">
        <v>693</v>
      </c>
      <c r="E4583" t="s">
        <v>694</v>
      </c>
      <c r="G4583" s="6" t="s">
        <v>88</v>
      </c>
      <c r="H4583" t="s">
        <v>92</v>
      </c>
      <c r="I4583" t="s">
        <v>21</v>
      </c>
      <c r="J4583" t="s">
        <v>73</v>
      </c>
      <c r="K4583">
        <v>258</v>
      </c>
      <c r="L4583">
        <v>8</v>
      </c>
      <c r="M4583" t="s">
        <v>173</v>
      </c>
      <c r="N4583">
        <v>8</v>
      </c>
      <c r="P4583" cm="1">
        <f t="array" ref="P4583">IF(Q4583&gt;0,INDEX(Q4583:Q16717,MATCH(TRUE,INDEX(Q4583:Q16717="",,),0)-1),"")</f>
        <v>3</v>
      </c>
      <c r="Q4583">
        <f t="shared" si="103"/>
        <v>2</v>
      </c>
      <c r="R4583">
        <f>IF(P4583="","",0)</f>
        <v>0</v>
      </c>
    </row>
    <row r="4584" spans="1:18" x14ac:dyDescent="0.3">
      <c r="A4584" t="s">
        <v>666</v>
      </c>
      <c r="B4584" s="1">
        <v>38911</v>
      </c>
      <c r="C4584" t="s">
        <v>82</v>
      </c>
      <c r="D4584" t="s">
        <v>693</v>
      </c>
      <c r="E4584" t="s">
        <v>694</v>
      </c>
      <c r="G4584" s="6" t="s">
        <v>88</v>
      </c>
      <c r="H4584" t="s">
        <v>72</v>
      </c>
      <c r="I4584" t="s">
        <v>21</v>
      </c>
      <c r="J4584" t="s">
        <v>73</v>
      </c>
      <c r="K4584">
        <v>442</v>
      </c>
      <c r="L4584">
        <v>9.1999999999999993</v>
      </c>
      <c r="M4584" t="s">
        <v>173</v>
      </c>
      <c r="N4584">
        <v>9.1999999999999993</v>
      </c>
      <c r="P4584" cm="1">
        <f t="array" ref="P4584">IF(Q4584&gt;0,INDEX(Q4584:Q16718,MATCH(TRUE,INDEX(Q4584:Q16718="",,),0)-1),"")</f>
        <v>3</v>
      </c>
      <c r="Q4584">
        <f t="shared" si="103"/>
        <v>2</v>
      </c>
      <c r="R4584">
        <f>IF(P4584="","",0)</f>
        <v>0</v>
      </c>
    </row>
    <row r="4585" spans="1:18" x14ac:dyDescent="0.3">
      <c r="A4585" t="s">
        <v>666</v>
      </c>
      <c r="B4585" s="1">
        <v>38911</v>
      </c>
      <c r="C4585" t="s">
        <v>82</v>
      </c>
      <c r="D4585" t="s">
        <v>693</v>
      </c>
      <c r="E4585" t="s">
        <v>694</v>
      </c>
      <c r="G4585" t="s">
        <v>19</v>
      </c>
      <c r="H4585" t="s">
        <v>92</v>
      </c>
      <c r="I4585" t="s">
        <v>45</v>
      </c>
      <c r="J4585" t="s">
        <v>93</v>
      </c>
      <c r="K4585">
        <v>130.80000000000001</v>
      </c>
      <c r="L4585">
        <v>400</v>
      </c>
      <c r="M4585" t="s">
        <v>117</v>
      </c>
      <c r="N4585">
        <v>400</v>
      </c>
      <c r="P4585" cm="1">
        <f t="array" ref="P4585">IF(Q4585&gt;0,INDEX(Q4585:Q16719,MATCH(TRUE,INDEX(Q4585:Q16719="",,),0)-1),"")</f>
        <v>3</v>
      </c>
      <c r="Q4585">
        <f t="shared" si="103"/>
        <v>3</v>
      </c>
      <c r="R4585">
        <f>IF(P4585="","",0)</f>
        <v>0</v>
      </c>
    </row>
    <row r="4586" spans="1:18" x14ac:dyDescent="0.3">
      <c r="A4586" t="s">
        <v>666</v>
      </c>
      <c r="B4586" s="1">
        <v>38911</v>
      </c>
      <c r="C4586" t="s">
        <v>82</v>
      </c>
      <c r="D4586" t="s">
        <v>693</v>
      </c>
      <c r="E4586" t="s">
        <v>694</v>
      </c>
      <c r="G4586" t="s">
        <v>19</v>
      </c>
      <c r="H4586" t="s">
        <v>36</v>
      </c>
      <c r="I4586" t="s">
        <v>45</v>
      </c>
      <c r="J4586" t="s">
        <v>93</v>
      </c>
      <c r="K4586">
        <v>219.5</v>
      </c>
      <c r="L4586">
        <v>65</v>
      </c>
      <c r="M4586" t="s">
        <v>117</v>
      </c>
      <c r="N4586">
        <v>80</v>
      </c>
      <c r="P4586" cm="1">
        <f t="array" ref="P4586">IF(Q4586&gt;0,INDEX(Q4586:Q16720,MATCH(TRUE,INDEX(Q4586:Q16720="",,),0)-1),"")</f>
        <v>3</v>
      </c>
      <c r="Q4586">
        <f t="shared" si="103"/>
        <v>3</v>
      </c>
      <c r="R4586">
        <f>IF(P4586="","",0)</f>
        <v>0</v>
      </c>
    </row>
    <row r="4587" spans="1:18" x14ac:dyDescent="0.3">
      <c r="A4587" t="s">
        <v>666</v>
      </c>
      <c r="B4587" s="1">
        <v>38911</v>
      </c>
      <c r="C4587" t="s">
        <v>82</v>
      </c>
      <c r="D4587" t="s">
        <v>693</v>
      </c>
      <c r="E4587" t="s">
        <v>694</v>
      </c>
      <c r="G4587" t="s">
        <v>19</v>
      </c>
      <c r="H4587" t="s">
        <v>36</v>
      </c>
      <c r="I4587" t="s">
        <v>21</v>
      </c>
      <c r="J4587" t="s">
        <v>73</v>
      </c>
      <c r="K4587">
        <v>1072</v>
      </c>
      <c r="L4587">
        <v>18.149999999999999</v>
      </c>
      <c r="M4587" t="s">
        <v>117</v>
      </c>
      <c r="N4587">
        <v>20</v>
      </c>
      <c r="P4587" cm="1">
        <f t="array" ref="P4587">IF(Q4587&gt;0,INDEX(Q4587:Q16721,MATCH(TRUE,INDEX(Q4587:Q16721="",,),0)-1),"")</f>
        <v>3</v>
      </c>
      <c r="Q4587">
        <f t="shared" si="103"/>
        <v>3</v>
      </c>
      <c r="R4587">
        <f>IF(P4587="","",0)</f>
        <v>0</v>
      </c>
    </row>
    <row r="4588" spans="1:18" x14ac:dyDescent="0.3">
      <c r="A4588" t="s">
        <v>666</v>
      </c>
      <c r="B4588" s="1">
        <v>38911</v>
      </c>
      <c r="C4588" t="s">
        <v>82</v>
      </c>
      <c r="D4588" t="s">
        <v>693</v>
      </c>
      <c r="E4588" t="s">
        <v>694</v>
      </c>
      <c r="G4588" s="6" t="s">
        <v>88</v>
      </c>
      <c r="H4588" t="s">
        <v>72</v>
      </c>
      <c r="I4588" t="s">
        <v>45</v>
      </c>
      <c r="J4588" t="s">
        <v>93</v>
      </c>
      <c r="K4588">
        <v>56.6</v>
      </c>
      <c r="L4588">
        <v>99</v>
      </c>
      <c r="M4588" t="s">
        <v>117</v>
      </c>
      <c r="N4588">
        <v>99</v>
      </c>
      <c r="P4588" cm="1">
        <f t="array" ref="P4588">IF(Q4588&gt;0,INDEX(Q4588:Q16722,MATCH(TRUE,INDEX(Q4588:Q16722="",,),0)-1),"")</f>
        <v>3</v>
      </c>
      <c r="Q4588">
        <f t="shared" si="103"/>
        <v>3</v>
      </c>
      <c r="R4588">
        <f>IF(P4588="","",0)</f>
        <v>0</v>
      </c>
    </row>
    <row r="4589" spans="1:18" x14ac:dyDescent="0.3">
      <c r="A4589" t="s">
        <v>666</v>
      </c>
      <c r="B4589" s="1">
        <v>38911</v>
      </c>
      <c r="C4589" t="s">
        <v>82</v>
      </c>
      <c r="D4589" t="s">
        <v>693</v>
      </c>
      <c r="E4589" t="s">
        <v>694</v>
      </c>
      <c r="G4589" s="6" t="s">
        <v>88</v>
      </c>
      <c r="H4589" t="s">
        <v>92</v>
      </c>
      <c r="I4589" t="s">
        <v>21</v>
      </c>
      <c r="J4589" t="s">
        <v>73</v>
      </c>
      <c r="K4589">
        <v>258</v>
      </c>
      <c r="L4589">
        <v>8</v>
      </c>
      <c r="M4589" t="s">
        <v>117</v>
      </c>
      <c r="N4589">
        <v>8</v>
      </c>
      <c r="P4589" cm="1">
        <f t="array" ref="P4589">IF(Q4589&gt;0,INDEX(Q4589:Q16723,MATCH(TRUE,INDEX(Q4589:Q16723="",,),0)-1),"")</f>
        <v>3</v>
      </c>
      <c r="Q4589">
        <f t="shared" si="103"/>
        <v>3</v>
      </c>
      <c r="R4589">
        <f>IF(P4589="","",0)</f>
        <v>0</v>
      </c>
    </row>
    <row r="4590" spans="1:18" x14ac:dyDescent="0.3">
      <c r="A4590" t="s">
        <v>666</v>
      </c>
      <c r="B4590" s="1">
        <v>38911</v>
      </c>
      <c r="C4590" t="s">
        <v>82</v>
      </c>
      <c r="D4590" t="s">
        <v>693</v>
      </c>
      <c r="E4590" t="s">
        <v>694</v>
      </c>
      <c r="G4590" s="6" t="s">
        <v>88</v>
      </c>
      <c r="H4590" t="s">
        <v>72</v>
      </c>
      <c r="I4590" t="s">
        <v>21</v>
      </c>
      <c r="J4590" t="s">
        <v>73</v>
      </c>
      <c r="K4590">
        <v>442</v>
      </c>
      <c r="L4590">
        <v>9.1999999999999993</v>
      </c>
      <c r="M4590" t="s">
        <v>117</v>
      </c>
      <c r="N4590">
        <v>9.1999999999999993</v>
      </c>
      <c r="P4590" cm="1">
        <f t="array" ref="P4590">IF(Q4590&gt;0,INDEX(Q4590:Q16724,MATCH(TRUE,INDEX(Q4590:Q16724="",,),0)-1),"")</f>
        <v>3</v>
      </c>
      <c r="Q4590">
        <f t="shared" si="103"/>
        <v>3</v>
      </c>
      <c r="R4590">
        <f>IF(P4590="","",0)</f>
        <v>0</v>
      </c>
    </row>
    <row r="4591" spans="1:18" x14ac:dyDescent="0.3">
      <c r="P4591" t="str" cm="1">
        <f t="array" ref="P4591">IF(Q4591&gt;0,INDEX(Q4591:Q16725,MATCH(TRUE,INDEX(Q4591:Q16725="",,),0)-1),"")</f>
        <v/>
      </c>
      <c r="R4591" t="str">
        <f>IF(P4591="","",0)</f>
        <v/>
      </c>
    </row>
    <row r="4592" spans="1:18" x14ac:dyDescent="0.3">
      <c r="A4592" t="s">
        <v>666</v>
      </c>
      <c r="B4592" s="1">
        <v>38890</v>
      </c>
      <c r="C4592" t="s">
        <v>695</v>
      </c>
      <c r="D4592" t="s">
        <v>696</v>
      </c>
      <c r="E4592" t="s">
        <v>697</v>
      </c>
      <c r="G4592" t="s">
        <v>19</v>
      </c>
      <c r="H4592" t="s">
        <v>92</v>
      </c>
      <c r="I4592" t="s">
        <v>45</v>
      </c>
      <c r="J4592" t="s">
        <v>93</v>
      </c>
      <c r="K4592">
        <v>47.9</v>
      </c>
      <c r="L4592">
        <v>332</v>
      </c>
      <c r="M4592" t="s">
        <v>698</v>
      </c>
      <c r="N4592">
        <v>342</v>
      </c>
      <c r="O4592" t="s">
        <v>24</v>
      </c>
      <c r="P4592" cm="1">
        <f t="array" ref="P4592">IF(Q4592&gt;0,INDEX(Q4592:Q16726,MATCH(TRUE,INDEX(Q4592:Q16726="",,),0)-1),"")</f>
        <v>2</v>
      </c>
      <c r="Q4592">
        <v>1</v>
      </c>
      <c r="R4592">
        <f>IF(P4592="","",0)</f>
        <v>0</v>
      </c>
    </row>
    <row r="4593" spans="1:18" x14ac:dyDescent="0.3">
      <c r="A4593" t="s">
        <v>666</v>
      </c>
      <c r="B4593" s="1">
        <v>38890</v>
      </c>
      <c r="C4593" t="s">
        <v>695</v>
      </c>
      <c r="D4593" t="s">
        <v>696</v>
      </c>
      <c r="E4593" t="s">
        <v>697</v>
      </c>
      <c r="G4593" t="s">
        <v>19</v>
      </c>
      <c r="H4593" t="s">
        <v>20</v>
      </c>
      <c r="I4593" t="s">
        <v>21</v>
      </c>
      <c r="J4593" t="s">
        <v>73</v>
      </c>
      <c r="K4593">
        <v>654</v>
      </c>
      <c r="L4593">
        <v>11.65</v>
      </c>
      <c r="M4593" t="s">
        <v>698</v>
      </c>
      <c r="N4593">
        <v>17.63</v>
      </c>
      <c r="O4593" t="s">
        <v>24</v>
      </c>
      <c r="P4593" cm="1">
        <f t="array" ref="P4593">IF(Q4593&gt;0,INDEX(Q4593:Q16727,MATCH(TRUE,INDEX(Q4593:Q16727="",,),0)-1),"")</f>
        <v>2</v>
      </c>
      <c r="Q4593">
        <v>1</v>
      </c>
      <c r="R4593">
        <f>IF(P4593="","",0)</f>
        <v>0</v>
      </c>
    </row>
    <row r="4594" spans="1:18" x14ac:dyDescent="0.3">
      <c r="A4594" t="s">
        <v>666</v>
      </c>
      <c r="B4594" s="1">
        <v>38890</v>
      </c>
      <c r="C4594" t="s">
        <v>695</v>
      </c>
      <c r="D4594" t="s">
        <v>696</v>
      </c>
      <c r="E4594" t="s">
        <v>697</v>
      </c>
      <c r="G4594" s="6" t="s">
        <v>88</v>
      </c>
      <c r="H4594" t="s">
        <v>85</v>
      </c>
      <c r="I4594" t="s">
        <v>21</v>
      </c>
      <c r="J4594" t="s">
        <v>73</v>
      </c>
      <c r="K4594">
        <v>122</v>
      </c>
      <c r="L4594">
        <v>5.9</v>
      </c>
      <c r="M4594" t="s">
        <v>698</v>
      </c>
      <c r="N4594">
        <v>5.9</v>
      </c>
      <c r="O4594" t="s">
        <v>24</v>
      </c>
      <c r="P4594" cm="1">
        <f t="array" ref="P4594">IF(Q4594&gt;0,INDEX(Q4594:Q16728,MATCH(TRUE,INDEX(Q4594:Q16728="",,),0)-1),"")</f>
        <v>2</v>
      </c>
      <c r="Q4594">
        <v>1</v>
      </c>
      <c r="R4594">
        <f>IF(P4594="","",0)</f>
        <v>0</v>
      </c>
    </row>
    <row r="4595" spans="1:18" x14ac:dyDescent="0.3">
      <c r="A4595" t="s">
        <v>666</v>
      </c>
      <c r="B4595" s="1">
        <v>38890</v>
      </c>
      <c r="C4595" t="s">
        <v>695</v>
      </c>
      <c r="D4595" t="s">
        <v>696</v>
      </c>
      <c r="E4595" t="s">
        <v>697</v>
      </c>
      <c r="G4595" s="6" t="s">
        <v>88</v>
      </c>
      <c r="H4595" t="s">
        <v>36</v>
      </c>
      <c r="I4595" t="s">
        <v>21</v>
      </c>
      <c r="J4595" t="s">
        <v>73</v>
      </c>
      <c r="K4595">
        <v>36</v>
      </c>
      <c r="L4595">
        <v>14.25</v>
      </c>
      <c r="M4595" t="s">
        <v>698</v>
      </c>
      <c r="N4595">
        <v>14.25</v>
      </c>
      <c r="O4595" t="s">
        <v>24</v>
      </c>
      <c r="P4595" cm="1">
        <f t="array" ref="P4595">IF(Q4595&gt;0,INDEX(Q4595:Q16729,MATCH(TRUE,INDEX(Q4595:Q16729="",,),0)-1),"")</f>
        <v>2</v>
      </c>
      <c r="Q4595">
        <v>1</v>
      </c>
      <c r="R4595">
        <f>IF(P4595="","",0)</f>
        <v>0</v>
      </c>
    </row>
    <row r="4596" spans="1:18" x14ac:dyDescent="0.3">
      <c r="A4596" t="s">
        <v>666</v>
      </c>
      <c r="B4596" s="1">
        <v>38890</v>
      </c>
      <c r="C4596" t="s">
        <v>695</v>
      </c>
      <c r="D4596" t="s">
        <v>696</v>
      </c>
      <c r="E4596" t="s">
        <v>697</v>
      </c>
      <c r="G4596" t="s">
        <v>19</v>
      </c>
      <c r="H4596" t="s">
        <v>92</v>
      </c>
      <c r="I4596" t="s">
        <v>45</v>
      </c>
      <c r="J4596" t="s">
        <v>93</v>
      </c>
      <c r="K4596">
        <v>47.9</v>
      </c>
      <c r="L4596">
        <v>332</v>
      </c>
      <c r="M4596" t="s">
        <v>647</v>
      </c>
      <c r="N4596">
        <v>370</v>
      </c>
      <c r="P4596" cm="1">
        <f t="array" ref="P4596">IF(Q4596&gt;0,INDEX(Q4596:Q16730,MATCH(TRUE,INDEX(Q4596:Q16730="",,),0)-1),"")</f>
        <v>2</v>
      </c>
      <c r="Q4596">
        <v>2</v>
      </c>
      <c r="R4596">
        <f>IF(P4596="","",0)</f>
        <v>0</v>
      </c>
    </row>
    <row r="4597" spans="1:18" x14ac:dyDescent="0.3">
      <c r="A4597" t="s">
        <v>666</v>
      </c>
      <c r="B4597" s="1">
        <v>38890</v>
      </c>
      <c r="C4597" t="s">
        <v>695</v>
      </c>
      <c r="D4597" t="s">
        <v>696</v>
      </c>
      <c r="E4597" t="s">
        <v>697</v>
      </c>
      <c r="G4597" t="s">
        <v>19</v>
      </c>
      <c r="H4597" t="s">
        <v>20</v>
      </c>
      <c r="I4597" t="s">
        <v>21</v>
      </c>
      <c r="J4597" t="s">
        <v>73</v>
      </c>
      <c r="K4597">
        <v>654</v>
      </c>
      <c r="L4597">
        <v>11.65</v>
      </c>
      <c r="M4597" t="s">
        <v>647</v>
      </c>
      <c r="N4597">
        <v>11.65</v>
      </c>
      <c r="P4597" cm="1">
        <f t="array" ref="P4597">IF(Q4597&gt;0,INDEX(Q4597:Q16731,MATCH(TRUE,INDEX(Q4597:Q16731="",,),0)-1),"")</f>
        <v>2</v>
      </c>
      <c r="Q4597">
        <v>2</v>
      </c>
      <c r="R4597">
        <f>IF(P4597="","",0)</f>
        <v>0</v>
      </c>
    </row>
    <row r="4598" spans="1:18" x14ac:dyDescent="0.3">
      <c r="A4598" t="s">
        <v>666</v>
      </c>
      <c r="B4598" s="1">
        <v>38890</v>
      </c>
      <c r="C4598" t="s">
        <v>695</v>
      </c>
      <c r="D4598" t="s">
        <v>696</v>
      </c>
      <c r="E4598" t="s">
        <v>697</v>
      </c>
      <c r="G4598" s="6" t="s">
        <v>88</v>
      </c>
      <c r="H4598" t="s">
        <v>85</v>
      </c>
      <c r="I4598" t="s">
        <v>21</v>
      </c>
      <c r="J4598" t="s">
        <v>73</v>
      </c>
      <c r="K4598">
        <v>122</v>
      </c>
      <c r="L4598">
        <v>5.9</v>
      </c>
      <c r="M4598" t="s">
        <v>647</v>
      </c>
      <c r="N4598">
        <v>5.9</v>
      </c>
      <c r="P4598" cm="1">
        <f t="array" ref="P4598">IF(Q4598&gt;0,INDEX(Q4598:Q16732,MATCH(TRUE,INDEX(Q4598:Q16732="",,),0)-1),"")</f>
        <v>2</v>
      </c>
      <c r="Q4598">
        <v>2</v>
      </c>
      <c r="R4598">
        <f>IF(P4598="","",0)</f>
        <v>0</v>
      </c>
    </row>
    <row r="4599" spans="1:18" x14ac:dyDescent="0.3">
      <c r="A4599" t="s">
        <v>666</v>
      </c>
      <c r="B4599" s="1">
        <v>38890</v>
      </c>
      <c r="C4599" t="s">
        <v>695</v>
      </c>
      <c r="D4599" t="s">
        <v>696</v>
      </c>
      <c r="E4599" t="s">
        <v>697</v>
      </c>
      <c r="G4599" s="6" t="s">
        <v>88</v>
      </c>
      <c r="H4599" t="s">
        <v>36</v>
      </c>
      <c r="I4599" t="s">
        <v>21</v>
      </c>
      <c r="J4599" t="s">
        <v>73</v>
      </c>
      <c r="K4599">
        <v>36</v>
      </c>
      <c r="L4599">
        <v>14.25</v>
      </c>
      <c r="M4599" t="s">
        <v>647</v>
      </c>
      <c r="N4599">
        <v>14.25</v>
      </c>
      <c r="P4599" cm="1">
        <f t="array" ref="P4599">IF(Q4599&gt;0,INDEX(Q4599:Q16733,MATCH(TRUE,INDEX(Q4599:Q16733="",,),0)-1),"")</f>
        <v>2</v>
      </c>
      <c r="Q4599">
        <v>2</v>
      </c>
      <c r="R4599">
        <f>IF(P4599="","",0)</f>
        <v>0</v>
      </c>
    </row>
    <row r="4600" spans="1:18" x14ac:dyDescent="0.3">
      <c r="P4600" t="str" cm="1">
        <f t="array" ref="P4600">IF(Q4600&gt;0,INDEX(Q4600:Q16734,MATCH(TRUE,INDEX(Q4600:Q16734="",,),0)-1),"")</f>
        <v/>
      </c>
      <c r="R4600" t="str">
        <f>IF(P4600="","",0)</f>
        <v/>
      </c>
    </row>
    <row r="4601" spans="1:18" x14ac:dyDescent="0.3">
      <c r="A4601" t="s">
        <v>666</v>
      </c>
      <c r="B4601" s="1">
        <v>38890</v>
      </c>
      <c r="C4601" t="s">
        <v>695</v>
      </c>
      <c r="D4601" t="s">
        <v>699</v>
      </c>
      <c r="E4601" t="s">
        <v>700</v>
      </c>
      <c r="G4601" t="s">
        <v>19</v>
      </c>
      <c r="H4601" t="s">
        <v>95</v>
      </c>
      <c r="I4601" t="s">
        <v>45</v>
      </c>
      <c r="J4601" t="s">
        <v>93</v>
      </c>
      <c r="K4601">
        <v>84.1</v>
      </c>
      <c r="L4601">
        <v>60</v>
      </c>
      <c r="M4601" t="s">
        <v>647</v>
      </c>
      <c r="N4601">
        <v>60</v>
      </c>
      <c r="O4601" t="s">
        <v>24</v>
      </c>
      <c r="P4601" cm="1">
        <f t="array" ref="P4601">IF(Q4601&gt;0,INDEX(Q4601:Q16735,MATCH(TRUE,INDEX(Q4601:Q16735="",,),0)-1),"")</f>
        <v>4</v>
      </c>
      <c r="Q4601">
        <f>INT((ROW()-4601)/8)+1</f>
        <v>1</v>
      </c>
      <c r="R4601">
        <f>IF(P4601="","",0)</f>
        <v>0</v>
      </c>
    </row>
    <row r="4602" spans="1:18" x14ac:dyDescent="0.3">
      <c r="A4602" t="s">
        <v>666</v>
      </c>
      <c r="B4602" s="1">
        <v>38890</v>
      </c>
      <c r="C4602" t="s">
        <v>695</v>
      </c>
      <c r="D4602" t="s">
        <v>699</v>
      </c>
      <c r="E4602" t="s">
        <v>700</v>
      </c>
      <c r="G4602" t="s">
        <v>19</v>
      </c>
      <c r="H4602" t="s">
        <v>20</v>
      </c>
      <c r="I4602" t="s">
        <v>45</v>
      </c>
      <c r="J4602" t="s">
        <v>93</v>
      </c>
      <c r="K4602">
        <v>57.8</v>
      </c>
      <c r="L4602">
        <v>104</v>
      </c>
      <c r="M4602" t="s">
        <v>647</v>
      </c>
      <c r="N4602">
        <v>455</v>
      </c>
      <c r="O4602" t="s">
        <v>24</v>
      </c>
      <c r="P4602" cm="1">
        <f t="array" ref="P4602">IF(Q4602&gt;0,INDEX(Q4602:Q16736,MATCH(TRUE,INDEX(Q4602:Q16736="",,),0)-1),"")</f>
        <v>4</v>
      </c>
      <c r="Q4602">
        <f t="shared" ref="Q4602:Q4632" si="104">INT((ROW()-4601)/8)+1</f>
        <v>1</v>
      </c>
      <c r="R4602">
        <f>IF(P4602="","",0)</f>
        <v>0</v>
      </c>
    </row>
    <row r="4603" spans="1:18" x14ac:dyDescent="0.3">
      <c r="A4603" t="s">
        <v>666</v>
      </c>
      <c r="B4603" s="1">
        <v>38890</v>
      </c>
      <c r="C4603" t="s">
        <v>695</v>
      </c>
      <c r="D4603" t="s">
        <v>699</v>
      </c>
      <c r="E4603" t="s">
        <v>700</v>
      </c>
      <c r="G4603" t="s">
        <v>19</v>
      </c>
      <c r="H4603" t="s">
        <v>95</v>
      </c>
      <c r="I4603" t="s">
        <v>21</v>
      </c>
      <c r="J4603" t="s">
        <v>73</v>
      </c>
      <c r="K4603">
        <v>1220</v>
      </c>
      <c r="L4603">
        <v>13.05</v>
      </c>
      <c r="M4603" t="s">
        <v>647</v>
      </c>
      <c r="N4603">
        <v>13.05</v>
      </c>
      <c r="O4603" t="s">
        <v>24</v>
      </c>
      <c r="P4603" cm="1">
        <f t="array" ref="P4603">IF(Q4603&gt;0,INDEX(Q4603:Q16737,MATCH(TRUE,INDEX(Q4603:Q16737="",,),0)-1),"")</f>
        <v>4</v>
      </c>
      <c r="Q4603">
        <f t="shared" si="104"/>
        <v>1</v>
      </c>
      <c r="R4603">
        <f>IF(P4603="","",0)</f>
        <v>0</v>
      </c>
    </row>
    <row r="4604" spans="1:18" x14ac:dyDescent="0.3">
      <c r="A4604" t="s">
        <v>666</v>
      </c>
      <c r="B4604" s="1">
        <v>38890</v>
      </c>
      <c r="C4604" t="s">
        <v>695</v>
      </c>
      <c r="D4604" t="s">
        <v>699</v>
      </c>
      <c r="E4604" t="s">
        <v>700</v>
      </c>
      <c r="G4604" t="s">
        <v>19</v>
      </c>
      <c r="H4604" t="s">
        <v>20</v>
      </c>
      <c r="I4604" t="s">
        <v>21</v>
      </c>
      <c r="J4604" t="s">
        <v>73</v>
      </c>
      <c r="K4604">
        <v>377</v>
      </c>
      <c r="L4604">
        <v>13.5</v>
      </c>
      <c r="M4604" t="s">
        <v>647</v>
      </c>
      <c r="N4604">
        <v>13.5</v>
      </c>
      <c r="O4604" t="s">
        <v>24</v>
      </c>
      <c r="P4604" cm="1">
        <f t="array" ref="P4604">IF(Q4604&gt;0,INDEX(Q4604:Q16738,MATCH(TRUE,INDEX(Q4604:Q16738="",,),0)-1),"")</f>
        <v>4</v>
      </c>
      <c r="Q4604">
        <f t="shared" si="104"/>
        <v>1</v>
      </c>
      <c r="R4604">
        <f>IF(P4604="","",0)</f>
        <v>0</v>
      </c>
    </row>
    <row r="4605" spans="1:18" x14ac:dyDescent="0.3">
      <c r="A4605" t="s">
        <v>666</v>
      </c>
      <c r="B4605" s="1">
        <v>38890</v>
      </c>
      <c r="C4605" t="s">
        <v>695</v>
      </c>
      <c r="D4605" t="s">
        <v>699</v>
      </c>
      <c r="E4605" t="s">
        <v>700</v>
      </c>
      <c r="G4605" s="6" t="s">
        <v>88</v>
      </c>
      <c r="H4605" t="s">
        <v>85</v>
      </c>
      <c r="I4605" t="s">
        <v>45</v>
      </c>
      <c r="J4605" t="s">
        <v>93</v>
      </c>
      <c r="K4605">
        <v>5.2</v>
      </c>
      <c r="L4605">
        <v>130</v>
      </c>
      <c r="M4605" t="s">
        <v>647</v>
      </c>
      <c r="N4605">
        <v>130</v>
      </c>
      <c r="O4605" t="s">
        <v>24</v>
      </c>
      <c r="P4605" cm="1">
        <f t="array" ref="P4605">IF(Q4605&gt;0,INDEX(Q4605:Q16739,MATCH(TRUE,INDEX(Q4605:Q16739="",,),0)-1),"")</f>
        <v>4</v>
      </c>
      <c r="Q4605">
        <f t="shared" si="104"/>
        <v>1</v>
      </c>
      <c r="R4605">
        <f>IF(P4605="","",0)</f>
        <v>0</v>
      </c>
    </row>
    <row r="4606" spans="1:18" x14ac:dyDescent="0.3">
      <c r="A4606" t="s">
        <v>666</v>
      </c>
      <c r="B4606" s="1">
        <v>38890</v>
      </c>
      <c r="C4606" t="s">
        <v>695</v>
      </c>
      <c r="D4606" t="s">
        <v>699</v>
      </c>
      <c r="E4606" t="s">
        <v>700</v>
      </c>
      <c r="G4606" s="6" t="s">
        <v>88</v>
      </c>
      <c r="H4606" t="s">
        <v>199</v>
      </c>
      <c r="I4606" t="s">
        <v>45</v>
      </c>
      <c r="J4606" t="s">
        <v>93</v>
      </c>
      <c r="K4606">
        <v>12.7</v>
      </c>
      <c r="L4606">
        <v>22</v>
      </c>
      <c r="M4606" t="s">
        <v>647</v>
      </c>
      <c r="N4606">
        <v>22</v>
      </c>
      <c r="O4606" t="s">
        <v>24</v>
      </c>
      <c r="P4606" cm="1">
        <f t="array" ref="P4606">IF(Q4606&gt;0,INDEX(Q4606:Q16740,MATCH(TRUE,INDEX(Q4606:Q16740="",,),0)-1),"")</f>
        <v>4</v>
      </c>
      <c r="Q4606">
        <f t="shared" si="104"/>
        <v>1</v>
      </c>
      <c r="R4606">
        <f>IF(P4606="","",0)</f>
        <v>0</v>
      </c>
    </row>
    <row r="4607" spans="1:18" x14ac:dyDescent="0.3">
      <c r="A4607" t="s">
        <v>666</v>
      </c>
      <c r="B4607" s="1">
        <v>38890</v>
      </c>
      <c r="C4607" t="s">
        <v>695</v>
      </c>
      <c r="D4607" t="s">
        <v>699</v>
      </c>
      <c r="E4607" t="s">
        <v>700</v>
      </c>
      <c r="G4607" s="6" t="s">
        <v>88</v>
      </c>
      <c r="H4607" t="s">
        <v>85</v>
      </c>
      <c r="I4607" t="s">
        <v>21</v>
      </c>
      <c r="J4607" t="s">
        <v>73</v>
      </c>
      <c r="K4607">
        <v>141</v>
      </c>
      <c r="L4607">
        <v>6.5</v>
      </c>
      <c r="M4607" t="s">
        <v>647</v>
      </c>
      <c r="N4607">
        <v>6.5</v>
      </c>
      <c r="O4607" t="s">
        <v>24</v>
      </c>
      <c r="P4607" cm="1">
        <f t="array" ref="P4607">IF(Q4607&gt;0,INDEX(Q4607:Q16741,MATCH(TRUE,INDEX(Q4607:Q16741="",,),0)-1),"")</f>
        <v>4</v>
      </c>
      <c r="Q4607">
        <f t="shared" si="104"/>
        <v>1</v>
      </c>
      <c r="R4607">
        <f>IF(P4607="","",0)</f>
        <v>0</v>
      </c>
    </row>
    <row r="4608" spans="1:18" x14ac:dyDescent="0.3">
      <c r="A4608" t="s">
        <v>666</v>
      </c>
      <c r="B4608" s="1">
        <v>38890</v>
      </c>
      <c r="C4608" t="s">
        <v>695</v>
      </c>
      <c r="D4608" t="s">
        <v>699</v>
      </c>
      <c r="E4608" t="s">
        <v>700</v>
      </c>
      <c r="G4608" s="6" t="s">
        <v>88</v>
      </c>
      <c r="H4608" t="s">
        <v>128</v>
      </c>
      <c r="I4608" t="s">
        <v>21</v>
      </c>
      <c r="J4608" t="s">
        <v>73</v>
      </c>
      <c r="K4608">
        <v>101</v>
      </c>
      <c r="L4608">
        <v>14</v>
      </c>
      <c r="M4608" t="s">
        <v>647</v>
      </c>
      <c r="N4608">
        <v>14</v>
      </c>
      <c r="O4608" t="s">
        <v>24</v>
      </c>
      <c r="P4608" cm="1">
        <f t="array" ref="P4608">IF(Q4608&gt;0,INDEX(Q4608:Q16742,MATCH(TRUE,INDEX(Q4608:Q16742="",,),0)-1),"")</f>
        <v>4</v>
      </c>
      <c r="Q4608">
        <f t="shared" si="104"/>
        <v>1</v>
      </c>
      <c r="R4608">
        <f>IF(P4608="","",0)</f>
        <v>0</v>
      </c>
    </row>
    <row r="4609" spans="1:18" x14ac:dyDescent="0.3">
      <c r="A4609" t="s">
        <v>666</v>
      </c>
      <c r="B4609" s="1">
        <v>38890</v>
      </c>
      <c r="C4609" t="s">
        <v>695</v>
      </c>
      <c r="D4609" t="s">
        <v>699</v>
      </c>
      <c r="E4609" t="s">
        <v>700</v>
      </c>
      <c r="G4609" t="s">
        <v>19</v>
      </c>
      <c r="H4609" t="s">
        <v>95</v>
      </c>
      <c r="I4609" t="s">
        <v>45</v>
      </c>
      <c r="J4609" t="s">
        <v>93</v>
      </c>
      <c r="K4609">
        <v>84.1</v>
      </c>
      <c r="L4609">
        <v>60</v>
      </c>
      <c r="M4609" t="s">
        <v>701</v>
      </c>
      <c r="N4609">
        <v>190</v>
      </c>
      <c r="P4609" cm="1">
        <f t="array" ref="P4609">IF(Q4609&gt;0,INDEX(Q4609:Q16743,MATCH(TRUE,INDEX(Q4609:Q16743="",,),0)-1),"")</f>
        <v>4</v>
      </c>
      <c r="Q4609">
        <f t="shared" si="104"/>
        <v>2</v>
      </c>
      <c r="R4609">
        <f>IF(P4609="","",0)</f>
        <v>0</v>
      </c>
    </row>
    <row r="4610" spans="1:18" x14ac:dyDescent="0.3">
      <c r="A4610" t="s">
        <v>666</v>
      </c>
      <c r="B4610" s="1">
        <v>38890</v>
      </c>
      <c r="C4610" t="s">
        <v>695</v>
      </c>
      <c r="D4610" t="s">
        <v>699</v>
      </c>
      <c r="E4610" t="s">
        <v>700</v>
      </c>
      <c r="G4610" t="s">
        <v>19</v>
      </c>
      <c r="H4610" t="s">
        <v>20</v>
      </c>
      <c r="I4610" t="s">
        <v>45</v>
      </c>
      <c r="J4610" t="s">
        <v>93</v>
      </c>
      <c r="K4610">
        <v>57.8</v>
      </c>
      <c r="L4610">
        <v>104</v>
      </c>
      <c r="M4610" t="s">
        <v>701</v>
      </c>
      <c r="N4610">
        <v>150</v>
      </c>
      <c r="P4610" cm="1">
        <f t="array" ref="P4610">IF(Q4610&gt;0,INDEX(Q4610:Q16744,MATCH(TRUE,INDEX(Q4610:Q16744="",,),0)-1),"")</f>
        <v>4</v>
      </c>
      <c r="Q4610">
        <f t="shared" si="104"/>
        <v>2</v>
      </c>
      <c r="R4610">
        <f>IF(P4610="","",0)</f>
        <v>0</v>
      </c>
    </row>
    <row r="4611" spans="1:18" x14ac:dyDescent="0.3">
      <c r="A4611" t="s">
        <v>666</v>
      </c>
      <c r="B4611" s="1">
        <v>38890</v>
      </c>
      <c r="C4611" t="s">
        <v>695</v>
      </c>
      <c r="D4611" t="s">
        <v>699</v>
      </c>
      <c r="E4611" t="s">
        <v>700</v>
      </c>
      <c r="G4611" t="s">
        <v>19</v>
      </c>
      <c r="H4611" t="s">
        <v>95</v>
      </c>
      <c r="I4611" t="s">
        <v>21</v>
      </c>
      <c r="J4611" t="s">
        <v>73</v>
      </c>
      <c r="K4611">
        <v>1220</v>
      </c>
      <c r="L4611">
        <v>13.05</v>
      </c>
      <c r="M4611" t="s">
        <v>701</v>
      </c>
      <c r="N4611">
        <v>13.05</v>
      </c>
      <c r="P4611" cm="1">
        <f t="array" ref="P4611">IF(Q4611&gt;0,INDEX(Q4611:Q16745,MATCH(TRUE,INDEX(Q4611:Q16745="",,),0)-1),"")</f>
        <v>4</v>
      </c>
      <c r="Q4611">
        <f t="shared" si="104"/>
        <v>2</v>
      </c>
      <c r="R4611">
        <f>IF(P4611="","",0)</f>
        <v>0</v>
      </c>
    </row>
    <row r="4612" spans="1:18" x14ac:dyDescent="0.3">
      <c r="A4612" t="s">
        <v>666</v>
      </c>
      <c r="B4612" s="1">
        <v>38890</v>
      </c>
      <c r="C4612" t="s">
        <v>695</v>
      </c>
      <c r="D4612" t="s">
        <v>699</v>
      </c>
      <c r="E4612" t="s">
        <v>700</v>
      </c>
      <c r="G4612" t="s">
        <v>19</v>
      </c>
      <c r="H4612" t="s">
        <v>20</v>
      </c>
      <c r="I4612" t="s">
        <v>21</v>
      </c>
      <c r="J4612" t="s">
        <v>73</v>
      </c>
      <c r="K4612">
        <v>377</v>
      </c>
      <c r="L4612">
        <v>13.5</v>
      </c>
      <c r="M4612" t="s">
        <v>701</v>
      </c>
      <c r="N4612">
        <v>13.5</v>
      </c>
      <c r="P4612" cm="1">
        <f t="array" ref="P4612">IF(Q4612&gt;0,INDEX(Q4612:Q16746,MATCH(TRUE,INDEX(Q4612:Q16746="",,),0)-1),"")</f>
        <v>4</v>
      </c>
      <c r="Q4612">
        <f t="shared" si="104"/>
        <v>2</v>
      </c>
      <c r="R4612">
        <f>IF(P4612="","",0)</f>
        <v>0</v>
      </c>
    </row>
    <row r="4613" spans="1:18" x14ac:dyDescent="0.3">
      <c r="A4613" t="s">
        <v>666</v>
      </c>
      <c r="B4613" s="1">
        <v>38890</v>
      </c>
      <c r="C4613" t="s">
        <v>695</v>
      </c>
      <c r="D4613" t="s">
        <v>699</v>
      </c>
      <c r="E4613" t="s">
        <v>700</v>
      </c>
      <c r="G4613" s="6" t="s">
        <v>88</v>
      </c>
      <c r="H4613" t="s">
        <v>85</v>
      </c>
      <c r="I4613" t="s">
        <v>45</v>
      </c>
      <c r="J4613" t="s">
        <v>93</v>
      </c>
      <c r="K4613">
        <v>5.2</v>
      </c>
      <c r="L4613">
        <v>130</v>
      </c>
      <c r="M4613" t="s">
        <v>701</v>
      </c>
      <c r="N4613">
        <v>130</v>
      </c>
      <c r="P4613" cm="1">
        <f t="array" ref="P4613">IF(Q4613&gt;0,INDEX(Q4613:Q16747,MATCH(TRUE,INDEX(Q4613:Q16747="",,),0)-1),"")</f>
        <v>4</v>
      </c>
      <c r="Q4613">
        <f t="shared" si="104"/>
        <v>2</v>
      </c>
      <c r="R4613">
        <f>IF(P4613="","",0)</f>
        <v>0</v>
      </c>
    </row>
    <row r="4614" spans="1:18" x14ac:dyDescent="0.3">
      <c r="A4614" t="s">
        <v>666</v>
      </c>
      <c r="B4614" s="1">
        <v>38890</v>
      </c>
      <c r="C4614" t="s">
        <v>695</v>
      </c>
      <c r="D4614" t="s">
        <v>699</v>
      </c>
      <c r="E4614" t="s">
        <v>700</v>
      </c>
      <c r="G4614" s="6" t="s">
        <v>88</v>
      </c>
      <c r="H4614" t="s">
        <v>199</v>
      </c>
      <c r="I4614" t="s">
        <v>45</v>
      </c>
      <c r="J4614" t="s">
        <v>93</v>
      </c>
      <c r="K4614">
        <v>12.7</v>
      </c>
      <c r="L4614">
        <v>22</v>
      </c>
      <c r="M4614" t="s">
        <v>701</v>
      </c>
      <c r="N4614">
        <v>22</v>
      </c>
      <c r="P4614" cm="1">
        <f t="array" ref="P4614">IF(Q4614&gt;0,INDEX(Q4614:Q16748,MATCH(TRUE,INDEX(Q4614:Q16748="",,),0)-1),"")</f>
        <v>4</v>
      </c>
      <c r="Q4614">
        <f t="shared" si="104"/>
        <v>2</v>
      </c>
      <c r="R4614">
        <f>IF(P4614="","",0)</f>
        <v>0</v>
      </c>
    </row>
    <row r="4615" spans="1:18" x14ac:dyDescent="0.3">
      <c r="A4615" t="s">
        <v>666</v>
      </c>
      <c r="B4615" s="1">
        <v>38890</v>
      </c>
      <c r="C4615" t="s">
        <v>695</v>
      </c>
      <c r="D4615" t="s">
        <v>699</v>
      </c>
      <c r="E4615" t="s">
        <v>700</v>
      </c>
      <c r="G4615" s="6" t="s">
        <v>88</v>
      </c>
      <c r="H4615" t="s">
        <v>85</v>
      </c>
      <c r="I4615" t="s">
        <v>21</v>
      </c>
      <c r="J4615" t="s">
        <v>73</v>
      </c>
      <c r="K4615">
        <v>141</v>
      </c>
      <c r="L4615">
        <v>6.5</v>
      </c>
      <c r="M4615" t="s">
        <v>701</v>
      </c>
      <c r="N4615">
        <v>6.5</v>
      </c>
      <c r="P4615" cm="1">
        <f t="array" ref="P4615">IF(Q4615&gt;0,INDEX(Q4615:Q16749,MATCH(TRUE,INDEX(Q4615:Q16749="",,),0)-1),"")</f>
        <v>4</v>
      </c>
      <c r="Q4615">
        <f t="shared" si="104"/>
        <v>2</v>
      </c>
      <c r="R4615">
        <f>IF(P4615="","",0)</f>
        <v>0</v>
      </c>
    </row>
    <row r="4616" spans="1:18" x14ac:dyDescent="0.3">
      <c r="A4616" t="s">
        <v>666</v>
      </c>
      <c r="B4616" s="1">
        <v>38890</v>
      </c>
      <c r="C4616" t="s">
        <v>695</v>
      </c>
      <c r="D4616" t="s">
        <v>699</v>
      </c>
      <c r="E4616" t="s">
        <v>700</v>
      </c>
      <c r="G4616" s="6" t="s">
        <v>88</v>
      </c>
      <c r="H4616" t="s">
        <v>128</v>
      </c>
      <c r="I4616" t="s">
        <v>21</v>
      </c>
      <c r="J4616" t="s">
        <v>73</v>
      </c>
      <c r="K4616">
        <v>101</v>
      </c>
      <c r="L4616">
        <v>14</v>
      </c>
      <c r="M4616" t="s">
        <v>701</v>
      </c>
      <c r="N4616">
        <v>14</v>
      </c>
      <c r="P4616" cm="1">
        <f t="array" ref="P4616">IF(Q4616&gt;0,INDEX(Q4616:Q16750,MATCH(TRUE,INDEX(Q4616:Q16750="",,),0)-1),"")</f>
        <v>4</v>
      </c>
      <c r="Q4616">
        <f t="shared" si="104"/>
        <v>2</v>
      </c>
      <c r="R4616">
        <f>IF(P4616="","",0)</f>
        <v>0</v>
      </c>
    </row>
    <row r="4617" spans="1:18" x14ac:dyDescent="0.3">
      <c r="A4617" t="s">
        <v>666</v>
      </c>
      <c r="B4617" s="1">
        <v>38890</v>
      </c>
      <c r="C4617" t="s">
        <v>695</v>
      </c>
      <c r="D4617" t="s">
        <v>699</v>
      </c>
      <c r="E4617" t="s">
        <v>700</v>
      </c>
      <c r="G4617" t="s">
        <v>19</v>
      </c>
      <c r="H4617" t="s">
        <v>95</v>
      </c>
      <c r="I4617" t="s">
        <v>45</v>
      </c>
      <c r="J4617" t="s">
        <v>93</v>
      </c>
      <c r="K4617">
        <v>84.1</v>
      </c>
      <c r="L4617">
        <v>60</v>
      </c>
      <c r="M4617" t="s">
        <v>120</v>
      </c>
      <c r="N4617">
        <v>65</v>
      </c>
      <c r="P4617" cm="1">
        <f t="array" ref="P4617">IF(Q4617&gt;0,INDEX(Q4617:Q16751,MATCH(TRUE,INDEX(Q4617:Q16751="",,),0)-1),"")</f>
        <v>4</v>
      </c>
      <c r="Q4617">
        <f t="shared" si="104"/>
        <v>3</v>
      </c>
      <c r="R4617">
        <f>IF(P4617="","",0)</f>
        <v>0</v>
      </c>
    </row>
    <row r="4618" spans="1:18" x14ac:dyDescent="0.3">
      <c r="A4618" t="s">
        <v>666</v>
      </c>
      <c r="B4618" s="1">
        <v>38890</v>
      </c>
      <c r="C4618" t="s">
        <v>695</v>
      </c>
      <c r="D4618" t="s">
        <v>699</v>
      </c>
      <c r="E4618" t="s">
        <v>700</v>
      </c>
      <c r="G4618" t="s">
        <v>19</v>
      </c>
      <c r="H4618" t="s">
        <v>20</v>
      </c>
      <c r="I4618" t="s">
        <v>45</v>
      </c>
      <c r="J4618" t="s">
        <v>93</v>
      </c>
      <c r="K4618">
        <v>57.8</v>
      </c>
      <c r="L4618">
        <v>104</v>
      </c>
      <c r="M4618" t="s">
        <v>120</v>
      </c>
      <c r="N4618">
        <v>105.1</v>
      </c>
      <c r="P4618" cm="1">
        <f t="array" ref="P4618">IF(Q4618&gt;0,INDEX(Q4618:Q16752,MATCH(TRUE,INDEX(Q4618:Q16752="",,),0)-1),"")</f>
        <v>4</v>
      </c>
      <c r="Q4618">
        <f t="shared" si="104"/>
        <v>3</v>
      </c>
      <c r="R4618">
        <f>IF(P4618="","",0)</f>
        <v>0</v>
      </c>
    </row>
    <row r="4619" spans="1:18" x14ac:dyDescent="0.3">
      <c r="A4619" t="s">
        <v>666</v>
      </c>
      <c r="B4619" s="1">
        <v>38890</v>
      </c>
      <c r="C4619" t="s">
        <v>695</v>
      </c>
      <c r="D4619" t="s">
        <v>699</v>
      </c>
      <c r="E4619" t="s">
        <v>700</v>
      </c>
      <c r="G4619" t="s">
        <v>19</v>
      </c>
      <c r="H4619" t="s">
        <v>95</v>
      </c>
      <c r="I4619" t="s">
        <v>21</v>
      </c>
      <c r="J4619" t="s">
        <v>73</v>
      </c>
      <c r="K4619">
        <v>1220</v>
      </c>
      <c r="L4619">
        <v>13.05</v>
      </c>
      <c r="M4619" t="s">
        <v>120</v>
      </c>
      <c r="N4619">
        <v>15.75</v>
      </c>
      <c r="P4619" cm="1">
        <f t="array" ref="P4619">IF(Q4619&gt;0,INDEX(Q4619:Q16753,MATCH(TRUE,INDEX(Q4619:Q16753="",,),0)-1),"")</f>
        <v>4</v>
      </c>
      <c r="Q4619">
        <f t="shared" si="104"/>
        <v>3</v>
      </c>
      <c r="R4619">
        <f>IF(P4619="","",0)</f>
        <v>0</v>
      </c>
    </row>
    <row r="4620" spans="1:18" x14ac:dyDescent="0.3">
      <c r="A4620" t="s">
        <v>666</v>
      </c>
      <c r="B4620" s="1">
        <v>38890</v>
      </c>
      <c r="C4620" t="s">
        <v>695</v>
      </c>
      <c r="D4620" t="s">
        <v>699</v>
      </c>
      <c r="E4620" t="s">
        <v>700</v>
      </c>
      <c r="G4620" t="s">
        <v>19</v>
      </c>
      <c r="H4620" t="s">
        <v>20</v>
      </c>
      <c r="I4620" t="s">
        <v>21</v>
      </c>
      <c r="J4620" t="s">
        <v>73</v>
      </c>
      <c r="K4620">
        <v>377</v>
      </c>
      <c r="L4620">
        <v>13.5</v>
      </c>
      <c r="M4620" t="s">
        <v>120</v>
      </c>
      <c r="N4620">
        <v>15.25</v>
      </c>
      <c r="P4620" cm="1">
        <f t="array" ref="P4620">IF(Q4620&gt;0,INDEX(Q4620:Q16754,MATCH(TRUE,INDEX(Q4620:Q16754="",,),0)-1),"")</f>
        <v>4</v>
      </c>
      <c r="Q4620">
        <f t="shared" si="104"/>
        <v>3</v>
      </c>
      <c r="R4620">
        <f>IF(P4620="","",0)</f>
        <v>0</v>
      </c>
    </row>
    <row r="4621" spans="1:18" x14ac:dyDescent="0.3">
      <c r="A4621" t="s">
        <v>666</v>
      </c>
      <c r="B4621" s="1">
        <v>38890</v>
      </c>
      <c r="C4621" t="s">
        <v>695</v>
      </c>
      <c r="D4621" t="s">
        <v>699</v>
      </c>
      <c r="E4621" t="s">
        <v>700</v>
      </c>
      <c r="G4621" s="6" t="s">
        <v>88</v>
      </c>
      <c r="H4621" t="s">
        <v>85</v>
      </c>
      <c r="I4621" t="s">
        <v>45</v>
      </c>
      <c r="J4621" t="s">
        <v>93</v>
      </c>
      <c r="K4621">
        <v>5.2</v>
      </c>
      <c r="L4621">
        <v>130</v>
      </c>
      <c r="M4621" t="s">
        <v>120</v>
      </c>
      <c r="N4621">
        <v>130</v>
      </c>
      <c r="P4621" cm="1">
        <f t="array" ref="P4621">IF(Q4621&gt;0,INDEX(Q4621:Q16755,MATCH(TRUE,INDEX(Q4621:Q16755="",,),0)-1),"")</f>
        <v>4</v>
      </c>
      <c r="Q4621">
        <f t="shared" si="104"/>
        <v>3</v>
      </c>
      <c r="R4621">
        <f>IF(P4621="","",0)</f>
        <v>0</v>
      </c>
    </row>
    <row r="4622" spans="1:18" x14ac:dyDescent="0.3">
      <c r="A4622" t="s">
        <v>666</v>
      </c>
      <c r="B4622" s="1">
        <v>38890</v>
      </c>
      <c r="C4622" t="s">
        <v>695</v>
      </c>
      <c r="D4622" t="s">
        <v>699</v>
      </c>
      <c r="E4622" t="s">
        <v>700</v>
      </c>
      <c r="G4622" s="6" t="s">
        <v>88</v>
      </c>
      <c r="H4622" t="s">
        <v>199</v>
      </c>
      <c r="I4622" t="s">
        <v>45</v>
      </c>
      <c r="J4622" t="s">
        <v>93</v>
      </c>
      <c r="K4622">
        <v>12.7</v>
      </c>
      <c r="L4622">
        <v>22</v>
      </c>
      <c r="M4622" t="s">
        <v>120</v>
      </c>
      <c r="N4622">
        <v>22</v>
      </c>
      <c r="P4622" cm="1">
        <f t="array" ref="P4622">IF(Q4622&gt;0,INDEX(Q4622:Q16756,MATCH(TRUE,INDEX(Q4622:Q16756="",,),0)-1),"")</f>
        <v>4</v>
      </c>
      <c r="Q4622">
        <f t="shared" si="104"/>
        <v>3</v>
      </c>
      <c r="R4622">
        <f>IF(P4622="","",0)</f>
        <v>0</v>
      </c>
    </row>
    <row r="4623" spans="1:18" x14ac:dyDescent="0.3">
      <c r="A4623" t="s">
        <v>666</v>
      </c>
      <c r="B4623" s="1">
        <v>38890</v>
      </c>
      <c r="C4623" t="s">
        <v>695</v>
      </c>
      <c r="D4623" t="s">
        <v>699</v>
      </c>
      <c r="E4623" t="s">
        <v>700</v>
      </c>
      <c r="G4623" s="6" t="s">
        <v>88</v>
      </c>
      <c r="H4623" t="s">
        <v>85</v>
      </c>
      <c r="I4623" t="s">
        <v>21</v>
      </c>
      <c r="J4623" t="s">
        <v>73</v>
      </c>
      <c r="K4623">
        <v>141</v>
      </c>
      <c r="L4623">
        <v>6.5</v>
      </c>
      <c r="M4623" t="s">
        <v>120</v>
      </c>
      <c r="N4623">
        <v>6.5</v>
      </c>
      <c r="P4623" cm="1">
        <f t="array" ref="P4623">IF(Q4623&gt;0,INDEX(Q4623:Q16757,MATCH(TRUE,INDEX(Q4623:Q16757="",,),0)-1),"")</f>
        <v>4</v>
      </c>
      <c r="Q4623">
        <f t="shared" si="104"/>
        <v>3</v>
      </c>
      <c r="R4623">
        <f>IF(P4623="","",0)</f>
        <v>0</v>
      </c>
    </row>
    <row r="4624" spans="1:18" x14ac:dyDescent="0.3">
      <c r="A4624" t="s">
        <v>666</v>
      </c>
      <c r="B4624" s="1">
        <v>38890</v>
      </c>
      <c r="C4624" t="s">
        <v>695</v>
      </c>
      <c r="D4624" t="s">
        <v>699</v>
      </c>
      <c r="E4624" t="s">
        <v>700</v>
      </c>
      <c r="G4624" s="6" t="s">
        <v>88</v>
      </c>
      <c r="H4624" t="s">
        <v>128</v>
      </c>
      <c r="I4624" t="s">
        <v>21</v>
      </c>
      <c r="J4624" t="s">
        <v>73</v>
      </c>
      <c r="K4624">
        <v>101</v>
      </c>
      <c r="L4624">
        <v>14</v>
      </c>
      <c r="M4624" t="s">
        <v>120</v>
      </c>
      <c r="N4624">
        <v>14</v>
      </c>
      <c r="P4624" cm="1">
        <f t="array" ref="P4624">IF(Q4624&gt;0,INDEX(Q4624:Q16758,MATCH(TRUE,INDEX(Q4624:Q16758="",,),0)-1),"")</f>
        <v>4</v>
      </c>
      <c r="Q4624">
        <f t="shared" si="104"/>
        <v>3</v>
      </c>
      <c r="R4624">
        <f>IF(P4624="","",0)</f>
        <v>0</v>
      </c>
    </row>
    <row r="4625" spans="1:18" x14ac:dyDescent="0.3">
      <c r="A4625" t="s">
        <v>666</v>
      </c>
      <c r="B4625" s="1">
        <v>38890</v>
      </c>
      <c r="C4625" t="s">
        <v>695</v>
      </c>
      <c r="D4625" t="s">
        <v>699</v>
      </c>
      <c r="E4625" t="s">
        <v>700</v>
      </c>
      <c r="G4625" t="s">
        <v>19</v>
      </c>
      <c r="H4625" t="s">
        <v>95</v>
      </c>
      <c r="I4625" t="s">
        <v>45</v>
      </c>
      <c r="J4625" t="s">
        <v>93</v>
      </c>
      <c r="K4625">
        <v>84.1</v>
      </c>
      <c r="L4625">
        <v>60</v>
      </c>
      <c r="M4625" t="s">
        <v>702</v>
      </c>
      <c r="N4625">
        <v>60</v>
      </c>
      <c r="P4625" cm="1">
        <f t="array" ref="P4625">IF(Q4625&gt;0,INDEX(Q4625:Q16759,MATCH(TRUE,INDEX(Q4625:Q16759="",,),0)-1),"")</f>
        <v>4</v>
      </c>
      <c r="Q4625">
        <f t="shared" si="104"/>
        <v>4</v>
      </c>
      <c r="R4625">
        <f>IF(P4625="","",0)</f>
        <v>0</v>
      </c>
    </row>
    <row r="4626" spans="1:18" x14ac:dyDescent="0.3">
      <c r="A4626" t="s">
        <v>666</v>
      </c>
      <c r="B4626" s="1">
        <v>38890</v>
      </c>
      <c r="C4626" t="s">
        <v>695</v>
      </c>
      <c r="D4626" t="s">
        <v>699</v>
      </c>
      <c r="E4626" t="s">
        <v>700</v>
      </c>
      <c r="G4626" t="s">
        <v>19</v>
      </c>
      <c r="H4626" t="s">
        <v>20</v>
      </c>
      <c r="I4626" t="s">
        <v>45</v>
      </c>
      <c r="J4626" t="s">
        <v>93</v>
      </c>
      <c r="K4626">
        <v>57.8</v>
      </c>
      <c r="L4626">
        <v>104</v>
      </c>
      <c r="M4626" t="s">
        <v>702</v>
      </c>
      <c r="N4626">
        <v>104</v>
      </c>
      <c r="P4626" cm="1">
        <f t="array" ref="P4626">IF(Q4626&gt;0,INDEX(Q4626:Q16760,MATCH(TRUE,INDEX(Q4626:Q16760="",,),0)-1),"")</f>
        <v>4</v>
      </c>
      <c r="Q4626">
        <f t="shared" si="104"/>
        <v>4</v>
      </c>
      <c r="R4626">
        <f>IF(P4626="","",0)</f>
        <v>0</v>
      </c>
    </row>
    <row r="4627" spans="1:18" x14ac:dyDescent="0.3">
      <c r="A4627" t="s">
        <v>666</v>
      </c>
      <c r="B4627" s="1">
        <v>38890</v>
      </c>
      <c r="C4627" t="s">
        <v>695</v>
      </c>
      <c r="D4627" t="s">
        <v>699</v>
      </c>
      <c r="E4627" t="s">
        <v>700</v>
      </c>
      <c r="G4627" t="s">
        <v>19</v>
      </c>
      <c r="H4627" t="s">
        <v>95</v>
      </c>
      <c r="I4627" t="s">
        <v>21</v>
      </c>
      <c r="J4627" t="s">
        <v>73</v>
      </c>
      <c r="K4627">
        <v>1220</v>
      </c>
      <c r="L4627">
        <v>13.05</v>
      </c>
      <c r="M4627" t="s">
        <v>702</v>
      </c>
      <c r="N4627">
        <v>13.05</v>
      </c>
      <c r="P4627" cm="1">
        <f t="array" ref="P4627">IF(Q4627&gt;0,INDEX(Q4627:Q16761,MATCH(TRUE,INDEX(Q4627:Q16761="",,),0)-1),"")</f>
        <v>4</v>
      </c>
      <c r="Q4627">
        <f t="shared" si="104"/>
        <v>4</v>
      </c>
      <c r="R4627">
        <f>IF(P4627="","",0)</f>
        <v>0</v>
      </c>
    </row>
    <row r="4628" spans="1:18" x14ac:dyDescent="0.3">
      <c r="A4628" t="s">
        <v>666</v>
      </c>
      <c r="B4628" s="1">
        <v>38890</v>
      </c>
      <c r="C4628" t="s">
        <v>695</v>
      </c>
      <c r="D4628" t="s">
        <v>699</v>
      </c>
      <c r="E4628" t="s">
        <v>700</v>
      </c>
      <c r="G4628" t="s">
        <v>19</v>
      </c>
      <c r="H4628" t="s">
        <v>20</v>
      </c>
      <c r="I4628" t="s">
        <v>21</v>
      </c>
      <c r="J4628" t="s">
        <v>73</v>
      </c>
      <c r="K4628">
        <v>377</v>
      </c>
      <c r="L4628">
        <v>13.5</v>
      </c>
      <c r="M4628" t="s">
        <v>702</v>
      </c>
      <c r="N4628">
        <v>23.69</v>
      </c>
      <c r="P4628" cm="1">
        <f t="array" ref="P4628">IF(Q4628&gt;0,INDEX(Q4628:Q16762,MATCH(TRUE,INDEX(Q4628:Q16762="",,),0)-1),"")</f>
        <v>4</v>
      </c>
      <c r="Q4628">
        <f t="shared" si="104"/>
        <v>4</v>
      </c>
      <c r="R4628">
        <f>IF(P4628="","",0)</f>
        <v>0</v>
      </c>
    </row>
    <row r="4629" spans="1:18" x14ac:dyDescent="0.3">
      <c r="A4629" t="s">
        <v>666</v>
      </c>
      <c r="B4629" s="1">
        <v>38890</v>
      </c>
      <c r="C4629" t="s">
        <v>695</v>
      </c>
      <c r="D4629" t="s">
        <v>699</v>
      </c>
      <c r="E4629" t="s">
        <v>700</v>
      </c>
      <c r="G4629" s="6" t="s">
        <v>88</v>
      </c>
      <c r="H4629" t="s">
        <v>85</v>
      </c>
      <c r="I4629" t="s">
        <v>45</v>
      </c>
      <c r="J4629" t="s">
        <v>93</v>
      </c>
      <c r="K4629">
        <v>5.2</v>
      </c>
      <c r="L4629">
        <v>130</v>
      </c>
      <c r="M4629" t="s">
        <v>702</v>
      </c>
      <c r="N4629">
        <v>130</v>
      </c>
      <c r="P4629" cm="1">
        <f t="array" ref="P4629">IF(Q4629&gt;0,INDEX(Q4629:Q16763,MATCH(TRUE,INDEX(Q4629:Q16763="",,),0)-1),"")</f>
        <v>4</v>
      </c>
      <c r="Q4629">
        <f t="shared" si="104"/>
        <v>4</v>
      </c>
      <c r="R4629">
        <f>IF(P4629="","",0)</f>
        <v>0</v>
      </c>
    </row>
    <row r="4630" spans="1:18" x14ac:dyDescent="0.3">
      <c r="A4630" t="s">
        <v>666</v>
      </c>
      <c r="B4630" s="1">
        <v>38890</v>
      </c>
      <c r="C4630" t="s">
        <v>695</v>
      </c>
      <c r="D4630" t="s">
        <v>699</v>
      </c>
      <c r="E4630" t="s">
        <v>700</v>
      </c>
      <c r="G4630" s="6" t="s">
        <v>88</v>
      </c>
      <c r="H4630" t="s">
        <v>199</v>
      </c>
      <c r="I4630" t="s">
        <v>45</v>
      </c>
      <c r="J4630" t="s">
        <v>93</v>
      </c>
      <c r="K4630">
        <v>12.7</v>
      </c>
      <c r="L4630">
        <v>22</v>
      </c>
      <c r="M4630" t="s">
        <v>702</v>
      </c>
      <c r="N4630">
        <v>22</v>
      </c>
      <c r="P4630" cm="1">
        <f t="array" ref="P4630">IF(Q4630&gt;0,INDEX(Q4630:Q16764,MATCH(TRUE,INDEX(Q4630:Q16764="",,),0)-1),"")</f>
        <v>4</v>
      </c>
      <c r="Q4630">
        <f t="shared" si="104"/>
        <v>4</v>
      </c>
      <c r="R4630">
        <f>IF(P4630="","",0)</f>
        <v>0</v>
      </c>
    </row>
    <row r="4631" spans="1:18" x14ac:dyDescent="0.3">
      <c r="A4631" t="s">
        <v>666</v>
      </c>
      <c r="B4631" s="1">
        <v>38890</v>
      </c>
      <c r="C4631" t="s">
        <v>695</v>
      </c>
      <c r="D4631" t="s">
        <v>699</v>
      </c>
      <c r="E4631" t="s">
        <v>700</v>
      </c>
      <c r="G4631" s="6" t="s">
        <v>88</v>
      </c>
      <c r="H4631" t="s">
        <v>85</v>
      </c>
      <c r="I4631" t="s">
        <v>21</v>
      </c>
      <c r="J4631" t="s">
        <v>73</v>
      </c>
      <c r="K4631">
        <v>141</v>
      </c>
      <c r="L4631">
        <v>6.5</v>
      </c>
      <c r="M4631" t="s">
        <v>702</v>
      </c>
      <c r="N4631">
        <v>6.5</v>
      </c>
      <c r="P4631" cm="1">
        <f t="array" ref="P4631">IF(Q4631&gt;0,INDEX(Q4631:Q16765,MATCH(TRUE,INDEX(Q4631:Q16765="",,),0)-1),"")</f>
        <v>4</v>
      </c>
      <c r="Q4631">
        <f t="shared" si="104"/>
        <v>4</v>
      </c>
      <c r="R4631">
        <f>IF(P4631="","",0)</f>
        <v>0</v>
      </c>
    </row>
    <row r="4632" spans="1:18" x14ac:dyDescent="0.3">
      <c r="A4632" t="s">
        <v>666</v>
      </c>
      <c r="B4632" s="1">
        <v>38890</v>
      </c>
      <c r="C4632" t="s">
        <v>695</v>
      </c>
      <c r="D4632" t="s">
        <v>699</v>
      </c>
      <c r="E4632" t="s">
        <v>700</v>
      </c>
      <c r="G4632" s="6" t="s">
        <v>88</v>
      </c>
      <c r="H4632" t="s">
        <v>128</v>
      </c>
      <c r="I4632" t="s">
        <v>21</v>
      </c>
      <c r="J4632" t="s">
        <v>73</v>
      </c>
      <c r="K4632">
        <v>101</v>
      </c>
      <c r="L4632">
        <v>14</v>
      </c>
      <c r="M4632" t="s">
        <v>702</v>
      </c>
      <c r="N4632">
        <v>14</v>
      </c>
      <c r="P4632" cm="1">
        <f t="array" ref="P4632">IF(Q4632&gt;0,INDEX(Q4632:Q16766,MATCH(TRUE,INDEX(Q4632:Q16766="",,),0)-1),"")</f>
        <v>4</v>
      </c>
      <c r="Q4632">
        <f t="shared" si="104"/>
        <v>4</v>
      </c>
      <c r="R4632">
        <f>IF(P4632="","",0)</f>
        <v>0</v>
      </c>
    </row>
    <row r="4633" spans="1:18" x14ac:dyDescent="0.3">
      <c r="P4633" t="str" cm="1">
        <f t="array" ref="P4633">IF(Q4633&gt;0,INDEX(Q4633:Q16767,MATCH(TRUE,INDEX(Q4633:Q16767="",,),0)-1),"")</f>
        <v/>
      </c>
      <c r="R4633" t="str">
        <f>IF(P4633="","",0)</f>
        <v/>
      </c>
    </row>
    <row r="4634" spans="1:18" x14ac:dyDescent="0.3">
      <c r="A4634" s="3" t="s">
        <v>666</v>
      </c>
      <c r="B4634" s="4">
        <v>38890</v>
      </c>
      <c r="C4634" s="3" t="s">
        <v>695</v>
      </c>
      <c r="D4634" s="3" t="s">
        <v>703</v>
      </c>
      <c r="E4634" s="3" t="s">
        <v>704</v>
      </c>
      <c r="F4634" s="3" t="s">
        <v>91</v>
      </c>
      <c r="G4634" s="3" t="s">
        <v>19</v>
      </c>
      <c r="H4634" s="3" t="s">
        <v>36</v>
      </c>
      <c r="I4634" s="3" t="s">
        <v>21</v>
      </c>
      <c r="J4634" s="3" t="s">
        <v>73</v>
      </c>
      <c r="K4634" s="3">
        <v>49</v>
      </c>
      <c r="L4634" s="3">
        <v>17</v>
      </c>
      <c r="M4634" s="3" t="s">
        <v>94</v>
      </c>
      <c r="N4634" s="3"/>
      <c r="O4634" s="3"/>
      <c r="P4634" s="3" t="str" cm="1">
        <f t="array" ref="P4634">IF(Q4634&gt;0,INDEX(Q4634:Q16768,MATCH(TRUE,INDEX(Q4634:Q16768="",,),0)-1),"")</f>
        <v/>
      </c>
      <c r="Q4634" s="3"/>
      <c r="R4634">
        <v>0</v>
      </c>
    </row>
    <row r="4635" spans="1:18" x14ac:dyDescent="0.3">
      <c r="A4635" t="s">
        <v>666</v>
      </c>
      <c r="B4635" s="1">
        <v>38890</v>
      </c>
      <c r="C4635" t="s">
        <v>695</v>
      </c>
      <c r="D4635" t="s">
        <v>703</v>
      </c>
      <c r="E4635" t="s">
        <v>704</v>
      </c>
      <c r="F4635" t="s">
        <v>91</v>
      </c>
      <c r="G4635" t="s">
        <v>19</v>
      </c>
      <c r="H4635" t="s">
        <v>41</v>
      </c>
      <c r="I4635" t="s">
        <v>21</v>
      </c>
      <c r="J4635" t="s">
        <v>73</v>
      </c>
      <c r="K4635">
        <v>24</v>
      </c>
      <c r="L4635">
        <v>35.25</v>
      </c>
      <c r="M4635" t="s">
        <v>94</v>
      </c>
      <c r="P4635" t="str" cm="1">
        <f t="array" ref="P4635">IF(Q4635&gt;0,INDEX(Q4635:Q16769,MATCH(TRUE,INDEX(Q4635:Q16769="",,),0)-1),"")</f>
        <v/>
      </c>
      <c r="R4635">
        <v>0</v>
      </c>
    </row>
    <row r="4636" spans="1:18" x14ac:dyDescent="0.3">
      <c r="A4636" t="s">
        <v>666</v>
      </c>
      <c r="B4636" s="1">
        <v>38890</v>
      </c>
      <c r="C4636" t="s">
        <v>695</v>
      </c>
      <c r="D4636" t="s">
        <v>703</v>
      </c>
      <c r="E4636" t="s">
        <v>704</v>
      </c>
      <c r="F4636" t="s">
        <v>91</v>
      </c>
      <c r="G4636" t="s">
        <v>19</v>
      </c>
      <c r="H4636" t="s">
        <v>20</v>
      </c>
      <c r="I4636" t="s">
        <v>21</v>
      </c>
      <c r="J4636" t="s">
        <v>73</v>
      </c>
      <c r="K4636">
        <v>219</v>
      </c>
      <c r="L4636">
        <v>14.4</v>
      </c>
      <c r="M4636" t="s">
        <v>94</v>
      </c>
      <c r="P4636" t="str" cm="1">
        <f t="array" ref="P4636">IF(Q4636&gt;0,INDEX(Q4636:Q16770,MATCH(TRUE,INDEX(Q4636:Q16770="",,),0)-1),"")</f>
        <v/>
      </c>
      <c r="R4636">
        <v>0</v>
      </c>
    </row>
    <row r="4637" spans="1:18" x14ac:dyDescent="0.3">
      <c r="A4637" t="s">
        <v>666</v>
      </c>
      <c r="B4637" s="1">
        <v>38890</v>
      </c>
      <c r="C4637" t="s">
        <v>695</v>
      </c>
      <c r="D4637" t="s">
        <v>703</v>
      </c>
      <c r="E4637" t="s">
        <v>704</v>
      </c>
      <c r="F4637" t="s">
        <v>91</v>
      </c>
      <c r="G4637" s="6" t="s">
        <v>88</v>
      </c>
      <c r="H4637" t="s">
        <v>85</v>
      </c>
      <c r="I4637" t="s">
        <v>21</v>
      </c>
      <c r="J4637" t="s">
        <v>73</v>
      </c>
      <c r="K4637">
        <v>39</v>
      </c>
      <c r="L4637">
        <v>7.25</v>
      </c>
      <c r="M4637" t="s">
        <v>94</v>
      </c>
      <c r="P4637" t="str" cm="1">
        <f t="array" ref="P4637">IF(Q4637&gt;0,INDEX(Q4637:Q16771,MATCH(TRUE,INDEX(Q4637:Q16771="",,),0)-1),"")</f>
        <v/>
      </c>
      <c r="R4637">
        <v>0</v>
      </c>
    </row>
    <row r="4638" spans="1:18" x14ac:dyDescent="0.3">
      <c r="P4638" t="str" cm="1">
        <f t="array" ref="P4638">IF(Q4638&gt;0,INDEX(Q4638:Q16772,MATCH(TRUE,INDEX(Q4638:Q16772="",,),0)-1),"")</f>
        <v/>
      </c>
      <c r="R4638" t="str">
        <f>IF(P4638="","",0)</f>
        <v/>
      </c>
    </row>
    <row r="4639" spans="1:18" x14ac:dyDescent="0.3">
      <c r="A4639" t="s">
        <v>666</v>
      </c>
      <c r="B4639" s="1">
        <v>38890</v>
      </c>
      <c r="C4639" t="s">
        <v>695</v>
      </c>
      <c r="D4639" t="s">
        <v>705</v>
      </c>
      <c r="E4639" t="s">
        <v>706</v>
      </c>
      <c r="G4639" t="s">
        <v>19</v>
      </c>
      <c r="H4639" t="s">
        <v>85</v>
      </c>
      <c r="I4639" t="s">
        <v>21</v>
      </c>
      <c r="J4639" t="s">
        <v>73</v>
      </c>
      <c r="K4639">
        <v>40</v>
      </c>
      <c r="L4639">
        <v>6.85</v>
      </c>
      <c r="M4639" t="s">
        <v>647</v>
      </c>
      <c r="N4639">
        <v>10.1</v>
      </c>
      <c r="O4639" t="s">
        <v>24</v>
      </c>
      <c r="P4639" cm="1">
        <f t="array" ref="P4639">IF(Q4639&gt;0,INDEX(Q4639:Q16773,MATCH(TRUE,INDEX(Q4639:Q16773="",,),0)-1),"")</f>
        <v>1</v>
      </c>
      <c r="Q4639">
        <v>1</v>
      </c>
      <c r="R4639">
        <f>IF(P4639="","",0)</f>
        <v>0</v>
      </c>
    </row>
    <row r="4640" spans="1:18" x14ac:dyDescent="0.3">
      <c r="A4640" t="s">
        <v>666</v>
      </c>
      <c r="B4640" s="1">
        <v>38890</v>
      </c>
      <c r="C4640" t="s">
        <v>695</v>
      </c>
      <c r="D4640" t="s">
        <v>705</v>
      </c>
      <c r="E4640" t="s">
        <v>706</v>
      </c>
      <c r="G4640" t="s">
        <v>19</v>
      </c>
      <c r="H4640" t="s">
        <v>92</v>
      </c>
      <c r="I4640" t="s">
        <v>21</v>
      </c>
      <c r="J4640" t="s">
        <v>73</v>
      </c>
      <c r="K4640">
        <v>60</v>
      </c>
      <c r="L4640">
        <v>9.1999999999999993</v>
      </c>
      <c r="M4640" t="s">
        <v>647</v>
      </c>
      <c r="N4640">
        <v>9.1999999999999993</v>
      </c>
      <c r="O4640" t="s">
        <v>24</v>
      </c>
      <c r="P4640" cm="1">
        <f t="array" ref="P4640">IF(Q4640&gt;0,INDEX(Q4640:Q16774,MATCH(TRUE,INDEX(Q4640:Q16774="",,),0)-1),"")</f>
        <v>1</v>
      </c>
      <c r="Q4640">
        <v>1</v>
      </c>
      <c r="R4640">
        <f>IF(P4640="","",0)</f>
        <v>0</v>
      </c>
    </row>
    <row r="4641" spans="1:18" x14ac:dyDescent="0.3">
      <c r="A4641" t="s">
        <v>666</v>
      </c>
      <c r="B4641" s="1">
        <v>38890</v>
      </c>
      <c r="C4641" t="s">
        <v>695</v>
      </c>
      <c r="D4641" t="s">
        <v>705</v>
      </c>
      <c r="E4641" t="s">
        <v>706</v>
      </c>
      <c r="G4641" t="s">
        <v>19</v>
      </c>
      <c r="H4641" t="s">
        <v>41</v>
      </c>
      <c r="I4641" t="s">
        <v>21</v>
      </c>
      <c r="J4641" t="s">
        <v>73</v>
      </c>
      <c r="K4641">
        <v>28</v>
      </c>
      <c r="L4641">
        <v>33.5</v>
      </c>
      <c r="M4641" t="s">
        <v>647</v>
      </c>
      <c r="N4641">
        <v>33.5</v>
      </c>
      <c r="O4641" t="s">
        <v>24</v>
      </c>
      <c r="P4641" cm="1">
        <f t="array" ref="P4641">IF(Q4641&gt;0,INDEX(Q4641:Q16775,MATCH(TRUE,INDEX(Q4641:Q16775="",,),0)-1),"")</f>
        <v>1</v>
      </c>
      <c r="Q4641">
        <v>1</v>
      </c>
      <c r="R4641">
        <f>IF(P4641="","",0)</f>
        <v>0</v>
      </c>
    </row>
    <row r="4642" spans="1:18" x14ac:dyDescent="0.3">
      <c r="A4642" t="s">
        <v>666</v>
      </c>
      <c r="B4642" s="1">
        <v>38890</v>
      </c>
      <c r="C4642" t="s">
        <v>695</v>
      </c>
      <c r="D4642" t="s">
        <v>705</v>
      </c>
      <c r="E4642" t="s">
        <v>706</v>
      </c>
      <c r="G4642" t="s">
        <v>19</v>
      </c>
      <c r="H4642" t="s">
        <v>95</v>
      </c>
      <c r="I4642" t="s">
        <v>21</v>
      </c>
      <c r="J4642" t="s">
        <v>73</v>
      </c>
      <c r="K4642">
        <v>62</v>
      </c>
      <c r="L4642">
        <v>18</v>
      </c>
      <c r="M4642" t="s">
        <v>647</v>
      </c>
      <c r="N4642">
        <v>18</v>
      </c>
      <c r="O4642" t="s">
        <v>24</v>
      </c>
      <c r="P4642" cm="1">
        <f t="array" ref="P4642">IF(Q4642&gt;0,INDEX(Q4642:Q16776,MATCH(TRUE,INDEX(Q4642:Q16776="",,),0)-1),"")</f>
        <v>1</v>
      </c>
      <c r="Q4642">
        <v>1</v>
      </c>
      <c r="R4642">
        <f>IF(P4642="","",0)</f>
        <v>0</v>
      </c>
    </row>
    <row r="4643" spans="1:18" x14ac:dyDescent="0.3">
      <c r="A4643" t="s">
        <v>666</v>
      </c>
      <c r="B4643" s="1">
        <v>38890</v>
      </c>
      <c r="C4643" t="s">
        <v>695</v>
      </c>
      <c r="D4643" t="s">
        <v>705</v>
      </c>
      <c r="E4643" t="s">
        <v>706</v>
      </c>
      <c r="G4643" t="s">
        <v>19</v>
      </c>
      <c r="H4643" t="s">
        <v>20</v>
      </c>
      <c r="I4643" t="s">
        <v>21</v>
      </c>
      <c r="J4643" t="s">
        <v>73</v>
      </c>
      <c r="K4643">
        <v>127</v>
      </c>
      <c r="L4643">
        <v>13.6</v>
      </c>
      <c r="M4643" t="s">
        <v>647</v>
      </c>
      <c r="N4643">
        <v>13.6</v>
      </c>
      <c r="O4643" t="s">
        <v>24</v>
      </c>
      <c r="P4643" cm="1">
        <f t="array" ref="P4643">IF(Q4643&gt;0,INDEX(Q4643:Q16777,MATCH(TRUE,INDEX(Q4643:Q16777="",,),0)-1),"")</f>
        <v>1</v>
      </c>
      <c r="Q4643">
        <v>1</v>
      </c>
      <c r="R4643">
        <f>IF(P4643="","",0)</f>
        <v>0</v>
      </c>
    </row>
    <row r="4644" spans="1:18" x14ac:dyDescent="0.3">
      <c r="P4644" t="str" cm="1">
        <f t="array" ref="P4644">IF(Q4644&gt;0,INDEX(Q4644:Q16778,MATCH(TRUE,INDEX(Q4644:Q16778="",,),0)-1),"")</f>
        <v/>
      </c>
      <c r="R4644" t="str">
        <f>IF(P4644="","",0)</f>
        <v/>
      </c>
    </row>
    <row r="4645" spans="1:18" x14ac:dyDescent="0.3">
      <c r="A4645" t="s">
        <v>666</v>
      </c>
      <c r="B4645" s="1">
        <v>38890</v>
      </c>
      <c r="C4645" t="s">
        <v>695</v>
      </c>
      <c r="D4645" t="s">
        <v>707</v>
      </c>
      <c r="E4645" t="s">
        <v>708</v>
      </c>
      <c r="G4645" t="s">
        <v>19</v>
      </c>
      <c r="H4645" t="s">
        <v>128</v>
      </c>
      <c r="I4645" t="s">
        <v>21</v>
      </c>
      <c r="J4645" t="s">
        <v>73</v>
      </c>
      <c r="K4645">
        <v>124</v>
      </c>
      <c r="L4645">
        <v>17</v>
      </c>
      <c r="M4645" t="s">
        <v>709</v>
      </c>
      <c r="N4645">
        <v>20</v>
      </c>
      <c r="O4645" t="s">
        <v>24</v>
      </c>
      <c r="P4645" cm="1">
        <f t="array" ref="P4645">IF(Q4645&gt;0,INDEX(Q4645:Q16779,MATCH(TRUE,INDEX(Q4645:Q16779="",,),0)-1),"")</f>
        <v>2</v>
      </c>
      <c r="Q4645">
        <v>1</v>
      </c>
      <c r="R4645">
        <f>IF(P4645="","",0)</f>
        <v>0</v>
      </c>
    </row>
    <row r="4646" spans="1:18" x14ac:dyDescent="0.3">
      <c r="A4646" t="s">
        <v>666</v>
      </c>
      <c r="B4646" s="1">
        <v>38890</v>
      </c>
      <c r="C4646" t="s">
        <v>695</v>
      </c>
      <c r="D4646" t="s">
        <v>707</v>
      </c>
      <c r="E4646" t="s">
        <v>708</v>
      </c>
      <c r="G4646" t="s">
        <v>19</v>
      </c>
      <c r="H4646" t="s">
        <v>41</v>
      </c>
      <c r="I4646" t="s">
        <v>21</v>
      </c>
      <c r="J4646" t="s">
        <v>73</v>
      </c>
      <c r="K4646">
        <v>136</v>
      </c>
      <c r="L4646">
        <v>34</v>
      </c>
      <c r="M4646" t="s">
        <v>709</v>
      </c>
      <c r="N4646">
        <v>35</v>
      </c>
      <c r="O4646" t="s">
        <v>24</v>
      </c>
      <c r="P4646" cm="1">
        <f t="array" ref="P4646">IF(Q4646&gt;0,INDEX(Q4646:Q16780,MATCH(TRUE,INDEX(Q4646:Q16780="",,),0)-1),"")</f>
        <v>2</v>
      </c>
      <c r="Q4646">
        <v>1</v>
      </c>
      <c r="R4646">
        <f>IF(P4646="","",0)</f>
        <v>0</v>
      </c>
    </row>
    <row r="4647" spans="1:18" x14ac:dyDescent="0.3">
      <c r="A4647" t="s">
        <v>666</v>
      </c>
      <c r="B4647" s="1">
        <v>38890</v>
      </c>
      <c r="C4647" t="s">
        <v>695</v>
      </c>
      <c r="D4647" t="s">
        <v>707</v>
      </c>
      <c r="E4647" t="s">
        <v>708</v>
      </c>
      <c r="G4647" t="s">
        <v>19</v>
      </c>
      <c r="H4647" t="s">
        <v>95</v>
      </c>
      <c r="I4647" t="s">
        <v>21</v>
      </c>
      <c r="J4647" t="s">
        <v>73</v>
      </c>
      <c r="K4647">
        <v>88</v>
      </c>
      <c r="L4647">
        <v>21.3</v>
      </c>
      <c r="M4647" t="s">
        <v>709</v>
      </c>
      <c r="N4647">
        <v>70</v>
      </c>
      <c r="O4647" t="s">
        <v>24</v>
      </c>
      <c r="P4647" cm="1">
        <f t="array" ref="P4647">IF(Q4647&gt;0,INDEX(Q4647:Q16781,MATCH(TRUE,INDEX(Q4647:Q16781="",,),0)-1),"")</f>
        <v>2</v>
      </c>
      <c r="Q4647">
        <v>1</v>
      </c>
      <c r="R4647">
        <f>IF(P4647="","",0)</f>
        <v>0</v>
      </c>
    </row>
    <row r="4648" spans="1:18" x14ac:dyDescent="0.3">
      <c r="A4648" t="s">
        <v>666</v>
      </c>
      <c r="B4648" s="1">
        <v>38890</v>
      </c>
      <c r="C4648" t="s">
        <v>695</v>
      </c>
      <c r="D4648" t="s">
        <v>707</v>
      </c>
      <c r="E4648" t="s">
        <v>708</v>
      </c>
      <c r="G4648" s="6" t="s">
        <v>88</v>
      </c>
      <c r="H4648" t="s">
        <v>85</v>
      </c>
      <c r="I4648" t="s">
        <v>21</v>
      </c>
      <c r="J4648" t="s">
        <v>73</v>
      </c>
      <c r="K4648">
        <v>75</v>
      </c>
      <c r="L4648">
        <v>7.15</v>
      </c>
      <c r="M4648" t="s">
        <v>709</v>
      </c>
      <c r="N4648">
        <v>7.15</v>
      </c>
      <c r="O4648" t="s">
        <v>24</v>
      </c>
      <c r="P4648" cm="1">
        <f t="array" ref="P4648">IF(Q4648&gt;0,INDEX(Q4648:Q16782,MATCH(TRUE,INDEX(Q4648:Q16782="",,),0)-1),"")</f>
        <v>2</v>
      </c>
      <c r="Q4648">
        <v>1</v>
      </c>
      <c r="R4648">
        <f>IF(P4648="","",0)</f>
        <v>0</v>
      </c>
    </row>
    <row r="4649" spans="1:18" x14ac:dyDescent="0.3">
      <c r="A4649" t="s">
        <v>666</v>
      </c>
      <c r="B4649" s="1">
        <v>38890</v>
      </c>
      <c r="C4649" t="s">
        <v>695</v>
      </c>
      <c r="D4649" t="s">
        <v>707</v>
      </c>
      <c r="E4649" t="s">
        <v>708</v>
      </c>
      <c r="G4649" s="6" t="s">
        <v>88</v>
      </c>
      <c r="H4649" t="s">
        <v>116</v>
      </c>
      <c r="I4649" t="s">
        <v>21</v>
      </c>
      <c r="J4649" t="s">
        <v>73</v>
      </c>
      <c r="K4649">
        <v>4</v>
      </c>
      <c r="L4649">
        <v>6.5</v>
      </c>
      <c r="M4649" t="s">
        <v>709</v>
      </c>
      <c r="N4649">
        <v>6.5</v>
      </c>
      <c r="O4649" t="s">
        <v>24</v>
      </c>
      <c r="P4649" cm="1">
        <f t="array" ref="P4649">IF(Q4649&gt;0,INDEX(Q4649:Q16783,MATCH(TRUE,INDEX(Q4649:Q16783="",,),0)-1),"")</f>
        <v>2</v>
      </c>
      <c r="Q4649">
        <v>1</v>
      </c>
      <c r="R4649">
        <f>IF(P4649="","",0)</f>
        <v>0</v>
      </c>
    </row>
    <row r="4650" spans="1:18" x14ac:dyDescent="0.3">
      <c r="A4650" t="s">
        <v>666</v>
      </c>
      <c r="B4650" s="1">
        <v>38890</v>
      </c>
      <c r="C4650" t="s">
        <v>695</v>
      </c>
      <c r="D4650" t="s">
        <v>707</v>
      </c>
      <c r="E4650" t="s">
        <v>708</v>
      </c>
      <c r="G4650" s="6" t="s">
        <v>88</v>
      </c>
      <c r="H4650" t="s">
        <v>67</v>
      </c>
      <c r="I4650" t="s">
        <v>21</v>
      </c>
      <c r="J4650" t="s">
        <v>73</v>
      </c>
      <c r="K4650">
        <v>12</v>
      </c>
      <c r="L4650">
        <v>6.2</v>
      </c>
      <c r="M4650" t="s">
        <v>709</v>
      </c>
      <c r="N4650">
        <v>6.2</v>
      </c>
      <c r="O4650" t="s">
        <v>24</v>
      </c>
      <c r="P4650" cm="1">
        <f t="array" ref="P4650">IF(Q4650&gt;0,INDEX(Q4650:Q16784,MATCH(TRUE,INDEX(Q4650:Q16784="",,),0)-1),"")</f>
        <v>2</v>
      </c>
      <c r="Q4650">
        <v>1</v>
      </c>
      <c r="R4650">
        <f>IF(P4650="","",0)</f>
        <v>0</v>
      </c>
    </row>
    <row r="4651" spans="1:18" x14ac:dyDescent="0.3">
      <c r="A4651" t="s">
        <v>666</v>
      </c>
      <c r="B4651" s="1">
        <v>38890</v>
      </c>
      <c r="C4651" t="s">
        <v>695</v>
      </c>
      <c r="D4651" t="s">
        <v>707</v>
      </c>
      <c r="E4651" t="s">
        <v>708</v>
      </c>
      <c r="G4651" s="6" t="s">
        <v>88</v>
      </c>
      <c r="H4651" t="s">
        <v>20</v>
      </c>
      <c r="I4651" t="s">
        <v>21</v>
      </c>
      <c r="J4651" t="s">
        <v>73</v>
      </c>
      <c r="K4651">
        <v>7</v>
      </c>
      <c r="L4651">
        <v>14.2</v>
      </c>
      <c r="M4651" t="s">
        <v>709</v>
      </c>
      <c r="N4651">
        <v>14.2</v>
      </c>
      <c r="O4651" t="s">
        <v>24</v>
      </c>
      <c r="P4651" cm="1">
        <f t="array" ref="P4651">IF(Q4651&gt;0,INDEX(Q4651:Q16785,MATCH(TRUE,INDEX(Q4651:Q16785="",,),0)-1),"")</f>
        <v>2</v>
      </c>
      <c r="Q4651">
        <v>1</v>
      </c>
      <c r="R4651">
        <f>IF(P4651="","",0)</f>
        <v>0</v>
      </c>
    </row>
    <row r="4652" spans="1:18" x14ac:dyDescent="0.3">
      <c r="A4652" t="s">
        <v>666</v>
      </c>
      <c r="B4652" s="1">
        <v>38890</v>
      </c>
      <c r="C4652" t="s">
        <v>695</v>
      </c>
      <c r="D4652" t="s">
        <v>707</v>
      </c>
      <c r="E4652" t="s">
        <v>708</v>
      </c>
      <c r="G4652" t="s">
        <v>19</v>
      </c>
      <c r="H4652" t="s">
        <v>128</v>
      </c>
      <c r="I4652" t="s">
        <v>21</v>
      </c>
      <c r="J4652" t="s">
        <v>73</v>
      </c>
      <c r="K4652">
        <v>124</v>
      </c>
      <c r="L4652">
        <v>17</v>
      </c>
      <c r="M4652" t="s">
        <v>701</v>
      </c>
      <c r="N4652">
        <v>17</v>
      </c>
      <c r="P4652" cm="1">
        <f t="array" ref="P4652">IF(Q4652&gt;0,INDEX(Q4652:Q16786,MATCH(TRUE,INDEX(Q4652:Q16786="",,),0)-1),"")</f>
        <v>2</v>
      </c>
      <c r="Q4652">
        <v>2</v>
      </c>
      <c r="R4652">
        <f>IF(P4652="","",0)</f>
        <v>0</v>
      </c>
    </row>
    <row r="4653" spans="1:18" x14ac:dyDescent="0.3">
      <c r="A4653" t="s">
        <v>666</v>
      </c>
      <c r="B4653" s="1">
        <v>38890</v>
      </c>
      <c r="C4653" t="s">
        <v>695</v>
      </c>
      <c r="D4653" t="s">
        <v>707</v>
      </c>
      <c r="E4653" t="s">
        <v>708</v>
      </c>
      <c r="G4653" t="s">
        <v>19</v>
      </c>
      <c r="H4653" t="s">
        <v>41</v>
      </c>
      <c r="I4653" t="s">
        <v>21</v>
      </c>
      <c r="J4653" t="s">
        <v>73</v>
      </c>
      <c r="K4653">
        <v>136</v>
      </c>
      <c r="L4653">
        <v>34</v>
      </c>
      <c r="M4653" t="s">
        <v>701</v>
      </c>
      <c r="N4653">
        <v>61</v>
      </c>
      <c r="P4653" cm="1">
        <f t="array" ref="P4653">IF(Q4653&gt;0,INDEX(Q4653:Q16787,MATCH(TRUE,INDEX(Q4653:Q16787="",,),0)-1),"")</f>
        <v>2</v>
      </c>
      <c r="Q4653">
        <v>2</v>
      </c>
      <c r="R4653">
        <f>IF(P4653="","",0)</f>
        <v>0</v>
      </c>
    </row>
    <row r="4654" spans="1:18" x14ac:dyDescent="0.3">
      <c r="A4654" t="s">
        <v>666</v>
      </c>
      <c r="B4654" s="1">
        <v>38890</v>
      </c>
      <c r="C4654" t="s">
        <v>695</v>
      </c>
      <c r="D4654" t="s">
        <v>707</v>
      </c>
      <c r="E4654" t="s">
        <v>708</v>
      </c>
      <c r="G4654" t="s">
        <v>19</v>
      </c>
      <c r="H4654" t="s">
        <v>95</v>
      </c>
      <c r="I4654" t="s">
        <v>21</v>
      </c>
      <c r="J4654" t="s">
        <v>73</v>
      </c>
      <c r="K4654">
        <v>88</v>
      </c>
      <c r="L4654">
        <v>21.3</v>
      </c>
      <c r="M4654" t="s">
        <v>701</v>
      </c>
      <c r="N4654">
        <v>21.3</v>
      </c>
      <c r="P4654" cm="1">
        <f t="array" ref="P4654">IF(Q4654&gt;0,INDEX(Q4654:Q16788,MATCH(TRUE,INDEX(Q4654:Q16788="",,),0)-1),"")</f>
        <v>2</v>
      </c>
      <c r="Q4654">
        <v>2</v>
      </c>
      <c r="R4654">
        <f>IF(P4654="","",0)</f>
        <v>0</v>
      </c>
    </row>
    <row r="4655" spans="1:18" x14ac:dyDescent="0.3">
      <c r="A4655" t="s">
        <v>666</v>
      </c>
      <c r="B4655" s="1">
        <v>38890</v>
      </c>
      <c r="C4655" t="s">
        <v>695</v>
      </c>
      <c r="D4655" t="s">
        <v>707</v>
      </c>
      <c r="E4655" t="s">
        <v>708</v>
      </c>
      <c r="G4655" s="6" t="s">
        <v>88</v>
      </c>
      <c r="H4655" t="s">
        <v>85</v>
      </c>
      <c r="I4655" t="s">
        <v>21</v>
      </c>
      <c r="J4655" t="s">
        <v>73</v>
      </c>
      <c r="K4655">
        <v>75</v>
      </c>
      <c r="L4655">
        <v>7.15</v>
      </c>
      <c r="M4655" t="s">
        <v>701</v>
      </c>
      <c r="N4655">
        <v>7.15</v>
      </c>
      <c r="P4655" cm="1">
        <f t="array" ref="P4655">IF(Q4655&gt;0,INDEX(Q4655:Q16789,MATCH(TRUE,INDEX(Q4655:Q16789="",,),0)-1),"")</f>
        <v>2</v>
      </c>
      <c r="Q4655">
        <v>2</v>
      </c>
      <c r="R4655">
        <f>IF(P4655="","",0)</f>
        <v>0</v>
      </c>
    </row>
    <row r="4656" spans="1:18" x14ac:dyDescent="0.3">
      <c r="A4656" t="s">
        <v>666</v>
      </c>
      <c r="B4656" s="1">
        <v>38890</v>
      </c>
      <c r="C4656" t="s">
        <v>695</v>
      </c>
      <c r="D4656" t="s">
        <v>707</v>
      </c>
      <c r="E4656" t="s">
        <v>708</v>
      </c>
      <c r="G4656" s="6" t="s">
        <v>88</v>
      </c>
      <c r="H4656" t="s">
        <v>116</v>
      </c>
      <c r="I4656" t="s">
        <v>21</v>
      </c>
      <c r="J4656" t="s">
        <v>73</v>
      </c>
      <c r="K4656">
        <v>4</v>
      </c>
      <c r="L4656">
        <v>6.5</v>
      </c>
      <c r="M4656" t="s">
        <v>701</v>
      </c>
      <c r="N4656">
        <v>6.5</v>
      </c>
      <c r="P4656" cm="1">
        <f t="array" ref="P4656">IF(Q4656&gt;0,INDEX(Q4656:Q16790,MATCH(TRUE,INDEX(Q4656:Q16790="",,),0)-1),"")</f>
        <v>2</v>
      </c>
      <c r="Q4656">
        <v>2</v>
      </c>
      <c r="R4656">
        <f>IF(P4656="","",0)</f>
        <v>0</v>
      </c>
    </row>
    <row r="4657" spans="1:18" x14ac:dyDescent="0.3">
      <c r="A4657" t="s">
        <v>666</v>
      </c>
      <c r="B4657" s="1">
        <v>38890</v>
      </c>
      <c r="C4657" t="s">
        <v>695</v>
      </c>
      <c r="D4657" t="s">
        <v>707</v>
      </c>
      <c r="E4657" t="s">
        <v>708</v>
      </c>
      <c r="G4657" s="6" t="s">
        <v>88</v>
      </c>
      <c r="H4657" t="s">
        <v>67</v>
      </c>
      <c r="I4657" t="s">
        <v>21</v>
      </c>
      <c r="J4657" t="s">
        <v>73</v>
      </c>
      <c r="K4657">
        <v>12</v>
      </c>
      <c r="L4657">
        <v>6.2</v>
      </c>
      <c r="M4657" t="s">
        <v>701</v>
      </c>
      <c r="N4657">
        <v>6.2</v>
      </c>
      <c r="P4657" cm="1">
        <f t="array" ref="P4657">IF(Q4657&gt;0,INDEX(Q4657:Q16791,MATCH(TRUE,INDEX(Q4657:Q16791="",,),0)-1),"")</f>
        <v>2</v>
      </c>
      <c r="Q4657">
        <v>2</v>
      </c>
      <c r="R4657">
        <f>IF(P4657="","",0)</f>
        <v>0</v>
      </c>
    </row>
    <row r="4658" spans="1:18" x14ac:dyDescent="0.3">
      <c r="A4658" t="s">
        <v>666</v>
      </c>
      <c r="B4658" s="1">
        <v>38890</v>
      </c>
      <c r="C4658" t="s">
        <v>695</v>
      </c>
      <c r="D4658" t="s">
        <v>707</v>
      </c>
      <c r="E4658" t="s">
        <v>708</v>
      </c>
      <c r="G4658" s="6" t="s">
        <v>88</v>
      </c>
      <c r="H4658" t="s">
        <v>20</v>
      </c>
      <c r="I4658" t="s">
        <v>21</v>
      </c>
      <c r="J4658" t="s">
        <v>73</v>
      </c>
      <c r="K4658">
        <v>7</v>
      </c>
      <c r="L4658">
        <v>14.2</v>
      </c>
      <c r="M4658" t="s">
        <v>701</v>
      </c>
      <c r="N4658">
        <v>14.2</v>
      </c>
      <c r="P4658" cm="1">
        <f t="array" ref="P4658">IF(Q4658&gt;0,INDEX(Q4658:Q16792,MATCH(TRUE,INDEX(Q4658:Q16792="",,),0)-1),"")</f>
        <v>2</v>
      </c>
      <c r="Q4658">
        <v>2</v>
      </c>
      <c r="R4658">
        <f>IF(P4658="","",0)</f>
        <v>0</v>
      </c>
    </row>
    <row r="4659" spans="1:18" x14ac:dyDescent="0.3">
      <c r="P4659" t="str" cm="1">
        <f t="array" ref="P4659">IF(Q4659&gt;0,INDEX(Q4659:Q16793,MATCH(TRUE,INDEX(Q4659:Q16793="",,),0)-1),"")</f>
        <v/>
      </c>
      <c r="R4659" t="str">
        <f>IF(P4659="","",0)</f>
        <v/>
      </c>
    </row>
    <row r="4660" spans="1:18" x14ac:dyDescent="0.3">
      <c r="A4660" t="s">
        <v>666</v>
      </c>
      <c r="B4660" s="1">
        <v>38890</v>
      </c>
      <c r="C4660" t="s">
        <v>695</v>
      </c>
      <c r="D4660" t="s">
        <v>710</v>
      </c>
      <c r="E4660" t="s">
        <v>711</v>
      </c>
      <c r="G4660" t="s">
        <v>19</v>
      </c>
      <c r="H4660" t="s">
        <v>85</v>
      </c>
      <c r="I4660" t="s">
        <v>21</v>
      </c>
      <c r="J4660" t="s">
        <v>73</v>
      </c>
      <c r="K4660">
        <v>48</v>
      </c>
      <c r="L4660">
        <v>7.4</v>
      </c>
      <c r="M4660" t="s">
        <v>701</v>
      </c>
      <c r="N4660">
        <v>34.92</v>
      </c>
      <c r="O4660" t="s">
        <v>24</v>
      </c>
      <c r="P4660" cm="1">
        <f t="array" ref="P4660">IF(Q4660&gt;0,INDEX(Q4660:Q16794,MATCH(TRUE,INDEX(Q4660:Q16794="",,),0)-1),"")</f>
        <v>3</v>
      </c>
      <c r="Q4660">
        <f>INT((ROW()-4660)/4)+1</f>
        <v>1</v>
      </c>
      <c r="R4660">
        <f>IF(P4660="","",0)</f>
        <v>0</v>
      </c>
    </row>
    <row r="4661" spans="1:18" x14ac:dyDescent="0.3">
      <c r="A4661" t="s">
        <v>666</v>
      </c>
      <c r="B4661" s="1">
        <v>38890</v>
      </c>
      <c r="C4661" t="s">
        <v>695</v>
      </c>
      <c r="D4661" t="s">
        <v>710</v>
      </c>
      <c r="E4661" t="s">
        <v>711</v>
      </c>
      <c r="G4661" t="s">
        <v>19</v>
      </c>
      <c r="H4661" t="s">
        <v>128</v>
      </c>
      <c r="I4661" t="s">
        <v>21</v>
      </c>
      <c r="J4661" t="s">
        <v>73</v>
      </c>
      <c r="K4661">
        <v>131</v>
      </c>
      <c r="L4661">
        <v>17.600000000000001</v>
      </c>
      <c r="M4661" t="s">
        <v>701</v>
      </c>
      <c r="N4661">
        <v>17.600000000000001</v>
      </c>
      <c r="O4661" t="s">
        <v>24</v>
      </c>
      <c r="P4661" cm="1">
        <f t="array" ref="P4661">IF(Q4661&gt;0,INDEX(Q4661:Q16795,MATCH(TRUE,INDEX(Q4661:Q16795="",,),0)-1),"")</f>
        <v>3</v>
      </c>
      <c r="Q4661">
        <f t="shared" ref="Q4661:Q4671" si="105">INT((ROW()-4660)/4)+1</f>
        <v>1</v>
      </c>
      <c r="R4661">
        <f>IF(P4661="","",0)</f>
        <v>0</v>
      </c>
    </row>
    <row r="4662" spans="1:18" x14ac:dyDescent="0.3">
      <c r="A4662" t="s">
        <v>666</v>
      </c>
      <c r="B4662" s="1">
        <v>38890</v>
      </c>
      <c r="C4662" t="s">
        <v>695</v>
      </c>
      <c r="D4662" t="s">
        <v>710</v>
      </c>
      <c r="E4662" t="s">
        <v>711</v>
      </c>
      <c r="G4662" t="s">
        <v>19</v>
      </c>
      <c r="H4662" t="s">
        <v>95</v>
      </c>
      <c r="I4662" t="s">
        <v>21</v>
      </c>
      <c r="J4662" t="s">
        <v>73</v>
      </c>
      <c r="K4662">
        <v>33</v>
      </c>
      <c r="L4662">
        <v>18</v>
      </c>
      <c r="M4662" t="s">
        <v>701</v>
      </c>
      <c r="N4662">
        <v>18</v>
      </c>
      <c r="O4662" t="s">
        <v>24</v>
      </c>
      <c r="P4662" cm="1">
        <f t="array" ref="P4662">IF(Q4662&gt;0,INDEX(Q4662:Q16796,MATCH(TRUE,INDEX(Q4662:Q16796="",,),0)-1),"")</f>
        <v>3</v>
      </c>
      <c r="Q4662">
        <f t="shared" si="105"/>
        <v>1</v>
      </c>
      <c r="R4662">
        <f>IF(P4662="","",0)</f>
        <v>0</v>
      </c>
    </row>
    <row r="4663" spans="1:18" x14ac:dyDescent="0.3">
      <c r="A4663" t="s">
        <v>666</v>
      </c>
      <c r="B4663" s="1">
        <v>38890</v>
      </c>
      <c r="C4663" t="s">
        <v>695</v>
      </c>
      <c r="D4663" t="s">
        <v>710</v>
      </c>
      <c r="E4663" t="s">
        <v>711</v>
      </c>
      <c r="G4663" s="6" t="s">
        <v>88</v>
      </c>
      <c r="H4663" t="s">
        <v>20</v>
      </c>
      <c r="I4663" t="s">
        <v>21</v>
      </c>
      <c r="J4663" t="s">
        <v>73</v>
      </c>
      <c r="K4663">
        <v>15</v>
      </c>
      <c r="L4663">
        <v>14.76</v>
      </c>
      <c r="M4663" t="s">
        <v>701</v>
      </c>
      <c r="N4663">
        <v>14.76</v>
      </c>
      <c r="O4663" t="s">
        <v>24</v>
      </c>
      <c r="P4663" cm="1">
        <f t="array" ref="P4663">IF(Q4663&gt;0,INDEX(Q4663:Q16797,MATCH(TRUE,INDEX(Q4663:Q16797="",,),0)-1),"")</f>
        <v>3</v>
      </c>
      <c r="Q4663">
        <f t="shared" si="105"/>
        <v>1</v>
      </c>
      <c r="R4663">
        <f>IF(P4663="","",0)</f>
        <v>0</v>
      </c>
    </row>
    <row r="4664" spans="1:18" x14ac:dyDescent="0.3">
      <c r="A4664" t="s">
        <v>666</v>
      </c>
      <c r="B4664" s="1">
        <v>38890</v>
      </c>
      <c r="C4664" t="s">
        <v>695</v>
      </c>
      <c r="D4664" t="s">
        <v>710</v>
      </c>
      <c r="E4664" t="s">
        <v>711</v>
      </c>
      <c r="G4664" t="s">
        <v>19</v>
      </c>
      <c r="H4664" t="s">
        <v>85</v>
      </c>
      <c r="I4664" t="s">
        <v>21</v>
      </c>
      <c r="J4664" t="s">
        <v>73</v>
      </c>
      <c r="K4664">
        <v>48</v>
      </c>
      <c r="L4664">
        <v>7.4</v>
      </c>
      <c r="M4664" t="s">
        <v>117</v>
      </c>
      <c r="N4664">
        <v>15</v>
      </c>
      <c r="P4664" cm="1">
        <f t="array" ref="P4664">IF(Q4664&gt;0,INDEX(Q4664:Q16798,MATCH(TRUE,INDEX(Q4664:Q16798="",,),0)-1),"")</f>
        <v>3</v>
      </c>
      <c r="Q4664">
        <f t="shared" si="105"/>
        <v>2</v>
      </c>
      <c r="R4664">
        <f>IF(P4664="","",0)</f>
        <v>0</v>
      </c>
    </row>
    <row r="4665" spans="1:18" x14ac:dyDescent="0.3">
      <c r="A4665" t="s">
        <v>666</v>
      </c>
      <c r="B4665" s="1">
        <v>38890</v>
      </c>
      <c r="C4665" t="s">
        <v>695</v>
      </c>
      <c r="D4665" t="s">
        <v>710</v>
      </c>
      <c r="E4665" t="s">
        <v>711</v>
      </c>
      <c r="G4665" t="s">
        <v>19</v>
      </c>
      <c r="H4665" t="s">
        <v>128</v>
      </c>
      <c r="I4665" t="s">
        <v>21</v>
      </c>
      <c r="J4665" t="s">
        <v>73</v>
      </c>
      <c r="K4665">
        <v>131</v>
      </c>
      <c r="L4665">
        <v>17.600000000000001</v>
      </c>
      <c r="M4665" t="s">
        <v>117</v>
      </c>
      <c r="N4665">
        <v>20</v>
      </c>
      <c r="P4665" cm="1">
        <f t="array" ref="P4665">IF(Q4665&gt;0,INDEX(Q4665:Q16799,MATCH(TRUE,INDEX(Q4665:Q16799="",,),0)-1),"")</f>
        <v>3</v>
      </c>
      <c r="Q4665">
        <f t="shared" si="105"/>
        <v>2</v>
      </c>
      <c r="R4665">
        <f>IF(P4665="","",0)</f>
        <v>0</v>
      </c>
    </row>
    <row r="4666" spans="1:18" x14ac:dyDescent="0.3">
      <c r="A4666" t="s">
        <v>666</v>
      </c>
      <c r="B4666" s="1">
        <v>38890</v>
      </c>
      <c r="C4666" t="s">
        <v>695</v>
      </c>
      <c r="D4666" t="s">
        <v>710</v>
      </c>
      <c r="E4666" t="s">
        <v>711</v>
      </c>
      <c r="G4666" t="s">
        <v>19</v>
      </c>
      <c r="H4666" t="s">
        <v>95</v>
      </c>
      <c r="I4666" t="s">
        <v>21</v>
      </c>
      <c r="J4666" t="s">
        <v>73</v>
      </c>
      <c r="K4666">
        <v>33</v>
      </c>
      <c r="L4666">
        <v>18</v>
      </c>
      <c r="M4666" t="s">
        <v>117</v>
      </c>
      <c r="N4666">
        <v>25</v>
      </c>
      <c r="P4666" cm="1">
        <f t="array" ref="P4666">IF(Q4666&gt;0,INDEX(Q4666:Q16800,MATCH(TRUE,INDEX(Q4666:Q16800="",,),0)-1),"")</f>
        <v>3</v>
      </c>
      <c r="Q4666">
        <f t="shared" si="105"/>
        <v>2</v>
      </c>
      <c r="R4666">
        <f>IF(P4666="","",0)</f>
        <v>0</v>
      </c>
    </row>
    <row r="4667" spans="1:18" x14ac:dyDescent="0.3">
      <c r="A4667" t="s">
        <v>666</v>
      </c>
      <c r="B4667" s="1">
        <v>38890</v>
      </c>
      <c r="C4667" t="s">
        <v>695</v>
      </c>
      <c r="D4667" t="s">
        <v>710</v>
      </c>
      <c r="E4667" t="s">
        <v>711</v>
      </c>
      <c r="G4667" s="6" t="s">
        <v>88</v>
      </c>
      <c r="H4667" t="s">
        <v>20</v>
      </c>
      <c r="I4667" t="s">
        <v>21</v>
      </c>
      <c r="J4667" t="s">
        <v>73</v>
      </c>
      <c r="K4667">
        <v>15</v>
      </c>
      <c r="L4667">
        <v>14.76</v>
      </c>
      <c r="M4667" t="s">
        <v>117</v>
      </c>
      <c r="N4667">
        <v>14.76</v>
      </c>
      <c r="P4667" cm="1">
        <f t="array" ref="P4667">IF(Q4667&gt;0,INDEX(Q4667:Q16801,MATCH(TRUE,INDEX(Q4667:Q16801="",,),0)-1),"")</f>
        <v>3</v>
      </c>
      <c r="Q4667">
        <f t="shared" si="105"/>
        <v>2</v>
      </c>
      <c r="R4667">
        <f>IF(P4667="","",0)</f>
        <v>0</v>
      </c>
    </row>
    <row r="4668" spans="1:18" x14ac:dyDescent="0.3">
      <c r="A4668" t="s">
        <v>666</v>
      </c>
      <c r="B4668" s="1">
        <v>38890</v>
      </c>
      <c r="C4668" t="s">
        <v>695</v>
      </c>
      <c r="D4668" t="s">
        <v>710</v>
      </c>
      <c r="E4668" t="s">
        <v>711</v>
      </c>
      <c r="G4668" t="s">
        <v>19</v>
      </c>
      <c r="H4668" t="s">
        <v>85</v>
      </c>
      <c r="I4668" t="s">
        <v>21</v>
      </c>
      <c r="J4668" t="s">
        <v>73</v>
      </c>
      <c r="K4668">
        <v>48</v>
      </c>
      <c r="L4668">
        <v>7.4</v>
      </c>
      <c r="M4668" t="s">
        <v>657</v>
      </c>
      <c r="N4668">
        <v>14</v>
      </c>
      <c r="P4668" cm="1">
        <f t="array" ref="P4668">IF(Q4668&gt;0,INDEX(Q4668:Q16802,MATCH(TRUE,INDEX(Q4668:Q16802="",,),0)-1),"")</f>
        <v>3</v>
      </c>
      <c r="Q4668">
        <f t="shared" si="105"/>
        <v>3</v>
      </c>
      <c r="R4668">
        <f>IF(P4668="","",0)</f>
        <v>0</v>
      </c>
    </row>
    <row r="4669" spans="1:18" x14ac:dyDescent="0.3">
      <c r="A4669" t="s">
        <v>666</v>
      </c>
      <c r="B4669" s="1">
        <v>38890</v>
      </c>
      <c r="C4669" t="s">
        <v>695</v>
      </c>
      <c r="D4669" t="s">
        <v>710</v>
      </c>
      <c r="E4669" t="s">
        <v>711</v>
      </c>
      <c r="G4669" t="s">
        <v>19</v>
      </c>
      <c r="H4669" t="s">
        <v>128</v>
      </c>
      <c r="I4669" t="s">
        <v>21</v>
      </c>
      <c r="J4669" t="s">
        <v>73</v>
      </c>
      <c r="K4669">
        <v>131</v>
      </c>
      <c r="L4669">
        <v>17.600000000000001</v>
      </c>
      <c r="M4669" t="s">
        <v>657</v>
      </c>
      <c r="N4669">
        <v>17.600000000000001</v>
      </c>
      <c r="P4669" cm="1">
        <f t="array" ref="P4669">IF(Q4669&gt;0,INDEX(Q4669:Q16803,MATCH(TRUE,INDEX(Q4669:Q16803="",,),0)-1),"")</f>
        <v>3</v>
      </c>
      <c r="Q4669">
        <f t="shared" si="105"/>
        <v>3</v>
      </c>
      <c r="R4669">
        <f>IF(P4669="","",0)</f>
        <v>0</v>
      </c>
    </row>
    <row r="4670" spans="1:18" x14ac:dyDescent="0.3">
      <c r="A4670" t="s">
        <v>666</v>
      </c>
      <c r="B4670" s="1">
        <v>38890</v>
      </c>
      <c r="C4670" t="s">
        <v>695</v>
      </c>
      <c r="D4670" t="s">
        <v>710</v>
      </c>
      <c r="E4670" t="s">
        <v>711</v>
      </c>
      <c r="G4670" t="s">
        <v>19</v>
      </c>
      <c r="H4670" t="s">
        <v>95</v>
      </c>
      <c r="I4670" t="s">
        <v>21</v>
      </c>
      <c r="J4670" t="s">
        <v>73</v>
      </c>
      <c r="K4670">
        <v>33</v>
      </c>
      <c r="L4670">
        <v>18</v>
      </c>
      <c r="M4670" t="s">
        <v>657</v>
      </c>
      <c r="N4670">
        <v>18</v>
      </c>
      <c r="P4670" cm="1">
        <f t="array" ref="P4670">IF(Q4670&gt;0,INDEX(Q4670:Q16804,MATCH(TRUE,INDEX(Q4670:Q16804="",,),0)-1),"")</f>
        <v>3</v>
      </c>
      <c r="Q4670">
        <f t="shared" si="105"/>
        <v>3</v>
      </c>
      <c r="R4670">
        <f>IF(P4670="","",0)</f>
        <v>0</v>
      </c>
    </row>
    <row r="4671" spans="1:18" x14ac:dyDescent="0.3">
      <c r="A4671" t="s">
        <v>666</v>
      </c>
      <c r="B4671" s="1">
        <v>38890</v>
      </c>
      <c r="C4671" t="s">
        <v>695</v>
      </c>
      <c r="D4671" t="s">
        <v>710</v>
      </c>
      <c r="E4671" t="s">
        <v>711</v>
      </c>
      <c r="G4671" s="6" t="s">
        <v>88</v>
      </c>
      <c r="H4671" t="s">
        <v>20</v>
      </c>
      <c r="I4671" t="s">
        <v>21</v>
      </c>
      <c r="J4671" t="s">
        <v>73</v>
      </c>
      <c r="K4671">
        <v>15</v>
      </c>
      <c r="L4671">
        <v>14.76</v>
      </c>
      <c r="M4671" t="s">
        <v>657</v>
      </c>
      <c r="N4671">
        <v>14.76</v>
      </c>
      <c r="P4671" cm="1">
        <f t="array" ref="P4671">IF(Q4671&gt;0,INDEX(Q4671:Q16805,MATCH(TRUE,INDEX(Q4671:Q16805="",,),0)-1),"")</f>
        <v>3</v>
      </c>
      <c r="Q4671">
        <f t="shared" si="105"/>
        <v>3</v>
      </c>
      <c r="R4671">
        <f>IF(P4671="","",0)</f>
        <v>0</v>
      </c>
    </row>
    <row r="4672" spans="1:18" x14ac:dyDescent="0.3">
      <c r="P4672" t="str" cm="1">
        <f t="array" ref="P4672">IF(Q4672&gt;0,INDEX(Q4672:Q16806,MATCH(TRUE,INDEX(Q4672:Q16806="",,),0)-1),"")</f>
        <v/>
      </c>
      <c r="R4672" t="str">
        <f>IF(P4672="","",0)</f>
        <v/>
      </c>
    </row>
    <row r="4673" spans="1:18" x14ac:dyDescent="0.3">
      <c r="A4673" t="s">
        <v>666</v>
      </c>
      <c r="B4673" s="1">
        <v>38854</v>
      </c>
      <c r="C4673" t="s">
        <v>82</v>
      </c>
      <c r="D4673" t="s">
        <v>712</v>
      </c>
      <c r="E4673" t="s">
        <v>713</v>
      </c>
      <c r="G4673" t="s">
        <v>19</v>
      </c>
      <c r="H4673" t="s">
        <v>20</v>
      </c>
      <c r="I4673" t="s">
        <v>45</v>
      </c>
      <c r="J4673" t="s">
        <v>93</v>
      </c>
      <c r="K4673">
        <v>83.8</v>
      </c>
      <c r="L4673">
        <v>139</v>
      </c>
      <c r="M4673" t="s">
        <v>657</v>
      </c>
      <c r="N4673">
        <v>660</v>
      </c>
      <c r="O4673" t="s">
        <v>24</v>
      </c>
      <c r="P4673" cm="1">
        <f t="array" ref="P4673">IF(Q4673&gt;0,INDEX(Q4673:Q16807,MATCH(TRUE,INDEX(Q4673:Q16807="",,),0)-1),"")</f>
        <v>6</v>
      </c>
      <c r="Q4673">
        <f>INT((ROW()-4673)/10)+1</f>
        <v>1</v>
      </c>
      <c r="R4673">
        <f>IF(P4673="","",0)</f>
        <v>0</v>
      </c>
    </row>
    <row r="4674" spans="1:18" x14ac:dyDescent="0.3">
      <c r="A4674" t="s">
        <v>666</v>
      </c>
      <c r="B4674" s="1">
        <v>38854</v>
      </c>
      <c r="C4674" t="s">
        <v>82</v>
      </c>
      <c r="D4674" t="s">
        <v>712</v>
      </c>
      <c r="E4674" t="s">
        <v>713</v>
      </c>
      <c r="G4674" t="s">
        <v>19</v>
      </c>
      <c r="H4674" t="s">
        <v>128</v>
      </c>
      <c r="I4674" t="s">
        <v>21</v>
      </c>
      <c r="J4674" t="s">
        <v>73</v>
      </c>
      <c r="K4674">
        <v>1001</v>
      </c>
      <c r="L4674">
        <v>16.95</v>
      </c>
      <c r="M4674" t="s">
        <v>657</v>
      </c>
      <c r="N4674">
        <v>16.95</v>
      </c>
      <c r="O4674" t="s">
        <v>24</v>
      </c>
      <c r="P4674" cm="1">
        <f t="array" ref="P4674">IF(Q4674&gt;0,INDEX(Q4674:Q16808,MATCH(TRUE,INDEX(Q4674:Q16808="",,),0)-1),"")</f>
        <v>6</v>
      </c>
      <c r="Q4674">
        <f t="shared" ref="Q4674:Q4732" si="106">INT((ROW()-4673)/10)+1</f>
        <v>1</v>
      </c>
      <c r="R4674">
        <f>IF(P4674="","",0)</f>
        <v>0</v>
      </c>
    </row>
    <row r="4675" spans="1:18" x14ac:dyDescent="0.3">
      <c r="A4675" t="s">
        <v>666</v>
      </c>
      <c r="B4675" s="1">
        <v>38854</v>
      </c>
      <c r="C4675" t="s">
        <v>82</v>
      </c>
      <c r="D4675" t="s">
        <v>712</v>
      </c>
      <c r="E4675" t="s">
        <v>713</v>
      </c>
      <c r="G4675" s="6" t="s">
        <v>88</v>
      </c>
      <c r="H4675" t="s">
        <v>128</v>
      </c>
      <c r="I4675" t="s">
        <v>45</v>
      </c>
      <c r="J4675" t="s">
        <v>93</v>
      </c>
      <c r="K4675">
        <v>48.6</v>
      </c>
      <c r="L4675">
        <v>39</v>
      </c>
      <c r="M4675" t="s">
        <v>657</v>
      </c>
      <c r="N4675">
        <v>39</v>
      </c>
      <c r="O4675" t="s">
        <v>24</v>
      </c>
      <c r="P4675" cm="1">
        <f t="array" ref="P4675">IF(Q4675&gt;0,INDEX(Q4675:Q16809,MATCH(TRUE,INDEX(Q4675:Q16809="",,),0)-1),"")</f>
        <v>6</v>
      </c>
      <c r="Q4675">
        <f t="shared" si="106"/>
        <v>1</v>
      </c>
      <c r="R4675">
        <f>IF(P4675="","",0)</f>
        <v>0</v>
      </c>
    </row>
    <row r="4676" spans="1:18" x14ac:dyDescent="0.3">
      <c r="A4676" t="s">
        <v>666</v>
      </c>
      <c r="B4676" s="1">
        <v>38854</v>
      </c>
      <c r="C4676" t="s">
        <v>82</v>
      </c>
      <c r="D4676" t="s">
        <v>712</v>
      </c>
      <c r="E4676" t="s">
        <v>713</v>
      </c>
      <c r="G4676" s="6" t="s">
        <v>88</v>
      </c>
      <c r="H4676" t="s">
        <v>41</v>
      </c>
      <c r="I4676" t="s">
        <v>45</v>
      </c>
      <c r="J4676" t="s">
        <v>93</v>
      </c>
      <c r="K4676">
        <v>10.4</v>
      </c>
      <c r="L4676">
        <v>190</v>
      </c>
      <c r="M4676" t="s">
        <v>657</v>
      </c>
      <c r="N4676">
        <v>190</v>
      </c>
      <c r="O4676" t="s">
        <v>24</v>
      </c>
      <c r="P4676" cm="1">
        <f t="array" ref="P4676">IF(Q4676&gt;0,INDEX(Q4676:Q16810,MATCH(TRUE,INDEX(Q4676:Q16810="",,),0)-1),"")</f>
        <v>6</v>
      </c>
      <c r="Q4676">
        <f t="shared" si="106"/>
        <v>1</v>
      </c>
      <c r="R4676">
        <f>IF(P4676="","",0)</f>
        <v>0</v>
      </c>
    </row>
    <row r="4677" spans="1:18" x14ac:dyDescent="0.3">
      <c r="A4677" t="s">
        <v>666</v>
      </c>
      <c r="B4677" s="1">
        <v>38854</v>
      </c>
      <c r="C4677" t="s">
        <v>82</v>
      </c>
      <c r="D4677" t="s">
        <v>712</v>
      </c>
      <c r="E4677" t="s">
        <v>713</v>
      </c>
      <c r="G4677" s="6" t="s">
        <v>88</v>
      </c>
      <c r="H4677" t="s">
        <v>85</v>
      </c>
      <c r="I4677" t="s">
        <v>21</v>
      </c>
      <c r="J4677" t="s">
        <v>73</v>
      </c>
      <c r="K4677">
        <v>210</v>
      </c>
      <c r="L4677">
        <v>9.8000000000000007</v>
      </c>
      <c r="M4677" t="s">
        <v>657</v>
      </c>
      <c r="N4677">
        <v>9.8000000000000007</v>
      </c>
      <c r="O4677" t="s">
        <v>24</v>
      </c>
      <c r="P4677" cm="1">
        <f t="array" ref="P4677">IF(Q4677&gt;0,INDEX(Q4677:Q16811,MATCH(TRUE,INDEX(Q4677:Q16811="",,),0)-1),"")</f>
        <v>6</v>
      </c>
      <c r="Q4677">
        <f t="shared" si="106"/>
        <v>1</v>
      </c>
      <c r="R4677">
        <f>IF(P4677="","",0)</f>
        <v>0</v>
      </c>
    </row>
    <row r="4678" spans="1:18" x14ac:dyDescent="0.3">
      <c r="A4678" t="s">
        <v>666</v>
      </c>
      <c r="B4678" s="1">
        <v>38854</v>
      </c>
      <c r="C4678" t="s">
        <v>82</v>
      </c>
      <c r="D4678" t="s">
        <v>712</v>
      </c>
      <c r="E4678" t="s">
        <v>713</v>
      </c>
      <c r="G4678" s="6" t="s">
        <v>88</v>
      </c>
      <c r="H4678" t="s">
        <v>36</v>
      </c>
      <c r="I4678" t="s">
        <v>21</v>
      </c>
      <c r="J4678" t="s">
        <v>73</v>
      </c>
      <c r="K4678">
        <v>136</v>
      </c>
      <c r="L4678">
        <v>16.100000000000001</v>
      </c>
      <c r="M4678" t="s">
        <v>657</v>
      </c>
      <c r="N4678">
        <v>16.100000000000001</v>
      </c>
      <c r="O4678" t="s">
        <v>24</v>
      </c>
      <c r="P4678" cm="1">
        <f t="array" ref="P4678">IF(Q4678&gt;0,INDEX(Q4678:Q16812,MATCH(TRUE,INDEX(Q4678:Q16812="",,),0)-1),"")</f>
        <v>6</v>
      </c>
      <c r="Q4678">
        <f t="shared" si="106"/>
        <v>1</v>
      </c>
      <c r="R4678">
        <f>IF(P4678="","",0)</f>
        <v>0</v>
      </c>
    </row>
    <row r="4679" spans="1:18" x14ac:dyDescent="0.3">
      <c r="A4679" t="s">
        <v>666</v>
      </c>
      <c r="B4679" s="1">
        <v>38854</v>
      </c>
      <c r="C4679" t="s">
        <v>82</v>
      </c>
      <c r="D4679" t="s">
        <v>712</v>
      </c>
      <c r="E4679" t="s">
        <v>713</v>
      </c>
      <c r="G4679" s="6" t="s">
        <v>88</v>
      </c>
      <c r="H4679" t="s">
        <v>67</v>
      </c>
      <c r="I4679" t="s">
        <v>21</v>
      </c>
      <c r="J4679" t="s">
        <v>73</v>
      </c>
      <c r="K4679">
        <v>171</v>
      </c>
      <c r="L4679">
        <v>10.45</v>
      </c>
      <c r="M4679" t="s">
        <v>657</v>
      </c>
      <c r="N4679">
        <v>10.45</v>
      </c>
      <c r="O4679" t="s">
        <v>24</v>
      </c>
      <c r="P4679" cm="1">
        <f t="array" ref="P4679">IF(Q4679&gt;0,INDEX(Q4679:Q16813,MATCH(TRUE,INDEX(Q4679:Q16813="",,),0)-1),"")</f>
        <v>6</v>
      </c>
      <c r="Q4679">
        <f t="shared" si="106"/>
        <v>1</v>
      </c>
      <c r="R4679">
        <f>IF(P4679="","",0)</f>
        <v>0</v>
      </c>
    </row>
    <row r="4680" spans="1:18" x14ac:dyDescent="0.3">
      <c r="A4680" t="s">
        <v>666</v>
      </c>
      <c r="B4680" s="1">
        <v>38854</v>
      </c>
      <c r="C4680" t="s">
        <v>82</v>
      </c>
      <c r="D4680" t="s">
        <v>712</v>
      </c>
      <c r="E4680" t="s">
        <v>713</v>
      </c>
      <c r="G4680" s="6" t="s">
        <v>88</v>
      </c>
      <c r="H4680" t="s">
        <v>41</v>
      </c>
      <c r="I4680" t="s">
        <v>21</v>
      </c>
      <c r="J4680" t="s">
        <v>73</v>
      </c>
      <c r="K4680">
        <v>28</v>
      </c>
      <c r="L4680">
        <v>30.45</v>
      </c>
      <c r="M4680" t="s">
        <v>657</v>
      </c>
      <c r="N4680">
        <v>30.45</v>
      </c>
      <c r="O4680" t="s">
        <v>24</v>
      </c>
      <c r="P4680" cm="1">
        <f t="array" ref="P4680">IF(Q4680&gt;0,INDEX(Q4680:Q16814,MATCH(TRUE,INDEX(Q4680:Q16814="",,),0)-1),"")</f>
        <v>6</v>
      </c>
      <c r="Q4680">
        <f t="shared" si="106"/>
        <v>1</v>
      </c>
      <c r="R4680">
        <f>IF(P4680="","",0)</f>
        <v>0</v>
      </c>
    </row>
    <row r="4681" spans="1:18" x14ac:dyDescent="0.3">
      <c r="A4681" t="s">
        <v>666</v>
      </c>
      <c r="B4681" s="1">
        <v>38854</v>
      </c>
      <c r="C4681" t="s">
        <v>82</v>
      </c>
      <c r="D4681" t="s">
        <v>712</v>
      </c>
      <c r="E4681" t="s">
        <v>713</v>
      </c>
      <c r="G4681" s="6" t="s">
        <v>88</v>
      </c>
      <c r="H4681" t="s">
        <v>95</v>
      </c>
      <c r="I4681" t="s">
        <v>21</v>
      </c>
      <c r="J4681" t="s">
        <v>73</v>
      </c>
      <c r="K4681">
        <v>188</v>
      </c>
      <c r="L4681">
        <v>19.899999999999999</v>
      </c>
      <c r="M4681" t="s">
        <v>657</v>
      </c>
      <c r="N4681">
        <v>19.899999999999999</v>
      </c>
      <c r="O4681" t="s">
        <v>24</v>
      </c>
      <c r="P4681" cm="1">
        <f t="array" ref="P4681">IF(Q4681&gt;0,INDEX(Q4681:Q16815,MATCH(TRUE,INDEX(Q4681:Q16815="",,),0)-1),"")</f>
        <v>6</v>
      </c>
      <c r="Q4681">
        <f t="shared" si="106"/>
        <v>1</v>
      </c>
      <c r="R4681">
        <f>IF(P4681="","",0)</f>
        <v>0</v>
      </c>
    </row>
    <row r="4682" spans="1:18" x14ac:dyDescent="0.3">
      <c r="A4682" t="s">
        <v>666</v>
      </c>
      <c r="B4682" s="1">
        <v>38854</v>
      </c>
      <c r="C4682" t="s">
        <v>82</v>
      </c>
      <c r="D4682" t="s">
        <v>712</v>
      </c>
      <c r="E4682" t="s">
        <v>713</v>
      </c>
      <c r="G4682" s="6" t="s">
        <v>88</v>
      </c>
      <c r="H4682" t="s">
        <v>20</v>
      </c>
      <c r="I4682" t="s">
        <v>21</v>
      </c>
      <c r="J4682" t="s">
        <v>73</v>
      </c>
      <c r="K4682">
        <v>470</v>
      </c>
      <c r="L4682">
        <v>9.6999999999999993</v>
      </c>
      <c r="M4682" t="s">
        <v>657</v>
      </c>
      <c r="N4682">
        <v>9.6999999999999993</v>
      </c>
      <c r="O4682" t="s">
        <v>24</v>
      </c>
      <c r="P4682" cm="1">
        <f t="array" ref="P4682">IF(Q4682&gt;0,INDEX(Q4682:Q16816,MATCH(TRUE,INDEX(Q4682:Q16816="",,),0)-1),"")</f>
        <v>6</v>
      </c>
      <c r="Q4682">
        <f t="shared" si="106"/>
        <v>1</v>
      </c>
      <c r="R4682">
        <f>IF(P4682="","",0)</f>
        <v>0</v>
      </c>
    </row>
    <row r="4683" spans="1:18" x14ac:dyDescent="0.3">
      <c r="A4683" t="s">
        <v>666</v>
      </c>
      <c r="B4683" s="1">
        <v>38854</v>
      </c>
      <c r="C4683" t="s">
        <v>82</v>
      </c>
      <c r="D4683" t="s">
        <v>712</v>
      </c>
      <c r="E4683" t="s">
        <v>713</v>
      </c>
      <c r="G4683" t="s">
        <v>19</v>
      </c>
      <c r="H4683" t="s">
        <v>20</v>
      </c>
      <c r="I4683" t="s">
        <v>45</v>
      </c>
      <c r="J4683" t="s">
        <v>93</v>
      </c>
      <c r="K4683">
        <v>83.8</v>
      </c>
      <c r="L4683">
        <v>139</v>
      </c>
      <c r="M4683" t="s">
        <v>189</v>
      </c>
      <c r="N4683">
        <v>350</v>
      </c>
      <c r="P4683" cm="1">
        <f t="array" ref="P4683">IF(Q4683&gt;0,INDEX(Q4683:Q16817,MATCH(TRUE,INDEX(Q4683:Q16817="",,),0)-1),"")</f>
        <v>6</v>
      </c>
      <c r="Q4683">
        <f t="shared" si="106"/>
        <v>2</v>
      </c>
      <c r="R4683">
        <f>IF(P4683="","",0)</f>
        <v>0</v>
      </c>
    </row>
    <row r="4684" spans="1:18" x14ac:dyDescent="0.3">
      <c r="A4684" t="s">
        <v>666</v>
      </c>
      <c r="B4684" s="1">
        <v>38854</v>
      </c>
      <c r="C4684" t="s">
        <v>82</v>
      </c>
      <c r="D4684" t="s">
        <v>712</v>
      </c>
      <c r="E4684" t="s">
        <v>713</v>
      </c>
      <c r="G4684" t="s">
        <v>19</v>
      </c>
      <c r="H4684" t="s">
        <v>128</v>
      </c>
      <c r="I4684" t="s">
        <v>21</v>
      </c>
      <c r="J4684" t="s">
        <v>73</v>
      </c>
      <c r="K4684">
        <v>1001</v>
      </c>
      <c r="L4684">
        <v>16.95</v>
      </c>
      <c r="M4684" t="s">
        <v>189</v>
      </c>
      <c r="N4684">
        <v>40</v>
      </c>
      <c r="P4684" cm="1">
        <f t="array" ref="P4684">IF(Q4684&gt;0,INDEX(Q4684:Q16818,MATCH(TRUE,INDEX(Q4684:Q16818="",,),0)-1),"")</f>
        <v>6</v>
      </c>
      <c r="Q4684">
        <f t="shared" si="106"/>
        <v>2</v>
      </c>
      <c r="R4684">
        <f>IF(P4684="","",0)</f>
        <v>0</v>
      </c>
    </row>
    <row r="4685" spans="1:18" x14ac:dyDescent="0.3">
      <c r="A4685" t="s">
        <v>666</v>
      </c>
      <c r="B4685" s="1">
        <v>38854</v>
      </c>
      <c r="C4685" t="s">
        <v>82</v>
      </c>
      <c r="D4685" t="s">
        <v>712</v>
      </c>
      <c r="E4685" t="s">
        <v>713</v>
      </c>
      <c r="G4685" s="6" t="s">
        <v>88</v>
      </c>
      <c r="H4685" t="s">
        <v>128</v>
      </c>
      <c r="I4685" t="s">
        <v>45</v>
      </c>
      <c r="J4685" t="s">
        <v>93</v>
      </c>
      <c r="K4685">
        <v>48.6</v>
      </c>
      <c r="L4685">
        <v>39</v>
      </c>
      <c r="M4685" t="s">
        <v>189</v>
      </c>
      <c r="N4685">
        <v>39</v>
      </c>
      <c r="P4685" cm="1">
        <f t="array" ref="P4685">IF(Q4685&gt;0,INDEX(Q4685:Q16819,MATCH(TRUE,INDEX(Q4685:Q16819="",,),0)-1),"")</f>
        <v>6</v>
      </c>
      <c r="Q4685">
        <f t="shared" si="106"/>
        <v>2</v>
      </c>
      <c r="R4685">
        <f>IF(P4685="","",0)</f>
        <v>0</v>
      </c>
    </row>
    <row r="4686" spans="1:18" x14ac:dyDescent="0.3">
      <c r="A4686" t="s">
        <v>666</v>
      </c>
      <c r="B4686" s="1">
        <v>38854</v>
      </c>
      <c r="C4686" t="s">
        <v>82</v>
      </c>
      <c r="D4686" t="s">
        <v>712</v>
      </c>
      <c r="E4686" t="s">
        <v>713</v>
      </c>
      <c r="G4686" s="6" t="s">
        <v>88</v>
      </c>
      <c r="H4686" t="s">
        <v>41</v>
      </c>
      <c r="I4686" t="s">
        <v>45</v>
      </c>
      <c r="J4686" t="s">
        <v>93</v>
      </c>
      <c r="K4686">
        <v>10.4</v>
      </c>
      <c r="L4686">
        <v>190</v>
      </c>
      <c r="M4686" t="s">
        <v>189</v>
      </c>
      <c r="N4686">
        <v>190</v>
      </c>
      <c r="P4686" cm="1">
        <f t="array" ref="P4686">IF(Q4686&gt;0,INDEX(Q4686:Q16820,MATCH(TRUE,INDEX(Q4686:Q16820="",,),0)-1),"")</f>
        <v>6</v>
      </c>
      <c r="Q4686">
        <f t="shared" si="106"/>
        <v>2</v>
      </c>
      <c r="R4686">
        <f>IF(P4686="","",0)</f>
        <v>0</v>
      </c>
    </row>
    <row r="4687" spans="1:18" x14ac:dyDescent="0.3">
      <c r="A4687" t="s">
        <v>666</v>
      </c>
      <c r="B4687" s="1">
        <v>38854</v>
      </c>
      <c r="C4687" t="s">
        <v>82</v>
      </c>
      <c r="D4687" t="s">
        <v>712</v>
      </c>
      <c r="E4687" t="s">
        <v>713</v>
      </c>
      <c r="G4687" s="6" t="s">
        <v>88</v>
      </c>
      <c r="H4687" t="s">
        <v>85</v>
      </c>
      <c r="I4687" t="s">
        <v>21</v>
      </c>
      <c r="J4687" t="s">
        <v>73</v>
      </c>
      <c r="K4687">
        <v>210</v>
      </c>
      <c r="L4687">
        <v>9.8000000000000007</v>
      </c>
      <c r="M4687" t="s">
        <v>189</v>
      </c>
      <c r="N4687">
        <v>9.8000000000000007</v>
      </c>
      <c r="P4687" cm="1">
        <f t="array" ref="P4687">IF(Q4687&gt;0,INDEX(Q4687:Q16821,MATCH(TRUE,INDEX(Q4687:Q16821="",,),0)-1),"")</f>
        <v>6</v>
      </c>
      <c r="Q4687">
        <f t="shared" si="106"/>
        <v>2</v>
      </c>
      <c r="R4687">
        <f>IF(P4687="","",0)</f>
        <v>0</v>
      </c>
    </row>
    <row r="4688" spans="1:18" x14ac:dyDescent="0.3">
      <c r="A4688" t="s">
        <v>666</v>
      </c>
      <c r="B4688" s="1">
        <v>38854</v>
      </c>
      <c r="C4688" t="s">
        <v>82</v>
      </c>
      <c r="D4688" t="s">
        <v>712</v>
      </c>
      <c r="E4688" t="s">
        <v>713</v>
      </c>
      <c r="G4688" s="6" t="s">
        <v>88</v>
      </c>
      <c r="H4688" t="s">
        <v>36</v>
      </c>
      <c r="I4688" t="s">
        <v>21</v>
      </c>
      <c r="J4688" t="s">
        <v>73</v>
      </c>
      <c r="K4688">
        <v>136</v>
      </c>
      <c r="L4688">
        <v>16.100000000000001</v>
      </c>
      <c r="M4688" t="s">
        <v>189</v>
      </c>
      <c r="N4688">
        <v>16.100000000000001</v>
      </c>
      <c r="P4688" cm="1">
        <f t="array" ref="P4688">IF(Q4688&gt;0,INDEX(Q4688:Q16822,MATCH(TRUE,INDEX(Q4688:Q16822="",,),0)-1),"")</f>
        <v>6</v>
      </c>
      <c r="Q4688">
        <f t="shared" si="106"/>
        <v>2</v>
      </c>
      <c r="R4688">
        <f>IF(P4688="","",0)</f>
        <v>0</v>
      </c>
    </row>
    <row r="4689" spans="1:18" x14ac:dyDescent="0.3">
      <c r="A4689" t="s">
        <v>666</v>
      </c>
      <c r="B4689" s="1">
        <v>38854</v>
      </c>
      <c r="C4689" t="s">
        <v>82</v>
      </c>
      <c r="D4689" t="s">
        <v>712</v>
      </c>
      <c r="E4689" t="s">
        <v>713</v>
      </c>
      <c r="G4689" s="6" t="s">
        <v>88</v>
      </c>
      <c r="H4689" t="s">
        <v>67</v>
      </c>
      <c r="I4689" t="s">
        <v>21</v>
      </c>
      <c r="J4689" t="s">
        <v>73</v>
      </c>
      <c r="K4689">
        <v>171</v>
      </c>
      <c r="L4689">
        <v>10.45</v>
      </c>
      <c r="M4689" t="s">
        <v>189</v>
      </c>
      <c r="N4689">
        <v>10.45</v>
      </c>
      <c r="P4689" cm="1">
        <f t="array" ref="P4689">IF(Q4689&gt;0,INDEX(Q4689:Q16823,MATCH(TRUE,INDEX(Q4689:Q16823="",,),0)-1),"")</f>
        <v>6</v>
      </c>
      <c r="Q4689">
        <f t="shared" si="106"/>
        <v>2</v>
      </c>
      <c r="R4689">
        <f>IF(P4689="","",0)</f>
        <v>0</v>
      </c>
    </row>
    <row r="4690" spans="1:18" x14ac:dyDescent="0.3">
      <c r="A4690" t="s">
        <v>666</v>
      </c>
      <c r="B4690" s="1">
        <v>38854</v>
      </c>
      <c r="C4690" t="s">
        <v>82</v>
      </c>
      <c r="D4690" t="s">
        <v>712</v>
      </c>
      <c r="E4690" t="s">
        <v>713</v>
      </c>
      <c r="G4690" s="6" t="s">
        <v>88</v>
      </c>
      <c r="H4690" t="s">
        <v>41</v>
      </c>
      <c r="I4690" t="s">
        <v>21</v>
      </c>
      <c r="J4690" t="s">
        <v>73</v>
      </c>
      <c r="K4690">
        <v>28</v>
      </c>
      <c r="L4690">
        <v>30.45</v>
      </c>
      <c r="M4690" t="s">
        <v>189</v>
      </c>
      <c r="N4690">
        <v>30.45</v>
      </c>
      <c r="P4690" cm="1">
        <f t="array" ref="P4690">IF(Q4690&gt;0,INDEX(Q4690:Q16824,MATCH(TRUE,INDEX(Q4690:Q16824="",,),0)-1),"")</f>
        <v>6</v>
      </c>
      <c r="Q4690">
        <f t="shared" si="106"/>
        <v>2</v>
      </c>
      <c r="R4690">
        <f>IF(P4690="","",0)</f>
        <v>0</v>
      </c>
    </row>
    <row r="4691" spans="1:18" x14ac:dyDescent="0.3">
      <c r="A4691" t="s">
        <v>666</v>
      </c>
      <c r="B4691" s="1">
        <v>38854</v>
      </c>
      <c r="C4691" t="s">
        <v>82</v>
      </c>
      <c r="D4691" t="s">
        <v>712</v>
      </c>
      <c r="E4691" t="s">
        <v>713</v>
      </c>
      <c r="G4691" s="6" t="s">
        <v>88</v>
      </c>
      <c r="H4691" t="s">
        <v>95</v>
      </c>
      <c r="I4691" t="s">
        <v>21</v>
      </c>
      <c r="J4691" t="s">
        <v>73</v>
      </c>
      <c r="K4691">
        <v>188</v>
      </c>
      <c r="L4691">
        <v>19.899999999999999</v>
      </c>
      <c r="M4691" t="s">
        <v>189</v>
      </c>
      <c r="N4691">
        <v>19.899999999999999</v>
      </c>
      <c r="P4691" cm="1">
        <f t="array" ref="P4691">IF(Q4691&gt;0,INDEX(Q4691:Q16825,MATCH(TRUE,INDEX(Q4691:Q16825="",,),0)-1),"")</f>
        <v>6</v>
      </c>
      <c r="Q4691">
        <f t="shared" si="106"/>
        <v>2</v>
      </c>
      <c r="R4691">
        <f>IF(P4691="","",0)</f>
        <v>0</v>
      </c>
    </row>
    <row r="4692" spans="1:18" x14ac:dyDescent="0.3">
      <c r="A4692" t="s">
        <v>666</v>
      </c>
      <c r="B4692" s="1">
        <v>38854</v>
      </c>
      <c r="C4692" t="s">
        <v>82</v>
      </c>
      <c r="D4692" t="s">
        <v>712</v>
      </c>
      <c r="E4692" t="s">
        <v>713</v>
      </c>
      <c r="G4692" s="6" t="s">
        <v>88</v>
      </c>
      <c r="H4692" t="s">
        <v>20</v>
      </c>
      <c r="I4692" t="s">
        <v>21</v>
      </c>
      <c r="J4692" t="s">
        <v>73</v>
      </c>
      <c r="K4692">
        <v>470</v>
      </c>
      <c r="L4692">
        <v>9.6999999999999993</v>
      </c>
      <c r="M4692" t="s">
        <v>189</v>
      </c>
      <c r="N4692">
        <v>9.6999999999999993</v>
      </c>
      <c r="P4692" cm="1">
        <f t="array" ref="P4692">IF(Q4692&gt;0,INDEX(Q4692:Q16826,MATCH(TRUE,INDEX(Q4692:Q16826="",,),0)-1),"")</f>
        <v>6</v>
      </c>
      <c r="Q4692">
        <f t="shared" si="106"/>
        <v>2</v>
      </c>
      <c r="R4692">
        <f>IF(P4692="","",0)</f>
        <v>0</v>
      </c>
    </row>
    <row r="4693" spans="1:18" x14ac:dyDescent="0.3">
      <c r="A4693" t="s">
        <v>666</v>
      </c>
      <c r="B4693" s="1">
        <v>38854</v>
      </c>
      <c r="C4693" t="s">
        <v>82</v>
      </c>
      <c r="D4693" t="s">
        <v>712</v>
      </c>
      <c r="E4693" t="s">
        <v>713</v>
      </c>
      <c r="G4693" t="s">
        <v>19</v>
      </c>
      <c r="H4693" t="s">
        <v>20</v>
      </c>
      <c r="I4693" t="s">
        <v>45</v>
      </c>
      <c r="J4693" t="s">
        <v>93</v>
      </c>
      <c r="K4693">
        <v>83.8</v>
      </c>
      <c r="L4693">
        <v>139</v>
      </c>
      <c r="M4693" t="s">
        <v>117</v>
      </c>
      <c r="N4693">
        <v>360</v>
      </c>
      <c r="P4693" cm="1">
        <f t="array" ref="P4693">IF(Q4693&gt;0,INDEX(Q4693:Q16827,MATCH(TRUE,INDEX(Q4693:Q16827="",,),0)-1),"")</f>
        <v>6</v>
      </c>
      <c r="Q4693">
        <f t="shared" si="106"/>
        <v>3</v>
      </c>
      <c r="R4693">
        <f>IF(P4693="","",0)</f>
        <v>0</v>
      </c>
    </row>
    <row r="4694" spans="1:18" x14ac:dyDescent="0.3">
      <c r="A4694" t="s">
        <v>666</v>
      </c>
      <c r="B4694" s="1">
        <v>38854</v>
      </c>
      <c r="C4694" t="s">
        <v>82</v>
      </c>
      <c r="D4694" t="s">
        <v>712</v>
      </c>
      <c r="E4694" t="s">
        <v>713</v>
      </c>
      <c r="G4694" t="s">
        <v>19</v>
      </c>
      <c r="H4694" t="s">
        <v>128</v>
      </c>
      <c r="I4694" t="s">
        <v>21</v>
      </c>
      <c r="J4694" t="s">
        <v>73</v>
      </c>
      <c r="K4694">
        <v>1001</v>
      </c>
      <c r="L4694">
        <v>16.95</v>
      </c>
      <c r="M4694" t="s">
        <v>117</v>
      </c>
      <c r="N4694">
        <v>30</v>
      </c>
      <c r="P4694" cm="1">
        <f t="array" ref="P4694">IF(Q4694&gt;0,INDEX(Q4694:Q16828,MATCH(TRUE,INDEX(Q4694:Q16828="",,),0)-1),"")</f>
        <v>6</v>
      </c>
      <c r="Q4694">
        <f t="shared" si="106"/>
        <v>3</v>
      </c>
      <c r="R4694">
        <f>IF(P4694="","",0)</f>
        <v>0</v>
      </c>
    </row>
    <row r="4695" spans="1:18" x14ac:dyDescent="0.3">
      <c r="A4695" t="s">
        <v>666</v>
      </c>
      <c r="B4695" s="1">
        <v>38854</v>
      </c>
      <c r="C4695" t="s">
        <v>82</v>
      </c>
      <c r="D4695" t="s">
        <v>712</v>
      </c>
      <c r="E4695" t="s">
        <v>713</v>
      </c>
      <c r="G4695" s="6" t="s">
        <v>88</v>
      </c>
      <c r="H4695" t="s">
        <v>128</v>
      </c>
      <c r="I4695" t="s">
        <v>45</v>
      </c>
      <c r="J4695" t="s">
        <v>93</v>
      </c>
      <c r="K4695">
        <v>48.6</v>
      </c>
      <c r="L4695">
        <v>39</v>
      </c>
      <c r="M4695" t="s">
        <v>117</v>
      </c>
      <c r="N4695">
        <v>39</v>
      </c>
      <c r="P4695" cm="1">
        <f t="array" ref="P4695">IF(Q4695&gt;0,INDEX(Q4695:Q16829,MATCH(TRUE,INDEX(Q4695:Q16829="",,),0)-1),"")</f>
        <v>6</v>
      </c>
      <c r="Q4695">
        <f t="shared" si="106"/>
        <v>3</v>
      </c>
      <c r="R4695">
        <f>IF(P4695="","",0)</f>
        <v>0</v>
      </c>
    </row>
    <row r="4696" spans="1:18" x14ac:dyDescent="0.3">
      <c r="A4696" t="s">
        <v>666</v>
      </c>
      <c r="B4696" s="1">
        <v>38854</v>
      </c>
      <c r="C4696" t="s">
        <v>82</v>
      </c>
      <c r="D4696" t="s">
        <v>712</v>
      </c>
      <c r="E4696" t="s">
        <v>713</v>
      </c>
      <c r="G4696" s="6" t="s">
        <v>88</v>
      </c>
      <c r="H4696" t="s">
        <v>41</v>
      </c>
      <c r="I4696" t="s">
        <v>45</v>
      </c>
      <c r="J4696" t="s">
        <v>93</v>
      </c>
      <c r="K4696">
        <v>10.4</v>
      </c>
      <c r="L4696">
        <v>190</v>
      </c>
      <c r="M4696" t="s">
        <v>117</v>
      </c>
      <c r="N4696">
        <v>190</v>
      </c>
      <c r="P4696" cm="1">
        <f t="array" ref="P4696">IF(Q4696&gt;0,INDEX(Q4696:Q16830,MATCH(TRUE,INDEX(Q4696:Q16830="",,),0)-1),"")</f>
        <v>6</v>
      </c>
      <c r="Q4696">
        <f t="shared" si="106"/>
        <v>3</v>
      </c>
      <c r="R4696">
        <f>IF(P4696="","",0)</f>
        <v>0</v>
      </c>
    </row>
    <row r="4697" spans="1:18" x14ac:dyDescent="0.3">
      <c r="A4697" t="s">
        <v>666</v>
      </c>
      <c r="B4697" s="1">
        <v>38854</v>
      </c>
      <c r="C4697" t="s">
        <v>82</v>
      </c>
      <c r="D4697" t="s">
        <v>712</v>
      </c>
      <c r="E4697" t="s">
        <v>713</v>
      </c>
      <c r="G4697" s="6" t="s">
        <v>88</v>
      </c>
      <c r="H4697" t="s">
        <v>85</v>
      </c>
      <c r="I4697" t="s">
        <v>21</v>
      </c>
      <c r="J4697" t="s">
        <v>73</v>
      </c>
      <c r="K4697">
        <v>210</v>
      </c>
      <c r="L4697">
        <v>9.8000000000000007</v>
      </c>
      <c r="M4697" t="s">
        <v>117</v>
      </c>
      <c r="N4697">
        <v>9.8000000000000007</v>
      </c>
      <c r="P4697" cm="1">
        <f t="array" ref="P4697">IF(Q4697&gt;0,INDEX(Q4697:Q16831,MATCH(TRUE,INDEX(Q4697:Q16831="",,),0)-1),"")</f>
        <v>6</v>
      </c>
      <c r="Q4697">
        <f t="shared" si="106"/>
        <v>3</v>
      </c>
      <c r="R4697">
        <f>IF(P4697="","",0)</f>
        <v>0</v>
      </c>
    </row>
    <row r="4698" spans="1:18" x14ac:dyDescent="0.3">
      <c r="A4698" t="s">
        <v>666</v>
      </c>
      <c r="B4698" s="1">
        <v>38854</v>
      </c>
      <c r="C4698" t="s">
        <v>82</v>
      </c>
      <c r="D4698" t="s">
        <v>712</v>
      </c>
      <c r="E4698" t="s">
        <v>713</v>
      </c>
      <c r="G4698" s="6" t="s">
        <v>88</v>
      </c>
      <c r="H4698" t="s">
        <v>36</v>
      </c>
      <c r="I4698" t="s">
        <v>21</v>
      </c>
      <c r="J4698" t="s">
        <v>73</v>
      </c>
      <c r="K4698">
        <v>136</v>
      </c>
      <c r="L4698">
        <v>16.100000000000001</v>
      </c>
      <c r="M4698" t="s">
        <v>117</v>
      </c>
      <c r="N4698">
        <v>16.100000000000001</v>
      </c>
      <c r="P4698" cm="1">
        <f t="array" ref="P4698">IF(Q4698&gt;0,INDEX(Q4698:Q16832,MATCH(TRUE,INDEX(Q4698:Q16832="",,),0)-1),"")</f>
        <v>6</v>
      </c>
      <c r="Q4698">
        <f t="shared" si="106"/>
        <v>3</v>
      </c>
      <c r="R4698">
        <f>IF(P4698="","",0)</f>
        <v>0</v>
      </c>
    </row>
    <row r="4699" spans="1:18" x14ac:dyDescent="0.3">
      <c r="A4699" t="s">
        <v>666</v>
      </c>
      <c r="B4699" s="1">
        <v>38854</v>
      </c>
      <c r="C4699" t="s">
        <v>82</v>
      </c>
      <c r="D4699" t="s">
        <v>712</v>
      </c>
      <c r="E4699" t="s">
        <v>713</v>
      </c>
      <c r="G4699" s="6" t="s">
        <v>88</v>
      </c>
      <c r="H4699" t="s">
        <v>67</v>
      </c>
      <c r="I4699" t="s">
        <v>21</v>
      </c>
      <c r="J4699" t="s">
        <v>73</v>
      </c>
      <c r="K4699">
        <v>171</v>
      </c>
      <c r="L4699">
        <v>10.45</v>
      </c>
      <c r="M4699" t="s">
        <v>117</v>
      </c>
      <c r="N4699">
        <v>10.45</v>
      </c>
      <c r="P4699" cm="1">
        <f t="array" ref="P4699">IF(Q4699&gt;0,INDEX(Q4699:Q16833,MATCH(TRUE,INDEX(Q4699:Q16833="",,),0)-1),"")</f>
        <v>6</v>
      </c>
      <c r="Q4699">
        <f t="shared" si="106"/>
        <v>3</v>
      </c>
      <c r="R4699">
        <f>IF(P4699="","",0)</f>
        <v>0</v>
      </c>
    </row>
    <row r="4700" spans="1:18" x14ac:dyDescent="0.3">
      <c r="A4700" t="s">
        <v>666</v>
      </c>
      <c r="B4700" s="1">
        <v>38854</v>
      </c>
      <c r="C4700" t="s">
        <v>82</v>
      </c>
      <c r="D4700" t="s">
        <v>712</v>
      </c>
      <c r="E4700" t="s">
        <v>713</v>
      </c>
      <c r="G4700" s="6" t="s">
        <v>88</v>
      </c>
      <c r="H4700" t="s">
        <v>41</v>
      </c>
      <c r="I4700" t="s">
        <v>21</v>
      </c>
      <c r="J4700" t="s">
        <v>73</v>
      </c>
      <c r="K4700">
        <v>28</v>
      </c>
      <c r="L4700">
        <v>30.45</v>
      </c>
      <c r="M4700" t="s">
        <v>117</v>
      </c>
      <c r="N4700">
        <v>30.45</v>
      </c>
      <c r="P4700" cm="1">
        <f t="array" ref="P4700">IF(Q4700&gt;0,INDEX(Q4700:Q16834,MATCH(TRUE,INDEX(Q4700:Q16834="",,),0)-1),"")</f>
        <v>6</v>
      </c>
      <c r="Q4700">
        <f t="shared" si="106"/>
        <v>3</v>
      </c>
      <c r="R4700">
        <f>IF(P4700="","",0)</f>
        <v>0</v>
      </c>
    </row>
    <row r="4701" spans="1:18" x14ac:dyDescent="0.3">
      <c r="A4701" t="s">
        <v>666</v>
      </c>
      <c r="B4701" s="1">
        <v>38854</v>
      </c>
      <c r="C4701" t="s">
        <v>82</v>
      </c>
      <c r="D4701" t="s">
        <v>712</v>
      </c>
      <c r="E4701" t="s">
        <v>713</v>
      </c>
      <c r="G4701" s="6" t="s">
        <v>88</v>
      </c>
      <c r="H4701" t="s">
        <v>95</v>
      </c>
      <c r="I4701" t="s">
        <v>21</v>
      </c>
      <c r="J4701" t="s">
        <v>73</v>
      </c>
      <c r="K4701">
        <v>188</v>
      </c>
      <c r="L4701">
        <v>19.899999999999999</v>
      </c>
      <c r="M4701" t="s">
        <v>117</v>
      </c>
      <c r="N4701">
        <v>19.899999999999999</v>
      </c>
      <c r="P4701" cm="1">
        <f t="array" ref="P4701">IF(Q4701&gt;0,INDEX(Q4701:Q16835,MATCH(TRUE,INDEX(Q4701:Q16835="",,),0)-1),"")</f>
        <v>6</v>
      </c>
      <c r="Q4701">
        <f t="shared" si="106"/>
        <v>3</v>
      </c>
      <c r="R4701">
        <f>IF(P4701="","",0)</f>
        <v>0</v>
      </c>
    </row>
    <row r="4702" spans="1:18" x14ac:dyDescent="0.3">
      <c r="A4702" t="s">
        <v>666</v>
      </c>
      <c r="B4702" s="1">
        <v>38854</v>
      </c>
      <c r="C4702" t="s">
        <v>82</v>
      </c>
      <c r="D4702" t="s">
        <v>712</v>
      </c>
      <c r="E4702" t="s">
        <v>713</v>
      </c>
      <c r="G4702" s="6" t="s">
        <v>88</v>
      </c>
      <c r="H4702" t="s">
        <v>20</v>
      </c>
      <c r="I4702" t="s">
        <v>21</v>
      </c>
      <c r="J4702" t="s">
        <v>73</v>
      </c>
      <c r="K4702">
        <v>470</v>
      </c>
      <c r="L4702">
        <v>9.6999999999999993</v>
      </c>
      <c r="M4702" t="s">
        <v>117</v>
      </c>
      <c r="N4702">
        <v>9.6999999999999993</v>
      </c>
      <c r="P4702" cm="1">
        <f t="array" ref="P4702">IF(Q4702&gt;0,INDEX(Q4702:Q16836,MATCH(TRUE,INDEX(Q4702:Q16836="",,),0)-1),"")</f>
        <v>6</v>
      </c>
      <c r="Q4702">
        <f t="shared" si="106"/>
        <v>3</v>
      </c>
      <c r="R4702">
        <f>IF(P4702="","",0)</f>
        <v>0</v>
      </c>
    </row>
    <row r="4703" spans="1:18" x14ac:dyDescent="0.3">
      <c r="A4703" t="s">
        <v>666</v>
      </c>
      <c r="B4703" s="1">
        <v>38854</v>
      </c>
      <c r="C4703" t="s">
        <v>82</v>
      </c>
      <c r="D4703" t="s">
        <v>712</v>
      </c>
      <c r="E4703" t="s">
        <v>713</v>
      </c>
      <c r="G4703" t="s">
        <v>19</v>
      </c>
      <c r="H4703" t="s">
        <v>20</v>
      </c>
      <c r="I4703" t="s">
        <v>45</v>
      </c>
      <c r="J4703" t="s">
        <v>93</v>
      </c>
      <c r="K4703">
        <v>83.8</v>
      </c>
      <c r="L4703">
        <v>139</v>
      </c>
      <c r="M4703" t="s">
        <v>714</v>
      </c>
      <c r="N4703">
        <v>139</v>
      </c>
      <c r="P4703" cm="1">
        <f t="array" ref="P4703">IF(Q4703&gt;0,INDEX(Q4703:Q16837,MATCH(TRUE,INDEX(Q4703:Q16837="",,),0)-1),"")</f>
        <v>6</v>
      </c>
      <c r="Q4703">
        <f t="shared" si="106"/>
        <v>4</v>
      </c>
      <c r="R4703">
        <f>IF(P4703="","",0)</f>
        <v>0</v>
      </c>
    </row>
    <row r="4704" spans="1:18" x14ac:dyDescent="0.3">
      <c r="A4704" t="s">
        <v>666</v>
      </c>
      <c r="B4704" s="1">
        <v>38854</v>
      </c>
      <c r="C4704" t="s">
        <v>82</v>
      </c>
      <c r="D4704" t="s">
        <v>712</v>
      </c>
      <c r="E4704" t="s">
        <v>713</v>
      </c>
      <c r="G4704" t="s">
        <v>19</v>
      </c>
      <c r="H4704" t="s">
        <v>128</v>
      </c>
      <c r="I4704" t="s">
        <v>21</v>
      </c>
      <c r="J4704" t="s">
        <v>73</v>
      </c>
      <c r="K4704">
        <v>1001</v>
      </c>
      <c r="L4704">
        <v>16.95</v>
      </c>
      <c r="M4704" t="s">
        <v>714</v>
      </c>
      <c r="N4704">
        <v>30.15</v>
      </c>
      <c r="P4704" cm="1">
        <f t="array" ref="P4704">IF(Q4704&gt;0,INDEX(Q4704:Q16838,MATCH(TRUE,INDEX(Q4704:Q16838="",,),0)-1),"")</f>
        <v>6</v>
      </c>
      <c r="Q4704">
        <f t="shared" si="106"/>
        <v>4</v>
      </c>
      <c r="R4704">
        <f>IF(P4704="","",0)</f>
        <v>0</v>
      </c>
    </row>
    <row r="4705" spans="1:18" x14ac:dyDescent="0.3">
      <c r="A4705" t="s">
        <v>666</v>
      </c>
      <c r="B4705" s="1">
        <v>38854</v>
      </c>
      <c r="C4705" t="s">
        <v>82</v>
      </c>
      <c r="D4705" t="s">
        <v>712</v>
      </c>
      <c r="E4705" t="s">
        <v>713</v>
      </c>
      <c r="G4705" s="6" t="s">
        <v>88</v>
      </c>
      <c r="H4705" t="s">
        <v>128</v>
      </c>
      <c r="I4705" t="s">
        <v>45</v>
      </c>
      <c r="J4705" t="s">
        <v>93</v>
      </c>
      <c r="K4705">
        <v>48.6</v>
      </c>
      <c r="L4705">
        <v>39</v>
      </c>
      <c r="M4705" t="s">
        <v>714</v>
      </c>
      <c r="N4705">
        <v>39</v>
      </c>
      <c r="P4705" cm="1">
        <f t="array" ref="P4705">IF(Q4705&gt;0,INDEX(Q4705:Q16839,MATCH(TRUE,INDEX(Q4705:Q16839="",,),0)-1),"")</f>
        <v>6</v>
      </c>
      <c r="Q4705">
        <f t="shared" si="106"/>
        <v>4</v>
      </c>
      <c r="R4705">
        <f>IF(P4705="","",0)</f>
        <v>0</v>
      </c>
    </row>
    <row r="4706" spans="1:18" x14ac:dyDescent="0.3">
      <c r="A4706" t="s">
        <v>666</v>
      </c>
      <c r="B4706" s="1">
        <v>38854</v>
      </c>
      <c r="C4706" t="s">
        <v>82</v>
      </c>
      <c r="D4706" t="s">
        <v>712</v>
      </c>
      <c r="E4706" t="s">
        <v>713</v>
      </c>
      <c r="G4706" s="6" t="s">
        <v>88</v>
      </c>
      <c r="H4706" t="s">
        <v>41</v>
      </c>
      <c r="I4706" t="s">
        <v>45</v>
      </c>
      <c r="J4706" t="s">
        <v>93</v>
      </c>
      <c r="K4706">
        <v>10.4</v>
      </c>
      <c r="L4706">
        <v>190</v>
      </c>
      <c r="M4706" t="s">
        <v>714</v>
      </c>
      <c r="N4706">
        <v>190</v>
      </c>
      <c r="P4706" cm="1">
        <f t="array" ref="P4706">IF(Q4706&gt;0,INDEX(Q4706:Q16840,MATCH(TRUE,INDEX(Q4706:Q16840="",,),0)-1),"")</f>
        <v>6</v>
      </c>
      <c r="Q4706">
        <f t="shared" si="106"/>
        <v>4</v>
      </c>
      <c r="R4706">
        <f>IF(P4706="","",0)</f>
        <v>0</v>
      </c>
    </row>
    <row r="4707" spans="1:18" x14ac:dyDescent="0.3">
      <c r="A4707" t="s">
        <v>666</v>
      </c>
      <c r="B4707" s="1">
        <v>38854</v>
      </c>
      <c r="C4707" t="s">
        <v>82</v>
      </c>
      <c r="D4707" t="s">
        <v>712</v>
      </c>
      <c r="E4707" t="s">
        <v>713</v>
      </c>
      <c r="G4707" s="6" t="s">
        <v>88</v>
      </c>
      <c r="H4707" t="s">
        <v>85</v>
      </c>
      <c r="I4707" t="s">
        <v>21</v>
      </c>
      <c r="J4707" t="s">
        <v>73</v>
      </c>
      <c r="K4707">
        <v>210</v>
      </c>
      <c r="L4707">
        <v>9.8000000000000007</v>
      </c>
      <c r="M4707" t="s">
        <v>714</v>
      </c>
      <c r="N4707">
        <v>9.8000000000000007</v>
      </c>
      <c r="P4707" cm="1">
        <f t="array" ref="P4707">IF(Q4707&gt;0,INDEX(Q4707:Q16841,MATCH(TRUE,INDEX(Q4707:Q16841="",,),0)-1),"")</f>
        <v>6</v>
      </c>
      <c r="Q4707">
        <f t="shared" si="106"/>
        <v>4</v>
      </c>
      <c r="R4707">
        <f>IF(P4707="","",0)</f>
        <v>0</v>
      </c>
    </row>
    <row r="4708" spans="1:18" x14ac:dyDescent="0.3">
      <c r="A4708" t="s">
        <v>666</v>
      </c>
      <c r="B4708" s="1">
        <v>38854</v>
      </c>
      <c r="C4708" t="s">
        <v>82</v>
      </c>
      <c r="D4708" t="s">
        <v>712</v>
      </c>
      <c r="E4708" t="s">
        <v>713</v>
      </c>
      <c r="G4708" s="6" t="s">
        <v>88</v>
      </c>
      <c r="H4708" t="s">
        <v>36</v>
      </c>
      <c r="I4708" t="s">
        <v>21</v>
      </c>
      <c r="J4708" t="s">
        <v>73</v>
      </c>
      <c r="K4708">
        <v>136</v>
      </c>
      <c r="L4708">
        <v>16.100000000000001</v>
      </c>
      <c r="M4708" t="s">
        <v>714</v>
      </c>
      <c r="N4708">
        <v>16.100000000000001</v>
      </c>
      <c r="P4708" cm="1">
        <f t="array" ref="P4708">IF(Q4708&gt;0,INDEX(Q4708:Q16842,MATCH(TRUE,INDEX(Q4708:Q16842="",,),0)-1),"")</f>
        <v>6</v>
      </c>
      <c r="Q4708">
        <f t="shared" si="106"/>
        <v>4</v>
      </c>
      <c r="R4708">
        <f>IF(P4708="","",0)</f>
        <v>0</v>
      </c>
    </row>
    <row r="4709" spans="1:18" x14ac:dyDescent="0.3">
      <c r="A4709" t="s">
        <v>666</v>
      </c>
      <c r="B4709" s="1">
        <v>38854</v>
      </c>
      <c r="C4709" t="s">
        <v>82</v>
      </c>
      <c r="D4709" t="s">
        <v>712</v>
      </c>
      <c r="E4709" t="s">
        <v>713</v>
      </c>
      <c r="G4709" s="6" t="s">
        <v>88</v>
      </c>
      <c r="H4709" t="s">
        <v>67</v>
      </c>
      <c r="I4709" t="s">
        <v>21</v>
      </c>
      <c r="J4709" t="s">
        <v>73</v>
      </c>
      <c r="K4709">
        <v>171</v>
      </c>
      <c r="L4709">
        <v>10.45</v>
      </c>
      <c r="M4709" t="s">
        <v>714</v>
      </c>
      <c r="N4709">
        <v>10.45</v>
      </c>
      <c r="P4709" cm="1">
        <f t="array" ref="P4709">IF(Q4709&gt;0,INDEX(Q4709:Q16843,MATCH(TRUE,INDEX(Q4709:Q16843="",,),0)-1),"")</f>
        <v>6</v>
      </c>
      <c r="Q4709">
        <f t="shared" si="106"/>
        <v>4</v>
      </c>
      <c r="R4709">
        <f>IF(P4709="","",0)</f>
        <v>0</v>
      </c>
    </row>
    <row r="4710" spans="1:18" x14ac:dyDescent="0.3">
      <c r="A4710" t="s">
        <v>666</v>
      </c>
      <c r="B4710" s="1">
        <v>38854</v>
      </c>
      <c r="C4710" t="s">
        <v>82</v>
      </c>
      <c r="D4710" t="s">
        <v>712</v>
      </c>
      <c r="E4710" t="s">
        <v>713</v>
      </c>
      <c r="G4710" s="6" t="s">
        <v>88</v>
      </c>
      <c r="H4710" t="s">
        <v>41</v>
      </c>
      <c r="I4710" t="s">
        <v>21</v>
      </c>
      <c r="J4710" t="s">
        <v>73</v>
      </c>
      <c r="K4710">
        <v>28</v>
      </c>
      <c r="L4710">
        <v>30.45</v>
      </c>
      <c r="M4710" t="s">
        <v>714</v>
      </c>
      <c r="N4710">
        <v>30.45</v>
      </c>
      <c r="P4710" cm="1">
        <f t="array" ref="P4710">IF(Q4710&gt;0,INDEX(Q4710:Q16844,MATCH(TRUE,INDEX(Q4710:Q16844="",,),0)-1),"")</f>
        <v>6</v>
      </c>
      <c r="Q4710">
        <f t="shared" si="106"/>
        <v>4</v>
      </c>
      <c r="R4710">
        <f>IF(P4710="","",0)</f>
        <v>0</v>
      </c>
    </row>
    <row r="4711" spans="1:18" x14ac:dyDescent="0.3">
      <c r="A4711" t="s">
        <v>666</v>
      </c>
      <c r="B4711" s="1">
        <v>38854</v>
      </c>
      <c r="C4711" t="s">
        <v>82</v>
      </c>
      <c r="D4711" t="s">
        <v>712</v>
      </c>
      <c r="E4711" t="s">
        <v>713</v>
      </c>
      <c r="G4711" s="6" t="s">
        <v>88</v>
      </c>
      <c r="H4711" t="s">
        <v>95</v>
      </c>
      <c r="I4711" t="s">
        <v>21</v>
      </c>
      <c r="J4711" t="s">
        <v>73</v>
      </c>
      <c r="K4711">
        <v>188</v>
      </c>
      <c r="L4711">
        <v>19.899999999999999</v>
      </c>
      <c r="M4711" t="s">
        <v>714</v>
      </c>
      <c r="N4711">
        <v>19.899999999999999</v>
      </c>
      <c r="P4711" cm="1">
        <f t="array" ref="P4711">IF(Q4711&gt;0,INDEX(Q4711:Q16845,MATCH(TRUE,INDEX(Q4711:Q16845="",,),0)-1),"")</f>
        <v>6</v>
      </c>
      <c r="Q4711">
        <f t="shared" si="106"/>
        <v>4</v>
      </c>
      <c r="R4711">
        <f>IF(P4711="","",0)</f>
        <v>0</v>
      </c>
    </row>
    <row r="4712" spans="1:18" x14ac:dyDescent="0.3">
      <c r="A4712" t="s">
        <v>666</v>
      </c>
      <c r="B4712" s="1">
        <v>38854</v>
      </c>
      <c r="C4712" t="s">
        <v>82</v>
      </c>
      <c r="D4712" t="s">
        <v>712</v>
      </c>
      <c r="E4712" t="s">
        <v>713</v>
      </c>
      <c r="G4712" s="6" t="s">
        <v>88</v>
      </c>
      <c r="H4712" t="s">
        <v>20</v>
      </c>
      <c r="I4712" t="s">
        <v>21</v>
      </c>
      <c r="J4712" t="s">
        <v>73</v>
      </c>
      <c r="K4712">
        <v>470</v>
      </c>
      <c r="L4712">
        <v>9.6999999999999993</v>
      </c>
      <c r="M4712" t="s">
        <v>714</v>
      </c>
      <c r="N4712">
        <v>9.6999999999999993</v>
      </c>
      <c r="P4712" cm="1">
        <f t="array" ref="P4712">IF(Q4712&gt;0,INDEX(Q4712:Q16846,MATCH(TRUE,INDEX(Q4712:Q16846="",,),0)-1),"")</f>
        <v>6</v>
      </c>
      <c r="Q4712">
        <f t="shared" si="106"/>
        <v>4</v>
      </c>
      <c r="R4712">
        <f>IF(P4712="","",0)</f>
        <v>0</v>
      </c>
    </row>
    <row r="4713" spans="1:18" x14ac:dyDescent="0.3">
      <c r="A4713" t="s">
        <v>666</v>
      </c>
      <c r="B4713" s="1">
        <v>38854</v>
      </c>
      <c r="C4713" t="s">
        <v>82</v>
      </c>
      <c r="D4713" t="s">
        <v>712</v>
      </c>
      <c r="E4713" t="s">
        <v>713</v>
      </c>
      <c r="G4713" t="s">
        <v>19</v>
      </c>
      <c r="H4713" t="s">
        <v>20</v>
      </c>
      <c r="I4713" t="s">
        <v>45</v>
      </c>
      <c r="J4713" t="s">
        <v>93</v>
      </c>
      <c r="K4713">
        <v>83.8</v>
      </c>
      <c r="L4713">
        <v>139</v>
      </c>
      <c r="M4713" t="s">
        <v>677</v>
      </c>
      <c r="N4713">
        <v>159</v>
      </c>
      <c r="P4713" cm="1">
        <f t="array" ref="P4713">IF(Q4713&gt;0,INDEX(Q4713:Q16847,MATCH(TRUE,INDEX(Q4713:Q16847="",,),0)-1),"")</f>
        <v>6</v>
      </c>
      <c r="Q4713">
        <f t="shared" si="106"/>
        <v>5</v>
      </c>
      <c r="R4713">
        <f>IF(P4713="","",0)</f>
        <v>0</v>
      </c>
    </row>
    <row r="4714" spans="1:18" x14ac:dyDescent="0.3">
      <c r="A4714" t="s">
        <v>666</v>
      </c>
      <c r="B4714" s="1">
        <v>38854</v>
      </c>
      <c r="C4714" t="s">
        <v>82</v>
      </c>
      <c r="D4714" t="s">
        <v>712</v>
      </c>
      <c r="E4714" t="s">
        <v>713</v>
      </c>
      <c r="G4714" t="s">
        <v>19</v>
      </c>
      <c r="H4714" t="s">
        <v>128</v>
      </c>
      <c r="I4714" t="s">
        <v>21</v>
      </c>
      <c r="J4714" t="s">
        <v>73</v>
      </c>
      <c r="K4714">
        <v>1001</v>
      </c>
      <c r="L4714">
        <v>16.95</v>
      </c>
      <c r="M4714" t="s">
        <v>677</v>
      </c>
      <c r="N4714">
        <v>24.95</v>
      </c>
      <c r="P4714" cm="1">
        <f t="array" ref="P4714">IF(Q4714&gt;0,INDEX(Q4714:Q16848,MATCH(TRUE,INDEX(Q4714:Q16848="",,),0)-1),"")</f>
        <v>6</v>
      </c>
      <c r="Q4714">
        <f t="shared" si="106"/>
        <v>5</v>
      </c>
      <c r="R4714">
        <f>IF(P4714="","",0)</f>
        <v>0</v>
      </c>
    </row>
    <row r="4715" spans="1:18" x14ac:dyDescent="0.3">
      <c r="A4715" t="s">
        <v>666</v>
      </c>
      <c r="B4715" s="1">
        <v>38854</v>
      </c>
      <c r="C4715" t="s">
        <v>82</v>
      </c>
      <c r="D4715" t="s">
        <v>712</v>
      </c>
      <c r="E4715" t="s">
        <v>713</v>
      </c>
      <c r="G4715" s="6" t="s">
        <v>88</v>
      </c>
      <c r="H4715" t="s">
        <v>128</v>
      </c>
      <c r="I4715" t="s">
        <v>45</v>
      </c>
      <c r="J4715" t="s">
        <v>93</v>
      </c>
      <c r="K4715">
        <v>48.6</v>
      </c>
      <c r="L4715">
        <v>39</v>
      </c>
      <c r="M4715" t="s">
        <v>677</v>
      </c>
      <c r="N4715">
        <v>39</v>
      </c>
      <c r="P4715" cm="1">
        <f t="array" ref="P4715">IF(Q4715&gt;0,INDEX(Q4715:Q16849,MATCH(TRUE,INDEX(Q4715:Q16849="",,),0)-1),"")</f>
        <v>6</v>
      </c>
      <c r="Q4715">
        <f t="shared" si="106"/>
        <v>5</v>
      </c>
      <c r="R4715">
        <f>IF(P4715="","",0)</f>
        <v>0</v>
      </c>
    </row>
    <row r="4716" spans="1:18" x14ac:dyDescent="0.3">
      <c r="A4716" t="s">
        <v>666</v>
      </c>
      <c r="B4716" s="1">
        <v>38854</v>
      </c>
      <c r="C4716" t="s">
        <v>82</v>
      </c>
      <c r="D4716" t="s">
        <v>712</v>
      </c>
      <c r="E4716" t="s">
        <v>713</v>
      </c>
      <c r="G4716" s="6" t="s">
        <v>88</v>
      </c>
      <c r="H4716" t="s">
        <v>41</v>
      </c>
      <c r="I4716" t="s">
        <v>45</v>
      </c>
      <c r="J4716" t="s">
        <v>93</v>
      </c>
      <c r="K4716">
        <v>10.4</v>
      </c>
      <c r="L4716">
        <v>190</v>
      </c>
      <c r="M4716" t="s">
        <v>677</v>
      </c>
      <c r="N4716">
        <v>190</v>
      </c>
      <c r="P4716" cm="1">
        <f t="array" ref="P4716">IF(Q4716&gt;0,INDEX(Q4716:Q16850,MATCH(TRUE,INDEX(Q4716:Q16850="",,),0)-1),"")</f>
        <v>6</v>
      </c>
      <c r="Q4716">
        <f t="shared" si="106"/>
        <v>5</v>
      </c>
      <c r="R4716">
        <f>IF(P4716="","",0)</f>
        <v>0</v>
      </c>
    </row>
    <row r="4717" spans="1:18" x14ac:dyDescent="0.3">
      <c r="A4717" t="s">
        <v>666</v>
      </c>
      <c r="B4717" s="1">
        <v>38854</v>
      </c>
      <c r="C4717" t="s">
        <v>82</v>
      </c>
      <c r="D4717" t="s">
        <v>712</v>
      </c>
      <c r="E4717" t="s">
        <v>713</v>
      </c>
      <c r="G4717" s="6" t="s">
        <v>88</v>
      </c>
      <c r="H4717" t="s">
        <v>85</v>
      </c>
      <c r="I4717" t="s">
        <v>21</v>
      </c>
      <c r="J4717" t="s">
        <v>73</v>
      </c>
      <c r="K4717">
        <v>210</v>
      </c>
      <c r="L4717">
        <v>9.8000000000000007</v>
      </c>
      <c r="M4717" t="s">
        <v>677</v>
      </c>
      <c r="N4717">
        <v>9.8000000000000007</v>
      </c>
      <c r="P4717" cm="1">
        <f t="array" ref="P4717">IF(Q4717&gt;0,INDEX(Q4717:Q16851,MATCH(TRUE,INDEX(Q4717:Q16851="",,),0)-1),"")</f>
        <v>6</v>
      </c>
      <c r="Q4717">
        <f t="shared" si="106"/>
        <v>5</v>
      </c>
      <c r="R4717">
        <f>IF(P4717="","",0)</f>
        <v>0</v>
      </c>
    </row>
    <row r="4718" spans="1:18" x14ac:dyDescent="0.3">
      <c r="A4718" t="s">
        <v>666</v>
      </c>
      <c r="B4718" s="1">
        <v>38854</v>
      </c>
      <c r="C4718" t="s">
        <v>82</v>
      </c>
      <c r="D4718" t="s">
        <v>712</v>
      </c>
      <c r="E4718" t="s">
        <v>713</v>
      </c>
      <c r="G4718" s="6" t="s">
        <v>88</v>
      </c>
      <c r="H4718" t="s">
        <v>36</v>
      </c>
      <c r="I4718" t="s">
        <v>21</v>
      </c>
      <c r="J4718" t="s">
        <v>73</v>
      </c>
      <c r="K4718">
        <v>136</v>
      </c>
      <c r="L4718">
        <v>16.100000000000001</v>
      </c>
      <c r="M4718" t="s">
        <v>677</v>
      </c>
      <c r="N4718">
        <v>16.100000000000001</v>
      </c>
      <c r="P4718" cm="1">
        <f t="array" ref="P4718">IF(Q4718&gt;0,INDEX(Q4718:Q16852,MATCH(TRUE,INDEX(Q4718:Q16852="",,),0)-1),"")</f>
        <v>6</v>
      </c>
      <c r="Q4718">
        <f t="shared" si="106"/>
        <v>5</v>
      </c>
      <c r="R4718">
        <f>IF(P4718="","",0)</f>
        <v>0</v>
      </c>
    </row>
    <row r="4719" spans="1:18" x14ac:dyDescent="0.3">
      <c r="A4719" t="s">
        <v>666</v>
      </c>
      <c r="B4719" s="1">
        <v>38854</v>
      </c>
      <c r="C4719" t="s">
        <v>82</v>
      </c>
      <c r="D4719" t="s">
        <v>712</v>
      </c>
      <c r="E4719" t="s">
        <v>713</v>
      </c>
      <c r="G4719" s="6" t="s">
        <v>88</v>
      </c>
      <c r="H4719" t="s">
        <v>67</v>
      </c>
      <c r="I4719" t="s">
        <v>21</v>
      </c>
      <c r="J4719" t="s">
        <v>73</v>
      </c>
      <c r="K4719">
        <v>171</v>
      </c>
      <c r="L4719">
        <v>10.45</v>
      </c>
      <c r="M4719" t="s">
        <v>677</v>
      </c>
      <c r="N4719">
        <v>10.45</v>
      </c>
      <c r="P4719" cm="1">
        <f t="array" ref="P4719">IF(Q4719&gt;0,INDEX(Q4719:Q16853,MATCH(TRUE,INDEX(Q4719:Q16853="",,),0)-1),"")</f>
        <v>6</v>
      </c>
      <c r="Q4719">
        <f t="shared" si="106"/>
        <v>5</v>
      </c>
      <c r="R4719">
        <f>IF(P4719="","",0)</f>
        <v>0</v>
      </c>
    </row>
    <row r="4720" spans="1:18" x14ac:dyDescent="0.3">
      <c r="A4720" t="s">
        <v>666</v>
      </c>
      <c r="B4720" s="1">
        <v>38854</v>
      </c>
      <c r="C4720" t="s">
        <v>82</v>
      </c>
      <c r="D4720" t="s">
        <v>712</v>
      </c>
      <c r="E4720" t="s">
        <v>713</v>
      </c>
      <c r="G4720" s="6" t="s">
        <v>88</v>
      </c>
      <c r="H4720" t="s">
        <v>41</v>
      </c>
      <c r="I4720" t="s">
        <v>21</v>
      </c>
      <c r="J4720" t="s">
        <v>73</v>
      </c>
      <c r="K4720">
        <v>28</v>
      </c>
      <c r="L4720">
        <v>30.45</v>
      </c>
      <c r="M4720" t="s">
        <v>677</v>
      </c>
      <c r="N4720">
        <v>30.45</v>
      </c>
      <c r="P4720" cm="1">
        <f t="array" ref="P4720">IF(Q4720&gt;0,INDEX(Q4720:Q16854,MATCH(TRUE,INDEX(Q4720:Q16854="",,),0)-1),"")</f>
        <v>6</v>
      </c>
      <c r="Q4720">
        <f t="shared" si="106"/>
        <v>5</v>
      </c>
      <c r="R4720">
        <f>IF(P4720="","",0)</f>
        <v>0</v>
      </c>
    </row>
    <row r="4721" spans="1:18" x14ac:dyDescent="0.3">
      <c r="A4721" t="s">
        <v>666</v>
      </c>
      <c r="B4721" s="1">
        <v>38854</v>
      </c>
      <c r="C4721" t="s">
        <v>82</v>
      </c>
      <c r="D4721" t="s">
        <v>712</v>
      </c>
      <c r="E4721" t="s">
        <v>713</v>
      </c>
      <c r="G4721" s="6" t="s">
        <v>88</v>
      </c>
      <c r="H4721" t="s">
        <v>95</v>
      </c>
      <c r="I4721" t="s">
        <v>21</v>
      </c>
      <c r="J4721" t="s">
        <v>73</v>
      </c>
      <c r="K4721">
        <v>188</v>
      </c>
      <c r="L4721">
        <v>19.899999999999999</v>
      </c>
      <c r="M4721" t="s">
        <v>677</v>
      </c>
      <c r="N4721">
        <v>19.899999999999999</v>
      </c>
      <c r="P4721" cm="1">
        <f t="array" ref="P4721">IF(Q4721&gt;0,INDEX(Q4721:Q16855,MATCH(TRUE,INDEX(Q4721:Q16855="",,),0)-1),"")</f>
        <v>6</v>
      </c>
      <c r="Q4721">
        <f t="shared" si="106"/>
        <v>5</v>
      </c>
      <c r="R4721">
        <f>IF(P4721="","",0)</f>
        <v>0</v>
      </c>
    </row>
    <row r="4722" spans="1:18" x14ac:dyDescent="0.3">
      <c r="A4722" t="s">
        <v>666</v>
      </c>
      <c r="B4722" s="1">
        <v>38854</v>
      </c>
      <c r="C4722" t="s">
        <v>82</v>
      </c>
      <c r="D4722" t="s">
        <v>712</v>
      </c>
      <c r="E4722" t="s">
        <v>713</v>
      </c>
      <c r="G4722" s="6" t="s">
        <v>88</v>
      </c>
      <c r="H4722" t="s">
        <v>20</v>
      </c>
      <c r="I4722" t="s">
        <v>21</v>
      </c>
      <c r="J4722" t="s">
        <v>73</v>
      </c>
      <c r="K4722">
        <v>470</v>
      </c>
      <c r="L4722">
        <v>9.6999999999999993</v>
      </c>
      <c r="M4722" t="s">
        <v>677</v>
      </c>
      <c r="N4722">
        <v>9.6999999999999993</v>
      </c>
      <c r="P4722" cm="1">
        <f t="array" ref="P4722">IF(Q4722&gt;0,INDEX(Q4722:Q16856,MATCH(TRUE,INDEX(Q4722:Q16856="",,),0)-1),"")</f>
        <v>6</v>
      </c>
      <c r="Q4722">
        <f t="shared" si="106"/>
        <v>5</v>
      </c>
      <c r="R4722">
        <f>IF(P4722="","",0)</f>
        <v>0</v>
      </c>
    </row>
    <row r="4723" spans="1:18" x14ac:dyDescent="0.3">
      <c r="A4723" t="s">
        <v>666</v>
      </c>
      <c r="B4723" s="1">
        <v>38854</v>
      </c>
      <c r="C4723" t="s">
        <v>82</v>
      </c>
      <c r="D4723" t="s">
        <v>712</v>
      </c>
      <c r="E4723" t="s">
        <v>713</v>
      </c>
      <c r="G4723" t="s">
        <v>19</v>
      </c>
      <c r="H4723" t="s">
        <v>20</v>
      </c>
      <c r="I4723" t="s">
        <v>45</v>
      </c>
      <c r="J4723" t="s">
        <v>93</v>
      </c>
      <c r="K4723">
        <v>83.8</v>
      </c>
      <c r="L4723">
        <v>139</v>
      </c>
      <c r="M4723" t="s">
        <v>211</v>
      </c>
      <c r="N4723">
        <v>140</v>
      </c>
      <c r="P4723" cm="1">
        <f t="array" ref="P4723">IF(Q4723&gt;0,INDEX(Q4723:Q16857,MATCH(TRUE,INDEX(Q4723:Q16857="",,),0)-1),"")</f>
        <v>6</v>
      </c>
      <c r="Q4723">
        <f t="shared" si="106"/>
        <v>6</v>
      </c>
      <c r="R4723">
        <f>IF(P4723="","",0)</f>
        <v>0</v>
      </c>
    </row>
    <row r="4724" spans="1:18" x14ac:dyDescent="0.3">
      <c r="A4724" t="s">
        <v>666</v>
      </c>
      <c r="B4724" s="1">
        <v>38854</v>
      </c>
      <c r="C4724" t="s">
        <v>82</v>
      </c>
      <c r="D4724" t="s">
        <v>712</v>
      </c>
      <c r="E4724" t="s">
        <v>713</v>
      </c>
      <c r="G4724" t="s">
        <v>19</v>
      </c>
      <c r="H4724" t="s">
        <v>128</v>
      </c>
      <c r="I4724" t="s">
        <v>21</v>
      </c>
      <c r="J4724" t="s">
        <v>73</v>
      </c>
      <c r="K4724">
        <v>1001</v>
      </c>
      <c r="L4724">
        <v>16.95</v>
      </c>
      <c r="M4724" t="s">
        <v>211</v>
      </c>
      <c r="N4724">
        <v>16.95</v>
      </c>
      <c r="P4724" cm="1">
        <f t="array" ref="P4724">IF(Q4724&gt;0,INDEX(Q4724:Q16858,MATCH(TRUE,INDEX(Q4724:Q16858="",,),0)-1),"")</f>
        <v>6</v>
      </c>
      <c r="Q4724">
        <f t="shared" si="106"/>
        <v>6</v>
      </c>
      <c r="R4724">
        <f>IF(P4724="","",0)</f>
        <v>0</v>
      </c>
    </row>
    <row r="4725" spans="1:18" x14ac:dyDescent="0.3">
      <c r="A4725" t="s">
        <v>666</v>
      </c>
      <c r="B4725" s="1">
        <v>38854</v>
      </c>
      <c r="C4725" t="s">
        <v>82</v>
      </c>
      <c r="D4725" t="s">
        <v>712</v>
      </c>
      <c r="E4725" t="s">
        <v>713</v>
      </c>
      <c r="G4725" s="6" t="s">
        <v>88</v>
      </c>
      <c r="H4725" t="s">
        <v>128</v>
      </c>
      <c r="I4725" t="s">
        <v>45</v>
      </c>
      <c r="J4725" t="s">
        <v>93</v>
      </c>
      <c r="K4725">
        <v>48.6</v>
      </c>
      <c r="L4725">
        <v>39</v>
      </c>
      <c r="M4725" t="s">
        <v>211</v>
      </c>
      <c r="N4725">
        <v>39</v>
      </c>
      <c r="P4725" cm="1">
        <f t="array" ref="P4725">IF(Q4725&gt;0,INDEX(Q4725:Q16859,MATCH(TRUE,INDEX(Q4725:Q16859="",,),0)-1),"")</f>
        <v>6</v>
      </c>
      <c r="Q4725">
        <f t="shared" si="106"/>
        <v>6</v>
      </c>
      <c r="R4725">
        <f>IF(P4725="","",0)</f>
        <v>0</v>
      </c>
    </row>
    <row r="4726" spans="1:18" x14ac:dyDescent="0.3">
      <c r="A4726" t="s">
        <v>666</v>
      </c>
      <c r="B4726" s="1">
        <v>38854</v>
      </c>
      <c r="C4726" t="s">
        <v>82</v>
      </c>
      <c r="D4726" t="s">
        <v>712</v>
      </c>
      <c r="E4726" t="s">
        <v>713</v>
      </c>
      <c r="G4726" s="6" t="s">
        <v>88</v>
      </c>
      <c r="H4726" t="s">
        <v>41</v>
      </c>
      <c r="I4726" t="s">
        <v>45</v>
      </c>
      <c r="J4726" t="s">
        <v>93</v>
      </c>
      <c r="K4726">
        <v>10.4</v>
      </c>
      <c r="L4726">
        <v>190</v>
      </c>
      <c r="M4726" t="s">
        <v>211</v>
      </c>
      <c r="N4726">
        <v>190</v>
      </c>
      <c r="P4726" cm="1">
        <f t="array" ref="P4726">IF(Q4726&gt;0,INDEX(Q4726:Q16860,MATCH(TRUE,INDEX(Q4726:Q16860="",,),0)-1),"")</f>
        <v>6</v>
      </c>
      <c r="Q4726">
        <f t="shared" si="106"/>
        <v>6</v>
      </c>
      <c r="R4726">
        <f>IF(P4726="","",0)</f>
        <v>0</v>
      </c>
    </row>
    <row r="4727" spans="1:18" x14ac:dyDescent="0.3">
      <c r="A4727" t="s">
        <v>666</v>
      </c>
      <c r="B4727" s="1">
        <v>38854</v>
      </c>
      <c r="C4727" t="s">
        <v>82</v>
      </c>
      <c r="D4727" t="s">
        <v>712</v>
      </c>
      <c r="E4727" t="s">
        <v>713</v>
      </c>
      <c r="G4727" s="6" t="s">
        <v>88</v>
      </c>
      <c r="H4727" t="s">
        <v>85</v>
      </c>
      <c r="I4727" t="s">
        <v>21</v>
      </c>
      <c r="J4727" t="s">
        <v>73</v>
      </c>
      <c r="K4727">
        <v>210</v>
      </c>
      <c r="L4727">
        <v>9.8000000000000007</v>
      </c>
      <c r="M4727" t="s">
        <v>211</v>
      </c>
      <c r="N4727">
        <v>9.8000000000000007</v>
      </c>
      <c r="P4727" cm="1">
        <f t="array" ref="P4727">IF(Q4727&gt;0,INDEX(Q4727:Q16861,MATCH(TRUE,INDEX(Q4727:Q16861="",,),0)-1),"")</f>
        <v>6</v>
      </c>
      <c r="Q4727">
        <f t="shared" si="106"/>
        <v>6</v>
      </c>
      <c r="R4727">
        <f>IF(P4727="","",0)</f>
        <v>0</v>
      </c>
    </row>
    <row r="4728" spans="1:18" x14ac:dyDescent="0.3">
      <c r="A4728" t="s">
        <v>666</v>
      </c>
      <c r="B4728" s="1">
        <v>38854</v>
      </c>
      <c r="C4728" t="s">
        <v>82</v>
      </c>
      <c r="D4728" t="s">
        <v>712</v>
      </c>
      <c r="E4728" t="s">
        <v>713</v>
      </c>
      <c r="G4728" s="6" t="s">
        <v>88</v>
      </c>
      <c r="H4728" t="s">
        <v>36</v>
      </c>
      <c r="I4728" t="s">
        <v>21</v>
      </c>
      <c r="J4728" t="s">
        <v>73</v>
      </c>
      <c r="K4728">
        <v>136</v>
      </c>
      <c r="L4728">
        <v>16.100000000000001</v>
      </c>
      <c r="M4728" t="s">
        <v>211</v>
      </c>
      <c r="N4728">
        <v>16.100000000000001</v>
      </c>
      <c r="P4728" cm="1">
        <f t="array" ref="P4728">IF(Q4728&gt;0,INDEX(Q4728:Q16862,MATCH(TRUE,INDEX(Q4728:Q16862="",,),0)-1),"")</f>
        <v>6</v>
      </c>
      <c r="Q4728">
        <f t="shared" si="106"/>
        <v>6</v>
      </c>
      <c r="R4728">
        <f>IF(P4728="","",0)</f>
        <v>0</v>
      </c>
    </row>
    <row r="4729" spans="1:18" x14ac:dyDescent="0.3">
      <c r="A4729" t="s">
        <v>666</v>
      </c>
      <c r="B4729" s="1">
        <v>38854</v>
      </c>
      <c r="C4729" t="s">
        <v>82</v>
      </c>
      <c r="D4729" t="s">
        <v>712</v>
      </c>
      <c r="E4729" t="s">
        <v>713</v>
      </c>
      <c r="G4729" s="6" t="s">
        <v>88</v>
      </c>
      <c r="H4729" t="s">
        <v>67</v>
      </c>
      <c r="I4729" t="s">
        <v>21</v>
      </c>
      <c r="J4729" t="s">
        <v>73</v>
      </c>
      <c r="K4729">
        <v>171</v>
      </c>
      <c r="L4729">
        <v>10.45</v>
      </c>
      <c r="M4729" t="s">
        <v>211</v>
      </c>
      <c r="N4729">
        <v>10.45</v>
      </c>
      <c r="P4729" cm="1">
        <f t="array" ref="P4729">IF(Q4729&gt;0,INDEX(Q4729:Q16863,MATCH(TRUE,INDEX(Q4729:Q16863="",,),0)-1),"")</f>
        <v>6</v>
      </c>
      <c r="Q4729">
        <f t="shared" si="106"/>
        <v>6</v>
      </c>
      <c r="R4729">
        <f>IF(P4729="","",0)</f>
        <v>0</v>
      </c>
    </row>
    <row r="4730" spans="1:18" x14ac:dyDescent="0.3">
      <c r="A4730" t="s">
        <v>666</v>
      </c>
      <c r="B4730" s="1">
        <v>38854</v>
      </c>
      <c r="C4730" t="s">
        <v>82</v>
      </c>
      <c r="D4730" t="s">
        <v>712</v>
      </c>
      <c r="E4730" t="s">
        <v>713</v>
      </c>
      <c r="G4730" s="6" t="s">
        <v>88</v>
      </c>
      <c r="H4730" t="s">
        <v>41</v>
      </c>
      <c r="I4730" t="s">
        <v>21</v>
      </c>
      <c r="J4730" t="s">
        <v>73</v>
      </c>
      <c r="K4730">
        <v>28</v>
      </c>
      <c r="L4730">
        <v>30.45</v>
      </c>
      <c r="M4730" t="s">
        <v>211</v>
      </c>
      <c r="N4730">
        <v>30.45</v>
      </c>
      <c r="P4730" cm="1">
        <f t="array" ref="P4730">IF(Q4730&gt;0,INDEX(Q4730:Q16864,MATCH(TRUE,INDEX(Q4730:Q16864="",,),0)-1),"")</f>
        <v>6</v>
      </c>
      <c r="Q4730">
        <f t="shared" si="106"/>
        <v>6</v>
      </c>
      <c r="R4730">
        <f>IF(P4730="","",0)</f>
        <v>0</v>
      </c>
    </row>
    <row r="4731" spans="1:18" x14ac:dyDescent="0.3">
      <c r="A4731" t="s">
        <v>666</v>
      </c>
      <c r="B4731" s="1">
        <v>38854</v>
      </c>
      <c r="C4731" t="s">
        <v>82</v>
      </c>
      <c r="D4731" t="s">
        <v>712</v>
      </c>
      <c r="E4731" t="s">
        <v>713</v>
      </c>
      <c r="G4731" s="6" t="s">
        <v>88</v>
      </c>
      <c r="H4731" t="s">
        <v>95</v>
      </c>
      <c r="I4731" t="s">
        <v>21</v>
      </c>
      <c r="J4731" t="s">
        <v>73</v>
      </c>
      <c r="K4731">
        <v>188</v>
      </c>
      <c r="L4731">
        <v>19.899999999999999</v>
      </c>
      <c r="M4731" t="s">
        <v>211</v>
      </c>
      <c r="N4731">
        <v>19.899999999999999</v>
      </c>
      <c r="P4731" cm="1">
        <f t="array" ref="P4731">IF(Q4731&gt;0,INDEX(Q4731:Q16865,MATCH(TRUE,INDEX(Q4731:Q16865="",,),0)-1),"")</f>
        <v>6</v>
      </c>
      <c r="Q4731">
        <f t="shared" si="106"/>
        <v>6</v>
      </c>
      <c r="R4731">
        <f>IF(P4731="","",0)</f>
        <v>0</v>
      </c>
    </row>
    <row r="4732" spans="1:18" x14ac:dyDescent="0.3">
      <c r="A4732" t="s">
        <v>666</v>
      </c>
      <c r="B4732" s="1">
        <v>38854</v>
      </c>
      <c r="C4732" t="s">
        <v>82</v>
      </c>
      <c r="D4732" t="s">
        <v>712</v>
      </c>
      <c r="E4732" t="s">
        <v>713</v>
      </c>
      <c r="G4732" s="6" t="s">
        <v>88</v>
      </c>
      <c r="H4732" t="s">
        <v>20</v>
      </c>
      <c r="I4732" t="s">
        <v>21</v>
      </c>
      <c r="J4732" t="s">
        <v>73</v>
      </c>
      <c r="K4732">
        <v>470</v>
      </c>
      <c r="L4732">
        <v>9.6999999999999993</v>
      </c>
      <c r="M4732" t="s">
        <v>211</v>
      </c>
      <c r="N4732">
        <v>9.6999999999999993</v>
      </c>
      <c r="P4732" cm="1">
        <f t="array" ref="P4732">IF(Q4732&gt;0,INDEX(Q4732:Q16866,MATCH(TRUE,INDEX(Q4732:Q16866="",,),0)-1),"")</f>
        <v>6</v>
      </c>
      <c r="Q4732">
        <f t="shared" si="106"/>
        <v>6</v>
      </c>
      <c r="R4732">
        <f>IF(P4732="","",0)</f>
        <v>0</v>
      </c>
    </row>
    <row r="4733" spans="1:18" x14ac:dyDescent="0.3">
      <c r="P4733" t="str" cm="1">
        <f t="array" ref="P4733">IF(Q4733&gt;0,INDEX(Q4733:Q16867,MATCH(TRUE,INDEX(Q4733:Q16867="",,),0)-1),"")</f>
        <v/>
      </c>
      <c r="R4733" t="str">
        <f>IF(P4733="","",0)</f>
        <v/>
      </c>
    </row>
    <row r="4734" spans="1:18" x14ac:dyDescent="0.3">
      <c r="A4734" t="s">
        <v>666</v>
      </c>
      <c r="B4734" s="1">
        <v>38854</v>
      </c>
      <c r="C4734" t="s">
        <v>82</v>
      </c>
      <c r="D4734" t="s">
        <v>715</v>
      </c>
      <c r="E4734" t="s">
        <v>716</v>
      </c>
      <c r="G4734" t="s">
        <v>19</v>
      </c>
      <c r="H4734" t="s">
        <v>41</v>
      </c>
      <c r="I4734" t="s">
        <v>45</v>
      </c>
      <c r="J4734" t="s">
        <v>93</v>
      </c>
      <c r="K4734">
        <v>13</v>
      </c>
      <c r="L4734">
        <v>175</v>
      </c>
      <c r="M4734" t="s">
        <v>189</v>
      </c>
      <c r="N4734">
        <v>400</v>
      </c>
      <c r="O4734" t="s">
        <v>24</v>
      </c>
      <c r="P4734" cm="1">
        <f t="array" ref="P4734">IF(Q4734&gt;0,INDEX(Q4734:Q16868,MATCH(TRUE,INDEX(Q4734:Q16868="",,),0)-1),"")</f>
        <v>2</v>
      </c>
      <c r="Q4734">
        <f>INT((ROW()-4734)/7)+1</f>
        <v>1</v>
      </c>
      <c r="R4734">
        <f>IF(P4734="","",0)</f>
        <v>0</v>
      </c>
    </row>
    <row r="4735" spans="1:18" x14ac:dyDescent="0.3">
      <c r="A4735" t="s">
        <v>666</v>
      </c>
      <c r="B4735" s="1">
        <v>38854</v>
      </c>
      <c r="C4735" t="s">
        <v>82</v>
      </c>
      <c r="D4735" t="s">
        <v>715</v>
      </c>
      <c r="E4735" t="s">
        <v>716</v>
      </c>
      <c r="G4735" t="s">
        <v>19</v>
      </c>
      <c r="H4735" t="s">
        <v>128</v>
      </c>
      <c r="I4735" t="s">
        <v>21</v>
      </c>
      <c r="J4735" t="s">
        <v>73</v>
      </c>
      <c r="K4735">
        <v>185</v>
      </c>
      <c r="L4735">
        <v>20.3</v>
      </c>
      <c r="M4735" t="s">
        <v>189</v>
      </c>
      <c r="N4735">
        <v>40</v>
      </c>
      <c r="O4735" t="s">
        <v>24</v>
      </c>
      <c r="P4735" cm="1">
        <f t="array" ref="P4735">IF(Q4735&gt;0,INDEX(Q4735:Q16869,MATCH(TRUE,INDEX(Q4735:Q16869="",,),0)-1),"")</f>
        <v>2</v>
      </c>
      <c r="Q4735">
        <f t="shared" ref="Q4735:Q4747" si="107">INT((ROW()-4734)/7)+1</f>
        <v>1</v>
      </c>
      <c r="R4735">
        <f>IF(P4735="","",0)</f>
        <v>0</v>
      </c>
    </row>
    <row r="4736" spans="1:18" x14ac:dyDescent="0.3">
      <c r="A4736" t="s">
        <v>666</v>
      </c>
      <c r="B4736" s="1">
        <v>38854</v>
      </c>
      <c r="C4736" t="s">
        <v>82</v>
      </c>
      <c r="D4736" t="s">
        <v>715</v>
      </c>
      <c r="E4736" t="s">
        <v>716</v>
      </c>
      <c r="G4736" t="s">
        <v>19</v>
      </c>
      <c r="H4736" t="s">
        <v>41</v>
      </c>
      <c r="I4736" t="s">
        <v>21</v>
      </c>
      <c r="J4736" t="s">
        <v>73</v>
      </c>
      <c r="K4736">
        <v>51</v>
      </c>
      <c r="L4736">
        <v>38</v>
      </c>
      <c r="M4736" t="s">
        <v>189</v>
      </c>
      <c r="N4736">
        <v>40</v>
      </c>
      <c r="O4736" t="s">
        <v>24</v>
      </c>
      <c r="P4736" cm="1">
        <f t="array" ref="P4736">IF(Q4736&gt;0,INDEX(Q4736:Q16870,MATCH(TRUE,INDEX(Q4736:Q16870="",,),0)-1),"")</f>
        <v>2</v>
      </c>
      <c r="Q4736">
        <f t="shared" si="107"/>
        <v>1</v>
      </c>
      <c r="R4736">
        <f>IF(P4736="","",0)</f>
        <v>0</v>
      </c>
    </row>
    <row r="4737" spans="1:18" x14ac:dyDescent="0.3">
      <c r="A4737" t="s">
        <v>666</v>
      </c>
      <c r="B4737" s="1">
        <v>38854</v>
      </c>
      <c r="C4737" t="s">
        <v>82</v>
      </c>
      <c r="D4737" t="s">
        <v>715</v>
      </c>
      <c r="E4737" t="s">
        <v>716</v>
      </c>
      <c r="G4737" t="s">
        <v>19</v>
      </c>
      <c r="H4737" t="s">
        <v>95</v>
      </c>
      <c r="I4737" t="s">
        <v>21</v>
      </c>
      <c r="J4737" t="s">
        <v>73</v>
      </c>
      <c r="K4737">
        <v>157</v>
      </c>
      <c r="L4737">
        <v>32.35</v>
      </c>
      <c r="M4737" t="s">
        <v>189</v>
      </c>
      <c r="N4737">
        <v>60</v>
      </c>
      <c r="O4737" t="s">
        <v>24</v>
      </c>
      <c r="P4737" cm="1">
        <f t="array" ref="P4737">IF(Q4737&gt;0,INDEX(Q4737:Q16871,MATCH(TRUE,INDEX(Q4737:Q16871="",,),0)-1),"")</f>
        <v>2</v>
      </c>
      <c r="Q4737">
        <f t="shared" si="107"/>
        <v>1</v>
      </c>
      <c r="R4737">
        <f>IF(P4737="","",0)</f>
        <v>0</v>
      </c>
    </row>
    <row r="4738" spans="1:18" x14ac:dyDescent="0.3">
      <c r="A4738" t="s">
        <v>666</v>
      </c>
      <c r="B4738" s="1">
        <v>38854</v>
      </c>
      <c r="C4738" t="s">
        <v>82</v>
      </c>
      <c r="D4738" t="s">
        <v>715</v>
      </c>
      <c r="E4738" t="s">
        <v>716</v>
      </c>
      <c r="G4738" s="6" t="s">
        <v>88</v>
      </c>
      <c r="H4738" t="s">
        <v>95</v>
      </c>
      <c r="I4738" t="s">
        <v>45</v>
      </c>
      <c r="J4738" t="s">
        <v>93</v>
      </c>
      <c r="K4738">
        <v>7.9</v>
      </c>
      <c r="L4738">
        <v>98</v>
      </c>
      <c r="M4738" t="s">
        <v>189</v>
      </c>
      <c r="N4738">
        <v>98</v>
      </c>
      <c r="O4738" t="s">
        <v>24</v>
      </c>
      <c r="P4738" cm="1">
        <f t="array" ref="P4738">IF(Q4738&gt;0,INDEX(Q4738:Q16872,MATCH(TRUE,INDEX(Q4738:Q16872="",,),0)-1),"")</f>
        <v>2</v>
      </c>
      <c r="Q4738">
        <f t="shared" si="107"/>
        <v>1</v>
      </c>
      <c r="R4738">
        <f>IF(P4738="","",0)</f>
        <v>0</v>
      </c>
    </row>
    <row r="4739" spans="1:18" x14ac:dyDescent="0.3">
      <c r="A4739" t="s">
        <v>666</v>
      </c>
      <c r="B4739" s="1">
        <v>38854</v>
      </c>
      <c r="C4739" t="s">
        <v>82</v>
      </c>
      <c r="D4739" t="s">
        <v>715</v>
      </c>
      <c r="E4739" t="s">
        <v>716</v>
      </c>
      <c r="G4739" s="6" t="s">
        <v>88</v>
      </c>
      <c r="H4739" t="s">
        <v>92</v>
      </c>
      <c r="I4739" t="s">
        <v>21</v>
      </c>
      <c r="J4739" t="s">
        <v>73</v>
      </c>
      <c r="K4739">
        <v>20</v>
      </c>
      <c r="L4739">
        <v>12.2</v>
      </c>
      <c r="M4739" t="s">
        <v>189</v>
      </c>
      <c r="N4739">
        <v>12.2</v>
      </c>
      <c r="O4739" t="s">
        <v>24</v>
      </c>
      <c r="P4739" cm="1">
        <f t="array" ref="P4739">IF(Q4739&gt;0,INDEX(Q4739:Q16873,MATCH(TRUE,INDEX(Q4739:Q16873="",,),0)-1),"")</f>
        <v>2</v>
      </c>
      <c r="Q4739">
        <f t="shared" si="107"/>
        <v>1</v>
      </c>
      <c r="R4739">
        <f>IF(P4739="","",0)</f>
        <v>0</v>
      </c>
    </row>
    <row r="4740" spans="1:18" x14ac:dyDescent="0.3">
      <c r="A4740" t="s">
        <v>666</v>
      </c>
      <c r="B4740" s="1">
        <v>38854</v>
      </c>
      <c r="C4740" t="s">
        <v>82</v>
      </c>
      <c r="D4740" t="s">
        <v>715</v>
      </c>
      <c r="E4740" t="s">
        <v>716</v>
      </c>
      <c r="G4740" s="6" t="s">
        <v>88</v>
      </c>
      <c r="H4740" t="s">
        <v>101</v>
      </c>
      <c r="I4740" t="s">
        <v>21</v>
      </c>
      <c r="J4740" t="s">
        <v>73</v>
      </c>
      <c r="K4740">
        <v>19</v>
      </c>
      <c r="L4740">
        <v>16.7</v>
      </c>
      <c r="M4740" t="s">
        <v>189</v>
      </c>
      <c r="N4740">
        <v>16.7</v>
      </c>
      <c r="O4740" t="s">
        <v>24</v>
      </c>
      <c r="P4740" cm="1">
        <f t="array" ref="P4740">IF(Q4740&gt;0,INDEX(Q4740:Q16874,MATCH(TRUE,INDEX(Q4740:Q16874="",,),0)-1),"")</f>
        <v>2</v>
      </c>
      <c r="Q4740">
        <f t="shared" si="107"/>
        <v>1</v>
      </c>
      <c r="R4740">
        <f>IF(P4740="","",0)</f>
        <v>0</v>
      </c>
    </row>
    <row r="4741" spans="1:18" x14ac:dyDescent="0.3">
      <c r="A4741" t="s">
        <v>666</v>
      </c>
      <c r="B4741" s="1">
        <v>38854</v>
      </c>
      <c r="C4741" t="s">
        <v>82</v>
      </c>
      <c r="D4741" t="s">
        <v>715</v>
      </c>
      <c r="E4741" t="s">
        <v>716</v>
      </c>
      <c r="G4741" t="s">
        <v>19</v>
      </c>
      <c r="H4741" t="s">
        <v>41</v>
      </c>
      <c r="I4741" t="s">
        <v>45</v>
      </c>
      <c r="J4741" t="s">
        <v>93</v>
      </c>
      <c r="K4741">
        <v>13</v>
      </c>
      <c r="L4741">
        <v>175</v>
      </c>
      <c r="M4741" t="s">
        <v>677</v>
      </c>
      <c r="N4741">
        <v>175</v>
      </c>
      <c r="P4741" cm="1">
        <f t="array" ref="P4741">IF(Q4741&gt;0,INDEX(Q4741:Q16875,MATCH(TRUE,INDEX(Q4741:Q16875="",,),0)-1),"")</f>
        <v>2</v>
      </c>
      <c r="Q4741">
        <f t="shared" si="107"/>
        <v>2</v>
      </c>
      <c r="R4741">
        <f>IF(P4741="","",0)</f>
        <v>0</v>
      </c>
    </row>
    <row r="4742" spans="1:18" x14ac:dyDescent="0.3">
      <c r="A4742" t="s">
        <v>666</v>
      </c>
      <c r="B4742" s="1">
        <v>38854</v>
      </c>
      <c r="C4742" t="s">
        <v>82</v>
      </c>
      <c r="D4742" t="s">
        <v>715</v>
      </c>
      <c r="E4742" t="s">
        <v>716</v>
      </c>
      <c r="G4742" t="s">
        <v>19</v>
      </c>
      <c r="H4742" t="s">
        <v>128</v>
      </c>
      <c r="I4742" t="s">
        <v>21</v>
      </c>
      <c r="J4742" t="s">
        <v>73</v>
      </c>
      <c r="K4742">
        <v>185</v>
      </c>
      <c r="L4742">
        <v>20.3</v>
      </c>
      <c r="M4742" t="s">
        <v>677</v>
      </c>
      <c r="N4742">
        <v>22.3</v>
      </c>
      <c r="P4742" cm="1">
        <f t="array" ref="P4742">IF(Q4742&gt;0,INDEX(Q4742:Q16876,MATCH(TRUE,INDEX(Q4742:Q16876="",,),0)-1),"")</f>
        <v>2</v>
      </c>
      <c r="Q4742">
        <f t="shared" si="107"/>
        <v>2</v>
      </c>
      <c r="R4742">
        <f>IF(P4742="","",0)</f>
        <v>0</v>
      </c>
    </row>
    <row r="4743" spans="1:18" x14ac:dyDescent="0.3">
      <c r="A4743" t="s">
        <v>666</v>
      </c>
      <c r="B4743" s="1">
        <v>38854</v>
      </c>
      <c r="C4743" t="s">
        <v>82</v>
      </c>
      <c r="D4743" t="s">
        <v>715</v>
      </c>
      <c r="E4743" t="s">
        <v>716</v>
      </c>
      <c r="G4743" t="s">
        <v>19</v>
      </c>
      <c r="H4743" t="s">
        <v>41</v>
      </c>
      <c r="I4743" t="s">
        <v>21</v>
      </c>
      <c r="J4743" t="s">
        <v>73</v>
      </c>
      <c r="K4743">
        <v>51</v>
      </c>
      <c r="L4743">
        <v>38</v>
      </c>
      <c r="M4743" t="s">
        <v>677</v>
      </c>
      <c r="N4743">
        <v>38</v>
      </c>
      <c r="P4743" cm="1">
        <f t="array" ref="P4743">IF(Q4743&gt;0,INDEX(Q4743:Q16877,MATCH(TRUE,INDEX(Q4743:Q16877="",,),0)-1),"")</f>
        <v>2</v>
      </c>
      <c r="Q4743">
        <f t="shared" si="107"/>
        <v>2</v>
      </c>
      <c r="R4743">
        <f>IF(P4743="","",0)</f>
        <v>0</v>
      </c>
    </row>
    <row r="4744" spans="1:18" x14ac:dyDescent="0.3">
      <c r="A4744" t="s">
        <v>666</v>
      </c>
      <c r="B4744" s="1">
        <v>38854</v>
      </c>
      <c r="C4744" t="s">
        <v>82</v>
      </c>
      <c r="D4744" t="s">
        <v>715</v>
      </c>
      <c r="E4744" t="s">
        <v>716</v>
      </c>
      <c r="G4744" t="s">
        <v>19</v>
      </c>
      <c r="H4744" t="s">
        <v>95</v>
      </c>
      <c r="I4744" t="s">
        <v>21</v>
      </c>
      <c r="J4744" t="s">
        <v>73</v>
      </c>
      <c r="K4744">
        <v>157</v>
      </c>
      <c r="L4744">
        <v>32.35</v>
      </c>
      <c r="M4744" t="s">
        <v>677</v>
      </c>
      <c r="N4744">
        <v>32.35</v>
      </c>
      <c r="P4744" cm="1">
        <f t="array" ref="P4744">IF(Q4744&gt;0,INDEX(Q4744:Q16878,MATCH(TRUE,INDEX(Q4744:Q16878="",,),0)-1),"")</f>
        <v>2</v>
      </c>
      <c r="Q4744">
        <f t="shared" si="107"/>
        <v>2</v>
      </c>
      <c r="R4744">
        <f>IF(P4744="","",0)</f>
        <v>0</v>
      </c>
    </row>
    <row r="4745" spans="1:18" x14ac:dyDescent="0.3">
      <c r="A4745" t="s">
        <v>666</v>
      </c>
      <c r="B4745" s="1">
        <v>38854</v>
      </c>
      <c r="C4745" t="s">
        <v>82</v>
      </c>
      <c r="D4745" t="s">
        <v>715</v>
      </c>
      <c r="E4745" t="s">
        <v>716</v>
      </c>
      <c r="G4745" s="6" t="s">
        <v>88</v>
      </c>
      <c r="H4745" t="s">
        <v>95</v>
      </c>
      <c r="I4745" t="s">
        <v>45</v>
      </c>
      <c r="J4745" t="s">
        <v>93</v>
      </c>
      <c r="K4745">
        <v>7.9</v>
      </c>
      <c r="L4745">
        <v>98</v>
      </c>
      <c r="M4745" t="s">
        <v>677</v>
      </c>
      <c r="N4745">
        <v>98</v>
      </c>
      <c r="P4745" cm="1">
        <f t="array" ref="P4745">IF(Q4745&gt;0,INDEX(Q4745:Q16879,MATCH(TRUE,INDEX(Q4745:Q16879="",,),0)-1),"")</f>
        <v>2</v>
      </c>
      <c r="Q4745">
        <f t="shared" si="107"/>
        <v>2</v>
      </c>
      <c r="R4745">
        <f>IF(P4745="","",0)</f>
        <v>0</v>
      </c>
    </row>
    <row r="4746" spans="1:18" x14ac:dyDescent="0.3">
      <c r="A4746" t="s">
        <v>666</v>
      </c>
      <c r="B4746" s="1">
        <v>38854</v>
      </c>
      <c r="C4746" t="s">
        <v>82</v>
      </c>
      <c r="D4746" t="s">
        <v>715</v>
      </c>
      <c r="E4746" t="s">
        <v>716</v>
      </c>
      <c r="G4746" s="6" t="s">
        <v>88</v>
      </c>
      <c r="H4746" t="s">
        <v>92</v>
      </c>
      <c r="I4746" t="s">
        <v>21</v>
      </c>
      <c r="J4746" t="s">
        <v>73</v>
      </c>
      <c r="K4746">
        <v>20</v>
      </c>
      <c r="L4746">
        <v>12.2</v>
      </c>
      <c r="M4746" t="s">
        <v>677</v>
      </c>
      <c r="N4746">
        <v>12.2</v>
      </c>
      <c r="P4746" cm="1">
        <f t="array" ref="P4746">IF(Q4746&gt;0,INDEX(Q4746:Q16880,MATCH(TRUE,INDEX(Q4746:Q16880="",,),0)-1),"")</f>
        <v>2</v>
      </c>
      <c r="Q4746">
        <f t="shared" si="107"/>
        <v>2</v>
      </c>
      <c r="R4746">
        <f>IF(P4746="","",0)</f>
        <v>0</v>
      </c>
    </row>
    <row r="4747" spans="1:18" x14ac:dyDescent="0.3">
      <c r="A4747" t="s">
        <v>666</v>
      </c>
      <c r="B4747" s="1">
        <v>38854</v>
      </c>
      <c r="C4747" t="s">
        <v>82</v>
      </c>
      <c r="D4747" t="s">
        <v>715</v>
      </c>
      <c r="E4747" t="s">
        <v>716</v>
      </c>
      <c r="G4747" s="6" t="s">
        <v>88</v>
      </c>
      <c r="H4747" t="s">
        <v>101</v>
      </c>
      <c r="I4747" t="s">
        <v>21</v>
      </c>
      <c r="J4747" t="s">
        <v>73</v>
      </c>
      <c r="K4747">
        <v>19</v>
      </c>
      <c r="L4747">
        <v>16.7</v>
      </c>
      <c r="M4747" t="s">
        <v>677</v>
      </c>
      <c r="N4747">
        <v>16.7</v>
      </c>
      <c r="P4747" cm="1">
        <f t="array" ref="P4747">IF(Q4747&gt;0,INDEX(Q4747:Q16881,MATCH(TRUE,INDEX(Q4747:Q16881="",,),0)-1),"")</f>
        <v>2</v>
      </c>
      <c r="Q4747">
        <f t="shared" si="107"/>
        <v>2</v>
      </c>
      <c r="R4747">
        <f>IF(P4747="","",0)</f>
        <v>0</v>
      </c>
    </row>
    <row r="4748" spans="1:18" x14ac:dyDescent="0.3">
      <c r="P4748" t="str" cm="1">
        <f t="array" ref="P4748">IF(Q4748&gt;0,INDEX(Q4748:Q16882,MATCH(TRUE,INDEX(Q4748:Q16882="",,),0)-1),"")</f>
        <v/>
      </c>
      <c r="R4748" t="str">
        <f>IF(P4748="","",0)</f>
        <v/>
      </c>
    </row>
    <row r="4749" spans="1:18" x14ac:dyDescent="0.3">
      <c r="A4749" t="s">
        <v>666</v>
      </c>
      <c r="B4749" s="1">
        <v>38854</v>
      </c>
      <c r="C4749" t="s">
        <v>82</v>
      </c>
      <c r="D4749" t="s">
        <v>717</v>
      </c>
      <c r="E4749" t="s">
        <v>718</v>
      </c>
      <c r="G4749" t="s">
        <v>19</v>
      </c>
      <c r="H4749" t="s">
        <v>41</v>
      </c>
      <c r="I4749" t="s">
        <v>45</v>
      </c>
      <c r="J4749" t="s">
        <v>93</v>
      </c>
      <c r="K4749">
        <v>56</v>
      </c>
      <c r="L4749">
        <v>170</v>
      </c>
      <c r="M4749" t="s">
        <v>189</v>
      </c>
      <c r="N4749">
        <v>210</v>
      </c>
      <c r="O4749" t="s">
        <v>24</v>
      </c>
      <c r="P4749" cm="1">
        <f t="array" ref="P4749">IF(Q4749&gt;0,INDEX(Q4749:Q16883,MATCH(TRUE,INDEX(Q4749:Q16883="",,),0)-1),"")</f>
        <v>5</v>
      </c>
      <c r="Q4749">
        <f>INT((ROW()-4749)/6)+1</f>
        <v>1</v>
      </c>
      <c r="R4749">
        <f>IF(P4749="","",0)</f>
        <v>0</v>
      </c>
    </row>
    <row r="4750" spans="1:18" x14ac:dyDescent="0.3">
      <c r="A4750" t="s">
        <v>666</v>
      </c>
      <c r="B4750" s="1">
        <v>38854</v>
      </c>
      <c r="C4750" t="s">
        <v>82</v>
      </c>
      <c r="D4750" t="s">
        <v>717</v>
      </c>
      <c r="E4750" t="s">
        <v>718</v>
      </c>
      <c r="G4750" t="s">
        <v>19</v>
      </c>
      <c r="H4750" t="s">
        <v>128</v>
      </c>
      <c r="I4750" t="s">
        <v>21</v>
      </c>
      <c r="J4750" t="s">
        <v>73</v>
      </c>
      <c r="K4750">
        <v>307</v>
      </c>
      <c r="L4750">
        <v>18.600000000000001</v>
      </c>
      <c r="M4750" t="s">
        <v>189</v>
      </c>
      <c r="N4750">
        <v>38</v>
      </c>
      <c r="O4750" t="s">
        <v>24</v>
      </c>
      <c r="P4750" cm="1">
        <f t="array" ref="P4750">IF(Q4750&gt;0,INDEX(Q4750:Q16884,MATCH(TRUE,INDEX(Q4750:Q16884="",,),0)-1),"")</f>
        <v>5</v>
      </c>
      <c r="Q4750">
        <f t="shared" ref="Q4750:Q4778" si="108">INT((ROW()-4749)/6)+1</f>
        <v>1</v>
      </c>
      <c r="R4750">
        <f>IF(P4750="","",0)</f>
        <v>0</v>
      </c>
    </row>
    <row r="4751" spans="1:18" x14ac:dyDescent="0.3">
      <c r="A4751" t="s">
        <v>666</v>
      </c>
      <c r="B4751" s="1">
        <v>38854</v>
      </c>
      <c r="C4751" t="s">
        <v>82</v>
      </c>
      <c r="D4751" t="s">
        <v>717</v>
      </c>
      <c r="E4751" t="s">
        <v>718</v>
      </c>
      <c r="G4751" t="s">
        <v>19</v>
      </c>
      <c r="H4751" t="s">
        <v>41</v>
      </c>
      <c r="I4751" t="s">
        <v>21</v>
      </c>
      <c r="J4751" t="s">
        <v>73</v>
      </c>
      <c r="K4751">
        <v>165</v>
      </c>
      <c r="L4751">
        <v>30</v>
      </c>
      <c r="M4751" t="s">
        <v>189</v>
      </c>
      <c r="N4751">
        <v>50</v>
      </c>
      <c r="O4751" t="s">
        <v>24</v>
      </c>
      <c r="P4751" cm="1">
        <f t="array" ref="P4751">IF(Q4751&gt;0,INDEX(Q4751:Q16885,MATCH(TRUE,INDEX(Q4751:Q16885="",,),0)-1),"")</f>
        <v>5</v>
      </c>
      <c r="Q4751">
        <f t="shared" si="108"/>
        <v>1</v>
      </c>
      <c r="R4751">
        <f>IF(P4751="","",0)</f>
        <v>0</v>
      </c>
    </row>
    <row r="4752" spans="1:18" x14ac:dyDescent="0.3">
      <c r="A4752" t="s">
        <v>666</v>
      </c>
      <c r="B4752" s="1">
        <v>38854</v>
      </c>
      <c r="C4752" t="s">
        <v>82</v>
      </c>
      <c r="D4752" t="s">
        <v>717</v>
      </c>
      <c r="E4752" t="s">
        <v>718</v>
      </c>
      <c r="G4752" t="s">
        <v>19</v>
      </c>
      <c r="H4752" t="s">
        <v>95</v>
      </c>
      <c r="I4752" t="s">
        <v>21</v>
      </c>
      <c r="J4752" t="s">
        <v>73</v>
      </c>
      <c r="K4752">
        <v>188</v>
      </c>
      <c r="L4752">
        <v>25.65</v>
      </c>
      <c r="M4752" t="s">
        <v>189</v>
      </c>
      <c r="N4752">
        <v>32.5</v>
      </c>
      <c r="O4752" t="s">
        <v>24</v>
      </c>
      <c r="P4752" cm="1">
        <f t="array" ref="P4752">IF(Q4752&gt;0,INDEX(Q4752:Q16886,MATCH(TRUE,INDEX(Q4752:Q16886="",,),0)-1),"")</f>
        <v>5</v>
      </c>
      <c r="Q4752">
        <f t="shared" si="108"/>
        <v>1</v>
      </c>
      <c r="R4752">
        <f>IF(P4752="","",0)</f>
        <v>0</v>
      </c>
    </row>
    <row r="4753" spans="1:18" x14ac:dyDescent="0.3">
      <c r="A4753" t="s">
        <v>666</v>
      </c>
      <c r="B4753" s="1">
        <v>38854</v>
      </c>
      <c r="C4753" t="s">
        <v>82</v>
      </c>
      <c r="D4753" t="s">
        <v>717</v>
      </c>
      <c r="E4753" t="s">
        <v>718</v>
      </c>
      <c r="G4753" s="6" t="s">
        <v>88</v>
      </c>
      <c r="H4753" t="s">
        <v>85</v>
      </c>
      <c r="I4753" t="s">
        <v>21</v>
      </c>
      <c r="J4753" t="s">
        <v>73</v>
      </c>
      <c r="K4753">
        <v>39</v>
      </c>
      <c r="L4753">
        <v>8.0500000000000007</v>
      </c>
      <c r="M4753" t="s">
        <v>189</v>
      </c>
      <c r="N4753">
        <v>8.0500000000000007</v>
      </c>
      <c r="O4753" t="s">
        <v>24</v>
      </c>
      <c r="P4753" cm="1">
        <f t="array" ref="P4753">IF(Q4753&gt;0,INDEX(Q4753:Q16887,MATCH(TRUE,INDEX(Q4753:Q16887="",,),0)-1),"")</f>
        <v>5</v>
      </c>
      <c r="Q4753">
        <f t="shared" si="108"/>
        <v>1</v>
      </c>
      <c r="R4753">
        <f>IF(P4753="","",0)</f>
        <v>0</v>
      </c>
    </row>
    <row r="4754" spans="1:18" x14ac:dyDescent="0.3">
      <c r="A4754" t="s">
        <v>666</v>
      </c>
      <c r="B4754" s="1">
        <v>38854</v>
      </c>
      <c r="C4754" t="s">
        <v>82</v>
      </c>
      <c r="D4754" t="s">
        <v>717</v>
      </c>
      <c r="E4754" t="s">
        <v>718</v>
      </c>
      <c r="G4754" s="6" t="s">
        <v>88</v>
      </c>
      <c r="H4754" t="s">
        <v>20</v>
      </c>
      <c r="I4754" t="s">
        <v>21</v>
      </c>
      <c r="J4754" t="s">
        <v>73</v>
      </c>
      <c r="K4754">
        <v>121</v>
      </c>
      <c r="L4754">
        <v>22.5</v>
      </c>
      <c r="M4754" t="s">
        <v>189</v>
      </c>
      <c r="N4754">
        <v>22.5</v>
      </c>
      <c r="O4754" t="s">
        <v>24</v>
      </c>
      <c r="P4754" cm="1">
        <f t="array" ref="P4754">IF(Q4754&gt;0,INDEX(Q4754:Q16888,MATCH(TRUE,INDEX(Q4754:Q16888="",,),0)-1),"")</f>
        <v>5</v>
      </c>
      <c r="Q4754">
        <f t="shared" si="108"/>
        <v>1</v>
      </c>
      <c r="R4754">
        <f>IF(P4754="","",0)</f>
        <v>0</v>
      </c>
    </row>
    <row r="4755" spans="1:18" x14ac:dyDescent="0.3">
      <c r="A4755" t="s">
        <v>666</v>
      </c>
      <c r="B4755" s="1">
        <v>38854</v>
      </c>
      <c r="C4755" t="s">
        <v>82</v>
      </c>
      <c r="D4755" t="s">
        <v>717</v>
      </c>
      <c r="E4755" t="s">
        <v>718</v>
      </c>
      <c r="G4755" t="s">
        <v>19</v>
      </c>
      <c r="H4755" t="s">
        <v>41</v>
      </c>
      <c r="I4755" t="s">
        <v>45</v>
      </c>
      <c r="J4755" t="s">
        <v>93</v>
      </c>
      <c r="K4755">
        <v>56</v>
      </c>
      <c r="L4755">
        <v>170</v>
      </c>
      <c r="M4755" t="s">
        <v>686</v>
      </c>
      <c r="N4755">
        <v>170</v>
      </c>
      <c r="P4755" cm="1">
        <f t="array" ref="P4755">IF(Q4755&gt;0,INDEX(Q4755:Q16889,MATCH(TRUE,INDEX(Q4755:Q16889="",,),0)-1),"")</f>
        <v>5</v>
      </c>
      <c r="Q4755">
        <f t="shared" si="108"/>
        <v>2</v>
      </c>
      <c r="R4755">
        <f>IF(P4755="","",0)</f>
        <v>0</v>
      </c>
    </row>
    <row r="4756" spans="1:18" x14ac:dyDescent="0.3">
      <c r="A4756" t="s">
        <v>666</v>
      </c>
      <c r="B4756" s="1">
        <v>38854</v>
      </c>
      <c r="C4756" t="s">
        <v>82</v>
      </c>
      <c r="D4756" t="s">
        <v>717</v>
      </c>
      <c r="E4756" t="s">
        <v>718</v>
      </c>
      <c r="G4756" t="s">
        <v>19</v>
      </c>
      <c r="H4756" t="s">
        <v>128</v>
      </c>
      <c r="I4756" t="s">
        <v>21</v>
      </c>
      <c r="J4756" t="s">
        <v>73</v>
      </c>
      <c r="K4756">
        <v>307</v>
      </c>
      <c r="L4756">
        <v>18.600000000000001</v>
      </c>
      <c r="M4756" t="s">
        <v>686</v>
      </c>
      <c r="N4756">
        <v>18.600000000000001</v>
      </c>
      <c r="P4756" cm="1">
        <f t="array" ref="P4756">IF(Q4756&gt;0,INDEX(Q4756:Q16890,MATCH(TRUE,INDEX(Q4756:Q16890="",,),0)-1),"")</f>
        <v>5</v>
      </c>
      <c r="Q4756">
        <f t="shared" si="108"/>
        <v>2</v>
      </c>
      <c r="R4756">
        <f>IF(P4756="","",0)</f>
        <v>0</v>
      </c>
    </row>
    <row r="4757" spans="1:18" x14ac:dyDescent="0.3">
      <c r="A4757" t="s">
        <v>666</v>
      </c>
      <c r="B4757" s="1">
        <v>38854</v>
      </c>
      <c r="C4757" t="s">
        <v>82</v>
      </c>
      <c r="D4757" t="s">
        <v>717</v>
      </c>
      <c r="E4757" t="s">
        <v>718</v>
      </c>
      <c r="G4757" t="s">
        <v>19</v>
      </c>
      <c r="H4757" t="s">
        <v>41</v>
      </c>
      <c r="I4757" t="s">
        <v>21</v>
      </c>
      <c r="J4757" t="s">
        <v>73</v>
      </c>
      <c r="K4757">
        <v>165</v>
      </c>
      <c r="L4757">
        <v>30</v>
      </c>
      <c r="M4757" t="s">
        <v>686</v>
      </c>
      <c r="N4757">
        <v>40</v>
      </c>
      <c r="P4757" cm="1">
        <f t="array" ref="P4757">IF(Q4757&gt;0,INDEX(Q4757:Q16891,MATCH(TRUE,INDEX(Q4757:Q16891="",,),0)-1),"")</f>
        <v>5</v>
      </c>
      <c r="Q4757">
        <f t="shared" si="108"/>
        <v>2</v>
      </c>
      <c r="R4757">
        <f>IF(P4757="","",0)</f>
        <v>0</v>
      </c>
    </row>
    <row r="4758" spans="1:18" x14ac:dyDescent="0.3">
      <c r="A4758" t="s">
        <v>666</v>
      </c>
      <c r="B4758" s="1">
        <v>38854</v>
      </c>
      <c r="C4758" t="s">
        <v>82</v>
      </c>
      <c r="D4758" t="s">
        <v>717</v>
      </c>
      <c r="E4758" t="s">
        <v>718</v>
      </c>
      <c r="G4758" t="s">
        <v>19</v>
      </c>
      <c r="H4758" t="s">
        <v>95</v>
      </c>
      <c r="I4758" t="s">
        <v>21</v>
      </c>
      <c r="J4758" t="s">
        <v>73</v>
      </c>
      <c r="K4758">
        <v>188</v>
      </c>
      <c r="L4758">
        <v>25.65</v>
      </c>
      <c r="M4758" t="s">
        <v>686</v>
      </c>
      <c r="N4758">
        <v>40.65</v>
      </c>
      <c r="P4758" cm="1">
        <f t="array" ref="P4758">IF(Q4758&gt;0,INDEX(Q4758:Q16892,MATCH(TRUE,INDEX(Q4758:Q16892="",,),0)-1),"")</f>
        <v>5</v>
      </c>
      <c r="Q4758">
        <f t="shared" si="108"/>
        <v>2</v>
      </c>
      <c r="R4758">
        <f>IF(P4758="","",0)</f>
        <v>0</v>
      </c>
    </row>
    <row r="4759" spans="1:18" x14ac:dyDescent="0.3">
      <c r="A4759" t="s">
        <v>666</v>
      </c>
      <c r="B4759" s="1">
        <v>38854</v>
      </c>
      <c r="C4759" t="s">
        <v>82</v>
      </c>
      <c r="D4759" t="s">
        <v>717</v>
      </c>
      <c r="E4759" t="s">
        <v>718</v>
      </c>
      <c r="G4759" s="6" t="s">
        <v>88</v>
      </c>
      <c r="H4759" t="s">
        <v>85</v>
      </c>
      <c r="I4759" t="s">
        <v>21</v>
      </c>
      <c r="J4759" t="s">
        <v>73</v>
      </c>
      <c r="K4759">
        <v>39</v>
      </c>
      <c r="L4759">
        <v>8.0500000000000007</v>
      </c>
      <c r="M4759" t="s">
        <v>686</v>
      </c>
      <c r="N4759">
        <v>8.0500000000000007</v>
      </c>
      <c r="P4759" cm="1">
        <f t="array" ref="P4759">IF(Q4759&gt;0,INDEX(Q4759:Q16893,MATCH(TRUE,INDEX(Q4759:Q16893="",,),0)-1),"")</f>
        <v>5</v>
      </c>
      <c r="Q4759">
        <f t="shared" si="108"/>
        <v>2</v>
      </c>
      <c r="R4759">
        <f>IF(P4759="","",0)</f>
        <v>0</v>
      </c>
    </row>
    <row r="4760" spans="1:18" x14ac:dyDescent="0.3">
      <c r="A4760" t="s">
        <v>666</v>
      </c>
      <c r="B4760" s="1">
        <v>38854</v>
      </c>
      <c r="C4760" t="s">
        <v>82</v>
      </c>
      <c r="D4760" t="s">
        <v>717</v>
      </c>
      <c r="E4760" t="s">
        <v>718</v>
      </c>
      <c r="G4760" s="6" t="s">
        <v>88</v>
      </c>
      <c r="H4760" t="s">
        <v>20</v>
      </c>
      <c r="I4760" t="s">
        <v>21</v>
      </c>
      <c r="J4760" t="s">
        <v>73</v>
      </c>
      <c r="K4760">
        <v>121</v>
      </c>
      <c r="L4760">
        <v>22.5</v>
      </c>
      <c r="M4760" t="s">
        <v>686</v>
      </c>
      <c r="N4760">
        <v>22.5</v>
      </c>
      <c r="P4760" cm="1">
        <f t="array" ref="P4760">IF(Q4760&gt;0,INDEX(Q4760:Q16894,MATCH(TRUE,INDEX(Q4760:Q16894="",,),0)-1),"")</f>
        <v>5</v>
      </c>
      <c r="Q4760">
        <f t="shared" si="108"/>
        <v>2</v>
      </c>
      <c r="R4760">
        <f>IF(P4760="","",0)</f>
        <v>0</v>
      </c>
    </row>
    <row r="4761" spans="1:18" x14ac:dyDescent="0.3">
      <c r="A4761" t="s">
        <v>666</v>
      </c>
      <c r="B4761" s="1">
        <v>38854</v>
      </c>
      <c r="C4761" t="s">
        <v>82</v>
      </c>
      <c r="D4761" t="s">
        <v>717</v>
      </c>
      <c r="E4761" t="s">
        <v>718</v>
      </c>
      <c r="G4761" t="s">
        <v>19</v>
      </c>
      <c r="H4761" t="s">
        <v>41</v>
      </c>
      <c r="I4761" t="s">
        <v>45</v>
      </c>
      <c r="J4761" t="s">
        <v>93</v>
      </c>
      <c r="K4761">
        <v>56</v>
      </c>
      <c r="L4761">
        <v>170</v>
      </c>
      <c r="M4761" t="s">
        <v>211</v>
      </c>
      <c r="N4761">
        <v>170</v>
      </c>
      <c r="P4761" cm="1">
        <f t="array" ref="P4761">IF(Q4761&gt;0,INDEX(Q4761:Q16895,MATCH(TRUE,INDEX(Q4761:Q16895="",,),0)-1),"")</f>
        <v>5</v>
      </c>
      <c r="Q4761">
        <f t="shared" si="108"/>
        <v>3</v>
      </c>
      <c r="R4761">
        <f>IF(P4761="","",0)</f>
        <v>0</v>
      </c>
    </row>
    <row r="4762" spans="1:18" x14ac:dyDescent="0.3">
      <c r="A4762" t="s">
        <v>666</v>
      </c>
      <c r="B4762" s="1">
        <v>38854</v>
      </c>
      <c r="C4762" t="s">
        <v>82</v>
      </c>
      <c r="D4762" t="s">
        <v>717</v>
      </c>
      <c r="E4762" t="s">
        <v>718</v>
      </c>
      <c r="G4762" t="s">
        <v>19</v>
      </c>
      <c r="H4762" t="s">
        <v>128</v>
      </c>
      <c r="I4762" t="s">
        <v>21</v>
      </c>
      <c r="J4762" t="s">
        <v>73</v>
      </c>
      <c r="K4762">
        <v>307</v>
      </c>
      <c r="L4762">
        <v>18.600000000000001</v>
      </c>
      <c r="M4762" t="s">
        <v>211</v>
      </c>
      <c r="N4762">
        <v>19.61</v>
      </c>
      <c r="P4762" cm="1">
        <f t="array" ref="P4762">IF(Q4762&gt;0,INDEX(Q4762:Q16896,MATCH(TRUE,INDEX(Q4762:Q16896="",,),0)-1),"")</f>
        <v>5</v>
      </c>
      <c r="Q4762">
        <f t="shared" si="108"/>
        <v>3</v>
      </c>
      <c r="R4762">
        <f>IF(P4762="","",0)</f>
        <v>0</v>
      </c>
    </row>
    <row r="4763" spans="1:18" x14ac:dyDescent="0.3">
      <c r="A4763" t="s">
        <v>666</v>
      </c>
      <c r="B4763" s="1">
        <v>38854</v>
      </c>
      <c r="C4763" t="s">
        <v>82</v>
      </c>
      <c r="D4763" t="s">
        <v>717</v>
      </c>
      <c r="E4763" t="s">
        <v>718</v>
      </c>
      <c r="G4763" t="s">
        <v>19</v>
      </c>
      <c r="H4763" t="s">
        <v>41</v>
      </c>
      <c r="I4763" t="s">
        <v>21</v>
      </c>
      <c r="J4763" t="s">
        <v>73</v>
      </c>
      <c r="K4763">
        <v>165</v>
      </c>
      <c r="L4763">
        <v>30</v>
      </c>
      <c r="M4763" t="s">
        <v>211</v>
      </c>
      <c r="N4763">
        <v>30</v>
      </c>
      <c r="P4763" cm="1">
        <f t="array" ref="P4763">IF(Q4763&gt;0,INDEX(Q4763:Q16897,MATCH(TRUE,INDEX(Q4763:Q16897="",,),0)-1),"")</f>
        <v>5</v>
      </c>
      <c r="Q4763">
        <f t="shared" si="108"/>
        <v>3</v>
      </c>
      <c r="R4763">
        <f>IF(P4763="","",0)</f>
        <v>0</v>
      </c>
    </row>
    <row r="4764" spans="1:18" x14ac:dyDescent="0.3">
      <c r="A4764" t="s">
        <v>666</v>
      </c>
      <c r="B4764" s="1">
        <v>38854</v>
      </c>
      <c r="C4764" t="s">
        <v>82</v>
      </c>
      <c r="D4764" t="s">
        <v>717</v>
      </c>
      <c r="E4764" t="s">
        <v>718</v>
      </c>
      <c r="G4764" t="s">
        <v>19</v>
      </c>
      <c r="H4764" t="s">
        <v>95</v>
      </c>
      <c r="I4764" t="s">
        <v>21</v>
      </c>
      <c r="J4764" t="s">
        <v>73</v>
      </c>
      <c r="K4764">
        <v>188</v>
      </c>
      <c r="L4764">
        <v>25.65</v>
      </c>
      <c r="M4764" t="s">
        <v>211</v>
      </c>
      <c r="N4764">
        <v>25.65</v>
      </c>
      <c r="P4764" cm="1">
        <f t="array" ref="P4764">IF(Q4764&gt;0,INDEX(Q4764:Q16898,MATCH(TRUE,INDEX(Q4764:Q16898="",,),0)-1),"")</f>
        <v>5</v>
      </c>
      <c r="Q4764">
        <f t="shared" si="108"/>
        <v>3</v>
      </c>
      <c r="R4764">
        <f>IF(P4764="","",0)</f>
        <v>0</v>
      </c>
    </row>
    <row r="4765" spans="1:18" x14ac:dyDescent="0.3">
      <c r="A4765" t="s">
        <v>666</v>
      </c>
      <c r="B4765" s="1">
        <v>38854</v>
      </c>
      <c r="C4765" t="s">
        <v>82</v>
      </c>
      <c r="D4765" t="s">
        <v>717</v>
      </c>
      <c r="E4765" t="s">
        <v>718</v>
      </c>
      <c r="G4765" s="6" t="s">
        <v>88</v>
      </c>
      <c r="H4765" t="s">
        <v>85</v>
      </c>
      <c r="I4765" t="s">
        <v>21</v>
      </c>
      <c r="J4765" t="s">
        <v>73</v>
      </c>
      <c r="K4765">
        <v>39</v>
      </c>
      <c r="L4765">
        <v>8.0500000000000007</v>
      </c>
      <c r="M4765" t="s">
        <v>211</v>
      </c>
      <c r="N4765">
        <v>8.0500000000000007</v>
      </c>
      <c r="P4765" cm="1">
        <f t="array" ref="P4765">IF(Q4765&gt;0,INDEX(Q4765:Q16899,MATCH(TRUE,INDEX(Q4765:Q16899="",,),0)-1),"")</f>
        <v>5</v>
      </c>
      <c r="Q4765">
        <f t="shared" si="108"/>
        <v>3</v>
      </c>
      <c r="R4765">
        <f>IF(P4765="","",0)</f>
        <v>0</v>
      </c>
    </row>
    <row r="4766" spans="1:18" x14ac:dyDescent="0.3">
      <c r="A4766" t="s">
        <v>666</v>
      </c>
      <c r="B4766" s="1">
        <v>38854</v>
      </c>
      <c r="C4766" t="s">
        <v>82</v>
      </c>
      <c r="D4766" t="s">
        <v>717</v>
      </c>
      <c r="E4766" t="s">
        <v>718</v>
      </c>
      <c r="G4766" s="6" t="s">
        <v>88</v>
      </c>
      <c r="H4766" t="s">
        <v>20</v>
      </c>
      <c r="I4766" t="s">
        <v>21</v>
      </c>
      <c r="J4766" t="s">
        <v>73</v>
      </c>
      <c r="K4766">
        <v>121</v>
      </c>
      <c r="L4766">
        <v>22.5</v>
      </c>
      <c r="M4766" t="s">
        <v>211</v>
      </c>
      <c r="N4766">
        <v>22.5</v>
      </c>
      <c r="P4766" cm="1">
        <f t="array" ref="P4766">IF(Q4766&gt;0,INDEX(Q4766:Q16900,MATCH(TRUE,INDEX(Q4766:Q16900="",,),0)-1),"")</f>
        <v>5</v>
      </c>
      <c r="Q4766">
        <f t="shared" si="108"/>
        <v>3</v>
      </c>
      <c r="R4766">
        <f>IF(P4766="","",0)</f>
        <v>0</v>
      </c>
    </row>
    <row r="4767" spans="1:18" x14ac:dyDescent="0.3">
      <c r="A4767" t="s">
        <v>666</v>
      </c>
      <c r="B4767" s="1">
        <v>38854</v>
      </c>
      <c r="C4767" t="s">
        <v>82</v>
      </c>
      <c r="D4767" t="s">
        <v>717</v>
      </c>
      <c r="E4767" t="s">
        <v>718</v>
      </c>
      <c r="G4767" t="s">
        <v>19</v>
      </c>
      <c r="H4767" t="s">
        <v>41</v>
      </c>
      <c r="I4767" t="s">
        <v>45</v>
      </c>
      <c r="J4767" t="s">
        <v>93</v>
      </c>
      <c r="K4767">
        <v>56</v>
      </c>
      <c r="L4767">
        <v>170</v>
      </c>
      <c r="M4767" t="s">
        <v>117</v>
      </c>
      <c r="N4767">
        <v>175</v>
      </c>
      <c r="P4767" cm="1">
        <f t="array" ref="P4767">IF(Q4767&gt;0,INDEX(Q4767:Q16901,MATCH(TRUE,INDEX(Q4767:Q16901="",,),0)-1),"")</f>
        <v>5</v>
      </c>
      <c r="Q4767">
        <f t="shared" si="108"/>
        <v>4</v>
      </c>
      <c r="R4767">
        <f>IF(P4767="","",0)</f>
        <v>0</v>
      </c>
    </row>
    <row r="4768" spans="1:18" x14ac:dyDescent="0.3">
      <c r="A4768" t="s">
        <v>666</v>
      </c>
      <c r="B4768" s="1">
        <v>38854</v>
      </c>
      <c r="C4768" t="s">
        <v>82</v>
      </c>
      <c r="D4768" t="s">
        <v>717</v>
      </c>
      <c r="E4768" t="s">
        <v>718</v>
      </c>
      <c r="G4768" t="s">
        <v>19</v>
      </c>
      <c r="H4768" t="s">
        <v>128</v>
      </c>
      <c r="I4768" t="s">
        <v>21</v>
      </c>
      <c r="J4768" t="s">
        <v>73</v>
      </c>
      <c r="K4768">
        <v>307</v>
      </c>
      <c r="L4768">
        <v>18.600000000000001</v>
      </c>
      <c r="M4768" t="s">
        <v>117</v>
      </c>
      <c r="N4768">
        <v>18.600000000000001</v>
      </c>
      <c r="P4768" cm="1">
        <f t="array" ref="P4768">IF(Q4768&gt;0,INDEX(Q4768:Q16902,MATCH(TRUE,INDEX(Q4768:Q16902="",,),0)-1),"")</f>
        <v>5</v>
      </c>
      <c r="Q4768">
        <f t="shared" si="108"/>
        <v>4</v>
      </c>
      <c r="R4768">
        <f>IF(P4768="","",0)</f>
        <v>0</v>
      </c>
    </row>
    <row r="4769" spans="1:18" x14ac:dyDescent="0.3">
      <c r="A4769" t="s">
        <v>666</v>
      </c>
      <c r="B4769" s="1">
        <v>38854</v>
      </c>
      <c r="C4769" t="s">
        <v>82</v>
      </c>
      <c r="D4769" t="s">
        <v>717</v>
      </c>
      <c r="E4769" t="s">
        <v>718</v>
      </c>
      <c r="G4769" t="s">
        <v>19</v>
      </c>
      <c r="H4769" t="s">
        <v>41</v>
      </c>
      <c r="I4769" t="s">
        <v>21</v>
      </c>
      <c r="J4769" t="s">
        <v>73</v>
      </c>
      <c r="K4769">
        <v>165</v>
      </c>
      <c r="L4769">
        <v>30</v>
      </c>
      <c r="M4769" t="s">
        <v>117</v>
      </c>
      <c r="N4769">
        <v>30</v>
      </c>
      <c r="P4769" cm="1">
        <f t="array" ref="P4769">IF(Q4769&gt;0,INDEX(Q4769:Q16903,MATCH(TRUE,INDEX(Q4769:Q16903="",,),0)-1),"")</f>
        <v>5</v>
      </c>
      <c r="Q4769">
        <f t="shared" si="108"/>
        <v>4</v>
      </c>
      <c r="R4769">
        <f>IF(P4769="","",0)</f>
        <v>0</v>
      </c>
    </row>
    <row r="4770" spans="1:18" x14ac:dyDescent="0.3">
      <c r="A4770" t="s">
        <v>666</v>
      </c>
      <c r="B4770" s="1">
        <v>38854</v>
      </c>
      <c r="C4770" t="s">
        <v>82</v>
      </c>
      <c r="D4770" t="s">
        <v>717</v>
      </c>
      <c r="E4770" t="s">
        <v>718</v>
      </c>
      <c r="G4770" t="s">
        <v>19</v>
      </c>
      <c r="H4770" t="s">
        <v>95</v>
      </c>
      <c r="I4770" t="s">
        <v>21</v>
      </c>
      <c r="J4770" t="s">
        <v>73</v>
      </c>
      <c r="K4770">
        <v>188</v>
      </c>
      <c r="L4770">
        <v>25.65</v>
      </c>
      <c r="M4770" t="s">
        <v>117</v>
      </c>
      <c r="N4770">
        <v>25.65</v>
      </c>
      <c r="P4770" cm="1">
        <f t="array" ref="P4770">IF(Q4770&gt;0,INDEX(Q4770:Q16904,MATCH(TRUE,INDEX(Q4770:Q16904="",,),0)-1),"")</f>
        <v>5</v>
      </c>
      <c r="Q4770">
        <f t="shared" si="108"/>
        <v>4</v>
      </c>
      <c r="R4770">
        <f>IF(P4770="","",0)</f>
        <v>0</v>
      </c>
    </row>
    <row r="4771" spans="1:18" x14ac:dyDescent="0.3">
      <c r="A4771" t="s">
        <v>666</v>
      </c>
      <c r="B4771" s="1">
        <v>38854</v>
      </c>
      <c r="C4771" t="s">
        <v>82</v>
      </c>
      <c r="D4771" t="s">
        <v>717</v>
      </c>
      <c r="E4771" t="s">
        <v>718</v>
      </c>
      <c r="G4771" s="6" t="s">
        <v>88</v>
      </c>
      <c r="H4771" t="s">
        <v>85</v>
      </c>
      <c r="I4771" t="s">
        <v>21</v>
      </c>
      <c r="J4771" t="s">
        <v>73</v>
      </c>
      <c r="K4771">
        <v>39</v>
      </c>
      <c r="L4771">
        <v>8.0500000000000007</v>
      </c>
      <c r="M4771" t="s">
        <v>117</v>
      </c>
      <c r="N4771">
        <v>8.0500000000000007</v>
      </c>
      <c r="P4771" cm="1">
        <f t="array" ref="P4771">IF(Q4771&gt;0,INDEX(Q4771:Q16905,MATCH(TRUE,INDEX(Q4771:Q16905="",,),0)-1),"")</f>
        <v>5</v>
      </c>
      <c r="Q4771">
        <f t="shared" si="108"/>
        <v>4</v>
      </c>
      <c r="R4771">
        <f>IF(P4771="","",0)</f>
        <v>0</v>
      </c>
    </row>
    <row r="4772" spans="1:18" x14ac:dyDescent="0.3">
      <c r="A4772" t="s">
        <v>666</v>
      </c>
      <c r="B4772" s="1">
        <v>38854</v>
      </c>
      <c r="C4772" t="s">
        <v>82</v>
      </c>
      <c r="D4772" t="s">
        <v>717</v>
      </c>
      <c r="E4772" t="s">
        <v>718</v>
      </c>
      <c r="G4772" s="6" t="s">
        <v>88</v>
      </c>
      <c r="H4772" t="s">
        <v>20</v>
      </c>
      <c r="I4772" t="s">
        <v>21</v>
      </c>
      <c r="J4772" t="s">
        <v>73</v>
      </c>
      <c r="K4772">
        <v>121</v>
      </c>
      <c r="L4772">
        <v>22.5</v>
      </c>
      <c r="M4772" t="s">
        <v>117</v>
      </c>
      <c r="N4772">
        <v>22.5</v>
      </c>
      <c r="P4772" cm="1">
        <f t="array" ref="P4772">IF(Q4772&gt;0,INDEX(Q4772:Q16906,MATCH(TRUE,INDEX(Q4772:Q16906="",,),0)-1),"")</f>
        <v>5</v>
      </c>
      <c r="Q4772">
        <f t="shared" si="108"/>
        <v>4</v>
      </c>
      <c r="R4772">
        <f>IF(P4772="","",0)</f>
        <v>0</v>
      </c>
    </row>
    <row r="4773" spans="1:18" x14ac:dyDescent="0.3">
      <c r="A4773" t="s">
        <v>666</v>
      </c>
      <c r="B4773" s="1">
        <v>38854</v>
      </c>
      <c r="C4773" t="s">
        <v>82</v>
      </c>
      <c r="D4773" t="s">
        <v>717</v>
      </c>
      <c r="E4773" t="s">
        <v>718</v>
      </c>
      <c r="G4773" t="s">
        <v>19</v>
      </c>
      <c r="H4773" t="s">
        <v>41</v>
      </c>
      <c r="I4773" t="s">
        <v>45</v>
      </c>
      <c r="J4773" t="s">
        <v>93</v>
      </c>
      <c r="K4773">
        <v>56</v>
      </c>
      <c r="L4773">
        <v>170</v>
      </c>
      <c r="M4773" t="s">
        <v>677</v>
      </c>
      <c r="N4773">
        <v>170</v>
      </c>
      <c r="P4773" cm="1">
        <f t="array" ref="P4773">IF(Q4773&gt;0,INDEX(Q4773:Q16907,MATCH(TRUE,INDEX(Q4773:Q16907="",,),0)-1),"")</f>
        <v>5</v>
      </c>
      <c r="Q4773">
        <f t="shared" si="108"/>
        <v>5</v>
      </c>
      <c r="R4773">
        <f>IF(P4773="","",0)</f>
        <v>0</v>
      </c>
    </row>
    <row r="4774" spans="1:18" x14ac:dyDescent="0.3">
      <c r="A4774" t="s">
        <v>666</v>
      </c>
      <c r="B4774" s="1">
        <v>38854</v>
      </c>
      <c r="C4774" t="s">
        <v>82</v>
      </c>
      <c r="D4774" t="s">
        <v>717</v>
      </c>
      <c r="E4774" t="s">
        <v>718</v>
      </c>
      <c r="G4774" t="s">
        <v>19</v>
      </c>
      <c r="H4774" t="s">
        <v>128</v>
      </c>
      <c r="I4774" t="s">
        <v>21</v>
      </c>
      <c r="J4774" t="s">
        <v>73</v>
      </c>
      <c r="K4774">
        <v>307</v>
      </c>
      <c r="L4774">
        <v>18.600000000000001</v>
      </c>
      <c r="M4774" t="s">
        <v>677</v>
      </c>
      <c r="N4774">
        <v>19</v>
      </c>
      <c r="P4774" cm="1">
        <f t="array" ref="P4774">IF(Q4774&gt;0,INDEX(Q4774:Q16908,MATCH(TRUE,INDEX(Q4774:Q16908="",,),0)-1),"")</f>
        <v>5</v>
      </c>
      <c r="Q4774">
        <f t="shared" si="108"/>
        <v>5</v>
      </c>
      <c r="R4774">
        <f>IF(P4774="","",0)</f>
        <v>0</v>
      </c>
    </row>
    <row r="4775" spans="1:18" x14ac:dyDescent="0.3">
      <c r="A4775" t="s">
        <v>666</v>
      </c>
      <c r="B4775" s="1">
        <v>38854</v>
      </c>
      <c r="C4775" t="s">
        <v>82</v>
      </c>
      <c r="D4775" t="s">
        <v>717</v>
      </c>
      <c r="E4775" t="s">
        <v>718</v>
      </c>
      <c r="G4775" t="s">
        <v>19</v>
      </c>
      <c r="H4775" t="s">
        <v>41</v>
      </c>
      <c r="I4775" t="s">
        <v>21</v>
      </c>
      <c r="J4775" t="s">
        <v>73</v>
      </c>
      <c r="K4775">
        <v>165</v>
      </c>
      <c r="L4775">
        <v>30</v>
      </c>
      <c r="M4775" t="s">
        <v>677</v>
      </c>
      <c r="N4775">
        <v>30</v>
      </c>
      <c r="P4775" cm="1">
        <f t="array" ref="P4775">IF(Q4775&gt;0,INDEX(Q4775:Q16909,MATCH(TRUE,INDEX(Q4775:Q16909="",,),0)-1),"")</f>
        <v>5</v>
      </c>
      <c r="Q4775">
        <f t="shared" si="108"/>
        <v>5</v>
      </c>
      <c r="R4775">
        <f>IF(P4775="","",0)</f>
        <v>0</v>
      </c>
    </row>
    <row r="4776" spans="1:18" x14ac:dyDescent="0.3">
      <c r="A4776" t="s">
        <v>666</v>
      </c>
      <c r="B4776" s="1">
        <v>38854</v>
      </c>
      <c r="C4776" t="s">
        <v>82</v>
      </c>
      <c r="D4776" t="s">
        <v>717</v>
      </c>
      <c r="E4776" t="s">
        <v>718</v>
      </c>
      <c r="G4776" t="s">
        <v>19</v>
      </c>
      <c r="H4776" t="s">
        <v>95</v>
      </c>
      <c r="I4776" t="s">
        <v>21</v>
      </c>
      <c r="J4776" t="s">
        <v>73</v>
      </c>
      <c r="K4776">
        <v>188</v>
      </c>
      <c r="L4776">
        <v>25.65</v>
      </c>
      <c r="M4776" t="s">
        <v>677</v>
      </c>
      <c r="N4776">
        <v>25.65</v>
      </c>
      <c r="P4776" cm="1">
        <f t="array" ref="P4776">IF(Q4776&gt;0,INDEX(Q4776:Q16910,MATCH(TRUE,INDEX(Q4776:Q16910="",,),0)-1),"")</f>
        <v>5</v>
      </c>
      <c r="Q4776">
        <f t="shared" si="108"/>
        <v>5</v>
      </c>
      <c r="R4776">
        <f>IF(P4776="","",0)</f>
        <v>0</v>
      </c>
    </row>
    <row r="4777" spans="1:18" x14ac:dyDescent="0.3">
      <c r="A4777" t="s">
        <v>666</v>
      </c>
      <c r="B4777" s="1">
        <v>38854</v>
      </c>
      <c r="C4777" t="s">
        <v>82</v>
      </c>
      <c r="D4777" t="s">
        <v>717</v>
      </c>
      <c r="E4777" t="s">
        <v>718</v>
      </c>
      <c r="G4777" s="6" t="s">
        <v>88</v>
      </c>
      <c r="H4777" t="s">
        <v>85</v>
      </c>
      <c r="I4777" t="s">
        <v>21</v>
      </c>
      <c r="J4777" t="s">
        <v>73</v>
      </c>
      <c r="K4777">
        <v>39</v>
      </c>
      <c r="L4777">
        <v>8.0500000000000007</v>
      </c>
      <c r="M4777" t="s">
        <v>677</v>
      </c>
      <c r="N4777">
        <v>8.0500000000000007</v>
      </c>
      <c r="P4777" cm="1">
        <f t="array" ref="P4777">IF(Q4777&gt;0,INDEX(Q4777:Q16911,MATCH(TRUE,INDEX(Q4777:Q16911="",,),0)-1),"")</f>
        <v>5</v>
      </c>
      <c r="Q4777">
        <f t="shared" si="108"/>
        <v>5</v>
      </c>
      <c r="R4777">
        <f>IF(P4777="","",0)</f>
        <v>0</v>
      </c>
    </row>
    <row r="4778" spans="1:18" x14ac:dyDescent="0.3">
      <c r="A4778" t="s">
        <v>666</v>
      </c>
      <c r="B4778" s="1">
        <v>38854</v>
      </c>
      <c r="C4778" t="s">
        <v>82</v>
      </c>
      <c r="D4778" t="s">
        <v>717</v>
      </c>
      <c r="E4778" t="s">
        <v>718</v>
      </c>
      <c r="G4778" s="6" t="s">
        <v>88</v>
      </c>
      <c r="H4778" t="s">
        <v>20</v>
      </c>
      <c r="I4778" t="s">
        <v>21</v>
      </c>
      <c r="J4778" t="s">
        <v>73</v>
      </c>
      <c r="K4778">
        <v>121</v>
      </c>
      <c r="L4778">
        <v>22.5</v>
      </c>
      <c r="M4778" t="s">
        <v>677</v>
      </c>
      <c r="N4778">
        <v>22.5</v>
      </c>
      <c r="P4778" cm="1">
        <f t="array" ref="P4778">IF(Q4778&gt;0,INDEX(Q4778:Q16912,MATCH(TRUE,INDEX(Q4778:Q16912="",,),0)-1),"")</f>
        <v>5</v>
      </c>
      <c r="Q4778">
        <f t="shared" si="108"/>
        <v>5</v>
      </c>
      <c r="R4778">
        <f>IF(P4778="","",0)</f>
        <v>0</v>
      </c>
    </row>
    <row r="4779" spans="1:18" x14ac:dyDescent="0.3">
      <c r="P4779" t="str" cm="1">
        <f t="array" ref="P4779">IF(Q4779&gt;0,INDEX(Q4779:Q16913,MATCH(TRUE,INDEX(Q4779:Q16913="",,),0)-1),"")</f>
        <v/>
      </c>
      <c r="R4779" t="str">
        <f>IF(P4779="","",0)</f>
        <v/>
      </c>
    </row>
    <row r="4780" spans="1:18" x14ac:dyDescent="0.3">
      <c r="A4780" t="s">
        <v>666</v>
      </c>
      <c r="B4780" s="1">
        <v>38854</v>
      </c>
      <c r="C4780" t="s">
        <v>82</v>
      </c>
      <c r="D4780" t="s">
        <v>719</v>
      </c>
      <c r="E4780" t="s">
        <v>720</v>
      </c>
      <c r="G4780" t="s">
        <v>19</v>
      </c>
      <c r="H4780" t="s">
        <v>102</v>
      </c>
      <c r="I4780" t="s">
        <v>45</v>
      </c>
      <c r="J4780" t="s">
        <v>93</v>
      </c>
      <c r="K4780">
        <v>30</v>
      </c>
      <c r="L4780">
        <v>218</v>
      </c>
      <c r="M4780" t="s">
        <v>721</v>
      </c>
      <c r="N4780">
        <v>350</v>
      </c>
      <c r="O4780" t="s">
        <v>24</v>
      </c>
      <c r="P4780" cm="1">
        <f t="array" ref="P4780">IF(Q4780&gt;0,INDEX(Q4780:Q16914,MATCH(TRUE,INDEX(Q4780:Q16914="",,),0)-1),"")</f>
        <v>2</v>
      </c>
      <c r="Q4780">
        <f>INT((ROW()-4780)/14)+1</f>
        <v>1</v>
      </c>
      <c r="R4780">
        <f>IF(P4780="","",0)</f>
        <v>0</v>
      </c>
    </row>
    <row r="4781" spans="1:18" x14ac:dyDescent="0.3">
      <c r="A4781" t="s">
        <v>666</v>
      </c>
      <c r="B4781" s="1">
        <v>38854</v>
      </c>
      <c r="C4781" t="s">
        <v>82</v>
      </c>
      <c r="D4781" t="s">
        <v>719</v>
      </c>
      <c r="E4781" t="s">
        <v>720</v>
      </c>
      <c r="G4781" t="s">
        <v>19</v>
      </c>
      <c r="H4781" t="s">
        <v>100</v>
      </c>
      <c r="I4781" t="s">
        <v>45</v>
      </c>
      <c r="J4781" t="s">
        <v>93</v>
      </c>
      <c r="K4781">
        <v>165</v>
      </c>
      <c r="L4781">
        <v>105</v>
      </c>
      <c r="M4781" t="s">
        <v>721</v>
      </c>
      <c r="N4781">
        <v>120</v>
      </c>
      <c r="O4781" t="s">
        <v>24</v>
      </c>
      <c r="P4781" cm="1">
        <f t="array" ref="P4781">IF(Q4781&gt;0,INDEX(Q4781:Q16915,MATCH(TRUE,INDEX(Q4781:Q16915="",,),0)-1),"")</f>
        <v>2</v>
      </c>
      <c r="Q4781">
        <f t="shared" ref="Q4781:Q4807" si="109">INT((ROW()-4780)/14)+1</f>
        <v>1</v>
      </c>
      <c r="R4781">
        <f>IF(P4781="","",0)</f>
        <v>0</v>
      </c>
    </row>
    <row r="4782" spans="1:18" x14ac:dyDescent="0.3">
      <c r="A4782" t="s">
        <v>666</v>
      </c>
      <c r="B4782" s="1">
        <v>38854</v>
      </c>
      <c r="C4782" t="s">
        <v>82</v>
      </c>
      <c r="D4782" t="s">
        <v>719</v>
      </c>
      <c r="E4782" t="s">
        <v>720</v>
      </c>
      <c r="G4782" t="s">
        <v>19</v>
      </c>
      <c r="H4782" t="s">
        <v>279</v>
      </c>
      <c r="I4782" t="s">
        <v>45</v>
      </c>
      <c r="J4782" t="s">
        <v>93</v>
      </c>
      <c r="K4782">
        <v>79</v>
      </c>
      <c r="L4782">
        <v>86</v>
      </c>
      <c r="M4782" t="s">
        <v>721</v>
      </c>
      <c r="N4782">
        <v>86</v>
      </c>
      <c r="O4782" t="s">
        <v>24</v>
      </c>
      <c r="P4782" cm="1">
        <f t="array" ref="P4782">IF(Q4782&gt;0,INDEX(Q4782:Q16916,MATCH(TRUE,INDEX(Q4782:Q16916="",,),0)-1),"")</f>
        <v>2</v>
      </c>
      <c r="Q4782">
        <f t="shared" si="109"/>
        <v>1</v>
      </c>
      <c r="R4782">
        <f>IF(P4782="","",0)</f>
        <v>0</v>
      </c>
    </row>
    <row r="4783" spans="1:18" x14ac:dyDescent="0.3">
      <c r="A4783" t="s">
        <v>666</v>
      </c>
      <c r="B4783" s="1">
        <v>38854</v>
      </c>
      <c r="C4783" t="s">
        <v>82</v>
      </c>
      <c r="D4783" t="s">
        <v>719</v>
      </c>
      <c r="E4783" t="s">
        <v>720</v>
      </c>
      <c r="G4783" t="s">
        <v>19</v>
      </c>
      <c r="H4783" t="s">
        <v>92</v>
      </c>
      <c r="I4783" t="s">
        <v>45</v>
      </c>
      <c r="J4783" t="s">
        <v>93</v>
      </c>
      <c r="K4783">
        <v>115</v>
      </c>
      <c r="L4783">
        <v>361</v>
      </c>
      <c r="M4783" t="s">
        <v>721</v>
      </c>
      <c r="N4783">
        <v>361</v>
      </c>
      <c r="O4783" t="s">
        <v>24</v>
      </c>
      <c r="P4783" cm="1">
        <f t="array" ref="P4783">IF(Q4783&gt;0,INDEX(Q4783:Q16917,MATCH(TRUE,INDEX(Q4783:Q16917="",,),0)-1),"")</f>
        <v>2</v>
      </c>
      <c r="Q4783">
        <f t="shared" si="109"/>
        <v>1</v>
      </c>
      <c r="R4783">
        <f>IF(P4783="","",0)</f>
        <v>0</v>
      </c>
    </row>
    <row r="4784" spans="1:18" x14ac:dyDescent="0.3">
      <c r="A4784" t="s">
        <v>666</v>
      </c>
      <c r="B4784" s="1">
        <v>38854</v>
      </c>
      <c r="C4784" t="s">
        <v>82</v>
      </c>
      <c r="D4784" t="s">
        <v>719</v>
      </c>
      <c r="E4784" t="s">
        <v>720</v>
      </c>
      <c r="G4784" t="s">
        <v>19</v>
      </c>
      <c r="H4784" t="s">
        <v>102</v>
      </c>
      <c r="I4784" t="s">
        <v>21</v>
      </c>
      <c r="J4784" t="s">
        <v>73</v>
      </c>
      <c r="K4784">
        <v>396</v>
      </c>
      <c r="L4784">
        <v>13.45</v>
      </c>
      <c r="M4784" t="s">
        <v>721</v>
      </c>
      <c r="N4784">
        <v>13.45</v>
      </c>
      <c r="O4784" t="s">
        <v>24</v>
      </c>
      <c r="P4784" cm="1">
        <f t="array" ref="P4784">IF(Q4784&gt;0,INDEX(Q4784:Q16918,MATCH(TRUE,INDEX(Q4784:Q16918="",,),0)-1),"")</f>
        <v>2</v>
      </c>
      <c r="Q4784">
        <f t="shared" si="109"/>
        <v>1</v>
      </c>
      <c r="R4784">
        <f>IF(P4784="","",0)</f>
        <v>0</v>
      </c>
    </row>
    <row r="4785" spans="1:18" x14ac:dyDescent="0.3">
      <c r="A4785" t="s">
        <v>666</v>
      </c>
      <c r="B4785" s="1">
        <v>38854</v>
      </c>
      <c r="C4785" t="s">
        <v>82</v>
      </c>
      <c r="D4785" t="s">
        <v>719</v>
      </c>
      <c r="E4785" t="s">
        <v>720</v>
      </c>
      <c r="G4785" t="s">
        <v>19</v>
      </c>
      <c r="H4785" t="s">
        <v>100</v>
      </c>
      <c r="I4785" t="s">
        <v>21</v>
      </c>
      <c r="J4785" t="s">
        <v>73</v>
      </c>
      <c r="K4785">
        <v>487</v>
      </c>
      <c r="L4785">
        <v>8.85</v>
      </c>
      <c r="M4785" t="s">
        <v>721</v>
      </c>
      <c r="N4785">
        <v>8.85</v>
      </c>
      <c r="O4785" t="s">
        <v>24</v>
      </c>
      <c r="P4785" cm="1">
        <f t="array" ref="P4785">IF(Q4785&gt;0,INDEX(Q4785:Q16919,MATCH(TRUE,INDEX(Q4785:Q16919="",,),0)-1),"")</f>
        <v>2</v>
      </c>
      <c r="Q4785">
        <f t="shared" si="109"/>
        <v>1</v>
      </c>
      <c r="R4785">
        <f>IF(P4785="","",0)</f>
        <v>0</v>
      </c>
    </row>
    <row r="4786" spans="1:18" x14ac:dyDescent="0.3">
      <c r="A4786" t="s">
        <v>666</v>
      </c>
      <c r="B4786" s="1">
        <v>38854</v>
      </c>
      <c r="C4786" t="s">
        <v>82</v>
      </c>
      <c r="D4786" t="s">
        <v>719</v>
      </c>
      <c r="E4786" t="s">
        <v>720</v>
      </c>
      <c r="G4786" s="6" t="s">
        <v>88</v>
      </c>
      <c r="H4786" t="s">
        <v>232</v>
      </c>
      <c r="I4786" t="s">
        <v>45</v>
      </c>
      <c r="J4786" t="s">
        <v>93</v>
      </c>
      <c r="K4786">
        <v>25</v>
      </c>
      <c r="L4786">
        <v>35</v>
      </c>
      <c r="M4786" t="s">
        <v>721</v>
      </c>
      <c r="N4786">
        <v>35</v>
      </c>
      <c r="O4786" t="s">
        <v>24</v>
      </c>
      <c r="P4786" cm="1">
        <f t="array" ref="P4786">IF(Q4786&gt;0,INDEX(Q4786:Q16920,MATCH(TRUE,INDEX(Q4786:Q16920="",,),0)-1),"")</f>
        <v>2</v>
      </c>
      <c r="Q4786">
        <f t="shared" si="109"/>
        <v>1</v>
      </c>
      <c r="R4786">
        <f>IF(P4786="","",0)</f>
        <v>0</v>
      </c>
    </row>
    <row r="4787" spans="1:18" x14ac:dyDescent="0.3">
      <c r="A4787" t="s">
        <v>666</v>
      </c>
      <c r="B4787" s="1">
        <v>38854</v>
      </c>
      <c r="C4787" t="s">
        <v>82</v>
      </c>
      <c r="D4787" t="s">
        <v>719</v>
      </c>
      <c r="E4787" t="s">
        <v>720</v>
      </c>
      <c r="G4787" s="6" t="s">
        <v>88</v>
      </c>
      <c r="H4787" t="s">
        <v>36</v>
      </c>
      <c r="I4787" t="s">
        <v>45</v>
      </c>
      <c r="J4787" t="s">
        <v>93</v>
      </c>
      <c r="K4787">
        <v>47</v>
      </c>
      <c r="L4787">
        <v>54</v>
      </c>
      <c r="M4787" t="s">
        <v>721</v>
      </c>
      <c r="N4787">
        <v>54</v>
      </c>
      <c r="O4787" t="s">
        <v>24</v>
      </c>
      <c r="P4787" cm="1">
        <f t="array" ref="P4787">IF(Q4787&gt;0,INDEX(Q4787:Q16921,MATCH(TRUE,INDEX(Q4787:Q16921="",,),0)-1),"")</f>
        <v>2</v>
      </c>
      <c r="Q4787">
        <f t="shared" si="109"/>
        <v>1</v>
      </c>
      <c r="R4787">
        <f>IF(P4787="","",0)</f>
        <v>0</v>
      </c>
    </row>
    <row r="4788" spans="1:18" x14ac:dyDescent="0.3">
      <c r="A4788" t="s">
        <v>666</v>
      </c>
      <c r="B4788" s="1">
        <v>38854</v>
      </c>
      <c r="C4788" t="s">
        <v>82</v>
      </c>
      <c r="D4788" t="s">
        <v>719</v>
      </c>
      <c r="E4788" t="s">
        <v>720</v>
      </c>
      <c r="G4788" s="6" t="s">
        <v>88</v>
      </c>
      <c r="H4788" t="s">
        <v>279</v>
      </c>
      <c r="I4788" t="s">
        <v>21</v>
      </c>
      <c r="J4788" t="s">
        <v>73</v>
      </c>
      <c r="K4788">
        <v>140</v>
      </c>
      <c r="L4788">
        <v>6.15</v>
      </c>
      <c r="M4788" t="s">
        <v>721</v>
      </c>
      <c r="N4788">
        <v>6.15</v>
      </c>
      <c r="O4788" t="s">
        <v>24</v>
      </c>
      <c r="P4788" cm="1">
        <f t="array" ref="P4788">IF(Q4788&gt;0,INDEX(Q4788:Q16922,MATCH(TRUE,INDEX(Q4788:Q16922="",,),0)-1),"")</f>
        <v>2</v>
      </c>
      <c r="Q4788">
        <f t="shared" si="109"/>
        <v>1</v>
      </c>
      <c r="R4788">
        <f>IF(P4788="","",0)</f>
        <v>0</v>
      </c>
    </row>
    <row r="4789" spans="1:18" x14ac:dyDescent="0.3">
      <c r="A4789" t="s">
        <v>666</v>
      </c>
      <c r="B4789" s="1">
        <v>38854</v>
      </c>
      <c r="C4789" t="s">
        <v>82</v>
      </c>
      <c r="D4789" t="s">
        <v>719</v>
      </c>
      <c r="E4789" t="s">
        <v>720</v>
      </c>
      <c r="G4789" s="6" t="s">
        <v>88</v>
      </c>
      <c r="H4789" t="s">
        <v>232</v>
      </c>
      <c r="I4789" t="s">
        <v>21</v>
      </c>
      <c r="J4789" t="s">
        <v>73</v>
      </c>
      <c r="K4789">
        <v>97</v>
      </c>
      <c r="L4789">
        <v>3.85</v>
      </c>
      <c r="M4789" t="s">
        <v>721</v>
      </c>
      <c r="N4789">
        <v>3.85</v>
      </c>
      <c r="O4789" t="s">
        <v>24</v>
      </c>
      <c r="P4789" cm="1">
        <f t="array" ref="P4789">IF(Q4789&gt;0,INDEX(Q4789:Q16923,MATCH(TRUE,INDEX(Q4789:Q16923="",,),0)-1),"")</f>
        <v>2</v>
      </c>
      <c r="Q4789">
        <f t="shared" si="109"/>
        <v>1</v>
      </c>
      <c r="R4789">
        <f>IF(P4789="","",0)</f>
        <v>0</v>
      </c>
    </row>
    <row r="4790" spans="1:18" x14ac:dyDescent="0.3">
      <c r="A4790" t="s">
        <v>666</v>
      </c>
      <c r="B4790" s="1">
        <v>38854</v>
      </c>
      <c r="C4790" t="s">
        <v>82</v>
      </c>
      <c r="D4790" t="s">
        <v>719</v>
      </c>
      <c r="E4790" t="s">
        <v>720</v>
      </c>
      <c r="G4790" s="6" t="s">
        <v>88</v>
      </c>
      <c r="H4790" t="s">
        <v>92</v>
      </c>
      <c r="I4790" t="s">
        <v>21</v>
      </c>
      <c r="J4790" t="s">
        <v>73</v>
      </c>
      <c r="K4790">
        <v>213</v>
      </c>
      <c r="L4790">
        <v>8.9499999999999993</v>
      </c>
      <c r="M4790" t="s">
        <v>721</v>
      </c>
      <c r="N4790">
        <v>8.9499999999999993</v>
      </c>
      <c r="O4790" t="s">
        <v>24</v>
      </c>
      <c r="P4790" cm="1">
        <f t="array" ref="P4790">IF(Q4790&gt;0,INDEX(Q4790:Q16924,MATCH(TRUE,INDEX(Q4790:Q16924="",,),0)-1),"")</f>
        <v>2</v>
      </c>
      <c r="Q4790">
        <f t="shared" si="109"/>
        <v>1</v>
      </c>
      <c r="R4790">
        <f>IF(P4790="","",0)</f>
        <v>0</v>
      </c>
    </row>
    <row r="4791" spans="1:18" x14ac:dyDescent="0.3">
      <c r="A4791" t="s">
        <v>666</v>
      </c>
      <c r="B4791" s="1">
        <v>38854</v>
      </c>
      <c r="C4791" t="s">
        <v>82</v>
      </c>
      <c r="D4791" t="s">
        <v>719</v>
      </c>
      <c r="E4791" t="s">
        <v>720</v>
      </c>
      <c r="G4791" s="6" t="s">
        <v>88</v>
      </c>
      <c r="H4791" t="s">
        <v>96</v>
      </c>
      <c r="I4791" t="s">
        <v>21</v>
      </c>
      <c r="J4791" t="s">
        <v>73</v>
      </c>
      <c r="K4791">
        <v>29</v>
      </c>
      <c r="L4791">
        <v>5.9</v>
      </c>
      <c r="M4791" t="s">
        <v>721</v>
      </c>
      <c r="N4791">
        <v>5.9</v>
      </c>
      <c r="O4791" t="s">
        <v>24</v>
      </c>
      <c r="P4791" cm="1">
        <f t="array" ref="P4791">IF(Q4791&gt;0,INDEX(Q4791:Q16925,MATCH(TRUE,INDEX(Q4791:Q16925="",,),0)-1),"")</f>
        <v>2</v>
      </c>
      <c r="Q4791">
        <f t="shared" si="109"/>
        <v>1</v>
      </c>
      <c r="R4791">
        <f>IF(P4791="","",0)</f>
        <v>0</v>
      </c>
    </row>
    <row r="4792" spans="1:18" x14ac:dyDescent="0.3">
      <c r="A4792" t="s">
        <v>666</v>
      </c>
      <c r="B4792" s="1">
        <v>38854</v>
      </c>
      <c r="C4792" t="s">
        <v>82</v>
      </c>
      <c r="D4792" t="s">
        <v>719</v>
      </c>
      <c r="E4792" t="s">
        <v>720</v>
      </c>
      <c r="G4792" s="6" t="s">
        <v>88</v>
      </c>
      <c r="H4792" t="s">
        <v>36</v>
      </c>
      <c r="I4792" t="s">
        <v>21</v>
      </c>
      <c r="J4792" t="s">
        <v>73</v>
      </c>
      <c r="K4792">
        <v>79</v>
      </c>
      <c r="L4792">
        <v>20.149999999999999</v>
      </c>
      <c r="M4792" t="s">
        <v>721</v>
      </c>
      <c r="N4792">
        <v>20.149999999999999</v>
      </c>
      <c r="O4792" t="s">
        <v>24</v>
      </c>
      <c r="P4792" cm="1">
        <f t="array" ref="P4792">IF(Q4792&gt;0,INDEX(Q4792:Q16926,MATCH(TRUE,INDEX(Q4792:Q16926="",,),0)-1),"")</f>
        <v>2</v>
      </c>
      <c r="Q4792">
        <f t="shared" si="109"/>
        <v>1</v>
      </c>
      <c r="R4792">
        <f>IF(P4792="","",0)</f>
        <v>0</v>
      </c>
    </row>
    <row r="4793" spans="1:18" x14ac:dyDescent="0.3">
      <c r="A4793" t="s">
        <v>666</v>
      </c>
      <c r="B4793" s="1">
        <v>38854</v>
      </c>
      <c r="C4793" t="s">
        <v>82</v>
      </c>
      <c r="D4793" t="s">
        <v>719</v>
      </c>
      <c r="E4793" t="s">
        <v>720</v>
      </c>
      <c r="G4793" s="6" t="s">
        <v>88</v>
      </c>
      <c r="H4793" t="s">
        <v>722</v>
      </c>
      <c r="I4793" t="s">
        <v>21</v>
      </c>
      <c r="J4793" t="s">
        <v>73</v>
      </c>
      <c r="K4793">
        <v>16</v>
      </c>
      <c r="L4793">
        <v>4.4000000000000004</v>
      </c>
      <c r="M4793" t="s">
        <v>721</v>
      </c>
      <c r="N4793">
        <v>4.4000000000000004</v>
      </c>
      <c r="O4793" t="s">
        <v>24</v>
      </c>
      <c r="P4793" cm="1">
        <f t="array" ref="P4793">IF(Q4793&gt;0,INDEX(Q4793:Q16927,MATCH(TRUE,INDEX(Q4793:Q16927="",,),0)-1),"")</f>
        <v>2</v>
      </c>
      <c r="Q4793">
        <f t="shared" si="109"/>
        <v>1</v>
      </c>
      <c r="R4793">
        <f>IF(P4793="","",0)</f>
        <v>0</v>
      </c>
    </row>
    <row r="4794" spans="1:18" x14ac:dyDescent="0.3">
      <c r="A4794" t="s">
        <v>666</v>
      </c>
      <c r="B4794" s="1">
        <v>38854</v>
      </c>
      <c r="C4794" t="s">
        <v>82</v>
      </c>
      <c r="D4794" t="s">
        <v>719</v>
      </c>
      <c r="E4794" t="s">
        <v>720</v>
      </c>
      <c r="G4794" t="s">
        <v>19</v>
      </c>
      <c r="H4794" t="s">
        <v>102</v>
      </c>
      <c r="I4794" t="s">
        <v>45</v>
      </c>
      <c r="J4794" t="s">
        <v>93</v>
      </c>
      <c r="K4794">
        <v>30</v>
      </c>
      <c r="L4794">
        <v>218</v>
      </c>
      <c r="M4794" t="s">
        <v>117</v>
      </c>
      <c r="N4794">
        <v>300</v>
      </c>
      <c r="P4794" cm="1">
        <f t="array" ref="P4794">IF(Q4794&gt;0,INDEX(Q4794:Q16928,MATCH(TRUE,INDEX(Q4794:Q16928="",,),0)-1),"")</f>
        <v>2</v>
      </c>
      <c r="Q4794">
        <f t="shared" si="109"/>
        <v>2</v>
      </c>
      <c r="R4794">
        <f>IF(P4794="","",0)</f>
        <v>0</v>
      </c>
    </row>
    <row r="4795" spans="1:18" x14ac:dyDescent="0.3">
      <c r="A4795" t="s">
        <v>666</v>
      </c>
      <c r="B4795" s="1">
        <v>38854</v>
      </c>
      <c r="C4795" t="s">
        <v>82</v>
      </c>
      <c r="D4795" t="s">
        <v>719</v>
      </c>
      <c r="E4795" t="s">
        <v>720</v>
      </c>
      <c r="G4795" t="s">
        <v>19</v>
      </c>
      <c r="H4795" t="s">
        <v>100</v>
      </c>
      <c r="I4795" t="s">
        <v>45</v>
      </c>
      <c r="J4795" t="s">
        <v>93</v>
      </c>
      <c r="K4795">
        <v>165</v>
      </c>
      <c r="L4795">
        <v>105</v>
      </c>
      <c r="M4795" t="s">
        <v>117</v>
      </c>
      <c r="N4795">
        <v>105</v>
      </c>
      <c r="P4795" cm="1">
        <f t="array" ref="P4795">IF(Q4795&gt;0,INDEX(Q4795:Q16929,MATCH(TRUE,INDEX(Q4795:Q16929="",,),0)-1),"")</f>
        <v>2</v>
      </c>
      <c r="Q4795">
        <f t="shared" si="109"/>
        <v>2</v>
      </c>
      <c r="R4795">
        <f>IF(P4795="","",0)</f>
        <v>0</v>
      </c>
    </row>
    <row r="4796" spans="1:18" x14ac:dyDescent="0.3">
      <c r="A4796" t="s">
        <v>666</v>
      </c>
      <c r="B4796" s="1">
        <v>38854</v>
      </c>
      <c r="C4796" t="s">
        <v>82</v>
      </c>
      <c r="D4796" t="s">
        <v>719</v>
      </c>
      <c r="E4796" t="s">
        <v>720</v>
      </c>
      <c r="G4796" t="s">
        <v>19</v>
      </c>
      <c r="H4796" t="s">
        <v>279</v>
      </c>
      <c r="I4796" t="s">
        <v>45</v>
      </c>
      <c r="J4796" t="s">
        <v>93</v>
      </c>
      <c r="K4796">
        <v>79</v>
      </c>
      <c r="L4796">
        <v>86</v>
      </c>
      <c r="M4796" t="s">
        <v>117</v>
      </c>
      <c r="N4796">
        <v>100</v>
      </c>
      <c r="P4796" cm="1">
        <f t="array" ref="P4796">IF(Q4796&gt;0,INDEX(Q4796:Q16930,MATCH(TRUE,INDEX(Q4796:Q16930="",,),0)-1),"")</f>
        <v>2</v>
      </c>
      <c r="Q4796">
        <f t="shared" si="109"/>
        <v>2</v>
      </c>
      <c r="R4796">
        <f>IF(P4796="","",0)</f>
        <v>0</v>
      </c>
    </row>
    <row r="4797" spans="1:18" x14ac:dyDescent="0.3">
      <c r="A4797" t="s">
        <v>666</v>
      </c>
      <c r="B4797" s="1">
        <v>38854</v>
      </c>
      <c r="C4797" t="s">
        <v>82</v>
      </c>
      <c r="D4797" t="s">
        <v>719</v>
      </c>
      <c r="E4797" t="s">
        <v>720</v>
      </c>
      <c r="G4797" t="s">
        <v>19</v>
      </c>
      <c r="H4797" t="s">
        <v>92</v>
      </c>
      <c r="I4797" t="s">
        <v>45</v>
      </c>
      <c r="J4797" t="s">
        <v>93</v>
      </c>
      <c r="K4797">
        <v>115</v>
      </c>
      <c r="L4797">
        <v>361</v>
      </c>
      <c r="M4797" t="s">
        <v>117</v>
      </c>
      <c r="N4797">
        <v>361</v>
      </c>
      <c r="P4797" cm="1">
        <f t="array" ref="P4797">IF(Q4797&gt;0,INDEX(Q4797:Q16931,MATCH(TRUE,INDEX(Q4797:Q16931="",,),0)-1),"")</f>
        <v>2</v>
      </c>
      <c r="Q4797">
        <f t="shared" si="109"/>
        <v>2</v>
      </c>
      <c r="R4797">
        <f>IF(P4797="","",0)</f>
        <v>0</v>
      </c>
    </row>
    <row r="4798" spans="1:18" x14ac:dyDescent="0.3">
      <c r="A4798" t="s">
        <v>666</v>
      </c>
      <c r="B4798" s="1">
        <v>38854</v>
      </c>
      <c r="C4798" t="s">
        <v>82</v>
      </c>
      <c r="D4798" t="s">
        <v>719</v>
      </c>
      <c r="E4798" t="s">
        <v>720</v>
      </c>
      <c r="G4798" t="s">
        <v>19</v>
      </c>
      <c r="H4798" t="s">
        <v>102</v>
      </c>
      <c r="I4798" t="s">
        <v>21</v>
      </c>
      <c r="J4798" t="s">
        <v>73</v>
      </c>
      <c r="K4798">
        <v>396</v>
      </c>
      <c r="L4798">
        <v>13.45</v>
      </c>
      <c r="M4798" t="s">
        <v>117</v>
      </c>
      <c r="N4798">
        <v>15</v>
      </c>
      <c r="P4798" cm="1">
        <f t="array" ref="P4798">IF(Q4798&gt;0,INDEX(Q4798:Q16932,MATCH(TRUE,INDEX(Q4798:Q16932="",,),0)-1),"")</f>
        <v>2</v>
      </c>
      <c r="Q4798">
        <f t="shared" si="109"/>
        <v>2</v>
      </c>
      <c r="R4798">
        <f>IF(P4798="","",0)</f>
        <v>0</v>
      </c>
    </row>
    <row r="4799" spans="1:18" x14ac:dyDescent="0.3">
      <c r="A4799" t="s">
        <v>666</v>
      </c>
      <c r="B4799" s="1">
        <v>38854</v>
      </c>
      <c r="C4799" t="s">
        <v>82</v>
      </c>
      <c r="D4799" t="s">
        <v>719</v>
      </c>
      <c r="E4799" t="s">
        <v>720</v>
      </c>
      <c r="G4799" t="s">
        <v>19</v>
      </c>
      <c r="H4799" t="s">
        <v>100</v>
      </c>
      <c r="I4799" t="s">
        <v>21</v>
      </c>
      <c r="J4799" t="s">
        <v>73</v>
      </c>
      <c r="K4799">
        <v>487</v>
      </c>
      <c r="L4799">
        <v>8.85</v>
      </c>
      <c r="M4799" t="s">
        <v>117</v>
      </c>
      <c r="N4799">
        <v>10</v>
      </c>
      <c r="P4799" cm="1">
        <f t="array" ref="P4799">IF(Q4799&gt;0,INDEX(Q4799:Q16933,MATCH(TRUE,INDEX(Q4799:Q16933="",,),0)-1),"")</f>
        <v>2</v>
      </c>
      <c r="Q4799">
        <f t="shared" si="109"/>
        <v>2</v>
      </c>
      <c r="R4799">
        <f>IF(P4799="","",0)</f>
        <v>0</v>
      </c>
    </row>
    <row r="4800" spans="1:18" x14ac:dyDescent="0.3">
      <c r="A4800" t="s">
        <v>666</v>
      </c>
      <c r="B4800" s="1">
        <v>38854</v>
      </c>
      <c r="C4800" t="s">
        <v>82</v>
      </c>
      <c r="D4800" t="s">
        <v>719</v>
      </c>
      <c r="E4800" t="s">
        <v>720</v>
      </c>
      <c r="G4800" s="6" t="s">
        <v>88</v>
      </c>
      <c r="H4800" t="s">
        <v>232</v>
      </c>
      <c r="I4800" t="s">
        <v>45</v>
      </c>
      <c r="J4800" t="s">
        <v>93</v>
      </c>
      <c r="K4800">
        <v>25</v>
      </c>
      <c r="L4800">
        <v>35</v>
      </c>
      <c r="M4800" t="s">
        <v>117</v>
      </c>
      <c r="N4800">
        <v>35</v>
      </c>
      <c r="P4800" cm="1">
        <f t="array" ref="P4800">IF(Q4800&gt;0,INDEX(Q4800:Q16934,MATCH(TRUE,INDEX(Q4800:Q16934="",,),0)-1),"")</f>
        <v>2</v>
      </c>
      <c r="Q4800">
        <f t="shared" si="109"/>
        <v>2</v>
      </c>
      <c r="R4800">
        <f>IF(P4800="","",0)</f>
        <v>0</v>
      </c>
    </row>
    <row r="4801" spans="1:18" x14ac:dyDescent="0.3">
      <c r="A4801" t="s">
        <v>666</v>
      </c>
      <c r="B4801" s="1">
        <v>38854</v>
      </c>
      <c r="C4801" t="s">
        <v>82</v>
      </c>
      <c r="D4801" t="s">
        <v>719</v>
      </c>
      <c r="E4801" t="s">
        <v>720</v>
      </c>
      <c r="G4801" s="6" t="s">
        <v>88</v>
      </c>
      <c r="H4801" t="s">
        <v>36</v>
      </c>
      <c r="I4801" t="s">
        <v>45</v>
      </c>
      <c r="J4801" t="s">
        <v>93</v>
      </c>
      <c r="K4801">
        <v>47</v>
      </c>
      <c r="L4801">
        <v>54</v>
      </c>
      <c r="M4801" t="s">
        <v>117</v>
      </c>
      <c r="N4801">
        <v>54</v>
      </c>
      <c r="P4801" cm="1">
        <f t="array" ref="P4801">IF(Q4801&gt;0,INDEX(Q4801:Q16935,MATCH(TRUE,INDEX(Q4801:Q16935="",,),0)-1),"")</f>
        <v>2</v>
      </c>
      <c r="Q4801">
        <f t="shared" si="109"/>
        <v>2</v>
      </c>
      <c r="R4801">
        <f>IF(P4801="","",0)</f>
        <v>0</v>
      </c>
    </row>
    <row r="4802" spans="1:18" x14ac:dyDescent="0.3">
      <c r="A4802" t="s">
        <v>666</v>
      </c>
      <c r="B4802" s="1">
        <v>38854</v>
      </c>
      <c r="C4802" t="s">
        <v>82</v>
      </c>
      <c r="D4802" t="s">
        <v>719</v>
      </c>
      <c r="E4802" t="s">
        <v>720</v>
      </c>
      <c r="G4802" s="6" t="s">
        <v>88</v>
      </c>
      <c r="H4802" t="s">
        <v>279</v>
      </c>
      <c r="I4802" t="s">
        <v>21</v>
      </c>
      <c r="J4802" t="s">
        <v>73</v>
      </c>
      <c r="K4802">
        <v>140</v>
      </c>
      <c r="L4802">
        <v>6.15</v>
      </c>
      <c r="M4802" t="s">
        <v>117</v>
      </c>
      <c r="N4802">
        <v>6.15</v>
      </c>
      <c r="P4802" cm="1">
        <f t="array" ref="P4802">IF(Q4802&gt;0,INDEX(Q4802:Q16936,MATCH(TRUE,INDEX(Q4802:Q16936="",,),0)-1),"")</f>
        <v>2</v>
      </c>
      <c r="Q4802">
        <f t="shared" si="109"/>
        <v>2</v>
      </c>
      <c r="R4802">
        <f>IF(P4802="","",0)</f>
        <v>0</v>
      </c>
    </row>
    <row r="4803" spans="1:18" x14ac:dyDescent="0.3">
      <c r="A4803" t="s">
        <v>666</v>
      </c>
      <c r="B4803" s="1">
        <v>38854</v>
      </c>
      <c r="C4803" t="s">
        <v>82</v>
      </c>
      <c r="D4803" t="s">
        <v>719</v>
      </c>
      <c r="E4803" t="s">
        <v>720</v>
      </c>
      <c r="G4803" s="6" t="s">
        <v>88</v>
      </c>
      <c r="H4803" t="s">
        <v>232</v>
      </c>
      <c r="I4803" t="s">
        <v>21</v>
      </c>
      <c r="J4803" t="s">
        <v>73</v>
      </c>
      <c r="K4803">
        <v>97</v>
      </c>
      <c r="L4803">
        <v>3.85</v>
      </c>
      <c r="M4803" t="s">
        <v>117</v>
      </c>
      <c r="N4803">
        <v>3.85</v>
      </c>
      <c r="P4803" cm="1">
        <f t="array" ref="P4803">IF(Q4803&gt;0,INDEX(Q4803:Q16937,MATCH(TRUE,INDEX(Q4803:Q16937="",,),0)-1),"")</f>
        <v>2</v>
      </c>
      <c r="Q4803">
        <f t="shared" si="109"/>
        <v>2</v>
      </c>
      <c r="R4803">
        <f>IF(P4803="","",0)</f>
        <v>0</v>
      </c>
    </row>
    <row r="4804" spans="1:18" x14ac:dyDescent="0.3">
      <c r="A4804" t="s">
        <v>666</v>
      </c>
      <c r="B4804" s="1">
        <v>38854</v>
      </c>
      <c r="C4804" t="s">
        <v>82</v>
      </c>
      <c r="D4804" t="s">
        <v>719</v>
      </c>
      <c r="E4804" t="s">
        <v>720</v>
      </c>
      <c r="G4804" s="6" t="s">
        <v>88</v>
      </c>
      <c r="H4804" t="s">
        <v>92</v>
      </c>
      <c r="I4804" t="s">
        <v>21</v>
      </c>
      <c r="J4804" t="s">
        <v>73</v>
      </c>
      <c r="K4804">
        <v>213</v>
      </c>
      <c r="L4804">
        <v>8.9499999999999993</v>
      </c>
      <c r="M4804" t="s">
        <v>117</v>
      </c>
      <c r="N4804">
        <v>8.9499999999999993</v>
      </c>
      <c r="P4804" cm="1">
        <f t="array" ref="P4804">IF(Q4804&gt;0,INDEX(Q4804:Q16938,MATCH(TRUE,INDEX(Q4804:Q16938="",,),0)-1),"")</f>
        <v>2</v>
      </c>
      <c r="Q4804">
        <f t="shared" si="109"/>
        <v>2</v>
      </c>
      <c r="R4804">
        <f>IF(P4804="","",0)</f>
        <v>0</v>
      </c>
    </row>
    <row r="4805" spans="1:18" x14ac:dyDescent="0.3">
      <c r="A4805" t="s">
        <v>666</v>
      </c>
      <c r="B4805" s="1">
        <v>38854</v>
      </c>
      <c r="C4805" t="s">
        <v>82</v>
      </c>
      <c r="D4805" t="s">
        <v>719</v>
      </c>
      <c r="E4805" t="s">
        <v>720</v>
      </c>
      <c r="G4805" s="6" t="s">
        <v>88</v>
      </c>
      <c r="H4805" t="s">
        <v>96</v>
      </c>
      <c r="I4805" t="s">
        <v>21</v>
      </c>
      <c r="J4805" t="s">
        <v>73</v>
      </c>
      <c r="K4805">
        <v>29</v>
      </c>
      <c r="L4805">
        <v>5.9</v>
      </c>
      <c r="M4805" t="s">
        <v>117</v>
      </c>
      <c r="N4805">
        <v>5.9</v>
      </c>
      <c r="P4805" cm="1">
        <f t="array" ref="P4805">IF(Q4805&gt;0,INDEX(Q4805:Q16939,MATCH(TRUE,INDEX(Q4805:Q16939="",,),0)-1),"")</f>
        <v>2</v>
      </c>
      <c r="Q4805">
        <f t="shared" si="109"/>
        <v>2</v>
      </c>
      <c r="R4805">
        <f>IF(P4805="","",0)</f>
        <v>0</v>
      </c>
    </row>
    <row r="4806" spans="1:18" x14ac:dyDescent="0.3">
      <c r="A4806" t="s">
        <v>666</v>
      </c>
      <c r="B4806" s="1">
        <v>38854</v>
      </c>
      <c r="C4806" t="s">
        <v>82</v>
      </c>
      <c r="D4806" t="s">
        <v>719</v>
      </c>
      <c r="E4806" t="s">
        <v>720</v>
      </c>
      <c r="G4806" s="6" t="s">
        <v>88</v>
      </c>
      <c r="H4806" t="s">
        <v>36</v>
      </c>
      <c r="I4806" t="s">
        <v>21</v>
      </c>
      <c r="J4806" t="s">
        <v>73</v>
      </c>
      <c r="K4806">
        <v>79</v>
      </c>
      <c r="L4806">
        <v>20.149999999999999</v>
      </c>
      <c r="M4806" t="s">
        <v>117</v>
      </c>
      <c r="N4806">
        <v>20.149999999999999</v>
      </c>
      <c r="P4806" cm="1">
        <f t="array" ref="P4806">IF(Q4806&gt;0,INDEX(Q4806:Q16940,MATCH(TRUE,INDEX(Q4806:Q16940="",,),0)-1),"")</f>
        <v>2</v>
      </c>
      <c r="Q4806">
        <f t="shared" si="109"/>
        <v>2</v>
      </c>
      <c r="R4806">
        <f>IF(P4806="","",0)</f>
        <v>0</v>
      </c>
    </row>
    <row r="4807" spans="1:18" x14ac:dyDescent="0.3">
      <c r="A4807" t="s">
        <v>666</v>
      </c>
      <c r="B4807" s="1">
        <v>38854</v>
      </c>
      <c r="C4807" t="s">
        <v>82</v>
      </c>
      <c r="D4807" t="s">
        <v>719</v>
      </c>
      <c r="E4807" t="s">
        <v>720</v>
      </c>
      <c r="G4807" s="6" t="s">
        <v>88</v>
      </c>
      <c r="H4807" t="s">
        <v>722</v>
      </c>
      <c r="I4807" t="s">
        <v>21</v>
      </c>
      <c r="J4807" t="s">
        <v>73</v>
      </c>
      <c r="K4807">
        <v>16</v>
      </c>
      <c r="L4807">
        <v>4.4000000000000004</v>
      </c>
      <c r="M4807" t="s">
        <v>117</v>
      </c>
      <c r="N4807">
        <v>4.4000000000000004</v>
      </c>
      <c r="P4807" cm="1">
        <f t="array" ref="P4807">IF(Q4807&gt;0,INDEX(Q4807:Q16941,MATCH(TRUE,INDEX(Q4807:Q16941="",,),0)-1),"")</f>
        <v>2</v>
      </c>
      <c r="Q4807">
        <f t="shared" si="109"/>
        <v>2</v>
      </c>
      <c r="R4807">
        <f>IF(P4807="","",0)</f>
        <v>0</v>
      </c>
    </row>
    <row r="4808" spans="1:18" x14ac:dyDescent="0.3">
      <c r="P4808" t="str" cm="1">
        <f t="array" ref="P4808">IF(Q4808&gt;0,INDEX(Q4808:Q16942,MATCH(TRUE,INDEX(Q4808:Q16942="",,),0)-1),"")</f>
        <v/>
      </c>
      <c r="R4808" t="str">
        <f>IF(P4808="","",0)</f>
        <v/>
      </c>
    </row>
    <row r="4809" spans="1:18" x14ac:dyDescent="0.3">
      <c r="A4809" t="s">
        <v>666</v>
      </c>
      <c r="B4809" s="1">
        <v>38748</v>
      </c>
      <c r="C4809" t="s">
        <v>82</v>
      </c>
      <c r="D4809" t="s">
        <v>723</v>
      </c>
      <c r="E4809" t="s">
        <v>724</v>
      </c>
      <c r="G4809" t="s">
        <v>19</v>
      </c>
      <c r="H4809" t="s">
        <v>95</v>
      </c>
      <c r="I4809" t="s">
        <v>45</v>
      </c>
      <c r="J4809" t="s">
        <v>93</v>
      </c>
      <c r="K4809">
        <v>32.299999999999997</v>
      </c>
      <c r="L4809">
        <v>79</v>
      </c>
      <c r="M4809" t="s">
        <v>647</v>
      </c>
      <c r="N4809">
        <v>125</v>
      </c>
      <c r="O4809" t="s">
        <v>24</v>
      </c>
      <c r="P4809" cm="1">
        <f t="array" ref="P4809">IF(Q4809&gt;0,INDEX(Q4809:Q16943,MATCH(TRUE,INDEX(Q4809:Q16943="",,),0)-1),"")</f>
        <v>5</v>
      </c>
      <c r="Q4809">
        <f>INT((ROW()-4809)/3)+1</f>
        <v>1</v>
      </c>
      <c r="R4809">
        <f>IF(P4809="","",0)</f>
        <v>0</v>
      </c>
    </row>
    <row r="4810" spans="1:18" x14ac:dyDescent="0.3">
      <c r="A4810" t="s">
        <v>666</v>
      </c>
      <c r="B4810" s="1">
        <v>38748</v>
      </c>
      <c r="C4810" t="s">
        <v>82</v>
      </c>
      <c r="D4810" t="s">
        <v>723</v>
      </c>
      <c r="E4810" t="s">
        <v>724</v>
      </c>
      <c r="G4810" t="s">
        <v>19</v>
      </c>
      <c r="H4810" t="s">
        <v>95</v>
      </c>
      <c r="I4810" t="s">
        <v>21</v>
      </c>
      <c r="J4810" t="s">
        <v>73</v>
      </c>
      <c r="K4810">
        <v>140</v>
      </c>
      <c r="L4810">
        <v>22.2</v>
      </c>
      <c r="M4810" t="s">
        <v>647</v>
      </c>
      <c r="N4810">
        <v>22.2</v>
      </c>
      <c r="O4810" t="s">
        <v>24</v>
      </c>
      <c r="P4810" cm="1">
        <f t="array" ref="P4810">IF(Q4810&gt;0,INDEX(Q4810:Q16944,MATCH(TRUE,INDEX(Q4810:Q16944="",,),0)-1),"")</f>
        <v>5</v>
      </c>
      <c r="Q4810">
        <f t="shared" ref="Q4810:Q4823" si="110">INT((ROW()-4809)/3)+1</f>
        <v>1</v>
      </c>
      <c r="R4810">
        <f>IF(P4810="","",0)</f>
        <v>0</v>
      </c>
    </row>
    <row r="4811" spans="1:18" x14ac:dyDescent="0.3">
      <c r="A4811" t="s">
        <v>666</v>
      </c>
      <c r="B4811" s="1">
        <v>38748</v>
      </c>
      <c r="C4811" t="s">
        <v>82</v>
      </c>
      <c r="D4811" t="s">
        <v>723</v>
      </c>
      <c r="E4811" t="s">
        <v>724</v>
      </c>
      <c r="G4811" s="6" t="s">
        <v>88</v>
      </c>
      <c r="H4811" t="s">
        <v>87</v>
      </c>
      <c r="I4811" t="s">
        <v>21</v>
      </c>
      <c r="J4811" t="s">
        <v>73</v>
      </c>
      <c r="K4811">
        <v>20</v>
      </c>
      <c r="L4811">
        <v>20.25</v>
      </c>
      <c r="M4811" t="s">
        <v>647</v>
      </c>
      <c r="N4811">
        <v>20.25</v>
      </c>
      <c r="O4811" t="s">
        <v>24</v>
      </c>
      <c r="P4811" cm="1">
        <f t="array" ref="P4811">IF(Q4811&gt;0,INDEX(Q4811:Q16945,MATCH(TRUE,INDEX(Q4811:Q16945="",,),0)-1),"")</f>
        <v>5</v>
      </c>
      <c r="Q4811">
        <f t="shared" si="110"/>
        <v>1</v>
      </c>
      <c r="R4811">
        <f>IF(P4811="","",0)</f>
        <v>0</v>
      </c>
    </row>
    <row r="4812" spans="1:18" x14ac:dyDescent="0.3">
      <c r="A4812" t="s">
        <v>666</v>
      </c>
      <c r="B4812" s="1">
        <v>38748</v>
      </c>
      <c r="C4812" t="s">
        <v>82</v>
      </c>
      <c r="D4812" t="s">
        <v>723</v>
      </c>
      <c r="E4812" t="s">
        <v>724</v>
      </c>
      <c r="G4812" t="s">
        <v>19</v>
      </c>
      <c r="H4812" t="s">
        <v>95</v>
      </c>
      <c r="I4812" t="s">
        <v>45</v>
      </c>
      <c r="J4812" t="s">
        <v>93</v>
      </c>
      <c r="K4812">
        <v>32.299999999999997</v>
      </c>
      <c r="L4812">
        <v>79</v>
      </c>
      <c r="M4812" t="s">
        <v>725</v>
      </c>
      <c r="N4812">
        <v>79</v>
      </c>
      <c r="P4812" cm="1">
        <f t="array" ref="P4812">IF(Q4812&gt;0,INDEX(Q4812:Q16946,MATCH(TRUE,INDEX(Q4812:Q16946="",,),0)-1),"")</f>
        <v>5</v>
      </c>
      <c r="Q4812">
        <f t="shared" si="110"/>
        <v>2</v>
      </c>
      <c r="R4812">
        <f>IF(P4812="","",0)</f>
        <v>0</v>
      </c>
    </row>
    <row r="4813" spans="1:18" x14ac:dyDescent="0.3">
      <c r="A4813" t="s">
        <v>666</v>
      </c>
      <c r="B4813" s="1">
        <v>38748</v>
      </c>
      <c r="C4813" t="s">
        <v>82</v>
      </c>
      <c r="D4813" t="s">
        <v>723</v>
      </c>
      <c r="E4813" t="s">
        <v>724</v>
      </c>
      <c r="G4813" t="s">
        <v>19</v>
      </c>
      <c r="H4813" t="s">
        <v>95</v>
      </c>
      <c r="I4813" t="s">
        <v>21</v>
      </c>
      <c r="J4813" t="s">
        <v>73</v>
      </c>
      <c r="K4813">
        <v>140</v>
      </c>
      <c r="L4813">
        <v>22.2</v>
      </c>
      <c r="M4813" t="s">
        <v>725</v>
      </c>
      <c r="N4813">
        <v>26.93</v>
      </c>
      <c r="P4813" cm="1">
        <f t="array" ref="P4813">IF(Q4813&gt;0,INDEX(Q4813:Q16947,MATCH(TRUE,INDEX(Q4813:Q16947="",,),0)-1),"")</f>
        <v>5</v>
      </c>
      <c r="Q4813">
        <f t="shared" si="110"/>
        <v>2</v>
      </c>
      <c r="R4813">
        <f>IF(P4813="","",0)</f>
        <v>0</v>
      </c>
    </row>
    <row r="4814" spans="1:18" x14ac:dyDescent="0.3">
      <c r="A4814" t="s">
        <v>666</v>
      </c>
      <c r="B4814" s="1">
        <v>38748</v>
      </c>
      <c r="C4814" t="s">
        <v>82</v>
      </c>
      <c r="D4814" t="s">
        <v>723</v>
      </c>
      <c r="E4814" t="s">
        <v>724</v>
      </c>
      <c r="G4814" s="6" t="s">
        <v>88</v>
      </c>
      <c r="H4814" t="s">
        <v>87</v>
      </c>
      <c r="I4814" t="s">
        <v>21</v>
      </c>
      <c r="J4814" t="s">
        <v>73</v>
      </c>
      <c r="K4814">
        <v>20</v>
      </c>
      <c r="L4814">
        <v>20.25</v>
      </c>
      <c r="M4814" t="s">
        <v>725</v>
      </c>
      <c r="N4814">
        <v>20.25</v>
      </c>
      <c r="P4814" cm="1">
        <f t="array" ref="P4814">IF(Q4814&gt;0,INDEX(Q4814:Q16948,MATCH(TRUE,INDEX(Q4814:Q16948="",,),0)-1),"")</f>
        <v>5</v>
      </c>
      <c r="Q4814">
        <f t="shared" si="110"/>
        <v>2</v>
      </c>
      <c r="R4814">
        <f>IF(P4814="","",0)</f>
        <v>0</v>
      </c>
    </row>
    <row r="4815" spans="1:18" x14ac:dyDescent="0.3">
      <c r="A4815" t="s">
        <v>666</v>
      </c>
      <c r="B4815" s="1">
        <v>38748</v>
      </c>
      <c r="C4815" t="s">
        <v>82</v>
      </c>
      <c r="D4815" t="s">
        <v>723</v>
      </c>
      <c r="E4815" t="s">
        <v>724</v>
      </c>
      <c r="G4815" t="s">
        <v>19</v>
      </c>
      <c r="H4815" t="s">
        <v>95</v>
      </c>
      <c r="I4815" t="s">
        <v>45</v>
      </c>
      <c r="J4815" t="s">
        <v>93</v>
      </c>
      <c r="K4815">
        <v>32.299999999999997</v>
      </c>
      <c r="L4815">
        <v>79</v>
      </c>
      <c r="M4815" t="s">
        <v>709</v>
      </c>
      <c r="N4815">
        <v>82</v>
      </c>
      <c r="P4815" cm="1">
        <f t="array" ref="P4815">IF(Q4815&gt;0,INDEX(Q4815:Q16949,MATCH(TRUE,INDEX(Q4815:Q16949="",,),0)-1),"")</f>
        <v>5</v>
      </c>
      <c r="Q4815">
        <f t="shared" si="110"/>
        <v>3</v>
      </c>
      <c r="R4815">
        <f>IF(P4815="","",0)</f>
        <v>0</v>
      </c>
    </row>
    <row r="4816" spans="1:18" x14ac:dyDescent="0.3">
      <c r="A4816" t="s">
        <v>666</v>
      </c>
      <c r="B4816" s="1">
        <v>38748</v>
      </c>
      <c r="C4816" t="s">
        <v>82</v>
      </c>
      <c r="D4816" t="s">
        <v>723</v>
      </c>
      <c r="E4816" t="s">
        <v>724</v>
      </c>
      <c r="G4816" t="s">
        <v>19</v>
      </c>
      <c r="H4816" t="s">
        <v>95</v>
      </c>
      <c r="I4816" t="s">
        <v>21</v>
      </c>
      <c r="J4816" t="s">
        <v>73</v>
      </c>
      <c r="K4816">
        <v>140</v>
      </c>
      <c r="L4816">
        <v>22.2</v>
      </c>
      <c r="M4816" t="s">
        <v>709</v>
      </c>
      <c r="N4816">
        <v>26.2</v>
      </c>
      <c r="P4816" cm="1">
        <f t="array" ref="P4816">IF(Q4816&gt;0,INDEX(Q4816:Q16950,MATCH(TRUE,INDEX(Q4816:Q16950="",,),0)-1),"")</f>
        <v>5</v>
      </c>
      <c r="Q4816">
        <f t="shared" si="110"/>
        <v>3</v>
      </c>
      <c r="R4816">
        <f>IF(P4816="","",0)</f>
        <v>0</v>
      </c>
    </row>
    <row r="4817" spans="1:18" x14ac:dyDescent="0.3">
      <c r="A4817" t="s">
        <v>666</v>
      </c>
      <c r="B4817" s="1">
        <v>38748</v>
      </c>
      <c r="C4817" t="s">
        <v>82</v>
      </c>
      <c r="D4817" t="s">
        <v>723</v>
      </c>
      <c r="E4817" t="s">
        <v>724</v>
      </c>
      <c r="G4817" s="6" t="s">
        <v>88</v>
      </c>
      <c r="H4817" t="s">
        <v>87</v>
      </c>
      <c r="I4817" t="s">
        <v>21</v>
      </c>
      <c r="J4817" t="s">
        <v>73</v>
      </c>
      <c r="K4817">
        <v>20</v>
      </c>
      <c r="L4817">
        <v>20.25</v>
      </c>
      <c r="M4817" t="s">
        <v>709</v>
      </c>
      <c r="N4817">
        <v>20.25</v>
      </c>
      <c r="P4817" cm="1">
        <f t="array" ref="P4817">IF(Q4817&gt;0,INDEX(Q4817:Q16951,MATCH(TRUE,INDEX(Q4817:Q16951="",,),0)-1),"")</f>
        <v>5</v>
      </c>
      <c r="Q4817">
        <f t="shared" si="110"/>
        <v>3</v>
      </c>
      <c r="R4817">
        <f>IF(P4817="","",0)</f>
        <v>0</v>
      </c>
    </row>
    <row r="4818" spans="1:18" x14ac:dyDescent="0.3">
      <c r="A4818" t="s">
        <v>666</v>
      </c>
      <c r="B4818" s="1">
        <v>38748</v>
      </c>
      <c r="C4818" t="s">
        <v>82</v>
      </c>
      <c r="D4818" t="s">
        <v>723</v>
      </c>
      <c r="E4818" t="s">
        <v>724</v>
      </c>
      <c r="G4818" t="s">
        <v>19</v>
      </c>
      <c r="H4818" t="s">
        <v>95</v>
      </c>
      <c r="I4818" t="s">
        <v>45</v>
      </c>
      <c r="J4818" t="s">
        <v>93</v>
      </c>
      <c r="K4818">
        <v>32.299999999999997</v>
      </c>
      <c r="L4818">
        <v>79</v>
      </c>
      <c r="M4818" t="s">
        <v>122</v>
      </c>
      <c r="N4818">
        <v>79</v>
      </c>
      <c r="P4818" cm="1">
        <f t="array" ref="P4818">IF(Q4818&gt;0,INDEX(Q4818:Q16952,MATCH(TRUE,INDEX(Q4818:Q16952="",,),0)-1),"")</f>
        <v>5</v>
      </c>
      <c r="Q4818">
        <f t="shared" si="110"/>
        <v>4</v>
      </c>
      <c r="R4818">
        <f>IF(P4818="","",0)</f>
        <v>0</v>
      </c>
    </row>
    <row r="4819" spans="1:18" x14ac:dyDescent="0.3">
      <c r="A4819" t="s">
        <v>666</v>
      </c>
      <c r="B4819" s="1">
        <v>38748</v>
      </c>
      <c r="C4819" t="s">
        <v>82</v>
      </c>
      <c r="D4819" t="s">
        <v>723</v>
      </c>
      <c r="E4819" t="s">
        <v>724</v>
      </c>
      <c r="G4819" t="s">
        <v>19</v>
      </c>
      <c r="H4819" t="s">
        <v>95</v>
      </c>
      <c r="I4819" t="s">
        <v>21</v>
      </c>
      <c r="J4819" t="s">
        <v>73</v>
      </c>
      <c r="K4819">
        <v>140</v>
      </c>
      <c r="L4819">
        <v>22.2</v>
      </c>
      <c r="M4819" t="s">
        <v>122</v>
      </c>
      <c r="N4819">
        <v>26.6</v>
      </c>
      <c r="P4819" cm="1">
        <f t="array" ref="P4819">IF(Q4819&gt;0,INDEX(Q4819:Q16953,MATCH(TRUE,INDEX(Q4819:Q16953="",,),0)-1),"")</f>
        <v>5</v>
      </c>
      <c r="Q4819">
        <f t="shared" si="110"/>
        <v>4</v>
      </c>
      <c r="R4819">
        <f>IF(P4819="","",0)</f>
        <v>0</v>
      </c>
    </row>
    <row r="4820" spans="1:18" x14ac:dyDescent="0.3">
      <c r="A4820" t="s">
        <v>666</v>
      </c>
      <c r="B4820" s="1">
        <v>38748</v>
      </c>
      <c r="C4820" t="s">
        <v>82</v>
      </c>
      <c r="D4820" t="s">
        <v>723</v>
      </c>
      <c r="E4820" t="s">
        <v>724</v>
      </c>
      <c r="G4820" s="6" t="s">
        <v>88</v>
      </c>
      <c r="H4820" t="s">
        <v>87</v>
      </c>
      <c r="I4820" t="s">
        <v>21</v>
      </c>
      <c r="J4820" t="s">
        <v>73</v>
      </c>
      <c r="K4820">
        <v>20</v>
      </c>
      <c r="L4820">
        <v>20.25</v>
      </c>
      <c r="M4820" t="s">
        <v>122</v>
      </c>
      <c r="N4820">
        <v>20.25</v>
      </c>
      <c r="P4820" cm="1">
        <f t="array" ref="P4820">IF(Q4820&gt;0,INDEX(Q4820:Q16954,MATCH(TRUE,INDEX(Q4820:Q16954="",,),0)-1),"")</f>
        <v>5</v>
      </c>
      <c r="Q4820">
        <f t="shared" si="110"/>
        <v>4</v>
      </c>
      <c r="R4820">
        <f>IF(P4820="","",0)</f>
        <v>0</v>
      </c>
    </row>
    <row r="4821" spans="1:18" x14ac:dyDescent="0.3">
      <c r="A4821" t="s">
        <v>666</v>
      </c>
      <c r="B4821" s="1">
        <v>38748</v>
      </c>
      <c r="C4821" t="s">
        <v>82</v>
      </c>
      <c r="D4821" t="s">
        <v>723</v>
      </c>
      <c r="E4821" t="s">
        <v>724</v>
      </c>
      <c r="G4821" t="s">
        <v>19</v>
      </c>
      <c r="H4821" t="s">
        <v>95</v>
      </c>
      <c r="I4821" t="s">
        <v>45</v>
      </c>
      <c r="J4821" t="s">
        <v>93</v>
      </c>
      <c r="K4821">
        <v>32.299999999999997</v>
      </c>
      <c r="L4821">
        <v>79</v>
      </c>
      <c r="M4821" t="s">
        <v>217</v>
      </c>
      <c r="N4821">
        <v>79</v>
      </c>
      <c r="P4821" cm="1">
        <f t="array" ref="P4821">IF(Q4821&gt;0,INDEX(Q4821:Q16955,MATCH(TRUE,INDEX(Q4821:Q16955="",,),0)-1),"")</f>
        <v>5</v>
      </c>
      <c r="Q4821">
        <f t="shared" si="110"/>
        <v>5</v>
      </c>
      <c r="R4821">
        <f>IF(P4821="","",0)</f>
        <v>0</v>
      </c>
    </row>
    <row r="4822" spans="1:18" x14ac:dyDescent="0.3">
      <c r="A4822" t="s">
        <v>666</v>
      </c>
      <c r="B4822" s="1">
        <v>38748</v>
      </c>
      <c r="C4822" t="s">
        <v>82</v>
      </c>
      <c r="D4822" t="s">
        <v>723</v>
      </c>
      <c r="E4822" t="s">
        <v>724</v>
      </c>
      <c r="G4822" t="s">
        <v>19</v>
      </c>
      <c r="H4822" t="s">
        <v>95</v>
      </c>
      <c r="I4822" t="s">
        <v>21</v>
      </c>
      <c r="J4822" t="s">
        <v>73</v>
      </c>
      <c r="K4822">
        <v>140</v>
      </c>
      <c r="L4822">
        <v>22.2</v>
      </c>
      <c r="M4822" t="s">
        <v>217</v>
      </c>
      <c r="N4822">
        <v>24.28</v>
      </c>
      <c r="P4822" cm="1">
        <f t="array" ref="P4822">IF(Q4822&gt;0,INDEX(Q4822:Q16956,MATCH(TRUE,INDEX(Q4822:Q16956="",,),0)-1),"")</f>
        <v>5</v>
      </c>
      <c r="Q4822">
        <f t="shared" si="110"/>
        <v>5</v>
      </c>
      <c r="R4822">
        <f>IF(P4822="","",0)</f>
        <v>0</v>
      </c>
    </row>
    <row r="4823" spans="1:18" x14ac:dyDescent="0.3">
      <c r="A4823" t="s">
        <v>666</v>
      </c>
      <c r="B4823" s="1">
        <v>38748</v>
      </c>
      <c r="C4823" t="s">
        <v>82</v>
      </c>
      <c r="D4823" t="s">
        <v>723</v>
      </c>
      <c r="E4823" t="s">
        <v>724</v>
      </c>
      <c r="G4823" s="6" t="s">
        <v>88</v>
      </c>
      <c r="H4823" t="s">
        <v>87</v>
      </c>
      <c r="I4823" t="s">
        <v>21</v>
      </c>
      <c r="J4823" t="s">
        <v>73</v>
      </c>
      <c r="K4823">
        <v>20</v>
      </c>
      <c r="L4823">
        <v>20.25</v>
      </c>
      <c r="M4823" t="s">
        <v>217</v>
      </c>
      <c r="N4823">
        <v>20.25</v>
      </c>
      <c r="P4823" cm="1">
        <f t="array" ref="P4823">IF(Q4823&gt;0,INDEX(Q4823:Q16957,MATCH(TRUE,INDEX(Q4823:Q16957="",,),0)-1),"")</f>
        <v>5</v>
      </c>
      <c r="Q4823">
        <f t="shared" si="110"/>
        <v>5</v>
      </c>
      <c r="R4823">
        <f>IF(P4823="","",0)</f>
        <v>0</v>
      </c>
    </row>
    <row r="4824" spans="1:18" x14ac:dyDescent="0.3">
      <c r="P4824" t="str" cm="1">
        <f t="array" ref="P4824">IF(Q4824&gt;0,INDEX(Q4824:Q16958,MATCH(TRUE,INDEX(Q4824:Q16958="",,),0)-1),"")</f>
        <v/>
      </c>
      <c r="R4824" t="str">
        <f>IF(P4824="","",0)</f>
        <v/>
      </c>
    </row>
    <row r="4825" spans="1:18" x14ac:dyDescent="0.3">
      <c r="A4825" t="s">
        <v>666</v>
      </c>
      <c r="B4825" s="1">
        <v>38748</v>
      </c>
      <c r="C4825" t="s">
        <v>82</v>
      </c>
      <c r="D4825" t="s">
        <v>726</v>
      </c>
      <c r="E4825" t="s">
        <v>727</v>
      </c>
      <c r="G4825" t="s">
        <v>19</v>
      </c>
      <c r="H4825" t="s">
        <v>20</v>
      </c>
      <c r="I4825" t="s">
        <v>45</v>
      </c>
      <c r="J4825" t="s">
        <v>93</v>
      </c>
      <c r="K4825">
        <v>27.3</v>
      </c>
      <c r="L4825">
        <v>126</v>
      </c>
      <c r="M4825" t="s">
        <v>647</v>
      </c>
      <c r="N4825">
        <v>503</v>
      </c>
      <c r="O4825" t="s">
        <v>24</v>
      </c>
      <c r="P4825" cm="1">
        <f t="array" ref="P4825">IF(Q4825&gt;0,INDEX(Q4825:Q16959,MATCH(TRUE,INDEX(Q4825:Q16959="",,),0)-1),"")</f>
        <v>6</v>
      </c>
      <c r="Q4825">
        <f>INT((ROW()-4825)/7)+1</f>
        <v>1</v>
      </c>
      <c r="R4825">
        <f>IF(P4825="","",0)</f>
        <v>0</v>
      </c>
    </row>
    <row r="4826" spans="1:18" x14ac:dyDescent="0.3">
      <c r="A4826" t="s">
        <v>666</v>
      </c>
      <c r="B4826" s="1">
        <v>38748</v>
      </c>
      <c r="C4826" t="s">
        <v>82</v>
      </c>
      <c r="D4826" t="s">
        <v>726</v>
      </c>
      <c r="E4826" t="s">
        <v>727</v>
      </c>
      <c r="G4826" t="s">
        <v>19</v>
      </c>
      <c r="H4826" t="s">
        <v>128</v>
      </c>
      <c r="I4826" t="s">
        <v>21</v>
      </c>
      <c r="J4826" t="s">
        <v>73</v>
      </c>
      <c r="K4826">
        <v>127</v>
      </c>
      <c r="L4826">
        <v>16.75</v>
      </c>
      <c r="M4826" t="s">
        <v>647</v>
      </c>
      <c r="N4826">
        <v>16.75</v>
      </c>
      <c r="O4826" t="s">
        <v>24</v>
      </c>
      <c r="P4826" cm="1">
        <f t="array" ref="P4826">IF(Q4826&gt;0,INDEX(Q4826:Q16960,MATCH(TRUE,INDEX(Q4826:Q16960="",,),0)-1),"")</f>
        <v>6</v>
      </c>
      <c r="Q4826">
        <f t="shared" ref="Q4826:Q4866" si="111">INT((ROW()-4825)/7)+1</f>
        <v>1</v>
      </c>
      <c r="R4826">
        <f>IF(P4826="","",0)</f>
        <v>0</v>
      </c>
    </row>
    <row r="4827" spans="1:18" x14ac:dyDescent="0.3">
      <c r="A4827" t="s">
        <v>666</v>
      </c>
      <c r="B4827" s="1">
        <v>38748</v>
      </c>
      <c r="C4827" t="s">
        <v>82</v>
      </c>
      <c r="D4827" t="s">
        <v>726</v>
      </c>
      <c r="E4827" t="s">
        <v>727</v>
      </c>
      <c r="G4827" t="s">
        <v>19</v>
      </c>
      <c r="H4827" t="s">
        <v>20</v>
      </c>
      <c r="I4827" t="s">
        <v>21</v>
      </c>
      <c r="J4827" t="s">
        <v>73</v>
      </c>
      <c r="K4827">
        <v>170</v>
      </c>
      <c r="L4827">
        <v>9.3000000000000007</v>
      </c>
      <c r="M4827" t="s">
        <v>647</v>
      </c>
      <c r="N4827">
        <v>9.3000000000000007</v>
      </c>
      <c r="O4827" t="s">
        <v>24</v>
      </c>
      <c r="P4827" cm="1">
        <f t="array" ref="P4827">IF(Q4827&gt;0,INDEX(Q4827:Q16961,MATCH(TRUE,INDEX(Q4827:Q16961="",,),0)-1),"")</f>
        <v>6</v>
      </c>
      <c r="Q4827">
        <f t="shared" si="111"/>
        <v>1</v>
      </c>
      <c r="R4827">
        <f>IF(P4827="","",0)</f>
        <v>0</v>
      </c>
    </row>
    <row r="4828" spans="1:18" x14ac:dyDescent="0.3">
      <c r="A4828" t="s">
        <v>666</v>
      </c>
      <c r="B4828" s="1">
        <v>38748</v>
      </c>
      <c r="C4828" t="s">
        <v>82</v>
      </c>
      <c r="D4828" t="s">
        <v>726</v>
      </c>
      <c r="E4828" t="s">
        <v>727</v>
      </c>
      <c r="G4828" s="6" t="s">
        <v>88</v>
      </c>
      <c r="H4828" t="s">
        <v>85</v>
      </c>
      <c r="I4828" t="s">
        <v>21</v>
      </c>
      <c r="J4828" t="s">
        <v>73</v>
      </c>
      <c r="K4828">
        <v>60</v>
      </c>
      <c r="L4828">
        <v>9.6</v>
      </c>
      <c r="M4828" t="s">
        <v>647</v>
      </c>
      <c r="N4828">
        <v>9.6</v>
      </c>
      <c r="O4828" t="s">
        <v>24</v>
      </c>
      <c r="P4828" cm="1">
        <f t="array" ref="P4828">IF(Q4828&gt;0,INDEX(Q4828:Q16962,MATCH(TRUE,INDEX(Q4828:Q16962="",,),0)-1),"")</f>
        <v>6</v>
      </c>
      <c r="Q4828">
        <f t="shared" si="111"/>
        <v>1</v>
      </c>
      <c r="R4828">
        <f>IF(P4828="","",0)</f>
        <v>0</v>
      </c>
    </row>
    <row r="4829" spans="1:18" x14ac:dyDescent="0.3">
      <c r="A4829" t="s">
        <v>666</v>
      </c>
      <c r="B4829" s="1">
        <v>38748</v>
      </c>
      <c r="C4829" t="s">
        <v>82</v>
      </c>
      <c r="D4829" t="s">
        <v>726</v>
      </c>
      <c r="E4829" t="s">
        <v>727</v>
      </c>
      <c r="G4829" s="6" t="s">
        <v>88</v>
      </c>
      <c r="H4829" t="s">
        <v>36</v>
      </c>
      <c r="I4829" t="s">
        <v>21</v>
      </c>
      <c r="J4829" t="s">
        <v>73</v>
      </c>
      <c r="K4829">
        <v>39</v>
      </c>
      <c r="L4829">
        <v>15.9</v>
      </c>
      <c r="M4829" t="s">
        <v>647</v>
      </c>
      <c r="N4829">
        <v>15.9</v>
      </c>
      <c r="O4829" t="s">
        <v>24</v>
      </c>
      <c r="P4829" cm="1">
        <f t="array" ref="P4829">IF(Q4829&gt;0,INDEX(Q4829:Q16963,MATCH(TRUE,INDEX(Q4829:Q16963="",,),0)-1),"")</f>
        <v>6</v>
      </c>
      <c r="Q4829">
        <f t="shared" si="111"/>
        <v>1</v>
      </c>
      <c r="R4829">
        <f>IF(P4829="","",0)</f>
        <v>0</v>
      </c>
    </row>
    <row r="4830" spans="1:18" x14ac:dyDescent="0.3">
      <c r="A4830" t="s">
        <v>666</v>
      </c>
      <c r="B4830" s="1">
        <v>38748</v>
      </c>
      <c r="C4830" t="s">
        <v>82</v>
      </c>
      <c r="D4830" t="s">
        <v>726</v>
      </c>
      <c r="E4830" t="s">
        <v>727</v>
      </c>
      <c r="G4830" s="6" t="s">
        <v>88</v>
      </c>
      <c r="H4830" t="s">
        <v>41</v>
      </c>
      <c r="I4830" t="s">
        <v>21</v>
      </c>
      <c r="J4830" t="s">
        <v>73</v>
      </c>
      <c r="K4830">
        <v>14</v>
      </c>
      <c r="L4830">
        <v>30</v>
      </c>
      <c r="M4830" t="s">
        <v>647</v>
      </c>
      <c r="N4830">
        <v>30</v>
      </c>
      <c r="O4830" t="s">
        <v>24</v>
      </c>
      <c r="P4830" cm="1">
        <f t="array" ref="P4830">IF(Q4830&gt;0,INDEX(Q4830:Q16964,MATCH(TRUE,INDEX(Q4830:Q16964="",,),0)-1),"")</f>
        <v>6</v>
      </c>
      <c r="Q4830">
        <f t="shared" si="111"/>
        <v>1</v>
      </c>
      <c r="R4830">
        <f>IF(P4830="","",0)</f>
        <v>0</v>
      </c>
    </row>
    <row r="4831" spans="1:18" x14ac:dyDescent="0.3">
      <c r="A4831" t="s">
        <v>666</v>
      </c>
      <c r="B4831" s="1">
        <v>38748</v>
      </c>
      <c r="C4831" t="s">
        <v>82</v>
      </c>
      <c r="D4831" t="s">
        <v>726</v>
      </c>
      <c r="E4831" t="s">
        <v>727</v>
      </c>
      <c r="G4831" s="6" t="s">
        <v>88</v>
      </c>
      <c r="H4831" t="s">
        <v>95</v>
      </c>
      <c r="I4831" t="s">
        <v>21</v>
      </c>
      <c r="J4831" t="s">
        <v>73</v>
      </c>
      <c r="K4831">
        <v>68</v>
      </c>
      <c r="L4831">
        <v>19.600000000000001</v>
      </c>
      <c r="M4831" t="s">
        <v>647</v>
      </c>
      <c r="N4831">
        <v>19.600000000000001</v>
      </c>
      <c r="O4831" t="s">
        <v>24</v>
      </c>
      <c r="P4831" cm="1">
        <f t="array" ref="P4831">IF(Q4831&gt;0,INDEX(Q4831:Q16965,MATCH(TRUE,INDEX(Q4831:Q16965="",,),0)-1),"")</f>
        <v>6</v>
      </c>
      <c r="Q4831">
        <f t="shared" si="111"/>
        <v>1</v>
      </c>
      <c r="R4831">
        <f>IF(P4831="","",0)</f>
        <v>0</v>
      </c>
    </row>
    <row r="4832" spans="1:18" x14ac:dyDescent="0.3">
      <c r="A4832" t="s">
        <v>666</v>
      </c>
      <c r="B4832" s="1">
        <v>38748</v>
      </c>
      <c r="C4832" t="s">
        <v>82</v>
      </c>
      <c r="D4832" t="s">
        <v>726</v>
      </c>
      <c r="E4832" t="s">
        <v>727</v>
      </c>
      <c r="G4832" t="s">
        <v>19</v>
      </c>
      <c r="H4832" t="s">
        <v>20</v>
      </c>
      <c r="I4832" t="s">
        <v>45</v>
      </c>
      <c r="J4832" t="s">
        <v>93</v>
      </c>
      <c r="K4832">
        <v>27.3</v>
      </c>
      <c r="L4832">
        <v>126</v>
      </c>
      <c r="M4832" t="s">
        <v>725</v>
      </c>
      <c r="N4832">
        <v>126</v>
      </c>
      <c r="P4832" cm="1">
        <f t="array" ref="P4832">IF(Q4832&gt;0,INDEX(Q4832:Q16966,MATCH(TRUE,INDEX(Q4832:Q16966="",,),0)-1),"")</f>
        <v>6</v>
      </c>
      <c r="Q4832">
        <f t="shared" si="111"/>
        <v>2</v>
      </c>
      <c r="R4832">
        <f>IF(P4832="","",0)</f>
        <v>0</v>
      </c>
    </row>
    <row r="4833" spans="1:18" x14ac:dyDescent="0.3">
      <c r="A4833" t="s">
        <v>666</v>
      </c>
      <c r="B4833" s="1">
        <v>38748</v>
      </c>
      <c r="C4833" t="s">
        <v>82</v>
      </c>
      <c r="D4833" t="s">
        <v>726</v>
      </c>
      <c r="E4833" t="s">
        <v>727</v>
      </c>
      <c r="G4833" t="s">
        <v>19</v>
      </c>
      <c r="H4833" t="s">
        <v>128</v>
      </c>
      <c r="I4833" t="s">
        <v>21</v>
      </c>
      <c r="J4833" t="s">
        <v>73</v>
      </c>
      <c r="K4833">
        <v>127</v>
      </c>
      <c r="L4833">
        <v>16.75</v>
      </c>
      <c r="M4833" t="s">
        <v>725</v>
      </c>
      <c r="N4833">
        <v>16.75</v>
      </c>
      <c r="P4833" cm="1">
        <f t="array" ref="P4833">IF(Q4833&gt;0,INDEX(Q4833:Q16967,MATCH(TRUE,INDEX(Q4833:Q16967="",,),0)-1),"")</f>
        <v>6</v>
      </c>
      <c r="Q4833">
        <f t="shared" si="111"/>
        <v>2</v>
      </c>
      <c r="R4833">
        <f>IF(P4833="","",0)</f>
        <v>0</v>
      </c>
    </row>
    <row r="4834" spans="1:18" x14ac:dyDescent="0.3">
      <c r="A4834" t="s">
        <v>666</v>
      </c>
      <c r="B4834" s="1">
        <v>38748</v>
      </c>
      <c r="C4834" t="s">
        <v>82</v>
      </c>
      <c r="D4834" t="s">
        <v>726</v>
      </c>
      <c r="E4834" t="s">
        <v>727</v>
      </c>
      <c r="G4834" t="s">
        <v>19</v>
      </c>
      <c r="H4834" t="s">
        <v>20</v>
      </c>
      <c r="I4834" t="s">
        <v>21</v>
      </c>
      <c r="J4834" t="s">
        <v>73</v>
      </c>
      <c r="K4834">
        <v>170</v>
      </c>
      <c r="L4834">
        <v>9.3000000000000007</v>
      </c>
      <c r="M4834" t="s">
        <v>725</v>
      </c>
      <c r="N4834">
        <v>30.71</v>
      </c>
      <c r="P4834" cm="1">
        <f t="array" ref="P4834">IF(Q4834&gt;0,INDEX(Q4834:Q16968,MATCH(TRUE,INDEX(Q4834:Q16968="",,),0)-1),"")</f>
        <v>6</v>
      </c>
      <c r="Q4834">
        <f t="shared" si="111"/>
        <v>2</v>
      </c>
      <c r="R4834">
        <f>IF(P4834="","",0)</f>
        <v>0</v>
      </c>
    </row>
    <row r="4835" spans="1:18" x14ac:dyDescent="0.3">
      <c r="A4835" t="s">
        <v>666</v>
      </c>
      <c r="B4835" s="1">
        <v>38748</v>
      </c>
      <c r="C4835" t="s">
        <v>82</v>
      </c>
      <c r="D4835" t="s">
        <v>726</v>
      </c>
      <c r="E4835" t="s">
        <v>727</v>
      </c>
      <c r="G4835" s="6" t="s">
        <v>88</v>
      </c>
      <c r="H4835" t="s">
        <v>85</v>
      </c>
      <c r="I4835" t="s">
        <v>21</v>
      </c>
      <c r="J4835" t="s">
        <v>73</v>
      </c>
      <c r="K4835">
        <v>60</v>
      </c>
      <c r="L4835">
        <v>9.6</v>
      </c>
      <c r="M4835" t="s">
        <v>725</v>
      </c>
      <c r="N4835">
        <v>9.6</v>
      </c>
      <c r="P4835" cm="1">
        <f t="array" ref="P4835">IF(Q4835&gt;0,INDEX(Q4835:Q16969,MATCH(TRUE,INDEX(Q4835:Q16969="",,),0)-1),"")</f>
        <v>6</v>
      </c>
      <c r="Q4835">
        <f t="shared" si="111"/>
        <v>2</v>
      </c>
      <c r="R4835">
        <f>IF(P4835="","",0)</f>
        <v>0</v>
      </c>
    </row>
    <row r="4836" spans="1:18" x14ac:dyDescent="0.3">
      <c r="A4836" t="s">
        <v>666</v>
      </c>
      <c r="B4836" s="1">
        <v>38748</v>
      </c>
      <c r="C4836" t="s">
        <v>82</v>
      </c>
      <c r="D4836" t="s">
        <v>726</v>
      </c>
      <c r="E4836" t="s">
        <v>727</v>
      </c>
      <c r="G4836" s="6" t="s">
        <v>88</v>
      </c>
      <c r="H4836" t="s">
        <v>36</v>
      </c>
      <c r="I4836" t="s">
        <v>21</v>
      </c>
      <c r="J4836" t="s">
        <v>73</v>
      </c>
      <c r="K4836">
        <v>39</v>
      </c>
      <c r="L4836">
        <v>15.9</v>
      </c>
      <c r="M4836" t="s">
        <v>725</v>
      </c>
      <c r="N4836">
        <v>15.9</v>
      </c>
      <c r="P4836" cm="1">
        <f t="array" ref="P4836">IF(Q4836&gt;0,INDEX(Q4836:Q16970,MATCH(TRUE,INDEX(Q4836:Q16970="",,),0)-1),"")</f>
        <v>6</v>
      </c>
      <c r="Q4836">
        <f t="shared" si="111"/>
        <v>2</v>
      </c>
      <c r="R4836">
        <f>IF(P4836="","",0)</f>
        <v>0</v>
      </c>
    </row>
    <row r="4837" spans="1:18" x14ac:dyDescent="0.3">
      <c r="A4837" t="s">
        <v>666</v>
      </c>
      <c r="B4837" s="1">
        <v>38748</v>
      </c>
      <c r="C4837" t="s">
        <v>82</v>
      </c>
      <c r="D4837" t="s">
        <v>726</v>
      </c>
      <c r="E4837" t="s">
        <v>727</v>
      </c>
      <c r="G4837" s="6" t="s">
        <v>88</v>
      </c>
      <c r="H4837" t="s">
        <v>41</v>
      </c>
      <c r="I4837" t="s">
        <v>21</v>
      </c>
      <c r="J4837" t="s">
        <v>73</v>
      </c>
      <c r="K4837">
        <v>14</v>
      </c>
      <c r="L4837">
        <v>30</v>
      </c>
      <c r="M4837" t="s">
        <v>725</v>
      </c>
      <c r="N4837">
        <v>30</v>
      </c>
      <c r="P4837" cm="1">
        <f t="array" ref="P4837">IF(Q4837&gt;0,INDEX(Q4837:Q16971,MATCH(TRUE,INDEX(Q4837:Q16971="",,),0)-1),"")</f>
        <v>6</v>
      </c>
      <c r="Q4837">
        <f t="shared" si="111"/>
        <v>2</v>
      </c>
      <c r="R4837">
        <f>IF(P4837="","",0)</f>
        <v>0</v>
      </c>
    </row>
    <row r="4838" spans="1:18" x14ac:dyDescent="0.3">
      <c r="A4838" t="s">
        <v>666</v>
      </c>
      <c r="B4838" s="1">
        <v>38748</v>
      </c>
      <c r="C4838" t="s">
        <v>82</v>
      </c>
      <c r="D4838" t="s">
        <v>726</v>
      </c>
      <c r="E4838" t="s">
        <v>727</v>
      </c>
      <c r="G4838" s="6" t="s">
        <v>88</v>
      </c>
      <c r="H4838" t="s">
        <v>95</v>
      </c>
      <c r="I4838" t="s">
        <v>21</v>
      </c>
      <c r="J4838" t="s">
        <v>73</v>
      </c>
      <c r="K4838">
        <v>68</v>
      </c>
      <c r="L4838">
        <v>19.600000000000001</v>
      </c>
      <c r="M4838" t="s">
        <v>725</v>
      </c>
      <c r="N4838">
        <v>19.600000000000001</v>
      </c>
      <c r="P4838" cm="1">
        <f t="array" ref="P4838">IF(Q4838&gt;0,INDEX(Q4838:Q16972,MATCH(TRUE,INDEX(Q4838:Q16972="",,),0)-1),"")</f>
        <v>6</v>
      </c>
      <c r="Q4838">
        <f t="shared" si="111"/>
        <v>2</v>
      </c>
      <c r="R4838">
        <f>IF(P4838="","",0)</f>
        <v>0</v>
      </c>
    </row>
    <row r="4839" spans="1:18" x14ac:dyDescent="0.3">
      <c r="A4839" t="s">
        <v>666</v>
      </c>
      <c r="B4839" s="1">
        <v>38748</v>
      </c>
      <c r="C4839" t="s">
        <v>82</v>
      </c>
      <c r="D4839" t="s">
        <v>726</v>
      </c>
      <c r="E4839" t="s">
        <v>727</v>
      </c>
      <c r="G4839" t="s">
        <v>19</v>
      </c>
      <c r="H4839" t="s">
        <v>20</v>
      </c>
      <c r="I4839" t="s">
        <v>45</v>
      </c>
      <c r="J4839" t="s">
        <v>93</v>
      </c>
      <c r="K4839">
        <v>27.3</v>
      </c>
      <c r="L4839">
        <v>126</v>
      </c>
      <c r="M4839" t="s">
        <v>148</v>
      </c>
      <c r="N4839">
        <v>126</v>
      </c>
      <c r="P4839" cm="1">
        <f t="array" ref="P4839">IF(Q4839&gt;0,INDEX(Q4839:Q16973,MATCH(TRUE,INDEX(Q4839:Q16973="",,),0)-1),"")</f>
        <v>6</v>
      </c>
      <c r="Q4839">
        <f t="shared" si="111"/>
        <v>3</v>
      </c>
      <c r="R4839">
        <f>IF(P4839="","",0)</f>
        <v>0</v>
      </c>
    </row>
    <row r="4840" spans="1:18" x14ac:dyDescent="0.3">
      <c r="A4840" t="s">
        <v>666</v>
      </c>
      <c r="B4840" s="1">
        <v>38748</v>
      </c>
      <c r="C4840" t="s">
        <v>82</v>
      </c>
      <c r="D4840" t="s">
        <v>726</v>
      </c>
      <c r="E4840" t="s">
        <v>727</v>
      </c>
      <c r="G4840" t="s">
        <v>19</v>
      </c>
      <c r="H4840" t="s">
        <v>128</v>
      </c>
      <c r="I4840" t="s">
        <v>21</v>
      </c>
      <c r="J4840" t="s">
        <v>73</v>
      </c>
      <c r="K4840">
        <v>127</v>
      </c>
      <c r="L4840">
        <v>16.75</v>
      </c>
      <c r="M4840" t="s">
        <v>148</v>
      </c>
      <c r="N4840">
        <v>16.75</v>
      </c>
      <c r="P4840" cm="1">
        <f t="array" ref="P4840">IF(Q4840&gt;0,INDEX(Q4840:Q16974,MATCH(TRUE,INDEX(Q4840:Q16974="",,),0)-1),"")</f>
        <v>6</v>
      </c>
      <c r="Q4840">
        <f t="shared" si="111"/>
        <v>3</v>
      </c>
      <c r="R4840">
        <f>IF(P4840="","",0)</f>
        <v>0</v>
      </c>
    </row>
    <row r="4841" spans="1:18" x14ac:dyDescent="0.3">
      <c r="A4841" t="s">
        <v>666</v>
      </c>
      <c r="B4841" s="1">
        <v>38748</v>
      </c>
      <c r="C4841" t="s">
        <v>82</v>
      </c>
      <c r="D4841" t="s">
        <v>726</v>
      </c>
      <c r="E4841" t="s">
        <v>727</v>
      </c>
      <c r="G4841" t="s">
        <v>19</v>
      </c>
      <c r="H4841" t="s">
        <v>20</v>
      </c>
      <c r="I4841" t="s">
        <v>21</v>
      </c>
      <c r="J4841" t="s">
        <v>73</v>
      </c>
      <c r="K4841">
        <v>170</v>
      </c>
      <c r="L4841">
        <v>9.3000000000000007</v>
      </c>
      <c r="M4841" t="s">
        <v>148</v>
      </c>
      <c r="N4841">
        <v>27.98</v>
      </c>
      <c r="P4841" cm="1">
        <f t="array" ref="P4841">IF(Q4841&gt;0,INDEX(Q4841:Q16975,MATCH(TRUE,INDEX(Q4841:Q16975="",,),0)-1),"")</f>
        <v>6</v>
      </c>
      <c r="Q4841">
        <f t="shared" si="111"/>
        <v>3</v>
      </c>
      <c r="R4841">
        <f>IF(P4841="","",0)</f>
        <v>0</v>
      </c>
    </row>
    <row r="4842" spans="1:18" x14ac:dyDescent="0.3">
      <c r="A4842" t="s">
        <v>666</v>
      </c>
      <c r="B4842" s="1">
        <v>38748</v>
      </c>
      <c r="C4842" t="s">
        <v>82</v>
      </c>
      <c r="D4842" t="s">
        <v>726</v>
      </c>
      <c r="E4842" t="s">
        <v>727</v>
      </c>
      <c r="G4842" s="6" t="s">
        <v>88</v>
      </c>
      <c r="H4842" t="s">
        <v>85</v>
      </c>
      <c r="I4842" t="s">
        <v>21</v>
      </c>
      <c r="J4842" t="s">
        <v>73</v>
      </c>
      <c r="K4842">
        <v>60</v>
      </c>
      <c r="L4842">
        <v>9.6</v>
      </c>
      <c r="M4842" t="s">
        <v>148</v>
      </c>
      <c r="N4842">
        <v>9.6</v>
      </c>
      <c r="P4842" cm="1">
        <f t="array" ref="P4842">IF(Q4842&gt;0,INDEX(Q4842:Q16976,MATCH(TRUE,INDEX(Q4842:Q16976="",,),0)-1),"")</f>
        <v>6</v>
      </c>
      <c r="Q4842">
        <f t="shared" si="111"/>
        <v>3</v>
      </c>
      <c r="R4842">
        <f>IF(P4842="","",0)</f>
        <v>0</v>
      </c>
    </row>
    <row r="4843" spans="1:18" x14ac:dyDescent="0.3">
      <c r="A4843" t="s">
        <v>666</v>
      </c>
      <c r="B4843" s="1">
        <v>38748</v>
      </c>
      <c r="C4843" t="s">
        <v>82</v>
      </c>
      <c r="D4843" t="s">
        <v>726</v>
      </c>
      <c r="E4843" t="s">
        <v>727</v>
      </c>
      <c r="G4843" s="6" t="s">
        <v>88</v>
      </c>
      <c r="H4843" t="s">
        <v>36</v>
      </c>
      <c r="I4843" t="s">
        <v>21</v>
      </c>
      <c r="J4843" t="s">
        <v>73</v>
      </c>
      <c r="K4843">
        <v>39</v>
      </c>
      <c r="L4843">
        <v>15.9</v>
      </c>
      <c r="M4843" t="s">
        <v>148</v>
      </c>
      <c r="N4843">
        <v>15.9</v>
      </c>
      <c r="P4843" cm="1">
        <f t="array" ref="P4843">IF(Q4843&gt;0,INDEX(Q4843:Q16977,MATCH(TRUE,INDEX(Q4843:Q16977="",,),0)-1),"")</f>
        <v>6</v>
      </c>
      <c r="Q4843">
        <f t="shared" si="111"/>
        <v>3</v>
      </c>
      <c r="R4843">
        <f>IF(P4843="","",0)</f>
        <v>0</v>
      </c>
    </row>
    <row r="4844" spans="1:18" x14ac:dyDescent="0.3">
      <c r="A4844" t="s">
        <v>666</v>
      </c>
      <c r="B4844" s="1">
        <v>38748</v>
      </c>
      <c r="C4844" t="s">
        <v>82</v>
      </c>
      <c r="D4844" t="s">
        <v>726</v>
      </c>
      <c r="E4844" t="s">
        <v>727</v>
      </c>
      <c r="G4844" s="6" t="s">
        <v>88</v>
      </c>
      <c r="H4844" t="s">
        <v>41</v>
      </c>
      <c r="I4844" t="s">
        <v>21</v>
      </c>
      <c r="J4844" t="s">
        <v>73</v>
      </c>
      <c r="K4844">
        <v>14</v>
      </c>
      <c r="L4844">
        <v>30</v>
      </c>
      <c r="M4844" t="s">
        <v>148</v>
      </c>
      <c r="N4844">
        <v>30</v>
      </c>
      <c r="P4844" cm="1">
        <f t="array" ref="P4844">IF(Q4844&gt;0,INDEX(Q4844:Q16978,MATCH(TRUE,INDEX(Q4844:Q16978="",,),0)-1),"")</f>
        <v>6</v>
      </c>
      <c r="Q4844">
        <f t="shared" si="111"/>
        <v>3</v>
      </c>
      <c r="R4844">
        <f>IF(P4844="","",0)</f>
        <v>0</v>
      </c>
    </row>
    <row r="4845" spans="1:18" x14ac:dyDescent="0.3">
      <c r="A4845" t="s">
        <v>666</v>
      </c>
      <c r="B4845" s="1">
        <v>38748</v>
      </c>
      <c r="C4845" t="s">
        <v>82</v>
      </c>
      <c r="D4845" t="s">
        <v>726</v>
      </c>
      <c r="E4845" t="s">
        <v>727</v>
      </c>
      <c r="G4845" s="6" t="s">
        <v>88</v>
      </c>
      <c r="H4845" t="s">
        <v>95</v>
      </c>
      <c r="I4845" t="s">
        <v>21</v>
      </c>
      <c r="J4845" t="s">
        <v>73</v>
      </c>
      <c r="K4845">
        <v>68</v>
      </c>
      <c r="L4845">
        <v>19.600000000000001</v>
      </c>
      <c r="M4845" t="s">
        <v>148</v>
      </c>
      <c r="N4845">
        <v>19.600000000000001</v>
      </c>
      <c r="P4845" cm="1">
        <f t="array" ref="P4845">IF(Q4845&gt;0,INDEX(Q4845:Q16979,MATCH(TRUE,INDEX(Q4845:Q16979="",,),0)-1),"")</f>
        <v>6</v>
      </c>
      <c r="Q4845">
        <f t="shared" si="111"/>
        <v>3</v>
      </c>
      <c r="R4845">
        <f>IF(P4845="","",0)</f>
        <v>0</v>
      </c>
    </row>
    <row r="4846" spans="1:18" x14ac:dyDescent="0.3">
      <c r="A4846" t="s">
        <v>666</v>
      </c>
      <c r="B4846" s="1">
        <v>38748</v>
      </c>
      <c r="C4846" t="s">
        <v>82</v>
      </c>
      <c r="D4846" t="s">
        <v>726</v>
      </c>
      <c r="E4846" t="s">
        <v>727</v>
      </c>
      <c r="G4846" t="s">
        <v>19</v>
      </c>
      <c r="H4846" t="s">
        <v>20</v>
      </c>
      <c r="I4846" t="s">
        <v>45</v>
      </c>
      <c r="J4846" t="s">
        <v>93</v>
      </c>
      <c r="K4846">
        <v>27.3</v>
      </c>
      <c r="L4846">
        <v>126</v>
      </c>
      <c r="M4846" t="s">
        <v>217</v>
      </c>
      <c r="N4846">
        <v>126</v>
      </c>
      <c r="P4846" cm="1">
        <f t="array" ref="P4846">IF(Q4846&gt;0,INDEX(Q4846:Q16980,MATCH(TRUE,INDEX(Q4846:Q16980="",,),0)-1),"")</f>
        <v>6</v>
      </c>
      <c r="Q4846">
        <f t="shared" si="111"/>
        <v>4</v>
      </c>
      <c r="R4846">
        <f>IF(P4846="","",0)</f>
        <v>0</v>
      </c>
    </row>
    <row r="4847" spans="1:18" x14ac:dyDescent="0.3">
      <c r="A4847" t="s">
        <v>666</v>
      </c>
      <c r="B4847" s="1">
        <v>38748</v>
      </c>
      <c r="C4847" t="s">
        <v>82</v>
      </c>
      <c r="D4847" t="s">
        <v>726</v>
      </c>
      <c r="E4847" t="s">
        <v>727</v>
      </c>
      <c r="G4847" t="s">
        <v>19</v>
      </c>
      <c r="H4847" t="s">
        <v>128</v>
      </c>
      <c r="I4847" t="s">
        <v>21</v>
      </c>
      <c r="J4847" t="s">
        <v>73</v>
      </c>
      <c r="K4847">
        <v>127</v>
      </c>
      <c r="L4847">
        <v>16.75</v>
      </c>
      <c r="M4847" t="s">
        <v>217</v>
      </c>
      <c r="N4847">
        <v>16.75</v>
      </c>
      <c r="P4847" cm="1">
        <f t="array" ref="P4847">IF(Q4847&gt;0,INDEX(Q4847:Q16981,MATCH(TRUE,INDEX(Q4847:Q16981="",,),0)-1),"")</f>
        <v>6</v>
      </c>
      <c r="Q4847">
        <f t="shared" si="111"/>
        <v>4</v>
      </c>
      <c r="R4847">
        <f>IF(P4847="","",0)</f>
        <v>0</v>
      </c>
    </row>
    <row r="4848" spans="1:18" x14ac:dyDescent="0.3">
      <c r="A4848" t="s">
        <v>666</v>
      </c>
      <c r="B4848" s="1">
        <v>38748</v>
      </c>
      <c r="C4848" t="s">
        <v>82</v>
      </c>
      <c r="D4848" t="s">
        <v>726</v>
      </c>
      <c r="E4848" t="s">
        <v>727</v>
      </c>
      <c r="G4848" t="s">
        <v>19</v>
      </c>
      <c r="H4848" t="s">
        <v>20</v>
      </c>
      <c r="I4848" t="s">
        <v>21</v>
      </c>
      <c r="J4848" t="s">
        <v>73</v>
      </c>
      <c r="K4848">
        <v>170</v>
      </c>
      <c r="L4848">
        <v>9.3000000000000007</v>
      </c>
      <c r="M4848" t="s">
        <v>217</v>
      </c>
      <c r="N4848">
        <v>27.61</v>
      </c>
      <c r="P4848" cm="1">
        <f t="array" ref="P4848">IF(Q4848&gt;0,INDEX(Q4848:Q16982,MATCH(TRUE,INDEX(Q4848:Q16982="",,),0)-1),"")</f>
        <v>6</v>
      </c>
      <c r="Q4848">
        <f t="shared" si="111"/>
        <v>4</v>
      </c>
      <c r="R4848">
        <f>IF(P4848="","",0)</f>
        <v>0</v>
      </c>
    </row>
    <row r="4849" spans="1:18" x14ac:dyDescent="0.3">
      <c r="A4849" t="s">
        <v>666</v>
      </c>
      <c r="B4849" s="1">
        <v>38748</v>
      </c>
      <c r="C4849" t="s">
        <v>82</v>
      </c>
      <c r="D4849" t="s">
        <v>726</v>
      </c>
      <c r="E4849" t="s">
        <v>727</v>
      </c>
      <c r="G4849" s="6" t="s">
        <v>88</v>
      </c>
      <c r="H4849" t="s">
        <v>85</v>
      </c>
      <c r="I4849" t="s">
        <v>21</v>
      </c>
      <c r="J4849" t="s">
        <v>73</v>
      </c>
      <c r="K4849">
        <v>60</v>
      </c>
      <c r="L4849">
        <v>9.6</v>
      </c>
      <c r="M4849" t="s">
        <v>217</v>
      </c>
      <c r="N4849">
        <v>9.6</v>
      </c>
      <c r="P4849" cm="1">
        <f t="array" ref="P4849">IF(Q4849&gt;0,INDEX(Q4849:Q16983,MATCH(TRUE,INDEX(Q4849:Q16983="",,),0)-1),"")</f>
        <v>6</v>
      </c>
      <c r="Q4849">
        <f t="shared" si="111"/>
        <v>4</v>
      </c>
      <c r="R4849">
        <f>IF(P4849="","",0)</f>
        <v>0</v>
      </c>
    </row>
    <row r="4850" spans="1:18" x14ac:dyDescent="0.3">
      <c r="A4850" t="s">
        <v>666</v>
      </c>
      <c r="B4850" s="1">
        <v>38748</v>
      </c>
      <c r="C4850" t="s">
        <v>82</v>
      </c>
      <c r="D4850" t="s">
        <v>726</v>
      </c>
      <c r="E4850" t="s">
        <v>727</v>
      </c>
      <c r="G4850" s="6" t="s">
        <v>88</v>
      </c>
      <c r="H4850" t="s">
        <v>36</v>
      </c>
      <c r="I4850" t="s">
        <v>21</v>
      </c>
      <c r="J4850" t="s">
        <v>73</v>
      </c>
      <c r="K4850">
        <v>39</v>
      </c>
      <c r="L4850">
        <v>15.9</v>
      </c>
      <c r="M4850" t="s">
        <v>217</v>
      </c>
      <c r="N4850">
        <v>15.9</v>
      </c>
      <c r="P4850" cm="1">
        <f t="array" ref="P4850">IF(Q4850&gt;0,INDEX(Q4850:Q16984,MATCH(TRUE,INDEX(Q4850:Q16984="",,),0)-1),"")</f>
        <v>6</v>
      </c>
      <c r="Q4850">
        <f t="shared" si="111"/>
        <v>4</v>
      </c>
      <c r="R4850">
        <f>IF(P4850="","",0)</f>
        <v>0</v>
      </c>
    </row>
    <row r="4851" spans="1:18" x14ac:dyDescent="0.3">
      <c r="A4851" t="s">
        <v>666</v>
      </c>
      <c r="B4851" s="1">
        <v>38748</v>
      </c>
      <c r="C4851" t="s">
        <v>82</v>
      </c>
      <c r="D4851" t="s">
        <v>726</v>
      </c>
      <c r="E4851" t="s">
        <v>727</v>
      </c>
      <c r="G4851" s="6" t="s">
        <v>88</v>
      </c>
      <c r="H4851" t="s">
        <v>41</v>
      </c>
      <c r="I4851" t="s">
        <v>21</v>
      </c>
      <c r="J4851" t="s">
        <v>73</v>
      </c>
      <c r="K4851">
        <v>14</v>
      </c>
      <c r="L4851">
        <v>30</v>
      </c>
      <c r="M4851" t="s">
        <v>217</v>
      </c>
      <c r="N4851">
        <v>30</v>
      </c>
      <c r="P4851" cm="1">
        <f t="array" ref="P4851">IF(Q4851&gt;0,INDEX(Q4851:Q16985,MATCH(TRUE,INDEX(Q4851:Q16985="",,),0)-1),"")</f>
        <v>6</v>
      </c>
      <c r="Q4851">
        <f t="shared" si="111"/>
        <v>4</v>
      </c>
      <c r="R4851">
        <f>IF(P4851="","",0)</f>
        <v>0</v>
      </c>
    </row>
    <row r="4852" spans="1:18" x14ac:dyDescent="0.3">
      <c r="A4852" t="s">
        <v>666</v>
      </c>
      <c r="B4852" s="1">
        <v>38748</v>
      </c>
      <c r="C4852" t="s">
        <v>82</v>
      </c>
      <c r="D4852" t="s">
        <v>726</v>
      </c>
      <c r="E4852" t="s">
        <v>727</v>
      </c>
      <c r="G4852" s="6" t="s">
        <v>88</v>
      </c>
      <c r="H4852" t="s">
        <v>95</v>
      </c>
      <c r="I4852" t="s">
        <v>21</v>
      </c>
      <c r="J4852" t="s">
        <v>73</v>
      </c>
      <c r="K4852">
        <v>68</v>
      </c>
      <c r="L4852">
        <v>19.600000000000001</v>
      </c>
      <c r="M4852" t="s">
        <v>217</v>
      </c>
      <c r="N4852">
        <v>19.600000000000001</v>
      </c>
      <c r="P4852" cm="1">
        <f t="array" ref="P4852">IF(Q4852&gt;0,INDEX(Q4852:Q16986,MATCH(TRUE,INDEX(Q4852:Q16986="",,),0)-1),"")</f>
        <v>6</v>
      </c>
      <c r="Q4852">
        <f t="shared" si="111"/>
        <v>4</v>
      </c>
      <c r="R4852">
        <f>IF(P4852="","",0)</f>
        <v>0</v>
      </c>
    </row>
    <row r="4853" spans="1:18" x14ac:dyDescent="0.3">
      <c r="A4853" t="s">
        <v>666</v>
      </c>
      <c r="B4853" s="1">
        <v>38748</v>
      </c>
      <c r="C4853" t="s">
        <v>82</v>
      </c>
      <c r="D4853" t="s">
        <v>726</v>
      </c>
      <c r="E4853" t="s">
        <v>727</v>
      </c>
      <c r="G4853" t="s">
        <v>19</v>
      </c>
      <c r="H4853" t="s">
        <v>20</v>
      </c>
      <c r="I4853" t="s">
        <v>45</v>
      </c>
      <c r="J4853" t="s">
        <v>93</v>
      </c>
      <c r="K4853">
        <v>27.3</v>
      </c>
      <c r="L4853">
        <v>126</v>
      </c>
      <c r="M4853" t="s">
        <v>698</v>
      </c>
      <c r="N4853">
        <v>126</v>
      </c>
      <c r="P4853" cm="1">
        <f t="array" ref="P4853">IF(Q4853&gt;0,INDEX(Q4853:Q16987,MATCH(TRUE,INDEX(Q4853:Q16987="",,),0)-1),"")</f>
        <v>6</v>
      </c>
      <c r="Q4853">
        <f t="shared" si="111"/>
        <v>5</v>
      </c>
      <c r="R4853">
        <f>IF(P4853="","",0)</f>
        <v>0</v>
      </c>
    </row>
    <row r="4854" spans="1:18" x14ac:dyDescent="0.3">
      <c r="A4854" t="s">
        <v>666</v>
      </c>
      <c r="B4854" s="1">
        <v>38748</v>
      </c>
      <c r="C4854" t="s">
        <v>82</v>
      </c>
      <c r="D4854" t="s">
        <v>726</v>
      </c>
      <c r="E4854" t="s">
        <v>727</v>
      </c>
      <c r="G4854" t="s">
        <v>19</v>
      </c>
      <c r="H4854" t="s">
        <v>128</v>
      </c>
      <c r="I4854" t="s">
        <v>21</v>
      </c>
      <c r="J4854" t="s">
        <v>73</v>
      </c>
      <c r="K4854">
        <v>127</v>
      </c>
      <c r="L4854">
        <v>16.75</v>
      </c>
      <c r="M4854" t="s">
        <v>698</v>
      </c>
      <c r="N4854">
        <v>19</v>
      </c>
      <c r="P4854" cm="1">
        <f t="array" ref="P4854">IF(Q4854&gt;0,INDEX(Q4854:Q16988,MATCH(TRUE,INDEX(Q4854:Q16988="",,),0)-1),"")</f>
        <v>6</v>
      </c>
      <c r="Q4854">
        <f t="shared" si="111"/>
        <v>5</v>
      </c>
      <c r="R4854">
        <f>IF(P4854="","",0)</f>
        <v>0</v>
      </c>
    </row>
    <row r="4855" spans="1:18" x14ac:dyDescent="0.3">
      <c r="A4855" t="s">
        <v>666</v>
      </c>
      <c r="B4855" s="1">
        <v>38748</v>
      </c>
      <c r="C4855" t="s">
        <v>82</v>
      </c>
      <c r="D4855" t="s">
        <v>726</v>
      </c>
      <c r="E4855" t="s">
        <v>727</v>
      </c>
      <c r="G4855" t="s">
        <v>19</v>
      </c>
      <c r="H4855" t="s">
        <v>20</v>
      </c>
      <c r="I4855" t="s">
        <v>21</v>
      </c>
      <c r="J4855" t="s">
        <v>73</v>
      </c>
      <c r="K4855">
        <v>170</v>
      </c>
      <c r="L4855">
        <v>9.3000000000000007</v>
      </c>
      <c r="M4855" t="s">
        <v>698</v>
      </c>
      <c r="N4855">
        <v>15</v>
      </c>
      <c r="P4855" cm="1">
        <f t="array" ref="P4855">IF(Q4855&gt;0,INDEX(Q4855:Q16989,MATCH(TRUE,INDEX(Q4855:Q16989="",,),0)-1),"")</f>
        <v>6</v>
      </c>
      <c r="Q4855">
        <f t="shared" si="111"/>
        <v>5</v>
      </c>
      <c r="R4855">
        <f>IF(P4855="","",0)</f>
        <v>0</v>
      </c>
    </row>
    <row r="4856" spans="1:18" x14ac:dyDescent="0.3">
      <c r="A4856" t="s">
        <v>666</v>
      </c>
      <c r="B4856" s="1">
        <v>38748</v>
      </c>
      <c r="C4856" t="s">
        <v>82</v>
      </c>
      <c r="D4856" t="s">
        <v>726</v>
      </c>
      <c r="E4856" t="s">
        <v>727</v>
      </c>
      <c r="G4856" s="6" t="s">
        <v>88</v>
      </c>
      <c r="H4856" t="s">
        <v>85</v>
      </c>
      <c r="I4856" t="s">
        <v>21</v>
      </c>
      <c r="J4856" t="s">
        <v>73</v>
      </c>
      <c r="K4856">
        <v>60</v>
      </c>
      <c r="L4856">
        <v>9.6</v>
      </c>
      <c r="M4856" t="s">
        <v>698</v>
      </c>
      <c r="N4856">
        <v>9.6</v>
      </c>
      <c r="P4856" cm="1">
        <f t="array" ref="P4856">IF(Q4856&gt;0,INDEX(Q4856:Q16990,MATCH(TRUE,INDEX(Q4856:Q16990="",,),0)-1),"")</f>
        <v>6</v>
      </c>
      <c r="Q4856">
        <f t="shared" si="111"/>
        <v>5</v>
      </c>
      <c r="R4856">
        <f>IF(P4856="","",0)</f>
        <v>0</v>
      </c>
    </row>
    <row r="4857" spans="1:18" x14ac:dyDescent="0.3">
      <c r="A4857" t="s">
        <v>666</v>
      </c>
      <c r="B4857" s="1">
        <v>38748</v>
      </c>
      <c r="C4857" t="s">
        <v>82</v>
      </c>
      <c r="D4857" t="s">
        <v>726</v>
      </c>
      <c r="E4857" t="s">
        <v>727</v>
      </c>
      <c r="G4857" s="6" t="s">
        <v>88</v>
      </c>
      <c r="H4857" t="s">
        <v>36</v>
      </c>
      <c r="I4857" t="s">
        <v>21</v>
      </c>
      <c r="J4857" t="s">
        <v>73</v>
      </c>
      <c r="K4857">
        <v>39</v>
      </c>
      <c r="L4857">
        <v>15.9</v>
      </c>
      <c r="M4857" t="s">
        <v>698</v>
      </c>
      <c r="N4857">
        <v>15.9</v>
      </c>
      <c r="P4857" cm="1">
        <f t="array" ref="P4857">IF(Q4857&gt;0,INDEX(Q4857:Q16991,MATCH(TRUE,INDEX(Q4857:Q16991="",,),0)-1),"")</f>
        <v>6</v>
      </c>
      <c r="Q4857">
        <f t="shared" si="111"/>
        <v>5</v>
      </c>
      <c r="R4857">
        <f>IF(P4857="","",0)</f>
        <v>0</v>
      </c>
    </row>
    <row r="4858" spans="1:18" x14ac:dyDescent="0.3">
      <c r="A4858" t="s">
        <v>666</v>
      </c>
      <c r="B4858" s="1">
        <v>38748</v>
      </c>
      <c r="C4858" t="s">
        <v>82</v>
      </c>
      <c r="D4858" t="s">
        <v>726</v>
      </c>
      <c r="E4858" t="s">
        <v>727</v>
      </c>
      <c r="G4858" s="6" t="s">
        <v>88</v>
      </c>
      <c r="H4858" t="s">
        <v>41</v>
      </c>
      <c r="I4858" t="s">
        <v>21</v>
      </c>
      <c r="J4858" t="s">
        <v>73</v>
      </c>
      <c r="K4858">
        <v>14</v>
      </c>
      <c r="L4858">
        <v>30</v>
      </c>
      <c r="M4858" t="s">
        <v>698</v>
      </c>
      <c r="N4858">
        <v>30</v>
      </c>
      <c r="P4858" cm="1">
        <f t="array" ref="P4858">IF(Q4858&gt;0,INDEX(Q4858:Q16992,MATCH(TRUE,INDEX(Q4858:Q16992="",,),0)-1),"")</f>
        <v>6</v>
      </c>
      <c r="Q4858">
        <f t="shared" si="111"/>
        <v>5</v>
      </c>
      <c r="R4858">
        <f>IF(P4858="","",0)</f>
        <v>0</v>
      </c>
    </row>
    <row r="4859" spans="1:18" x14ac:dyDescent="0.3">
      <c r="A4859" t="s">
        <v>666</v>
      </c>
      <c r="B4859" s="1">
        <v>38748</v>
      </c>
      <c r="C4859" t="s">
        <v>82</v>
      </c>
      <c r="D4859" t="s">
        <v>726</v>
      </c>
      <c r="E4859" t="s">
        <v>727</v>
      </c>
      <c r="G4859" s="6" t="s">
        <v>88</v>
      </c>
      <c r="H4859" t="s">
        <v>95</v>
      </c>
      <c r="I4859" t="s">
        <v>21</v>
      </c>
      <c r="J4859" t="s">
        <v>73</v>
      </c>
      <c r="K4859">
        <v>68</v>
      </c>
      <c r="L4859">
        <v>19.600000000000001</v>
      </c>
      <c r="M4859" t="s">
        <v>698</v>
      </c>
      <c r="N4859">
        <v>19.600000000000001</v>
      </c>
      <c r="P4859" cm="1">
        <f t="array" ref="P4859">IF(Q4859&gt;0,INDEX(Q4859:Q16993,MATCH(TRUE,INDEX(Q4859:Q16993="",,),0)-1),"")</f>
        <v>6</v>
      </c>
      <c r="Q4859">
        <f t="shared" si="111"/>
        <v>5</v>
      </c>
      <c r="R4859">
        <f>IF(P4859="","",0)</f>
        <v>0</v>
      </c>
    </row>
    <row r="4860" spans="1:18" x14ac:dyDescent="0.3">
      <c r="A4860" t="s">
        <v>666</v>
      </c>
      <c r="B4860" s="1">
        <v>38748</v>
      </c>
      <c r="C4860" t="s">
        <v>82</v>
      </c>
      <c r="D4860" t="s">
        <v>726</v>
      </c>
      <c r="E4860" t="s">
        <v>727</v>
      </c>
      <c r="G4860" t="s">
        <v>19</v>
      </c>
      <c r="H4860" t="s">
        <v>20</v>
      </c>
      <c r="I4860" t="s">
        <v>45</v>
      </c>
      <c r="J4860" t="s">
        <v>93</v>
      </c>
      <c r="K4860">
        <v>27.3</v>
      </c>
      <c r="L4860">
        <v>126</v>
      </c>
      <c r="M4860" t="s">
        <v>49</v>
      </c>
      <c r="N4860">
        <v>140</v>
      </c>
      <c r="P4860" cm="1">
        <f t="array" ref="P4860">IF(Q4860&gt;0,INDEX(Q4860:Q16994,MATCH(TRUE,INDEX(Q4860:Q16994="",,),0)-1),"")</f>
        <v>6</v>
      </c>
      <c r="Q4860">
        <f t="shared" si="111"/>
        <v>6</v>
      </c>
      <c r="R4860">
        <f>IF(P4860="","",0)</f>
        <v>0</v>
      </c>
    </row>
    <row r="4861" spans="1:18" x14ac:dyDescent="0.3">
      <c r="A4861" t="s">
        <v>666</v>
      </c>
      <c r="B4861" s="1">
        <v>38748</v>
      </c>
      <c r="C4861" t="s">
        <v>82</v>
      </c>
      <c r="D4861" t="s">
        <v>726</v>
      </c>
      <c r="E4861" t="s">
        <v>727</v>
      </c>
      <c r="G4861" t="s">
        <v>19</v>
      </c>
      <c r="H4861" t="s">
        <v>128</v>
      </c>
      <c r="I4861" t="s">
        <v>21</v>
      </c>
      <c r="J4861" t="s">
        <v>73</v>
      </c>
      <c r="K4861">
        <v>127</v>
      </c>
      <c r="L4861">
        <v>16.75</v>
      </c>
      <c r="M4861" t="s">
        <v>49</v>
      </c>
      <c r="N4861">
        <v>17</v>
      </c>
      <c r="P4861" cm="1">
        <f t="array" ref="P4861">IF(Q4861&gt;0,INDEX(Q4861:Q16995,MATCH(TRUE,INDEX(Q4861:Q16995="",,),0)-1),"")</f>
        <v>6</v>
      </c>
      <c r="Q4861">
        <f t="shared" si="111"/>
        <v>6</v>
      </c>
      <c r="R4861">
        <f>IF(P4861="","",0)</f>
        <v>0</v>
      </c>
    </row>
    <row r="4862" spans="1:18" x14ac:dyDescent="0.3">
      <c r="A4862" t="s">
        <v>666</v>
      </c>
      <c r="B4862" s="1">
        <v>38748</v>
      </c>
      <c r="C4862" t="s">
        <v>82</v>
      </c>
      <c r="D4862" t="s">
        <v>726</v>
      </c>
      <c r="E4862" t="s">
        <v>727</v>
      </c>
      <c r="G4862" t="s">
        <v>19</v>
      </c>
      <c r="H4862" t="s">
        <v>20</v>
      </c>
      <c r="I4862" t="s">
        <v>21</v>
      </c>
      <c r="J4862" t="s">
        <v>73</v>
      </c>
      <c r="K4862">
        <v>170</v>
      </c>
      <c r="L4862">
        <v>9.3000000000000007</v>
      </c>
      <c r="M4862" t="s">
        <v>49</v>
      </c>
      <c r="N4862">
        <v>11</v>
      </c>
      <c r="P4862" cm="1">
        <f t="array" ref="P4862">IF(Q4862&gt;0,INDEX(Q4862:Q16996,MATCH(TRUE,INDEX(Q4862:Q16996="",,),0)-1),"")</f>
        <v>6</v>
      </c>
      <c r="Q4862">
        <f t="shared" si="111"/>
        <v>6</v>
      </c>
      <c r="R4862">
        <f>IF(P4862="","",0)</f>
        <v>0</v>
      </c>
    </row>
    <row r="4863" spans="1:18" x14ac:dyDescent="0.3">
      <c r="A4863" t="s">
        <v>666</v>
      </c>
      <c r="B4863" s="1">
        <v>38748</v>
      </c>
      <c r="C4863" t="s">
        <v>82</v>
      </c>
      <c r="D4863" t="s">
        <v>726</v>
      </c>
      <c r="E4863" t="s">
        <v>727</v>
      </c>
      <c r="G4863" s="6" t="s">
        <v>88</v>
      </c>
      <c r="H4863" t="s">
        <v>85</v>
      </c>
      <c r="I4863" t="s">
        <v>21</v>
      </c>
      <c r="J4863" t="s">
        <v>73</v>
      </c>
      <c r="K4863">
        <v>60</v>
      </c>
      <c r="L4863">
        <v>9.6</v>
      </c>
      <c r="M4863" t="s">
        <v>49</v>
      </c>
      <c r="N4863">
        <v>9.6</v>
      </c>
      <c r="P4863" cm="1">
        <f t="array" ref="P4863">IF(Q4863&gt;0,INDEX(Q4863:Q16997,MATCH(TRUE,INDEX(Q4863:Q16997="",,),0)-1),"")</f>
        <v>6</v>
      </c>
      <c r="Q4863">
        <f t="shared" si="111"/>
        <v>6</v>
      </c>
      <c r="R4863">
        <f>IF(P4863="","",0)</f>
        <v>0</v>
      </c>
    </row>
    <row r="4864" spans="1:18" x14ac:dyDescent="0.3">
      <c r="A4864" t="s">
        <v>666</v>
      </c>
      <c r="B4864" s="1">
        <v>38748</v>
      </c>
      <c r="C4864" t="s">
        <v>82</v>
      </c>
      <c r="D4864" t="s">
        <v>726</v>
      </c>
      <c r="E4864" t="s">
        <v>727</v>
      </c>
      <c r="G4864" s="6" t="s">
        <v>88</v>
      </c>
      <c r="H4864" t="s">
        <v>36</v>
      </c>
      <c r="I4864" t="s">
        <v>21</v>
      </c>
      <c r="J4864" t="s">
        <v>73</v>
      </c>
      <c r="K4864">
        <v>39</v>
      </c>
      <c r="L4864">
        <v>15.9</v>
      </c>
      <c r="M4864" t="s">
        <v>49</v>
      </c>
      <c r="N4864">
        <v>15.9</v>
      </c>
      <c r="P4864" cm="1">
        <f t="array" ref="P4864">IF(Q4864&gt;0,INDEX(Q4864:Q16998,MATCH(TRUE,INDEX(Q4864:Q16998="",,),0)-1),"")</f>
        <v>6</v>
      </c>
      <c r="Q4864">
        <f t="shared" si="111"/>
        <v>6</v>
      </c>
      <c r="R4864">
        <f>IF(P4864="","",0)</f>
        <v>0</v>
      </c>
    </row>
    <row r="4865" spans="1:18" x14ac:dyDescent="0.3">
      <c r="A4865" t="s">
        <v>666</v>
      </c>
      <c r="B4865" s="1">
        <v>38748</v>
      </c>
      <c r="C4865" t="s">
        <v>82</v>
      </c>
      <c r="D4865" t="s">
        <v>726</v>
      </c>
      <c r="E4865" t="s">
        <v>727</v>
      </c>
      <c r="G4865" s="6" t="s">
        <v>88</v>
      </c>
      <c r="H4865" t="s">
        <v>41</v>
      </c>
      <c r="I4865" t="s">
        <v>21</v>
      </c>
      <c r="J4865" t="s">
        <v>73</v>
      </c>
      <c r="K4865">
        <v>14</v>
      </c>
      <c r="L4865">
        <v>30</v>
      </c>
      <c r="M4865" t="s">
        <v>49</v>
      </c>
      <c r="N4865">
        <v>30</v>
      </c>
      <c r="P4865" cm="1">
        <f t="array" ref="P4865">IF(Q4865&gt;0,INDEX(Q4865:Q16999,MATCH(TRUE,INDEX(Q4865:Q16999="",,),0)-1),"")</f>
        <v>6</v>
      </c>
      <c r="Q4865">
        <f t="shared" si="111"/>
        <v>6</v>
      </c>
      <c r="R4865">
        <f>IF(P4865="","",0)</f>
        <v>0</v>
      </c>
    </row>
    <row r="4866" spans="1:18" x14ac:dyDescent="0.3">
      <c r="A4866" t="s">
        <v>666</v>
      </c>
      <c r="B4866" s="1">
        <v>38748</v>
      </c>
      <c r="C4866" t="s">
        <v>82</v>
      </c>
      <c r="D4866" t="s">
        <v>726</v>
      </c>
      <c r="E4866" t="s">
        <v>727</v>
      </c>
      <c r="G4866" s="6" t="s">
        <v>88</v>
      </c>
      <c r="H4866" t="s">
        <v>95</v>
      </c>
      <c r="I4866" t="s">
        <v>21</v>
      </c>
      <c r="J4866" t="s">
        <v>73</v>
      </c>
      <c r="K4866">
        <v>68</v>
      </c>
      <c r="L4866">
        <v>19.600000000000001</v>
      </c>
      <c r="M4866" t="s">
        <v>49</v>
      </c>
      <c r="N4866">
        <v>19.600000000000001</v>
      </c>
      <c r="P4866" cm="1">
        <f t="array" ref="P4866">IF(Q4866&gt;0,INDEX(Q4866:Q17000,MATCH(TRUE,INDEX(Q4866:Q17000="",,),0)-1),"")</f>
        <v>6</v>
      </c>
      <c r="Q4866">
        <f t="shared" si="111"/>
        <v>6</v>
      </c>
      <c r="R4866">
        <f>IF(P4866="","",0)</f>
        <v>0</v>
      </c>
    </row>
    <row r="4867" spans="1:18" x14ac:dyDescent="0.3">
      <c r="P4867" t="str" cm="1">
        <f t="array" ref="P4867">IF(Q4867&gt;0,INDEX(Q4867:Q17001,MATCH(TRUE,INDEX(Q4867:Q17001="",,),0)-1),"")</f>
        <v/>
      </c>
      <c r="R4867" t="str">
        <f>IF(P4867="","",0)</f>
        <v/>
      </c>
    </row>
    <row r="4868" spans="1:18" x14ac:dyDescent="0.3">
      <c r="A4868" t="s">
        <v>666</v>
      </c>
      <c r="B4868" s="1">
        <v>38748</v>
      </c>
      <c r="C4868" t="s">
        <v>82</v>
      </c>
      <c r="D4868" t="s">
        <v>728</v>
      </c>
      <c r="E4868" t="s">
        <v>729</v>
      </c>
      <c r="G4868" t="s">
        <v>19</v>
      </c>
      <c r="H4868" t="s">
        <v>41</v>
      </c>
      <c r="I4868" t="s">
        <v>45</v>
      </c>
      <c r="J4868" t="s">
        <v>93</v>
      </c>
      <c r="K4868">
        <v>1097.5</v>
      </c>
      <c r="L4868">
        <v>200</v>
      </c>
      <c r="M4868" t="s">
        <v>108</v>
      </c>
      <c r="N4868">
        <v>225</v>
      </c>
      <c r="O4868" t="s">
        <v>24</v>
      </c>
      <c r="P4868" cm="1">
        <f t="array" ref="P4868">IF(Q4868&gt;0,INDEX(Q4868:Q17002,MATCH(TRUE,INDEX(Q4868:Q17002="",,),0)-1),"")</f>
        <v>4</v>
      </c>
      <c r="Q4868">
        <f>INT((ROW()-4868)/7)+1</f>
        <v>1</v>
      </c>
      <c r="R4868">
        <f>IF(P4868="","",0)</f>
        <v>0</v>
      </c>
    </row>
    <row r="4869" spans="1:18" x14ac:dyDescent="0.3">
      <c r="A4869" t="s">
        <v>666</v>
      </c>
      <c r="B4869" s="1">
        <v>38748</v>
      </c>
      <c r="C4869" t="s">
        <v>82</v>
      </c>
      <c r="D4869" t="s">
        <v>728</v>
      </c>
      <c r="E4869" t="s">
        <v>729</v>
      </c>
      <c r="G4869" t="s">
        <v>19</v>
      </c>
      <c r="H4869" t="s">
        <v>41</v>
      </c>
      <c r="I4869" t="s">
        <v>21</v>
      </c>
      <c r="J4869" t="s">
        <v>73</v>
      </c>
      <c r="K4869">
        <v>1241</v>
      </c>
      <c r="L4869">
        <v>30</v>
      </c>
      <c r="M4869" t="s">
        <v>108</v>
      </c>
      <c r="N4869">
        <v>62.73</v>
      </c>
      <c r="O4869" t="s">
        <v>24</v>
      </c>
      <c r="P4869" cm="1">
        <f t="array" ref="P4869">IF(Q4869&gt;0,INDEX(Q4869:Q17003,MATCH(TRUE,INDEX(Q4869:Q17003="",,),0)-1),"")</f>
        <v>4</v>
      </c>
      <c r="Q4869">
        <f t="shared" ref="Q4869:Q4895" si="112">INT((ROW()-4868)/7)+1</f>
        <v>1</v>
      </c>
      <c r="R4869">
        <f>IF(P4869="","",0)</f>
        <v>0</v>
      </c>
    </row>
    <row r="4870" spans="1:18" x14ac:dyDescent="0.3">
      <c r="A4870" t="s">
        <v>666</v>
      </c>
      <c r="B4870" s="1">
        <v>38748</v>
      </c>
      <c r="C4870" t="s">
        <v>82</v>
      </c>
      <c r="D4870" t="s">
        <v>728</v>
      </c>
      <c r="E4870" t="s">
        <v>729</v>
      </c>
      <c r="G4870" s="6" t="s">
        <v>88</v>
      </c>
      <c r="H4870" t="s">
        <v>20</v>
      </c>
      <c r="I4870" t="s">
        <v>45</v>
      </c>
      <c r="J4870" t="s">
        <v>93</v>
      </c>
      <c r="K4870">
        <v>26.3</v>
      </c>
      <c r="L4870">
        <v>153</v>
      </c>
      <c r="M4870" t="s">
        <v>108</v>
      </c>
      <c r="N4870">
        <v>153</v>
      </c>
      <c r="O4870" t="s">
        <v>24</v>
      </c>
      <c r="P4870" cm="1">
        <f t="array" ref="P4870">IF(Q4870&gt;0,INDEX(Q4870:Q17004,MATCH(TRUE,INDEX(Q4870:Q17004="",,),0)-1),"")</f>
        <v>4</v>
      </c>
      <c r="Q4870">
        <f t="shared" si="112"/>
        <v>1</v>
      </c>
      <c r="R4870">
        <f>IF(P4870="","",0)</f>
        <v>0</v>
      </c>
    </row>
    <row r="4871" spans="1:18" x14ac:dyDescent="0.3">
      <c r="A4871" t="s">
        <v>666</v>
      </c>
      <c r="B4871" s="1">
        <v>38748</v>
      </c>
      <c r="C4871" t="s">
        <v>82</v>
      </c>
      <c r="D4871" t="s">
        <v>728</v>
      </c>
      <c r="E4871" t="s">
        <v>729</v>
      </c>
      <c r="G4871" s="6" t="s">
        <v>88</v>
      </c>
      <c r="H4871" t="s">
        <v>85</v>
      </c>
      <c r="I4871" t="s">
        <v>21</v>
      </c>
      <c r="J4871" t="s">
        <v>73</v>
      </c>
      <c r="K4871">
        <v>203</v>
      </c>
      <c r="L4871">
        <v>9.3000000000000007</v>
      </c>
      <c r="M4871" t="s">
        <v>108</v>
      </c>
      <c r="N4871">
        <v>9.3000000000000007</v>
      </c>
      <c r="O4871" t="s">
        <v>24</v>
      </c>
      <c r="P4871" cm="1">
        <f t="array" ref="P4871">IF(Q4871&gt;0,INDEX(Q4871:Q17005,MATCH(TRUE,INDEX(Q4871:Q17005="",,),0)-1),"")</f>
        <v>4</v>
      </c>
      <c r="Q4871">
        <f t="shared" si="112"/>
        <v>1</v>
      </c>
      <c r="R4871">
        <f>IF(P4871="","",0)</f>
        <v>0</v>
      </c>
    </row>
    <row r="4872" spans="1:18" x14ac:dyDescent="0.3">
      <c r="A4872" t="s">
        <v>666</v>
      </c>
      <c r="B4872" s="1">
        <v>38748</v>
      </c>
      <c r="C4872" t="s">
        <v>82</v>
      </c>
      <c r="D4872" t="s">
        <v>728</v>
      </c>
      <c r="E4872" t="s">
        <v>729</v>
      </c>
      <c r="G4872" s="6" t="s">
        <v>88</v>
      </c>
      <c r="H4872" t="s">
        <v>128</v>
      </c>
      <c r="I4872" t="s">
        <v>21</v>
      </c>
      <c r="J4872" t="s">
        <v>73</v>
      </c>
      <c r="K4872">
        <v>259</v>
      </c>
      <c r="L4872">
        <v>16.05</v>
      </c>
      <c r="M4872" t="s">
        <v>108</v>
      </c>
      <c r="N4872">
        <v>16.05</v>
      </c>
      <c r="O4872" t="s">
        <v>24</v>
      </c>
      <c r="P4872" cm="1">
        <f t="array" ref="P4872">IF(Q4872&gt;0,INDEX(Q4872:Q17006,MATCH(TRUE,INDEX(Q4872:Q17006="",,),0)-1),"")</f>
        <v>4</v>
      </c>
      <c r="Q4872">
        <f t="shared" si="112"/>
        <v>1</v>
      </c>
      <c r="R4872">
        <f>IF(P4872="","",0)</f>
        <v>0</v>
      </c>
    </row>
    <row r="4873" spans="1:18" x14ac:dyDescent="0.3">
      <c r="A4873" t="s">
        <v>666</v>
      </c>
      <c r="B4873" s="1">
        <v>38748</v>
      </c>
      <c r="C4873" t="s">
        <v>82</v>
      </c>
      <c r="D4873" t="s">
        <v>728</v>
      </c>
      <c r="E4873" t="s">
        <v>729</v>
      </c>
      <c r="G4873" s="6" t="s">
        <v>88</v>
      </c>
      <c r="H4873" t="s">
        <v>95</v>
      </c>
      <c r="I4873" t="s">
        <v>21</v>
      </c>
      <c r="J4873" t="s">
        <v>73</v>
      </c>
      <c r="K4873">
        <v>11</v>
      </c>
      <c r="L4873">
        <v>22.05</v>
      </c>
      <c r="M4873" t="s">
        <v>108</v>
      </c>
      <c r="N4873">
        <v>22.05</v>
      </c>
      <c r="O4873" t="s">
        <v>24</v>
      </c>
      <c r="P4873" cm="1">
        <f t="array" ref="P4873">IF(Q4873&gt;0,INDEX(Q4873:Q17007,MATCH(TRUE,INDEX(Q4873:Q17007="",,),0)-1),"")</f>
        <v>4</v>
      </c>
      <c r="Q4873">
        <f t="shared" si="112"/>
        <v>1</v>
      </c>
      <c r="R4873">
        <f>IF(P4873="","",0)</f>
        <v>0</v>
      </c>
    </row>
    <row r="4874" spans="1:18" x14ac:dyDescent="0.3">
      <c r="A4874" t="s">
        <v>666</v>
      </c>
      <c r="B4874" s="1">
        <v>38748</v>
      </c>
      <c r="C4874" t="s">
        <v>82</v>
      </c>
      <c r="D4874" t="s">
        <v>728</v>
      </c>
      <c r="E4874" t="s">
        <v>729</v>
      </c>
      <c r="G4874" s="6" t="s">
        <v>88</v>
      </c>
      <c r="H4874" t="s">
        <v>20</v>
      </c>
      <c r="I4874" t="s">
        <v>21</v>
      </c>
      <c r="J4874" t="s">
        <v>73</v>
      </c>
      <c r="K4874">
        <v>113</v>
      </c>
      <c r="L4874">
        <v>10.8</v>
      </c>
      <c r="M4874" t="s">
        <v>108</v>
      </c>
      <c r="N4874">
        <v>10.8</v>
      </c>
      <c r="O4874" t="s">
        <v>24</v>
      </c>
      <c r="P4874" cm="1">
        <f t="array" ref="P4874">IF(Q4874&gt;0,INDEX(Q4874:Q17008,MATCH(TRUE,INDEX(Q4874:Q17008="",,),0)-1),"")</f>
        <v>4</v>
      </c>
      <c r="Q4874">
        <f t="shared" si="112"/>
        <v>1</v>
      </c>
      <c r="R4874">
        <f>IF(P4874="","",0)</f>
        <v>0</v>
      </c>
    </row>
    <row r="4875" spans="1:18" x14ac:dyDescent="0.3">
      <c r="A4875" t="s">
        <v>666</v>
      </c>
      <c r="B4875" s="1">
        <v>38748</v>
      </c>
      <c r="C4875" t="s">
        <v>82</v>
      </c>
      <c r="D4875" t="s">
        <v>728</v>
      </c>
      <c r="E4875" t="s">
        <v>729</v>
      </c>
      <c r="G4875" t="s">
        <v>19</v>
      </c>
      <c r="H4875" t="s">
        <v>41</v>
      </c>
      <c r="I4875" t="s">
        <v>45</v>
      </c>
      <c r="J4875" t="s">
        <v>93</v>
      </c>
      <c r="K4875">
        <v>1097.5</v>
      </c>
      <c r="L4875">
        <v>200</v>
      </c>
      <c r="M4875" t="s">
        <v>211</v>
      </c>
      <c r="N4875">
        <v>200</v>
      </c>
      <c r="P4875" cm="1">
        <f t="array" ref="P4875">IF(Q4875&gt;0,INDEX(Q4875:Q17009,MATCH(TRUE,INDEX(Q4875:Q17009="",,),0)-1),"")</f>
        <v>4</v>
      </c>
      <c r="Q4875">
        <f t="shared" si="112"/>
        <v>2</v>
      </c>
      <c r="R4875">
        <f>IF(P4875="","",0)</f>
        <v>0</v>
      </c>
    </row>
    <row r="4876" spans="1:18" x14ac:dyDescent="0.3">
      <c r="A4876" t="s">
        <v>666</v>
      </c>
      <c r="B4876" s="1">
        <v>38748</v>
      </c>
      <c r="C4876" t="s">
        <v>82</v>
      </c>
      <c r="D4876" t="s">
        <v>728</v>
      </c>
      <c r="E4876" t="s">
        <v>729</v>
      </c>
      <c r="G4876" t="s">
        <v>19</v>
      </c>
      <c r="H4876" t="s">
        <v>41</v>
      </c>
      <c r="I4876" t="s">
        <v>21</v>
      </c>
      <c r="J4876" t="s">
        <v>73</v>
      </c>
      <c r="K4876">
        <v>1241</v>
      </c>
      <c r="L4876">
        <v>30</v>
      </c>
      <c r="M4876" t="s">
        <v>211</v>
      </c>
      <c r="N4876">
        <v>73.98</v>
      </c>
      <c r="P4876" cm="1">
        <f t="array" ref="P4876">IF(Q4876&gt;0,INDEX(Q4876:Q17010,MATCH(TRUE,INDEX(Q4876:Q17010="",,),0)-1),"")</f>
        <v>4</v>
      </c>
      <c r="Q4876">
        <f t="shared" si="112"/>
        <v>2</v>
      </c>
      <c r="R4876">
        <f>IF(P4876="","",0)</f>
        <v>0</v>
      </c>
    </row>
    <row r="4877" spans="1:18" x14ac:dyDescent="0.3">
      <c r="A4877" t="s">
        <v>666</v>
      </c>
      <c r="B4877" s="1">
        <v>38748</v>
      </c>
      <c r="C4877" t="s">
        <v>82</v>
      </c>
      <c r="D4877" t="s">
        <v>728</v>
      </c>
      <c r="E4877" t="s">
        <v>729</v>
      </c>
      <c r="G4877" s="6" t="s">
        <v>88</v>
      </c>
      <c r="H4877" t="s">
        <v>20</v>
      </c>
      <c r="I4877" t="s">
        <v>45</v>
      </c>
      <c r="J4877" t="s">
        <v>93</v>
      </c>
      <c r="K4877">
        <v>26.3</v>
      </c>
      <c r="L4877">
        <v>153</v>
      </c>
      <c r="M4877" t="s">
        <v>211</v>
      </c>
      <c r="N4877">
        <v>153</v>
      </c>
      <c r="P4877" cm="1">
        <f t="array" ref="P4877">IF(Q4877&gt;0,INDEX(Q4877:Q17011,MATCH(TRUE,INDEX(Q4877:Q17011="",,),0)-1),"")</f>
        <v>4</v>
      </c>
      <c r="Q4877">
        <f t="shared" si="112"/>
        <v>2</v>
      </c>
      <c r="R4877">
        <f>IF(P4877="","",0)</f>
        <v>0</v>
      </c>
    </row>
    <row r="4878" spans="1:18" x14ac:dyDescent="0.3">
      <c r="A4878" t="s">
        <v>666</v>
      </c>
      <c r="B4878" s="1">
        <v>38748</v>
      </c>
      <c r="C4878" t="s">
        <v>82</v>
      </c>
      <c r="D4878" t="s">
        <v>728</v>
      </c>
      <c r="E4878" t="s">
        <v>729</v>
      </c>
      <c r="G4878" s="6" t="s">
        <v>88</v>
      </c>
      <c r="H4878" t="s">
        <v>85</v>
      </c>
      <c r="I4878" t="s">
        <v>21</v>
      </c>
      <c r="J4878" t="s">
        <v>73</v>
      </c>
      <c r="K4878">
        <v>203</v>
      </c>
      <c r="L4878">
        <v>9.3000000000000007</v>
      </c>
      <c r="M4878" t="s">
        <v>211</v>
      </c>
      <c r="N4878">
        <v>9.3000000000000007</v>
      </c>
      <c r="P4878" cm="1">
        <f t="array" ref="P4878">IF(Q4878&gt;0,INDEX(Q4878:Q17012,MATCH(TRUE,INDEX(Q4878:Q17012="",,),0)-1),"")</f>
        <v>4</v>
      </c>
      <c r="Q4878">
        <f t="shared" si="112"/>
        <v>2</v>
      </c>
      <c r="R4878">
        <f>IF(P4878="","",0)</f>
        <v>0</v>
      </c>
    </row>
    <row r="4879" spans="1:18" x14ac:dyDescent="0.3">
      <c r="A4879" t="s">
        <v>666</v>
      </c>
      <c r="B4879" s="1">
        <v>38748</v>
      </c>
      <c r="C4879" t="s">
        <v>82</v>
      </c>
      <c r="D4879" t="s">
        <v>728</v>
      </c>
      <c r="E4879" t="s">
        <v>729</v>
      </c>
      <c r="G4879" s="6" t="s">
        <v>88</v>
      </c>
      <c r="H4879" t="s">
        <v>128</v>
      </c>
      <c r="I4879" t="s">
        <v>21</v>
      </c>
      <c r="J4879" t="s">
        <v>73</v>
      </c>
      <c r="K4879">
        <v>259</v>
      </c>
      <c r="L4879">
        <v>16.05</v>
      </c>
      <c r="M4879" t="s">
        <v>211</v>
      </c>
      <c r="N4879">
        <v>16.05</v>
      </c>
      <c r="P4879" cm="1">
        <f t="array" ref="P4879">IF(Q4879&gt;0,INDEX(Q4879:Q17013,MATCH(TRUE,INDEX(Q4879:Q17013="",,),0)-1),"")</f>
        <v>4</v>
      </c>
      <c r="Q4879">
        <f t="shared" si="112"/>
        <v>2</v>
      </c>
      <c r="R4879">
        <f>IF(P4879="","",0)</f>
        <v>0</v>
      </c>
    </row>
    <row r="4880" spans="1:18" x14ac:dyDescent="0.3">
      <c r="A4880" t="s">
        <v>666</v>
      </c>
      <c r="B4880" s="1">
        <v>38748</v>
      </c>
      <c r="C4880" t="s">
        <v>82</v>
      </c>
      <c r="D4880" t="s">
        <v>728</v>
      </c>
      <c r="E4880" t="s">
        <v>729</v>
      </c>
      <c r="G4880" s="6" t="s">
        <v>88</v>
      </c>
      <c r="H4880" t="s">
        <v>95</v>
      </c>
      <c r="I4880" t="s">
        <v>21</v>
      </c>
      <c r="J4880" t="s">
        <v>73</v>
      </c>
      <c r="K4880">
        <v>11</v>
      </c>
      <c r="L4880">
        <v>22.05</v>
      </c>
      <c r="M4880" t="s">
        <v>211</v>
      </c>
      <c r="N4880">
        <v>22.05</v>
      </c>
      <c r="P4880" cm="1">
        <f t="array" ref="P4880">IF(Q4880&gt;0,INDEX(Q4880:Q17014,MATCH(TRUE,INDEX(Q4880:Q17014="",,),0)-1),"")</f>
        <v>4</v>
      </c>
      <c r="Q4880">
        <f t="shared" si="112"/>
        <v>2</v>
      </c>
      <c r="R4880">
        <f>IF(P4880="","",0)</f>
        <v>0</v>
      </c>
    </row>
    <row r="4881" spans="1:18" x14ac:dyDescent="0.3">
      <c r="A4881" t="s">
        <v>666</v>
      </c>
      <c r="B4881" s="1">
        <v>38748</v>
      </c>
      <c r="C4881" t="s">
        <v>82</v>
      </c>
      <c r="D4881" t="s">
        <v>728</v>
      </c>
      <c r="E4881" t="s">
        <v>729</v>
      </c>
      <c r="G4881" s="6" t="s">
        <v>88</v>
      </c>
      <c r="H4881" t="s">
        <v>20</v>
      </c>
      <c r="I4881" t="s">
        <v>21</v>
      </c>
      <c r="J4881" t="s">
        <v>73</v>
      </c>
      <c r="K4881">
        <v>113</v>
      </c>
      <c r="L4881">
        <v>10.8</v>
      </c>
      <c r="M4881" t="s">
        <v>211</v>
      </c>
      <c r="N4881">
        <v>10.8</v>
      </c>
      <c r="P4881" cm="1">
        <f t="array" ref="P4881">IF(Q4881&gt;0,INDEX(Q4881:Q17015,MATCH(TRUE,INDEX(Q4881:Q17015="",,),0)-1),"")</f>
        <v>4</v>
      </c>
      <c r="Q4881">
        <f t="shared" si="112"/>
        <v>2</v>
      </c>
      <c r="R4881">
        <f>IF(P4881="","",0)</f>
        <v>0</v>
      </c>
    </row>
    <row r="4882" spans="1:18" x14ac:dyDescent="0.3">
      <c r="A4882" t="s">
        <v>666</v>
      </c>
      <c r="B4882" s="1">
        <v>38748</v>
      </c>
      <c r="C4882" t="s">
        <v>82</v>
      </c>
      <c r="D4882" t="s">
        <v>728</v>
      </c>
      <c r="E4882" t="s">
        <v>729</v>
      </c>
      <c r="G4882" t="s">
        <v>19</v>
      </c>
      <c r="H4882" t="s">
        <v>41</v>
      </c>
      <c r="I4882" t="s">
        <v>45</v>
      </c>
      <c r="J4882" t="s">
        <v>93</v>
      </c>
      <c r="K4882">
        <v>1097.5</v>
      </c>
      <c r="L4882">
        <v>200</v>
      </c>
      <c r="M4882" t="s">
        <v>702</v>
      </c>
      <c r="N4882">
        <v>229.5</v>
      </c>
      <c r="P4882" cm="1">
        <f t="array" ref="P4882">IF(Q4882&gt;0,INDEX(Q4882:Q17016,MATCH(TRUE,INDEX(Q4882:Q17016="",,),0)-1),"")</f>
        <v>4</v>
      </c>
      <c r="Q4882">
        <f t="shared" si="112"/>
        <v>3</v>
      </c>
      <c r="R4882">
        <f>IF(P4882="","",0)</f>
        <v>0</v>
      </c>
    </row>
    <row r="4883" spans="1:18" x14ac:dyDescent="0.3">
      <c r="A4883" t="s">
        <v>666</v>
      </c>
      <c r="B4883" s="1">
        <v>38748</v>
      </c>
      <c r="C4883" t="s">
        <v>82</v>
      </c>
      <c r="D4883" t="s">
        <v>728</v>
      </c>
      <c r="E4883" t="s">
        <v>729</v>
      </c>
      <c r="G4883" t="s">
        <v>19</v>
      </c>
      <c r="H4883" t="s">
        <v>41</v>
      </c>
      <c r="I4883" t="s">
        <v>21</v>
      </c>
      <c r="J4883" t="s">
        <v>73</v>
      </c>
      <c r="K4883">
        <v>1241</v>
      </c>
      <c r="L4883">
        <v>30</v>
      </c>
      <c r="M4883" t="s">
        <v>702</v>
      </c>
      <c r="N4883">
        <v>30</v>
      </c>
      <c r="P4883" cm="1">
        <f t="array" ref="P4883">IF(Q4883&gt;0,INDEX(Q4883:Q17017,MATCH(TRUE,INDEX(Q4883:Q17017="",,),0)-1),"")</f>
        <v>4</v>
      </c>
      <c r="Q4883">
        <f t="shared" si="112"/>
        <v>3</v>
      </c>
      <c r="R4883">
        <f>IF(P4883="","",0)</f>
        <v>0</v>
      </c>
    </row>
    <row r="4884" spans="1:18" x14ac:dyDescent="0.3">
      <c r="A4884" t="s">
        <v>666</v>
      </c>
      <c r="B4884" s="1">
        <v>38748</v>
      </c>
      <c r="C4884" t="s">
        <v>82</v>
      </c>
      <c r="D4884" t="s">
        <v>728</v>
      </c>
      <c r="E4884" t="s">
        <v>729</v>
      </c>
      <c r="G4884" s="6" t="s">
        <v>88</v>
      </c>
      <c r="H4884" t="s">
        <v>20</v>
      </c>
      <c r="I4884" t="s">
        <v>45</v>
      </c>
      <c r="J4884" t="s">
        <v>93</v>
      </c>
      <c r="K4884">
        <v>26.3</v>
      </c>
      <c r="L4884">
        <v>153</v>
      </c>
      <c r="M4884" t="s">
        <v>702</v>
      </c>
      <c r="N4884">
        <v>153</v>
      </c>
      <c r="P4884" cm="1">
        <f t="array" ref="P4884">IF(Q4884&gt;0,INDEX(Q4884:Q17018,MATCH(TRUE,INDEX(Q4884:Q17018="",,),0)-1),"")</f>
        <v>4</v>
      </c>
      <c r="Q4884">
        <f t="shared" si="112"/>
        <v>3</v>
      </c>
      <c r="R4884">
        <f>IF(P4884="","",0)</f>
        <v>0</v>
      </c>
    </row>
    <row r="4885" spans="1:18" x14ac:dyDescent="0.3">
      <c r="A4885" t="s">
        <v>666</v>
      </c>
      <c r="B4885" s="1">
        <v>38748</v>
      </c>
      <c r="C4885" t="s">
        <v>82</v>
      </c>
      <c r="D4885" t="s">
        <v>728</v>
      </c>
      <c r="E4885" t="s">
        <v>729</v>
      </c>
      <c r="G4885" s="6" t="s">
        <v>88</v>
      </c>
      <c r="H4885" t="s">
        <v>85</v>
      </c>
      <c r="I4885" t="s">
        <v>21</v>
      </c>
      <c r="J4885" t="s">
        <v>73</v>
      </c>
      <c r="K4885">
        <v>203</v>
      </c>
      <c r="L4885">
        <v>9.3000000000000007</v>
      </c>
      <c r="M4885" t="s">
        <v>702</v>
      </c>
      <c r="N4885">
        <v>9.3000000000000007</v>
      </c>
      <c r="P4885" cm="1">
        <f t="array" ref="P4885">IF(Q4885&gt;0,INDEX(Q4885:Q17019,MATCH(TRUE,INDEX(Q4885:Q17019="",,),0)-1),"")</f>
        <v>4</v>
      </c>
      <c r="Q4885">
        <f t="shared" si="112"/>
        <v>3</v>
      </c>
      <c r="R4885">
        <f>IF(P4885="","",0)</f>
        <v>0</v>
      </c>
    </row>
    <row r="4886" spans="1:18" x14ac:dyDescent="0.3">
      <c r="A4886" t="s">
        <v>666</v>
      </c>
      <c r="B4886" s="1">
        <v>38748</v>
      </c>
      <c r="C4886" t="s">
        <v>82</v>
      </c>
      <c r="D4886" t="s">
        <v>728</v>
      </c>
      <c r="E4886" t="s">
        <v>729</v>
      </c>
      <c r="G4886" s="6" t="s">
        <v>88</v>
      </c>
      <c r="H4886" t="s">
        <v>128</v>
      </c>
      <c r="I4886" t="s">
        <v>21</v>
      </c>
      <c r="J4886" t="s">
        <v>73</v>
      </c>
      <c r="K4886">
        <v>259</v>
      </c>
      <c r="L4886">
        <v>16.05</v>
      </c>
      <c r="M4886" t="s">
        <v>702</v>
      </c>
      <c r="N4886">
        <v>16.05</v>
      </c>
      <c r="P4886" cm="1">
        <f t="array" ref="P4886">IF(Q4886&gt;0,INDEX(Q4886:Q17020,MATCH(TRUE,INDEX(Q4886:Q17020="",,),0)-1),"")</f>
        <v>4</v>
      </c>
      <c r="Q4886">
        <f t="shared" si="112"/>
        <v>3</v>
      </c>
      <c r="R4886">
        <f>IF(P4886="","",0)</f>
        <v>0</v>
      </c>
    </row>
    <row r="4887" spans="1:18" x14ac:dyDescent="0.3">
      <c r="A4887" t="s">
        <v>666</v>
      </c>
      <c r="B4887" s="1">
        <v>38748</v>
      </c>
      <c r="C4887" t="s">
        <v>82</v>
      </c>
      <c r="D4887" t="s">
        <v>728</v>
      </c>
      <c r="E4887" t="s">
        <v>729</v>
      </c>
      <c r="G4887" s="6" t="s">
        <v>88</v>
      </c>
      <c r="H4887" t="s">
        <v>95</v>
      </c>
      <c r="I4887" t="s">
        <v>21</v>
      </c>
      <c r="J4887" t="s">
        <v>73</v>
      </c>
      <c r="K4887">
        <v>11</v>
      </c>
      <c r="L4887">
        <v>22.05</v>
      </c>
      <c r="M4887" t="s">
        <v>702</v>
      </c>
      <c r="N4887">
        <v>22.05</v>
      </c>
      <c r="P4887" cm="1">
        <f t="array" ref="P4887">IF(Q4887&gt;0,INDEX(Q4887:Q17021,MATCH(TRUE,INDEX(Q4887:Q17021="",,),0)-1),"")</f>
        <v>4</v>
      </c>
      <c r="Q4887">
        <f t="shared" si="112"/>
        <v>3</v>
      </c>
      <c r="R4887">
        <f>IF(P4887="","",0)</f>
        <v>0</v>
      </c>
    </row>
    <row r="4888" spans="1:18" x14ac:dyDescent="0.3">
      <c r="A4888" t="s">
        <v>666</v>
      </c>
      <c r="B4888" s="1">
        <v>38748</v>
      </c>
      <c r="C4888" t="s">
        <v>82</v>
      </c>
      <c r="D4888" t="s">
        <v>728</v>
      </c>
      <c r="E4888" t="s">
        <v>729</v>
      </c>
      <c r="G4888" s="6" t="s">
        <v>88</v>
      </c>
      <c r="H4888" t="s">
        <v>20</v>
      </c>
      <c r="I4888" t="s">
        <v>21</v>
      </c>
      <c r="J4888" t="s">
        <v>73</v>
      </c>
      <c r="K4888">
        <v>113</v>
      </c>
      <c r="L4888">
        <v>10.8</v>
      </c>
      <c r="M4888" t="s">
        <v>702</v>
      </c>
      <c r="N4888">
        <v>10.8</v>
      </c>
      <c r="P4888" cm="1">
        <f t="array" ref="P4888">IF(Q4888&gt;0,INDEX(Q4888:Q17022,MATCH(TRUE,INDEX(Q4888:Q17022="",,),0)-1),"")</f>
        <v>4</v>
      </c>
      <c r="Q4888">
        <f t="shared" si="112"/>
        <v>3</v>
      </c>
      <c r="R4888">
        <f>IF(P4888="","",0)</f>
        <v>0</v>
      </c>
    </row>
    <row r="4889" spans="1:18" x14ac:dyDescent="0.3">
      <c r="A4889" t="s">
        <v>666</v>
      </c>
      <c r="B4889" s="1">
        <v>38748</v>
      </c>
      <c r="C4889" t="s">
        <v>82</v>
      </c>
      <c r="D4889" t="s">
        <v>728</v>
      </c>
      <c r="E4889" t="s">
        <v>729</v>
      </c>
      <c r="G4889" t="s">
        <v>19</v>
      </c>
      <c r="H4889" t="s">
        <v>41</v>
      </c>
      <c r="I4889" t="s">
        <v>45</v>
      </c>
      <c r="J4889" t="s">
        <v>93</v>
      </c>
      <c r="K4889">
        <v>1097.5</v>
      </c>
      <c r="L4889">
        <v>200</v>
      </c>
      <c r="M4889" t="s">
        <v>677</v>
      </c>
      <c r="N4889">
        <v>200.5</v>
      </c>
      <c r="P4889" cm="1">
        <f t="array" ref="P4889">IF(Q4889&gt;0,INDEX(Q4889:Q17023,MATCH(TRUE,INDEX(Q4889:Q17023="",,),0)-1),"")</f>
        <v>4</v>
      </c>
      <c r="Q4889">
        <f t="shared" si="112"/>
        <v>4</v>
      </c>
      <c r="R4889">
        <f>IF(P4889="","",0)</f>
        <v>0</v>
      </c>
    </row>
    <row r="4890" spans="1:18" x14ac:dyDescent="0.3">
      <c r="A4890" t="s">
        <v>666</v>
      </c>
      <c r="B4890" s="1">
        <v>38748</v>
      </c>
      <c r="C4890" t="s">
        <v>82</v>
      </c>
      <c r="D4890" t="s">
        <v>728</v>
      </c>
      <c r="E4890" t="s">
        <v>729</v>
      </c>
      <c r="G4890" t="s">
        <v>19</v>
      </c>
      <c r="H4890" t="s">
        <v>41</v>
      </c>
      <c r="I4890" t="s">
        <v>21</v>
      </c>
      <c r="J4890" t="s">
        <v>73</v>
      </c>
      <c r="K4890">
        <v>1241</v>
      </c>
      <c r="L4890">
        <v>30</v>
      </c>
      <c r="M4890" t="s">
        <v>677</v>
      </c>
      <c r="N4890">
        <v>35</v>
      </c>
      <c r="P4890" cm="1">
        <f t="array" ref="P4890">IF(Q4890&gt;0,INDEX(Q4890:Q17024,MATCH(TRUE,INDEX(Q4890:Q17024="",,),0)-1),"")</f>
        <v>4</v>
      </c>
      <c r="Q4890">
        <f t="shared" si="112"/>
        <v>4</v>
      </c>
      <c r="R4890">
        <f>IF(P4890="","",0)</f>
        <v>0</v>
      </c>
    </row>
    <row r="4891" spans="1:18" x14ac:dyDescent="0.3">
      <c r="A4891" t="s">
        <v>666</v>
      </c>
      <c r="B4891" s="1">
        <v>38748</v>
      </c>
      <c r="C4891" t="s">
        <v>82</v>
      </c>
      <c r="D4891" t="s">
        <v>728</v>
      </c>
      <c r="E4891" t="s">
        <v>729</v>
      </c>
      <c r="G4891" s="6" t="s">
        <v>88</v>
      </c>
      <c r="H4891" t="s">
        <v>20</v>
      </c>
      <c r="I4891" t="s">
        <v>45</v>
      </c>
      <c r="J4891" t="s">
        <v>93</v>
      </c>
      <c r="K4891">
        <v>26.3</v>
      </c>
      <c r="L4891">
        <v>153</v>
      </c>
      <c r="M4891" t="s">
        <v>677</v>
      </c>
      <c r="N4891">
        <v>153</v>
      </c>
      <c r="P4891" cm="1">
        <f t="array" ref="P4891">IF(Q4891&gt;0,INDEX(Q4891:Q17025,MATCH(TRUE,INDEX(Q4891:Q17025="",,),0)-1),"")</f>
        <v>4</v>
      </c>
      <c r="Q4891">
        <f t="shared" si="112"/>
        <v>4</v>
      </c>
      <c r="R4891">
        <f>IF(P4891="","",0)</f>
        <v>0</v>
      </c>
    </row>
    <row r="4892" spans="1:18" x14ac:dyDescent="0.3">
      <c r="A4892" t="s">
        <v>666</v>
      </c>
      <c r="B4892" s="1">
        <v>38748</v>
      </c>
      <c r="C4892" t="s">
        <v>82</v>
      </c>
      <c r="D4892" t="s">
        <v>728</v>
      </c>
      <c r="E4892" t="s">
        <v>729</v>
      </c>
      <c r="G4892" s="6" t="s">
        <v>88</v>
      </c>
      <c r="H4892" t="s">
        <v>85</v>
      </c>
      <c r="I4892" t="s">
        <v>21</v>
      </c>
      <c r="J4892" t="s">
        <v>73</v>
      </c>
      <c r="K4892">
        <v>203</v>
      </c>
      <c r="L4892">
        <v>9.3000000000000007</v>
      </c>
      <c r="M4892" t="s">
        <v>677</v>
      </c>
      <c r="N4892">
        <v>9.3000000000000007</v>
      </c>
      <c r="P4892" cm="1">
        <f t="array" ref="P4892">IF(Q4892&gt;0,INDEX(Q4892:Q17026,MATCH(TRUE,INDEX(Q4892:Q17026="",,),0)-1),"")</f>
        <v>4</v>
      </c>
      <c r="Q4892">
        <f t="shared" si="112"/>
        <v>4</v>
      </c>
      <c r="R4892">
        <f>IF(P4892="","",0)</f>
        <v>0</v>
      </c>
    </row>
    <row r="4893" spans="1:18" x14ac:dyDescent="0.3">
      <c r="A4893" t="s">
        <v>666</v>
      </c>
      <c r="B4893" s="1">
        <v>38748</v>
      </c>
      <c r="C4893" t="s">
        <v>82</v>
      </c>
      <c r="D4893" t="s">
        <v>728</v>
      </c>
      <c r="E4893" t="s">
        <v>729</v>
      </c>
      <c r="G4893" s="6" t="s">
        <v>88</v>
      </c>
      <c r="H4893" t="s">
        <v>128</v>
      </c>
      <c r="I4893" t="s">
        <v>21</v>
      </c>
      <c r="J4893" t="s">
        <v>73</v>
      </c>
      <c r="K4893">
        <v>259</v>
      </c>
      <c r="L4893">
        <v>16.05</v>
      </c>
      <c r="M4893" t="s">
        <v>677</v>
      </c>
      <c r="N4893">
        <v>16.05</v>
      </c>
      <c r="P4893" cm="1">
        <f t="array" ref="P4893">IF(Q4893&gt;0,INDEX(Q4893:Q17027,MATCH(TRUE,INDEX(Q4893:Q17027="",,),0)-1),"")</f>
        <v>4</v>
      </c>
      <c r="Q4893">
        <f t="shared" si="112"/>
        <v>4</v>
      </c>
      <c r="R4893">
        <f>IF(P4893="","",0)</f>
        <v>0</v>
      </c>
    </row>
    <row r="4894" spans="1:18" x14ac:dyDescent="0.3">
      <c r="A4894" t="s">
        <v>666</v>
      </c>
      <c r="B4894" s="1">
        <v>38748</v>
      </c>
      <c r="C4894" t="s">
        <v>82</v>
      </c>
      <c r="D4894" t="s">
        <v>728</v>
      </c>
      <c r="E4894" t="s">
        <v>729</v>
      </c>
      <c r="G4894" s="6" t="s">
        <v>88</v>
      </c>
      <c r="H4894" t="s">
        <v>95</v>
      </c>
      <c r="I4894" t="s">
        <v>21</v>
      </c>
      <c r="J4894" t="s">
        <v>73</v>
      </c>
      <c r="K4894">
        <v>11</v>
      </c>
      <c r="L4894">
        <v>22.05</v>
      </c>
      <c r="M4894" t="s">
        <v>677</v>
      </c>
      <c r="N4894">
        <v>22.05</v>
      </c>
      <c r="P4894" cm="1">
        <f t="array" ref="P4894">IF(Q4894&gt;0,INDEX(Q4894:Q17028,MATCH(TRUE,INDEX(Q4894:Q17028="",,),0)-1),"")</f>
        <v>4</v>
      </c>
      <c r="Q4894">
        <f t="shared" si="112"/>
        <v>4</v>
      </c>
      <c r="R4894">
        <f>IF(P4894="","",0)</f>
        <v>0</v>
      </c>
    </row>
    <row r="4895" spans="1:18" x14ac:dyDescent="0.3">
      <c r="A4895" t="s">
        <v>666</v>
      </c>
      <c r="B4895" s="1">
        <v>38748</v>
      </c>
      <c r="C4895" t="s">
        <v>82</v>
      </c>
      <c r="D4895" t="s">
        <v>728</v>
      </c>
      <c r="E4895" t="s">
        <v>729</v>
      </c>
      <c r="G4895" s="6" t="s">
        <v>88</v>
      </c>
      <c r="H4895" t="s">
        <v>20</v>
      </c>
      <c r="I4895" t="s">
        <v>21</v>
      </c>
      <c r="J4895" t="s">
        <v>73</v>
      </c>
      <c r="K4895">
        <v>113</v>
      </c>
      <c r="L4895">
        <v>10.8</v>
      </c>
      <c r="M4895" t="s">
        <v>677</v>
      </c>
      <c r="N4895">
        <v>10.8</v>
      </c>
      <c r="P4895" cm="1">
        <f t="array" ref="P4895">IF(Q4895&gt;0,INDEX(Q4895:Q17029,MATCH(TRUE,INDEX(Q4895:Q17029="",,),0)-1),"")</f>
        <v>4</v>
      </c>
      <c r="Q4895">
        <f t="shared" si="112"/>
        <v>4</v>
      </c>
      <c r="R4895">
        <f>IF(P4895="","",0)</f>
        <v>0</v>
      </c>
    </row>
    <row r="4896" spans="1:18" x14ac:dyDescent="0.3">
      <c r="P4896" t="str" cm="1">
        <f t="array" ref="P4896">IF(Q4896&gt;0,INDEX(Q4896:Q17030,MATCH(TRUE,INDEX(Q4896:Q17030="",,),0)-1),"")</f>
        <v/>
      </c>
      <c r="R4896" t="str">
        <f>IF(P4896="","",0)</f>
        <v/>
      </c>
    </row>
    <row r="4897" spans="1:18" x14ac:dyDescent="0.3">
      <c r="A4897" t="s">
        <v>666</v>
      </c>
      <c r="B4897" s="1">
        <v>38748</v>
      </c>
      <c r="C4897" t="s">
        <v>82</v>
      </c>
      <c r="D4897" t="s">
        <v>730</v>
      </c>
      <c r="E4897" t="s">
        <v>731</v>
      </c>
      <c r="G4897" t="s">
        <v>19</v>
      </c>
      <c r="H4897" t="s">
        <v>95</v>
      </c>
      <c r="I4897" t="s">
        <v>45</v>
      </c>
      <c r="J4897" t="s">
        <v>93</v>
      </c>
      <c r="K4897">
        <v>49.4</v>
      </c>
      <c r="L4897">
        <v>78</v>
      </c>
      <c r="M4897" t="s">
        <v>647</v>
      </c>
      <c r="N4897">
        <v>78</v>
      </c>
      <c r="O4897" t="s">
        <v>24</v>
      </c>
      <c r="P4897" cm="1">
        <f t="array" ref="P4897">IF(Q4897&gt;0,INDEX(Q4897:Q17031,MATCH(TRUE,INDEX(Q4897:Q17031="",,),0)-1),"")</f>
        <v>7</v>
      </c>
      <c r="Q4897">
        <f>INT((ROW()-4897)/11)+1</f>
        <v>1</v>
      </c>
      <c r="R4897">
        <f>IF(P4897="","",0)</f>
        <v>0</v>
      </c>
    </row>
    <row r="4898" spans="1:18" x14ac:dyDescent="0.3">
      <c r="A4898" t="s">
        <v>666</v>
      </c>
      <c r="B4898" s="1">
        <v>38748</v>
      </c>
      <c r="C4898" t="s">
        <v>82</v>
      </c>
      <c r="D4898" t="s">
        <v>730</v>
      </c>
      <c r="E4898" t="s">
        <v>731</v>
      </c>
      <c r="G4898" t="s">
        <v>19</v>
      </c>
      <c r="H4898" t="s">
        <v>20</v>
      </c>
      <c r="I4898" t="s">
        <v>45</v>
      </c>
      <c r="J4898" t="s">
        <v>93</v>
      </c>
      <c r="K4898">
        <v>65.7</v>
      </c>
      <c r="L4898">
        <v>132</v>
      </c>
      <c r="M4898" t="s">
        <v>647</v>
      </c>
      <c r="N4898">
        <v>575</v>
      </c>
      <c r="O4898" t="s">
        <v>24</v>
      </c>
      <c r="P4898" cm="1">
        <f t="array" ref="P4898">IF(Q4898&gt;0,INDEX(Q4898:Q17032,MATCH(TRUE,INDEX(Q4898:Q17032="",,),0)-1),"")</f>
        <v>7</v>
      </c>
      <c r="Q4898">
        <f t="shared" ref="Q4898:Q4961" si="113">INT((ROW()-4897)/11)+1</f>
        <v>1</v>
      </c>
      <c r="R4898">
        <f>IF(P4898="","",0)</f>
        <v>0</v>
      </c>
    </row>
    <row r="4899" spans="1:18" x14ac:dyDescent="0.3">
      <c r="A4899" t="s">
        <v>666</v>
      </c>
      <c r="B4899" s="1">
        <v>38748</v>
      </c>
      <c r="C4899" t="s">
        <v>82</v>
      </c>
      <c r="D4899" t="s">
        <v>730</v>
      </c>
      <c r="E4899" t="s">
        <v>731</v>
      </c>
      <c r="G4899" t="s">
        <v>19</v>
      </c>
      <c r="H4899" t="s">
        <v>36</v>
      </c>
      <c r="I4899" t="s">
        <v>21</v>
      </c>
      <c r="J4899" t="s">
        <v>73</v>
      </c>
      <c r="K4899">
        <v>221</v>
      </c>
      <c r="L4899">
        <v>17.399999999999999</v>
      </c>
      <c r="M4899" t="s">
        <v>647</v>
      </c>
      <c r="N4899">
        <v>17.399999999999999</v>
      </c>
      <c r="O4899" t="s">
        <v>24</v>
      </c>
      <c r="P4899" cm="1">
        <f t="array" ref="P4899">IF(Q4899&gt;0,INDEX(Q4899:Q17033,MATCH(TRUE,INDEX(Q4899:Q17033="",,),0)-1),"")</f>
        <v>7</v>
      </c>
      <c r="Q4899">
        <f t="shared" si="113"/>
        <v>1</v>
      </c>
      <c r="R4899">
        <f>IF(P4899="","",0)</f>
        <v>0</v>
      </c>
    </row>
    <row r="4900" spans="1:18" x14ac:dyDescent="0.3">
      <c r="A4900" t="s">
        <v>666</v>
      </c>
      <c r="B4900" s="1">
        <v>38748</v>
      </c>
      <c r="C4900" t="s">
        <v>82</v>
      </c>
      <c r="D4900" t="s">
        <v>730</v>
      </c>
      <c r="E4900" t="s">
        <v>731</v>
      </c>
      <c r="G4900" t="s">
        <v>19</v>
      </c>
      <c r="H4900" t="s">
        <v>95</v>
      </c>
      <c r="I4900" t="s">
        <v>21</v>
      </c>
      <c r="J4900" t="s">
        <v>73</v>
      </c>
      <c r="K4900">
        <v>356</v>
      </c>
      <c r="L4900">
        <v>19.5</v>
      </c>
      <c r="M4900" t="s">
        <v>647</v>
      </c>
      <c r="N4900">
        <v>19.5</v>
      </c>
      <c r="O4900" t="s">
        <v>24</v>
      </c>
      <c r="P4900" cm="1">
        <f t="array" ref="P4900">IF(Q4900&gt;0,INDEX(Q4900:Q17034,MATCH(TRUE,INDEX(Q4900:Q17034="",,),0)-1),"")</f>
        <v>7</v>
      </c>
      <c r="Q4900">
        <f t="shared" si="113"/>
        <v>1</v>
      </c>
      <c r="R4900">
        <f>IF(P4900="","",0)</f>
        <v>0</v>
      </c>
    </row>
    <row r="4901" spans="1:18" x14ac:dyDescent="0.3">
      <c r="A4901" t="s">
        <v>666</v>
      </c>
      <c r="B4901" s="1">
        <v>38748</v>
      </c>
      <c r="C4901" t="s">
        <v>82</v>
      </c>
      <c r="D4901" t="s">
        <v>730</v>
      </c>
      <c r="E4901" t="s">
        <v>731</v>
      </c>
      <c r="G4901" s="6" t="s">
        <v>88</v>
      </c>
      <c r="H4901" t="s">
        <v>199</v>
      </c>
      <c r="I4901" t="s">
        <v>45</v>
      </c>
      <c r="J4901" t="s">
        <v>93</v>
      </c>
      <c r="K4901">
        <v>9.5</v>
      </c>
      <c r="L4901">
        <v>89</v>
      </c>
      <c r="M4901" t="s">
        <v>647</v>
      </c>
      <c r="N4901">
        <v>89</v>
      </c>
      <c r="O4901" t="s">
        <v>24</v>
      </c>
      <c r="P4901" cm="1">
        <f t="array" ref="P4901">IF(Q4901&gt;0,INDEX(Q4901:Q17035,MATCH(TRUE,INDEX(Q4901:Q17035="",,),0)-1),"")</f>
        <v>7</v>
      </c>
      <c r="Q4901">
        <f t="shared" si="113"/>
        <v>1</v>
      </c>
      <c r="R4901">
        <f>IF(P4901="","",0)</f>
        <v>0</v>
      </c>
    </row>
    <row r="4902" spans="1:18" x14ac:dyDescent="0.3">
      <c r="A4902" t="s">
        <v>666</v>
      </c>
      <c r="B4902" s="1">
        <v>38748</v>
      </c>
      <c r="C4902" t="s">
        <v>82</v>
      </c>
      <c r="D4902" t="s">
        <v>730</v>
      </c>
      <c r="E4902" t="s">
        <v>731</v>
      </c>
      <c r="G4902" s="6" t="s">
        <v>88</v>
      </c>
      <c r="H4902" t="s">
        <v>36</v>
      </c>
      <c r="I4902" t="s">
        <v>45</v>
      </c>
      <c r="J4902" t="s">
        <v>93</v>
      </c>
      <c r="K4902">
        <v>18</v>
      </c>
      <c r="L4902">
        <v>41</v>
      </c>
      <c r="M4902" t="s">
        <v>647</v>
      </c>
      <c r="N4902">
        <v>41</v>
      </c>
      <c r="O4902" t="s">
        <v>24</v>
      </c>
      <c r="P4902" cm="1">
        <f t="array" ref="P4902">IF(Q4902&gt;0,INDEX(Q4902:Q17036,MATCH(TRUE,INDEX(Q4902:Q17036="",,),0)-1),"")</f>
        <v>7</v>
      </c>
      <c r="Q4902">
        <f t="shared" si="113"/>
        <v>1</v>
      </c>
      <c r="R4902">
        <f>IF(P4902="","",0)</f>
        <v>0</v>
      </c>
    </row>
    <row r="4903" spans="1:18" x14ac:dyDescent="0.3">
      <c r="A4903" t="s">
        <v>666</v>
      </c>
      <c r="B4903" s="1">
        <v>38748</v>
      </c>
      <c r="C4903" t="s">
        <v>82</v>
      </c>
      <c r="D4903" t="s">
        <v>730</v>
      </c>
      <c r="E4903" t="s">
        <v>731</v>
      </c>
      <c r="G4903" s="6" t="s">
        <v>88</v>
      </c>
      <c r="H4903" t="s">
        <v>41</v>
      </c>
      <c r="I4903" t="s">
        <v>45</v>
      </c>
      <c r="J4903" t="s">
        <v>93</v>
      </c>
      <c r="K4903">
        <v>4</v>
      </c>
      <c r="L4903">
        <v>176</v>
      </c>
      <c r="M4903" t="s">
        <v>647</v>
      </c>
      <c r="N4903">
        <v>176</v>
      </c>
      <c r="O4903" t="s">
        <v>24</v>
      </c>
      <c r="P4903" cm="1">
        <f t="array" ref="P4903">IF(Q4903&gt;0,INDEX(Q4903:Q17037,MATCH(TRUE,INDEX(Q4903:Q17037="",,),0)-1),"")</f>
        <v>7</v>
      </c>
      <c r="Q4903">
        <f t="shared" si="113"/>
        <v>1</v>
      </c>
      <c r="R4903">
        <f>IF(P4903="","",0)</f>
        <v>0</v>
      </c>
    </row>
    <row r="4904" spans="1:18" x14ac:dyDescent="0.3">
      <c r="A4904" t="s">
        <v>666</v>
      </c>
      <c r="B4904" s="1">
        <v>38748</v>
      </c>
      <c r="C4904" t="s">
        <v>82</v>
      </c>
      <c r="D4904" t="s">
        <v>730</v>
      </c>
      <c r="E4904" t="s">
        <v>731</v>
      </c>
      <c r="G4904" s="6" t="s">
        <v>88</v>
      </c>
      <c r="H4904" t="s">
        <v>85</v>
      </c>
      <c r="I4904" t="s">
        <v>21</v>
      </c>
      <c r="J4904" t="s">
        <v>73</v>
      </c>
      <c r="K4904">
        <v>115</v>
      </c>
      <c r="L4904">
        <v>8.65</v>
      </c>
      <c r="M4904" t="s">
        <v>647</v>
      </c>
      <c r="N4904">
        <v>8.65</v>
      </c>
      <c r="O4904" t="s">
        <v>24</v>
      </c>
      <c r="P4904" cm="1">
        <f t="array" ref="P4904">IF(Q4904&gt;0,INDEX(Q4904:Q17038,MATCH(TRUE,INDEX(Q4904:Q17038="",,),0)-1),"")</f>
        <v>7</v>
      </c>
      <c r="Q4904">
        <f t="shared" si="113"/>
        <v>1</v>
      </c>
      <c r="R4904">
        <f>IF(P4904="","",0)</f>
        <v>0</v>
      </c>
    </row>
    <row r="4905" spans="1:18" x14ac:dyDescent="0.3">
      <c r="A4905" t="s">
        <v>666</v>
      </c>
      <c r="B4905" s="1">
        <v>38748</v>
      </c>
      <c r="C4905" t="s">
        <v>82</v>
      </c>
      <c r="D4905" t="s">
        <v>730</v>
      </c>
      <c r="E4905" t="s">
        <v>731</v>
      </c>
      <c r="G4905" s="6" t="s">
        <v>88</v>
      </c>
      <c r="H4905" t="s">
        <v>128</v>
      </c>
      <c r="I4905" t="s">
        <v>21</v>
      </c>
      <c r="J4905" t="s">
        <v>73</v>
      </c>
      <c r="K4905">
        <v>190</v>
      </c>
      <c r="L4905">
        <v>13.55</v>
      </c>
      <c r="M4905" t="s">
        <v>647</v>
      </c>
      <c r="N4905">
        <v>13.55</v>
      </c>
      <c r="O4905" t="s">
        <v>24</v>
      </c>
      <c r="P4905" cm="1">
        <f t="array" ref="P4905">IF(Q4905&gt;0,INDEX(Q4905:Q17039,MATCH(TRUE,INDEX(Q4905:Q17039="",,),0)-1),"")</f>
        <v>7</v>
      </c>
      <c r="Q4905">
        <f t="shared" si="113"/>
        <v>1</v>
      </c>
      <c r="R4905">
        <f>IF(P4905="","",0)</f>
        <v>0</v>
      </c>
    </row>
    <row r="4906" spans="1:18" x14ac:dyDescent="0.3">
      <c r="A4906" t="s">
        <v>666</v>
      </c>
      <c r="B4906" s="1">
        <v>38748</v>
      </c>
      <c r="C4906" t="s">
        <v>82</v>
      </c>
      <c r="D4906" t="s">
        <v>730</v>
      </c>
      <c r="E4906" t="s">
        <v>731</v>
      </c>
      <c r="G4906" s="6" t="s">
        <v>88</v>
      </c>
      <c r="H4906" t="s">
        <v>41</v>
      </c>
      <c r="I4906" t="s">
        <v>21</v>
      </c>
      <c r="J4906" t="s">
        <v>73</v>
      </c>
      <c r="K4906">
        <v>4</v>
      </c>
      <c r="L4906">
        <v>33.1</v>
      </c>
      <c r="M4906" t="s">
        <v>647</v>
      </c>
      <c r="N4906">
        <v>33.1</v>
      </c>
      <c r="O4906" t="s">
        <v>24</v>
      </c>
      <c r="P4906" cm="1">
        <f t="array" ref="P4906">IF(Q4906&gt;0,INDEX(Q4906:Q17040,MATCH(TRUE,INDEX(Q4906:Q17040="",,),0)-1),"")</f>
        <v>7</v>
      </c>
      <c r="Q4906">
        <f t="shared" si="113"/>
        <v>1</v>
      </c>
      <c r="R4906">
        <f>IF(P4906="","",0)</f>
        <v>0</v>
      </c>
    </row>
    <row r="4907" spans="1:18" x14ac:dyDescent="0.3">
      <c r="A4907" t="s">
        <v>666</v>
      </c>
      <c r="B4907" s="1">
        <v>38748</v>
      </c>
      <c r="C4907" t="s">
        <v>82</v>
      </c>
      <c r="D4907" t="s">
        <v>730</v>
      </c>
      <c r="E4907" t="s">
        <v>731</v>
      </c>
      <c r="G4907" s="6" t="s">
        <v>88</v>
      </c>
      <c r="H4907" t="s">
        <v>20</v>
      </c>
      <c r="I4907" t="s">
        <v>21</v>
      </c>
      <c r="J4907" t="s">
        <v>73</v>
      </c>
      <c r="K4907">
        <v>232</v>
      </c>
      <c r="L4907">
        <v>11.35</v>
      </c>
      <c r="M4907" t="s">
        <v>647</v>
      </c>
      <c r="N4907">
        <v>11.35</v>
      </c>
      <c r="O4907" t="s">
        <v>24</v>
      </c>
      <c r="P4907" cm="1">
        <f t="array" ref="P4907">IF(Q4907&gt;0,INDEX(Q4907:Q17041,MATCH(TRUE,INDEX(Q4907:Q17041="",,),0)-1),"")</f>
        <v>7</v>
      </c>
      <c r="Q4907">
        <f t="shared" si="113"/>
        <v>1</v>
      </c>
      <c r="R4907">
        <f>IF(P4907="","",0)</f>
        <v>0</v>
      </c>
    </row>
    <row r="4908" spans="1:18" x14ac:dyDescent="0.3">
      <c r="A4908" t="s">
        <v>666</v>
      </c>
      <c r="B4908" s="1">
        <v>38748</v>
      </c>
      <c r="C4908" t="s">
        <v>82</v>
      </c>
      <c r="D4908" t="s">
        <v>730</v>
      </c>
      <c r="E4908" t="s">
        <v>731</v>
      </c>
      <c r="G4908" t="s">
        <v>19</v>
      </c>
      <c r="H4908" t="s">
        <v>95</v>
      </c>
      <c r="I4908" t="s">
        <v>45</v>
      </c>
      <c r="J4908" t="s">
        <v>93</v>
      </c>
      <c r="K4908">
        <v>49.4</v>
      </c>
      <c r="L4908">
        <v>78</v>
      </c>
      <c r="M4908" t="s">
        <v>732</v>
      </c>
      <c r="N4908">
        <v>78</v>
      </c>
      <c r="P4908" cm="1">
        <f t="array" ref="P4908">IF(Q4908&gt;0,INDEX(Q4908:Q17042,MATCH(TRUE,INDEX(Q4908:Q17042="",,),0)-1),"")</f>
        <v>7</v>
      </c>
      <c r="Q4908">
        <f t="shared" si="113"/>
        <v>2</v>
      </c>
      <c r="R4908">
        <f>IF(P4908="","",0)</f>
        <v>0</v>
      </c>
    </row>
    <row r="4909" spans="1:18" x14ac:dyDescent="0.3">
      <c r="A4909" t="s">
        <v>666</v>
      </c>
      <c r="B4909" s="1">
        <v>38748</v>
      </c>
      <c r="C4909" t="s">
        <v>82</v>
      </c>
      <c r="D4909" t="s">
        <v>730</v>
      </c>
      <c r="E4909" t="s">
        <v>731</v>
      </c>
      <c r="G4909" t="s">
        <v>19</v>
      </c>
      <c r="H4909" t="s">
        <v>20</v>
      </c>
      <c r="I4909" t="s">
        <v>45</v>
      </c>
      <c r="J4909" t="s">
        <v>93</v>
      </c>
      <c r="K4909">
        <v>65.7</v>
      </c>
      <c r="L4909">
        <v>132</v>
      </c>
      <c r="M4909" t="s">
        <v>732</v>
      </c>
      <c r="N4909">
        <v>501</v>
      </c>
      <c r="P4909" cm="1">
        <f t="array" ref="P4909">IF(Q4909&gt;0,INDEX(Q4909:Q17043,MATCH(TRUE,INDEX(Q4909:Q17043="",,),0)-1),"")</f>
        <v>7</v>
      </c>
      <c r="Q4909">
        <f t="shared" si="113"/>
        <v>2</v>
      </c>
      <c r="R4909">
        <f>IF(P4909="","",0)</f>
        <v>0</v>
      </c>
    </row>
    <row r="4910" spans="1:18" x14ac:dyDescent="0.3">
      <c r="A4910" t="s">
        <v>666</v>
      </c>
      <c r="B4910" s="1">
        <v>38748</v>
      </c>
      <c r="C4910" t="s">
        <v>82</v>
      </c>
      <c r="D4910" t="s">
        <v>730</v>
      </c>
      <c r="E4910" t="s">
        <v>731</v>
      </c>
      <c r="G4910" t="s">
        <v>19</v>
      </c>
      <c r="H4910" t="s">
        <v>36</v>
      </c>
      <c r="I4910" t="s">
        <v>21</v>
      </c>
      <c r="J4910" t="s">
        <v>73</v>
      </c>
      <c r="K4910">
        <v>221</v>
      </c>
      <c r="L4910">
        <v>17.399999999999999</v>
      </c>
      <c r="M4910" t="s">
        <v>732</v>
      </c>
      <c r="N4910">
        <v>17.399999999999999</v>
      </c>
      <c r="P4910" cm="1">
        <f t="array" ref="P4910">IF(Q4910&gt;0,INDEX(Q4910:Q17044,MATCH(TRUE,INDEX(Q4910:Q17044="",,),0)-1),"")</f>
        <v>7</v>
      </c>
      <c r="Q4910">
        <f t="shared" si="113"/>
        <v>2</v>
      </c>
      <c r="R4910">
        <f>IF(P4910="","",0)</f>
        <v>0</v>
      </c>
    </row>
    <row r="4911" spans="1:18" x14ac:dyDescent="0.3">
      <c r="A4911" t="s">
        <v>666</v>
      </c>
      <c r="B4911" s="1">
        <v>38748</v>
      </c>
      <c r="C4911" t="s">
        <v>82</v>
      </c>
      <c r="D4911" t="s">
        <v>730</v>
      </c>
      <c r="E4911" t="s">
        <v>731</v>
      </c>
      <c r="G4911" t="s">
        <v>19</v>
      </c>
      <c r="H4911" t="s">
        <v>95</v>
      </c>
      <c r="I4911" t="s">
        <v>21</v>
      </c>
      <c r="J4911" t="s">
        <v>73</v>
      </c>
      <c r="K4911">
        <v>356</v>
      </c>
      <c r="L4911">
        <v>19.5</v>
      </c>
      <c r="M4911" t="s">
        <v>732</v>
      </c>
      <c r="N4911">
        <v>19.5</v>
      </c>
      <c r="P4911" cm="1">
        <f t="array" ref="P4911">IF(Q4911&gt;0,INDEX(Q4911:Q17045,MATCH(TRUE,INDEX(Q4911:Q17045="",,),0)-1),"")</f>
        <v>7</v>
      </c>
      <c r="Q4911">
        <f t="shared" si="113"/>
        <v>2</v>
      </c>
      <c r="R4911">
        <f>IF(P4911="","",0)</f>
        <v>0</v>
      </c>
    </row>
    <row r="4912" spans="1:18" x14ac:dyDescent="0.3">
      <c r="A4912" t="s">
        <v>666</v>
      </c>
      <c r="B4912" s="1">
        <v>38748</v>
      </c>
      <c r="C4912" t="s">
        <v>82</v>
      </c>
      <c r="D4912" t="s">
        <v>730</v>
      </c>
      <c r="E4912" t="s">
        <v>731</v>
      </c>
      <c r="G4912" s="6" t="s">
        <v>88</v>
      </c>
      <c r="H4912" t="s">
        <v>199</v>
      </c>
      <c r="I4912" t="s">
        <v>45</v>
      </c>
      <c r="J4912" t="s">
        <v>93</v>
      </c>
      <c r="K4912">
        <v>9.5</v>
      </c>
      <c r="L4912">
        <v>89</v>
      </c>
      <c r="M4912" t="s">
        <v>732</v>
      </c>
      <c r="N4912">
        <v>89</v>
      </c>
      <c r="P4912" cm="1">
        <f t="array" ref="P4912">IF(Q4912&gt;0,INDEX(Q4912:Q17046,MATCH(TRUE,INDEX(Q4912:Q17046="",,),0)-1),"")</f>
        <v>7</v>
      </c>
      <c r="Q4912">
        <f t="shared" si="113"/>
        <v>2</v>
      </c>
      <c r="R4912">
        <f>IF(P4912="","",0)</f>
        <v>0</v>
      </c>
    </row>
    <row r="4913" spans="1:18" x14ac:dyDescent="0.3">
      <c r="A4913" t="s">
        <v>666</v>
      </c>
      <c r="B4913" s="1">
        <v>38748</v>
      </c>
      <c r="C4913" t="s">
        <v>82</v>
      </c>
      <c r="D4913" t="s">
        <v>730</v>
      </c>
      <c r="E4913" t="s">
        <v>731</v>
      </c>
      <c r="G4913" s="6" t="s">
        <v>88</v>
      </c>
      <c r="H4913" t="s">
        <v>36</v>
      </c>
      <c r="I4913" t="s">
        <v>45</v>
      </c>
      <c r="J4913" t="s">
        <v>93</v>
      </c>
      <c r="K4913">
        <v>18</v>
      </c>
      <c r="L4913">
        <v>41</v>
      </c>
      <c r="M4913" t="s">
        <v>732</v>
      </c>
      <c r="N4913">
        <v>41</v>
      </c>
      <c r="P4913" cm="1">
        <f t="array" ref="P4913">IF(Q4913&gt;0,INDEX(Q4913:Q17047,MATCH(TRUE,INDEX(Q4913:Q17047="",,),0)-1),"")</f>
        <v>7</v>
      </c>
      <c r="Q4913">
        <f t="shared" si="113"/>
        <v>2</v>
      </c>
      <c r="R4913">
        <f>IF(P4913="","",0)</f>
        <v>0</v>
      </c>
    </row>
    <row r="4914" spans="1:18" x14ac:dyDescent="0.3">
      <c r="A4914" t="s">
        <v>666</v>
      </c>
      <c r="B4914" s="1">
        <v>38748</v>
      </c>
      <c r="C4914" t="s">
        <v>82</v>
      </c>
      <c r="D4914" t="s">
        <v>730</v>
      </c>
      <c r="E4914" t="s">
        <v>731</v>
      </c>
      <c r="G4914" s="6" t="s">
        <v>88</v>
      </c>
      <c r="H4914" t="s">
        <v>41</v>
      </c>
      <c r="I4914" t="s">
        <v>45</v>
      </c>
      <c r="J4914" t="s">
        <v>93</v>
      </c>
      <c r="K4914">
        <v>4</v>
      </c>
      <c r="L4914">
        <v>176</v>
      </c>
      <c r="M4914" t="s">
        <v>732</v>
      </c>
      <c r="N4914">
        <v>176</v>
      </c>
      <c r="P4914" cm="1">
        <f t="array" ref="P4914">IF(Q4914&gt;0,INDEX(Q4914:Q17048,MATCH(TRUE,INDEX(Q4914:Q17048="",,),0)-1),"")</f>
        <v>7</v>
      </c>
      <c r="Q4914">
        <f t="shared" si="113"/>
        <v>2</v>
      </c>
      <c r="R4914">
        <f>IF(P4914="","",0)</f>
        <v>0</v>
      </c>
    </row>
    <row r="4915" spans="1:18" x14ac:dyDescent="0.3">
      <c r="A4915" t="s">
        <v>666</v>
      </c>
      <c r="B4915" s="1">
        <v>38748</v>
      </c>
      <c r="C4915" t="s">
        <v>82</v>
      </c>
      <c r="D4915" t="s">
        <v>730</v>
      </c>
      <c r="E4915" t="s">
        <v>731</v>
      </c>
      <c r="G4915" s="6" t="s">
        <v>88</v>
      </c>
      <c r="H4915" t="s">
        <v>85</v>
      </c>
      <c r="I4915" t="s">
        <v>21</v>
      </c>
      <c r="J4915" t="s">
        <v>73</v>
      </c>
      <c r="K4915">
        <v>115</v>
      </c>
      <c r="L4915">
        <v>8.65</v>
      </c>
      <c r="M4915" t="s">
        <v>732</v>
      </c>
      <c r="N4915">
        <v>8.65</v>
      </c>
      <c r="P4915" cm="1">
        <f t="array" ref="P4915">IF(Q4915&gt;0,INDEX(Q4915:Q17049,MATCH(TRUE,INDEX(Q4915:Q17049="",,),0)-1),"")</f>
        <v>7</v>
      </c>
      <c r="Q4915">
        <f t="shared" si="113"/>
        <v>2</v>
      </c>
      <c r="R4915">
        <f>IF(P4915="","",0)</f>
        <v>0</v>
      </c>
    </row>
    <row r="4916" spans="1:18" x14ac:dyDescent="0.3">
      <c r="A4916" t="s">
        <v>666</v>
      </c>
      <c r="B4916" s="1">
        <v>38748</v>
      </c>
      <c r="C4916" t="s">
        <v>82</v>
      </c>
      <c r="D4916" t="s">
        <v>730</v>
      </c>
      <c r="E4916" t="s">
        <v>731</v>
      </c>
      <c r="G4916" s="6" t="s">
        <v>88</v>
      </c>
      <c r="H4916" t="s">
        <v>128</v>
      </c>
      <c r="I4916" t="s">
        <v>21</v>
      </c>
      <c r="J4916" t="s">
        <v>73</v>
      </c>
      <c r="K4916">
        <v>190</v>
      </c>
      <c r="L4916">
        <v>13.55</v>
      </c>
      <c r="M4916" t="s">
        <v>732</v>
      </c>
      <c r="N4916">
        <v>13.55</v>
      </c>
      <c r="P4916" cm="1">
        <f t="array" ref="P4916">IF(Q4916&gt;0,INDEX(Q4916:Q17050,MATCH(TRUE,INDEX(Q4916:Q17050="",,),0)-1),"")</f>
        <v>7</v>
      </c>
      <c r="Q4916">
        <f t="shared" si="113"/>
        <v>2</v>
      </c>
      <c r="R4916">
        <f>IF(P4916="","",0)</f>
        <v>0</v>
      </c>
    </row>
    <row r="4917" spans="1:18" x14ac:dyDescent="0.3">
      <c r="A4917" t="s">
        <v>666</v>
      </c>
      <c r="B4917" s="1">
        <v>38748</v>
      </c>
      <c r="C4917" t="s">
        <v>82</v>
      </c>
      <c r="D4917" t="s">
        <v>730</v>
      </c>
      <c r="E4917" t="s">
        <v>731</v>
      </c>
      <c r="G4917" s="6" t="s">
        <v>88</v>
      </c>
      <c r="H4917" t="s">
        <v>41</v>
      </c>
      <c r="I4917" t="s">
        <v>21</v>
      </c>
      <c r="J4917" t="s">
        <v>73</v>
      </c>
      <c r="K4917">
        <v>4</v>
      </c>
      <c r="L4917">
        <v>33.1</v>
      </c>
      <c r="M4917" t="s">
        <v>732</v>
      </c>
      <c r="N4917">
        <v>33.1</v>
      </c>
      <c r="P4917" cm="1">
        <f t="array" ref="P4917">IF(Q4917&gt;0,INDEX(Q4917:Q17051,MATCH(TRUE,INDEX(Q4917:Q17051="",,),0)-1),"")</f>
        <v>7</v>
      </c>
      <c r="Q4917">
        <f t="shared" si="113"/>
        <v>2</v>
      </c>
      <c r="R4917">
        <f>IF(P4917="","",0)</f>
        <v>0</v>
      </c>
    </row>
    <row r="4918" spans="1:18" x14ac:dyDescent="0.3">
      <c r="A4918" t="s">
        <v>666</v>
      </c>
      <c r="B4918" s="1">
        <v>38748</v>
      </c>
      <c r="C4918" t="s">
        <v>82</v>
      </c>
      <c r="D4918" t="s">
        <v>730</v>
      </c>
      <c r="E4918" t="s">
        <v>731</v>
      </c>
      <c r="G4918" s="6" t="s">
        <v>88</v>
      </c>
      <c r="H4918" t="s">
        <v>20</v>
      </c>
      <c r="I4918" t="s">
        <v>21</v>
      </c>
      <c r="J4918" t="s">
        <v>73</v>
      </c>
      <c r="K4918">
        <v>232</v>
      </c>
      <c r="L4918">
        <v>11.35</v>
      </c>
      <c r="M4918" t="s">
        <v>732</v>
      </c>
      <c r="N4918">
        <v>11.35</v>
      </c>
      <c r="P4918" cm="1">
        <f t="array" ref="P4918">IF(Q4918&gt;0,INDEX(Q4918:Q17052,MATCH(TRUE,INDEX(Q4918:Q17052="",,),0)-1),"")</f>
        <v>7</v>
      </c>
      <c r="Q4918">
        <f t="shared" si="113"/>
        <v>2</v>
      </c>
      <c r="R4918">
        <f>IF(P4918="","",0)</f>
        <v>0</v>
      </c>
    </row>
    <row r="4919" spans="1:18" x14ac:dyDescent="0.3">
      <c r="A4919" t="s">
        <v>666</v>
      </c>
      <c r="B4919" s="1">
        <v>38748</v>
      </c>
      <c r="C4919" t="s">
        <v>82</v>
      </c>
      <c r="D4919" t="s">
        <v>730</v>
      </c>
      <c r="E4919" t="s">
        <v>731</v>
      </c>
      <c r="G4919" t="s">
        <v>19</v>
      </c>
      <c r="H4919" t="s">
        <v>95</v>
      </c>
      <c r="I4919" t="s">
        <v>45</v>
      </c>
      <c r="J4919" t="s">
        <v>93</v>
      </c>
      <c r="K4919">
        <v>49.4</v>
      </c>
      <c r="L4919">
        <v>78</v>
      </c>
      <c r="M4919" t="s">
        <v>120</v>
      </c>
      <c r="N4919">
        <v>90</v>
      </c>
      <c r="P4919" cm="1">
        <f t="array" ref="P4919">IF(Q4919&gt;0,INDEX(Q4919:Q17053,MATCH(TRUE,INDEX(Q4919:Q17053="",,),0)-1),"")</f>
        <v>7</v>
      </c>
      <c r="Q4919">
        <f t="shared" si="113"/>
        <v>3</v>
      </c>
      <c r="R4919">
        <f>IF(P4919="","",0)</f>
        <v>0</v>
      </c>
    </row>
    <row r="4920" spans="1:18" x14ac:dyDescent="0.3">
      <c r="A4920" t="s">
        <v>666</v>
      </c>
      <c r="B4920" s="1">
        <v>38748</v>
      </c>
      <c r="C4920" t="s">
        <v>82</v>
      </c>
      <c r="D4920" t="s">
        <v>730</v>
      </c>
      <c r="E4920" t="s">
        <v>731</v>
      </c>
      <c r="G4920" t="s">
        <v>19</v>
      </c>
      <c r="H4920" t="s">
        <v>20</v>
      </c>
      <c r="I4920" t="s">
        <v>45</v>
      </c>
      <c r="J4920" t="s">
        <v>93</v>
      </c>
      <c r="K4920">
        <v>65.7</v>
      </c>
      <c r="L4920">
        <v>132</v>
      </c>
      <c r="M4920" t="s">
        <v>120</v>
      </c>
      <c r="N4920">
        <v>232</v>
      </c>
      <c r="P4920" cm="1">
        <f t="array" ref="P4920">IF(Q4920&gt;0,INDEX(Q4920:Q17054,MATCH(TRUE,INDEX(Q4920:Q17054="",,),0)-1),"")</f>
        <v>7</v>
      </c>
      <c r="Q4920">
        <f t="shared" si="113"/>
        <v>3</v>
      </c>
      <c r="R4920">
        <f>IF(P4920="","",0)</f>
        <v>0</v>
      </c>
    </row>
    <row r="4921" spans="1:18" x14ac:dyDescent="0.3">
      <c r="A4921" t="s">
        <v>666</v>
      </c>
      <c r="B4921" s="1">
        <v>38748</v>
      </c>
      <c r="C4921" t="s">
        <v>82</v>
      </c>
      <c r="D4921" t="s">
        <v>730</v>
      </c>
      <c r="E4921" t="s">
        <v>731</v>
      </c>
      <c r="G4921" t="s">
        <v>19</v>
      </c>
      <c r="H4921" t="s">
        <v>36</v>
      </c>
      <c r="I4921" t="s">
        <v>21</v>
      </c>
      <c r="J4921" t="s">
        <v>73</v>
      </c>
      <c r="K4921">
        <v>221</v>
      </c>
      <c r="L4921">
        <v>17.399999999999999</v>
      </c>
      <c r="M4921" t="s">
        <v>120</v>
      </c>
      <c r="N4921">
        <v>32</v>
      </c>
      <c r="P4921" cm="1">
        <f t="array" ref="P4921">IF(Q4921&gt;0,INDEX(Q4921:Q17055,MATCH(TRUE,INDEX(Q4921:Q17055="",,),0)-1),"")</f>
        <v>7</v>
      </c>
      <c r="Q4921">
        <f t="shared" si="113"/>
        <v>3</v>
      </c>
      <c r="R4921">
        <f>IF(P4921="","",0)</f>
        <v>0</v>
      </c>
    </row>
    <row r="4922" spans="1:18" x14ac:dyDescent="0.3">
      <c r="A4922" t="s">
        <v>666</v>
      </c>
      <c r="B4922" s="1">
        <v>38748</v>
      </c>
      <c r="C4922" t="s">
        <v>82</v>
      </c>
      <c r="D4922" t="s">
        <v>730</v>
      </c>
      <c r="E4922" t="s">
        <v>731</v>
      </c>
      <c r="G4922" t="s">
        <v>19</v>
      </c>
      <c r="H4922" t="s">
        <v>95</v>
      </c>
      <c r="I4922" t="s">
        <v>21</v>
      </c>
      <c r="J4922" t="s">
        <v>73</v>
      </c>
      <c r="K4922">
        <v>356</v>
      </c>
      <c r="L4922">
        <v>19.5</v>
      </c>
      <c r="M4922" t="s">
        <v>120</v>
      </c>
      <c r="N4922">
        <v>33.75</v>
      </c>
      <c r="P4922" cm="1">
        <f t="array" ref="P4922">IF(Q4922&gt;0,INDEX(Q4922:Q17056,MATCH(TRUE,INDEX(Q4922:Q17056="",,),0)-1),"")</f>
        <v>7</v>
      </c>
      <c r="Q4922">
        <f t="shared" si="113"/>
        <v>3</v>
      </c>
      <c r="R4922">
        <f>IF(P4922="","",0)</f>
        <v>0</v>
      </c>
    </row>
    <row r="4923" spans="1:18" x14ac:dyDescent="0.3">
      <c r="A4923" t="s">
        <v>666</v>
      </c>
      <c r="B4923" s="1">
        <v>38748</v>
      </c>
      <c r="C4923" t="s">
        <v>82</v>
      </c>
      <c r="D4923" t="s">
        <v>730</v>
      </c>
      <c r="E4923" t="s">
        <v>731</v>
      </c>
      <c r="G4923" s="6" t="s">
        <v>88</v>
      </c>
      <c r="H4923" t="s">
        <v>199</v>
      </c>
      <c r="I4923" t="s">
        <v>45</v>
      </c>
      <c r="J4923" t="s">
        <v>93</v>
      </c>
      <c r="K4923">
        <v>9.5</v>
      </c>
      <c r="L4923">
        <v>89</v>
      </c>
      <c r="M4923" t="s">
        <v>120</v>
      </c>
      <c r="N4923">
        <v>89</v>
      </c>
      <c r="P4923" cm="1">
        <f t="array" ref="P4923">IF(Q4923&gt;0,INDEX(Q4923:Q17057,MATCH(TRUE,INDEX(Q4923:Q17057="",,),0)-1),"")</f>
        <v>7</v>
      </c>
      <c r="Q4923">
        <f t="shared" si="113"/>
        <v>3</v>
      </c>
      <c r="R4923">
        <f>IF(P4923="","",0)</f>
        <v>0</v>
      </c>
    </row>
    <row r="4924" spans="1:18" x14ac:dyDescent="0.3">
      <c r="A4924" t="s">
        <v>666</v>
      </c>
      <c r="B4924" s="1">
        <v>38748</v>
      </c>
      <c r="C4924" t="s">
        <v>82</v>
      </c>
      <c r="D4924" t="s">
        <v>730</v>
      </c>
      <c r="E4924" t="s">
        <v>731</v>
      </c>
      <c r="G4924" s="6" t="s">
        <v>88</v>
      </c>
      <c r="H4924" t="s">
        <v>36</v>
      </c>
      <c r="I4924" t="s">
        <v>45</v>
      </c>
      <c r="J4924" t="s">
        <v>93</v>
      </c>
      <c r="K4924">
        <v>18</v>
      </c>
      <c r="L4924">
        <v>41</v>
      </c>
      <c r="M4924" t="s">
        <v>120</v>
      </c>
      <c r="N4924">
        <v>41</v>
      </c>
      <c r="P4924" cm="1">
        <f t="array" ref="P4924">IF(Q4924&gt;0,INDEX(Q4924:Q17058,MATCH(TRUE,INDEX(Q4924:Q17058="",,),0)-1),"")</f>
        <v>7</v>
      </c>
      <c r="Q4924">
        <f t="shared" si="113"/>
        <v>3</v>
      </c>
      <c r="R4924">
        <f>IF(P4924="","",0)</f>
        <v>0</v>
      </c>
    </row>
    <row r="4925" spans="1:18" x14ac:dyDescent="0.3">
      <c r="A4925" t="s">
        <v>666</v>
      </c>
      <c r="B4925" s="1">
        <v>38748</v>
      </c>
      <c r="C4925" t="s">
        <v>82</v>
      </c>
      <c r="D4925" t="s">
        <v>730</v>
      </c>
      <c r="E4925" t="s">
        <v>731</v>
      </c>
      <c r="G4925" s="6" t="s">
        <v>88</v>
      </c>
      <c r="H4925" t="s">
        <v>41</v>
      </c>
      <c r="I4925" t="s">
        <v>45</v>
      </c>
      <c r="J4925" t="s">
        <v>93</v>
      </c>
      <c r="K4925">
        <v>4</v>
      </c>
      <c r="L4925">
        <v>176</v>
      </c>
      <c r="M4925" t="s">
        <v>120</v>
      </c>
      <c r="N4925">
        <v>176</v>
      </c>
      <c r="P4925" cm="1">
        <f t="array" ref="P4925">IF(Q4925&gt;0,INDEX(Q4925:Q17059,MATCH(TRUE,INDEX(Q4925:Q17059="",,),0)-1),"")</f>
        <v>7</v>
      </c>
      <c r="Q4925">
        <f t="shared" si="113"/>
        <v>3</v>
      </c>
      <c r="R4925">
        <f>IF(P4925="","",0)</f>
        <v>0</v>
      </c>
    </row>
    <row r="4926" spans="1:18" x14ac:dyDescent="0.3">
      <c r="A4926" t="s">
        <v>666</v>
      </c>
      <c r="B4926" s="1">
        <v>38748</v>
      </c>
      <c r="C4926" t="s">
        <v>82</v>
      </c>
      <c r="D4926" t="s">
        <v>730</v>
      </c>
      <c r="E4926" t="s">
        <v>731</v>
      </c>
      <c r="G4926" s="6" t="s">
        <v>88</v>
      </c>
      <c r="H4926" t="s">
        <v>85</v>
      </c>
      <c r="I4926" t="s">
        <v>21</v>
      </c>
      <c r="J4926" t="s">
        <v>73</v>
      </c>
      <c r="K4926">
        <v>115</v>
      </c>
      <c r="L4926">
        <v>8.65</v>
      </c>
      <c r="M4926" t="s">
        <v>120</v>
      </c>
      <c r="N4926">
        <v>8.65</v>
      </c>
      <c r="P4926" cm="1">
        <f t="array" ref="P4926">IF(Q4926&gt;0,INDEX(Q4926:Q17060,MATCH(TRUE,INDEX(Q4926:Q17060="",,),0)-1),"")</f>
        <v>7</v>
      </c>
      <c r="Q4926">
        <f t="shared" si="113"/>
        <v>3</v>
      </c>
      <c r="R4926">
        <f>IF(P4926="","",0)</f>
        <v>0</v>
      </c>
    </row>
    <row r="4927" spans="1:18" x14ac:dyDescent="0.3">
      <c r="A4927" t="s">
        <v>666</v>
      </c>
      <c r="B4927" s="1">
        <v>38748</v>
      </c>
      <c r="C4927" t="s">
        <v>82</v>
      </c>
      <c r="D4927" t="s">
        <v>730</v>
      </c>
      <c r="E4927" t="s">
        <v>731</v>
      </c>
      <c r="G4927" s="6" t="s">
        <v>88</v>
      </c>
      <c r="H4927" t="s">
        <v>128</v>
      </c>
      <c r="I4927" t="s">
        <v>21</v>
      </c>
      <c r="J4927" t="s">
        <v>73</v>
      </c>
      <c r="K4927">
        <v>190</v>
      </c>
      <c r="L4927">
        <v>13.55</v>
      </c>
      <c r="M4927" t="s">
        <v>120</v>
      </c>
      <c r="N4927">
        <v>13.55</v>
      </c>
      <c r="P4927" cm="1">
        <f t="array" ref="P4927">IF(Q4927&gt;0,INDEX(Q4927:Q17061,MATCH(TRUE,INDEX(Q4927:Q17061="",,),0)-1),"")</f>
        <v>7</v>
      </c>
      <c r="Q4927">
        <f t="shared" si="113"/>
        <v>3</v>
      </c>
      <c r="R4927">
        <f>IF(P4927="","",0)</f>
        <v>0</v>
      </c>
    </row>
    <row r="4928" spans="1:18" x14ac:dyDescent="0.3">
      <c r="A4928" t="s">
        <v>666</v>
      </c>
      <c r="B4928" s="1">
        <v>38748</v>
      </c>
      <c r="C4928" t="s">
        <v>82</v>
      </c>
      <c r="D4928" t="s">
        <v>730</v>
      </c>
      <c r="E4928" t="s">
        <v>731</v>
      </c>
      <c r="G4928" s="6" t="s">
        <v>88</v>
      </c>
      <c r="H4928" t="s">
        <v>41</v>
      </c>
      <c r="I4928" t="s">
        <v>21</v>
      </c>
      <c r="J4928" t="s">
        <v>73</v>
      </c>
      <c r="K4928">
        <v>4</v>
      </c>
      <c r="L4928">
        <v>33.1</v>
      </c>
      <c r="M4928" t="s">
        <v>120</v>
      </c>
      <c r="N4928">
        <v>33.1</v>
      </c>
      <c r="P4928" cm="1">
        <f t="array" ref="P4928">IF(Q4928&gt;0,INDEX(Q4928:Q17062,MATCH(TRUE,INDEX(Q4928:Q17062="",,),0)-1),"")</f>
        <v>7</v>
      </c>
      <c r="Q4928">
        <f t="shared" si="113"/>
        <v>3</v>
      </c>
      <c r="R4928">
        <f>IF(P4928="","",0)</f>
        <v>0</v>
      </c>
    </row>
    <row r="4929" spans="1:18" x14ac:dyDescent="0.3">
      <c r="A4929" t="s">
        <v>666</v>
      </c>
      <c r="B4929" s="1">
        <v>38748</v>
      </c>
      <c r="C4929" t="s">
        <v>82</v>
      </c>
      <c r="D4929" t="s">
        <v>730</v>
      </c>
      <c r="E4929" t="s">
        <v>731</v>
      </c>
      <c r="G4929" s="6" t="s">
        <v>88</v>
      </c>
      <c r="H4929" t="s">
        <v>20</v>
      </c>
      <c r="I4929" t="s">
        <v>21</v>
      </c>
      <c r="J4929" t="s">
        <v>73</v>
      </c>
      <c r="K4929">
        <v>232</v>
      </c>
      <c r="L4929">
        <v>11.35</v>
      </c>
      <c r="M4929" t="s">
        <v>120</v>
      </c>
      <c r="N4929">
        <v>11.35</v>
      </c>
      <c r="P4929" cm="1">
        <f t="array" ref="P4929">IF(Q4929&gt;0,INDEX(Q4929:Q17063,MATCH(TRUE,INDEX(Q4929:Q17063="",,),0)-1),"")</f>
        <v>7</v>
      </c>
      <c r="Q4929">
        <f t="shared" si="113"/>
        <v>3</v>
      </c>
      <c r="R4929">
        <f>IF(P4929="","",0)</f>
        <v>0</v>
      </c>
    </row>
    <row r="4930" spans="1:18" x14ac:dyDescent="0.3">
      <c r="A4930" t="s">
        <v>666</v>
      </c>
      <c r="B4930" s="1">
        <v>38748</v>
      </c>
      <c r="C4930" t="s">
        <v>82</v>
      </c>
      <c r="D4930" t="s">
        <v>730</v>
      </c>
      <c r="E4930" t="s">
        <v>731</v>
      </c>
      <c r="G4930" t="s">
        <v>19</v>
      </c>
      <c r="H4930" t="s">
        <v>95</v>
      </c>
      <c r="I4930" t="s">
        <v>45</v>
      </c>
      <c r="J4930" t="s">
        <v>93</v>
      </c>
      <c r="K4930">
        <v>49.4</v>
      </c>
      <c r="L4930">
        <v>78</v>
      </c>
      <c r="M4930" t="s">
        <v>725</v>
      </c>
      <c r="N4930">
        <v>78</v>
      </c>
      <c r="P4930" cm="1">
        <f t="array" ref="P4930">IF(Q4930&gt;0,INDEX(Q4930:Q17064,MATCH(TRUE,INDEX(Q4930:Q17064="",,),0)-1),"")</f>
        <v>7</v>
      </c>
      <c r="Q4930">
        <f t="shared" si="113"/>
        <v>4</v>
      </c>
      <c r="R4930">
        <f>IF(P4930="","",0)</f>
        <v>0</v>
      </c>
    </row>
    <row r="4931" spans="1:18" x14ac:dyDescent="0.3">
      <c r="A4931" t="s">
        <v>666</v>
      </c>
      <c r="B4931" s="1">
        <v>38748</v>
      </c>
      <c r="C4931" t="s">
        <v>82</v>
      </c>
      <c r="D4931" t="s">
        <v>730</v>
      </c>
      <c r="E4931" t="s">
        <v>731</v>
      </c>
      <c r="G4931" t="s">
        <v>19</v>
      </c>
      <c r="H4931" t="s">
        <v>20</v>
      </c>
      <c r="I4931" t="s">
        <v>45</v>
      </c>
      <c r="J4931" t="s">
        <v>93</v>
      </c>
      <c r="K4931">
        <v>65.7</v>
      </c>
      <c r="L4931">
        <v>132</v>
      </c>
      <c r="M4931" t="s">
        <v>725</v>
      </c>
      <c r="N4931">
        <v>132</v>
      </c>
      <c r="P4931" cm="1">
        <f t="array" ref="P4931">IF(Q4931&gt;0,INDEX(Q4931:Q17065,MATCH(TRUE,INDEX(Q4931:Q17065="",,),0)-1),"")</f>
        <v>7</v>
      </c>
      <c r="Q4931">
        <f t="shared" si="113"/>
        <v>4</v>
      </c>
      <c r="R4931">
        <f>IF(P4931="","",0)</f>
        <v>0</v>
      </c>
    </row>
    <row r="4932" spans="1:18" x14ac:dyDescent="0.3">
      <c r="A4932" t="s">
        <v>666</v>
      </c>
      <c r="B4932" s="1">
        <v>38748</v>
      </c>
      <c r="C4932" t="s">
        <v>82</v>
      </c>
      <c r="D4932" t="s">
        <v>730</v>
      </c>
      <c r="E4932" t="s">
        <v>731</v>
      </c>
      <c r="G4932" t="s">
        <v>19</v>
      </c>
      <c r="H4932" t="s">
        <v>36</v>
      </c>
      <c r="I4932" t="s">
        <v>21</v>
      </c>
      <c r="J4932" t="s">
        <v>73</v>
      </c>
      <c r="K4932">
        <v>221</v>
      </c>
      <c r="L4932">
        <v>17.399999999999999</v>
      </c>
      <c r="M4932" t="s">
        <v>725</v>
      </c>
      <c r="N4932">
        <v>31.27</v>
      </c>
      <c r="P4932" cm="1">
        <f t="array" ref="P4932">IF(Q4932&gt;0,INDEX(Q4932:Q17066,MATCH(TRUE,INDEX(Q4932:Q17066="",,),0)-1),"")</f>
        <v>7</v>
      </c>
      <c r="Q4932">
        <f t="shared" si="113"/>
        <v>4</v>
      </c>
      <c r="R4932">
        <f>IF(P4932="","",0)</f>
        <v>0</v>
      </c>
    </row>
    <row r="4933" spans="1:18" x14ac:dyDescent="0.3">
      <c r="A4933" t="s">
        <v>666</v>
      </c>
      <c r="B4933" s="1">
        <v>38748</v>
      </c>
      <c r="C4933" t="s">
        <v>82</v>
      </c>
      <c r="D4933" t="s">
        <v>730</v>
      </c>
      <c r="E4933" t="s">
        <v>731</v>
      </c>
      <c r="G4933" t="s">
        <v>19</v>
      </c>
      <c r="H4933" t="s">
        <v>95</v>
      </c>
      <c r="I4933" t="s">
        <v>21</v>
      </c>
      <c r="J4933" t="s">
        <v>73</v>
      </c>
      <c r="K4933">
        <v>356</v>
      </c>
      <c r="L4933">
        <v>19.5</v>
      </c>
      <c r="M4933" t="s">
        <v>725</v>
      </c>
      <c r="N4933">
        <v>28.11</v>
      </c>
      <c r="P4933" cm="1">
        <f t="array" ref="P4933">IF(Q4933&gt;0,INDEX(Q4933:Q17067,MATCH(TRUE,INDEX(Q4933:Q17067="",,),0)-1),"")</f>
        <v>7</v>
      </c>
      <c r="Q4933">
        <f t="shared" si="113"/>
        <v>4</v>
      </c>
      <c r="R4933">
        <f>IF(P4933="","",0)</f>
        <v>0</v>
      </c>
    </row>
    <row r="4934" spans="1:18" x14ac:dyDescent="0.3">
      <c r="A4934" t="s">
        <v>666</v>
      </c>
      <c r="B4934" s="1">
        <v>38748</v>
      </c>
      <c r="C4934" t="s">
        <v>82</v>
      </c>
      <c r="D4934" t="s">
        <v>730</v>
      </c>
      <c r="E4934" t="s">
        <v>731</v>
      </c>
      <c r="G4934" s="6" t="s">
        <v>88</v>
      </c>
      <c r="H4934" t="s">
        <v>199</v>
      </c>
      <c r="I4934" t="s">
        <v>45</v>
      </c>
      <c r="J4934" t="s">
        <v>93</v>
      </c>
      <c r="K4934">
        <v>9.5</v>
      </c>
      <c r="L4934">
        <v>89</v>
      </c>
      <c r="M4934" t="s">
        <v>725</v>
      </c>
      <c r="N4934">
        <v>89</v>
      </c>
      <c r="P4934" cm="1">
        <f t="array" ref="P4934">IF(Q4934&gt;0,INDEX(Q4934:Q17068,MATCH(TRUE,INDEX(Q4934:Q17068="",,),0)-1),"")</f>
        <v>7</v>
      </c>
      <c r="Q4934">
        <f t="shared" si="113"/>
        <v>4</v>
      </c>
      <c r="R4934">
        <f>IF(P4934="","",0)</f>
        <v>0</v>
      </c>
    </row>
    <row r="4935" spans="1:18" x14ac:dyDescent="0.3">
      <c r="A4935" t="s">
        <v>666</v>
      </c>
      <c r="B4935" s="1">
        <v>38748</v>
      </c>
      <c r="C4935" t="s">
        <v>82</v>
      </c>
      <c r="D4935" t="s">
        <v>730</v>
      </c>
      <c r="E4935" t="s">
        <v>731</v>
      </c>
      <c r="G4935" s="6" t="s">
        <v>88</v>
      </c>
      <c r="H4935" t="s">
        <v>36</v>
      </c>
      <c r="I4935" t="s">
        <v>45</v>
      </c>
      <c r="J4935" t="s">
        <v>93</v>
      </c>
      <c r="K4935">
        <v>18</v>
      </c>
      <c r="L4935">
        <v>41</v>
      </c>
      <c r="M4935" t="s">
        <v>725</v>
      </c>
      <c r="N4935">
        <v>41</v>
      </c>
      <c r="P4935" cm="1">
        <f t="array" ref="P4935">IF(Q4935&gt;0,INDEX(Q4935:Q17069,MATCH(TRUE,INDEX(Q4935:Q17069="",,),0)-1),"")</f>
        <v>7</v>
      </c>
      <c r="Q4935">
        <f t="shared" si="113"/>
        <v>4</v>
      </c>
      <c r="R4935">
        <f>IF(P4935="","",0)</f>
        <v>0</v>
      </c>
    </row>
    <row r="4936" spans="1:18" x14ac:dyDescent="0.3">
      <c r="A4936" t="s">
        <v>666</v>
      </c>
      <c r="B4936" s="1">
        <v>38748</v>
      </c>
      <c r="C4936" t="s">
        <v>82</v>
      </c>
      <c r="D4936" t="s">
        <v>730</v>
      </c>
      <c r="E4936" t="s">
        <v>731</v>
      </c>
      <c r="G4936" s="6" t="s">
        <v>88</v>
      </c>
      <c r="H4936" t="s">
        <v>41</v>
      </c>
      <c r="I4936" t="s">
        <v>45</v>
      </c>
      <c r="J4936" t="s">
        <v>93</v>
      </c>
      <c r="K4936">
        <v>4</v>
      </c>
      <c r="L4936">
        <v>176</v>
      </c>
      <c r="M4936" t="s">
        <v>725</v>
      </c>
      <c r="N4936">
        <v>176</v>
      </c>
      <c r="P4936" cm="1">
        <f t="array" ref="P4936">IF(Q4936&gt;0,INDEX(Q4936:Q17070,MATCH(TRUE,INDEX(Q4936:Q17070="",,),0)-1),"")</f>
        <v>7</v>
      </c>
      <c r="Q4936">
        <f t="shared" si="113"/>
        <v>4</v>
      </c>
      <c r="R4936">
        <f>IF(P4936="","",0)</f>
        <v>0</v>
      </c>
    </row>
    <row r="4937" spans="1:18" x14ac:dyDescent="0.3">
      <c r="A4937" t="s">
        <v>666</v>
      </c>
      <c r="B4937" s="1">
        <v>38748</v>
      </c>
      <c r="C4937" t="s">
        <v>82</v>
      </c>
      <c r="D4937" t="s">
        <v>730</v>
      </c>
      <c r="E4937" t="s">
        <v>731</v>
      </c>
      <c r="G4937" s="6" t="s">
        <v>88</v>
      </c>
      <c r="H4937" t="s">
        <v>85</v>
      </c>
      <c r="I4937" t="s">
        <v>21</v>
      </c>
      <c r="J4937" t="s">
        <v>73</v>
      </c>
      <c r="K4937">
        <v>115</v>
      </c>
      <c r="L4937">
        <v>8.65</v>
      </c>
      <c r="M4937" t="s">
        <v>725</v>
      </c>
      <c r="N4937">
        <v>8.65</v>
      </c>
      <c r="P4937" cm="1">
        <f t="array" ref="P4937">IF(Q4937&gt;0,INDEX(Q4937:Q17071,MATCH(TRUE,INDEX(Q4937:Q17071="",,),0)-1),"")</f>
        <v>7</v>
      </c>
      <c r="Q4937">
        <f t="shared" si="113"/>
        <v>4</v>
      </c>
      <c r="R4937">
        <f>IF(P4937="","",0)</f>
        <v>0</v>
      </c>
    </row>
    <row r="4938" spans="1:18" x14ac:dyDescent="0.3">
      <c r="A4938" t="s">
        <v>666</v>
      </c>
      <c r="B4938" s="1">
        <v>38748</v>
      </c>
      <c r="C4938" t="s">
        <v>82</v>
      </c>
      <c r="D4938" t="s">
        <v>730</v>
      </c>
      <c r="E4938" t="s">
        <v>731</v>
      </c>
      <c r="G4938" s="6" t="s">
        <v>88</v>
      </c>
      <c r="H4938" t="s">
        <v>128</v>
      </c>
      <c r="I4938" t="s">
        <v>21</v>
      </c>
      <c r="J4938" t="s">
        <v>73</v>
      </c>
      <c r="K4938">
        <v>190</v>
      </c>
      <c r="L4938">
        <v>13.55</v>
      </c>
      <c r="M4938" t="s">
        <v>725</v>
      </c>
      <c r="N4938">
        <v>13.55</v>
      </c>
      <c r="P4938" cm="1">
        <f t="array" ref="P4938">IF(Q4938&gt;0,INDEX(Q4938:Q17072,MATCH(TRUE,INDEX(Q4938:Q17072="",,),0)-1),"")</f>
        <v>7</v>
      </c>
      <c r="Q4938">
        <f t="shared" si="113"/>
        <v>4</v>
      </c>
      <c r="R4938">
        <f>IF(P4938="","",0)</f>
        <v>0</v>
      </c>
    </row>
    <row r="4939" spans="1:18" x14ac:dyDescent="0.3">
      <c r="A4939" t="s">
        <v>666</v>
      </c>
      <c r="B4939" s="1">
        <v>38748</v>
      </c>
      <c r="C4939" t="s">
        <v>82</v>
      </c>
      <c r="D4939" t="s">
        <v>730</v>
      </c>
      <c r="E4939" t="s">
        <v>731</v>
      </c>
      <c r="G4939" s="6" t="s">
        <v>88</v>
      </c>
      <c r="H4939" t="s">
        <v>41</v>
      </c>
      <c r="I4939" t="s">
        <v>21</v>
      </c>
      <c r="J4939" t="s">
        <v>73</v>
      </c>
      <c r="K4939">
        <v>4</v>
      </c>
      <c r="L4939">
        <v>33.1</v>
      </c>
      <c r="M4939" t="s">
        <v>725</v>
      </c>
      <c r="N4939">
        <v>33.1</v>
      </c>
      <c r="P4939" cm="1">
        <f t="array" ref="P4939">IF(Q4939&gt;0,INDEX(Q4939:Q17073,MATCH(TRUE,INDEX(Q4939:Q17073="",,),0)-1),"")</f>
        <v>7</v>
      </c>
      <c r="Q4939">
        <f t="shared" si="113"/>
        <v>4</v>
      </c>
      <c r="R4939">
        <f>IF(P4939="","",0)</f>
        <v>0</v>
      </c>
    </row>
    <row r="4940" spans="1:18" x14ac:dyDescent="0.3">
      <c r="A4940" t="s">
        <v>666</v>
      </c>
      <c r="B4940" s="1">
        <v>38748</v>
      </c>
      <c r="C4940" t="s">
        <v>82</v>
      </c>
      <c r="D4940" t="s">
        <v>730</v>
      </c>
      <c r="E4940" t="s">
        <v>731</v>
      </c>
      <c r="G4940" s="6" t="s">
        <v>88</v>
      </c>
      <c r="H4940" t="s">
        <v>20</v>
      </c>
      <c r="I4940" t="s">
        <v>21</v>
      </c>
      <c r="J4940" t="s">
        <v>73</v>
      </c>
      <c r="K4940">
        <v>232</v>
      </c>
      <c r="L4940">
        <v>11.35</v>
      </c>
      <c r="M4940" t="s">
        <v>725</v>
      </c>
      <c r="N4940">
        <v>11.35</v>
      </c>
      <c r="P4940" cm="1">
        <f t="array" ref="P4940">IF(Q4940&gt;0,INDEX(Q4940:Q17074,MATCH(TRUE,INDEX(Q4940:Q17074="",,),0)-1),"")</f>
        <v>7</v>
      </c>
      <c r="Q4940">
        <f t="shared" si="113"/>
        <v>4</v>
      </c>
      <c r="R4940">
        <f>IF(P4940="","",0)</f>
        <v>0</v>
      </c>
    </row>
    <row r="4941" spans="1:18" x14ac:dyDescent="0.3">
      <c r="A4941" t="s">
        <v>666</v>
      </c>
      <c r="B4941" s="1">
        <v>38748</v>
      </c>
      <c r="C4941" t="s">
        <v>82</v>
      </c>
      <c r="D4941" t="s">
        <v>730</v>
      </c>
      <c r="E4941" t="s">
        <v>731</v>
      </c>
      <c r="G4941" t="s">
        <v>19</v>
      </c>
      <c r="H4941" t="s">
        <v>95</v>
      </c>
      <c r="I4941" t="s">
        <v>45</v>
      </c>
      <c r="J4941" t="s">
        <v>93</v>
      </c>
      <c r="K4941">
        <v>49.4</v>
      </c>
      <c r="L4941">
        <v>78</v>
      </c>
      <c r="M4941" t="s">
        <v>677</v>
      </c>
      <c r="N4941">
        <v>100</v>
      </c>
      <c r="P4941" cm="1">
        <f t="array" ref="P4941">IF(Q4941&gt;0,INDEX(Q4941:Q17075,MATCH(TRUE,INDEX(Q4941:Q17075="",,),0)-1),"")</f>
        <v>7</v>
      </c>
      <c r="Q4941">
        <f t="shared" si="113"/>
        <v>5</v>
      </c>
      <c r="R4941">
        <f>IF(P4941="","",0)</f>
        <v>0</v>
      </c>
    </row>
    <row r="4942" spans="1:18" x14ac:dyDescent="0.3">
      <c r="A4942" t="s">
        <v>666</v>
      </c>
      <c r="B4942" s="1">
        <v>38748</v>
      </c>
      <c r="C4942" t="s">
        <v>82</v>
      </c>
      <c r="D4942" t="s">
        <v>730</v>
      </c>
      <c r="E4942" t="s">
        <v>731</v>
      </c>
      <c r="G4942" t="s">
        <v>19</v>
      </c>
      <c r="H4942" t="s">
        <v>20</v>
      </c>
      <c r="I4942" t="s">
        <v>45</v>
      </c>
      <c r="J4942" t="s">
        <v>93</v>
      </c>
      <c r="K4942">
        <v>65.7</v>
      </c>
      <c r="L4942">
        <v>132</v>
      </c>
      <c r="M4942" t="s">
        <v>677</v>
      </c>
      <c r="N4942">
        <v>140</v>
      </c>
      <c r="P4942" cm="1">
        <f t="array" ref="P4942">IF(Q4942&gt;0,INDEX(Q4942:Q17076,MATCH(TRUE,INDEX(Q4942:Q17076="",,),0)-1),"")</f>
        <v>7</v>
      </c>
      <c r="Q4942">
        <f t="shared" si="113"/>
        <v>5</v>
      </c>
      <c r="R4942">
        <f>IF(P4942="","",0)</f>
        <v>0</v>
      </c>
    </row>
    <row r="4943" spans="1:18" x14ac:dyDescent="0.3">
      <c r="A4943" t="s">
        <v>666</v>
      </c>
      <c r="B4943" s="1">
        <v>38748</v>
      </c>
      <c r="C4943" t="s">
        <v>82</v>
      </c>
      <c r="D4943" t="s">
        <v>730</v>
      </c>
      <c r="E4943" t="s">
        <v>731</v>
      </c>
      <c r="G4943" t="s">
        <v>19</v>
      </c>
      <c r="H4943" t="s">
        <v>36</v>
      </c>
      <c r="I4943" t="s">
        <v>21</v>
      </c>
      <c r="J4943" t="s">
        <v>73</v>
      </c>
      <c r="K4943">
        <v>221</v>
      </c>
      <c r="L4943">
        <v>17.399999999999999</v>
      </c>
      <c r="M4943" t="s">
        <v>677</v>
      </c>
      <c r="N4943">
        <v>25.5</v>
      </c>
      <c r="P4943" cm="1">
        <f t="array" ref="P4943">IF(Q4943&gt;0,INDEX(Q4943:Q17077,MATCH(TRUE,INDEX(Q4943:Q17077="",,),0)-1),"")</f>
        <v>7</v>
      </c>
      <c r="Q4943">
        <f t="shared" si="113"/>
        <v>5</v>
      </c>
      <c r="R4943">
        <f>IF(P4943="","",0)</f>
        <v>0</v>
      </c>
    </row>
    <row r="4944" spans="1:18" x14ac:dyDescent="0.3">
      <c r="A4944" t="s">
        <v>666</v>
      </c>
      <c r="B4944" s="1">
        <v>38748</v>
      </c>
      <c r="C4944" t="s">
        <v>82</v>
      </c>
      <c r="D4944" t="s">
        <v>730</v>
      </c>
      <c r="E4944" t="s">
        <v>731</v>
      </c>
      <c r="G4944" t="s">
        <v>19</v>
      </c>
      <c r="H4944" t="s">
        <v>95</v>
      </c>
      <c r="I4944" t="s">
        <v>21</v>
      </c>
      <c r="J4944" t="s">
        <v>73</v>
      </c>
      <c r="K4944">
        <v>356</v>
      </c>
      <c r="L4944">
        <v>19.5</v>
      </c>
      <c r="M4944" t="s">
        <v>677</v>
      </c>
      <c r="N4944">
        <v>25.5</v>
      </c>
      <c r="P4944" cm="1">
        <f t="array" ref="P4944">IF(Q4944&gt;0,INDEX(Q4944:Q17078,MATCH(TRUE,INDEX(Q4944:Q17078="",,),0)-1),"")</f>
        <v>7</v>
      </c>
      <c r="Q4944">
        <f t="shared" si="113"/>
        <v>5</v>
      </c>
      <c r="R4944">
        <f>IF(P4944="","",0)</f>
        <v>0</v>
      </c>
    </row>
    <row r="4945" spans="1:18" x14ac:dyDescent="0.3">
      <c r="A4945" t="s">
        <v>666</v>
      </c>
      <c r="B4945" s="1">
        <v>38748</v>
      </c>
      <c r="C4945" t="s">
        <v>82</v>
      </c>
      <c r="D4945" t="s">
        <v>730</v>
      </c>
      <c r="E4945" t="s">
        <v>731</v>
      </c>
      <c r="G4945" s="6" t="s">
        <v>88</v>
      </c>
      <c r="H4945" t="s">
        <v>199</v>
      </c>
      <c r="I4945" t="s">
        <v>45</v>
      </c>
      <c r="J4945" t="s">
        <v>93</v>
      </c>
      <c r="K4945">
        <v>9.5</v>
      </c>
      <c r="L4945">
        <v>89</v>
      </c>
      <c r="M4945" t="s">
        <v>677</v>
      </c>
      <c r="N4945">
        <v>89</v>
      </c>
      <c r="P4945" cm="1">
        <f t="array" ref="P4945">IF(Q4945&gt;0,INDEX(Q4945:Q17079,MATCH(TRUE,INDEX(Q4945:Q17079="",,),0)-1),"")</f>
        <v>7</v>
      </c>
      <c r="Q4945">
        <f t="shared" si="113"/>
        <v>5</v>
      </c>
      <c r="R4945">
        <f>IF(P4945="","",0)</f>
        <v>0</v>
      </c>
    </row>
    <row r="4946" spans="1:18" x14ac:dyDescent="0.3">
      <c r="A4946" t="s">
        <v>666</v>
      </c>
      <c r="B4946" s="1">
        <v>38748</v>
      </c>
      <c r="C4946" t="s">
        <v>82</v>
      </c>
      <c r="D4946" t="s">
        <v>730</v>
      </c>
      <c r="E4946" t="s">
        <v>731</v>
      </c>
      <c r="G4946" s="6" t="s">
        <v>88</v>
      </c>
      <c r="H4946" t="s">
        <v>36</v>
      </c>
      <c r="I4946" t="s">
        <v>45</v>
      </c>
      <c r="J4946" t="s">
        <v>93</v>
      </c>
      <c r="K4946">
        <v>18</v>
      </c>
      <c r="L4946">
        <v>41</v>
      </c>
      <c r="M4946" t="s">
        <v>677</v>
      </c>
      <c r="N4946">
        <v>41</v>
      </c>
      <c r="P4946" cm="1">
        <f t="array" ref="P4946">IF(Q4946&gt;0,INDEX(Q4946:Q17080,MATCH(TRUE,INDEX(Q4946:Q17080="",,),0)-1),"")</f>
        <v>7</v>
      </c>
      <c r="Q4946">
        <f t="shared" si="113"/>
        <v>5</v>
      </c>
      <c r="R4946">
        <f>IF(P4946="","",0)</f>
        <v>0</v>
      </c>
    </row>
    <row r="4947" spans="1:18" x14ac:dyDescent="0.3">
      <c r="A4947" t="s">
        <v>666</v>
      </c>
      <c r="B4947" s="1">
        <v>38748</v>
      </c>
      <c r="C4947" t="s">
        <v>82</v>
      </c>
      <c r="D4947" t="s">
        <v>730</v>
      </c>
      <c r="E4947" t="s">
        <v>731</v>
      </c>
      <c r="G4947" s="6" t="s">
        <v>88</v>
      </c>
      <c r="H4947" t="s">
        <v>41</v>
      </c>
      <c r="I4947" t="s">
        <v>45</v>
      </c>
      <c r="J4947" t="s">
        <v>93</v>
      </c>
      <c r="K4947">
        <v>4</v>
      </c>
      <c r="L4947">
        <v>176</v>
      </c>
      <c r="M4947" t="s">
        <v>677</v>
      </c>
      <c r="N4947">
        <v>176</v>
      </c>
      <c r="P4947" cm="1">
        <f t="array" ref="P4947">IF(Q4947&gt;0,INDEX(Q4947:Q17081,MATCH(TRUE,INDEX(Q4947:Q17081="",,),0)-1),"")</f>
        <v>7</v>
      </c>
      <c r="Q4947">
        <f t="shared" si="113"/>
        <v>5</v>
      </c>
      <c r="R4947">
        <f>IF(P4947="","",0)</f>
        <v>0</v>
      </c>
    </row>
    <row r="4948" spans="1:18" x14ac:dyDescent="0.3">
      <c r="A4948" t="s">
        <v>666</v>
      </c>
      <c r="B4948" s="1">
        <v>38748</v>
      </c>
      <c r="C4948" t="s">
        <v>82</v>
      </c>
      <c r="D4948" t="s">
        <v>730</v>
      </c>
      <c r="E4948" t="s">
        <v>731</v>
      </c>
      <c r="G4948" s="6" t="s">
        <v>88</v>
      </c>
      <c r="H4948" t="s">
        <v>85</v>
      </c>
      <c r="I4948" t="s">
        <v>21</v>
      </c>
      <c r="J4948" t="s">
        <v>73</v>
      </c>
      <c r="K4948">
        <v>115</v>
      </c>
      <c r="L4948">
        <v>8.65</v>
      </c>
      <c r="M4948" t="s">
        <v>677</v>
      </c>
      <c r="N4948">
        <v>8.65</v>
      </c>
      <c r="P4948" cm="1">
        <f t="array" ref="P4948">IF(Q4948&gt;0,INDEX(Q4948:Q17082,MATCH(TRUE,INDEX(Q4948:Q17082="",,),0)-1),"")</f>
        <v>7</v>
      </c>
      <c r="Q4948">
        <f t="shared" si="113"/>
        <v>5</v>
      </c>
      <c r="R4948">
        <f>IF(P4948="","",0)</f>
        <v>0</v>
      </c>
    </row>
    <row r="4949" spans="1:18" x14ac:dyDescent="0.3">
      <c r="A4949" t="s">
        <v>666</v>
      </c>
      <c r="B4949" s="1">
        <v>38748</v>
      </c>
      <c r="C4949" t="s">
        <v>82</v>
      </c>
      <c r="D4949" t="s">
        <v>730</v>
      </c>
      <c r="E4949" t="s">
        <v>731</v>
      </c>
      <c r="G4949" s="6" t="s">
        <v>88</v>
      </c>
      <c r="H4949" t="s">
        <v>128</v>
      </c>
      <c r="I4949" t="s">
        <v>21</v>
      </c>
      <c r="J4949" t="s">
        <v>73</v>
      </c>
      <c r="K4949">
        <v>190</v>
      </c>
      <c r="L4949">
        <v>13.55</v>
      </c>
      <c r="M4949" t="s">
        <v>677</v>
      </c>
      <c r="N4949">
        <v>13.55</v>
      </c>
      <c r="P4949" cm="1">
        <f t="array" ref="P4949">IF(Q4949&gt;0,INDEX(Q4949:Q17083,MATCH(TRUE,INDEX(Q4949:Q17083="",,),0)-1),"")</f>
        <v>7</v>
      </c>
      <c r="Q4949">
        <f t="shared" si="113"/>
        <v>5</v>
      </c>
      <c r="R4949">
        <f>IF(P4949="","",0)</f>
        <v>0</v>
      </c>
    </row>
    <row r="4950" spans="1:18" x14ac:dyDescent="0.3">
      <c r="A4950" t="s">
        <v>666</v>
      </c>
      <c r="B4950" s="1">
        <v>38748</v>
      </c>
      <c r="C4950" t="s">
        <v>82</v>
      </c>
      <c r="D4950" t="s">
        <v>730</v>
      </c>
      <c r="E4950" t="s">
        <v>731</v>
      </c>
      <c r="G4950" s="6" t="s">
        <v>88</v>
      </c>
      <c r="H4950" t="s">
        <v>41</v>
      </c>
      <c r="I4950" t="s">
        <v>21</v>
      </c>
      <c r="J4950" t="s">
        <v>73</v>
      </c>
      <c r="K4950">
        <v>4</v>
      </c>
      <c r="L4950">
        <v>33.1</v>
      </c>
      <c r="M4950" t="s">
        <v>677</v>
      </c>
      <c r="N4950">
        <v>33.1</v>
      </c>
      <c r="P4950" cm="1">
        <f t="array" ref="P4950">IF(Q4950&gt;0,INDEX(Q4950:Q17084,MATCH(TRUE,INDEX(Q4950:Q17084="",,),0)-1),"")</f>
        <v>7</v>
      </c>
      <c r="Q4950">
        <f t="shared" si="113"/>
        <v>5</v>
      </c>
      <c r="R4950">
        <f>IF(P4950="","",0)</f>
        <v>0</v>
      </c>
    </row>
    <row r="4951" spans="1:18" x14ac:dyDescent="0.3">
      <c r="A4951" t="s">
        <v>666</v>
      </c>
      <c r="B4951" s="1">
        <v>38748</v>
      </c>
      <c r="C4951" t="s">
        <v>82</v>
      </c>
      <c r="D4951" t="s">
        <v>730</v>
      </c>
      <c r="E4951" t="s">
        <v>731</v>
      </c>
      <c r="G4951" s="6" t="s">
        <v>88</v>
      </c>
      <c r="H4951" t="s">
        <v>20</v>
      </c>
      <c r="I4951" t="s">
        <v>21</v>
      </c>
      <c r="J4951" t="s">
        <v>73</v>
      </c>
      <c r="K4951">
        <v>232</v>
      </c>
      <c r="L4951">
        <v>11.35</v>
      </c>
      <c r="M4951" t="s">
        <v>677</v>
      </c>
      <c r="N4951">
        <v>11.35</v>
      </c>
      <c r="P4951" cm="1">
        <f t="array" ref="P4951">IF(Q4951&gt;0,INDEX(Q4951:Q17085,MATCH(TRUE,INDEX(Q4951:Q17085="",,),0)-1),"")</f>
        <v>7</v>
      </c>
      <c r="Q4951">
        <f t="shared" si="113"/>
        <v>5</v>
      </c>
      <c r="R4951">
        <f>IF(P4951="","",0)</f>
        <v>0</v>
      </c>
    </row>
    <row r="4952" spans="1:18" x14ac:dyDescent="0.3">
      <c r="A4952" t="s">
        <v>666</v>
      </c>
      <c r="B4952" s="1">
        <v>38748</v>
      </c>
      <c r="C4952" t="s">
        <v>82</v>
      </c>
      <c r="D4952" t="s">
        <v>730</v>
      </c>
      <c r="E4952" t="s">
        <v>731</v>
      </c>
      <c r="G4952" t="s">
        <v>19</v>
      </c>
      <c r="H4952" t="s">
        <v>95</v>
      </c>
      <c r="I4952" t="s">
        <v>45</v>
      </c>
      <c r="J4952" t="s">
        <v>93</v>
      </c>
      <c r="K4952">
        <v>49.4</v>
      </c>
      <c r="L4952">
        <v>78</v>
      </c>
      <c r="M4952" t="s">
        <v>122</v>
      </c>
      <c r="N4952">
        <v>78</v>
      </c>
      <c r="P4952" cm="1">
        <f t="array" ref="P4952">IF(Q4952&gt;0,INDEX(Q4952:Q17086,MATCH(TRUE,INDEX(Q4952:Q17086="",,),0)-1),"")</f>
        <v>7</v>
      </c>
      <c r="Q4952">
        <f t="shared" si="113"/>
        <v>6</v>
      </c>
      <c r="R4952">
        <f>IF(P4952="","",0)</f>
        <v>0</v>
      </c>
    </row>
    <row r="4953" spans="1:18" x14ac:dyDescent="0.3">
      <c r="A4953" t="s">
        <v>666</v>
      </c>
      <c r="B4953" s="1">
        <v>38748</v>
      </c>
      <c r="C4953" t="s">
        <v>82</v>
      </c>
      <c r="D4953" t="s">
        <v>730</v>
      </c>
      <c r="E4953" t="s">
        <v>731</v>
      </c>
      <c r="G4953" t="s">
        <v>19</v>
      </c>
      <c r="H4953" t="s">
        <v>20</v>
      </c>
      <c r="I4953" t="s">
        <v>45</v>
      </c>
      <c r="J4953" t="s">
        <v>93</v>
      </c>
      <c r="K4953">
        <v>65.7</v>
      </c>
      <c r="L4953">
        <v>132</v>
      </c>
      <c r="M4953" t="s">
        <v>122</v>
      </c>
      <c r="N4953">
        <v>171.98</v>
      </c>
      <c r="P4953" cm="1">
        <f t="array" ref="P4953">IF(Q4953&gt;0,INDEX(Q4953:Q17087,MATCH(TRUE,INDEX(Q4953:Q17087="",,),0)-1),"")</f>
        <v>7</v>
      </c>
      <c r="Q4953">
        <f t="shared" si="113"/>
        <v>6</v>
      </c>
      <c r="R4953">
        <f>IF(P4953="","",0)</f>
        <v>0</v>
      </c>
    </row>
    <row r="4954" spans="1:18" x14ac:dyDescent="0.3">
      <c r="A4954" t="s">
        <v>666</v>
      </c>
      <c r="B4954" s="1">
        <v>38748</v>
      </c>
      <c r="C4954" t="s">
        <v>82</v>
      </c>
      <c r="D4954" t="s">
        <v>730</v>
      </c>
      <c r="E4954" t="s">
        <v>731</v>
      </c>
      <c r="G4954" t="s">
        <v>19</v>
      </c>
      <c r="H4954" t="s">
        <v>36</v>
      </c>
      <c r="I4954" t="s">
        <v>21</v>
      </c>
      <c r="J4954" t="s">
        <v>73</v>
      </c>
      <c r="K4954">
        <v>221</v>
      </c>
      <c r="L4954">
        <v>17.399999999999999</v>
      </c>
      <c r="M4954" t="s">
        <v>122</v>
      </c>
      <c r="N4954">
        <v>17.399999999999999</v>
      </c>
      <c r="P4954" cm="1">
        <f t="array" ref="P4954">IF(Q4954&gt;0,INDEX(Q4954:Q17088,MATCH(TRUE,INDEX(Q4954:Q17088="",,),0)-1),"")</f>
        <v>7</v>
      </c>
      <c r="Q4954">
        <f t="shared" si="113"/>
        <v>6</v>
      </c>
      <c r="R4954">
        <f>IF(P4954="","",0)</f>
        <v>0</v>
      </c>
    </row>
    <row r="4955" spans="1:18" x14ac:dyDescent="0.3">
      <c r="A4955" t="s">
        <v>666</v>
      </c>
      <c r="B4955" s="1">
        <v>38748</v>
      </c>
      <c r="C4955" t="s">
        <v>82</v>
      </c>
      <c r="D4955" t="s">
        <v>730</v>
      </c>
      <c r="E4955" t="s">
        <v>731</v>
      </c>
      <c r="G4955" t="s">
        <v>19</v>
      </c>
      <c r="H4955" t="s">
        <v>95</v>
      </c>
      <c r="I4955" t="s">
        <v>21</v>
      </c>
      <c r="J4955" t="s">
        <v>73</v>
      </c>
      <c r="K4955">
        <v>356</v>
      </c>
      <c r="L4955">
        <v>19.5</v>
      </c>
      <c r="M4955" t="s">
        <v>122</v>
      </c>
      <c r="N4955">
        <v>19.5</v>
      </c>
      <c r="P4955" cm="1">
        <f t="array" ref="P4955">IF(Q4955&gt;0,INDEX(Q4955:Q17089,MATCH(TRUE,INDEX(Q4955:Q17089="",,),0)-1),"")</f>
        <v>7</v>
      </c>
      <c r="Q4955">
        <f t="shared" si="113"/>
        <v>6</v>
      </c>
      <c r="R4955">
        <f>IF(P4955="","",0)</f>
        <v>0</v>
      </c>
    </row>
    <row r="4956" spans="1:18" x14ac:dyDescent="0.3">
      <c r="A4956" t="s">
        <v>666</v>
      </c>
      <c r="B4956" s="1">
        <v>38748</v>
      </c>
      <c r="C4956" t="s">
        <v>82</v>
      </c>
      <c r="D4956" t="s">
        <v>730</v>
      </c>
      <c r="E4956" t="s">
        <v>731</v>
      </c>
      <c r="G4956" s="6" t="s">
        <v>88</v>
      </c>
      <c r="H4956" t="s">
        <v>199</v>
      </c>
      <c r="I4956" t="s">
        <v>45</v>
      </c>
      <c r="J4956" t="s">
        <v>93</v>
      </c>
      <c r="K4956">
        <v>9.5</v>
      </c>
      <c r="L4956">
        <v>89</v>
      </c>
      <c r="M4956" t="s">
        <v>122</v>
      </c>
      <c r="N4956">
        <v>89</v>
      </c>
      <c r="P4956" cm="1">
        <f t="array" ref="P4956">IF(Q4956&gt;0,INDEX(Q4956:Q17090,MATCH(TRUE,INDEX(Q4956:Q17090="",,),0)-1),"")</f>
        <v>7</v>
      </c>
      <c r="Q4956">
        <f t="shared" si="113"/>
        <v>6</v>
      </c>
      <c r="R4956">
        <f>IF(P4956="","",0)</f>
        <v>0</v>
      </c>
    </row>
    <row r="4957" spans="1:18" x14ac:dyDescent="0.3">
      <c r="A4957" t="s">
        <v>666</v>
      </c>
      <c r="B4957" s="1">
        <v>38748</v>
      </c>
      <c r="C4957" t="s">
        <v>82</v>
      </c>
      <c r="D4957" t="s">
        <v>730</v>
      </c>
      <c r="E4957" t="s">
        <v>731</v>
      </c>
      <c r="G4957" s="6" t="s">
        <v>88</v>
      </c>
      <c r="H4957" t="s">
        <v>36</v>
      </c>
      <c r="I4957" t="s">
        <v>45</v>
      </c>
      <c r="J4957" t="s">
        <v>93</v>
      </c>
      <c r="K4957">
        <v>18</v>
      </c>
      <c r="L4957">
        <v>41</v>
      </c>
      <c r="M4957" t="s">
        <v>122</v>
      </c>
      <c r="N4957">
        <v>41</v>
      </c>
      <c r="P4957" cm="1">
        <f t="array" ref="P4957">IF(Q4957&gt;0,INDEX(Q4957:Q17091,MATCH(TRUE,INDEX(Q4957:Q17091="",,),0)-1),"")</f>
        <v>7</v>
      </c>
      <c r="Q4957">
        <f t="shared" si="113"/>
        <v>6</v>
      </c>
      <c r="R4957">
        <f>IF(P4957="","",0)</f>
        <v>0</v>
      </c>
    </row>
    <row r="4958" spans="1:18" x14ac:dyDescent="0.3">
      <c r="A4958" t="s">
        <v>666</v>
      </c>
      <c r="B4958" s="1">
        <v>38748</v>
      </c>
      <c r="C4958" t="s">
        <v>82</v>
      </c>
      <c r="D4958" t="s">
        <v>730</v>
      </c>
      <c r="E4958" t="s">
        <v>731</v>
      </c>
      <c r="G4958" s="6" t="s">
        <v>88</v>
      </c>
      <c r="H4958" t="s">
        <v>41</v>
      </c>
      <c r="I4958" t="s">
        <v>45</v>
      </c>
      <c r="J4958" t="s">
        <v>93</v>
      </c>
      <c r="K4958">
        <v>4</v>
      </c>
      <c r="L4958">
        <v>176</v>
      </c>
      <c r="M4958" t="s">
        <v>122</v>
      </c>
      <c r="N4958">
        <v>176</v>
      </c>
      <c r="P4958" cm="1">
        <f t="array" ref="P4958">IF(Q4958&gt;0,INDEX(Q4958:Q17092,MATCH(TRUE,INDEX(Q4958:Q17092="",,),0)-1),"")</f>
        <v>7</v>
      </c>
      <c r="Q4958">
        <f t="shared" si="113"/>
        <v>6</v>
      </c>
      <c r="R4958">
        <f>IF(P4958="","",0)</f>
        <v>0</v>
      </c>
    </row>
    <row r="4959" spans="1:18" x14ac:dyDescent="0.3">
      <c r="A4959" t="s">
        <v>666</v>
      </c>
      <c r="B4959" s="1">
        <v>38748</v>
      </c>
      <c r="C4959" t="s">
        <v>82</v>
      </c>
      <c r="D4959" t="s">
        <v>730</v>
      </c>
      <c r="E4959" t="s">
        <v>731</v>
      </c>
      <c r="G4959" s="6" t="s">
        <v>88</v>
      </c>
      <c r="H4959" t="s">
        <v>85</v>
      </c>
      <c r="I4959" t="s">
        <v>21</v>
      </c>
      <c r="J4959" t="s">
        <v>73</v>
      </c>
      <c r="K4959">
        <v>115</v>
      </c>
      <c r="L4959">
        <v>8.65</v>
      </c>
      <c r="M4959" t="s">
        <v>122</v>
      </c>
      <c r="N4959">
        <v>8.65</v>
      </c>
      <c r="P4959" cm="1">
        <f t="array" ref="P4959">IF(Q4959&gt;0,INDEX(Q4959:Q17093,MATCH(TRUE,INDEX(Q4959:Q17093="",,),0)-1),"")</f>
        <v>7</v>
      </c>
      <c r="Q4959">
        <f t="shared" si="113"/>
        <v>6</v>
      </c>
      <c r="R4959">
        <f>IF(P4959="","",0)</f>
        <v>0</v>
      </c>
    </row>
    <row r="4960" spans="1:18" x14ac:dyDescent="0.3">
      <c r="A4960" t="s">
        <v>666</v>
      </c>
      <c r="B4960" s="1">
        <v>38748</v>
      </c>
      <c r="C4960" t="s">
        <v>82</v>
      </c>
      <c r="D4960" t="s">
        <v>730</v>
      </c>
      <c r="E4960" t="s">
        <v>731</v>
      </c>
      <c r="G4960" s="6" t="s">
        <v>88</v>
      </c>
      <c r="H4960" t="s">
        <v>128</v>
      </c>
      <c r="I4960" t="s">
        <v>21</v>
      </c>
      <c r="J4960" t="s">
        <v>73</v>
      </c>
      <c r="K4960">
        <v>190</v>
      </c>
      <c r="L4960">
        <v>13.55</v>
      </c>
      <c r="M4960" t="s">
        <v>122</v>
      </c>
      <c r="N4960">
        <v>13.55</v>
      </c>
      <c r="P4960" cm="1">
        <f t="array" ref="P4960">IF(Q4960&gt;0,INDEX(Q4960:Q17094,MATCH(TRUE,INDEX(Q4960:Q17094="",,),0)-1),"")</f>
        <v>7</v>
      </c>
      <c r="Q4960">
        <f t="shared" si="113"/>
        <v>6</v>
      </c>
      <c r="R4960">
        <f>IF(P4960="","",0)</f>
        <v>0</v>
      </c>
    </row>
    <row r="4961" spans="1:18" x14ac:dyDescent="0.3">
      <c r="A4961" t="s">
        <v>666</v>
      </c>
      <c r="B4961" s="1">
        <v>38748</v>
      </c>
      <c r="C4961" t="s">
        <v>82</v>
      </c>
      <c r="D4961" t="s">
        <v>730</v>
      </c>
      <c r="E4961" t="s">
        <v>731</v>
      </c>
      <c r="G4961" s="6" t="s">
        <v>88</v>
      </c>
      <c r="H4961" t="s">
        <v>41</v>
      </c>
      <c r="I4961" t="s">
        <v>21</v>
      </c>
      <c r="J4961" t="s">
        <v>73</v>
      </c>
      <c r="K4961">
        <v>4</v>
      </c>
      <c r="L4961">
        <v>33.1</v>
      </c>
      <c r="M4961" t="s">
        <v>122</v>
      </c>
      <c r="N4961">
        <v>33.1</v>
      </c>
      <c r="P4961" cm="1">
        <f t="array" ref="P4961">IF(Q4961&gt;0,INDEX(Q4961:Q17095,MATCH(TRUE,INDEX(Q4961:Q17095="",,),0)-1),"")</f>
        <v>7</v>
      </c>
      <c r="Q4961">
        <f t="shared" si="113"/>
        <v>6</v>
      </c>
      <c r="R4961">
        <f>IF(P4961="","",0)</f>
        <v>0</v>
      </c>
    </row>
    <row r="4962" spans="1:18" x14ac:dyDescent="0.3">
      <c r="A4962" t="s">
        <v>666</v>
      </c>
      <c r="B4962" s="1">
        <v>38748</v>
      </c>
      <c r="C4962" t="s">
        <v>82</v>
      </c>
      <c r="D4962" t="s">
        <v>730</v>
      </c>
      <c r="E4962" t="s">
        <v>731</v>
      </c>
      <c r="G4962" s="6" t="s">
        <v>88</v>
      </c>
      <c r="H4962" t="s">
        <v>20</v>
      </c>
      <c r="I4962" t="s">
        <v>21</v>
      </c>
      <c r="J4962" t="s">
        <v>73</v>
      </c>
      <c r="K4962">
        <v>232</v>
      </c>
      <c r="L4962">
        <v>11.35</v>
      </c>
      <c r="M4962" t="s">
        <v>122</v>
      </c>
      <c r="N4962">
        <v>11.35</v>
      </c>
      <c r="P4962" cm="1">
        <f t="array" ref="P4962">IF(Q4962&gt;0,INDEX(Q4962:Q17096,MATCH(TRUE,INDEX(Q4962:Q17096="",,),0)-1),"")</f>
        <v>7</v>
      </c>
      <c r="Q4962">
        <f t="shared" ref="Q4962:Q4973" si="114">INT((ROW()-4897)/11)+1</f>
        <v>6</v>
      </c>
      <c r="R4962">
        <f>IF(P4962="","",0)</f>
        <v>0</v>
      </c>
    </row>
    <row r="4963" spans="1:18" x14ac:dyDescent="0.3">
      <c r="A4963" t="s">
        <v>666</v>
      </c>
      <c r="B4963" s="1">
        <v>38748</v>
      </c>
      <c r="C4963" t="s">
        <v>82</v>
      </c>
      <c r="D4963" t="s">
        <v>730</v>
      </c>
      <c r="E4963" t="s">
        <v>731</v>
      </c>
      <c r="G4963" t="s">
        <v>19</v>
      </c>
      <c r="H4963" t="s">
        <v>95</v>
      </c>
      <c r="I4963" t="s">
        <v>45</v>
      </c>
      <c r="J4963" t="s">
        <v>93</v>
      </c>
      <c r="K4963">
        <v>49.4</v>
      </c>
      <c r="L4963">
        <v>78</v>
      </c>
      <c r="M4963" t="s">
        <v>698</v>
      </c>
      <c r="N4963">
        <v>85</v>
      </c>
      <c r="P4963" cm="1">
        <f t="array" ref="P4963">IF(Q4963&gt;0,INDEX(Q4963:Q17097,MATCH(TRUE,INDEX(Q4963:Q17097="",,),0)-1),"")</f>
        <v>7</v>
      </c>
      <c r="Q4963">
        <f t="shared" si="114"/>
        <v>7</v>
      </c>
      <c r="R4963">
        <f>IF(P4963="","",0)</f>
        <v>0</v>
      </c>
    </row>
    <row r="4964" spans="1:18" x14ac:dyDescent="0.3">
      <c r="A4964" t="s">
        <v>666</v>
      </c>
      <c r="B4964" s="1">
        <v>38748</v>
      </c>
      <c r="C4964" t="s">
        <v>82</v>
      </c>
      <c r="D4964" t="s">
        <v>730</v>
      </c>
      <c r="E4964" t="s">
        <v>731</v>
      </c>
      <c r="G4964" t="s">
        <v>19</v>
      </c>
      <c r="H4964" t="s">
        <v>20</v>
      </c>
      <c r="I4964" t="s">
        <v>45</v>
      </c>
      <c r="J4964" t="s">
        <v>93</v>
      </c>
      <c r="K4964">
        <v>65.7</v>
      </c>
      <c r="L4964">
        <v>132</v>
      </c>
      <c r="M4964" t="s">
        <v>698</v>
      </c>
      <c r="N4964">
        <v>132</v>
      </c>
      <c r="P4964" cm="1">
        <f t="array" ref="P4964">IF(Q4964&gt;0,INDEX(Q4964:Q17098,MATCH(TRUE,INDEX(Q4964:Q17098="",,),0)-1),"")</f>
        <v>7</v>
      </c>
      <c r="Q4964">
        <f t="shared" si="114"/>
        <v>7</v>
      </c>
      <c r="R4964">
        <f>IF(P4964="","",0)</f>
        <v>0</v>
      </c>
    </row>
    <row r="4965" spans="1:18" x14ac:dyDescent="0.3">
      <c r="A4965" t="s">
        <v>666</v>
      </c>
      <c r="B4965" s="1">
        <v>38748</v>
      </c>
      <c r="C4965" t="s">
        <v>82</v>
      </c>
      <c r="D4965" t="s">
        <v>730</v>
      </c>
      <c r="E4965" t="s">
        <v>731</v>
      </c>
      <c r="G4965" t="s">
        <v>19</v>
      </c>
      <c r="H4965" t="s">
        <v>36</v>
      </c>
      <c r="I4965" t="s">
        <v>21</v>
      </c>
      <c r="J4965" t="s">
        <v>73</v>
      </c>
      <c r="K4965">
        <v>221</v>
      </c>
      <c r="L4965">
        <v>17.399999999999999</v>
      </c>
      <c r="M4965" t="s">
        <v>698</v>
      </c>
      <c r="N4965">
        <v>19</v>
      </c>
      <c r="P4965" cm="1">
        <f t="array" ref="P4965">IF(Q4965&gt;0,INDEX(Q4965:Q17099,MATCH(TRUE,INDEX(Q4965:Q17099="",,),0)-1),"")</f>
        <v>7</v>
      </c>
      <c r="Q4965">
        <f t="shared" si="114"/>
        <v>7</v>
      </c>
      <c r="R4965">
        <f>IF(P4965="","",0)</f>
        <v>0</v>
      </c>
    </row>
    <row r="4966" spans="1:18" x14ac:dyDescent="0.3">
      <c r="A4966" t="s">
        <v>666</v>
      </c>
      <c r="B4966" s="1">
        <v>38748</v>
      </c>
      <c r="C4966" t="s">
        <v>82</v>
      </c>
      <c r="D4966" t="s">
        <v>730</v>
      </c>
      <c r="E4966" t="s">
        <v>731</v>
      </c>
      <c r="G4966" t="s">
        <v>19</v>
      </c>
      <c r="H4966" t="s">
        <v>95</v>
      </c>
      <c r="I4966" t="s">
        <v>21</v>
      </c>
      <c r="J4966" t="s">
        <v>73</v>
      </c>
      <c r="K4966">
        <v>356</v>
      </c>
      <c r="L4966">
        <v>19.5</v>
      </c>
      <c r="M4966" t="s">
        <v>698</v>
      </c>
      <c r="N4966">
        <v>20</v>
      </c>
      <c r="P4966" cm="1">
        <f t="array" ref="P4966">IF(Q4966&gt;0,INDEX(Q4966:Q17100,MATCH(TRUE,INDEX(Q4966:Q17100="",,),0)-1),"")</f>
        <v>7</v>
      </c>
      <c r="Q4966">
        <f t="shared" si="114"/>
        <v>7</v>
      </c>
      <c r="R4966">
        <f>IF(P4966="","",0)</f>
        <v>0</v>
      </c>
    </row>
    <row r="4967" spans="1:18" x14ac:dyDescent="0.3">
      <c r="A4967" t="s">
        <v>666</v>
      </c>
      <c r="B4967" s="1">
        <v>38748</v>
      </c>
      <c r="C4967" t="s">
        <v>82</v>
      </c>
      <c r="D4967" t="s">
        <v>730</v>
      </c>
      <c r="E4967" t="s">
        <v>731</v>
      </c>
      <c r="G4967" s="6" t="s">
        <v>88</v>
      </c>
      <c r="H4967" t="s">
        <v>199</v>
      </c>
      <c r="I4967" t="s">
        <v>45</v>
      </c>
      <c r="J4967" t="s">
        <v>93</v>
      </c>
      <c r="K4967">
        <v>9.5</v>
      </c>
      <c r="L4967">
        <v>89</v>
      </c>
      <c r="M4967" t="s">
        <v>698</v>
      </c>
      <c r="N4967">
        <v>89</v>
      </c>
      <c r="P4967" cm="1">
        <f t="array" ref="P4967">IF(Q4967&gt;0,INDEX(Q4967:Q17101,MATCH(TRUE,INDEX(Q4967:Q17101="",,),0)-1),"")</f>
        <v>7</v>
      </c>
      <c r="Q4967">
        <f t="shared" si="114"/>
        <v>7</v>
      </c>
      <c r="R4967">
        <f>IF(P4967="","",0)</f>
        <v>0</v>
      </c>
    </row>
    <row r="4968" spans="1:18" x14ac:dyDescent="0.3">
      <c r="A4968" t="s">
        <v>666</v>
      </c>
      <c r="B4968" s="1">
        <v>38748</v>
      </c>
      <c r="C4968" t="s">
        <v>82</v>
      </c>
      <c r="D4968" t="s">
        <v>730</v>
      </c>
      <c r="E4968" t="s">
        <v>731</v>
      </c>
      <c r="G4968" s="6" t="s">
        <v>88</v>
      </c>
      <c r="H4968" t="s">
        <v>36</v>
      </c>
      <c r="I4968" t="s">
        <v>45</v>
      </c>
      <c r="J4968" t="s">
        <v>93</v>
      </c>
      <c r="K4968">
        <v>18</v>
      </c>
      <c r="L4968">
        <v>41</v>
      </c>
      <c r="M4968" t="s">
        <v>698</v>
      </c>
      <c r="N4968">
        <v>41</v>
      </c>
      <c r="P4968" cm="1">
        <f t="array" ref="P4968">IF(Q4968&gt;0,INDEX(Q4968:Q17102,MATCH(TRUE,INDEX(Q4968:Q17102="",,),0)-1),"")</f>
        <v>7</v>
      </c>
      <c r="Q4968">
        <f t="shared" si="114"/>
        <v>7</v>
      </c>
      <c r="R4968">
        <f>IF(P4968="","",0)</f>
        <v>0</v>
      </c>
    </row>
    <row r="4969" spans="1:18" x14ac:dyDescent="0.3">
      <c r="A4969" t="s">
        <v>666</v>
      </c>
      <c r="B4969" s="1">
        <v>38748</v>
      </c>
      <c r="C4969" t="s">
        <v>82</v>
      </c>
      <c r="D4969" t="s">
        <v>730</v>
      </c>
      <c r="E4969" t="s">
        <v>731</v>
      </c>
      <c r="G4969" s="6" t="s">
        <v>88</v>
      </c>
      <c r="H4969" t="s">
        <v>41</v>
      </c>
      <c r="I4969" t="s">
        <v>45</v>
      </c>
      <c r="J4969" t="s">
        <v>93</v>
      </c>
      <c r="K4969">
        <v>4</v>
      </c>
      <c r="L4969">
        <v>176</v>
      </c>
      <c r="M4969" t="s">
        <v>698</v>
      </c>
      <c r="N4969">
        <v>176</v>
      </c>
      <c r="P4969" cm="1">
        <f t="array" ref="P4969">IF(Q4969&gt;0,INDEX(Q4969:Q17103,MATCH(TRUE,INDEX(Q4969:Q17103="",,),0)-1),"")</f>
        <v>7</v>
      </c>
      <c r="Q4969">
        <f t="shared" si="114"/>
        <v>7</v>
      </c>
      <c r="R4969">
        <f>IF(P4969="","",0)</f>
        <v>0</v>
      </c>
    </row>
    <row r="4970" spans="1:18" x14ac:dyDescent="0.3">
      <c r="A4970" t="s">
        <v>666</v>
      </c>
      <c r="B4970" s="1">
        <v>38748</v>
      </c>
      <c r="C4970" t="s">
        <v>82</v>
      </c>
      <c r="D4970" t="s">
        <v>730</v>
      </c>
      <c r="E4970" t="s">
        <v>731</v>
      </c>
      <c r="G4970" s="6" t="s">
        <v>88</v>
      </c>
      <c r="H4970" t="s">
        <v>85</v>
      </c>
      <c r="I4970" t="s">
        <v>21</v>
      </c>
      <c r="J4970" t="s">
        <v>73</v>
      </c>
      <c r="K4970">
        <v>115</v>
      </c>
      <c r="L4970">
        <v>8.65</v>
      </c>
      <c r="M4970" t="s">
        <v>698</v>
      </c>
      <c r="N4970">
        <v>8.65</v>
      </c>
      <c r="P4970" cm="1">
        <f t="array" ref="P4970">IF(Q4970&gt;0,INDEX(Q4970:Q17104,MATCH(TRUE,INDEX(Q4970:Q17104="",,),0)-1),"")</f>
        <v>7</v>
      </c>
      <c r="Q4970">
        <f t="shared" si="114"/>
        <v>7</v>
      </c>
      <c r="R4970">
        <f>IF(P4970="","",0)</f>
        <v>0</v>
      </c>
    </row>
    <row r="4971" spans="1:18" x14ac:dyDescent="0.3">
      <c r="A4971" t="s">
        <v>666</v>
      </c>
      <c r="B4971" s="1">
        <v>38748</v>
      </c>
      <c r="C4971" t="s">
        <v>82</v>
      </c>
      <c r="D4971" t="s">
        <v>730</v>
      </c>
      <c r="E4971" t="s">
        <v>731</v>
      </c>
      <c r="G4971" s="6" t="s">
        <v>88</v>
      </c>
      <c r="H4971" t="s">
        <v>128</v>
      </c>
      <c r="I4971" t="s">
        <v>21</v>
      </c>
      <c r="J4971" t="s">
        <v>73</v>
      </c>
      <c r="K4971">
        <v>190</v>
      </c>
      <c r="L4971">
        <v>13.55</v>
      </c>
      <c r="M4971" t="s">
        <v>698</v>
      </c>
      <c r="N4971">
        <v>13.55</v>
      </c>
      <c r="P4971" cm="1">
        <f t="array" ref="P4971">IF(Q4971&gt;0,INDEX(Q4971:Q17105,MATCH(TRUE,INDEX(Q4971:Q17105="",,),0)-1),"")</f>
        <v>7</v>
      </c>
      <c r="Q4971">
        <f t="shared" si="114"/>
        <v>7</v>
      </c>
      <c r="R4971">
        <f>IF(P4971="","",0)</f>
        <v>0</v>
      </c>
    </row>
    <row r="4972" spans="1:18" x14ac:dyDescent="0.3">
      <c r="A4972" t="s">
        <v>666</v>
      </c>
      <c r="B4972" s="1">
        <v>38748</v>
      </c>
      <c r="C4972" t="s">
        <v>82</v>
      </c>
      <c r="D4972" t="s">
        <v>730</v>
      </c>
      <c r="E4972" t="s">
        <v>731</v>
      </c>
      <c r="G4972" s="6" t="s">
        <v>88</v>
      </c>
      <c r="H4972" t="s">
        <v>41</v>
      </c>
      <c r="I4972" t="s">
        <v>21</v>
      </c>
      <c r="J4972" t="s">
        <v>73</v>
      </c>
      <c r="K4972">
        <v>4</v>
      </c>
      <c r="L4972">
        <v>33.1</v>
      </c>
      <c r="M4972" t="s">
        <v>698</v>
      </c>
      <c r="N4972">
        <v>33.1</v>
      </c>
      <c r="P4972" cm="1">
        <f t="array" ref="P4972">IF(Q4972&gt;0,INDEX(Q4972:Q17106,MATCH(TRUE,INDEX(Q4972:Q17106="",,),0)-1),"")</f>
        <v>7</v>
      </c>
      <c r="Q4972">
        <f t="shared" si="114"/>
        <v>7</v>
      </c>
      <c r="R4972">
        <f>IF(P4972="","",0)</f>
        <v>0</v>
      </c>
    </row>
    <row r="4973" spans="1:18" x14ac:dyDescent="0.3">
      <c r="A4973" t="s">
        <v>666</v>
      </c>
      <c r="B4973" s="1">
        <v>38748</v>
      </c>
      <c r="C4973" t="s">
        <v>82</v>
      </c>
      <c r="D4973" t="s">
        <v>730</v>
      </c>
      <c r="E4973" t="s">
        <v>731</v>
      </c>
      <c r="G4973" s="6" t="s">
        <v>88</v>
      </c>
      <c r="H4973" t="s">
        <v>20</v>
      </c>
      <c r="I4973" t="s">
        <v>21</v>
      </c>
      <c r="J4973" t="s">
        <v>73</v>
      </c>
      <c r="K4973">
        <v>232</v>
      </c>
      <c r="L4973">
        <v>11.35</v>
      </c>
      <c r="M4973" t="s">
        <v>698</v>
      </c>
      <c r="N4973">
        <v>11.35</v>
      </c>
      <c r="P4973" cm="1">
        <f t="array" ref="P4973">IF(Q4973&gt;0,INDEX(Q4973:Q17107,MATCH(TRUE,INDEX(Q4973:Q17107="",,),0)-1),"")</f>
        <v>7</v>
      </c>
      <c r="Q4973">
        <f t="shared" si="114"/>
        <v>7</v>
      </c>
      <c r="R4973">
        <f>IF(P4973="","",0)</f>
        <v>0</v>
      </c>
    </row>
    <row r="4974" spans="1:18" x14ac:dyDescent="0.3">
      <c r="P4974" t="str" cm="1">
        <f t="array" ref="P4974">IF(Q4974&gt;0,INDEX(Q4974:Q17108,MATCH(TRUE,INDEX(Q4974:Q17108="",,),0)-1),"")</f>
        <v/>
      </c>
      <c r="R4974" t="str">
        <f>IF(P4974="","",0)</f>
        <v/>
      </c>
    </row>
    <row r="4975" spans="1:18" x14ac:dyDescent="0.3">
      <c r="A4975" t="s">
        <v>666</v>
      </c>
      <c r="B4975" s="1">
        <v>38748</v>
      </c>
      <c r="C4975" t="s">
        <v>82</v>
      </c>
      <c r="D4975" t="s">
        <v>733</v>
      </c>
      <c r="E4975" t="s">
        <v>734</v>
      </c>
      <c r="G4975" t="s">
        <v>19</v>
      </c>
      <c r="H4975" t="s">
        <v>95</v>
      </c>
      <c r="I4975" t="s">
        <v>45</v>
      </c>
      <c r="J4975" t="s">
        <v>93</v>
      </c>
      <c r="K4975">
        <v>88.3</v>
      </c>
      <c r="L4975">
        <v>80</v>
      </c>
      <c r="M4975" t="s">
        <v>647</v>
      </c>
      <c r="N4975">
        <v>397</v>
      </c>
      <c r="O4975" t="s">
        <v>24</v>
      </c>
      <c r="P4975" cm="1">
        <f t="array" ref="P4975">IF(Q4975&gt;0,INDEX(Q4975:Q17109,MATCH(TRUE,INDEX(Q4975:Q17109="",,),0)-1),"")</f>
        <v>6</v>
      </c>
      <c r="Q4975">
        <f>INT((ROW()-4975)/6)+1</f>
        <v>1</v>
      </c>
      <c r="R4975">
        <f>IF(P4975="","",0)</f>
        <v>0</v>
      </c>
    </row>
    <row r="4976" spans="1:18" x14ac:dyDescent="0.3">
      <c r="A4976" t="s">
        <v>666</v>
      </c>
      <c r="B4976" s="1">
        <v>38748</v>
      </c>
      <c r="C4976" t="s">
        <v>82</v>
      </c>
      <c r="D4976" t="s">
        <v>733</v>
      </c>
      <c r="E4976" t="s">
        <v>734</v>
      </c>
      <c r="G4976" t="s">
        <v>19</v>
      </c>
      <c r="H4976" t="s">
        <v>128</v>
      </c>
      <c r="I4976" t="s">
        <v>21</v>
      </c>
      <c r="J4976" t="s">
        <v>73</v>
      </c>
      <c r="K4976">
        <v>272</v>
      </c>
      <c r="L4976">
        <v>15.5</v>
      </c>
      <c r="M4976" t="s">
        <v>647</v>
      </c>
      <c r="N4976">
        <v>15.5</v>
      </c>
      <c r="O4976" t="s">
        <v>24</v>
      </c>
      <c r="P4976" cm="1">
        <f t="array" ref="P4976">IF(Q4976&gt;0,INDEX(Q4976:Q17110,MATCH(TRUE,INDEX(Q4976:Q17110="",,),0)-1),"")</f>
        <v>6</v>
      </c>
      <c r="Q4976">
        <f t="shared" ref="Q4976:Q5010" si="115">INT((ROW()-4975)/6)+1</f>
        <v>1</v>
      </c>
      <c r="R4976">
        <f>IF(P4976="","",0)</f>
        <v>0</v>
      </c>
    </row>
    <row r="4977" spans="1:18" x14ac:dyDescent="0.3">
      <c r="A4977" t="s">
        <v>666</v>
      </c>
      <c r="B4977" s="1">
        <v>38748</v>
      </c>
      <c r="C4977" t="s">
        <v>82</v>
      </c>
      <c r="D4977" t="s">
        <v>733</v>
      </c>
      <c r="E4977" t="s">
        <v>734</v>
      </c>
      <c r="G4977" t="s">
        <v>19</v>
      </c>
      <c r="H4977" t="s">
        <v>95</v>
      </c>
      <c r="I4977" t="s">
        <v>21</v>
      </c>
      <c r="J4977" t="s">
        <v>73</v>
      </c>
      <c r="K4977">
        <v>893</v>
      </c>
      <c r="L4977">
        <v>22.3</v>
      </c>
      <c r="M4977" t="s">
        <v>647</v>
      </c>
      <c r="N4977">
        <v>22.3</v>
      </c>
      <c r="O4977" t="s">
        <v>24</v>
      </c>
      <c r="P4977" cm="1">
        <f t="array" ref="P4977">IF(Q4977&gt;0,INDEX(Q4977:Q17111,MATCH(TRUE,INDEX(Q4977:Q17111="",,),0)-1),"")</f>
        <v>6</v>
      </c>
      <c r="Q4977">
        <f t="shared" si="115"/>
        <v>1</v>
      </c>
      <c r="R4977">
        <f>IF(P4977="","",0)</f>
        <v>0</v>
      </c>
    </row>
    <row r="4978" spans="1:18" x14ac:dyDescent="0.3">
      <c r="A4978" t="s">
        <v>666</v>
      </c>
      <c r="B4978" s="1">
        <v>38748</v>
      </c>
      <c r="C4978" t="s">
        <v>82</v>
      </c>
      <c r="D4978" t="s">
        <v>733</v>
      </c>
      <c r="E4978" t="s">
        <v>734</v>
      </c>
      <c r="G4978" s="6" t="s">
        <v>88</v>
      </c>
      <c r="H4978" t="s">
        <v>20</v>
      </c>
      <c r="I4978" t="s">
        <v>45</v>
      </c>
      <c r="J4978" t="s">
        <v>93</v>
      </c>
      <c r="K4978">
        <v>4.2</v>
      </c>
      <c r="L4978">
        <v>136</v>
      </c>
      <c r="M4978" t="s">
        <v>647</v>
      </c>
      <c r="N4978">
        <v>136</v>
      </c>
      <c r="O4978" t="s">
        <v>24</v>
      </c>
      <c r="P4978" cm="1">
        <f t="array" ref="P4978">IF(Q4978&gt;0,INDEX(Q4978:Q17112,MATCH(TRUE,INDEX(Q4978:Q17112="",,),0)-1),"")</f>
        <v>6</v>
      </c>
      <c r="Q4978">
        <f t="shared" si="115"/>
        <v>1</v>
      </c>
      <c r="R4978">
        <f>IF(P4978="","",0)</f>
        <v>0</v>
      </c>
    </row>
    <row r="4979" spans="1:18" x14ac:dyDescent="0.3">
      <c r="A4979" t="s">
        <v>666</v>
      </c>
      <c r="B4979" s="1">
        <v>38748</v>
      </c>
      <c r="C4979" t="s">
        <v>82</v>
      </c>
      <c r="D4979" t="s">
        <v>733</v>
      </c>
      <c r="E4979" t="s">
        <v>734</v>
      </c>
      <c r="G4979" s="6" t="s">
        <v>88</v>
      </c>
      <c r="H4979" t="s">
        <v>85</v>
      </c>
      <c r="I4979" t="s">
        <v>21</v>
      </c>
      <c r="J4979" t="s">
        <v>73</v>
      </c>
      <c r="K4979">
        <v>18</v>
      </c>
      <c r="L4979">
        <v>9.9</v>
      </c>
      <c r="M4979" t="s">
        <v>647</v>
      </c>
      <c r="N4979">
        <v>9.9</v>
      </c>
      <c r="O4979" t="s">
        <v>24</v>
      </c>
      <c r="P4979" cm="1">
        <f t="array" ref="P4979">IF(Q4979&gt;0,INDEX(Q4979:Q17113,MATCH(TRUE,INDEX(Q4979:Q17113="",,),0)-1),"")</f>
        <v>6</v>
      </c>
      <c r="Q4979">
        <f t="shared" si="115"/>
        <v>1</v>
      </c>
      <c r="R4979">
        <f>IF(P4979="","",0)</f>
        <v>0</v>
      </c>
    </row>
    <row r="4980" spans="1:18" x14ac:dyDescent="0.3">
      <c r="A4980" t="s">
        <v>666</v>
      </c>
      <c r="B4980" s="1">
        <v>38748</v>
      </c>
      <c r="C4980" t="s">
        <v>82</v>
      </c>
      <c r="D4980" t="s">
        <v>733</v>
      </c>
      <c r="E4980" t="s">
        <v>734</v>
      </c>
      <c r="G4980" s="6" t="s">
        <v>88</v>
      </c>
      <c r="H4980" t="s">
        <v>20</v>
      </c>
      <c r="I4980" t="s">
        <v>21</v>
      </c>
      <c r="J4980" t="s">
        <v>73</v>
      </c>
      <c r="K4980">
        <v>32</v>
      </c>
      <c r="L4980">
        <v>21.15</v>
      </c>
      <c r="M4980" t="s">
        <v>647</v>
      </c>
      <c r="N4980">
        <v>21.15</v>
      </c>
      <c r="O4980" t="s">
        <v>24</v>
      </c>
      <c r="P4980" cm="1">
        <f t="array" ref="P4980">IF(Q4980&gt;0,INDEX(Q4980:Q17114,MATCH(TRUE,INDEX(Q4980:Q17114="",,),0)-1),"")</f>
        <v>6</v>
      </c>
      <c r="Q4980">
        <f t="shared" si="115"/>
        <v>1</v>
      </c>
      <c r="R4980">
        <f>IF(P4980="","",0)</f>
        <v>0</v>
      </c>
    </row>
    <row r="4981" spans="1:18" x14ac:dyDescent="0.3">
      <c r="A4981" t="s">
        <v>666</v>
      </c>
      <c r="B4981" s="1">
        <v>38748</v>
      </c>
      <c r="C4981" t="s">
        <v>82</v>
      </c>
      <c r="D4981" t="s">
        <v>733</v>
      </c>
      <c r="E4981" t="s">
        <v>734</v>
      </c>
      <c r="G4981" t="s">
        <v>19</v>
      </c>
      <c r="H4981" t="s">
        <v>95</v>
      </c>
      <c r="I4981" t="s">
        <v>45</v>
      </c>
      <c r="J4981" t="s">
        <v>93</v>
      </c>
      <c r="K4981">
        <v>88.3</v>
      </c>
      <c r="L4981">
        <v>80</v>
      </c>
      <c r="M4981" t="s">
        <v>120</v>
      </c>
      <c r="N4981">
        <v>90</v>
      </c>
      <c r="P4981" cm="1">
        <f t="array" ref="P4981">IF(Q4981&gt;0,INDEX(Q4981:Q17115,MATCH(TRUE,INDEX(Q4981:Q17115="",,),0)-1),"")</f>
        <v>6</v>
      </c>
      <c r="Q4981">
        <f t="shared" si="115"/>
        <v>2</v>
      </c>
      <c r="R4981">
        <f>IF(P4981="","",0)</f>
        <v>0</v>
      </c>
    </row>
    <row r="4982" spans="1:18" x14ac:dyDescent="0.3">
      <c r="A4982" t="s">
        <v>666</v>
      </c>
      <c r="B4982" s="1">
        <v>38748</v>
      </c>
      <c r="C4982" t="s">
        <v>82</v>
      </c>
      <c r="D4982" t="s">
        <v>733</v>
      </c>
      <c r="E4982" t="s">
        <v>734</v>
      </c>
      <c r="G4982" t="s">
        <v>19</v>
      </c>
      <c r="H4982" t="s">
        <v>128</v>
      </c>
      <c r="I4982" t="s">
        <v>21</v>
      </c>
      <c r="J4982" t="s">
        <v>73</v>
      </c>
      <c r="K4982">
        <v>272</v>
      </c>
      <c r="L4982">
        <v>15.5</v>
      </c>
      <c r="M4982" t="s">
        <v>120</v>
      </c>
      <c r="N4982">
        <v>33.14</v>
      </c>
      <c r="P4982" cm="1">
        <f t="array" ref="P4982">IF(Q4982&gt;0,INDEX(Q4982:Q17116,MATCH(TRUE,INDEX(Q4982:Q17116="",,),0)-1),"")</f>
        <v>6</v>
      </c>
      <c r="Q4982">
        <f t="shared" si="115"/>
        <v>2</v>
      </c>
      <c r="R4982">
        <f>IF(P4982="","",0)</f>
        <v>0</v>
      </c>
    </row>
    <row r="4983" spans="1:18" x14ac:dyDescent="0.3">
      <c r="A4983" t="s">
        <v>666</v>
      </c>
      <c r="B4983" s="1">
        <v>38748</v>
      </c>
      <c r="C4983" t="s">
        <v>82</v>
      </c>
      <c r="D4983" t="s">
        <v>733</v>
      </c>
      <c r="E4983" t="s">
        <v>734</v>
      </c>
      <c r="G4983" t="s">
        <v>19</v>
      </c>
      <c r="H4983" t="s">
        <v>95</v>
      </c>
      <c r="I4983" t="s">
        <v>21</v>
      </c>
      <c r="J4983" t="s">
        <v>73</v>
      </c>
      <c r="K4983">
        <v>893</v>
      </c>
      <c r="L4983">
        <v>22.3</v>
      </c>
      <c r="M4983" t="s">
        <v>120</v>
      </c>
      <c r="N4983">
        <v>33.75</v>
      </c>
      <c r="P4983" cm="1">
        <f t="array" ref="P4983">IF(Q4983&gt;0,INDEX(Q4983:Q17117,MATCH(TRUE,INDEX(Q4983:Q17117="",,),0)-1),"")</f>
        <v>6</v>
      </c>
      <c r="Q4983">
        <f t="shared" si="115"/>
        <v>2</v>
      </c>
      <c r="R4983">
        <f>IF(P4983="","",0)</f>
        <v>0</v>
      </c>
    </row>
    <row r="4984" spans="1:18" x14ac:dyDescent="0.3">
      <c r="A4984" t="s">
        <v>666</v>
      </c>
      <c r="B4984" s="1">
        <v>38748</v>
      </c>
      <c r="C4984" t="s">
        <v>82</v>
      </c>
      <c r="D4984" t="s">
        <v>733</v>
      </c>
      <c r="E4984" t="s">
        <v>734</v>
      </c>
      <c r="G4984" s="6" t="s">
        <v>88</v>
      </c>
      <c r="H4984" t="s">
        <v>20</v>
      </c>
      <c r="I4984" t="s">
        <v>45</v>
      </c>
      <c r="J4984" t="s">
        <v>93</v>
      </c>
      <c r="K4984">
        <v>4.2</v>
      </c>
      <c r="L4984">
        <v>136</v>
      </c>
      <c r="M4984" t="s">
        <v>120</v>
      </c>
      <c r="N4984">
        <v>136</v>
      </c>
      <c r="P4984" cm="1">
        <f t="array" ref="P4984">IF(Q4984&gt;0,INDEX(Q4984:Q17118,MATCH(TRUE,INDEX(Q4984:Q17118="",,),0)-1),"")</f>
        <v>6</v>
      </c>
      <c r="Q4984">
        <f t="shared" si="115"/>
        <v>2</v>
      </c>
      <c r="R4984">
        <f>IF(P4984="","",0)</f>
        <v>0</v>
      </c>
    </row>
    <row r="4985" spans="1:18" x14ac:dyDescent="0.3">
      <c r="A4985" t="s">
        <v>666</v>
      </c>
      <c r="B4985" s="1">
        <v>38748</v>
      </c>
      <c r="C4985" t="s">
        <v>82</v>
      </c>
      <c r="D4985" t="s">
        <v>733</v>
      </c>
      <c r="E4985" t="s">
        <v>734</v>
      </c>
      <c r="G4985" s="6" t="s">
        <v>88</v>
      </c>
      <c r="H4985" t="s">
        <v>85</v>
      </c>
      <c r="I4985" t="s">
        <v>21</v>
      </c>
      <c r="J4985" t="s">
        <v>73</v>
      </c>
      <c r="K4985">
        <v>18</v>
      </c>
      <c r="L4985">
        <v>9.9</v>
      </c>
      <c r="M4985" t="s">
        <v>120</v>
      </c>
      <c r="N4985">
        <v>9.9</v>
      </c>
      <c r="P4985" cm="1">
        <f t="array" ref="P4985">IF(Q4985&gt;0,INDEX(Q4985:Q17119,MATCH(TRUE,INDEX(Q4985:Q17119="",,),0)-1),"")</f>
        <v>6</v>
      </c>
      <c r="Q4985">
        <f t="shared" si="115"/>
        <v>2</v>
      </c>
      <c r="R4985">
        <f>IF(P4985="","",0)</f>
        <v>0</v>
      </c>
    </row>
    <row r="4986" spans="1:18" x14ac:dyDescent="0.3">
      <c r="A4986" t="s">
        <v>666</v>
      </c>
      <c r="B4986" s="1">
        <v>38748</v>
      </c>
      <c r="C4986" t="s">
        <v>82</v>
      </c>
      <c r="D4986" t="s">
        <v>733</v>
      </c>
      <c r="E4986" t="s">
        <v>734</v>
      </c>
      <c r="G4986" s="6" t="s">
        <v>88</v>
      </c>
      <c r="H4986" t="s">
        <v>20</v>
      </c>
      <c r="I4986" t="s">
        <v>21</v>
      </c>
      <c r="J4986" t="s">
        <v>73</v>
      </c>
      <c r="K4986">
        <v>32</v>
      </c>
      <c r="L4986">
        <v>21.15</v>
      </c>
      <c r="M4986" t="s">
        <v>120</v>
      </c>
      <c r="N4986">
        <v>21.15</v>
      </c>
      <c r="P4986" cm="1">
        <f t="array" ref="P4986">IF(Q4986&gt;0,INDEX(Q4986:Q17120,MATCH(TRUE,INDEX(Q4986:Q17120="",,),0)-1),"")</f>
        <v>6</v>
      </c>
      <c r="Q4986">
        <f t="shared" si="115"/>
        <v>2</v>
      </c>
      <c r="R4986">
        <f>IF(P4986="","",0)</f>
        <v>0</v>
      </c>
    </row>
    <row r="4987" spans="1:18" x14ac:dyDescent="0.3">
      <c r="A4987" t="s">
        <v>666</v>
      </c>
      <c r="B4987" s="1">
        <v>38748</v>
      </c>
      <c r="C4987" t="s">
        <v>82</v>
      </c>
      <c r="D4987" t="s">
        <v>733</v>
      </c>
      <c r="E4987" t="s">
        <v>734</v>
      </c>
      <c r="G4987" t="s">
        <v>19</v>
      </c>
      <c r="H4987" t="s">
        <v>95</v>
      </c>
      <c r="I4987" t="s">
        <v>45</v>
      </c>
      <c r="J4987" t="s">
        <v>93</v>
      </c>
      <c r="K4987">
        <v>88.3</v>
      </c>
      <c r="L4987">
        <v>80</v>
      </c>
      <c r="M4987" t="s">
        <v>677</v>
      </c>
      <c r="N4987">
        <v>100</v>
      </c>
      <c r="P4987" cm="1">
        <f t="array" ref="P4987">IF(Q4987&gt;0,INDEX(Q4987:Q17121,MATCH(TRUE,INDEX(Q4987:Q17121="",,),0)-1),"")</f>
        <v>6</v>
      </c>
      <c r="Q4987">
        <f t="shared" si="115"/>
        <v>3</v>
      </c>
      <c r="R4987">
        <f>IF(P4987="","",0)</f>
        <v>0</v>
      </c>
    </row>
    <row r="4988" spans="1:18" x14ac:dyDescent="0.3">
      <c r="A4988" t="s">
        <v>666</v>
      </c>
      <c r="B4988" s="1">
        <v>38748</v>
      </c>
      <c r="C4988" t="s">
        <v>82</v>
      </c>
      <c r="D4988" t="s">
        <v>733</v>
      </c>
      <c r="E4988" t="s">
        <v>734</v>
      </c>
      <c r="G4988" t="s">
        <v>19</v>
      </c>
      <c r="H4988" t="s">
        <v>128</v>
      </c>
      <c r="I4988" t="s">
        <v>21</v>
      </c>
      <c r="J4988" t="s">
        <v>73</v>
      </c>
      <c r="K4988">
        <v>272</v>
      </c>
      <c r="L4988">
        <v>15.5</v>
      </c>
      <c r="M4988" t="s">
        <v>677</v>
      </c>
      <c r="N4988">
        <v>25.5</v>
      </c>
      <c r="P4988" cm="1">
        <f t="array" ref="P4988">IF(Q4988&gt;0,INDEX(Q4988:Q17122,MATCH(TRUE,INDEX(Q4988:Q17122="",,),0)-1),"")</f>
        <v>6</v>
      </c>
      <c r="Q4988">
        <f t="shared" si="115"/>
        <v>3</v>
      </c>
      <c r="R4988">
        <f>IF(P4988="","",0)</f>
        <v>0</v>
      </c>
    </row>
    <row r="4989" spans="1:18" x14ac:dyDescent="0.3">
      <c r="A4989" t="s">
        <v>666</v>
      </c>
      <c r="B4989" s="1">
        <v>38748</v>
      </c>
      <c r="C4989" t="s">
        <v>82</v>
      </c>
      <c r="D4989" t="s">
        <v>733</v>
      </c>
      <c r="E4989" t="s">
        <v>734</v>
      </c>
      <c r="G4989" t="s">
        <v>19</v>
      </c>
      <c r="H4989" t="s">
        <v>95</v>
      </c>
      <c r="I4989" t="s">
        <v>21</v>
      </c>
      <c r="J4989" t="s">
        <v>73</v>
      </c>
      <c r="K4989">
        <v>893</v>
      </c>
      <c r="L4989">
        <v>22.3</v>
      </c>
      <c r="M4989" t="s">
        <v>677</v>
      </c>
      <c r="N4989">
        <v>30.3</v>
      </c>
      <c r="P4989" cm="1">
        <f t="array" ref="P4989">IF(Q4989&gt;0,INDEX(Q4989:Q17123,MATCH(TRUE,INDEX(Q4989:Q17123="",,),0)-1),"")</f>
        <v>6</v>
      </c>
      <c r="Q4989">
        <f t="shared" si="115"/>
        <v>3</v>
      </c>
      <c r="R4989">
        <f>IF(P4989="","",0)</f>
        <v>0</v>
      </c>
    </row>
    <row r="4990" spans="1:18" x14ac:dyDescent="0.3">
      <c r="A4990" t="s">
        <v>666</v>
      </c>
      <c r="B4990" s="1">
        <v>38748</v>
      </c>
      <c r="C4990" t="s">
        <v>82</v>
      </c>
      <c r="D4990" t="s">
        <v>733</v>
      </c>
      <c r="E4990" t="s">
        <v>734</v>
      </c>
      <c r="G4990" s="6" t="s">
        <v>88</v>
      </c>
      <c r="H4990" t="s">
        <v>20</v>
      </c>
      <c r="I4990" t="s">
        <v>45</v>
      </c>
      <c r="J4990" t="s">
        <v>93</v>
      </c>
      <c r="K4990">
        <v>4.2</v>
      </c>
      <c r="L4990">
        <v>136</v>
      </c>
      <c r="M4990" t="s">
        <v>677</v>
      </c>
      <c r="N4990">
        <v>136</v>
      </c>
      <c r="P4990" cm="1">
        <f t="array" ref="P4990">IF(Q4990&gt;0,INDEX(Q4990:Q17124,MATCH(TRUE,INDEX(Q4990:Q17124="",,),0)-1),"")</f>
        <v>6</v>
      </c>
      <c r="Q4990">
        <f t="shared" si="115"/>
        <v>3</v>
      </c>
      <c r="R4990">
        <f>IF(P4990="","",0)</f>
        <v>0</v>
      </c>
    </row>
    <row r="4991" spans="1:18" x14ac:dyDescent="0.3">
      <c r="A4991" t="s">
        <v>666</v>
      </c>
      <c r="B4991" s="1">
        <v>38748</v>
      </c>
      <c r="C4991" t="s">
        <v>82</v>
      </c>
      <c r="D4991" t="s">
        <v>733</v>
      </c>
      <c r="E4991" t="s">
        <v>734</v>
      </c>
      <c r="G4991" s="6" t="s">
        <v>88</v>
      </c>
      <c r="H4991" t="s">
        <v>85</v>
      </c>
      <c r="I4991" t="s">
        <v>21</v>
      </c>
      <c r="J4991" t="s">
        <v>73</v>
      </c>
      <c r="K4991">
        <v>18</v>
      </c>
      <c r="L4991">
        <v>9.9</v>
      </c>
      <c r="M4991" t="s">
        <v>677</v>
      </c>
      <c r="N4991">
        <v>9.9</v>
      </c>
      <c r="P4991" cm="1">
        <f t="array" ref="P4991">IF(Q4991&gt;0,INDEX(Q4991:Q17125,MATCH(TRUE,INDEX(Q4991:Q17125="",,),0)-1),"")</f>
        <v>6</v>
      </c>
      <c r="Q4991">
        <f t="shared" si="115"/>
        <v>3</v>
      </c>
      <c r="R4991">
        <f>IF(P4991="","",0)</f>
        <v>0</v>
      </c>
    </row>
    <row r="4992" spans="1:18" x14ac:dyDescent="0.3">
      <c r="A4992" t="s">
        <v>666</v>
      </c>
      <c r="B4992" s="1">
        <v>38748</v>
      </c>
      <c r="C4992" t="s">
        <v>82</v>
      </c>
      <c r="D4992" t="s">
        <v>733</v>
      </c>
      <c r="E4992" t="s">
        <v>734</v>
      </c>
      <c r="G4992" s="6" t="s">
        <v>88</v>
      </c>
      <c r="H4992" t="s">
        <v>20</v>
      </c>
      <c r="I4992" t="s">
        <v>21</v>
      </c>
      <c r="J4992" t="s">
        <v>73</v>
      </c>
      <c r="K4992">
        <v>32</v>
      </c>
      <c r="L4992">
        <v>21.15</v>
      </c>
      <c r="M4992" t="s">
        <v>677</v>
      </c>
      <c r="N4992">
        <v>21.15</v>
      </c>
      <c r="P4992" cm="1">
        <f t="array" ref="P4992">IF(Q4992&gt;0,INDEX(Q4992:Q17126,MATCH(TRUE,INDEX(Q4992:Q17126="",,),0)-1),"")</f>
        <v>6</v>
      </c>
      <c r="Q4992">
        <f t="shared" si="115"/>
        <v>3</v>
      </c>
      <c r="R4992">
        <f>IF(P4992="","",0)</f>
        <v>0</v>
      </c>
    </row>
    <row r="4993" spans="1:18" x14ac:dyDescent="0.3">
      <c r="A4993" t="s">
        <v>666</v>
      </c>
      <c r="B4993" s="1">
        <v>38748</v>
      </c>
      <c r="C4993" t="s">
        <v>82</v>
      </c>
      <c r="D4993" t="s">
        <v>733</v>
      </c>
      <c r="E4993" t="s">
        <v>734</v>
      </c>
      <c r="G4993" t="s">
        <v>19</v>
      </c>
      <c r="H4993" t="s">
        <v>95</v>
      </c>
      <c r="I4993" t="s">
        <v>45</v>
      </c>
      <c r="J4993" t="s">
        <v>93</v>
      </c>
      <c r="K4993">
        <v>88.3</v>
      </c>
      <c r="L4993">
        <v>80</v>
      </c>
      <c r="M4993" t="s">
        <v>725</v>
      </c>
      <c r="N4993">
        <v>80</v>
      </c>
      <c r="P4993" cm="1">
        <f t="array" ref="P4993">IF(Q4993&gt;0,INDEX(Q4993:Q17127,MATCH(TRUE,INDEX(Q4993:Q17127="",,),0)-1),"")</f>
        <v>6</v>
      </c>
      <c r="Q4993">
        <f t="shared" si="115"/>
        <v>4</v>
      </c>
      <c r="R4993">
        <f>IF(P4993="","",0)</f>
        <v>0</v>
      </c>
    </row>
    <row r="4994" spans="1:18" x14ac:dyDescent="0.3">
      <c r="A4994" t="s">
        <v>666</v>
      </c>
      <c r="B4994" s="1">
        <v>38748</v>
      </c>
      <c r="C4994" t="s">
        <v>82</v>
      </c>
      <c r="D4994" t="s">
        <v>733</v>
      </c>
      <c r="E4994" t="s">
        <v>734</v>
      </c>
      <c r="G4994" t="s">
        <v>19</v>
      </c>
      <c r="H4994" t="s">
        <v>128</v>
      </c>
      <c r="I4994" t="s">
        <v>21</v>
      </c>
      <c r="J4994" t="s">
        <v>73</v>
      </c>
      <c r="K4994">
        <v>272</v>
      </c>
      <c r="L4994">
        <v>15.5</v>
      </c>
      <c r="M4994" t="s">
        <v>725</v>
      </c>
      <c r="N4994">
        <v>22</v>
      </c>
      <c r="P4994" cm="1">
        <f t="array" ref="P4994">IF(Q4994&gt;0,INDEX(Q4994:Q17128,MATCH(TRUE,INDEX(Q4994:Q17128="",,),0)-1),"")</f>
        <v>6</v>
      </c>
      <c r="Q4994">
        <f t="shared" si="115"/>
        <v>4</v>
      </c>
      <c r="R4994">
        <f>IF(P4994="","",0)</f>
        <v>0</v>
      </c>
    </row>
    <row r="4995" spans="1:18" x14ac:dyDescent="0.3">
      <c r="A4995" t="s">
        <v>666</v>
      </c>
      <c r="B4995" s="1">
        <v>38748</v>
      </c>
      <c r="C4995" t="s">
        <v>82</v>
      </c>
      <c r="D4995" t="s">
        <v>733</v>
      </c>
      <c r="E4995" t="s">
        <v>734</v>
      </c>
      <c r="G4995" t="s">
        <v>19</v>
      </c>
      <c r="H4995" t="s">
        <v>95</v>
      </c>
      <c r="I4995" t="s">
        <v>21</v>
      </c>
      <c r="J4995" t="s">
        <v>73</v>
      </c>
      <c r="K4995">
        <v>893</v>
      </c>
      <c r="L4995">
        <v>22.3</v>
      </c>
      <c r="M4995" t="s">
        <v>725</v>
      </c>
      <c r="N4995">
        <v>29.24</v>
      </c>
      <c r="P4995" cm="1">
        <f t="array" ref="P4995">IF(Q4995&gt;0,INDEX(Q4995:Q17129,MATCH(TRUE,INDEX(Q4995:Q17129="",,),0)-1),"")</f>
        <v>6</v>
      </c>
      <c r="Q4995">
        <f t="shared" si="115"/>
        <v>4</v>
      </c>
      <c r="R4995">
        <f>IF(P4995="","",0)</f>
        <v>0</v>
      </c>
    </row>
    <row r="4996" spans="1:18" x14ac:dyDescent="0.3">
      <c r="A4996" t="s">
        <v>666</v>
      </c>
      <c r="B4996" s="1">
        <v>38748</v>
      </c>
      <c r="C4996" t="s">
        <v>82</v>
      </c>
      <c r="D4996" t="s">
        <v>733</v>
      </c>
      <c r="E4996" t="s">
        <v>734</v>
      </c>
      <c r="G4996" s="6" t="s">
        <v>88</v>
      </c>
      <c r="H4996" t="s">
        <v>20</v>
      </c>
      <c r="I4996" t="s">
        <v>45</v>
      </c>
      <c r="J4996" t="s">
        <v>93</v>
      </c>
      <c r="K4996">
        <v>4.2</v>
      </c>
      <c r="L4996">
        <v>136</v>
      </c>
      <c r="M4996" t="s">
        <v>725</v>
      </c>
      <c r="N4996">
        <v>136</v>
      </c>
      <c r="P4996" cm="1">
        <f t="array" ref="P4996">IF(Q4996&gt;0,INDEX(Q4996:Q17130,MATCH(TRUE,INDEX(Q4996:Q17130="",,),0)-1),"")</f>
        <v>6</v>
      </c>
      <c r="Q4996">
        <f t="shared" si="115"/>
        <v>4</v>
      </c>
      <c r="R4996">
        <f>IF(P4996="","",0)</f>
        <v>0</v>
      </c>
    </row>
    <row r="4997" spans="1:18" x14ac:dyDescent="0.3">
      <c r="A4997" t="s">
        <v>666</v>
      </c>
      <c r="B4997" s="1">
        <v>38748</v>
      </c>
      <c r="C4997" t="s">
        <v>82</v>
      </c>
      <c r="D4997" t="s">
        <v>733</v>
      </c>
      <c r="E4997" t="s">
        <v>734</v>
      </c>
      <c r="G4997" s="6" t="s">
        <v>88</v>
      </c>
      <c r="H4997" t="s">
        <v>85</v>
      </c>
      <c r="I4997" t="s">
        <v>21</v>
      </c>
      <c r="J4997" t="s">
        <v>73</v>
      </c>
      <c r="K4997">
        <v>18</v>
      </c>
      <c r="L4997">
        <v>9.9</v>
      </c>
      <c r="M4997" t="s">
        <v>725</v>
      </c>
      <c r="N4997">
        <v>9.9</v>
      </c>
      <c r="P4997" cm="1">
        <f t="array" ref="P4997">IF(Q4997&gt;0,INDEX(Q4997:Q17131,MATCH(TRUE,INDEX(Q4997:Q17131="",,),0)-1),"")</f>
        <v>6</v>
      </c>
      <c r="Q4997">
        <f t="shared" si="115"/>
        <v>4</v>
      </c>
      <c r="R4997">
        <f>IF(P4997="","",0)</f>
        <v>0</v>
      </c>
    </row>
    <row r="4998" spans="1:18" x14ac:dyDescent="0.3">
      <c r="A4998" t="s">
        <v>666</v>
      </c>
      <c r="B4998" s="1">
        <v>38748</v>
      </c>
      <c r="C4998" t="s">
        <v>82</v>
      </c>
      <c r="D4998" t="s">
        <v>733</v>
      </c>
      <c r="E4998" t="s">
        <v>734</v>
      </c>
      <c r="G4998" s="6" t="s">
        <v>88</v>
      </c>
      <c r="H4998" t="s">
        <v>20</v>
      </c>
      <c r="I4998" t="s">
        <v>21</v>
      </c>
      <c r="J4998" t="s">
        <v>73</v>
      </c>
      <c r="K4998">
        <v>32</v>
      </c>
      <c r="L4998">
        <v>21.15</v>
      </c>
      <c r="M4998" t="s">
        <v>725</v>
      </c>
      <c r="N4998">
        <v>21.15</v>
      </c>
      <c r="P4998" cm="1">
        <f t="array" ref="P4998">IF(Q4998&gt;0,INDEX(Q4998:Q17132,MATCH(TRUE,INDEX(Q4998:Q17132="",,),0)-1),"")</f>
        <v>6</v>
      </c>
      <c r="Q4998">
        <f t="shared" si="115"/>
        <v>4</v>
      </c>
      <c r="R4998">
        <f>IF(P4998="","",0)</f>
        <v>0</v>
      </c>
    </row>
    <row r="4999" spans="1:18" x14ac:dyDescent="0.3">
      <c r="A4999" t="s">
        <v>666</v>
      </c>
      <c r="B4999" s="1">
        <v>38748</v>
      </c>
      <c r="C4999" t="s">
        <v>82</v>
      </c>
      <c r="D4999" t="s">
        <v>733</v>
      </c>
      <c r="E4999" t="s">
        <v>734</v>
      </c>
      <c r="G4999" t="s">
        <v>19</v>
      </c>
      <c r="H4999" t="s">
        <v>95</v>
      </c>
      <c r="I4999" t="s">
        <v>45</v>
      </c>
      <c r="J4999" t="s">
        <v>93</v>
      </c>
      <c r="K4999">
        <v>88.3</v>
      </c>
      <c r="L4999">
        <v>80</v>
      </c>
      <c r="M4999" t="s">
        <v>122</v>
      </c>
      <c r="N4999">
        <v>80</v>
      </c>
      <c r="P4999" cm="1">
        <f t="array" ref="P4999">IF(Q4999&gt;0,INDEX(Q4999:Q17133,MATCH(TRUE,INDEX(Q4999:Q17133="",,),0)-1),"")</f>
        <v>6</v>
      </c>
      <c r="Q4999">
        <f t="shared" si="115"/>
        <v>5</v>
      </c>
      <c r="R4999">
        <f>IF(P4999="","",0)</f>
        <v>0</v>
      </c>
    </row>
    <row r="5000" spans="1:18" x14ac:dyDescent="0.3">
      <c r="A5000" t="s">
        <v>666</v>
      </c>
      <c r="B5000" s="1">
        <v>38748</v>
      </c>
      <c r="C5000" t="s">
        <v>82</v>
      </c>
      <c r="D5000" t="s">
        <v>733</v>
      </c>
      <c r="E5000" t="s">
        <v>734</v>
      </c>
      <c r="G5000" t="s">
        <v>19</v>
      </c>
      <c r="H5000" t="s">
        <v>128</v>
      </c>
      <c r="I5000" t="s">
        <v>21</v>
      </c>
      <c r="J5000" t="s">
        <v>73</v>
      </c>
      <c r="K5000">
        <v>272</v>
      </c>
      <c r="L5000">
        <v>15.5</v>
      </c>
      <c r="M5000" t="s">
        <v>122</v>
      </c>
      <c r="N5000">
        <v>22.8</v>
      </c>
      <c r="P5000" cm="1">
        <f t="array" ref="P5000">IF(Q5000&gt;0,INDEX(Q5000:Q17134,MATCH(TRUE,INDEX(Q5000:Q17134="",,),0)-1),"")</f>
        <v>6</v>
      </c>
      <c r="Q5000">
        <f t="shared" si="115"/>
        <v>5</v>
      </c>
      <c r="R5000">
        <f>IF(P5000="","",0)</f>
        <v>0</v>
      </c>
    </row>
    <row r="5001" spans="1:18" x14ac:dyDescent="0.3">
      <c r="A5001" t="s">
        <v>666</v>
      </c>
      <c r="B5001" s="1">
        <v>38748</v>
      </c>
      <c r="C5001" t="s">
        <v>82</v>
      </c>
      <c r="D5001" t="s">
        <v>733</v>
      </c>
      <c r="E5001" t="s">
        <v>734</v>
      </c>
      <c r="G5001" t="s">
        <v>19</v>
      </c>
      <c r="H5001" t="s">
        <v>95</v>
      </c>
      <c r="I5001" t="s">
        <v>21</v>
      </c>
      <c r="J5001" t="s">
        <v>73</v>
      </c>
      <c r="K5001">
        <v>893</v>
      </c>
      <c r="L5001">
        <v>22.3</v>
      </c>
      <c r="M5001" t="s">
        <v>122</v>
      </c>
      <c r="N5001">
        <v>22.3</v>
      </c>
      <c r="P5001" cm="1">
        <f t="array" ref="P5001">IF(Q5001&gt;0,INDEX(Q5001:Q17135,MATCH(TRUE,INDEX(Q5001:Q17135="",,),0)-1),"")</f>
        <v>6</v>
      </c>
      <c r="Q5001">
        <f t="shared" si="115"/>
        <v>5</v>
      </c>
      <c r="R5001">
        <f>IF(P5001="","",0)</f>
        <v>0</v>
      </c>
    </row>
    <row r="5002" spans="1:18" x14ac:dyDescent="0.3">
      <c r="A5002" t="s">
        <v>666</v>
      </c>
      <c r="B5002" s="1">
        <v>38748</v>
      </c>
      <c r="C5002" t="s">
        <v>82</v>
      </c>
      <c r="D5002" t="s">
        <v>733</v>
      </c>
      <c r="E5002" t="s">
        <v>734</v>
      </c>
      <c r="G5002" s="6" t="s">
        <v>88</v>
      </c>
      <c r="H5002" t="s">
        <v>20</v>
      </c>
      <c r="I5002" t="s">
        <v>45</v>
      </c>
      <c r="J5002" t="s">
        <v>93</v>
      </c>
      <c r="K5002">
        <v>4.2</v>
      </c>
      <c r="L5002">
        <v>136</v>
      </c>
      <c r="M5002" t="s">
        <v>122</v>
      </c>
      <c r="N5002">
        <v>136</v>
      </c>
      <c r="P5002" cm="1">
        <f t="array" ref="P5002">IF(Q5002&gt;0,INDEX(Q5002:Q17136,MATCH(TRUE,INDEX(Q5002:Q17136="",,),0)-1),"")</f>
        <v>6</v>
      </c>
      <c r="Q5002">
        <f t="shared" si="115"/>
        <v>5</v>
      </c>
      <c r="R5002">
        <f>IF(P5002="","",0)</f>
        <v>0</v>
      </c>
    </row>
    <row r="5003" spans="1:18" x14ac:dyDescent="0.3">
      <c r="A5003" t="s">
        <v>666</v>
      </c>
      <c r="B5003" s="1">
        <v>38748</v>
      </c>
      <c r="C5003" t="s">
        <v>82</v>
      </c>
      <c r="D5003" t="s">
        <v>733</v>
      </c>
      <c r="E5003" t="s">
        <v>734</v>
      </c>
      <c r="G5003" s="6" t="s">
        <v>88</v>
      </c>
      <c r="H5003" t="s">
        <v>85</v>
      </c>
      <c r="I5003" t="s">
        <v>21</v>
      </c>
      <c r="J5003" t="s">
        <v>73</v>
      </c>
      <c r="K5003">
        <v>18</v>
      </c>
      <c r="L5003">
        <v>9.9</v>
      </c>
      <c r="M5003" t="s">
        <v>122</v>
      </c>
      <c r="N5003">
        <v>9.9</v>
      </c>
      <c r="P5003" cm="1">
        <f t="array" ref="P5003">IF(Q5003&gt;0,INDEX(Q5003:Q17137,MATCH(TRUE,INDEX(Q5003:Q17137="",,),0)-1),"")</f>
        <v>6</v>
      </c>
      <c r="Q5003">
        <f t="shared" si="115"/>
        <v>5</v>
      </c>
      <c r="R5003">
        <f>IF(P5003="","",0)</f>
        <v>0</v>
      </c>
    </row>
    <row r="5004" spans="1:18" x14ac:dyDescent="0.3">
      <c r="A5004" t="s">
        <v>666</v>
      </c>
      <c r="B5004" s="1">
        <v>38748</v>
      </c>
      <c r="C5004" t="s">
        <v>82</v>
      </c>
      <c r="D5004" t="s">
        <v>733</v>
      </c>
      <c r="E5004" t="s">
        <v>734</v>
      </c>
      <c r="G5004" s="6" t="s">
        <v>88</v>
      </c>
      <c r="H5004" t="s">
        <v>20</v>
      </c>
      <c r="I5004" t="s">
        <v>21</v>
      </c>
      <c r="J5004" t="s">
        <v>73</v>
      </c>
      <c r="K5004">
        <v>32</v>
      </c>
      <c r="L5004">
        <v>21.15</v>
      </c>
      <c r="M5004" t="s">
        <v>122</v>
      </c>
      <c r="N5004">
        <v>21.15</v>
      </c>
      <c r="P5004" cm="1">
        <f t="array" ref="P5004">IF(Q5004&gt;0,INDEX(Q5004:Q17138,MATCH(TRUE,INDEX(Q5004:Q17138="",,),0)-1),"")</f>
        <v>6</v>
      </c>
      <c r="Q5004">
        <f t="shared" si="115"/>
        <v>5</v>
      </c>
      <c r="R5004">
        <f>IF(P5004="","",0)</f>
        <v>0</v>
      </c>
    </row>
    <row r="5005" spans="1:18" x14ac:dyDescent="0.3">
      <c r="A5005" t="s">
        <v>666</v>
      </c>
      <c r="B5005" s="1">
        <v>38748</v>
      </c>
      <c r="C5005" t="s">
        <v>82</v>
      </c>
      <c r="D5005" t="s">
        <v>733</v>
      </c>
      <c r="E5005" t="s">
        <v>734</v>
      </c>
      <c r="G5005" t="s">
        <v>19</v>
      </c>
      <c r="H5005" t="s">
        <v>95</v>
      </c>
      <c r="I5005" t="s">
        <v>45</v>
      </c>
      <c r="J5005" t="s">
        <v>93</v>
      </c>
      <c r="K5005">
        <v>88.3</v>
      </c>
      <c r="L5005">
        <v>80</v>
      </c>
      <c r="M5005" t="s">
        <v>148</v>
      </c>
      <c r="N5005">
        <v>80</v>
      </c>
      <c r="P5005" cm="1">
        <f t="array" ref="P5005">IF(Q5005&gt;0,INDEX(Q5005:Q17139,MATCH(TRUE,INDEX(Q5005:Q17139="",,),0)-1),"")</f>
        <v>6</v>
      </c>
      <c r="Q5005">
        <f t="shared" si="115"/>
        <v>6</v>
      </c>
      <c r="R5005">
        <f>IF(P5005="","",0)</f>
        <v>0</v>
      </c>
    </row>
    <row r="5006" spans="1:18" x14ac:dyDescent="0.3">
      <c r="A5006" t="s">
        <v>666</v>
      </c>
      <c r="B5006" s="1">
        <v>38748</v>
      </c>
      <c r="C5006" t="s">
        <v>82</v>
      </c>
      <c r="D5006" t="s">
        <v>733</v>
      </c>
      <c r="E5006" t="s">
        <v>734</v>
      </c>
      <c r="G5006" t="s">
        <v>19</v>
      </c>
      <c r="H5006" t="s">
        <v>128</v>
      </c>
      <c r="I5006" t="s">
        <v>21</v>
      </c>
      <c r="J5006" t="s">
        <v>73</v>
      </c>
      <c r="K5006">
        <v>272</v>
      </c>
      <c r="L5006">
        <v>15.5</v>
      </c>
      <c r="M5006" t="s">
        <v>148</v>
      </c>
      <c r="N5006">
        <v>16.7</v>
      </c>
      <c r="P5006" cm="1">
        <f t="array" ref="P5006">IF(Q5006&gt;0,INDEX(Q5006:Q17140,MATCH(TRUE,INDEX(Q5006:Q17140="",,),0)-1),"")</f>
        <v>6</v>
      </c>
      <c r="Q5006">
        <f t="shared" si="115"/>
        <v>6</v>
      </c>
      <c r="R5006">
        <f>IF(P5006="","",0)</f>
        <v>0</v>
      </c>
    </row>
    <row r="5007" spans="1:18" x14ac:dyDescent="0.3">
      <c r="A5007" t="s">
        <v>666</v>
      </c>
      <c r="B5007" s="1">
        <v>38748</v>
      </c>
      <c r="C5007" t="s">
        <v>82</v>
      </c>
      <c r="D5007" t="s">
        <v>733</v>
      </c>
      <c r="E5007" t="s">
        <v>734</v>
      </c>
      <c r="G5007" t="s">
        <v>19</v>
      </c>
      <c r="H5007" t="s">
        <v>95</v>
      </c>
      <c r="I5007" t="s">
        <v>21</v>
      </c>
      <c r="J5007" t="s">
        <v>73</v>
      </c>
      <c r="K5007">
        <v>893</v>
      </c>
      <c r="L5007">
        <v>22.3</v>
      </c>
      <c r="M5007" t="s">
        <v>148</v>
      </c>
      <c r="N5007">
        <v>22.3</v>
      </c>
      <c r="P5007" cm="1">
        <f t="array" ref="P5007">IF(Q5007&gt;0,INDEX(Q5007:Q17141,MATCH(TRUE,INDEX(Q5007:Q17141="",,),0)-1),"")</f>
        <v>6</v>
      </c>
      <c r="Q5007">
        <f t="shared" si="115"/>
        <v>6</v>
      </c>
      <c r="R5007">
        <f>IF(P5007="","",0)</f>
        <v>0</v>
      </c>
    </row>
    <row r="5008" spans="1:18" x14ac:dyDescent="0.3">
      <c r="A5008" t="s">
        <v>666</v>
      </c>
      <c r="B5008" s="1">
        <v>38748</v>
      </c>
      <c r="C5008" t="s">
        <v>82</v>
      </c>
      <c r="D5008" t="s">
        <v>733</v>
      </c>
      <c r="E5008" t="s">
        <v>734</v>
      </c>
      <c r="G5008" s="6" t="s">
        <v>88</v>
      </c>
      <c r="H5008" t="s">
        <v>20</v>
      </c>
      <c r="I5008" t="s">
        <v>45</v>
      </c>
      <c r="J5008" t="s">
        <v>93</v>
      </c>
      <c r="K5008">
        <v>4.2</v>
      </c>
      <c r="L5008">
        <v>136</v>
      </c>
      <c r="M5008" t="s">
        <v>148</v>
      </c>
      <c r="N5008">
        <v>136</v>
      </c>
      <c r="P5008" cm="1">
        <f t="array" ref="P5008">IF(Q5008&gt;0,INDEX(Q5008:Q17142,MATCH(TRUE,INDEX(Q5008:Q17142="",,),0)-1),"")</f>
        <v>6</v>
      </c>
      <c r="Q5008">
        <f t="shared" si="115"/>
        <v>6</v>
      </c>
      <c r="R5008">
        <f>IF(P5008="","",0)</f>
        <v>0</v>
      </c>
    </row>
    <row r="5009" spans="1:18" x14ac:dyDescent="0.3">
      <c r="A5009" t="s">
        <v>666</v>
      </c>
      <c r="B5009" s="1">
        <v>38748</v>
      </c>
      <c r="C5009" t="s">
        <v>82</v>
      </c>
      <c r="D5009" t="s">
        <v>733</v>
      </c>
      <c r="E5009" t="s">
        <v>734</v>
      </c>
      <c r="G5009" s="6" t="s">
        <v>88</v>
      </c>
      <c r="H5009" t="s">
        <v>85</v>
      </c>
      <c r="I5009" t="s">
        <v>21</v>
      </c>
      <c r="J5009" t="s">
        <v>73</v>
      </c>
      <c r="K5009">
        <v>18</v>
      </c>
      <c r="L5009">
        <v>9.9</v>
      </c>
      <c r="M5009" t="s">
        <v>148</v>
      </c>
      <c r="N5009">
        <v>9.9</v>
      </c>
      <c r="P5009" cm="1">
        <f t="array" ref="P5009">IF(Q5009&gt;0,INDEX(Q5009:Q17143,MATCH(TRUE,INDEX(Q5009:Q17143="",,),0)-1),"")</f>
        <v>6</v>
      </c>
      <c r="Q5009">
        <f t="shared" si="115"/>
        <v>6</v>
      </c>
      <c r="R5009">
        <f>IF(P5009="","",0)</f>
        <v>0</v>
      </c>
    </row>
    <row r="5010" spans="1:18" x14ac:dyDescent="0.3">
      <c r="A5010" t="s">
        <v>666</v>
      </c>
      <c r="B5010" s="1">
        <v>38748</v>
      </c>
      <c r="C5010" t="s">
        <v>82</v>
      </c>
      <c r="D5010" t="s">
        <v>733</v>
      </c>
      <c r="E5010" t="s">
        <v>734</v>
      </c>
      <c r="G5010" s="6" t="s">
        <v>88</v>
      </c>
      <c r="H5010" t="s">
        <v>20</v>
      </c>
      <c r="I5010" t="s">
        <v>21</v>
      </c>
      <c r="J5010" t="s">
        <v>73</v>
      </c>
      <c r="K5010">
        <v>32</v>
      </c>
      <c r="L5010">
        <v>21.15</v>
      </c>
      <c r="M5010" t="s">
        <v>148</v>
      </c>
      <c r="N5010">
        <v>21.15</v>
      </c>
      <c r="P5010" cm="1">
        <f t="array" ref="P5010">IF(Q5010&gt;0,INDEX(Q5010:Q17144,MATCH(TRUE,INDEX(Q5010:Q17144="",,),0)-1),"")</f>
        <v>6</v>
      </c>
      <c r="Q5010">
        <f t="shared" si="115"/>
        <v>6</v>
      </c>
      <c r="R5010">
        <f>IF(P5010="","",0)</f>
        <v>0</v>
      </c>
    </row>
    <row r="5011" spans="1:18" x14ac:dyDescent="0.3">
      <c r="P5011" t="str" cm="1">
        <f t="array" ref="P5011">IF(Q5011&gt;0,INDEX(Q5011:Q17145,MATCH(TRUE,INDEX(Q5011:Q17145="",,),0)-1),"")</f>
        <v/>
      </c>
      <c r="R5011" t="str">
        <f>IF(P5011="","",0)</f>
        <v/>
      </c>
    </row>
    <row r="5012" spans="1:18" x14ac:dyDescent="0.3">
      <c r="A5012" t="s">
        <v>666</v>
      </c>
      <c r="B5012" s="1">
        <v>38818</v>
      </c>
      <c r="C5012" t="s">
        <v>82</v>
      </c>
      <c r="D5012" t="s">
        <v>735</v>
      </c>
      <c r="E5012" t="s">
        <v>736</v>
      </c>
      <c r="G5012" t="s">
        <v>19</v>
      </c>
      <c r="H5012" t="s">
        <v>128</v>
      </c>
      <c r="I5012" t="s">
        <v>45</v>
      </c>
      <c r="J5012" t="s">
        <v>93</v>
      </c>
      <c r="K5012">
        <v>48</v>
      </c>
      <c r="L5012">
        <v>50</v>
      </c>
      <c r="M5012" t="s">
        <v>737</v>
      </c>
      <c r="N5012">
        <v>61.1</v>
      </c>
      <c r="O5012" t="s">
        <v>24</v>
      </c>
      <c r="P5012" cm="1">
        <f t="array" ref="P5012">IF(Q5012&gt;0,INDEX(Q5012:Q17146,MATCH(TRUE,INDEX(Q5012:Q17146="",,),0)-1),"")</f>
        <v>1</v>
      </c>
      <c r="Q5012">
        <v>1</v>
      </c>
      <c r="R5012">
        <f>IF(P5012="","",0)</f>
        <v>0</v>
      </c>
    </row>
    <row r="5013" spans="1:18" x14ac:dyDescent="0.3">
      <c r="A5013" t="s">
        <v>666</v>
      </c>
      <c r="B5013" s="1">
        <v>38818</v>
      </c>
      <c r="C5013" t="s">
        <v>82</v>
      </c>
      <c r="D5013" t="s">
        <v>735</v>
      </c>
      <c r="E5013" t="s">
        <v>736</v>
      </c>
      <c r="G5013" t="s">
        <v>19</v>
      </c>
      <c r="H5013" t="s">
        <v>36</v>
      </c>
      <c r="I5013" t="s">
        <v>45</v>
      </c>
      <c r="J5013" t="s">
        <v>93</v>
      </c>
      <c r="K5013">
        <v>56.1</v>
      </c>
      <c r="L5013">
        <v>52</v>
      </c>
      <c r="M5013" t="s">
        <v>737</v>
      </c>
      <c r="N5013">
        <v>61.1</v>
      </c>
      <c r="O5013" t="s">
        <v>24</v>
      </c>
      <c r="P5013" cm="1">
        <f t="array" ref="P5013">IF(Q5013&gt;0,INDEX(Q5013:Q17147,MATCH(TRUE,INDEX(Q5013:Q17147="",,),0)-1),"")</f>
        <v>1</v>
      </c>
      <c r="Q5013">
        <v>1</v>
      </c>
      <c r="R5013">
        <f>IF(P5013="","",0)</f>
        <v>0</v>
      </c>
    </row>
    <row r="5014" spans="1:18" x14ac:dyDescent="0.3">
      <c r="A5014" t="s">
        <v>666</v>
      </c>
      <c r="B5014" s="1">
        <v>38818</v>
      </c>
      <c r="C5014" t="s">
        <v>82</v>
      </c>
      <c r="D5014" t="s">
        <v>735</v>
      </c>
      <c r="E5014" t="s">
        <v>736</v>
      </c>
      <c r="G5014" t="s">
        <v>19</v>
      </c>
      <c r="H5014" t="s">
        <v>20</v>
      </c>
      <c r="I5014" t="s">
        <v>45</v>
      </c>
      <c r="J5014" t="s">
        <v>93</v>
      </c>
      <c r="K5014">
        <v>20.3</v>
      </c>
      <c r="L5014">
        <v>125</v>
      </c>
      <c r="M5014" t="s">
        <v>737</v>
      </c>
      <c r="N5014">
        <v>151</v>
      </c>
      <c r="O5014" t="s">
        <v>24</v>
      </c>
      <c r="P5014" cm="1">
        <f t="array" ref="P5014">IF(Q5014&gt;0,INDEX(Q5014:Q17148,MATCH(TRUE,INDEX(Q5014:Q17148="",,),0)-1),"")</f>
        <v>1</v>
      </c>
      <c r="Q5014">
        <v>1</v>
      </c>
      <c r="R5014">
        <f>IF(P5014="","",0)</f>
        <v>0</v>
      </c>
    </row>
    <row r="5015" spans="1:18" x14ac:dyDescent="0.3">
      <c r="A5015" t="s">
        <v>666</v>
      </c>
      <c r="B5015" s="1">
        <v>38818</v>
      </c>
      <c r="C5015" t="s">
        <v>82</v>
      </c>
      <c r="D5015" t="s">
        <v>735</v>
      </c>
      <c r="E5015" t="s">
        <v>736</v>
      </c>
      <c r="G5015" t="s">
        <v>19</v>
      </c>
      <c r="H5015" t="s">
        <v>128</v>
      </c>
      <c r="I5015" t="s">
        <v>21</v>
      </c>
      <c r="J5015" t="s">
        <v>73</v>
      </c>
      <c r="K5015">
        <v>187</v>
      </c>
      <c r="L5015">
        <v>18</v>
      </c>
      <c r="M5015" t="s">
        <v>737</v>
      </c>
      <c r="N5015">
        <v>23</v>
      </c>
      <c r="O5015" t="s">
        <v>24</v>
      </c>
      <c r="P5015" cm="1">
        <f t="array" ref="P5015">IF(Q5015&gt;0,INDEX(Q5015:Q17149,MATCH(TRUE,INDEX(Q5015:Q17149="",,),0)-1),"")</f>
        <v>1</v>
      </c>
      <c r="Q5015">
        <v>1</v>
      </c>
      <c r="R5015">
        <f>IF(P5015="","",0)</f>
        <v>0</v>
      </c>
    </row>
    <row r="5016" spans="1:18" x14ac:dyDescent="0.3">
      <c r="A5016" t="s">
        <v>666</v>
      </c>
      <c r="B5016" s="1">
        <v>38818</v>
      </c>
      <c r="C5016" t="s">
        <v>82</v>
      </c>
      <c r="D5016" t="s">
        <v>735</v>
      </c>
      <c r="E5016" t="s">
        <v>736</v>
      </c>
      <c r="G5016" t="s">
        <v>19</v>
      </c>
      <c r="H5016" t="s">
        <v>36</v>
      </c>
      <c r="I5016" t="s">
        <v>21</v>
      </c>
      <c r="J5016" t="s">
        <v>73</v>
      </c>
      <c r="K5016">
        <v>155</v>
      </c>
      <c r="L5016">
        <v>17.350000000000001</v>
      </c>
      <c r="M5016" t="s">
        <v>737</v>
      </c>
      <c r="N5016">
        <v>23.1</v>
      </c>
      <c r="O5016" t="s">
        <v>24</v>
      </c>
      <c r="P5016" cm="1">
        <f t="array" ref="P5016">IF(Q5016&gt;0,INDEX(Q5016:Q17150,MATCH(TRUE,INDEX(Q5016:Q17150="",,),0)-1),"")</f>
        <v>1</v>
      </c>
      <c r="Q5016">
        <v>1</v>
      </c>
      <c r="R5016">
        <f>IF(P5016="","",0)</f>
        <v>0</v>
      </c>
    </row>
    <row r="5017" spans="1:18" x14ac:dyDescent="0.3">
      <c r="A5017" t="s">
        <v>666</v>
      </c>
      <c r="B5017" s="1">
        <v>38818</v>
      </c>
      <c r="C5017" t="s">
        <v>82</v>
      </c>
      <c r="D5017" t="s">
        <v>735</v>
      </c>
      <c r="E5017" t="s">
        <v>736</v>
      </c>
      <c r="G5017" t="s">
        <v>19</v>
      </c>
      <c r="H5017" t="s">
        <v>20</v>
      </c>
      <c r="I5017" t="s">
        <v>21</v>
      </c>
      <c r="J5017" t="s">
        <v>73</v>
      </c>
      <c r="K5017">
        <v>169</v>
      </c>
      <c r="L5017">
        <v>13.2</v>
      </c>
      <c r="M5017" t="s">
        <v>737</v>
      </c>
      <c r="N5017">
        <v>24</v>
      </c>
      <c r="O5017" t="s">
        <v>24</v>
      </c>
      <c r="P5017" cm="1">
        <f t="array" ref="P5017">IF(Q5017&gt;0,INDEX(Q5017:Q17151,MATCH(TRUE,INDEX(Q5017:Q17151="",,),0)-1),"")</f>
        <v>1</v>
      </c>
      <c r="Q5017">
        <v>1</v>
      </c>
      <c r="R5017">
        <f>IF(P5017="","",0)</f>
        <v>0</v>
      </c>
    </row>
    <row r="5018" spans="1:18" x14ac:dyDescent="0.3">
      <c r="A5018" t="s">
        <v>666</v>
      </c>
      <c r="B5018" s="1">
        <v>38818</v>
      </c>
      <c r="C5018" t="s">
        <v>82</v>
      </c>
      <c r="D5018" t="s">
        <v>735</v>
      </c>
      <c r="E5018" t="s">
        <v>736</v>
      </c>
      <c r="G5018" s="6" t="s">
        <v>88</v>
      </c>
      <c r="H5018" t="s">
        <v>85</v>
      </c>
      <c r="I5018" t="s">
        <v>45</v>
      </c>
      <c r="J5018" t="s">
        <v>93</v>
      </c>
      <c r="K5018">
        <v>11.3</v>
      </c>
      <c r="L5018">
        <v>70</v>
      </c>
      <c r="M5018" t="s">
        <v>737</v>
      </c>
      <c r="N5018">
        <v>70</v>
      </c>
      <c r="O5018" t="s">
        <v>24</v>
      </c>
      <c r="P5018" cm="1">
        <f t="array" ref="P5018">IF(Q5018&gt;0,INDEX(Q5018:Q17152,MATCH(TRUE,INDEX(Q5018:Q17152="",,),0)-1),"")</f>
        <v>1</v>
      </c>
      <c r="Q5018">
        <v>1</v>
      </c>
      <c r="R5018">
        <f>IF(P5018="","",0)</f>
        <v>0</v>
      </c>
    </row>
    <row r="5019" spans="1:18" x14ac:dyDescent="0.3">
      <c r="A5019" t="s">
        <v>666</v>
      </c>
      <c r="B5019" s="1">
        <v>38818</v>
      </c>
      <c r="C5019" t="s">
        <v>82</v>
      </c>
      <c r="D5019" t="s">
        <v>735</v>
      </c>
      <c r="E5019" t="s">
        <v>736</v>
      </c>
      <c r="G5019" s="6" t="s">
        <v>88</v>
      </c>
      <c r="H5019" t="s">
        <v>41</v>
      </c>
      <c r="I5019" t="s">
        <v>45</v>
      </c>
      <c r="J5019" t="s">
        <v>93</v>
      </c>
      <c r="K5019">
        <v>11.3</v>
      </c>
      <c r="L5019">
        <v>157</v>
      </c>
      <c r="M5019" t="s">
        <v>737</v>
      </c>
      <c r="N5019">
        <v>157</v>
      </c>
      <c r="O5019" t="s">
        <v>24</v>
      </c>
      <c r="P5019" cm="1">
        <f t="array" ref="P5019">IF(Q5019&gt;0,INDEX(Q5019:Q17153,MATCH(TRUE,INDEX(Q5019:Q17153="",,),0)-1),"")</f>
        <v>1</v>
      </c>
      <c r="Q5019">
        <v>1</v>
      </c>
      <c r="R5019">
        <f>IF(P5019="","",0)</f>
        <v>0</v>
      </c>
    </row>
    <row r="5020" spans="1:18" x14ac:dyDescent="0.3">
      <c r="A5020" t="s">
        <v>666</v>
      </c>
      <c r="B5020" s="1">
        <v>38818</v>
      </c>
      <c r="C5020" t="s">
        <v>82</v>
      </c>
      <c r="D5020" t="s">
        <v>735</v>
      </c>
      <c r="E5020" t="s">
        <v>736</v>
      </c>
      <c r="G5020" s="6" t="s">
        <v>88</v>
      </c>
      <c r="H5020" t="s">
        <v>67</v>
      </c>
      <c r="I5020" t="s">
        <v>21</v>
      </c>
      <c r="J5020" t="s">
        <v>73</v>
      </c>
      <c r="K5020">
        <v>36</v>
      </c>
      <c r="L5020">
        <v>6.3</v>
      </c>
      <c r="M5020" t="s">
        <v>737</v>
      </c>
      <c r="N5020">
        <v>6.3</v>
      </c>
      <c r="O5020" t="s">
        <v>24</v>
      </c>
      <c r="P5020" cm="1">
        <f t="array" ref="P5020">IF(Q5020&gt;0,INDEX(Q5020:Q17154,MATCH(TRUE,INDEX(Q5020:Q17154="",,),0)-1),"")</f>
        <v>1</v>
      </c>
      <c r="Q5020">
        <v>1</v>
      </c>
      <c r="R5020">
        <f>IF(P5020="","",0)</f>
        <v>0</v>
      </c>
    </row>
    <row r="5021" spans="1:18" x14ac:dyDescent="0.3">
      <c r="A5021" t="s">
        <v>666</v>
      </c>
      <c r="B5021" s="1">
        <v>38818</v>
      </c>
      <c r="C5021" t="s">
        <v>82</v>
      </c>
      <c r="D5021" t="s">
        <v>735</v>
      </c>
      <c r="E5021" t="s">
        <v>736</v>
      </c>
      <c r="G5021" s="6" t="s">
        <v>88</v>
      </c>
      <c r="H5021" t="s">
        <v>41</v>
      </c>
      <c r="I5021" t="s">
        <v>21</v>
      </c>
      <c r="J5021" t="s">
        <v>73</v>
      </c>
      <c r="K5021">
        <v>12</v>
      </c>
      <c r="L5021">
        <v>33.1</v>
      </c>
      <c r="M5021" t="s">
        <v>737</v>
      </c>
      <c r="N5021">
        <v>33.1</v>
      </c>
      <c r="O5021" t="s">
        <v>24</v>
      </c>
      <c r="P5021" cm="1">
        <f t="array" ref="P5021">IF(Q5021&gt;0,INDEX(Q5021:Q17155,MATCH(TRUE,INDEX(Q5021:Q17155="",,),0)-1),"")</f>
        <v>1</v>
      </c>
      <c r="Q5021">
        <v>1</v>
      </c>
      <c r="R5021">
        <f>IF(P5021="","",0)</f>
        <v>0</v>
      </c>
    </row>
    <row r="5022" spans="1:18" x14ac:dyDescent="0.3">
      <c r="A5022" t="s">
        <v>666</v>
      </c>
      <c r="B5022" s="1">
        <v>38818</v>
      </c>
      <c r="C5022" t="s">
        <v>82</v>
      </c>
      <c r="D5022" t="s">
        <v>735</v>
      </c>
      <c r="E5022" t="s">
        <v>736</v>
      </c>
      <c r="G5022" s="6" t="s">
        <v>88</v>
      </c>
      <c r="H5022" t="s">
        <v>101</v>
      </c>
      <c r="I5022" t="s">
        <v>21</v>
      </c>
      <c r="J5022" t="s">
        <v>73</v>
      </c>
      <c r="K5022">
        <v>18</v>
      </c>
      <c r="L5022">
        <v>9.9</v>
      </c>
      <c r="M5022" t="s">
        <v>737</v>
      </c>
      <c r="N5022">
        <v>9.9</v>
      </c>
      <c r="O5022" t="s">
        <v>24</v>
      </c>
      <c r="P5022" cm="1">
        <f t="array" ref="P5022">IF(Q5022&gt;0,INDEX(Q5022:Q17156,MATCH(TRUE,INDEX(Q5022:Q17156="",,),0)-1),"")</f>
        <v>1</v>
      </c>
      <c r="Q5022">
        <v>1</v>
      </c>
      <c r="R5022">
        <f>IF(P5022="","",0)</f>
        <v>0</v>
      </c>
    </row>
    <row r="5023" spans="1:18" x14ac:dyDescent="0.3">
      <c r="A5023" t="s">
        <v>666</v>
      </c>
      <c r="B5023" s="1">
        <v>38818</v>
      </c>
      <c r="C5023" t="s">
        <v>82</v>
      </c>
      <c r="D5023" t="s">
        <v>735</v>
      </c>
      <c r="E5023" t="s">
        <v>736</v>
      </c>
      <c r="G5023" s="6" t="s">
        <v>88</v>
      </c>
      <c r="H5023" t="s">
        <v>72</v>
      </c>
      <c r="I5023" t="s">
        <v>21</v>
      </c>
      <c r="J5023" t="s">
        <v>73</v>
      </c>
      <c r="K5023">
        <v>129</v>
      </c>
      <c r="L5023">
        <v>9.1999999999999993</v>
      </c>
      <c r="M5023" t="s">
        <v>737</v>
      </c>
      <c r="N5023">
        <v>9.1999999999999993</v>
      </c>
      <c r="O5023" t="s">
        <v>24</v>
      </c>
      <c r="P5023" cm="1">
        <f t="array" ref="P5023">IF(Q5023&gt;0,INDEX(Q5023:Q17157,MATCH(TRUE,INDEX(Q5023:Q17157="",,),0)-1),"")</f>
        <v>1</v>
      </c>
      <c r="Q5023">
        <v>1</v>
      </c>
      <c r="R5023">
        <f>IF(P5023="","",0)</f>
        <v>0</v>
      </c>
    </row>
    <row r="5024" spans="1:18" x14ac:dyDescent="0.3">
      <c r="P5024" t="str" cm="1">
        <f t="array" ref="P5024">IF(Q5024&gt;0,INDEX(Q5024:Q17158,MATCH(TRUE,INDEX(Q5024:Q17158="",,),0)-1),"")</f>
        <v/>
      </c>
      <c r="R5024" t="str">
        <f>IF(P5024="","",0)</f>
        <v/>
      </c>
    </row>
    <row r="5025" spans="1:18" x14ac:dyDescent="0.3">
      <c r="A5025" s="3" t="s">
        <v>666</v>
      </c>
      <c r="B5025" s="4">
        <v>38818</v>
      </c>
      <c r="C5025" s="3" t="s">
        <v>82</v>
      </c>
      <c r="D5025" s="3" t="s">
        <v>738</v>
      </c>
      <c r="E5025" s="3" t="s">
        <v>739</v>
      </c>
      <c r="F5025" s="3" t="s">
        <v>91</v>
      </c>
      <c r="G5025" s="3" t="s">
        <v>19</v>
      </c>
      <c r="H5025" s="3" t="s">
        <v>85</v>
      </c>
      <c r="I5025" s="3" t="s">
        <v>45</v>
      </c>
      <c r="J5025" s="3" t="s">
        <v>93</v>
      </c>
      <c r="K5025" s="3">
        <v>11.4</v>
      </c>
      <c r="L5025" s="3">
        <v>168</v>
      </c>
      <c r="M5025" s="3" t="s">
        <v>94</v>
      </c>
      <c r="N5025" s="3"/>
      <c r="O5025" s="3"/>
      <c r="P5025" s="3" t="str" cm="1">
        <f t="array" ref="P5025">IF(Q5025&gt;0,INDEX(Q5025:Q17159,MATCH(TRUE,INDEX(Q5025:Q17159="",,),0)-1),"")</f>
        <v/>
      </c>
      <c r="Q5025" s="3"/>
      <c r="R5025">
        <v>0</v>
      </c>
    </row>
    <row r="5026" spans="1:18" x14ac:dyDescent="0.3">
      <c r="A5026" t="s">
        <v>666</v>
      </c>
      <c r="B5026" s="1">
        <v>38818</v>
      </c>
      <c r="C5026" t="s">
        <v>82</v>
      </c>
      <c r="D5026" t="s">
        <v>738</v>
      </c>
      <c r="E5026" t="s">
        <v>739</v>
      </c>
      <c r="F5026" t="s">
        <v>91</v>
      </c>
      <c r="G5026" t="s">
        <v>19</v>
      </c>
      <c r="H5026" t="s">
        <v>67</v>
      </c>
      <c r="I5026" t="s">
        <v>45</v>
      </c>
      <c r="J5026" t="s">
        <v>93</v>
      </c>
      <c r="K5026">
        <v>29.6</v>
      </c>
      <c r="L5026">
        <v>100</v>
      </c>
      <c r="M5026" t="s">
        <v>94</v>
      </c>
      <c r="P5026" t="str" cm="1">
        <f t="array" ref="P5026">IF(Q5026&gt;0,INDEX(Q5026:Q17160,MATCH(TRUE,INDEX(Q5026:Q17160="",,),0)-1),"")</f>
        <v/>
      </c>
      <c r="R5026">
        <v>0</v>
      </c>
    </row>
    <row r="5027" spans="1:18" x14ac:dyDescent="0.3">
      <c r="A5027" t="s">
        <v>666</v>
      </c>
      <c r="B5027" s="1">
        <v>38818</v>
      </c>
      <c r="C5027" t="s">
        <v>82</v>
      </c>
      <c r="D5027" t="s">
        <v>738</v>
      </c>
      <c r="E5027" t="s">
        <v>739</v>
      </c>
      <c r="F5027" t="s">
        <v>91</v>
      </c>
      <c r="G5027" t="s">
        <v>19</v>
      </c>
      <c r="H5027" t="s">
        <v>41</v>
      </c>
      <c r="I5027" t="s">
        <v>45</v>
      </c>
      <c r="J5027" t="s">
        <v>93</v>
      </c>
      <c r="K5027">
        <v>19.5</v>
      </c>
      <c r="L5027">
        <v>166</v>
      </c>
      <c r="M5027" t="s">
        <v>94</v>
      </c>
      <c r="P5027" t="str" cm="1">
        <f t="array" ref="P5027">IF(Q5027&gt;0,INDEX(Q5027:Q17161,MATCH(TRUE,INDEX(Q5027:Q17161="",,),0)-1),"")</f>
        <v/>
      </c>
      <c r="R5027">
        <v>0</v>
      </c>
    </row>
    <row r="5028" spans="1:18" x14ac:dyDescent="0.3">
      <c r="A5028" t="s">
        <v>666</v>
      </c>
      <c r="B5028" s="1">
        <v>38818</v>
      </c>
      <c r="C5028" t="s">
        <v>82</v>
      </c>
      <c r="D5028" t="s">
        <v>738</v>
      </c>
      <c r="E5028" t="s">
        <v>739</v>
      </c>
      <c r="F5028" t="s">
        <v>91</v>
      </c>
      <c r="G5028" s="6" t="s">
        <v>88</v>
      </c>
      <c r="H5028" t="s">
        <v>85</v>
      </c>
      <c r="I5028" t="s">
        <v>21</v>
      </c>
      <c r="J5028" t="s">
        <v>73</v>
      </c>
      <c r="K5028">
        <v>74</v>
      </c>
      <c r="L5028">
        <v>7.3</v>
      </c>
      <c r="M5028" t="s">
        <v>94</v>
      </c>
      <c r="P5028" t="str" cm="1">
        <f t="array" ref="P5028">IF(Q5028&gt;0,INDEX(Q5028:Q17162,MATCH(TRUE,INDEX(Q5028:Q17162="",,),0)-1),"")</f>
        <v/>
      </c>
      <c r="R5028">
        <v>0</v>
      </c>
    </row>
    <row r="5029" spans="1:18" x14ac:dyDescent="0.3">
      <c r="A5029" t="s">
        <v>666</v>
      </c>
      <c r="B5029" s="1">
        <v>38818</v>
      </c>
      <c r="C5029" t="s">
        <v>82</v>
      </c>
      <c r="D5029" t="s">
        <v>738</v>
      </c>
      <c r="E5029" t="s">
        <v>739</v>
      </c>
      <c r="F5029" t="s">
        <v>91</v>
      </c>
      <c r="G5029" s="6" t="s">
        <v>88</v>
      </c>
      <c r="H5029" t="s">
        <v>96</v>
      </c>
      <c r="I5029" t="s">
        <v>21</v>
      </c>
      <c r="J5029" t="s">
        <v>73</v>
      </c>
      <c r="K5029">
        <v>39</v>
      </c>
      <c r="L5029">
        <v>6.25</v>
      </c>
      <c r="M5029" t="s">
        <v>94</v>
      </c>
      <c r="P5029" t="str" cm="1">
        <f t="array" ref="P5029">IF(Q5029&gt;0,INDEX(Q5029:Q17163,MATCH(TRUE,INDEX(Q5029:Q17163="",,),0)-1),"")</f>
        <v/>
      </c>
      <c r="R5029">
        <v>0</v>
      </c>
    </row>
    <row r="5030" spans="1:18" x14ac:dyDescent="0.3">
      <c r="A5030" t="s">
        <v>666</v>
      </c>
      <c r="B5030" s="1">
        <v>38818</v>
      </c>
      <c r="C5030" t="s">
        <v>82</v>
      </c>
      <c r="D5030" t="s">
        <v>738</v>
      </c>
      <c r="E5030" t="s">
        <v>739</v>
      </c>
      <c r="F5030" t="s">
        <v>91</v>
      </c>
      <c r="G5030" s="6" t="s">
        <v>88</v>
      </c>
      <c r="H5030" t="s">
        <v>36</v>
      </c>
      <c r="I5030" t="s">
        <v>21</v>
      </c>
      <c r="J5030" t="s">
        <v>73</v>
      </c>
      <c r="K5030">
        <v>38</v>
      </c>
      <c r="L5030">
        <v>17.149999999999999</v>
      </c>
      <c r="M5030" t="s">
        <v>94</v>
      </c>
      <c r="P5030" t="str" cm="1">
        <f t="array" ref="P5030">IF(Q5030&gt;0,INDEX(Q5030:Q17164,MATCH(TRUE,INDEX(Q5030:Q17164="",,),0)-1),"")</f>
        <v/>
      </c>
      <c r="R5030">
        <v>0</v>
      </c>
    </row>
    <row r="5031" spans="1:18" x14ac:dyDescent="0.3">
      <c r="A5031" t="s">
        <v>666</v>
      </c>
      <c r="B5031" s="1">
        <v>38818</v>
      </c>
      <c r="C5031" t="s">
        <v>82</v>
      </c>
      <c r="D5031" t="s">
        <v>738</v>
      </c>
      <c r="E5031" t="s">
        <v>739</v>
      </c>
      <c r="F5031" t="s">
        <v>91</v>
      </c>
      <c r="G5031" s="6" t="s">
        <v>88</v>
      </c>
      <c r="H5031" t="s">
        <v>67</v>
      </c>
      <c r="I5031" t="s">
        <v>21</v>
      </c>
      <c r="J5031" t="s">
        <v>73</v>
      </c>
      <c r="K5031">
        <v>17</v>
      </c>
      <c r="L5031">
        <v>6.9</v>
      </c>
      <c r="M5031" t="s">
        <v>94</v>
      </c>
      <c r="P5031" t="str" cm="1">
        <f t="array" ref="P5031">IF(Q5031&gt;0,INDEX(Q5031:Q17165,MATCH(TRUE,INDEX(Q5031:Q17165="",,),0)-1),"")</f>
        <v/>
      </c>
      <c r="R5031">
        <v>0</v>
      </c>
    </row>
    <row r="5032" spans="1:18" x14ac:dyDescent="0.3">
      <c r="A5032" t="s">
        <v>666</v>
      </c>
      <c r="B5032" s="1">
        <v>38818</v>
      </c>
      <c r="C5032" t="s">
        <v>82</v>
      </c>
      <c r="D5032" t="s">
        <v>738</v>
      </c>
      <c r="E5032" t="s">
        <v>739</v>
      </c>
      <c r="F5032" t="s">
        <v>91</v>
      </c>
      <c r="G5032" s="6" t="s">
        <v>88</v>
      </c>
      <c r="H5032" t="s">
        <v>41</v>
      </c>
      <c r="I5032" t="s">
        <v>21</v>
      </c>
      <c r="J5032" t="s">
        <v>73</v>
      </c>
      <c r="K5032">
        <v>18</v>
      </c>
      <c r="L5032">
        <v>34.799999999999997</v>
      </c>
      <c r="M5032" t="s">
        <v>94</v>
      </c>
      <c r="P5032" t="str" cm="1">
        <f t="array" ref="P5032">IF(Q5032&gt;0,INDEX(Q5032:Q17166,MATCH(TRUE,INDEX(Q5032:Q17166="",,),0)-1),"")</f>
        <v/>
      </c>
      <c r="R5032">
        <v>0</v>
      </c>
    </row>
    <row r="5033" spans="1:18" x14ac:dyDescent="0.3">
      <c r="P5033" t="str" cm="1">
        <f t="array" ref="P5033">IF(Q5033&gt;0,INDEX(Q5033:Q17167,MATCH(TRUE,INDEX(Q5033:Q17167="",,),0)-1),"")</f>
        <v/>
      </c>
      <c r="R5033" t="str">
        <f>IF(P5033="","",0)</f>
        <v/>
      </c>
    </row>
    <row r="5034" spans="1:18" x14ac:dyDescent="0.3">
      <c r="A5034" s="3" t="s">
        <v>666</v>
      </c>
      <c r="B5034" s="4">
        <v>38818</v>
      </c>
      <c r="C5034" s="3" t="s">
        <v>82</v>
      </c>
      <c r="D5034" s="3" t="s">
        <v>740</v>
      </c>
      <c r="E5034" s="3" t="s">
        <v>741</v>
      </c>
      <c r="F5034" s="3" t="s">
        <v>91</v>
      </c>
      <c r="G5034" s="3" t="s">
        <v>19</v>
      </c>
      <c r="H5034" s="3" t="s">
        <v>85</v>
      </c>
      <c r="I5034" s="3" t="s">
        <v>45</v>
      </c>
      <c r="J5034" s="3" t="s">
        <v>93</v>
      </c>
      <c r="K5034" s="3">
        <v>51.4</v>
      </c>
      <c r="L5034" s="3">
        <v>172</v>
      </c>
      <c r="M5034" s="3" t="s">
        <v>94</v>
      </c>
      <c r="N5034" s="3"/>
      <c r="O5034" s="3"/>
      <c r="P5034" s="3" t="str" cm="1">
        <f t="array" ref="P5034">IF(Q5034&gt;0,INDEX(Q5034:Q17168,MATCH(TRUE,INDEX(Q5034:Q17168="",,),0)-1),"")</f>
        <v/>
      </c>
      <c r="Q5034" s="3"/>
      <c r="R5034">
        <v>0</v>
      </c>
    </row>
    <row r="5035" spans="1:18" x14ac:dyDescent="0.3">
      <c r="A5035" t="s">
        <v>666</v>
      </c>
      <c r="B5035" s="1">
        <v>38818</v>
      </c>
      <c r="C5035" t="s">
        <v>82</v>
      </c>
      <c r="D5035" t="s">
        <v>740</v>
      </c>
      <c r="E5035" t="s">
        <v>741</v>
      </c>
      <c r="F5035" t="s">
        <v>91</v>
      </c>
      <c r="G5035" t="s">
        <v>19</v>
      </c>
      <c r="H5035" t="s">
        <v>96</v>
      </c>
      <c r="I5035" t="s">
        <v>45</v>
      </c>
      <c r="J5035" t="s">
        <v>93</v>
      </c>
      <c r="K5035">
        <v>19.100000000000001</v>
      </c>
      <c r="L5035">
        <v>116</v>
      </c>
      <c r="M5035" t="s">
        <v>94</v>
      </c>
      <c r="P5035" t="str" cm="1">
        <f t="array" ref="P5035">IF(Q5035&gt;0,INDEX(Q5035:Q17169,MATCH(TRUE,INDEX(Q5035:Q17169="",,),0)-1),"")</f>
        <v/>
      </c>
      <c r="R5035">
        <v>0</v>
      </c>
    </row>
    <row r="5036" spans="1:18" x14ac:dyDescent="0.3">
      <c r="A5036" t="s">
        <v>666</v>
      </c>
      <c r="B5036" s="1">
        <v>38818</v>
      </c>
      <c r="C5036" t="s">
        <v>82</v>
      </c>
      <c r="D5036" t="s">
        <v>740</v>
      </c>
      <c r="E5036" t="s">
        <v>741</v>
      </c>
      <c r="F5036" t="s">
        <v>91</v>
      </c>
      <c r="G5036" t="s">
        <v>19</v>
      </c>
      <c r="H5036" t="s">
        <v>72</v>
      </c>
      <c r="I5036" t="s">
        <v>21</v>
      </c>
      <c r="J5036" t="s">
        <v>73</v>
      </c>
      <c r="K5036">
        <v>217</v>
      </c>
      <c r="L5036">
        <v>9.85</v>
      </c>
      <c r="M5036" t="s">
        <v>94</v>
      </c>
      <c r="P5036" t="str" cm="1">
        <f t="array" ref="P5036">IF(Q5036&gt;0,INDEX(Q5036:Q17170,MATCH(TRUE,INDEX(Q5036:Q17170="",,),0)-1),"")</f>
        <v/>
      </c>
      <c r="R5036">
        <v>0</v>
      </c>
    </row>
    <row r="5037" spans="1:18" x14ac:dyDescent="0.3">
      <c r="A5037" t="s">
        <v>666</v>
      </c>
      <c r="B5037" s="1">
        <v>38818</v>
      </c>
      <c r="C5037" t="s">
        <v>82</v>
      </c>
      <c r="D5037" t="s">
        <v>740</v>
      </c>
      <c r="E5037" t="s">
        <v>741</v>
      </c>
      <c r="F5037" t="s">
        <v>91</v>
      </c>
      <c r="G5037" s="6" t="s">
        <v>88</v>
      </c>
      <c r="H5037" t="s">
        <v>279</v>
      </c>
      <c r="I5037" t="s">
        <v>45</v>
      </c>
      <c r="J5037" t="s">
        <v>93</v>
      </c>
      <c r="K5037">
        <v>14.5</v>
      </c>
      <c r="L5037">
        <v>88</v>
      </c>
      <c r="M5037" t="s">
        <v>94</v>
      </c>
      <c r="P5037" t="str" cm="1">
        <f t="array" ref="P5037">IF(Q5037&gt;0,INDEX(Q5037:Q17171,MATCH(TRUE,INDEX(Q5037:Q17171="",,),0)-1),"")</f>
        <v/>
      </c>
      <c r="R5037">
        <v>0</v>
      </c>
    </row>
    <row r="5038" spans="1:18" x14ac:dyDescent="0.3">
      <c r="A5038" t="s">
        <v>666</v>
      </c>
      <c r="B5038" s="1">
        <v>38818</v>
      </c>
      <c r="C5038" t="s">
        <v>82</v>
      </c>
      <c r="D5038" t="s">
        <v>740</v>
      </c>
      <c r="E5038" t="s">
        <v>741</v>
      </c>
      <c r="F5038" t="s">
        <v>91</v>
      </c>
      <c r="G5038" s="6" t="s">
        <v>88</v>
      </c>
      <c r="H5038" t="s">
        <v>36</v>
      </c>
      <c r="I5038" t="s">
        <v>45</v>
      </c>
      <c r="J5038" t="s">
        <v>93</v>
      </c>
      <c r="K5038">
        <v>12.2</v>
      </c>
      <c r="L5038">
        <v>55</v>
      </c>
      <c r="M5038" t="s">
        <v>94</v>
      </c>
      <c r="P5038" t="str" cm="1">
        <f t="array" ref="P5038">IF(Q5038&gt;0,INDEX(Q5038:Q17172,MATCH(TRUE,INDEX(Q5038:Q17172="",,),0)-1),"")</f>
        <v/>
      </c>
      <c r="R5038">
        <v>0</v>
      </c>
    </row>
    <row r="5039" spans="1:18" x14ac:dyDescent="0.3">
      <c r="A5039" t="s">
        <v>666</v>
      </c>
      <c r="B5039" s="1">
        <v>38818</v>
      </c>
      <c r="C5039" t="s">
        <v>82</v>
      </c>
      <c r="D5039" t="s">
        <v>740</v>
      </c>
      <c r="E5039" t="s">
        <v>741</v>
      </c>
      <c r="F5039" t="s">
        <v>91</v>
      </c>
      <c r="G5039" s="6" t="s">
        <v>88</v>
      </c>
      <c r="H5039" t="s">
        <v>279</v>
      </c>
      <c r="I5039" t="s">
        <v>21</v>
      </c>
      <c r="J5039" t="s">
        <v>73</v>
      </c>
      <c r="K5039">
        <v>71</v>
      </c>
      <c r="L5039">
        <v>6.5</v>
      </c>
      <c r="M5039" t="s">
        <v>94</v>
      </c>
      <c r="P5039" t="str" cm="1">
        <f t="array" ref="P5039">IF(Q5039&gt;0,INDEX(Q5039:Q17173,MATCH(TRUE,INDEX(Q5039:Q17173="",,),0)-1),"")</f>
        <v/>
      </c>
      <c r="R5039">
        <v>0</v>
      </c>
    </row>
    <row r="5040" spans="1:18" x14ac:dyDescent="0.3">
      <c r="A5040" t="s">
        <v>666</v>
      </c>
      <c r="B5040" s="1">
        <v>38818</v>
      </c>
      <c r="C5040" t="s">
        <v>82</v>
      </c>
      <c r="D5040" t="s">
        <v>740</v>
      </c>
      <c r="E5040" t="s">
        <v>741</v>
      </c>
      <c r="F5040" t="s">
        <v>91</v>
      </c>
      <c r="G5040" s="6" t="s">
        <v>88</v>
      </c>
      <c r="H5040" t="s">
        <v>116</v>
      </c>
      <c r="I5040" t="s">
        <v>21</v>
      </c>
      <c r="J5040" t="s">
        <v>73</v>
      </c>
      <c r="K5040">
        <v>22</v>
      </c>
      <c r="L5040">
        <v>6.5</v>
      </c>
      <c r="M5040" t="s">
        <v>94</v>
      </c>
      <c r="P5040" t="str" cm="1">
        <f t="array" ref="P5040">IF(Q5040&gt;0,INDEX(Q5040:Q17174,MATCH(TRUE,INDEX(Q5040:Q17174="",,),0)-1),"")</f>
        <v/>
      </c>
      <c r="R5040">
        <v>0</v>
      </c>
    </row>
    <row r="5041" spans="1:18" x14ac:dyDescent="0.3">
      <c r="A5041" t="s">
        <v>666</v>
      </c>
      <c r="B5041" s="1">
        <v>38818</v>
      </c>
      <c r="C5041" t="s">
        <v>82</v>
      </c>
      <c r="D5041" t="s">
        <v>740</v>
      </c>
      <c r="E5041" t="s">
        <v>741</v>
      </c>
      <c r="F5041" t="s">
        <v>91</v>
      </c>
      <c r="G5041" s="6" t="s">
        <v>88</v>
      </c>
      <c r="H5041" t="s">
        <v>291</v>
      </c>
      <c r="I5041" t="s">
        <v>21</v>
      </c>
      <c r="J5041" t="s">
        <v>73</v>
      </c>
      <c r="K5041">
        <v>5</v>
      </c>
      <c r="L5041">
        <v>6.5</v>
      </c>
      <c r="M5041" t="s">
        <v>94</v>
      </c>
      <c r="P5041" t="str" cm="1">
        <f t="array" ref="P5041">IF(Q5041&gt;0,INDEX(Q5041:Q17175,MATCH(TRUE,INDEX(Q5041:Q17175="",,),0)-1),"")</f>
        <v/>
      </c>
      <c r="R5041">
        <v>0</v>
      </c>
    </row>
    <row r="5042" spans="1:18" x14ac:dyDescent="0.3">
      <c r="A5042" t="s">
        <v>666</v>
      </c>
      <c r="B5042" s="1">
        <v>38818</v>
      </c>
      <c r="C5042" t="s">
        <v>82</v>
      </c>
      <c r="D5042" t="s">
        <v>740</v>
      </c>
      <c r="E5042" t="s">
        <v>741</v>
      </c>
      <c r="F5042" t="s">
        <v>91</v>
      </c>
      <c r="G5042" s="6" t="s">
        <v>88</v>
      </c>
      <c r="H5042" t="s">
        <v>87</v>
      </c>
      <c r="I5042" t="s">
        <v>21</v>
      </c>
      <c r="J5042" t="s">
        <v>73</v>
      </c>
      <c r="K5042">
        <v>13</v>
      </c>
      <c r="L5042">
        <v>20</v>
      </c>
      <c r="M5042" t="s">
        <v>94</v>
      </c>
      <c r="P5042" t="str" cm="1">
        <f t="array" ref="P5042">IF(Q5042&gt;0,INDEX(Q5042:Q17176,MATCH(TRUE,INDEX(Q5042:Q17176="",,),0)-1),"")</f>
        <v/>
      </c>
      <c r="R5042">
        <v>0</v>
      </c>
    </row>
    <row r="5043" spans="1:18" x14ac:dyDescent="0.3">
      <c r="P5043" t="str" cm="1">
        <f t="array" ref="P5043">IF(Q5043&gt;0,INDEX(Q5043:Q17177,MATCH(TRUE,INDEX(Q5043:Q17177="",,),0)-1),"")</f>
        <v/>
      </c>
      <c r="R5043" t="str">
        <f>IF(P5043="","",0)</f>
        <v/>
      </c>
    </row>
    <row r="5044" spans="1:18" x14ac:dyDescent="0.3">
      <c r="A5044" t="s">
        <v>666</v>
      </c>
      <c r="B5044" s="1">
        <v>38798</v>
      </c>
      <c r="C5044" t="s">
        <v>742</v>
      </c>
      <c r="D5044" t="s">
        <v>743</v>
      </c>
      <c r="E5044" t="s">
        <v>744</v>
      </c>
      <c r="G5044" t="s">
        <v>19</v>
      </c>
      <c r="H5044" t="s">
        <v>36</v>
      </c>
      <c r="I5044" t="s">
        <v>21</v>
      </c>
      <c r="J5044" t="s">
        <v>73</v>
      </c>
      <c r="K5044">
        <v>202</v>
      </c>
      <c r="L5044">
        <v>19.2</v>
      </c>
      <c r="M5044" t="s">
        <v>677</v>
      </c>
      <c r="N5044">
        <v>23.2</v>
      </c>
      <c r="O5044" t="s">
        <v>24</v>
      </c>
      <c r="P5044" cm="1">
        <f t="array" ref="P5044">IF(Q5044&gt;0,INDEX(Q5044:Q17178,MATCH(TRUE,INDEX(Q5044:Q17178="",,),0)-1),"")</f>
        <v>2</v>
      </c>
      <c r="Q5044">
        <v>1</v>
      </c>
      <c r="R5044">
        <f>IF(P5044="","",0)</f>
        <v>0</v>
      </c>
    </row>
    <row r="5045" spans="1:18" x14ac:dyDescent="0.3">
      <c r="A5045" t="s">
        <v>666</v>
      </c>
      <c r="B5045" s="1">
        <v>38798</v>
      </c>
      <c r="C5045" t="s">
        <v>742</v>
      </c>
      <c r="D5045" t="s">
        <v>743</v>
      </c>
      <c r="E5045" t="s">
        <v>744</v>
      </c>
      <c r="G5045" t="s">
        <v>19</v>
      </c>
      <c r="H5045" t="s">
        <v>95</v>
      </c>
      <c r="I5045" t="s">
        <v>21</v>
      </c>
      <c r="J5045" t="s">
        <v>73</v>
      </c>
      <c r="K5045">
        <v>176</v>
      </c>
      <c r="L5045">
        <v>20.350000000000001</v>
      </c>
      <c r="M5045" t="s">
        <v>677</v>
      </c>
      <c r="N5045">
        <v>25.35</v>
      </c>
      <c r="O5045" t="s">
        <v>24</v>
      </c>
      <c r="P5045" cm="1">
        <f t="array" ref="P5045">IF(Q5045&gt;0,INDEX(Q5045:Q17179,MATCH(TRUE,INDEX(Q5045:Q17179="",,),0)-1),"")</f>
        <v>2</v>
      </c>
      <c r="Q5045">
        <v>1</v>
      </c>
      <c r="R5045">
        <f>IF(P5045="","",0)</f>
        <v>0</v>
      </c>
    </row>
    <row r="5046" spans="1:18" x14ac:dyDescent="0.3">
      <c r="A5046" t="s">
        <v>666</v>
      </c>
      <c r="B5046" s="1">
        <v>38798</v>
      </c>
      <c r="C5046" t="s">
        <v>742</v>
      </c>
      <c r="D5046" t="s">
        <v>743</v>
      </c>
      <c r="E5046" t="s">
        <v>744</v>
      </c>
      <c r="G5046" t="s">
        <v>19</v>
      </c>
      <c r="H5046" t="s">
        <v>20</v>
      </c>
      <c r="I5046" t="s">
        <v>21</v>
      </c>
      <c r="J5046" t="s">
        <v>73</v>
      </c>
      <c r="K5046">
        <v>1123</v>
      </c>
      <c r="L5046">
        <v>9.5</v>
      </c>
      <c r="M5046" t="s">
        <v>677</v>
      </c>
      <c r="N5046">
        <v>27.5</v>
      </c>
      <c r="O5046" t="s">
        <v>24</v>
      </c>
      <c r="P5046" cm="1">
        <f t="array" ref="P5046">IF(Q5046&gt;0,INDEX(Q5046:Q17180,MATCH(TRUE,INDEX(Q5046:Q17180="",,),0)-1),"")</f>
        <v>2</v>
      </c>
      <c r="Q5046">
        <v>1</v>
      </c>
      <c r="R5046">
        <f>IF(P5046="","",0)</f>
        <v>0</v>
      </c>
    </row>
    <row r="5047" spans="1:18" x14ac:dyDescent="0.3">
      <c r="A5047" t="s">
        <v>666</v>
      </c>
      <c r="B5047" s="1">
        <v>38798</v>
      </c>
      <c r="C5047" t="s">
        <v>742</v>
      </c>
      <c r="D5047" t="s">
        <v>743</v>
      </c>
      <c r="E5047" t="s">
        <v>744</v>
      </c>
      <c r="G5047" t="s">
        <v>19</v>
      </c>
      <c r="H5047" t="s">
        <v>36</v>
      </c>
      <c r="I5047" t="s">
        <v>21</v>
      </c>
      <c r="J5047" t="s">
        <v>73</v>
      </c>
      <c r="K5047">
        <v>202</v>
      </c>
      <c r="L5047">
        <v>19.2</v>
      </c>
      <c r="M5047" t="s">
        <v>701</v>
      </c>
      <c r="N5047">
        <v>22.35</v>
      </c>
      <c r="P5047" cm="1">
        <f t="array" ref="P5047">IF(Q5047&gt;0,INDEX(Q5047:Q17181,MATCH(TRUE,INDEX(Q5047:Q17181="",,),0)-1),"")</f>
        <v>2</v>
      </c>
      <c r="Q5047">
        <v>2</v>
      </c>
      <c r="R5047">
        <f>IF(P5047="","",0)</f>
        <v>0</v>
      </c>
    </row>
    <row r="5048" spans="1:18" x14ac:dyDescent="0.3">
      <c r="A5048" t="s">
        <v>666</v>
      </c>
      <c r="B5048" s="1">
        <v>38798</v>
      </c>
      <c r="C5048" t="s">
        <v>742</v>
      </c>
      <c r="D5048" t="s">
        <v>743</v>
      </c>
      <c r="E5048" t="s">
        <v>744</v>
      </c>
      <c r="G5048" t="s">
        <v>19</v>
      </c>
      <c r="H5048" t="s">
        <v>95</v>
      </c>
      <c r="I5048" t="s">
        <v>21</v>
      </c>
      <c r="J5048" t="s">
        <v>73</v>
      </c>
      <c r="K5048">
        <v>176</v>
      </c>
      <c r="L5048">
        <v>20.350000000000001</v>
      </c>
      <c r="M5048" t="s">
        <v>701</v>
      </c>
      <c r="N5048">
        <v>26.35</v>
      </c>
      <c r="P5048" cm="1">
        <f t="array" ref="P5048">IF(Q5048&gt;0,INDEX(Q5048:Q17182,MATCH(TRUE,INDEX(Q5048:Q17182="",,),0)-1),"")</f>
        <v>2</v>
      </c>
      <c r="Q5048">
        <v>2</v>
      </c>
      <c r="R5048">
        <f>IF(P5048="","",0)</f>
        <v>0</v>
      </c>
    </row>
    <row r="5049" spans="1:18" x14ac:dyDescent="0.3">
      <c r="A5049" t="s">
        <v>666</v>
      </c>
      <c r="B5049" s="1">
        <v>38798</v>
      </c>
      <c r="C5049" t="s">
        <v>742</v>
      </c>
      <c r="D5049" t="s">
        <v>743</v>
      </c>
      <c r="E5049" t="s">
        <v>744</v>
      </c>
      <c r="G5049" t="s">
        <v>19</v>
      </c>
      <c r="H5049" t="s">
        <v>20</v>
      </c>
      <c r="I5049" t="s">
        <v>21</v>
      </c>
      <c r="J5049" t="s">
        <v>73</v>
      </c>
      <c r="K5049">
        <v>1123</v>
      </c>
      <c r="L5049">
        <v>9.5</v>
      </c>
      <c r="M5049" t="s">
        <v>701</v>
      </c>
      <c r="N5049">
        <v>15.42</v>
      </c>
      <c r="P5049" cm="1">
        <f t="array" ref="P5049">IF(Q5049&gt;0,INDEX(Q5049:Q17183,MATCH(TRUE,INDEX(Q5049:Q17183="",,),0)-1),"")</f>
        <v>2</v>
      </c>
      <c r="Q5049">
        <v>2</v>
      </c>
      <c r="R5049">
        <f>IF(P5049="","",0)</f>
        <v>0</v>
      </c>
    </row>
    <row r="5050" spans="1:18" x14ac:dyDescent="0.3">
      <c r="P5050" t="str" cm="1">
        <f t="array" ref="P5050">IF(Q5050&gt;0,INDEX(Q5050:Q17184,MATCH(TRUE,INDEX(Q5050:Q17184="",,),0)-1),"")</f>
        <v/>
      </c>
      <c r="R5050" t="str">
        <f>IF(P5050="","",0)</f>
        <v/>
      </c>
    </row>
    <row r="5051" spans="1:18" x14ac:dyDescent="0.3">
      <c r="A5051" t="s">
        <v>666</v>
      </c>
      <c r="B5051" s="1">
        <v>38798</v>
      </c>
      <c r="C5051" t="s">
        <v>742</v>
      </c>
      <c r="D5051" t="s">
        <v>745</v>
      </c>
      <c r="E5051" t="s">
        <v>746</v>
      </c>
      <c r="G5051" t="s">
        <v>19</v>
      </c>
      <c r="H5051" t="s">
        <v>20</v>
      </c>
      <c r="I5051" t="s">
        <v>45</v>
      </c>
      <c r="J5051" t="s">
        <v>93</v>
      </c>
      <c r="K5051">
        <v>13.3</v>
      </c>
      <c r="L5051">
        <v>144</v>
      </c>
      <c r="M5051" t="s">
        <v>677</v>
      </c>
      <c r="N5051">
        <v>144</v>
      </c>
      <c r="O5051" t="s">
        <v>24</v>
      </c>
      <c r="P5051" cm="1">
        <f t="array" ref="P5051">IF(Q5051&gt;0,INDEX(Q5051:Q17185,MATCH(TRUE,INDEX(Q5051:Q17185="",,),0)-1),"")</f>
        <v>3</v>
      </c>
      <c r="Q5051">
        <f>INT((ROW()-5051)/5)+1</f>
        <v>1</v>
      </c>
      <c r="R5051">
        <f>IF(P5051="","",0)</f>
        <v>0</v>
      </c>
    </row>
    <row r="5052" spans="1:18" x14ac:dyDescent="0.3">
      <c r="A5052" t="s">
        <v>666</v>
      </c>
      <c r="B5052" s="1">
        <v>38798</v>
      </c>
      <c r="C5052" t="s">
        <v>742</v>
      </c>
      <c r="D5052" t="s">
        <v>745</v>
      </c>
      <c r="E5052" t="s">
        <v>746</v>
      </c>
      <c r="G5052" t="s">
        <v>19</v>
      </c>
      <c r="H5052" t="s">
        <v>95</v>
      </c>
      <c r="I5052" t="s">
        <v>21</v>
      </c>
      <c r="J5052" t="s">
        <v>73</v>
      </c>
      <c r="K5052">
        <v>255</v>
      </c>
      <c r="L5052">
        <v>22.65</v>
      </c>
      <c r="M5052" t="s">
        <v>677</v>
      </c>
      <c r="N5052">
        <v>32.65</v>
      </c>
      <c r="O5052" t="s">
        <v>24</v>
      </c>
      <c r="P5052" cm="1">
        <f t="array" ref="P5052">IF(Q5052&gt;0,INDEX(Q5052:Q17186,MATCH(TRUE,INDEX(Q5052:Q17186="",,),0)-1),"")</f>
        <v>3</v>
      </c>
      <c r="Q5052">
        <f t="shared" ref="Q5052:Q5065" si="116">INT((ROW()-5051)/5)+1</f>
        <v>1</v>
      </c>
      <c r="R5052">
        <f>IF(P5052="","",0)</f>
        <v>0</v>
      </c>
    </row>
    <row r="5053" spans="1:18" x14ac:dyDescent="0.3">
      <c r="A5053" t="s">
        <v>666</v>
      </c>
      <c r="B5053" s="1">
        <v>38798</v>
      </c>
      <c r="C5053" t="s">
        <v>742</v>
      </c>
      <c r="D5053" t="s">
        <v>745</v>
      </c>
      <c r="E5053" t="s">
        <v>746</v>
      </c>
      <c r="G5053" t="s">
        <v>19</v>
      </c>
      <c r="H5053" t="s">
        <v>20</v>
      </c>
      <c r="I5053" t="s">
        <v>21</v>
      </c>
      <c r="J5053" t="s">
        <v>73</v>
      </c>
      <c r="K5053">
        <v>368</v>
      </c>
      <c r="L5053">
        <v>15.55</v>
      </c>
      <c r="M5053" t="s">
        <v>677</v>
      </c>
      <c r="N5053">
        <v>35.549999999999997</v>
      </c>
      <c r="O5053" t="s">
        <v>24</v>
      </c>
      <c r="P5053" cm="1">
        <f t="array" ref="P5053">IF(Q5053&gt;0,INDEX(Q5053:Q17187,MATCH(TRUE,INDEX(Q5053:Q17187="",,),0)-1),"")</f>
        <v>3</v>
      </c>
      <c r="Q5053">
        <f t="shared" si="116"/>
        <v>1</v>
      </c>
      <c r="R5053">
        <f>IF(P5053="","",0)</f>
        <v>0</v>
      </c>
    </row>
    <row r="5054" spans="1:18" x14ac:dyDescent="0.3">
      <c r="A5054" t="s">
        <v>666</v>
      </c>
      <c r="B5054" s="1">
        <v>38798</v>
      </c>
      <c r="C5054" t="s">
        <v>742</v>
      </c>
      <c r="D5054" t="s">
        <v>745</v>
      </c>
      <c r="E5054" t="s">
        <v>746</v>
      </c>
      <c r="G5054" s="6" t="s">
        <v>88</v>
      </c>
      <c r="H5054" t="s">
        <v>95</v>
      </c>
      <c r="I5054" t="s">
        <v>45</v>
      </c>
      <c r="J5054" t="s">
        <v>93</v>
      </c>
      <c r="K5054">
        <v>10</v>
      </c>
      <c r="L5054">
        <v>101</v>
      </c>
      <c r="M5054" t="s">
        <v>677</v>
      </c>
      <c r="N5054">
        <v>101</v>
      </c>
      <c r="O5054" t="s">
        <v>24</v>
      </c>
      <c r="P5054" cm="1">
        <f t="array" ref="P5054">IF(Q5054&gt;0,INDEX(Q5054:Q17188,MATCH(TRUE,INDEX(Q5054:Q17188="",,),0)-1),"")</f>
        <v>3</v>
      </c>
      <c r="Q5054">
        <f t="shared" si="116"/>
        <v>1</v>
      </c>
      <c r="R5054">
        <f>IF(P5054="","",0)</f>
        <v>0</v>
      </c>
    </row>
    <row r="5055" spans="1:18" x14ac:dyDescent="0.3">
      <c r="A5055" t="s">
        <v>666</v>
      </c>
      <c r="B5055" s="1">
        <v>38798</v>
      </c>
      <c r="C5055" t="s">
        <v>742</v>
      </c>
      <c r="D5055" t="s">
        <v>745</v>
      </c>
      <c r="E5055" t="s">
        <v>746</v>
      </c>
      <c r="G5055" s="6" t="s">
        <v>88</v>
      </c>
      <c r="H5055" t="s">
        <v>41</v>
      </c>
      <c r="I5055" t="s">
        <v>21</v>
      </c>
      <c r="J5055" t="s">
        <v>73</v>
      </c>
      <c r="K5055">
        <v>18</v>
      </c>
      <c r="L5055">
        <v>34</v>
      </c>
      <c r="M5055" t="s">
        <v>677</v>
      </c>
      <c r="N5055">
        <v>34</v>
      </c>
      <c r="O5055" t="s">
        <v>24</v>
      </c>
      <c r="P5055" cm="1">
        <f t="array" ref="P5055">IF(Q5055&gt;0,INDEX(Q5055:Q17189,MATCH(TRUE,INDEX(Q5055:Q17189="",,),0)-1),"")</f>
        <v>3</v>
      </c>
      <c r="Q5055">
        <f t="shared" si="116"/>
        <v>1</v>
      </c>
      <c r="R5055">
        <f>IF(P5055="","",0)</f>
        <v>0</v>
      </c>
    </row>
    <row r="5056" spans="1:18" x14ac:dyDescent="0.3">
      <c r="A5056" t="s">
        <v>666</v>
      </c>
      <c r="B5056" s="1">
        <v>38798</v>
      </c>
      <c r="C5056" t="s">
        <v>742</v>
      </c>
      <c r="D5056" t="s">
        <v>745</v>
      </c>
      <c r="E5056" t="s">
        <v>746</v>
      </c>
      <c r="G5056" t="s">
        <v>19</v>
      </c>
      <c r="H5056" t="s">
        <v>20</v>
      </c>
      <c r="I5056" t="s">
        <v>45</v>
      </c>
      <c r="J5056" t="s">
        <v>93</v>
      </c>
      <c r="K5056">
        <v>13.3</v>
      </c>
      <c r="L5056">
        <v>144</v>
      </c>
      <c r="M5056" t="s">
        <v>701</v>
      </c>
      <c r="N5056">
        <v>509.85</v>
      </c>
      <c r="P5056" cm="1">
        <f t="array" ref="P5056">IF(Q5056&gt;0,INDEX(Q5056:Q17190,MATCH(TRUE,INDEX(Q5056:Q17190="",,),0)-1),"")</f>
        <v>3</v>
      </c>
      <c r="Q5056">
        <f t="shared" si="116"/>
        <v>2</v>
      </c>
      <c r="R5056">
        <f>IF(P5056="","",0)</f>
        <v>0</v>
      </c>
    </row>
    <row r="5057" spans="1:18" x14ac:dyDescent="0.3">
      <c r="A5057" t="s">
        <v>666</v>
      </c>
      <c r="B5057" s="1">
        <v>38798</v>
      </c>
      <c r="C5057" t="s">
        <v>742</v>
      </c>
      <c r="D5057" t="s">
        <v>745</v>
      </c>
      <c r="E5057" t="s">
        <v>746</v>
      </c>
      <c r="G5057" t="s">
        <v>19</v>
      </c>
      <c r="H5057" t="s">
        <v>95</v>
      </c>
      <c r="I5057" t="s">
        <v>21</v>
      </c>
      <c r="J5057" t="s">
        <v>73</v>
      </c>
      <c r="K5057">
        <v>255</v>
      </c>
      <c r="L5057">
        <v>22.65</v>
      </c>
      <c r="M5057" t="s">
        <v>701</v>
      </c>
      <c r="N5057">
        <v>26.65</v>
      </c>
      <c r="P5057" cm="1">
        <f t="array" ref="P5057">IF(Q5057&gt;0,INDEX(Q5057:Q17191,MATCH(TRUE,INDEX(Q5057:Q17191="",,),0)-1),"")</f>
        <v>3</v>
      </c>
      <c r="Q5057">
        <f t="shared" si="116"/>
        <v>2</v>
      </c>
      <c r="R5057">
        <f>IF(P5057="","",0)</f>
        <v>0</v>
      </c>
    </row>
    <row r="5058" spans="1:18" x14ac:dyDescent="0.3">
      <c r="A5058" t="s">
        <v>666</v>
      </c>
      <c r="B5058" s="1">
        <v>38798</v>
      </c>
      <c r="C5058" t="s">
        <v>742</v>
      </c>
      <c r="D5058" t="s">
        <v>745</v>
      </c>
      <c r="E5058" t="s">
        <v>746</v>
      </c>
      <c r="G5058" t="s">
        <v>19</v>
      </c>
      <c r="H5058" t="s">
        <v>20</v>
      </c>
      <c r="I5058" t="s">
        <v>21</v>
      </c>
      <c r="J5058" t="s">
        <v>73</v>
      </c>
      <c r="K5058">
        <v>368</v>
      </c>
      <c r="L5058">
        <v>15.55</v>
      </c>
      <c r="M5058" t="s">
        <v>701</v>
      </c>
      <c r="N5058">
        <v>18.350000000000001</v>
      </c>
      <c r="P5058" cm="1">
        <f t="array" ref="P5058">IF(Q5058&gt;0,INDEX(Q5058:Q17192,MATCH(TRUE,INDEX(Q5058:Q17192="",,),0)-1),"")</f>
        <v>3</v>
      </c>
      <c r="Q5058">
        <f t="shared" si="116"/>
        <v>2</v>
      </c>
      <c r="R5058">
        <f>IF(P5058="","",0)</f>
        <v>0</v>
      </c>
    </row>
    <row r="5059" spans="1:18" x14ac:dyDescent="0.3">
      <c r="A5059" t="s">
        <v>666</v>
      </c>
      <c r="B5059" s="1">
        <v>38798</v>
      </c>
      <c r="C5059" t="s">
        <v>742</v>
      </c>
      <c r="D5059" t="s">
        <v>745</v>
      </c>
      <c r="E5059" t="s">
        <v>746</v>
      </c>
      <c r="G5059" s="6" t="s">
        <v>88</v>
      </c>
      <c r="H5059" t="s">
        <v>95</v>
      </c>
      <c r="I5059" t="s">
        <v>45</v>
      </c>
      <c r="J5059" t="s">
        <v>93</v>
      </c>
      <c r="K5059">
        <v>10</v>
      </c>
      <c r="L5059">
        <v>101</v>
      </c>
      <c r="M5059" t="s">
        <v>701</v>
      </c>
      <c r="N5059">
        <v>101</v>
      </c>
      <c r="P5059" cm="1">
        <f t="array" ref="P5059">IF(Q5059&gt;0,INDEX(Q5059:Q17193,MATCH(TRUE,INDEX(Q5059:Q17193="",,),0)-1),"")</f>
        <v>3</v>
      </c>
      <c r="Q5059">
        <f t="shared" si="116"/>
        <v>2</v>
      </c>
      <c r="R5059">
        <f>IF(P5059="","",0)</f>
        <v>0</v>
      </c>
    </row>
    <row r="5060" spans="1:18" x14ac:dyDescent="0.3">
      <c r="A5060" t="s">
        <v>666</v>
      </c>
      <c r="B5060" s="1">
        <v>38798</v>
      </c>
      <c r="C5060" t="s">
        <v>742</v>
      </c>
      <c r="D5060" t="s">
        <v>745</v>
      </c>
      <c r="E5060" t="s">
        <v>746</v>
      </c>
      <c r="G5060" s="6" t="s">
        <v>88</v>
      </c>
      <c r="H5060" t="s">
        <v>41</v>
      </c>
      <c r="I5060" t="s">
        <v>21</v>
      </c>
      <c r="J5060" t="s">
        <v>73</v>
      </c>
      <c r="K5060">
        <v>18</v>
      </c>
      <c r="L5060">
        <v>34</v>
      </c>
      <c r="M5060" t="s">
        <v>701</v>
      </c>
      <c r="N5060">
        <v>34</v>
      </c>
      <c r="P5060" cm="1">
        <f t="array" ref="P5060">IF(Q5060&gt;0,INDEX(Q5060:Q17194,MATCH(TRUE,INDEX(Q5060:Q17194="",,),0)-1),"")</f>
        <v>3</v>
      </c>
      <c r="Q5060">
        <f t="shared" si="116"/>
        <v>2</v>
      </c>
      <c r="R5060">
        <f>IF(P5060="","",0)</f>
        <v>0</v>
      </c>
    </row>
    <row r="5061" spans="1:18" x14ac:dyDescent="0.3">
      <c r="A5061" t="s">
        <v>666</v>
      </c>
      <c r="B5061" s="1">
        <v>38798</v>
      </c>
      <c r="C5061" t="s">
        <v>742</v>
      </c>
      <c r="D5061" t="s">
        <v>745</v>
      </c>
      <c r="E5061" t="s">
        <v>746</v>
      </c>
      <c r="G5061" t="s">
        <v>19</v>
      </c>
      <c r="H5061" t="s">
        <v>20</v>
      </c>
      <c r="I5061" t="s">
        <v>45</v>
      </c>
      <c r="J5061" t="s">
        <v>93</v>
      </c>
      <c r="K5061">
        <v>13.3</v>
      </c>
      <c r="L5061">
        <v>144</v>
      </c>
      <c r="M5061" t="s">
        <v>686</v>
      </c>
      <c r="N5061">
        <v>144</v>
      </c>
      <c r="P5061" cm="1">
        <f t="array" ref="P5061">IF(Q5061&gt;0,INDEX(Q5061:Q17195,MATCH(TRUE,INDEX(Q5061:Q17195="",,),0)-1),"")</f>
        <v>3</v>
      </c>
      <c r="Q5061">
        <f t="shared" si="116"/>
        <v>3</v>
      </c>
      <c r="R5061">
        <f>IF(P5061="","",0)</f>
        <v>0</v>
      </c>
    </row>
    <row r="5062" spans="1:18" x14ac:dyDescent="0.3">
      <c r="A5062" t="s">
        <v>666</v>
      </c>
      <c r="B5062" s="1">
        <v>38798</v>
      </c>
      <c r="C5062" t="s">
        <v>742</v>
      </c>
      <c r="D5062" t="s">
        <v>745</v>
      </c>
      <c r="E5062" t="s">
        <v>746</v>
      </c>
      <c r="G5062" t="s">
        <v>19</v>
      </c>
      <c r="H5062" t="s">
        <v>95</v>
      </c>
      <c r="I5062" t="s">
        <v>21</v>
      </c>
      <c r="J5062" t="s">
        <v>73</v>
      </c>
      <c r="K5062">
        <v>255</v>
      </c>
      <c r="L5062">
        <v>22.65</v>
      </c>
      <c r="M5062" t="s">
        <v>686</v>
      </c>
      <c r="N5062">
        <v>40</v>
      </c>
      <c r="P5062" cm="1">
        <f t="array" ref="P5062">IF(Q5062&gt;0,INDEX(Q5062:Q17196,MATCH(TRUE,INDEX(Q5062:Q17196="",,),0)-1),"")</f>
        <v>3</v>
      </c>
      <c r="Q5062">
        <f t="shared" si="116"/>
        <v>3</v>
      </c>
      <c r="R5062">
        <f>IF(P5062="","",0)</f>
        <v>0</v>
      </c>
    </row>
    <row r="5063" spans="1:18" x14ac:dyDescent="0.3">
      <c r="A5063" t="s">
        <v>666</v>
      </c>
      <c r="B5063" s="1">
        <v>38798</v>
      </c>
      <c r="C5063" t="s">
        <v>742</v>
      </c>
      <c r="D5063" t="s">
        <v>745</v>
      </c>
      <c r="E5063" t="s">
        <v>746</v>
      </c>
      <c r="G5063" t="s">
        <v>19</v>
      </c>
      <c r="H5063" t="s">
        <v>20</v>
      </c>
      <c r="I5063" t="s">
        <v>21</v>
      </c>
      <c r="J5063" t="s">
        <v>73</v>
      </c>
      <c r="K5063">
        <v>368</v>
      </c>
      <c r="L5063">
        <v>15.55</v>
      </c>
      <c r="M5063" t="s">
        <v>686</v>
      </c>
      <c r="N5063">
        <v>18</v>
      </c>
      <c r="P5063" cm="1">
        <f t="array" ref="P5063">IF(Q5063&gt;0,INDEX(Q5063:Q17197,MATCH(TRUE,INDEX(Q5063:Q17197="",,),0)-1),"")</f>
        <v>3</v>
      </c>
      <c r="Q5063">
        <f t="shared" si="116"/>
        <v>3</v>
      </c>
      <c r="R5063">
        <f>IF(P5063="","",0)</f>
        <v>0</v>
      </c>
    </row>
    <row r="5064" spans="1:18" x14ac:dyDescent="0.3">
      <c r="A5064" t="s">
        <v>666</v>
      </c>
      <c r="B5064" s="1">
        <v>38798</v>
      </c>
      <c r="C5064" t="s">
        <v>742</v>
      </c>
      <c r="D5064" t="s">
        <v>745</v>
      </c>
      <c r="E5064" t="s">
        <v>746</v>
      </c>
      <c r="G5064" s="6" t="s">
        <v>88</v>
      </c>
      <c r="H5064" t="s">
        <v>95</v>
      </c>
      <c r="I5064" t="s">
        <v>45</v>
      </c>
      <c r="J5064" t="s">
        <v>93</v>
      </c>
      <c r="K5064">
        <v>10</v>
      </c>
      <c r="L5064">
        <v>101</v>
      </c>
      <c r="M5064" t="s">
        <v>686</v>
      </c>
      <c r="N5064">
        <v>101</v>
      </c>
      <c r="P5064" cm="1">
        <f t="array" ref="P5064">IF(Q5064&gt;0,INDEX(Q5064:Q17198,MATCH(TRUE,INDEX(Q5064:Q17198="",,),0)-1),"")</f>
        <v>3</v>
      </c>
      <c r="Q5064">
        <f t="shared" si="116"/>
        <v>3</v>
      </c>
      <c r="R5064">
        <f>IF(P5064="","",0)</f>
        <v>0</v>
      </c>
    </row>
    <row r="5065" spans="1:18" x14ac:dyDescent="0.3">
      <c r="A5065" t="s">
        <v>666</v>
      </c>
      <c r="B5065" s="1">
        <v>38798</v>
      </c>
      <c r="C5065" t="s">
        <v>742</v>
      </c>
      <c r="D5065" t="s">
        <v>745</v>
      </c>
      <c r="E5065" t="s">
        <v>746</v>
      </c>
      <c r="G5065" s="6" t="s">
        <v>88</v>
      </c>
      <c r="H5065" t="s">
        <v>41</v>
      </c>
      <c r="I5065" t="s">
        <v>21</v>
      </c>
      <c r="J5065" t="s">
        <v>73</v>
      </c>
      <c r="K5065">
        <v>18</v>
      </c>
      <c r="L5065">
        <v>34</v>
      </c>
      <c r="M5065" t="s">
        <v>686</v>
      </c>
      <c r="N5065">
        <v>34</v>
      </c>
      <c r="P5065" cm="1">
        <f t="array" ref="P5065">IF(Q5065&gt;0,INDEX(Q5065:Q17199,MATCH(TRUE,INDEX(Q5065:Q17199="",,),0)-1),"")</f>
        <v>3</v>
      </c>
      <c r="Q5065">
        <f t="shared" si="116"/>
        <v>3</v>
      </c>
      <c r="R5065">
        <f>IF(P5065="","",0)</f>
        <v>0</v>
      </c>
    </row>
    <row r="5066" spans="1:18" x14ac:dyDescent="0.3">
      <c r="P5066" t="str" cm="1">
        <f t="array" ref="P5066">IF(Q5066&gt;0,INDEX(Q5066:Q17200,MATCH(TRUE,INDEX(Q5066:Q17200="",,),0)-1),"")</f>
        <v/>
      </c>
      <c r="R5066" t="str">
        <f>IF(P5066="","",0)</f>
        <v/>
      </c>
    </row>
    <row r="5067" spans="1:18" x14ac:dyDescent="0.3">
      <c r="A5067" t="s">
        <v>666</v>
      </c>
      <c r="B5067" s="1">
        <v>38798</v>
      </c>
      <c r="C5067" t="s">
        <v>742</v>
      </c>
      <c r="D5067" t="s">
        <v>747</v>
      </c>
      <c r="E5067" t="s">
        <v>748</v>
      </c>
      <c r="G5067" t="s">
        <v>19</v>
      </c>
      <c r="H5067" t="s">
        <v>20</v>
      </c>
      <c r="I5067" t="s">
        <v>45</v>
      </c>
      <c r="J5067" t="s">
        <v>93</v>
      </c>
      <c r="K5067">
        <v>34.4</v>
      </c>
      <c r="L5067">
        <v>133</v>
      </c>
      <c r="M5067" t="s">
        <v>677</v>
      </c>
      <c r="N5067">
        <v>153</v>
      </c>
      <c r="O5067" t="s">
        <v>24</v>
      </c>
      <c r="P5067" cm="1">
        <f t="array" ref="P5067">IF(Q5067&gt;0,INDEX(Q5067:Q17201,MATCH(TRUE,INDEX(Q5067:Q17201="",,),0)-1),"")</f>
        <v>2</v>
      </c>
      <c r="Q5067">
        <v>1</v>
      </c>
      <c r="R5067">
        <f>IF(P5067="","",0)</f>
        <v>0</v>
      </c>
    </row>
    <row r="5068" spans="1:18" x14ac:dyDescent="0.3">
      <c r="A5068" t="s">
        <v>666</v>
      </c>
      <c r="B5068" s="1">
        <v>38798</v>
      </c>
      <c r="C5068" t="s">
        <v>742</v>
      </c>
      <c r="D5068" t="s">
        <v>747</v>
      </c>
      <c r="E5068" t="s">
        <v>748</v>
      </c>
      <c r="G5068" t="s">
        <v>19</v>
      </c>
      <c r="H5068" t="s">
        <v>95</v>
      </c>
      <c r="I5068" t="s">
        <v>21</v>
      </c>
      <c r="J5068" t="s">
        <v>73</v>
      </c>
      <c r="K5068">
        <v>104</v>
      </c>
      <c r="L5068">
        <v>23.2</v>
      </c>
      <c r="M5068" t="s">
        <v>677</v>
      </c>
      <c r="N5068">
        <v>28.2</v>
      </c>
      <c r="O5068" t="s">
        <v>24</v>
      </c>
      <c r="P5068" cm="1">
        <f t="array" ref="P5068">IF(Q5068&gt;0,INDEX(Q5068:Q17202,MATCH(TRUE,INDEX(Q5068:Q17202="",,),0)-1),"")</f>
        <v>2</v>
      </c>
      <c r="Q5068">
        <v>1</v>
      </c>
      <c r="R5068">
        <f>IF(P5068="","",0)</f>
        <v>0</v>
      </c>
    </row>
    <row r="5069" spans="1:18" x14ac:dyDescent="0.3">
      <c r="A5069" t="s">
        <v>666</v>
      </c>
      <c r="B5069" s="1">
        <v>38798</v>
      </c>
      <c r="C5069" t="s">
        <v>742</v>
      </c>
      <c r="D5069" t="s">
        <v>747</v>
      </c>
      <c r="E5069" t="s">
        <v>748</v>
      </c>
      <c r="G5069" t="s">
        <v>19</v>
      </c>
      <c r="H5069" t="s">
        <v>20</v>
      </c>
      <c r="I5069" t="s">
        <v>21</v>
      </c>
      <c r="J5069" t="s">
        <v>73</v>
      </c>
      <c r="K5069">
        <v>685</v>
      </c>
      <c r="L5069">
        <v>16.3</v>
      </c>
      <c r="M5069" t="s">
        <v>677</v>
      </c>
      <c r="N5069">
        <v>36.299999999999997</v>
      </c>
      <c r="O5069" t="s">
        <v>24</v>
      </c>
      <c r="P5069" cm="1">
        <f t="array" ref="P5069">IF(Q5069&gt;0,INDEX(Q5069:Q17203,MATCH(TRUE,INDEX(Q5069:Q17203="",,),0)-1),"")</f>
        <v>2</v>
      </c>
      <c r="Q5069">
        <v>1</v>
      </c>
      <c r="R5069">
        <f>IF(P5069="","",0)</f>
        <v>0</v>
      </c>
    </row>
    <row r="5070" spans="1:18" x14ac:dyDescent="0.3">
      <c r="A5070" t="s">
        <v>666</v>
      </c>
      <c r="B5070" s="1">
        <v>38798</v>
      </c>
      <c r="C5070" t="s">
        <v>742</v>
      </c>
      <c r="D5070" t="s">
        <v>747</v>
      </c>
      <c r="E5070" t="s">
        <v>748</v>
      </c>
      <c r="G5070" s="6" t="s">
        <v>88</v>
      </c>
      <c r="H5070" t="s">
        <v>41</v>
      </c>
      <c r="I5070" t="s">
        <v>21</v>
      </c>
      <c r="J5070" t="s">
        <v>73</v>
      </c>
      <c r="K5070">
        <v>30</v>
      </c>
      <c r="L5070">
        <v>30</v>
      </c>
      <c r="M5070" t="s">
        <v>677</v>
      </c>
      <c r="N5070">
        <v>30</v>
      </c>
      <c r="O5070" t="s">
        <v>24</v>
      </c>
      <c r="P5070" cm="1">
        <f t="array" ref="P5070">IF(Q5070&gt;0,INDEX(Q5070:Q17204,MATCH(TRUE,INDEX(Q5070:Q17204="",,),0)-1),"")</f>
        <v>2</v>
      </c>
      <c r="Q5070">
        <v>1</v>
      </c>
      <c r="R5070">
        <f>IF(P5070="","",0)</f>
        <v>0</v>
      </c>
    </row>
    <row r="5071" spans="1:18" x14ac:dyDescent="0.3">
      <c r="A5071" t="s">
        <v>666</v>
      </c>
      <c r="B5071" s="1">
        <v>38798</v>
      </c>
      <c r="C5071" t="s">
        <v>742</v>
      </c>
      <c r="D5071" t="s">
        <v>747</v>
      </c>
      <c r="E5071" t="s">
        <v>748</v>
      </c>
      <c r="G5071" t="s">
        <v>19</v>
      </c>
      <c r="H5071" t="s">
        <v>20</v>
      </c>
      <c r="I5071" t="s">
        <v>45</v>
      </c>
      <c r="J5071" t="s">
        <v>93</v>
      </c>
      <c r="K5071">
        <v>34.4</v>
      </c>
      <c r="L5071">
        <v>133</v>
      </c>
      <c r="M5071" t="s">
        <v>701</v>
      </c>
      <c r="N5071">
        <v>264.38</v>
      </c>
      <c r="P5071" cm="1">
        <f t="array" ref="P5071">IF(Q5071&gt;0,INDEX(Q5071:Q17205,MATCH(TRUE,INDEX(Q5071:Q17205="",,),0)-1),"")</f>
        <v>2</v>
      </c>
      <c r="Q5071">
        <v>2</v>
      </c>
      <c r="R5071">
        <f>IF(P5071="","",0)</f>
        <v>0</v>
      </c>
    </row>
    <row r="5072" spans="1:18" x14ac:dyDescent="0.3">
      <c r="A5072" t="s">
        <v>666</v>
      </c>
      <c r="B5072" s="1">
        <v>38798</v>
      </c>
      <c r="C5072" t="s">
        <v>742</v>
      </c>
      <c r="D5072" t="s">
        <v>747</v>
      </c>
      <c r="E5072" t="s">
        <v>748</v>
      </c>
      <c r="G5072" t="s">
        <v>19</v>
      </c>
      <c r="H5072" t="s">
        <v>95</v>
      </c>
      <c r="I5072" t="s">
        <v>21</v>
      </c>
      <c r="J5072" t="s">
        <v>73</v>
      </c>
      <c r="K5072">
        <v>104</v>
      </c>
      <c r="L5072">
        <v>23.2</v>
      </c>
      <c r="M5072" t="s">
        <v>701</v>
      </c>
      <c r="N5072">
        <v>26.35</v>
      </c>
      <c r="P5072" cm="1">
        <f t="array" ref="P5072">IF(Q5072&gt;0,INDEX(Q5072:Q17206,MATCH(TRUE,INDEX(Q5072:Q17206="",,),0)-1),"")</f>
        <v>2</v>
      </c>
      <c r="Q5072">
        <v>2</v>
      </c>
      <c r="R5072">
        <f>IF(P5072="","",0)</f>
        <v>0</v>
      </c>
    </row>
    <row r="5073" spans="1:18" x14ac:dyDescent="0.3">
      <c r="A5073" t="s">
        <v>666</v>
      </c>
      <c r="B5073" s="1">
        <v>38798</v>
      </c>
      <c r="C5073" t="s">
        <v>742</v>
      </c>
      <c r="D5073" t="s">
        <v>747</v>
      </c>
      <c r="E5073" t="s">
        <v>748</v>
      </c>
      <c r="G5073" t="s">
        <v>19</v>
      </c>
      <c r="H5073" t="s">
        <v>20</v>
      </c>
      <c r="I5073" t="s">
        <v>21</v>
      </c>
      <c r="J5073" t="s">
        <v>73</v>
      </c>
      <c r="K5073">
        <v>685</v>
      </c>
      <c r="L5073">
        <v>16.3</v>
      </c>
      <c r="M5073" t="s">
        <v>701</v>
      </c>
      <c r="N5073">
        <v>20.350000000000001</v>
      </c>
      <c r="P5073" cm="1">
        <f t="array" ref="P5073">IF(Q5073&gt;0,INDEX(Q5073:Q17207,MATCH(TRUE,INDEX(Q5073:Q17207="",,),0)-1),"")</f>
        <v>2</v>
      </c>
      <c r="Q5073">
        <v>2</v>
      </c>
      <c r="R5073">
        <f>IF(P5073="","",0)</f>
        <v>0</v>
      </c>
    </row>
    <row r="5074" spans="1:18" x14ac:dyDescent="0.3">
      <c r="A5074" t="s">
        <v>666</v>
      </c>
      <c r="B5074" s="1">
        <v>38798</v>
      </c>
      <c r="C5074" t="s">
        <v>742</v>
      </c>
      <c r="D5074" t="s">
        <v>747</v>
      </c>
      <c r="E5074" t="s">
        <v>748</v>
      </c>
      <c r="G5074" s="6" t="s">
        <v>88</v>
      </c>
      <c r="H5074" t="s">
        <v>41</v>
      </c>
      <c r="I5074" t="s">
        <v>21</v>
      </c>
      <c r="J5074" t="s">
        <v>73</v>
      </c>
      <c r="K5074">
        <v>30</v>
      </c>
      <c r="L5074">
        <v>30</v>
      </c>
      <c r="M5074" t="s">
        <v>701</v>
      </c>
      <c r="N5074">
        <v>30</v>
      </c>
      <c r="P5074" cm="1">
        <f t="array" ref="P5074">IF(Q5074&gt;0,INDEX(Q5074:Q17208,MATCH(TRUE,INDEX(Q5074:Q17208="",,),0)-1),"")</f>
        <v>2</v>
      </c>
      <c r="Q5074">
        <v>2</v>
      </c>
      <c r="R5074">
        <f>IF(P5074="","",0)</f>
        <v>0</v>
      </c>
    </row>
    <row r="5075" spans="1:18" x14ac:dyDescent="0.3">
      <c r="P5075" t="str" cm="1">
        <f t="array" ref="P5075">IF(Q5075&gt;0,INDEX(Q5075:Q17209,MATCH(TRUE,INDEX(Q5075:Q17209="",,),0)-1),"")</f>
        <v/>
      </c>
      <c r="R5075" t="str">
        <f>IF(P5075="","",0)</f>
        <v/>
      </c>
    </row>
    <row r="5076" spans="1:18" x14ac:dyDescent="0.3">
      <c r="A5076" t="s">
        <v>666</v>
      </c>
      <c r="B5076" s="1">
        <v>38798</v>
      </c>
      <c r="C5076" t="s">
        <v>742</v>
      </c>
      <c r="D5076" t="s">
        <v>749</v>
      </c>
      <c r="E5076" t="s">
        <v>750</v>
      </c>
      <c r="G5076" t="s">
        <v>19</v>
      </c>
      <c r="H5076" t="s">
        <v>20</v>
      </c>
      <c r="I5076" t="s">
        <v>45</v>
      </c>
      <c r="J5076" t="s">
        <v>93</v>
      </c>
      <c r="K5076">
        <v>31.4</v>
      </c>
      <c r="L5076">
        <v>144</v>
      </c>
      <c r="M5076" t="s">
        <v>677</v>
      </c>
      <c r="N5076">
        <v>144</v>
      </c>
      <c r="O5076" t="s">
        <v>24</v>
      </c>
      <c r="P5076" cm="1">
        <f t="array" ref="P5076">IF(Q5076&gt;0,INDEX(Q5076:Q17210,MATCH(TRUE,INDEX(Q5076:Q17210="",,),0)-1),"")</f>
        <v>3</v>
      </c>
      <c r="Q5076">
        <v>1</v>
      </c>
      <c r="R5076">
        <f>IF(P5076="","",0)</f>
        <v>0</v>
      </c>
    </row>
    <row r="5077" spans="1:18" x14ac:dyDescent="0.3">
      <c r="A5077" t="s">
        <v>666</v>
      </c>
      <c r="B5077" s="1">
        <v>38798</v>
      </c>
      <c r="C5077" t="s">
        <v>742</v>
      </c>
      <c r="D5077" t="s">
        <v>749</v>
      </c>
      <c r="E5077" t="s">
        <v>750</v>
      </c>
      <c r="G5077" t="s">
        <v>19</v>
      </c>
      <c r="H5077" t="s">
        <v>95</v>
      </c>
      <c r="I5077" t="s">
        <v>21</v>
      </c>
      <c r="J5077" t="s">
        <v>73</v>
      </c>
      <c r="K5077">
        <v>425</v>
      </c>
      <c r="L5077">
        <v>21.25</v>
      </c>
      <c r="M5077" t="s">
        <v>677</v>
      </c>
      <c r="N5077">
        <v>28.25</v>
      </c>
      <c r="O5077" t="s">
        <v>24</v>
      </c>
      <c r="P5077" cm="1">
        <f t="array" ref="P5077">IF(Q5077&gt;0,INDEX(Q5077:Q17211,MATCH(TRUE,INDEX(Q5077:Q17211="",,),0)-1),"")</f>
        <v>3</v>
      </c>
      <c r="Q5077">
        <v>1</v>
      </c>
      <c r="R5077">
        <f>IF(P5077="","",0)</f>
        <v>0</v>
      </c>
    </row>
    <row r="5078" spans="1:18" x14ac:dyDescent="0.3">
      <c r="A5078" t="s">
        <v>666</v>
      </c>
      <c r="B5078" s="1">
        <v>38798</v>
      </c>
      <c r="C5078" t="s">
        <v>742</v>
      </c>
      <c r="D5078" t="s">
        <v>749</v>
      </c>
      <c r="E5078" t="s">
        <v>750</v>
      </c>
      <c r="G5078" t="s">
        <v>19</v>
      </c>
      <c r="H5078" t="s">
        <v>20</v>
      </c>
      <c r="I5078" t="s">
        <v>21</v>
      </c>
      <c r="J5078" t="s">
        <v>73</v>
      </c>
      <c r="K5078">
        <v>616</v>
      </c>
      <c r="L5078">
        <v>15.7</v>
      </c>
      <c r="M5078" t="s">
        <v>677</v>
      </c>
      <c r="N5078">
        <v>35.700000000000003</v>
      </c>
      <c r="O5078" t="s">
        <v>24</v>
      </c>
      <c r="P5078" cm="1">
        <f t="array" ref="P5078">IF(Q5078&gt;0,INDEX(Q5078:Q17212,MATCH(TRUE,INDEX(Q5078:Q17212="",,),0)-1),"")</f>
        <v>3</v>
      </c>
      <c r="Q5078">
        <v>1</v>
      </c>
      <c r="R5078">
        <f>IF(P5078="","",0)</f>
        <v>0</v>
      </c>
    </row>
    <row r="5079" spans="1:18" x14ac:dyDescent="0.3">
      <c r="A5079" t="s">
        <v>666</v>
      </c>
      <c r="B5079" s="1">
        <v>38798</v>
      </c>
      <c r="C5079" t="s">
        <v>742</v>
      </c>
      <c r="D5079" t="s">
        <v>749</v>
      </c>
      <c r="E5079" t="s">
        <v>750</v>
      </c>
      <c r="G5079" s="6" t="s">
        <v>88</v>
      </c>
      <c r="H5079" t="s">
        <v>95</v>
      </c>
      <c r="I5079" t="s">
        <v>45</v>
      </c>
      <c r="J5079" t="s">
        <v>93</v>
      </c>
      <c r="K5079">
        <v>18.399999999999999</v>
      </c>
      <c r="L5079">
        <v>94</v>
      </c>
      <c r="M5079" t="s">
        <v>677</v>
      </c>
      <c r="N5079">
        <v>94</v>
      </c>
      <c r="O5079" t="s">
        <v>24</v>
      </c>
      <c r="P5079" cm="1">
        <f t="array" ref="P5079">IF(Q5079&gt;0,INDEX(Q5079:Q17213,MATCH(TRUE,INDEX(Q5079:Q17213="",,),0)-1),"")</f>
        <v>3</v>
      </c>
      <c r="Q5079">
        <v>1</v>
      </c>
      <c r="R5079">
        <f>IF(P5079="","",0)</f>
        <v>0</v>
      </c>
    </row>
    <row r="5080" spans="1:18" x14ac:dyDescent="0.3">
      <c r="A5080" t="s">
        <v>666</v>
      </c>
      <c r="B5080" s="1">
        <v>38798</v>
      </c>
      <c r="C5080" t="s">
        <v>742</v>
      </c>
      <c r="D5080" t="s">
        <v>749</v>
      </c>
      <c r="E5080" t="s">
        <v>750</v>
      </c>
      <c r="G5080" t="s">
        <v>19</v>
      </c>
      <c r="H5080" t="s">
        <v>20</v>
      </c>
      <c r="I5080" t="s">
        <v>45</v>
      </c>
      <c r="J5080" t="s">
        <v>93</v>
      </c>
      <c r="K5080">
        <v>31.4</v>
      </c>
      <c r="L5080">
        <v>144</v>
      </c>
      <c r="M5080" t="s">
        <v>686</v>
      </c>
      <c r="N5080">
        <v>144</v>
      </c>
      <c r="P5080" cm="1">
        <f t="array" ref="P5080">IF(Q5080&gt;0,INDEX(Q5080:Q17214,MATCH(TRUE,INDEX(Q5080:Q17214="",,),0)-1),"")</f>
        <v>3</v>
      </c>
      <c r="Q5080">
        <v>2</v>
      </c>
      <c r="R5080">
        <f>IF(P5080="","",0)</f>
        <v>0</v>
      </c>
    </row>
    <row r="5081" spans="1:18" x14ac:dyDescent="0.3">
      <c r="A5081" t="s">
        <v>666</v>
      </c>
      <c r="B5081" s="1">
        <v>38798</v>
      </c>
      <c r="C5081" t="s">
        <v>742</v>
      </c>
      <c r="D5081" t="s">
        <v>749</v>
      </c>
      <c r="E5081" t="s">
        <v>750</v>
      </c>
      <c r="G5081" t="s">
        <v>19</v>
      </c>
      <c r="H5081" t="s">
        <v>95</v>
      </c>
      <c r="I5081" t="s">
        <v>21</v>
      </c>
      <c r="J5081" t="s">
        <v>73</v>
      </c>
      <c r="K5081">
        <v>425</v>
      </c>
      <c r="L5081">
        <v>21.25</v>
      </c>
      <c r="M5081" t="s">
        <v>686</v>
      </c>
      <c r="N5081">
        <v>36</v>
      </c>
      <c r="P5081" cm="1">
        <f t="array" ref="P5081">IF(Q5081&gt;0,INDEX(Q5081:Q17215,MATCH(TRUE,INDEX(Q5081:Q17215="",,),0)-1),"")</f>
        <v>3</v>
      </c>
      <c r="Q5081">
        <v>2</v>
      </c>
      <c r="R5081">
        <f>IF(P5081="","",0)</f>
        <v>0</v>
      </c>
    </row>
    <row r="5082" spans="1:18" x14ac:dyDescent="0.3">
      <c r="A5082" t="s">
        <v>666</v>
      </c>
      <c r="B5082" s="1">
        <v>38798</v>
      </c>
      <c r="C5082" t="s">
        <v>742</v>
      </c>
      <c r="D5082" t="s">
        <v>749</v>
      </c>
      <c r="E5082" t="s">
        <v>750</v>
      </c>
      <c r="G5082" t="s">
        <v>19</v>
      </c>
      <c r="H5082" t="s">
        <v>20</v>
      </c>
      <c r="I5082" t="s">
        <v>21</v>
      </c>
      <c r="J5082" t="s">
        <v>73</v>
      </c>
      <c r="K5082">
        <v>616</v>
      </c>
      <c r="L5082">
        <v>15.7</v>
      </c>
      <c r="M5082" t="s">
        <v>686</v>
      </c>
      <c r="N5082">
        <v>16.8</v>
      </c>
      <c r="P5082" cm="1">
        <f t="array" ref="P5082">IF(Q5082&gt;0,INDEX(Q5082:Q17216,MATCH(TRUE,INDEX(Q5082:Q17216="",,),0)-1),"")</f>
        <v>3</v>
      </c>
      <c r="Q5082">
        <v>2</v>
      </c>
      <c r="R5082">
        <f>IF(P5082="","",0)</f>
        <v>0</v>
      </c>
    </row>
    <row r="5083" spans="1:18" x14ac:dyDescent="0.3">
      <c r="A5083" t="s">
        <v>666</v>
      </c>
      <c r="B5083" s="1">
        <v>38798</v>
      </c>
      <c r="C5083" t="s">
        <v>742</v>
      </c>
      <c r="D5083" t="s">
        <v>749</v>
      </c>
      <c r="E5083" t="s">
        <v>750</v>
      </c>
      <c r="G5083" s="6" t="s">
        <v>88</v>
      </c>
      <c r="H5083" t="s">
        <v>95</v>
      </c>
      <c r="I5083" t="s">
        <v>45</v>
      </c>
      <c r="J5083" t="s">
        <v>93</v>
      </c>
      <c r="K5083">
        <v>18.399999999999999</v>
      </c>
      <c r="L5083">
        <v>94</v>
      </c>
      <c r="M5083" t="s">
        <v>686</v>
      </c>
      <c r="N5083">
        <v>94</v>
      </c>
      <c r="P5083" cm="1">
        <f t="array" ref="P5083">IF(Q5083&gt;0,INDEX(Q5083:Q17217,MATCH(TRUE,INDEX(Q5083:Q17217="",,),0)-1),"")</f>
        <v>3</v>
      </c>
      <c r="Q5083">
        <v>2</v>
      </c>
      <c r="R5083">
        <f>IF(P5083="","",0)</f>
        <v>0</v>
      </c>
    </row>
    <row r="5084" spans="1:18" x14ac:dyDescent="0.3">
      <c r="A5084" t="s">
        <v>666</v>
      </c>
      <c r="B5084" s="1">
        <v>38798</v>
      </c>
      <c r="C5084" t="s">
        <v>742</v>
      </c>
      <c r="D5084" t="s">
        <v>749</v>
      </c>
      <c r="E5084" t="s">
        <v>750</v>
      </c>
      <c r="G5084" t="s">
        <v>19</v>
      </c>
      <c r="H5084" t="s">
        <v>20</v>
      </c>
      <c r="I5084" t="s">
        <v>45</v>
      </c>
      <c r="J5084" t="s">
        <v>93</v>
      </c>
      <c r="K5084">
        <v>31.4</v>
      </c>
      <c r="L5084">
        <v>144</v>
      </c>
      <c r="M5084" t="s">
        <v>701</v>
      </c>
      <c r="N5084">
        <v>350.62</v>
      </c>
      <c r="P5084" cm="1">
        <f t="array" ref="P5084">IF(Q5084&gt;0,INDEX(Q5084:Q17218,MATCH(TRUE,INDEX(Q5084:Q17218="",,),0)-1),"")</f>
        <v>3</v>
      </c>
      <c r="Q5084">
        <v>3</v>
      </c>
      <c r="R5084">
        <f>IF(P5084="","",0)</f>
        <v>0</v>
      </c>
    </row>
    <row r="5085" spans="1:18" x14ac:dyDescent="0.3">
      <c r="A5085" t="s">
        <v>666</v>
      </c>
      <c r="B5085" s="1">
        <v>38798</v>
      </c>
      <c r="C5085" t="s">
        <v>742</v>
      </c>
      <c r="D5085" t="s">
        <v>749</v>
      </c>
      <c r="E5085" t="s">
        <v>750</v>
      </c>
      <c r="G5085" t="s">
        <v>19</v>
      </c>
      <c r="H5085" t="s">
        <v>95</v>
      </c>
      <c r="I5085" t="s">
        <v>21</v>
      </c>
      <c r="J5085" t="s">
        <v>73</v>
      </c>
      <c r="K5085">
        <v>425</v>
      </c>
      <c r="L5085">
        <v>21.25</v>
      </c>
      <c r="M5085" t="s">
        <v>701</v>
      </c>
      <c r="N5085">
        <v>21.25</v>
      </c>
      <c r="P5085" cm="1">
        <f t="array" ref="P5085">IF(Q5085&gt;0,INDEX(Q5085:Q17219,MATCH(TRUE,INDEX(Q5085:Q17219="",,),0)-1),"")</f>
        <v>3</v>
      </c>
      <c r="Q5085">
        <v>3</v>
      </c>
      <c r="R5085">
        <f>IF(P5085="","",0)</f>
        <v>0</v>
      </c>
    </row>
    <row r="5086" spans="1:18" x14ac:dyDescent="0.3">
      <c r="A5086" t="s">
        <v>666</v>
      </c>
      <c r="B5086" s="1">
        <v>38798</v>
      </c>
      <c r="C5086" t="s">
        <v>742</v>
      </c>
      <c r="D5086" t="s">
        <v>749</v>
      </c>
      <c r="E5086" t="s">
        <v>750</v>
      </c>
      <c r="G5086" t="s">
        <v>19</v>
      </c>
      <c r="H5086" t="s">
        <v>20</v>
      </c>
      <c r="I5086" t="s">
        <v>21</v>
      </c>
      <c r="J5086" t="s">
        <v>73</v>
      </c>
      <c r="K5086">
        <v>616</v>
      </c>
      <c r="L5086">
        <v>15.7</v>
      </c>
      <c r="M5086" t="s">
        <v>701</v>
      </c>
      <c r="N5086">
        <v>15.7</v>
      </c>
      <c r="P5086" cm="1">
        <f t="array" ref="P5086">IF(Q5086&gt;0,INDEX(Q5086:Q17220,MATCH(TRUE,INDEX(Q5086:Q17220="",,),0)-1),"")</f>
        <v>3</v>
      </c>
      <c r="Q5086">
        <v>3</v>
      </c>
      <c r="R5086">
        <f>IF(P5086="","",0)</f>
        <v>0</v>
      </c>
    </row>
    <row r="5087" spans="1:18" x14ac:dyDescent="0.3">
      <c r="A5087" t="s">
        <v>666</v>
      </c>
      <c r="B5087" s="1">
        <v>38798</v>
      </c>
      <c r="C5087" t="s">
        <v>742</v>
      </c>
      <c r="D5087" t="s">
        <v>749</v>
      </c>
      <c r="E5087" t="s">
        <v>750</v>
      </c>
      <c r="G5087" s="6" t="s">
        <v>88</v>
      </c>
      <c r="H5087" t="s">
        <v>95</v>
      </c>
      <c r="I5087" t="s">
        <v>45</v>
      </c>
      <c r="J5087" t="s">
        <v>93</v>
      </c>
      <c r="K5087">
        <v>18.399999999999999</v>
      </c>
      <c r="L5087">
        <v>94</v>
      </c>
      <c r="M5087" t="s">
        <v>701</v>
      </c>
      <c r="N5087">
        <v>94</v>
      </c>
      <c r="P5087" cm="1">
        <f t="array" ref="P5087">IF(Q5087&gt;0,INDEX(Q5087:Q17221,MATCH(TRUE,INDEX(Q5087:Q17221="",,),0)-1),"")</f>
        <v>3</v>
      </c>
      <c r="Q5087">
        <v>3</v>
      </c>
      <c r="R5087">
        <f>IF(P5087="","",0)</f>
        <v>0</v>
      </c>
    </row>
    <row r="5088" spans="1:18" x14ac:dyDescent="0.3">
      <c r="P5088" t="str" cm="1">
        <f t="array" ref="P5088">IF(Q5088&gt;0,INDEX(Q5088:Q17222,MATCH(TRUE,INDEX(Q5088:Q17222="",,),0)-1),"")</f>
        <v/>
      </c>
      <c r="R5088" t="str">
        <f>IF(P5088="","",0)</f>
        <v/>
      </c>
    </row>
    <row r="5089" spans="1:18" x14ac:dyDescent="0.3">
      <c r="A5089" t="s">
        <v>666</v>
      </c>
      <c r="B5089" s="1">
        <v>38798</v>
      </c>
      <c r="C5089" t="s">
        <v>742</v>
      </c>
      <c r="D5089" t="s">
        <v>751</v>
      </c>
      <c r="E5089" t="s">
        <v>752</v>
      </c>
      <c r="G5089" t="s">
        <v>19</v>
      </c>
      <c r="H5089" t="s">
        <v>95</v>
      </c>
      <c r="I5089" t="s">
        <v>21</v>
      </c>
      <c r="J5089" t="s">
        <v>73</v>
      </c>
      <c r="K5089">
        <v>789</v>
      </c>
      <c r="L5089">
        <v>22.1</v>
      </c>
      <c r="M5089" t="s">
        <v>677</v>
      </c>
      <c r="N5089">
        <v>29.1</v>
      </c>
      <c r="O5089" t="s">
        <v>24</v>
      </c>
      <c r="P5089" cm="1">
        <f t="array" ref="P5089">IF(Q5089&gt;0,INDEX(Q5089:Q17223,MATCH(TRUE,INDEX(Q5089:Q17223="",,),0)-1),"")</f>
        <v>3</v>
      </c>
      <c r="Q5089">
        <f>INT((ROW()-5089)/6)+1</f>
        <v>1</v>
      </c>
      <c r="R5089">
        <f>IF(P5089="","",0)</f>
        <v>0</v>
      </c>
    </row>
    <row r="5090" spans="1:18" x14ac:dyDescent="0.3">
      <c r="A5090" t="s">
        <v>666</v>
      </c>
      <c r="B5090" s="1">
        <v>38798</v>
      </c>
      <c r="C5090" t="s">
        <v>742</v>
      </c>
      <c r="D5090" t="s">
        <v>751</v>
      </c>
      <c r="E5090" t="s">
        <v>752</v>
      </c>
      <c r="G5090" t="s">
        <v>19</v>
      </c>
      <c r="H5090" t="s">
        <v>20</v>
      </c>
      <c r="I5090" t="s">
        <v>21</v>
      </c>
      <c r="J5090" t="s">
        <v>73</v>
      </c>
      <c r="K5090">
        <v>1228</v>
      </c>
      <c r="L5090">
        <v>15.55</v>
      </c>
      <c r="M5090" t="s">
        <v>677</v>
      </c>
      <c r="N5090">
        <v>32.549999999999997</v>
      </c>
      <c r="O5090" t="s">
        <v>24</v>
      </c>
      <c r="P5090" cm="1">
        <f t="array" ref="P5090">IF(Q5090&gt;0,INDEX(Q5090:Q17224,MATCH(TRUE,INDEX(Q5090:Q17224="",,),0)-1),"")</f>
        <v>3</v>
      </c>
      <c r="Q5090">
        <f t="shared" ref="Q5090:Q5106" si="117">INT((ROW()-5089)/6)+1</f>
        <v>1</v>
      </c>
      <c r="R5090">
        <f>IF(P5090="","",0)</f>
        <v>0</v>
      </c>
    </row>
    <row r="5091" spans="1:18" x14ac:dyDescent="0.3">
      <c r="A5091" t="s">
        <v>666</v>
      </c>
      <c r="B5091" s="1">
        <v>38798</v>
      </c>
      <c r="C5091" t="s">
        <v>742</v>
      </c>
      <c r="D5091" t="s">
        <v>751</v>
      </c>
      <c r="E5091" t="s">
        <v>752</v>
      </c>
      <c r="G5091" s="6" t="s">
        <v>88</v>
      </c>
      <c r="H5091" t="s">
        <v>95</v>
      </c>
      <c r="I5091" t="s">
        <v>45</v>
      </c>
      <c r="J5091" t="s">
        <v>93</v>
      </c>
      <c r="K5091">
        <v>15.6</v>
      </c>
      <c r="L5091">
        <v>94</v>
      </c>
      <c r="M5091" t="s">
        <v>677</v>
      </c>
      <c r="N5091">
        <v>94</v>
      </c>
      <c r="O5091" t="s">
        <v>24</v>
      </c>
      <c r="P5091" cm="1">
        <f t="array" ref="P5091">IF(Q5091&gt;0,INDEX(Q5091:Q17225,MATCH(TRUE,INDEX(Q5091:Q17225="",,),0)-1),"")</f>
        <v>3</v>
      </c>
      <c r="Q5091">
        <f t="shared" si="117"/>
        <v>1</v>
      </c>
      <c r="R5091">
        <f>IF(P5091="","",0)</f>
        <v>0</v>
      </c>
    </row>
    <row r="5092" spans="1:18" x14ac:dyDescent="0.3">
      <c r="A5092" t="s">
        <v>666</v>
      </c>
      <c r="B5092" s="1">
        <v>38798</v>
      </c>
      <c r="C5092" t="s">
        <v>742</v>
      </c>
      <c r="D5092" t="s">
        <v>751</v>
      </c>
      <c r="E5092" t="s">
        <v>752</v>
      </c>
      <c r="G5092" s="6" t="s">
        <v>88</v>
      </c>
      <c r="H5092" t="s">
        <v>20</v>
      </c>
      <c r="I5092" t="s">
        <v>45</v>
      </c>
      <c r="J5092" t="s">
        <v>93</v>
      </c>
      <c r="K5092">
        <v>27.6</v>
      </c>
      <c r="L5092">
        <v>138</v>
      </c>
      <c r="M5092" t="s">
        <v>677</v>
      </c>
      <c r="N5092">
        <v>138</v>
      </c>
      <c r="O5092" t="s">
        <v>24</v>
      </c>
      <c r="P5092" cm="1">
        <f t="array" ref="P5092">IF(Q5092&gt;0,INDEX(Q5092:Q17226,MATCH(TRUE,INDEX(Q5092:Q17226="",,),0)-1),"")</f>
        <v>3</v>
      </c>
      <c r="Q5092">
        <f t="shared" si="117"/>
        <v>1</v>
      </c>
      <c r="R5092">
        <f>IF(P5092="","",0)</f>
        <v>0</v>
      </c>
    </row>
    <row r="5093" spans="1:18" x14ac:dyDescent="0.3">
      <c r="A5093" t="s">
        <v>666</v>
      </c>
      <c r="B5093" s="1">
        <v>38798</v>
      </c>
      <c r="C5093" t="s">
        <v>742</v>
      </c>
      <c r="D5093" t="s">
        <v>751</v>
      </c>
      <c r="E5093" t="s">
        <v>752</v>
      </c>
      <c r="G5093" s="6" t="s">
        <v>88</v>
      </c>
      <c r="H5093" t="s">
        <v>36</v>
      </c>
      <c r="I5093" t="s">
        <v>21</v>
      </c>
      <c r="J5093" t="s">
        <v>73</v>
      </c>
      <c r="K5093">
        <v>163</v>
      </c>
      <c r="L5093">
        <v>15.8</v>
      </c>
      <c r="M5093" t="s">
        <v>677</v>
      </c>
      <c r="N5093">
        <v>15.8</v>
      </c>
      <c r="O5093" t="s">
        <v>24</v>
      </c>
      <c r="P5093" cm="1">
        <f t="array" ref="P5093">IF(Q5093&gt;0,INDEX(Q5093:Q17227,MATCH(TRUE,INDEX(Q5093:Q17227="",,),0)-1),"")</f>
        <v>3</v>
      </c>
      <c r="Q5093">
        <f t="shared" si="117"/>
        <v>1</v>
      </c>
      <c r="R5093">
        <f>IF(P5093="","",0)</f>
        <v>0</v>
      </c>
    </row>
    <row r="5094" spans="1:18" x14ac:dyDescent="0.3">
      <c r="A5094" t="s">
        <v>666</v>
      </c>
      <c r="B5094" s="1">
        <v>38798</v>
      </c>
      <c r="C5094" t="s">
        <v>742</v>
      </c>
      <c r="D5094" t="s">
        <v>751</v>
      </c>
      <c r="E5094" t="s">
        <v>752</v>
      </c>
      <c r="G5094" s="6" t="s">
        <v>88</v>
      </c>
      <c r="H5094" t="s">
        <v>41</v>
      </c>
      <c r="I5094" t="s">
        <v>21</v>
      </c>
      <c r="J5094" t="s">
        <v>73</v>
      </c>
      <c r="K5094">
        <v>93</v>
      </c>
      <c r="L5094">
        <v>34.4</v>
      </c>
      <c r="M5094" t="s">
        <v>677</v>
      </c>
      <c r="N5094">
        <v>34.4</v>
      </c>
      <c r="O5094" t="s">
        <v>24</v>
      </c>
      <c r="P5094" cm="1">
        <f t="array" ref="P5094">IF(Q5094&gt;0,INDEX(Q5094:Q17228,MATCH(TRUE,INDEX(Q5094:Q17228="",,),0)-1),"")</f>
        <v>3</v>
      </c>
      <c r="Q5094">
        <f t="shared" si="117"/>
        <v>1</v>
      </c>
      <c r="R5094">
        <f>IF(P5094="","",0)</f>
        <v>0</v>
      </c>
    </row>
    <row r="5095" spans="1:18" x14ac:dyDescent="0.3">
      <c r="A5095" t="s">
        <v>666</v>
      </c>
      <c r="B5095" s="1">
        <v>38798</v>
      </c>
      <c r="C5095" t="s">
        <v>742</v>
      </c>
      <c r="D5095" t="s">
        <v>751</v>
      </c>
      <c r="E5095" t="s">
        <v>752</v>
      </c>
      <c r="G5095" t="s">
        <v>19</v>
      </c>
      <c r="H5095" t="s">
        <v>95</v>
      </c>
      <c r="I5095" t="s">
        <v>21</v>
      </c>
      <c r="J5095" t="s">
        <v>73</v>
      </c>
      <c r="K5095">
        <v>789</v>
      </c>
      <c r="L5095">
        <v>22.1</v>
      </c>
      <c r="M5095" t="s">
        <v>701</v>
      </c>
      <c r="N5095">
        <v>37.78</v>
      </c>
      <c r="P5095" cm="1">
        <f t="array" ref="P5095">IF(Q5095&gt;0,INDEX(Q5095:Q17229,MATCH(TRUE,INDEX(Q5095:Q17229="",,),0)-1),"")</f>
        <v>3</v>
      </c>
      <c r="Q5095">
        <f t="shared" si="117"/>
        <v>2</v>
      </c>
      <c r="R5095">
        <f>IF(P5095="","",0)</f>
        <v>0</v>
      </c>
    </row>
    <row r="5096" spans="1:18" x14ac:dyDescent="0.3">
      <c r="A5096" t="s">
        <v>666</v>
      </c>
      <c r="B5096" s="1">
        <v>38798</v>
      </c>
      <c r="C5096" t="s">
        <v>742</v>
      </c>
      <c r="D5096" t="s">
        <v>751</v>
      </c>
      <c r="E5096" t="s">
        <v>752</v>
      </c>
      <c r="G5096" t="s">
        <v>19</v>
      </c>
      <c r="H5096" t="s">
        <v>20</v>
      </c>
      <c r="I5096" t="s">
        <v>21</v>
      </c>
      <c r="J5096" t="s">
        <v>73</v>
      </c>
      <c r="K5096">
        <v>1228</v>
      </c>
      <c r="L5096">
        <v>15.55</v>
      </c>
      <c r="M5096" t="s">
        <v>701</v>
      </c>
      <c r="N5096">
        <v>15.55</v>
      </c>
      <c r="P5096" cm="1">
        <f t="array" ref="P5096">IF(Q5096&gt;0,INDEX(Q5096:Q17230,MATCH(TRUE,INDEX(Q5096:Q17230="",,),0)-1),"")</f>
        <v>3</v>
      </c>
      <c r="Q5096">
        <f t="shared" si="117"/>
        <v>2</v>
      </c>
      <c r="R5096">
        <f>IF(P5096="","",0)</f>
        <v>0</v>
      </c>
    </row>
    <row r="5097" spans="1:18" x14ac:dyDescent="0.3">
      <c r="A5097" t="s">
        <v>666</v>
      </c>
      <c r="B5097" s="1">
        <v>38798</v>
      </c>
      <c r="C5097" t="s">
        <v>742</v>
      </c>
      <c r="D5097" t="s">
        <v>751</v>
      </c>
      <c r="E5097" t="s">
        <v>752</v>
      </c>
      <c r="G5097" s="6" t="s">
        <v>88</v>
      </c>
      <c r="H5097" t="s">
        <v>95</v>
      </c>
      <c r="I5097" t="s">
        <v>45</v>
      </c>
      <c r="J5097" t="s">
        <v>93</v>
      </c>
      <c r="K5097">
        <v>15.6</v>
      </c>
      <c r="L5097">
        <v>94</v>
      </c>
      <c r="M5097" t="s">
        <v>701</v>
      </c>
      <c r="N5097">
        <v>94</v>
      </c>
      <c r="P5097" cm="1">
        <f t="array" ref="P5097">IF(Q5097&gt;0,INDEX(Q5097:Q17231,MATCH(TRUE,INDEX(Q5097:Q17231="",,),0)-1),"")</f>
        <v>3</v>
      </c>
      <c r="Q5097">
        <f t="shared" si="117"/>
        <v>2</v>
      </c>
      <c r="R5097">
        <f>IF(P5097="","",0)</f>
        <v>0</v>
      </c>
    </row>
    <row r="5098" spans="1:18" x14ac:dyDescent="0.3">
      <c r="A5098" t="s">
        <v>666</v>
      </c>
      <c r="B5098" s="1">
        <v>38798</v>
      </c>
      <c r="C5098" t="s">
        <v>742</v>
      </c>
      <c r="D5098" t="s">
        <v>751</v>
      </c>
      <c r="E5098" t="s">
        <v>752</v>
      </c>
      <c r="G5098" s="6" t="s">
        <v>88</v>
      </c>
      <c r="H5098" t="s">
        <v>20</v>
      </c>
      <c r="I5098" t="s">
        <v>45</v>
      </c>
      <c r="J5098" t="s">
        <v>93</v>
      </c>
      <c r="K5098">
        <v>27.6</v>
      </c>
      <c r="L5098">
        <v>138</v>
      </c>
      <c r="M5098" t="s">
        <v>701</v>
      </c>
      <c r="N5098">
        <v>138</v>
      </c>
      <c r="P5098" cm="1">
        <f t="array" ref="P5098">IF(Q5098&gt;0,INDEX(Q5098:Q17232,MATCH(TRUE,INDEX(Q5098:Q17232="",,),0)-1),"")</f>
        <v>3</v>
      </c>
      <c r="Q5098">
        <f t="shared" si="117"/>
        <v>2</v>
      </c>
      <c r="R5098">
        <f>IF(P5098="","",0)</f>
        <v>0</v>
      </c>
    </row>
    <row r="5099" spans="1:18" x14ac:dyDescent="0.3">
      <c r="A5099" t="s">
        <v>666</v>
      </c>
      <c r="B5099" s="1">
        <v>38798</v>
      </c>
      <c r="C5099" t="s">
        <v>742</v>
      </c>
      <c r="D5099" t="s">
        <v>751</v>
      </c>
      <c r="E5099" t="s">
        <v>752</v>
      </c>
      <c r="G5099" s="6" t="s">
        <v>88</v>
      </c>
      <c r="H5099" t="s">
        <v>36</v>
      </c>
      <c r="I5099" t="s">
        <v>21</v>
      </c>
      <c r="J5099" t="s">
        <v>73</v>
      </c>
      <c r="K5099">
        <v>163</v>
      </c>
      <c r="L5099">
        <v>15.8</v>
      </c>
      <c r="M5099" t="s">
        <v>701</v>
      </c>
      <c r="N5099">
        <v>15.8</v>
      </c>
      <c r="P5099" cm="1">
        <f t="array" ref="P5099">IF(Q5099&gt;0,INDEX(Q5099:Q17233,MATCH(TRUE,INDEX(Q5099:Q17233="",,),0)-1),"")</f>
        <v>3</v>
      </c>
      <c r="Q5099">
        <f t="shared" si="117"/>
        <v>2</v>
      </c>
      <c r="R5099">
        <f>IF(P5099="","",0)</f>
        <v>0</v>
      </c>
    </row>
    <row r="5100" spans="1:18" x14ac:dyDescent="0.3">
      <c r="A5100" t="s">
        <v>666</v>
      </c>
      <c r="B5100" s="1">
        <v>38798</v>
      </c>
      <c r="C5100" t="s">
        <v>742</v>
      </c>
      <c r="D5100" t="s">
        <v>751</v>
      </c>
      <c r="E5100" t="s">
        <v>752</v>
      </c>
      <c r="G5100" s="6" t="s">
        <v>88</v>
      </c>
      <c r="H5100" t="s">
        <v>41</v>
      </c>
      <c r="I5100" t="s">
        <v>21</v>
      </c>
      <c r="J5100" t="s">
        <v>73</v>
      </c>
      <c r="K5100">
        <v>93</v>
      </c>
      <c r="L5100">
        <v>34.4</v>
      </c>
      <c r="M5100" t="s">
        <v>701</v>
      </c>
      <c r="N5100">
        <v>34.4</v>
      </c>
      <c r="P5100" cm="1">
        <f t="array" ref="P5100">IF(Q5100&gt;0,INDEX(Q5100:Q17234,MATCH(TRUE,INDEX(Q5100:Q17234="",,),0)-1),"")</f>
        <v>3</v>
      </c>
      <c r="Q5100">
        <f t="shared" si="117"/>
        <v>2</v>
      </c>
      <c r="R5100">
        <f>IF(P5100="","",0)</f>
        <v>0</v>
      </c>
    </row>
    <row r="5101" spans="1:18" x14ac:dyDescent="0.3">
      <c r="A5101" t="s">
        <v>666</v>
      </c>
      <c r="B5101" s="1">
        <v>38798</v>
      </c>
      <c r="C5101" t="s">
        <v>742</v>
      </c>
      <c r="D5101" t="s">
        <v>751</v>
      </c>
      <c r="E5101" t="s">
        <v>752</v>
      </c>
      <c r="G5101" t="s">
        <v>19</v>
      </c>
      <c r="H5101" t="s">
        <v>95</v>
      </c>
      <c r="I5101" t="s">
        <v>21</v>
      </c>
      <c r="J5101" t="s">
        <v>73</v>
      </c>
      <c r="K5101">
        <v>789</v>
      </c>
      <c r="L5101">
        <v>22.1</v>
      </c>
      <c r="M5101" t="s">
        <v>686</v>
      </c>
      <c r="N5101">
        <v>31.1</v>
      </c>
      <c r="P5101" cm="1">
        <f t="array" ref="P5101">IF(Q5101&gt;0,INDEX(Q5101:Q17235,MATCH(TRUE,INDEX(Q5101:Q17235="",,),0)-1),"")</f>
        <v>3</v>
      </c>
      <c r="Q5101">
        <f t="shared" si="117"/>
        <v>3</v>
      </c>
      <c r="R5101">
        <f>IF(P5101="","",0)</f>
        <v>0</v>
      </c>
    </row>
    <row r="5102" spans="1:18" x14ac:dyDescent="0.3">
      <c r="A5102" t="s">
        <v>666</v>
      </c>
      <c r="B5102" s="1">
        <v>38798</v>
      </c>
      <c r="C5102" t="s">
        <v>742</v>
      </c>
      <c r="D5102" t="s">
        <v>751</v>
      </c>
      <c r="E5102" t="s">
        <v>752</v>
      </c>
      <c r="G5102" t="s">
        <v>19</v>
      </c>
      <c r="H5102" t="s">
        <v>20</v>
      </c>
      <c r="I5102" t="s">
        <v>21</v>
      </c>
      <c r="J5102" t="s">
        <v>73</v>
      </c>
      <c r="K5102">
        <v>1228</v>
      </c>
      <c r="L5102">
        <v>15.55</v>
      </c>
      <c r="M5102" t="s">
        <v>686</v>
      </c>
      <c r="N5102">
        <v>16</v>
      </c>
      <c r="P5102" cm="1">
        <f t="array" ref="P5102">IF(Q5102&gt;0,INDEX(Q5102:Q17236,MATCH(TRUE,INDEX(Q5102:Q17236="",,),0)-1),"")</f>
        <v>3</v>
      </c>
      <c r="Q5102">
        <f t="shared" si="117"/>
        <v>3</v>
      </c>
      <c r="R5102">
        <f>IF(P5102="","",0)</f>
        <v>0</v>
      </c>
    </row>
    <row r="5103" spans="1:18" x14ac:dyDescent="0.3">
      <c r="A5103" t="s">
        <v>666</v>
      </c>
      <c r="B5103" s="1">
        <v>38798</v>
      </c>
      <c r="C5103" t="s">
        <v>742</v>
      </c>
      <c r="D5103" t="s">
        <v>751</v>
      </c>
      <c r="E5103" t="s">
        <v>752</v>
      </c>
      <c r="G5103" s="6" t="s">
        <v>88</v>
      </c>
      <c r="H5103" t="s">
        <v>95</v>
      </c>
      <c r="I5103" t="s">
        <v>45</v>
      </c>
      <c r="J5103" t="s">
        <v>93</v>
      </c>
      <c r="K5103">
        <v>15.6</v>
      </c>
      <c r="L5103">
        <v>94</v>
      </c>
      <c r="M5103" t="s">
        <v>686</v>
      </c>
      <c r="N5103">
        <v>94</v>
      </c>
      <c r="P5103" cm="1">
        <f t="array" ref="P5103">IF(Q5103&gt;0,INDEX(Q5103:Q17237,MATCH(TRUE,INDEX(Q5103:Q17237="",,),0)-1),"")</f>
        <v>3</v>
      </c>
      <c r="Q5103">
        <f t="shared" si="117"/>
        <v>3</v>
      </c>
      <c r="R5103">
        <f>IF(P5103="","",0)</f>
        <v>0</v>
      </c>
    </row>
    <row r="5104" spans="1:18" x14ac:dyDescent="0.3">
      <c r="A5104" t="s">
        <v>666</v>
      </c>
      <c r="B5104" s="1">
        <v>38798</v>
      </c>
      <c r="C5104" t="s">
        <v>742</v>
      </c>
      <c r="D5104" t="s">
        <v>751</v>
      </c>
      <c r="E5104" t="s">
        <v>752</v>
      </c>
      <c r="G5104" s="6" t="s">
        <v>88</v>
      </c>
      <c r="H5104" t="s">
        <v>20</v>
      </c>
      <c r="I5104" t="s">
        <v>45</v>
      </c>
      <c r="J5104" t="s">
        <v>93</v>
      </c>
      <c r="K5104">
        <v>27.6</v>
      </c>
      <c r="L5104">
        <v>138</v>
      </c>
      <c r="M5104" t="s">
        <v>686</v>
      </c>
      <c r="N5104">
        <v>138</v>
      </c>
      <c r="P5104" cm="1">
        <f t="array" ref="P5104">IF(Q5104&gt;0,INDEX(Q5104:Q17238,MATCH(TRUE,INDEX(Q5104:Q17238="",,),0)-1),"")</f>
        <v>3</v>
      </c>
      <c r="Q5104">
        <f t="shared" si="117"/>
        <v>3</v>
      </c>
      <c r="R5104">
        <f>IF(P5104="","",0)</f>
        <v>0</v>
      </c>
    </row>
    <row r="5105" spans="1:18" x14ac:dyDescent="0.3">
      <c r="A5105" t="s">
        <v>666</v>
      </c>
      <c r="B5105" s="1">
        <v>38798</v>
      </c>
      <c r="C5105" t="s">
        <v>742</v>
      </c>
      <c r="D5105" t="s">
        <v>751</v>
      </c>
      <c r="E5105" t="s">
        <v>752</v>
      </c>
      <c r="G5105" s="6" t="s">
        <v>88</v>
      </c>
      <c r="H5105" t="s">
        <v>36</v>
      </c>
      <c r="I5105" t="s">
        <v>21</v>
      </c>
      <c r="J5105" t="s">
        <v>73</v>
      </c>
      <c r="K5105">
        <v>163</v>
      </c>
      <c r="L5105">
        <v>15.8</v>
      </c>
      <c r="M5105" t="s">
        <v>686</v>
      </c>
      <c r="N5105">
        <v>15.8</v>
      </c>
      <c r="P5105" cm="1">
        <f t="array" ref="P5105">IF(Q5105&gt;0,INDEX(Q5105:Q17239,MATCH(TRUE,INDEX(Q5105:Q17239="",,),0)-1),"")</f>
        <v>3</v>
      </c>
      <c r="Q5105">
        <f t="shared" si="117"/>
        <v>3</v>
      </c>
      <c r="R5105">
        <f>IF(P5105="","",0)</f>
        <v>0</v>
      </c>
    </row>
    <row r="5106" spans="1:18" x14ac:dyDescent="0.3">
      <c r="A5106" t="s">
        <v>666</v>
      </c>
      <c r="B5106" s="1">
        <v>38798</v>
      </c>
      <c r="C5106" t="s">
        <v>742</v>
      </c>
      <c r="D5106" t="s">
        <v>751</v>
      </c>
      <c r="E5106" t="s">
        <v>752</v>
      </c>
      <c r="G5106" s="6" t="s">
        <v>88</v>
      </c>
      <c r="H5106" t="s">
        <v>41</v>
      </c>
      <c r="I5106" t="s">
        <v>21</v>
      </c>
      <c r="J5106" t="s">
        <v>73</v>
      </c>
      <c r="K5106">
        <v>93</v>
      </c>
      <c r="L5106">
        <v>34.4</v>
      </c>
      <c r="M5106" t="s">
        <v>686</v>
      </c>
      <c r="N5106">
        <v>34.4</v>
      </c>
      <c r="P5106" cm="1">
        <f t="array" ref="P5106">IF(Q5106&gt;0,INDEX(Q5106:Q17240,MATCH(TRUE,INDEX(Q5106:Q17240="",,),0)-1),"")</f>
        <v>3</v>
      </c>
      <c r="Q5106">
        <f t="shared" si="117"/>
        <v>3</v>
      </c>
      <c r="R5106">
        <f>IF(P5106="","",0)</f>
        <v>0</v>
      </c>
    </row>
    <row r="5107" spans="1:18" x14ac:dyDescent="0.3">
      <c r="P5107" t="str" cm="1">
        <f t="array" ref="P5107">IF(Q5107&gt;0,INDEX(Q5107:Q17241,MATCH(TRUE,INDEX(Q5107:Q17241="",,),0)-1),"")</f>
        <v/>
      </c>
      <c r="R5107" t="str">
        <f>IF(P5107="","",0)</f>
        <v/>
      </c>
    </row>
    <row r="5108" spans="1:18" x14ac:dyDescent="0.3">
      <c r="A5108" t="s">
        <v>666</v>
      </c>
      <c r="B5108" s="1">
        <v>38771</v>
      </c>
      <c r="C5108" t="s">
        <v>742</v>
      </c>
      <c r="D5108" t="s">
        <v>753</v>
      </c>
      <c r="E5108" t="s">
        <v>754</v>
      </c>
      <c r="G5108" t="s">
        <v>19</v>
      </c>
      <c r="H5108" t="s">
        <v>92</v>
      </c>
      <c r="I5108" t="s">
        <v>45</v>
      </c>
      <c r="J5108" t="s">
        <v>93</v>
      </c>
      <c r="K5108">
        <v>37.1</v>
      </c>
      <c r="L5108">
        <v>297</v>
      </c>
      <c r="M5108" t="s">
        <v>120</v>
      </c>
      <c r="N5108">
        <v>647.4</v>
      </c>
      <c r="O5108" t="s">
        <v>24</v>
      </c>
      <c r="P5108" cm="1">
        <f t="array" ref="P5108">IF(Q5108&gt;0,INDEX(Q5108:Q17242,MATCH(TRUE,INDEX(Q5108:Q17242="",,),0)-1),"")</f>
        <v>7</v>
      </c>
      <c r="Q5108">
        <f>INT((ROW()-5108)/7)+1</f>
        <v>1</v>
      </c>
      <c r="R5108">
        <f>IF(P5108="","",0)</f>
        <v>0</v>
      </c>
    </row>
    <row r="5109" spans="1:18" x14ac:dyDescent="0.3">
      <c r="A5109" t="s">
        <v>666</v>
      </c>
      <c r="B5109" s="1">
        <v>38771</v>
      </c>
      <c r="C5109" t="s">
        <v>742</v>
      </c>
      <c r="D5109" t="s">
        <v>753</v>
      </c>
      <c r="E5109" t="s">
        <v>754</v>
      </c>
      <c r="G5109" t="s">
        <v>19</v>
      </c>
      <c r="H5109" t="s">
        <v>128</v>
      </c>
      <c r="I5109" t="s">
        <v>21</v>
      </c>
      <c r="J5109" t="s">
        <v>73</v>
      </c>
      <c r="K5109">
        <v>136</v>
      </c>
      <c r="L5109">
        <v>14.65</v>
      </c>
      <c r="M5109" t="s">
        <v>120</v>
      </c>
      <c r="N5109">
        <v>34.51</v>
      </c>
      <c r="O5109" t="s">
        <v>24</v>
      </c>
      <c r="P5109" cm="1">
        <f t="array" ref="P5109">IF(Q5109&gt;0,INDEX(Q5109:Q17243,MATCH(TRUE,INDEX(Q5109:Q17243="",,),0)-1),"")</f>
        <v>7</v>
      </c>
      <c r="Q5109">
        <f t="shared" ref="Q5109:Q5156" si="118">INT((ROW()-5108)/7)+1</f>
        <v>1</v>
      </c>
      <c r="R5109">
        <f>IF(P5109="","",0)</f>
        <v>0</v>
      </c>
    </row>
    <row r="5110" spans="1:18" x14ac:dyDescent="0.3">
      <c r="A5110" t="s">
        <v>666</v>
      </c>
      <c r="B5110" s="1">
        <v>38771</v>
      </c>
      <c r="C5110" t="s">
        <v>742</v>
      </c>
      <c r="D5110" t="s">
        <v>753</v>
      </c>
      <c r="E5110" t="s">
        <v>754</v>
      </c>
      <c r="G5110" s="6" t="s">
        <v>88</v>
      </c>
      <c r="H5110" t="s">
        <v>102</v>
      </c>
      <c r="I5110" t="s">
        <v>21</v>
      </c>
      <c r="J5110" t="s">
        <v>73</v>
      </c>
      <c r="K5110">
        <v>143</v>
      </c>
      <c r="L5110">
        <v>12.15</v>
      </c>
      <c r="M5110" t="s">
        <v>120</v>
      </c>
      <c r="N5110">
        <v>12.15</v>
      </c>
      <c r="O5110" t="s">
        <v>24</v>
      </c>
      <c r="P5110" cm="1">
        <f t="array" ref="P5110">IF(Q5110&gt;0,INDEX(Q5110:Q17244,MATCH(TRUE,INDEX(Q5110:Q17244="",,),0)-1),"")</f>
        <v>7</v>
      </c>
      <c r="Q5110">
        <f t="shared" si="118"/>
        <v>1</v>
      </c>
      <c r="R5110">
        <f>IF(P5110="","",0)</f>
        <v>0</v>
      </c>
    </row>
    <row r="5111" spans="1:18" x14ac:dyDescent="0.3">
      <c r="A5111" t="s">
        <v>666</v>
      </c>
      <c r="B5111" s="1">
        <v>38771</v>
      </c>
      <c r="C5111" t="s">
        <v>742</v>
      </c>
      <c r="D5111" t="s">
        <v>753</v>
      </c>
      <c r="E5111" t="s">
        <v>754</v>
      </c>
      <c r="G5111" s="6" t="s">
        <v>88</v>
      </c>
      <c r="H5111" t="s">
        <v>85</v>
      </c>
      <c r="I5111" t="s">
        <v>21</v>
      </c>
      <c r="J5111" t="s">
        <v>73</v>
      </c>
      <c r="K5111">
        <v>190</v>
      </c>
      <c r="L5111">
        <v>9.4</v>
      </c>
      <c r="M5111" t="s">
        <v>120</v>
      </c>
      <c r="N5111">
        <v>9.4</v>
      </c>
      <c r="O5111" t="s">
        <v>24</v>
      </c>
      <c r="P5111" cm="1">
        <f t="array" ref="P5111">IF(Q5111&gt;0,INDEX(Q5111:Q17245,MATCH(TRUE,INDEX(Q5111:Q17245="",,),0)-1),"")</f>
        <v>7</v>
      </c>
      <c r="Q5111">
        <f t="shared" si="118"/>
        <v>1</v>
      </c>
      <c r="R5111">
        <f>IF(P5111="","",0)</f>
        <v>0</v>
      </c>
    </row>
    <row r="5112" spans="1:18" x14ac:dyDescent="0.3">
      <c r="A5112" t="s">
        <v>666</v>
      </c>
      <c r="B5112" s="1">
        <v>38771</v>
      </c>
      <c r="C5112" t="s">
        <v>742</v>
      </c>
      <c r="D5112" t="s">
        <v>753</v>
      </c>
      <c r="E5112" t="s">
        <v>754</v>
      </c>
      <c r="G5112" s="6" t="s">
        <v>88</v>
      </c>
      <c r="H5112" t="s">
        <v>232</v>
      </c>
      <c r="I5112" t="s">
        <v>21</v>
      </c>
      <c r="J5112" t="s">
        <v>73</v>
      </c>
      <c r="K5112">
        <v>70</v>
      </c>
      <c r="L5112">
        <v>2.0499999999999998</v>
      </c>
      <c r="M5112" t="s">
        <v>120</v>
      </c>
      <c r="N5112">
        <v>2.0499999999999998</v>
      </c>
      <c r="O5112" t="s">
        <v>24</v>
      </c>
      <c r="P5112" cm="1">
        <f t="array" ref="P5112">IF(Q5112&gt;0,INDEX(Q5112:Q17246,MATCH(TRUE,INDEX(Q5112:Q17246="",,),0)-1),"")</f>
        <v>7</v>
      </c>
      <c r="Q5112">
        <f t="shared" si="118"/>
        <v>1</v>
      </c>
      <c r="R5112">
        <f>IF(P5112="","",0)</f>
        <v>0</v>
      </c>
    </row>
    <row r="5113" spans="1:18" x14ac:dyDescent="0.3">
      <c r="A5113" t="s">
        <v>666</v>
      </c>
      <c r="B5113" s="1">
        <v>38771</v>
      </c>
      <c r="C5113" t="s">
        <v>742</v>
      </c>
      <c r="D5113" t="s">
        <v>753</v>
      </c>
      <c r="E5113" t="s">
        <v>754</v>
      </c>
      <c r="G5113" s="6" t="s">
        <v>88</v>
      </c>
      <c r="H5113" t="s">
        <v>96</v>
      </c>
      <c r="I5113" t="s">
        <v>21</v>
      </c>
      <c r="J5113" t="s">
        <v>73</v>
      </c>
      <c r="K5113">
        <v>54</v>
      </c>
      <c r="L5113">
        <v>7</v>
      </c>
      <c r="M5113" t="s">
        <v>120</v>
      </c>
      <c r="N5113">
        <v>7</v>
      </c>
      <c r="O5113" t="s">
        <v>24</v>
      </c>
      <c r="P5113" cm="1">
        <f t="array" ref="P5113">IF(Q5113&gt;0,INDEX(Q5113:Q17247,MATCH(TRUE,INDEX(Q5113:Q17247="",,),0)-1),"")</f>
        <v>7</v>
      </c>
      <c r="Q5113">
        <f t="shared" si="118"/>
        <v>1</v>
      </c>
      <c r="R5113">
        <f>IF(P5113="","",0)</f>
        <v>0</v>
      </c>
    </row>
    <row r="5114" spans="1:18" x14ac:dyDescent="0.3">
      <c r="A5114" t="s">
        <v>666</v>
      </c>
      <c r="B5114" s="1">
        <v>38771</v>
      </c>
      <c r="C5114" t="s">
        <v>742</v>
      </c>
      <c r="D5114" t="s">
        <v>753</v>
      </c>
      <c r="E5114" t="s">
        <v>754</v>
      </c>
      <c r="G5114" s="6" t="s">
        <v>88</v>
      </c>
      <c r="H5114" t="s">
        <v>36</v>
      </c>
      <c r="I5114" t="s">
        <v>21</v>
      </c>
      <c r="J5114" t="s">
        <v>73</v>
      </c>
      <c r="K5114">
        <v>93</v>
      </c>
      <c r="L5114">
        <v>15.35</v>
      </c>
      <c r="M5114" t="s">
        <v>120</v>
      </c>
      <c r="N5114">
        <v>15.35</v>
      </c>
      <c r="O5114" t="s">
        <v>24</v>
      </c>
      <c r="P5114" cm="1">
        <f t="array" ref="P5114">IF(Q5114&gt;0,INDEX(Q5114:Q17248,MATCH(TRUE,INDEX(Q5114:Q17248="",,),0)-1),"")</f>
        <v>7</v>
      </c>
      <c r="Q5114">
        <f t="shared" si="118"/>
        <v>1</v>
      </c>
      <c r="R5114">
        <f>IF(P5114="","",0)</f>
        <v>0</v>
      </c>
    </row>
    <row r="5115" spans="1:18" x14ac:dyDescent="0.3">
      <c r="A5115" t="s">
        <v>666</v>
      </c>
      <c r="B5115" s="1">
        <v>38771</v>
      </c>
      <c r="C5115" t="s">
        <v>742</v>
      </c>
      <c r="D5115" t="s">
        <v>753</v>
      </c>
      <c r="E5115" t="s">
        <v>754</v>
      </c>
      <c r="G5115" t="s">
        <v>19</v>
      </c>
      <c r="H5115" t="s">
        <v>92</v>
      </c>
      <c r="I5115" t="s">
        <v>45</v>
      </c>
      <c r="J5115" t="s">
        <v>93</v>
      </c>
      <c r="K5115">
        <v>37.1</v>
      </c>
      <c r="L5115">
        <v>297</v>
      </c>
      <c r="M5115" t="s">
        <v>657</v>
      </c>
      <c r="N5115">
        <v>648</v>
      </c>
      <c r="P5115" cm="1">
        <f t="array" ref="P5115">IF(Q5115&gt;0,INDEX(Q5115:Q17249,MATCH(TRUE,INDEX(Q5115:Q17249="",,),0)-1),"")</f>
        <v>7</v>
      </c>
      <c r="Q5115">
        <f t="shared" si="118"/>
        <v>2</v>
      </c>
      <c r="R5115">
        <f>IF(P5115="","",0)</f>
        <v>0</v>
      </c>
    </row>
    <row r="5116" spans="1:18" x14ac:dyDescent="0.3">
      <c r="A5116" t="s">
        <v>666</v>
      </c>
      <c r="B5116" s="1">
        <v>38771</v>
      </c>
      <c r="C5116" t="s">
        <v>742</v>
      </c>
      <c r="D5116" t="s">
        <v>753</v>
      </c>
      <c r="E5116" t="s">
        <v>754</v>
      </c>
      <c r="G5116" t="s">
        <v>19</v>
      </c>
      <c r="H5116" t="s">
        <v>128</v>
      </c>
      <c r="I5116" t="s">
        <v>21</v>
      </c>
      <c r="J5116" t="s">
        <v>73</v>
      </c>
      <c r="K5116">
        <v>136</v>
      </c>
      <c r="L5116">
        <v>14.65</v>
      </c>
      <c r="M5116" t="s">
        <v>657</v>
      </c>
      <c r="N5116">
        <v>14.65</v>
      </c>
      <c r="P5116" cm="1">
        <f t="array" ref="P5116">IF(Q5116&gt;0,INDEX(Q5116:Q17250,MATCH(TRUE,INDEX(Q5116:Q17250="",,),0)-1),"")</f>
        <v>7</v>
      </c>
      <c r="Q5116">
        <f t="shared" si="118"/>
        <v>2</v>
      </c>
      <c r="R5116">
        <f>IF(P5116="","",0)</f>
        <v>0</v>
      </c>
    </row>
    <row r="5117" spans="1:18" x14ac:dyDescent="0.3">
      <c r="A5117" t="s">
        <v>666</v>
      </c>
      <c r="B5117" s="1">
        <v>38771</v>
      </c>
      <c r="C5117" t="s">
        <v>742</v>
      </c>
      <c r="D5117" t="s">
        <v>753</v>
      </c>
      <c r="E5117" t="s">
        <v>754</v>
      </c>
      <c r="G5117" s="6" t="s">
        <v>88</v>
      </c>
      <c r="H5117" t="s">
        <v>102</v>
      </c>
      <c r="I5117" t="s">
        <v>21</v>
      </c>
      <c r="J5117" t="s">
        <v>73</v>
      </c>
      <c r="K5117">
        <v>143</v>
      </c>
      <c r="L5117">
        <v>12.15</v>
      </c>
      <c r="M5117" t="s">
        <v>657</v>
      </c>
      <c r="N5117">
        <v>12.15</v>
      </c>
      <c r="P5117" cm="1">
        <f t="array" ref="P5117">IF(Q5117&gt;0,INDEX(Q5117:Q17251,MATCH(TRUE,INDEX(Q5117:Q17251="",,),0)-1),"")</f>
        <v>7</v>
      </c>
      <c r="Q5117">
        <f t="shared" si="118"/>
        <v>2</v>
      </c>
      <c r="R5117">
        <f>IF(P5117="","",0)</f>
        <v>0</v>
      </c>
    </row>
    <row r="5118" spans="1:18" x14ac:dyDescent="0.3">
      <c r="A5118" t="s">
        <v>666</v>
      </c>
      <c r="B5118" s="1">
        <v>38771</v>
      </c>
      <c r="C5118" t="s">
        <v>742</v>
      </c>
      <c r="D5118" t="s">
        <v>753</v>
      </c>
      <c r="E5118" t="s">
        <v>754</v>
      </c>
      <c r="G5118" s="6" t="s">
        <v>88</v>
      </c>
      <c r="H5118" t="s">
        <v>85</v>
      </c>
      <c r="I5118" t="s">
        <v>21</v>
      </c>
      <c r="J5118" t="s">
        <v>73</v>
      </c>
      <c r="K5118">
        <v>190</v>
      </c>
      <c r="L5118">
        <v>9.4</v>
      </c>
      <c r="M5118" t="s">
        <v>657</v>
      </c>
      <c r="N5118">
        <v>9.4</v>
      </c>
      <c r="P5118" cm="1">
        <f t="array" ref="P5118">IF(Q5118&gt;0,INDEX(Q5118:Q17252,MATCH(TRUE,INDEX(Q5118:Q17252="",,),0)-1),"")</f>
        <v>7</v>
      </c>
      <c r="Q5118">
        <f t="shared" si="118"/>
        <v>2</v>
      </c>
      <c r="R5118">
        <f>IF(P5118="","",0)</f>
        <v>0</v>
      </c>
    </row>
    <row r="5119" spans="1:18" x14ac:dyDescent="0.3">
      <c r="A5119" t="s">
        <v>666</v>
      </c>
      <c r="B5119" s="1">
        <v>38771</v>
      </c>
      <c r="C5119" t="s">
        <v>742</v>
      </c>
      <c r="D5119" t="s">
        <v>753</v>
      </c>
      <c r="E5119" t="s">
        <v>754</v>
      </c>
      <c r="G5119" s="6" t="s">
        <v>88</v>
      </c>
      <c r="H5119" t="s">
        <v>232</v>
      </c>
      <c r="I5119" t="s">
        <v>21</v>
      </c>
      <c r="J5119" t="s">
        <v>73</v>
      </c>
      <c r="K5119">
        <v>70</v>
      </c>
      <c r="L5119">
        <v>2.0499999999999998</v>
      </c>
      <c r="M5119" t="s">
        <v>657</v>
      </c>
      <c r="N5119">
        <v>2.0499999999999998</v>
      </c>
      <c r="P5119" cm="1">
        <f t="array" ref="P5119">IF(Q5119&gt;0,INDEX(Q5119:Q17253,MATCH(TRUE,INDEX(Q5119:Q17253="",,),0)-1),"")</f>
        <v>7</v>
      </c>
      <c r="Q5119">
        <f t="shared" si="118"/>
        <v>2</v>
      </c>
      <c r="R5119">
        <f>IF(P5119="","",0)</f>
        <v>0</v>
      </c>
    </row>
    <row r="5120" spans="1:18" x14ac:dyDescent="0.3">
      <c r="A5120" t="s">
        <v>666</v>
      </c>
      <c r="B5120" s="1">
        <v>38771</v>
      </c>
      <c r="C5120" t="s">
        <v>742</v>
      </c>
      <c r="D5120" t="s">
        <v>753</v>
      </c>
      <c r="E5120" t="s">
        <v>754</v>
      </c>
      <c r="G5120" s="6" t="s">
        <v>88</v>
      </c>
      <c r="H5120" t="s">
        <v>96</v>
      </c>
      <c r="I5120" t="s">
        <v>21</v>
      </c>
      <c r="J5120" t="s">
        <v>73</v>
      </c>
      <c r="K5120">
        <v>54</v>
      </c>
      <c r="L5120">
        <v>7</v>
      </c>
      <c r="M5120" t="s">
        <v>657</v>
      </c>
      <c r="N5120">
        <v>7</v>
      </c>
      <c r="P5120" cm="1">
        <f t="array" ref="P5120">IF(Q5120&gt;0,INDEX(Q5120:Q17254,MATCH(TRUE,INDEX(Q5120:Q17254="",,),0)-1),"")</f>
        <v>7</v>
      </c>
      <c r="Q5120">
        <f t="shared" si="118"/>
        <v>2</v>
      </c>
      <c r="R5120">
        <f>IF(P5120="","",0)</f>
        <v>0</v>
      </c>
    </row>
    <row r="5121" spans="1:18" x14ac:dyDescent="0.3">
      <c r="A5121" t="s">
        <v>666</v>
      </c>
      <c r="B5121" s="1">
        <v>38771</v>
      </c>
      <c r="C5121" t="s">
        <v>742</v>
      </c>
      <c r="D5121" t="s">
        <v>753</v>
      </c>
      <c r="E5121" t="s">
        <v>754</v>
      </c>
      <c r="G5121" s="6" t="s">
        <v>88</v>
      </c>
      <c r="H5121" t="s">
        <v>36</v>
      </c>
      <c r="I5121" t="s">
        <v>21</v>
      </c>
      <c r="J5121" t="s">
        <v>73</v>
      </c>
      <c r="K5121">
        <v>93</v>
      </c>
      <c r="L5121">
        <v>15.35</v>
      </c>
      <c r="M5121" t="s">
        <v>657</v>
      </c>
      <c r="N5121">
        <v>15.35</v>
      </c>
      <c r="P5121" cm="1">
        <f t="array" ref="P5121">IF(Q5121&gt;0,INDEX(Q5121:Q17255,MATCH(TRUE,INDEX(Q5121:Q17255="",,),0)-1),"")</f>
        <v>7</v>
      </c>
      <c r="Q5121">
        <f t="shared" si="118"/>
        <v>2</v>
      </c>
      <c r="R5121">
        <f>IF(P5121="","",0)</f>
        <v>0</v>
      </c>
    </row>
    <row r="5122" spans="1:18" x14ac:dyDescent="0.3">
      <c r="A5122" t="s">
        <v>666</v>
      </c>
      <c r="B5122" s="1">
        <v>38771</v>
      </c>
      <c r="C5122" t="s">
        <v>742</v>
      </c>
      <c r="D5122" t="s">
        <v>753</v>
      </c>
      <c r="E5122" t="s">
        <v>754</v>
      </c>
      <c r="G5122" t="s">
        <v>19</v>
      </c>
      <c r="H5122" t="s">
        <v>92</v>
      </c>
      <c r="I5122" t="s">
        <v>45</v>
      </c>
      <c r="J5122" t="s">
        <v>93</v>
      </c>
      <c r="K5122">
        <v>37.1</v>
      </c>
      <c r="L5122">
        <v>297</v>
      </c>
      <c r="M5122" t="s">
        <v>117</v>
      </c>
      <c r="N5122">
        <v>465</v>
      </c>
      <c r="P5122" cm="1">
        <f t="array" ref="P5122">IF(Q5122&gt;0,INDEX(Q5122:Q17256,MATCH(TRUE,INDEX(Q5122:Q17256="",,),0)-1),"")</f>
        <v>7</v>
      </c>
      <c r="Q5122">
        <f t="shared" si="118"/>
        <v>3</v>
      </c>
      <c r="R5122">
        <f>IF(P5122="","",0)</f>
        <v>0</v>
      </c>
    </row>
    <row r="5123" spans="1:18" x14ac:dyDescent="0.3">
      <c r="A5123" t="s">
        <v>666</v>
      </c>
      <c r="B5123" s="1">
        <v>38771</v>
      </c>
      <c r="C5123" t="s">
        <v>742</v>
      </c>
      <c r="D5123" t="s">
        <v>753</v>
      </c>
      <c r="E5123" t="s">
        <v>754</v>
      </c>
      <c r="G5123" t="s">
        <v>19</v>
      </c>
      <c r="H5123" t="s">
        <v>128</v>
      </c>
      <c r="I5123" t="s">
        <v>21</v>
      </c>
      <c r="J5123" t="s">
        <v>73</v>
      </c>
      <c r="K5123">
        <v>136</v>
      </c>
      <c r="L5123">
        <v>14.65</v>
      </c>
      <c r="M5123" t="s">
        <v>117</v>
      </c>
      <c r="N5123">
        <v>25</v>
      </c>
      <c r="P5123" cm="1">
        <f t="array" ref="P5123">IF(Q5123&gt;0,INDEX(Q5123:Q17257,MATCH(TRUE,INDEX(Q5123:Q17257="",,),0)-1),"")</f>
        <v>7</v>
      </c>
      <c r="Q5123">
        <f t="shared" si="118"/>
        <v>3</v>
      </c>
      <c r="R5123">
        <f>IF(P5123="","",0)</f>
        <v>0</v>
      </c>
    </row>
    <row r="5124" spans="1:18" x14ac:dyDescent="0.3">
      <c r="A5124" t="s">
        <v>666</v>
      </c>
      <c r="B5124" s="1">
        <v>38771</v>
      </c>
      <c r="C5124" t="s">
        <v>742</v>
      </c>
      <c r="D5124" t="s">
        <v>753</v>
      </c>
      <c r="E5124" t="s">
        <v>754</v>
      </c>
      <c r="G5124" s="6" t="s">
        <v>88</v>
      </c>
      <c r="H5124" t="s">
        <v>102</v>
      </c>
      <c r="I5124" t="s">
        <v>21</v>
      </c>
      <c r="J5124" t="s">
        <v>73</v>
      </c>
      <c r="K5124">
        <v>143</v>
      </c>
      <c r="L5124">
        <v>12.15</v>
      </c>
      <c r="M5124" t="s">
        <v>117</v>
      </c>
      <c r="N5124">
        <v>12.15</v>
      </c>
      <c r="P5124" cm="1">
        <f t="array" ref="P5124">IF(Q5124&gt;0,INDEX(Q5124:Q17258,MATCH(TRUE,INDEX(Q5124:Q17258="",,),0)-1),"")</f>
        <v>7</v>
      </c>
      <c r="Q5124">
        <f t="shared" si="118"/>
        <v>3</v>
      </c>
      <c r="R5124">
        <f>IF(P5124="","",0)</f>
        <v>0</v>
      </c>
    </row>
    <row r="5125" spans="1:18" x14ac:dyDescent="0.3">
      <c r="A5125" t="s">
        <v>666</v>
      </c>
      <c r="B5125" s="1">
        <v>38771</v>
      </c>
      <c r="C5125" t="s">
        <v>742</v>
      </c>
      <c r="D5125" t="s">
        <v>753</v>
      </c>
      <c r="E5125" t="s">
        <v>754</v>
      </c>
      <c r="G5125" s="6" t="s">
        <v>88</v>
      </c>
      <c r="H5125" t="s">
        <v>85</v>
      </c>
      <c r="I5125" t="s">
        <v>21</v>
      </c>
      <c r="J5125" t="s">
        <v>73</v>
      </c>
      <c r="K5125">
        <v>190</v>
      </c>
      <c r="L5125">
        <v>9.4</v>
      </c>
      <c r="M5125" t="s">
        <v>117</v>
      </c>
      <c r="N5125">
        <v>9.4</v>
      </c>
      <c r="P5125" cm="1">
        <f t="array" ref="P5125">IF(Q5125&gt;0,INDEX(Q5125:Q17259,MATCH(TRUE,INDEX(Q5125:Q17259="",,),0)-1),"")</f>
        <v>7</v>
      </c>
      <c r="Q5125">
        <f t="shared" si="118"/>
        <v>3</v>
      </c>
      <c r="R5125">
        <f>IF(P5125="","",0)</f>
        <v>0</v>
      </c>
    </row>
    <row r="5126" spans="1:18" x14ac:dyDescent="0.3">
      <c r="A5126" t="s">
        <v>666</v>
      </c>
      <c r="B5126" s="1">
        <v>38771</v>
      </c>
      <c r="C5126" t="s">
        <v>742</v>
      </c>
      <c r="D5126" t="s">
        <v>753</v>
      </c>
      <c r="E5126" t="s">
        <v>754</v>
      </c>
      <c r="G5126" s="6" t="s">
        <v>88</v>
      </c>
      <c r="H5126" t="s">
        <v>232</v>
      </c>
      <c r="I5126" t="s">
        <v>21</v>
      </c>
      <c r="J5126" t="s">
        <v>73</v>
      </c>
      <c r="K5126">
        <v>70</v>
      </c>
      <c r="L5126">
        <v>2.0499999999999998</v>
      </c>
      <c r="M5126" t="s">
        <v>117</v>
      </c>
      <c r="N5126">
        <v>2.0499999999999998</v>
      </c>
      <c r="P5126" cm="1">
        <f t="array" ref="P5126">IF(Q5126&gt;0,INDEX(Q5126:Q17260,MATCH(TRUE,INDEX(Q5126:Q17260="",,),0)-1),"")</f>
        <v>7</v>
      </c>
      <c r="Q5126">
        <f t="shared" si="118"/>
        <v>3</v>
      </c>
      <c r="R5126">
        <f>IF(P5126="","",0)</f>
        <v>0</v>
      </c>
    </row>
    <row r="5127" spans="1:18" x14ac:dyDescent="0.3">
      <c r="A5127" t="s">
        <v>666</v>
      </c>
      <c r="B5127" s="1">
        <v>38771</v>
      </c>
      <c r="C5127" t="s">
        <v>742</v>
      </c>
      <c r="D5127" t="s">
        <v>753</v>
      </c>
      <c r="E5127" t="s">
        <v>754</v>
      </c>
      <c r="G5127" s="6" t="s">
        <v>88</v>
      </c>
      <c r="H5127" t="s">
        <v>96</v>
      </c>
      <c r="I5127" t="s">
        <v>21</v>
      </c>
      <c r="J5127" t="s">
        <v>73</v>
      </c>
      <c r="K5127">
        <v>54</v>
      </c>
      <c r="L5127">
        <v>7</v>
      </c>
      <c r="M5127" t="s">
        <v>117</v>
      </c>
      <c r="N5127">
        <v>7</v>
      </c>
      <c r="P5127" cm="1">
        <f t="array" ref="P5127">IF(Q5127&gt;0,INDEX(Q5127:Q17261,MATCH(TRUE,INDEX(Q5127:Q17261="",,),0)-1),"")</f>
        <v>7</v>
      </c>
      <c r="Q5127">
        <f t="shared" si="118"/>
        <v>3</v>
      </c>
      <c r="R5127">
        <f>IF(P5127="","",0)</f>
        <v>0</v>
      </c>
    </row>
    <row r="5128" spans="1:18" x14ac:dyDescent="0.3">
      <c r="A5128" t="s">
        <v>666</v>
      </c>
      <c r="B5128" s="1">
        <v>38771</v>
      </c>
      <c r="C5128" t="s">
        <v>742</v>
      </c>
      <c r="D5128" t="s">
        <v>753</v>
      </c>
      <c r="E5128" t="s">
        <v>754</v>
      </c>
      <c r="G5128" s="6" t="s">
        <v>88</v>
      </c>
      <c r="H5128" t="s">
        <v>36</v>
      </c>
      <c r="I5128" t="s">
        <v>21</v>
      </c>
      <c r="J5128" t="s">
        <v>73</v>
      </c>
      <c r="K5128">
        <v>93</v>
      </c>
      <c r="L5128">
        <v>15.35</v>
      </c>
      <c r="M5128" t="s">
        <v>117</v>
      </c>
      <c r="N5128">
        <v>15.35</v>
      </c>
      <c r="P5128" cm="1">
        <f t="array" ref="P5128">IF(Q5128&gt;0,INDEX(Q5128:Q17262,MATCH(TRUE,INDEX(Q5128:Q17262="",,),0)-1),"")</f>
        <v>7</v>
      </c>
      <c r="Q5128">
        <f t="shared" si="118"/>
        <v>3</v>
      </c>
      <c r="R5128">
        <f>IF(P5128="","",0)</f>
        <v>0</v>
      </c>
    </row>
    <row r="5129" spans="1:18" x14ac:dyDescent="0.3">
      <c r="A5129" t="s">
        <v>666</v>
      </c>
      <c r="B5129" s="1">
        <v>38771</v>
      </c>
      <c r="C5129" t="s">
        <v>742</v>
      </c>
      <c r="D5129" t="s">
        <v>753</v>
      </c>
      <c r="E5129" t="s">
        <v>754</v>
      </c>
      <c r="G5129" t="s">
        <v>19</v>
      </c>
      <c r="H5129" t="s">
        <v>92</v>
      </c>
      <c r="I5129" t="s">
        <v>45</v>
      </c>
      <c r="J5129" t="s">
        <v>93</v>
      </c>
      <c r="K5129">
        <v>37.1</v>
      </c>
      <c r="L5129">
        <v>297</v>
      </c>
      <c r="M5129" t="s">
        <v>99</v>
      </c>
      <c r="N5129">
        <v>477.4</v>
      </c>
      <c r="P5129" cm="1">
        <f t="array" ref="P5129">IF(Q5129&gt;0,INDEX(Q5129:Q17263,MATCH(TRUE,INDEX(Q5129:Q17263="",,),0)-1),"")</f>
        <v>7</v>
      </c>
      <c r="Q5129">
        <f t="shared" si="118"/>
        <v>4</v>
      </c>
      <c r="R5129">
        <f>IF(P5129="","",0)</f>
        <v>0</v>
      </c>
    </row>
    <row r="5130" spans="1:18" x14ac:dyDescent="0.3">
      <c r="A5130" t="s">
        <v>666</v>
      </c>
      <c r="B5130" s="1">
        <v>38771</v>
      </c>
      <c r="C5130" t="s">
        <v>742</v>
      </c>
      <c r="D5130" t="s">
        <v>753</v>
      </c>
      <c r="E5130" t="s">
        <v>754</v>
      </c>
      <c r="G5130" t="s">
        <v>19</v>
      </c>
      <c r="H5130" t="s">
        <v>128</v>
      </c>
      <c r="I5130" t="s">
        <v>21</v>
      </c>
      <c r="J5130" t="s">
        <v>73</v>
      </c>
      <c r="K5130">
        <v>136</v>
      </c>
      <c r="L5130">
        <v>14.65</v>
      </c>
      <c r="M5130" t="s">
        <v>99</v>
      </c>
      <c r="N5130">
        <v>14.65</v>
      </c>
      <c r="P5130" cm="1">
        <f t="array" ref="P5130">IF(Q5130&gt;0,INDEX(Q5130:Q17264,MATCH(TRUE,INDEX(Q5130:Q17264="",,),0)-1),"")</f>
        <v>7</v>
      </c>
      <c r="Q5130">
        <f t="shared" si="118"/>
        <v>4</v>
      </c>
      <c r="R5130">
        <f>IF(P5130="","",0)</f>
        <v>0</v>
      </c>
    </row>
    <row r="5131" spans="1:18" x14ac:dyDescent="0.3">
      <c r="A5131" t="s">
        <v>666</v>
      </c>
      <c r="B5131" s="1">
        <v>38771</v>
      </c>
      <c r="C5131" t="s">
        <v>742</v>
      </c>
      <c r="D5131" t="s">
        <v>753</v>
      </c>
      <c r="E5131" t="s">
        <v>754</v>
      </c>
      <c r="G5131" s="6" t="s">
        <v>88</v>
      </c>
      <c r="H5131" t="s">
        <v>102</v>
      </c>
      <c r="I5131" t="s">
        <v>21</v>
      </c>
      <c r="J5131" t="s">
        <v>73</v>
      </c>
      <c r="K5131">
        <v>143</v>
      </c>
      <c r="L5131">
        <v>12.15</v>
      </c>
      <c r="M5131" t="s">
        <v>99</v>
      </c>
      <c r="N5131">
        <v>12.15</v>
      </c>
      <c r="P5131" cm="1">
        <f t="array" ref="P5131">IF(Q5131&gt;0,INDEX(Q5131:Q17265,MATCH(TRUE,INDEX(Q5131:Q17265="",,),0)-1),"")</f>
        <v>7</v>
      </c>
      <c r="Q5131">
        <f t="shared" si="118"/>
        <v>4</v>
      </c>
      <c r="R5131">
        <f>IF(P5131="","",0)</f>
        <v>0</v>
      </c>
    </row>
    <row r="5132" spans="1:18" x14ac:dyDescent="0.3">
      <c r="A5132" t="s">
        <v>666</v>
      </c>
      <c r="B5132" s="1">
        <v>38771</v>
      </c>
      <c r="C5132" t="s">
        <v>742</v>
      </c>
      <c r="D5132" t="s">
        <v>753</v>
      </c>
      <c r="E5132" t="s">
        <v>754</v>
      </c>
      <c r="G5132" s="6" t="s">
        <v>88</v>
      </c>
      <c r="H5132" t="s">
        <v>85</v>
      </c>
      <c r="I5132" t="s">
        <v>21</v>
      </c>
      <c r="J5132" t="s">
        <v>73</v>
      </c>
      <c r="K5132">
        <v>190</v>
      </c>
      <c r="L5132">
        <v>9.4</v>
      </c>
      <c r="M5132" t="s">
        <v>99</v>
      </c>
      <c r="N5132">
        <v>9.4</v>
      </c>
      <c r="P5132" cm="1">
        <f t="array" ref="P5132">IF(Q5132&gt;0,INDEX(Q5132:Q17266,MATCH(TRUE,INDEX(Q5132:Q17266="",,),0)-1),"")</f>
        <v>7</v>
      </c>
      <c r="Q5132">
        <f t="shared" si="118"/>
        <v>4</v>
      </c>
      <c r="R5132">
        <f>IF(P5132="","",0)</f>
        <v>0</v>
      </c>
    </row>
    <row r="5133" spans="1:18" x14ac:dyDescent="0.3">
      <c r="A5133" t="s">
        <v>666</v>
      </c>
      <c r="B5133" s="1">
        <v>38771</v>
      </c>
      <c r="C5133" t="s">
        <v>742</v>
      </c>
      <c r="D5133" t="s">
        <v>753</v>
      </c>
      <c r="E5133" t="s">
        <v>754</v>
      </c>
      <c r="G5133" s="6" t="s">
        <v>88</v>
      </c>
      <c r="H5133" t="s">
        <v>232</v>
      </c>
      <c r="I5133" t="s">
        <v>21</v>
      </c>
      <c r="J5133" t="s">
        <v>73</v>
      </c>
      <c r="K5133">
        <v>70</v>
      </c>
      <c r="L5133">
        <v>2.0499999999999998</v>
      </c>
      <c r="M5133" t="s">
        <v>99</v>
      </c>
      <c r="N5133">
        <v>2.0499999999999998</v>
      </c>
      <c r="P5133" cm="1">
        <f t="array" ref="P5133">IF(Q5133&gt;0,INDEX(Q5133:Q17267,MATCH(TRUE,INDEX(Q5133:Q17267="",,),0)-1),"")</f>
        <v>7</v>
      </c>
      <c r="Q5133">
        <f t="shared" si="118"/>
        <v>4</v>
      </c>
      <c r="R5133">
        <f>IF(P5133="","",0)</f>
        <v>0</v>
      </c>
    </row>
    <row r="5134" spans="1:18" x14ac:dyDescent="0.3">
      <c r="A5134" t="s">
        <v>666</v>
      </c>
      <c r="B5134" s="1">
        <v>38771</v>
      </c>
      <c r="C5134" t="s">
        <v>742</v>
      </c>
      <c r="D5134" t="s">
        <v>753</v>
      </c>
      <c r="E5134" t="s">
        <v>754</v>
      </c>
      <c r="G5134" s="6" t="s">
        <v>88</v>
      </c>
      <c r="H5134" t="s">
        <v>96</v>
      </c>
      <c r="I5134" t="s">
        <v>21</v>
      </c>
      <c r="J5134" t="s">
        <v>73</v>
      </c>
      <c r="K5134">
        <v>54</v>
      </c>
      <c r="L5134">
        <v>7</v>
      </c>
      <c r="M5134" t="s">
        <v>99</v>
      </c>
      <c r="N5134">
        <v>7</v>
      </c>
      <c r="P5134" cm="1">
        <f t="array" ref="P5134">IF(Q5134&gt;0,INDEX(Q5134:Q17268,MATCH(TRUE,INDEX(Q5134:Q17268="",,),0)-1),"")</f>
        <v>7</v>
      </c>
      <c r="Q5134">
        <f t="shared" si="118"/>
        <v>4</v>
      </c>
      <c r="R5134">
        <f>IF(P5134="","",0)</f>
        <v>0</v>
      </c>
    </row>
    <row r="5135" spans="1:18" x14ac:dyDescent="0.3">
      <c r="A5135" t="s">
        <v>666</v>
      </c>
      <c r="B5135" s="1">
        <v>38771</v>
      </c>
      <c r="C5135" t="s">
        <v>742</v>
      </c>
      <c r="D5135" t="s">
        <v>753</v>
      </c>
      <c r="E5135" t="s">
        <v>754</v>
      </c>
      <c r="G5135" s="6" t="s">
        <v>88</v>
      </c>
      <c r="H5135" t="s">
        <v>36</v>
      </c>
      <c r="I5135" t="s">
        <v>21</v>
      </c>
      <c r="J5135" t="s">
        <v>73</v>
      </c>
      <c r="K5135">
        <v>93</v>
      </c>
      <c r="L5135">
        <v>15.35</v>
      </c>
      <c r="M5135" t="s">
        <v>99</v>
      </c>
      <c r="N5135">
        <v>15.35</v>
      </c>
      <c r="P5135" cm="1">
        <f t="array" ref="P5135">IF(Q5135&gt;0,INDEX(Q5135:Q17269,MATCH(TRUE,INDEX(Q5135:Q17269="",,),0)-1),"")</f>
        <v>7</v>
      </c>
      <c r="Q5135">
        <f t="shared" si="118"/>
        <v>4</v>
      </c>
      <c r="R5135">
        <f>IF(P5135="","",0)</f>
        <v>0</v>
      </c>
    </row>
    <row r="5136" spans="1:18" x14ac:dyDescent="0.3">
      <c r="A5136" t="s">
        <v>666</v>
      </c>
      <c r="B5136" s="1">
        <v>38771</v>
      </c>
      <c r="C5136" t="s">
        <v>742</v>
      </c>
      <c r="D5136" t="s">
        <v>753</v>
      </c>
      <c r="E5136" t="s">
        <v>754</v>
      </c>
      <c r="G5136" t="s">
        <v>19</v>
      </c>
      <c r="H5136" t="s">
        <v>92</v>
      </c>
      <c r="I5136" t="s">
        <v>45</v>
      </c>
      <c r="J5136" t="s">
        <v>93</v>
      </c>
      <c r="K5136">
        <v>37.1</v>
      </c>
      <c r="L5136">
        <v>297</v>
      </c>
      <c r="M5136" t="s">
        <v>677</v>
      </c>
      <c r="N5136">
        <v>297</v>
      </c>
      <c r="P5136" cm="1">
        <f t="array" ref="P5136">IF(Q5136&gt;0,INDEX(Q5136:Q17270,MATCH(TRUE,INDEX(Q5136:Q17270="",,),0)-1),"")</f>
        <v>7</v>
      </c>
      <c r="Q5136">
        <f t="shared" si="118"/>
        <v>5</v>
      </c>
      <c r="R5136">
        <f>IF(P5136="","",0)</f>
        <v>0</v>
      </c>
    </row>
    <row r="5137" spans="1:18" x14ac:dyDescent="0.3">
      <c r="A5137" t="s">
        <v>666</v>
      </c>
      <c r="B5137" s="1">
        <v>38771</v>
      </c>
      <c r="C5137" t="s">
        <v>742</v>
      </c>
      <c r="D5137" t="s">
        <v>753</v>
      </c>
      <c r="E5137" t="s">
        <v>754</v>
      </c>
      <c r="G5137" t="s">
        <v>19</v>
      </c>
      <c r="H5137" t="s">
        <v>128</v>
      </c>
      <c r="I5137" t="s">
        <v>21</v>
      </c>
      <c r="J5137" t="s">
        <v>73</v>
      </c>
      <c r="K5137">
        <v>136</v>
      </c>
      <c r="L5137">
        <v>14.65</v>
      </c>
      <c r="M5137" t="s">
        <v>677</v>
      </c>
      <c r="N5137">
        <v>60.65</v>
      </c>
      <c r="P5137" cm="1">
        <f t="array" ref="P5137">IF(Q5137&gt;0,INDEX(Q5137:Q17271,MATCH(TRUE,INDEX(Q5137:Q17271="",,),0)-1),"")</f>
        <v>7</v>
      </c>
      <c r="Q5137">
        <f t="shared" si="118"/>
        <v>5</v>
      </c>
      <c r="R5137">
        <f>IF(P5137="","",0)</f>
        <v>0</v>
      </c>
    </row>
    <row r="5138" spans="1:18" x14ac:dyDescent="0.3">
      <c r="A5138" t="s">
        <v>666</v>
      </c>
      <c r="B5138" s="1">
        <v>38771</v>
      </c>
      <c r="C5138" t="s">
        <v>742</v>
      </c>
      <c r="D5138" t="s">
        <v>753</v>
      </c>
      <c r="E5138" t="s">
        <v>754</v>
      </c>
      <c r="G5138" s="6" t="s">
        <v>88</v>
      </c>
      <c r="H5138" t="s">
        <v>102</v>
      </c>
      <c r="I5138" t="s">
        <v>21</v>
      </c>
      <c r="J5138" t="s">
        <v>73</v>
      </c>
      <c r="K5138">
        <v>143</v>
      </c>
      <c r="L5138">
        <v>12.15</v>
      </c>
      <c r="M5138" t="s">
        <v>677</v>
      </c>
      <c r="N5138">
        <v>12.15</v>
      </c>
      <c r="P5138" cm="1">
        <f t="array" ref="P5138">IF(Q5138&gt;0,INDEX(Q5138:Q17272,MATCH(TRUE,INDEX(Q5138:Q17272="",,),0)-1),"")</f>
        <v>7</v>
      </c>
      <c r="Q5138">
        <f t="shared" si="118"/>
        <v>5</v>
      </c>
      <c r="R5138">
        <f>IF(P5138="","",0)</f>
        <v>0</v>
      </c>
    </row>
    <row r="5139" spans="1:18" x14ac:dyDescent="0.3">
      <c r="A5139" t="s">
        <v>666</v>
      </c>
      <c r="B5139" s="1">
        <v>38771</v>
      </c>
      <c r="C5139" t="s">
        <v>742</v>
      </c>
      <c r="D5139" t="s">
        <v>753</v>
      </c>
      <c r="E5139" t="s">
        <v>754</v>
      </c>
      <c r="G5139" s="6" t="s">
        <v>88</v>
      </c>
      <c r="H5139" t="s">
        <v>85</v>
      </c>
      <c r="I5139" t="s">
        <v>21</v>
      </c>
      <c r="J5139" t="s">
        <v>73</v>
      </c>
      <c r="K5139">
        <v>190</v>
      </c>
      <c r="L5139">
        <v>9.4</v>
      </c>
      <c r="M5139" t="s">
        <v>677</v>
      </c>
      <c r="N5139">
        <v>9.4</v>
      </c>
      <c r="P5139" cm="1">
        <f t="array" ref="P5139">IF(Q5139&gt;0,INDEX(Q5139:Q17273,MATCH(TRUE,INDEX(Q5139:Q17273="",,),0)-1),"")</f>
        <v>7</v>
      </c>
      <c r="Q5139">
        <f t="shared" si="118"/>
        <v>5</v>
      </c>
      <c r="R5139">
        <f>IF(P5139="","",0)</f>
        <v>0</v>
      </c>
    </row>
    <row r="5140" spans="1:18" x14ac:dyDescent="0.3">
      <c r="A5140" t="s">
        <v>666</v>
      </c>
      <c r="B5140" s="1">
        <v>38771</v>
      </c>
      <c r="C5140" t="s">
        <v>742</v>
      </c>
      <c r="D5140" t="s">
        <v>753</v>
      </c>
      <c r="E5140" t="s">
        <v>754</v>
      </c>
      <c r="G5140" s="6" t="s">
        <v>88</v>
      </c>
      <c r="H5140" t="s">
        <v>232</v>
      </c>
      <c r="I5140" t="s">
        <v>21</v>
      </c>
      <c r="J5140" t="s">
        <v>73</v>
      </c>
      <c r="K5140">
        <v>70</v>
      </c>
      <c r="L5140">
        <v>2.0499999999999998</v>
      </c>
      <c r="M5140" t="s">
        <v>677</v>
      </c>
      <c r="N5140">
        <v>2.0499999999999998</v>
      </c>
      <c r="P5140" cm="1">
        <f t="array" ref="P5140">IF(Q5140&gt;0,INDEX(Q5140:Q17274,MATCH(TRUE,INDEX(Q5140:Q17274="",,),0)-1),"")</f>
        <v>7</v>
      </c>
      <c r="Q5140">
        <f t="shared" si="118"/>
        <v>5</v>
      </c>
      <c r="R5140">
        <f>IF(P5140="","",0)</f>
        <v>0</v>
      </c>
    </row>
    <row r="5141" spans="1:18" x14ac:dyDescent="0.3">
      <c r="A5141" t="s">
        <v>666</v>
      </c>
      <c r="B5141" s="1">
        <v>38771</v>
      </c>
      <c r="C5141" t="s">
        <v>742</v>
      </c>
      <c r="D5141" t="s">
        <v>753</v>
      </c>
      <c r="E5141" t="s">
        <v>754</v>
      </c>
      <c r="G5141" s="6" t="s">
        <v>88</v>
      </c>
      <c r="H5141" t="s">
        <v>96</v>
      </c>
      <c r="I5141" t="s">
        <v>21</v>
      </c>
      <c r="J5141" t="s">
        <v>73</v>
      </c>
      <c r="K5141">
        <v>54</v>
      </c>
      <c r="L5141">
        <v>7</v>
      </c>
      <c r="M5141" t="s">
        <v>677</v>
      </c>
      <c r="N5141">
        <v>7</v>
      </c>
      <c r="P5141" cm="1">
        <f t="array" ref="P5141">IF(Q5141&gt;0,INDEX(Q5141:Q17275,MATCH(TRUE,INDEX(Q5141:Q17275="",,),0)-1),"")</f>
        <v>7</v>
      </c>
      <c r="Q5141">
        <f t="shared" si="118"/>
        <v>5</v>
      </c>
      <c r="R5141">
        <f>IF(P5141="","",0)</f>
        <v>0</v>
      </c>
    </row>
    <row r="5142" spans="1:18" x14ac:dyDescent="0.3">
      <c r="A5142" t="s">
        <v>666</v>
      </c>
      <c r="B5142" s="1">
        <v>38771</v>
      </c>
      <c r="C5142" t="s">
        <v>742</v>
      </c>
      <c r="D5142" t="s">
        <v>753</v>
      </c>
      <c r="E5142" t="s">
        <v>754</v>
      </c>
      <c r="G5142" s="6" t="s">
        <v>88</v>
      </c>
      <c r="H5142" t="s">
        <v>36</v>
      </c>
      <c r="I5142" t="s">
        <v>21</v>
      </c>
      <c r="J5142" t="s">
        <v>73</v>
      </c>
      <c r="K5142">
        <v>93</v>
      </c>
      <c r="L5142">
        <v>15.35</v>
      </c>
      <c r="M5142" t="s">
        <v>677</v>
      </c>
      <c r="N5142">
        <v>15.35</v>
      </c>
      <c r="P5142" cm="1">
        <f t="array" ref="P5142">IF(Q5142&gt;0,INDEX(Q5142:Q17276,MATCH(TRUE,INDEX(Q5142:Q17276="",,),0)-1),"")</f>
        <v>7</v>
      </c>
      <c r="Q5142">
        <f t="shared" si="118"/>
        <v>5</v>
      </c>
      <c r="R5142">
        <f>IF(P5142="","",0)</f>
        <v>0</v>
      </c>
    </row>
    <row r="5143" spans="1:18" x14ac:dyDescent="0.3">
      <c r="A5143" t="s">
        <v>666</v>
      </c>
      <c r="B5143" s="1">
        <v>38771</v>
      </c>
      <c r="C5143" t="s">
        <v>742</v>
      </c>
      <c r="D5143" t="s">
        <v>753</v>
      </c>
      <c r="E5143" t="s">
        <v>754</v>
      </c>
      <c r="G5143" t="s">
        <v>19</v>
      </c>
      <c r="H5143" t="s">
        <v>92</v>
      </c>
      <c r="I5143" t="s">
        <v>45</v>
      </c>
      <c r="J5143" t="s">
        <v>93</v>
      </c>
      <c r="K5143">
        <v>37.1</v>
      </c>
      <c r="L5143">
        <v>297</v>
      </c>
      <c r="M5143" t="s">
        <v>189</v>
      </c>
      <c r="N5143">
        <v>300</v>
      </c>
      <c r="P5143" cm="1">
        <f t="array" ref="P5143">IF(Q5143&gt;0,INDEX(Q5143:Q17277,MATCH(TRUE,INDEX(Q5143:Q17277="",,),0)-1),"")</f>
        <v>7</v>
      </c>
      <c r="Q5143">
        <f t="shared" si="118"/>
        <v>6</v>
      </c>
      <c r="R5143">
        <f>IF(P5143="","",0)</f>
        <v>0</v>
      </c>
    </row>
    <row r="5144" spans="1:18" x14ac:dyDescent="0.3">
      <c r="A5144" t="s">
        <v>666</v>
      </c>
      <c r="B5144" s="1">
        <v>38771</v>
      </c>
      <c r="C5144" t="s">
        <v>742</v>
      </c>
      <c r="D5144" t="s">
        <v>753</v>
      </c>
      <c r="E5144" t="s">
        <v>754</v>
      </c>
      <c r="G5144" t="s">
        <v>19</v>
      </c>
      <c r="H5144" t="s">
        <v>128</v>
      </c>
      <c r="I5144" t="s">
        <v>21</v>
      </c>
      <c r="J5144" t="s">
        <v>73</v>
      </c>
      <c r="K5144">
        <v>136</v>
      </c>
      <c r="L5144">
        <v>14.65</v>
      </c>
      <c r="M5144" t="s">
        <v>189</v>
      </c>
      <c r="N5144">
        <v>21</v>
      </c>
      <c r="P5144" cm="1">
        <f t="array" ref="P5144">IF(Q5144&gt;0,INDEX(Q5144:Q17278,MATCH(TRUE,INDEX(Q5144:Q17278="",,),0)-1),"")</f>
        <v>7</v>
      </c>
      <c r="Q5144">
        <f t="shared" si="118"/>
        <v>6</v>
      </c>
      <c r="R5144">
        <f>IF(P5144="","",0)</f>
        <v>0</v>
      </c>
    </row>
    <row r="5145" spans="1:18" x14ac:dyDescent="0.3">
      <c r="A5145" t="s">
        <v>666</v>
      </c>
      <c r="B5145" s="1">
        <v>38771</v>
      </c>
      <c r="C5145" t="s">
        <v>742</v>
      </c>
      <c r="D5145" t="s">
        <v>753</v>
      </c>
      <c r="E5145" t="s">
        <v>754</v>
      </c>
      <c r="G5145" s="6" t="s">
        <v>88</v>
      </c>
      <c r="H5145" t="s">
        <v>102</v>
      </c>
      <c r="I5145" t="s">
        <v>21</v>
      </c>
      <c r="J5145" t="s">
        <v>73</v>
      </c>
      <c r="K5145">
        <v>143</v>
      </c>
      <c r="L5145">
        <v>12.15</v>
      </c>
      <c r="M5145" t="s">
        <v>189</v>
      </c>
      <c r="N5145">
        <v>12.15</v>
      </c>
      <c r="P5145" cm="1">
        <f t="array" ref="P5145">IF(Q5145&gt;0,INDEX(Q5145:Q17279,MATCH(TRUE,INDEX(Q5145:Q17279="",,),0)-1),"")</f>
        <v>7</v>
      </c>
      <c r="Q5145">
        <f t="shared" si="118"/>
        <v>6</v>
      </c>
      <c r="R5145">
        <f>IF(P5145="","",0)</f>
        <v>0</v>
      </c>
    </row>
    <row r="5146" spans="1:18" x14ac:dyDescent="0.3">
      <c r="A5146" t="s">
        <v>666</v>
      </c>
      <c r="B5146" s="1">
        <v>38771</v>
      </c>
      <c r="C5146" t="s">
        <v>742</v>
      </c>
      <c r="D5146" t="s">
        <v>753</v>
      </c>
      <c r="E5146" t="s">
        <v>754</v>
      </c>
      <c r="G5146" s="6" t="s">
        <v>88</v>
      </c>
      <c r="H5146" t="s">
        <v>85</v>
      </c>
      <c r="I5146" t="s">
        <v>21</v>
      </c>
      <c r="J5146" t="s">
        <v>73</v>
      </c>
      <c r="K5146">
        <v>190</v>
      </c>
      <c r="L5146">
        <v>9.4</v>
      </c>
      <c r="M5146" t="s">
        <v>189</v>
      </c>
      <c r="N5146">
        <v>9.4</v>
      </c>
      <c r="P5146" cm="1">
        <f t="array" ref="P5146">IF(Q5146&gt;0,INDEX(Q5146:Q17280,MATCH(TRUE,INDEX(Q5146:Q17280="",,),0)-1),"")</f>
        <v>7</v>
      </c>
      <c r="Q5146">
        <f t="shared" si="118"/>
        <v>6</v>
      </c>
      <c r="R5146">
        <f>IF(P5146="","",0)</f>
        <v>0</v>
      </c>
    </row>
    <row r="5147" spans="1:18" x14ac:dyDescent="0.3">
      <c r="A5147" t="s">
        <v>666</v>
      </c>
      <c r="B5147" s="1">
        <v>38771</v>
      </c>
      <c r="C5147" t="s">
        <v>742</v>
      </c>
      <c r="D5147" t="s">
        <v>753</v>
      </c>
      <c r="E5147" t="s">
        <v>754</v>
      </c>
      <c r="G5147" s="6" t="s">
        <v>88</v>
      </c>
      <c r="H5147" t="s">
        <v>232</v>
      </c>
      <c r="I5147" t="s">
        <v>21</v>
      </c>
      <c r="J5147" t="s">
        <v>73</v>
      </c>
      <c r="K5147">
        <v>70</v>
      </c>
      <c r="L5147">
        <v>2.0499999999999998</v>
      </c>
      <c r="M5147" t="s">
        <v>189</v>
      </c>
      <c r="N5147">
        <v>2.0499999999999998</v>
      </c>
      <c r="P5147" cm="1">
        <f t="array" ref="P5147">IF(Q5147&gt;0,INDEX(Q5147:Q17281,MATCH(TRUE,INDEX(Q5147:Q17281="",,),0)-1),"")</f>
        <v>7</v>
      </c>
      <c r="Q5147">
        <f t="shared" si="118"/>
        <v>6</v>
      </c>
      <c r="R5147">
        <f>IF(P5147="","",0)</f>
        <v>0</v>
      </c>
    </row>
    <row r="5148" spans="1:18" x14ac:dyDescent="0.3">
      <c r="A5148" t="s">
        <v>666</v>
      </c>
      <c r="B5148" s="1">
        <v>38771</v>
      </c>
      <c r="C5148" t="s">
        <v>742</v>
      </c>
      <c r="D5148" t="s">
        <v>753</v>
      </c>
      <c r="E5148" t="s">
        <v>754</v>
      </c>
      <c r="G5148" s="6" t="s">
        <v>88</v>
      </c>
      <c r="H5148" t="s">
        <v>96</v>
      </c>
      <c r="I5148" t="s">
        <v>21</v>
      </c>
      <c r="J5148" t="s">
        <v>73</v>
      </c>
      <c r="K5148">
        <v>54</v>
      </c>
      <c r="L5148">
        <v>7</v>
      </c>
      <c r="M5148" t="s">
        <v>189</v>
      </c>
      <c r="N5148">
        <v>7</v>
      </c>
      <c r="P5148" cm="1">
        <f t="array" ref="P5148">IF(Q5148&gt;0,INDEX(Q5148:Q17282,MATCH(TRUE,INDEX(Q5148:Q17282="",,),0)-1),"")</f>
        <v>7</v>
      </c>
      <c r="Q5148">
        <f t="shared" si="118"/>
        <v>6</v>
      </c>
      <c r="R5148">
        <f>IF(P5148="","",0)</f>
        <v>0</v>
      </c>
    </row>
    <row r="5149" spans="1:18" x14ac:dyDescent="0.3">
      <c r="A5149" t="s">
        <v>666</v>
      </c>
      <c r="B5149" s="1">
        <v>38771</v>
      </c>
      <c r="C5149" t="s">
        <v>742</v>
      </c>
      <c r="D5149" t="s">
        <v>753</v>
      </c>
      <c r="E5149" t="s">
        <v>754</v>
      </c>
      <c r="G5149" s="6" t="s">
        <v>88</v>
      </c>
      <c r="H5149" t="s">
        <v>36</v>
      </c>
      <c r="I5149" t="s">
        <v>21</v>
      </c>
      <c r="J5149" t="s">
        <v>73</v>
      </c>
      <c r="K5149">
        <v>93</v>
      </c>
      <c r="L5149">
        <v>15.35</v>
      </c>
      <c r="M5149" t="s">
        <v>189</v>
      </c>
      <c r="N5149">
        <v>15.35</v>
      </c>
      <c r="P5149" cm="1">
        <f t="array" ref="P5149">IF(Q5149&gt;0,INDEX(Q5149:Q17283,MATCH(TRUE,INDEX(Q5149:Q17283="",,),0)-1),"")</f>
        <v>7</v>
      </c>
      <c r="Q5149">
        <f t="shared" si="118"/>
        <v>6</v>
      </c>
      <c r="R5149">
        <f>IF(P5149="","",0)</f>
        <v>0</v>
      </c>
    </row>
    <row r="5150" spans="1:18" x14ac:dyDescent="0.3">
      <c r="A5150" t="s">
        <v>666</v>
      </c>
      <c r="B5150" s="1">
        <v>38771</v>
      </c>
      <c r="C5150" t="s">
        <v>742</v>
      </c>
      <c r="D5150" t="s">
        <v>753</v>
      </c>
      <c r="E5150" t="s">
        <v>754</v>
      </c>
      <c r="G5150" t="s">
        <v>19</v>
      </c>
      <c r="H5150" t="s">
        <v>92</v>
      </c>
      <c r="I5150" t="s">
        <v>45</v>
      </c>
      <c r="J5150" t="s">
        <v>93</v>
      </c>
      <c r="K5150">
        <v>37.1</v>
      </c>
      <c r="L5150">
        <v>297</v>
      </c>
      <c r="M5150" t="s">
        <v>211</v>
      </c>
      <c r="N5150">
        <v>297</v>
      </c>
      <c r="P5150" cm="1">
        <f t="array" ref="P5150">IF(Q5150&gt;0,INDEX(Q5150:Q17284,MATCH(TRUE,INDEX(Q5150:Q17284="",,),0)-1),"")</f>
        <v>7</v>
      </c>
      <c r="Q5150">
        <f t="shared" si="118"/>
        <v>7</v>
      </c>
      <c r="R5150">
        <f>IF(P5150="","",0)</f>
        <v>0</v>
      </c>
    </row>
    <row r="5151" spans="1:18" x14ac:dyDescent="0.3">
      <c r="A5151" t="s">
        <v>666</v>
      </c>
      <c r="B5151" s="1">
        <v>38771</v>
      </c>
      <c r="C5151" t="s">
        <v>742</v>
      </c>
      <c r="D5151" t="s">
        <v>753</v>
      </c>
      <c r="E5151" t="s">
        <v>754</v>
      </c>
      <c r="G5151" t="s">
        <v>19</v>
      </c>
      <c r="H5151" t="s">
        <v>128</v>
      </c>
      <c r="I5151" t="s">
        <v>21</v>
      </c>
      <c r="J5151" t="s">
        <v>73</v>
      </c>
      <c r="K5151">
        <v>136</v>
      </c>
      <c r="L5151">
        <v>14.65</v>
      </c>
      <c r="M5151" t="s">
        <v>211</v>
      </c>
      <c r="N5151">
        <v>21.25</v>
      </c>
      <c r="P5151" cm="1">
        <f t="array" ref="P5151">IF(Q5151&gt;0,INDEX(Q5151:Q17285,MATCH(TRUE,INDEX(Q5151:Q17285="",,),0)-1),"")</f>
        <v>7</v>
      </c>
      <c r="Q5151">
        <f t="shared" si="118"/>
        <v>7</v>
      </c>
      <c r="R5151">
        <f>IF(P5151="","",0)</f>
        <v>0</v>
      </c>
    </row>
    <row r="5152" spans="1:18" x14ac:dyDescent="0.3">
      <c r="A5152" t="s">
        <v>666</v>
      </c>
      <c r="B5152" s="1">
        <v>38771</v>
      </c>
      <c r="C5152" t="s">
        <v>742</v>
      </c>
      <c r="D5152" t="s">
        <v>753</v>
      </c>
      <c r="E5152" t="s">
        <v>754</v>
      </c>
      <c r="G5152" s="6" t="s">
        <v>88</v>
      </c>
      <c r="H5152" t="s">
        <v>102</v>
      </c>
      <c r="I5152" t="s">
        <v>21</v>
      </c>
      <c r="J5152" t="s">
        <v>73</v>
      </c>
      <c r="K5152">
        <v>143</v>
      </c>
      <c r="L5152">
        <v>12.15</v>
      </c>
      <c r="M5152" t="s">
        <v>211</v>
      </c>
      <c r="N5152">
        <v>12.15</v>
      </c>
      <c r="P5152" cm="1">
        <f t="array" ref="P5152">IF(Q5152&gt;0,INDEX(Q5152:Q17286,MATCH(TRUE,INDEX(Q5152:Q17286="",,),0)-1),"")</f>
        <v>7</v>
      </c>
      <c r="Q5152">
        <f t="shared" si="118"/>
        <v>7</v>
      </c>
      <c r="R5152">
        <f>IF(P5152="","",0)</f>
        <v>0</v>
      </c>
    </row>
    <row r="5153" spans="1:18" x14ac:dyDescent="0.3">
      <c r="A5153" t="s">
        <v>666</v>
      </c>
      <c r="B5153" s="1">
        <v>38771</v>
      </c>
      <c r="C5153" t="s">
        <v>742</v>
      </c>
      <c r="D5153" t="s">
        <v>753</v>
      </c>
      <c r="E5153" t="s">
        <v>754</v>
      </c>
      <c r="G5153" s="6" t="s">
        <v>88</v>
      </c>
      <c r="H5153" t="s">
        <v>85</v>
      </c>
      <c r="I5153" t="s">
        <v>21</v>
      </c>
      <c r="J5153" t="s">
        <v>73</v>
      </c>
      <c r="K5153">
        <v>190</v>
      </c>
      <c r="L5153">
        <v>9.4</v>
      </c>
      <c r="M5153" t="s">
        <v>211</v>
      </c>
      <c r="N5153">
        <v>9.4</v>
      </c>
      <c r="P5153" cm="1">
        <f t="array" ref="P5153">IF(Q5153&gt;0,INDEX(Q5153:Q17287,MATCH(TRUE,INDEX(Q5153:Q17287="",,),0)-1),"")</f>
        <v>7</v>
      </c>
      <c r="Q5153">
        <f t="shared" si="118"/>
        <v>7</v>
      </c>
      <c r="R5153">
        <f>IF(P5153="","",0)</f>
        <v>0</v>
      </c>
    </row>
    <row r="5154" spans="1:18" x14ac:dyDescent="0.3">
      <c r="A5154" t="s">
        <v>666</v>
      </c>
      <c r="B5154" s="1">
        <v>38771</v>
      </c>
      <c r="C5154" t="s">
        <v>742</v>
      </c>
      <c r="D5154" t="s">
        <v>753</v>
      </c>
      <c r="E5154" t="s">
        <v>754</v>
      </c>
      <c r="G5154" s="6" t="s">
        <v>88</v>
      </c>
      <c r="H5154" t="s">
        <v>232</v>
      </c>
      <c r="I5154" t="s">
        <v>21</v>
      </c>
      <c r="J5154" t="s">
        <v>73</v>
      </c>
      <c r="K5154">
        <v>70</v>
      </c>
      <c r="L5154">
        <v>2.0499999999999998</v>
      </c>
      <c r="M5154" t="s">
        <v>211</v>
      </c>
      <c r="N5154">
        <v>2.0499999999999998</v>
      </c>
      <c r="P5154" cm="1">
        <f t="array" ref="P5154">IF(Q5154&gt;0,INDEX(Q5154:Q17288,MATCH(TRUE,INDEX(Q5154:Q17288="",,),0)-1),"")</f>
        <v>7</v>
      </c>
      <c r="Q5154">
        <f t="shared" si="118"/>
        <v>7</v>
      </c>
      <c r="R5154">
        <f>IF(P5154="","",0)</f>
        <v>0</v>
      </c>
    </row>
    <row r="5155" spans="1:18" x14ac:dyDescent="0.3">
      <c r="A5155" t="s">
        <v>666</v>
      </c>
      <c r="B5155" s="1">
        <v>38771</v>
      </c>
      <c r="C5155" t="s">
        <v>742</v>
      </c>
      <c r="D5155" t="s">
        <v>753</v>
      </c>
      <c r="E5155" t="s">
        <v>754</v>
      </c>
      <c r="G5155" s="6" t="s">
        <v>88</v>
      </c>
      <c r="H5155" t="s">
        <v>96</v>
      </c>
      <c r="I5155" t="s">
        <v>21</v>
      </c>
      <c r="J5155" t="s">
        <v>73</v>
      </c>
      <c r="K5155">
        <v>54</v>
      </c>
      <c r="L5155">
        <v>7</v>
      </c>
      <c r="M5155" t="s">
        <v>211</v>
      </c>
      <c r="N5155">
        <v>7</v>
      </c>
      <c r="P5155" cm="1">
        <f t="array" ref="P5155">IF(Q5155&gt;0,INDEX(Q5155:Q17289,MATCH(TRUE,INDEX(Q5155:Q17289="",,),0)-1),"")</f>
        <v>7</v>
      </c>
      <c r="Q5155">
        <f t="shared" si="118"/>
        <v>7</v>
      </c>
      <c r="R5155">
        <f>IF(P5155="","",0)</f>
        <v>0</v>
      </c>
    </row>
    <row r="5156" spans="1:18" x14ac:dyDescent="0.3">
      <c r="A5156" t="s">
        <v>666</v>
      </c>
      <c r="B5156" s="1">
        <v>38771</v>
      </c>
      <c r="C5156" t="s">
        <v>742</v>
      </c>
      <c r="D5156" t="s">
        <v>753</v>
      </c>
      <c r="E5156" t="s">
        <v>754</v>
      </c>
      <c r="G5156" s="6" t="s">
        <v>88</v>
      </c>
      <c r="H5156" t="s">
        <v>36</v>
      </c>
      <c r="I5156" t="s">
        <v>21</v>
      </c>
      <c r="J5156" t="s">
        <v>73</v>
      </c>
      <c r="K5156">
        <v>93</v>
      </c>
      <c r="L5156">
        <v>15.35</v>
      </c>
      <c r="M5156" t="s">
        <v>211</v>
      </c>
      <c r="N5156">
        <v>15.35</v>
      </c>
      <c r="P5156" cm="1">
        <f t="array" ref="P5156">IF(Q5156&gt;0,INDEX(Q5156:Q17290,MATCH(TRUE,INDEX(Q5156:Q17290="",,),0)-1),"")</f>
        <v>7</v>
      </c>
      <c r="Q5156">
        <f t="shared" si="118"/>
        <v>7</v>
      </c>
      <c r="R5156">
        <f>IF(P5156="","",0)</f>
        <v>0</v>
      </c>
    </row>
    <row r="5157" spans="1:18" x14ac:dyDescent="0.3">
      <c r="P5157" t="str" cm="1">
        <f t="array" ref="P5157">IF(Q5157&gt;0,INDEX(Q5157:Q17291,MATCH(TRUE,INDEX(Q5157:Q17291="",,),0)-1),"")</f>
        <v/>
      </c>
      <c r="R5157" t="str">
        <f>IF(P5157="","",0)</f>
        <v/>
      </c>
    </row>
    <row r="5158" spans="1:18" x14ac:dyDescent="0.3">
      <c r="A5158" t="s">
        <v>666</v>
      </c>
      <c r="B5158" s="1">
        <v>38771</v>
      </c>
      <c r="C5158" t="s">
        <v>742</v>
      </c>
      <c r="D5158" t="s">
        <v>755</v>
      </c>
      <c r="E5158" t="s">
        <v>756</v>
      </c>
      <c r="G5158" t="s">
        <v>19</v>
      </c>
      <c r="H5158" t="s">
        <v>95</v>
      </c>
      <c r="I5158" t="s">
        <v>45</v>
      </c>
      <c r="J5158" t="s">
        <v>93</v>
      </c>
      <c r="K5158">
        <v>26.7</v>
      </c>
      <c r="L5158">
        <v>94</v>
      </c>
      <c r="M5158" t="s">
        <v>647</v>
      </c>
      <c r="N5158">
        <v>600</v>
      </c>
      <c r="O5158" t="s">
        <v>24</v>
      </c>
      <c r="P5158" cm="1">
        <f t="array" ref="P5158">IF(Q5158&gt;0,INDEX(Q5158:Q17292,MATCH(TRUE,INDEX(Q5158:Q17292="",,),0)-1),"")</f>
        <v>4</v>
      </c>
      <c r="Q5158">
        <v>1</v>
      </c>
      <c r="R5158">
        <f>IF(P5158="","",0)</f>
        <v>0</v>
      </c>
    </row>
    <row r="5159" spans="1:18" x14ac:dyDescent="0.3">
      <c r="A5159" t="s">
        <v>666</v>
      </c>
      <c r="B5159" s="1">
        <v>38771</v>
      </c>
      <c r="C5159" t="s">
        <v>742</v>
      </c>
      <c r="D5159" t="s">
        <v>755</v>
      </c>
      <c r="E5159" t="s">
        <v>756</v>
      </c>
      <c r="G5159" t="s">
        <v>19</v>
      </c>
      <c r="H5159" t="s">
        <v>95</v>
      </c>
      <c r="I5159" t="s">
        <v>21</v>
      </c>
      <c r="J5159" t="s">
        <v>73</v>
      </c>
      <c r="K5159">
        <v>764</v>
      </c>
      <c r="L5159">
        <v>24.25</v>
      </c>
      <c r="M5159" t="s">
        <v>647</v>
      </c>
      <c r="N5159">
        <v>24.25</v>
      </c>
      <c r="O5159" t="s">
        <v>24</v>
      </c>
      <c r="P5159" cm="1">
        <f t="array" ref="P5159">IF(Q5159&gt;0,INDEX(Q5159:Q17293,MATCH(TRUE,INDEX(Q5159:Q17293="",,),0)-1),"")</f>
        <v>4</v>
      </c>
      <c r="Q5159">
        <v>1</v>
      </c>
      <c r="R5159">
        <f>IF(P5159="","",0)</f>
        <v>0</v>
      </c>
    </row>
    <row r="5160" spans="1:18" x14ac:dyDescent="0.3">
      <c r="A5160" t="s">
        <v>666</v>
      </c>
      <c r="B5160" s="1">
        <v>38771</v>
      </c>
      <c r="C5160" t="s">
        <v>742</v>
      </c>
      <c r="D5160" t="s">
        <v>755</v>
      </c>
      <c r="E5160" t="s">
        <v>756</v>
      </c>
      <c r="G5160" s="6" t="s">
        <v>88</v>
      </c>
      <c r="H5160" t="s">
        <v>128</v>
      </c>
      <c r="I5160" t="s">
        <v>21</v>
      </c>
      <c r="J5160" t="s">
        <v>73</v>
      </c>
      <c r="K5160">
        <v>44</v>
      </c>
      <c r="L5160">
        <v>16.8</v>
      </c>
      <c r="M5160" t="s">
        <v>647</v>
      </c>
      <c r="N5160">
        <v>16.8</v>
      </c>
      <c r="O5160" t="s">
        <v>24</v>
      </c>
      <c r="P5160" cm="1">
        <f t="array" ref="P5160">IF(Q5160&gt;0,INDEX(Q5160:Q17294,MATCH(TRUE,INDEX(Q5160:Q17294="",,),0)-1),"")</f>
        <v>4</v>
      </c>
      <c r="Q5160">
        <v>1</v>
      </c>
      <c r="R5160">
        <f>IF(P5160="","",0)</f>
        <v>0</v>
      </c>
    </row>
    <row r="5161" spans="1:18" x14ac:dyDescent="0.3">
      <c r="A5161" t="s">
        <v>666</v>
      </c>
      <c r="B5161" s="1">
        <v>38771</v>
      </c>
      <c r="C5161" t="s">
        <v>742</v>
      </c>
      <c r="D5161" t="s">
        <v>755</v>
      </c>
      <c r="E5161" t="s">
        <v>756</v>
      </c>
      <c r="G5161" s="6" t="s">
        <v>88</v>
      </c>
      <c r="H5161" t="s">
        <v>20</v>
      </c>
      <c r="I5161" t="s">
        <v>21</v>
      </c>
      <c r="J5161" t="s">
        <v>73</v>
      </c>
      <c r="K5161">
        <v>78</v>
      </c>
      <c r="L5161">
        <v>18.75</v>
      </c>
      <c r="M5161" t="s">
        <v>647</v>
      </c>
      <c r="N5161">
        <v>18.75</v>
      </c>
      <c r="O5161" t="s">
        <v>24</v>
      </c>
      <c r="P5161" cm="1">
        <f t="array" ref="P5161">IF(Q5161&gt;0,INDEX(Q5161:Q17295,MATCH(TRUE,INDEX(Q5161:Q17295="",,),0)-1),"")</f>
        <v>4</v>
      </c>
      <c r="Q5161">
        <v>1</v>
      </c>
      <c r="R5161">
        <f>IF(P5161="","",0)</f>
        <v>0</v>
      </c>
    </row>
    <row r="5162" spans="1:18" x14ac:dyDescent="0.3">
      <c r="A5162" t="s">
        <v>666</v>
      </c>
      <c r="B5162" s="1">
        <v>38771</v>
      </c>
      <c r="C5162" t="s">
        <v>742</v>
      </c>
      <c r="D5162" t="s">
        <v>755</v>
      </c>
      <c r="E5162" t="s">
        <v>756</v>
      </c>
      <c r="G5162" t="s">
        <v>19</v>
      </c>
      <c r="H5162" t="s">
        <v>95</v>
      </c>
      <c r="I5162" t="s">
        <v>45</v>
      </c>
      <c r="J5162" t="s">
        <v>93</v>
      </c>
      <c r="K5162">
        <v>26.7</v>
      </c>
      <c r="L5162">
        <v>94</v>
      </c>
      <c r="M5162" t="s">
        <v>99</v>
      </c>
      <c r="N5162">
        <v>502.2</v>
      </c>
      <c r="P5162" cm="1">
        <f t="array" ref="P5162">IF(Q5162&gt;0,INDEX(Q5162:Q17296,MATCH(TRUE,INDEX(Q5162:Q17296="",,),0)-1),"")</f>
        <v>4</v>
      </c>
      <c r="Q5162">
        <v>2</v>
      </c>
      <c r="R5162">
        <f>IF(P5162="","",0)</f>
        <v>0</v>
      </c>
    </row>
    <row r="5163" spans="1:18" x14ac:dyDescent="0.3">
      <c r="A5163" t="s">
        <v>666</v>
      </c>
      <c r="B5163" s="1">
        <v>38771</v>
      </c>
      <c r="C5163" t="s">
        <v>742</v>
      </c>
      <c r="D5163" t="s">
        <v>755</v>
      </c>
      <c r="E5163" t="s">
        <v>756</v>
      </c>
      <c r="G5163" t="s">
        <v>19</v>
      </c>
      <c r="H5163" t="s">
        <v>95</v>
      </c>
      <c r="I5163" t="s">
        <v>21</v>
      </c>
      <c r="J5163" t="s">
        <v>73</v>
      </c>
      <c r="K5163">
        <v>764</v>
      </c>
      <c r="L5163">
        <v>24.25</v>
      </c>
      <c r="M5163" t="s">
        <v>99</v>
      </c>
      <c r="N5163">
        <v>24.25</v>
      </c>
      <c r="P5163" cm="1">
        <f t="array" ref="P5163">IF(Q5163&gt;0,INDEX(Q5163:Q17297,MATCH(TRUE,INDEX(Q5163:Q17297="",,),0)-1),"")</f>
        <v>4</v>
      </c>
      <c r="Q5163">
        <v>2</v>
      </c>
      <c r="R5163">
        <f>IF(P5163="","",0)</f>
        <v>0</v>
      </c>
    </row>
    <row r="5164" spans="1:18" x14ac:dyDescent="0.3">
      <c r="A5164" t="s">
        <v>666</v>
      </c>
      <c r="B5164" s="1">
        <v>38771</v>
      </c>
      <c r="C5164" t="s">
        <v>742</v>
      </c>
      <c r="D5164" t="s">
        <v>755</v>
      </c>
      <c r="E5164" t="s">
        <v>756</v>
      </c>
      <c r="G5164" s="6" t="s">
        <v>88</v>
      </c>
      <c r="H5164" t="s">
        <v>128</v>
      </c>
      <c r="I5164" t="s">
        <v>21</v>
      </c>
      <c r="J5164" t="s">
        <v>73</v>
      </c>
      <c r="K5164">
        <v>44</v>
      </c>
      <c r="L5164">
        <v>16.8</v>
      </c>
      <c r="M5164" t="s">
        <v>99</v>
      </c>
      <c r="N5164">
        <v>16.8</v>
      </c>
      <c r="P5164" cm="1">
        <f t="array" ref="P5164">IF(Q5164&gt;0,INDEX(Q5164:Q17298,MATCH(TRUE,INDEX(Q5164:Q17298="",,),0)-1),"")</f>
        <v>4</v>
      </c>
      <c r="Q5164">
        <v>2</v>
      </c>
      <c r="R5164">
        <f>IF(P5164="","",0)</f>
        <v>0</v>
      </c>
    </row>
    <row r="5165" spans="1:18" x14ac:dyDescent="0.3">
      <c r="A5165" t="s">
        <v>666</v>
      </c>
      <c r="B5165" s="1">
        <v>38771</v>
      </c>
      <c r="C5165" t="s">
        <v>742</v>
      </c>
      <c r="D5165" t="s">
        <v>755</v>
      </c>
      <c r="E5165" t="s">
        <v>756</v>
      </c>
      <c r="G5165" s="6" t="s">
        <v>88</v>
      </c>
      <c r="H5165" t="s">
        <v>20</v>
      </c>
      <c r="I5165" t="s">
        <v>21</v>
      </c>
      <c r="J5165" t="s">
        <v>73</v>
      </c>
      <c r="K5165">
        <v>78</v>
      </c>
      <c r="L5165">
        <v>18.75</v>
      </c>
      <c r="M5165" t="s">
        <v>99</v>
      </c>
      <c r="N5165">
        <v>18.75</v>
      </c>
      <c r="P5165" cm="1">
        <f t="array" ref="P5165">IF(Q5165&gt;0,INDEX(Q5165:Q17299,MATCH(TRUE,INDEX(Q5165:Q17299="",,),0)-1),"")</f>
        <v>4</v>
      </c>
      <c r="Q5165">
        <v>2</v>
      </c>
      <c r="R5165">
        <f>IF(P5165="","",0)</f>
        <v>0</v>
      </c>
    </row>
    <row r="5166" spans="1:18" x14ac:dyDescent="0.3">
      <c r="A5166" t="s">
        <v>666</v>
      </c>
      <c r="B5166" s="1">
        <v>38771</v>
      </c>
      <c r="C5166" t="s">
        <v>742</v>
      </c>
      <c r="D5166" t="s">
        <v>755</v>
      </c>
      <c r="E5166" t="s">
        <v>756</v>
      </c>
      <c r="G5166" t="s">
        <v>19</v>
      </c>
      <c r="H5166" t="s">
        <v>95</v>
      </c>
      <c r="I5166" t="s">
        <v>45</v>
      </c>
      <c r="J5166" t="s">
        <v>93</v>
      </c>
      <c r="K5166">
        <v>26.7</v>
      </c>
      <c r="L5166">
        <v>94</v>
      </c>
      <c r="M5166" t="s">
        <v>677</v>
      </c>
      <c r="N5166">
        <v>94</v>
      </c>
      <c r="P5166" cm="1">
        <f t="array" ref="P5166">IF(Q5166&gt;0,INDEX(Q5166:Q17300,MATCH(TRUE,INDEX(Q5166:Q17300="",,),0)-1),"")</f>
        <v>4</v>
      </c>
      <c r="Q5166">
        <v>3</v>
      </c>
      <c r="R5166">
        <f>IF(P5166="","",0)</f>
        <v>0</v>
      </c>
    </row>
    <row r="5167" spans="1:18" x14ac:dyDescent="0.3">
      <c r="A5167" t="s">
        <v>666</v>
      </c>
      <c r="B5167" s="1">
        <v>38771</v>
      </c>
      <c r="C5167" t="s">
        <v>742</v>
      </c>
      <c r="D5167" t="s">
        <v>755</v>
      </c>
      <c r="E5167" t="s">
        <v>756</v>
      </c>
      <c r="G5167" t="s">
        <v>19</v>
      </c>
      <c r="H5167" t="s">
        <v>95</v>
      </c>
      <c r="I5167" t="s">
        <v>21</v>
      </c>
      <c r="J5167" t="s">
        <v>73</v>
      </c>
      <c r="K5167">
        <v>764</v>
      </c>
      <c r="L5167">
        <v>24.25</v>
      </c>
      <c r="M5167" t="s">
        <v>677</v>
      </c>
      <c r="N5167">
        <v>34.25</v>
      </c>
      <c r="P5167" cm="1">
        <f t="array" ref="P5167">IF(Q5167&gt;0,INDEX(Q5167:Q17301,MATCH(TRUE,INDEX(Q5167:Q17301="",,),0)-1),"")</f>
        <v>4</v>
      </c>
      <c r="Q5167">
        <v>3</v>
      </c>
      <c r="R5167">
        <f>IF(P5167="","",0)</f>
        <v>0</v>
      </c>
    </row>
    <row r="5168" spans="1:18" x14ac:dyDescent="0.3">
      <c r="A5168" t="s">
        <v>666</v>
      </c>
      <c r="B5168" s="1">
        <v>38771</v>
      </c>
      <c r="C5168" t="s">
        <v>742</v>
      </c>
      <c r="D5168" t="s">
        <v>755</v>
      </c>
      <c r="E5168" t="s">
        <v>756</v>
      </c>
      <c r="G5168" s="6" t="s">
        <v>88</v>
      </c>
      <c r="H5168" t="s">
        <v>128</v>
      </c>
      <c r="I5168" t="s">
        <v>21</v>
      </c>
      <c r="J5168" t="s">
        <v>73</v>
      </c>
      <c r="K5168">
        <v>44</v>
      </c>
      <c r="L5168">
        <v>16.8</v>
      </c>
      <c r="M5168" t="s">
        <v>677</v>
      </c>
      <c r="N5168">
        <v>16.8</v>
      </c>
      <c r="P5168" cm="1">
        <f t="array" ref="P5168">IF(Q5168&gt;0,INDEX(Q5168:Q17302,MATCH(TRUE,INDEX(Q5168:Q17302="",,),0)-1),"")</f>
        <v>4</v>
      </c>
      <c r="Q5168">
        <v>3</v>
      </c>
      <c r="R5168">
        <f>IF(P5168="","",0)</f>
        <v>0</v>
      </c>
    </row>
    <row r="5169" spans="1:18" x14ac:dyDescent="0.3">
      <c r="A5169" t="s">
        <v>666</v>
      </c>
      <c r="B5169" s="1">
        <v>38771</v>
      </c>
      <c r="C5169" t="s">
        <v>742</v>
      </c>
      <c r="D5169" t="s">
        <v>755</v>
      </c>
      <c r="E5169" t="s">
        <v>756</v>
      </c>
      <c r="G5169" s="6" t="s">
        <v>88</v>
      </c>
      <c r="H5169" t="s">
        <v>20</v>
      </c>
      <c r="I5169" t="s">
        <v>21</v>
      </c>
      <c r="J5169" t="s">
        <v>73</v>
      </c>
      <c r="K5169">
        <v>78</v>
      </c>
      <c r="L5169">
        <v>18.75</v>
      </c>
      <c r="M5169" t="s">
        <v>677</v>
      </c>
      <c r="N5169">
        <v>18.75</v>
      </c>
      <c r="P5169" cm="1">
        <f t="array" ref="P5169">IF(Q5169&gt;0,INDEX(Q5169:Q17303,MATCH(TRUE,INDEX(Q5169:Q17303="",,),0)-1),"")</f>
        <v>4</v>
      </c>
      <c r="Q5169">
        <v>3</v>
      </c>
      <c r="R5169">
        <f>IF(P5169="","",0)</f>
        <v>0</v>
      </c>
    </row>
    <row r="5170" spans="1:18" x14ac:dyDescent="0.3">
      <c r="A5170" t="s">
        <v>666</v>
      </c>
      <c r="B5170" s="1">
        <v>38771</v>
      </c>
      <c r="C5170" t="s">
        <v>742</v>
      </c>
      <c r="D5170" t="s">
        <v>755</v>
      </c>
      <c r="E5170" t="s">
        <v>756</v>
      </c>
      <c r="G5170" t="s">
        <v>19</v>
      </c>
      <c r="H5170" t="s">
        <v>95</v>
      </c>
      <c r="I5170" t="s">
        <v>45</v>
      </c>
      <c r="J5170" t="s">
        <v>93</v>
      </c>
      <c r="K5170">
        <v>26.7</v>
      </c>
      <c r="L5170">
        <v>94</v>
      </c>
      <c r="M5170" t="s">
        <v>120</v>
      </c>
      <c r="N5170">
        <v>95</v>
      </c>
      <c r="P5170" cm="1">
        <f t="array" ref="P5170">IF(Q5170&gt;0,INDEX(Q5170:Q17304,MATCH(TRUE,INDEX(Q5170:Q17304="",,),0)-1),"")</f>
        <v>4</v>
      </c>
      <c r="Q5170">
        <v>4</v>
      </c>
      <c r="R5170">
        <f>IF(P5170="","",0)</f>
        <v>0</v>
      </c>
    </row>
    <row r="5171" spans="1:18" x14ac:dyDescent="0.3">
      <c r="A5171" t="s">
        <v>666</v>
      </c>
      <c r="B5171" s="1">
        <v>38771</v>
      </c>
      <c r="C5171" t="s">
        <v>742</v>
      </c>
      <c r="D5171" t="s">
        <v>755</v>
      </c>
      <c r="E5171" t="s">
        <v>756</v>
      </c>
      <c r="G5171" t="s">
        <v>19</v>
      </c>
      <c r="H5171" t="s">
        <v>95</v>
      </c>
      <c r="I5171" t="s">
        <v>21</v>
      </c>
      <c r="J5171" t="s">
        <v>73</v>
      </c>
      <c r="K5171">
        <v>764</v>
      </c>
      <c r="L5171">
        <v>24.25</v>
      </c>
      <c r="M5171" t="s">
        <v>120</v>
      </c>
      <c r="N5171">
        <v>26.11</v>
      </c>
      <c r="P5171" cm="1">
        <f t="array" ref="P5171">IF(Q5171&gt;0,INDEX(Q5171:Q17305,MATCH(TRUE,INDEX(Q5171:Q17305="",,),0)-1),"")</f>
        <v>4</v>
      </c>
      <c r="Q5171">
        <v>4</v>
      </c>
      <c r="R5171">
        <f>IF(P5171="","",0)</f>
        <v>0</v>
      </c>
    </row>
    <row r="5172" spans="1:18" x14ac:dyDescent="0.3">
      <c r="A5172" t="s">
        <v>666</v>
      </c>
      <c r="B5172" s="1">
        <v>38771</v>
      </c>
      <c r="C5172" t="s">
        <v>742</v>
      </c>
      <c r="D5172" t="s">
        <v>755</v>
      </c>
      <c r="E5172" t="s">
        <v>756</v>
      </c>
      <c r="G5172" s="6" t="s">
        <v>88</v>
      </c>
      <c r="H5172" t="s">
        <v>128</v>
      </c>
      <c r="I5172" t="s">
        <v>21</v>
      </c>
      <c r="J5172" t="s">
        <v>73</v>
      </c>
      <c r="K5172">
        <v>44</v>
      </c>
      <c r="L5172">
        <v>16.8</v>
      </c>
      <c r="M5172" t="s">
        <v>120</v>
      </c>
      <c r="N5172">
        <v>16.8</v>
      </c>
      <c r="P5172" cm="1">
        <f t="array" ref="P5172">IF(Q5172&gt;0,INDEX(Q5172:Q17306,MATCH(TRUE,INDEX(Q5172:Q17306="",,),0)-1),"")</f>
        <v>4</v>
      </c>
      <c r="Q5172">
        <v>4</v>
      </c>
      <c r="R5172">
        <f>IF(P5172="","",0)</f>
        <v>0</v>
      </c>
    </row>
    <row r="5173" spans="1:18" x14ac:dyDescent="0.3">
      <c r="A5173" t="s">
        <v>666</v>
      </c>
      <c r="B5173" s="1">
        <v>38771</v>
      </c>
      <c r="C5173" t="s">
        <v>742</v>
      </c>
      <c r="D5173" t="s">
        <v>755</v>
      </c>
      <c r="E5173" t="s">
        <v>756</v>
      </c>
      <c r="G5173" s="6" t="s">
        <v>88</v>
      </c>
      <c r="H5173" t="s">
        <v>20</v>
      </c>
      <c r="I5173" t="s">
        <v>21</v>
      </c>
      <c r="J5173" t="s">
        <v>73</v>
      </c>
      <c r="K5173">
        <v>78</v>
      </c>
      <c r="L5173">
        <v>18.75</v>
      </c>
      <c r="M5173" t="s">
        <v>120</v>
      </c>
      <c r="N5173">
        <v>18.75</v>
      </c>
      <c r="P5173" cm="1">
        <f t="array" ref="P5173">IF(Q5173&gt;0,INDEX(Q5173:Q17307,MATCH(TRUE,INDEX(Q5173:Q17307="",,),0)-1),"")</f>
        <v>4</v>
      </c>
      <c r="Q5173">
        <v>4</v>
      </c>
      <c r="R5173">
        <f>IF(P5173="","",0)</f>
        <v>0</v>
      </c>
    </row>
    <row r="5174" spans="1:18" x14ac:dyDescent="0.3">
      <c r="P5174" t="str" cm="1">
        <f t="array" ref="P5174">IF(Q5174&gt;0,INDEX(Q5174:Q17308,MATCH(TRUE,INDEX(Q5174:Q17308="",,),0)-1),"")</f>
        <v/>
      </c>
      <c r="R5174" t="str">
        <f>IF(P5174="","",0)</f>
        <v/>
      </c>
    </row>
    <row r="5175" spans="1:18" x14ac:dyDescent="0.3">
      <c r="A5175" t="s">
        <v>666</v>
      </c>
      <c r="B5175" s="1">
        <v>38771</v>
      </c>
      <c r="C5175" t="s">
        <v>742</v>
      </c>
      <c r="D5175" t="s">
        <v>757</v>
      </c>
      <c r="E5175" t="s">
        <v>758</v>
      </c>
      <c r="G5175" t="s">
        <v>19</v>
      </c>
      <c r="H5175" t="s">
        <v>20</v>
      </c>
      <c r="I5175" t="s">
        <v>45</v>
      </c>
      <c r="J5175" t="s">
        <v>93</v>
      </c>
      <c r="K5175">
        <v>16.7</v>
      </c>
      <c r="L5175">
        <v>144</v>
      </c>
      <c r="M5175" t="s">
        <v>117</v>
      </c>
      <c r="N5175">
        <v>290</v>
      </c>
      <c r="O5175" t="s">
        <v>24</v>
      </c>
      <c r="P5175" cm="1">
        <f t="array" ref="P5175">IF(Q5175&gt;0,INDEX(Q5175:Q17309,MATCH(TRUE,INDEX(Q5175:Q17309="",,),0)-1),"")</f>
        <v>4</v>
      </c>
      <c r="Q5175">
        <f>INT((ROW()-5175)/6)+1</f>
        <v>1</v>
      </c>
      <c r="R5175">
        <f>IF(P5175="","",0)</f>
        <v>0</v>
      </c>
    </row>
    <row r="5176" spans="1:18" x14ac:dyDescent="0.3">
      <c r="A5176" t="s">
        <v>666</v>
      </c>
      <c r="B5176" s="1">
        <v>38771</v>
      </c>
      <c r="C5176" t="s">
        <v>742</v>
      </c>
      <c r="D5176" t="s">
        <v>757</v>
      </c>
      <c r="E5176" t="s">
        <v>758</v>
      </c>
      <c r="G5176" t="s">
        <v>19</v>
      </c>
      <c r="H5176" t="s">
        <v>20</v>
      </c>
      <c r="I5176" t="s">
        <v>21</v>
      </c>
      <c r="J5176" t="s">
        <v>73</v>
      </c>
      <c r="K5176">
        <v>189</v>
      </c>
      <c r="L5176">
        <v>18</v>
      </c>
      <c r="M5176" t="s">
        <v>117</v>
      </c>
      <c r="N5176">
        <v>20</v>
      </c>
      <c r="O5176" t="s">
        <v>24</v>
      </c>
      <c r="P5176" cm="1">
        <f t="array" ref="P5176">IF(Q5176&gt;0,INDEX(Q5176:Q17310,MATCH(TRUE,INDEX(Q5176:Q17310="",,),0)-1),"")</f>
        <v>4</v>
      </c>
      <c r="Q5176">
        <f t="shared" ref="Q5176:Q5198" si="119">INT((ROW()-5175)/6)+1</f>
        <v>1</v>
      </c>
      <c r="R5176">
        <f>IF(P5176="","",0)</f>
        <v>0</v>
      </c>
    </row>
    <row r="5177" spans="1:18" x14ac:dyDescent="0.3">
      <c r="A5177" t="s">
        <v>666</v>
      </c>
      <c r="B5177" s="1">
        <v>38771</v>
      </c>
      <c r="C5177" t="s">
        <v>742</v>
      </c>
      <c r="D5177" t="s">
        <v>757</v>
      </c>
      <c r="E5177" t="s">
        <v>758</v>
      </c>
      <c r="G5177" t="s">
        <v>19</v>
      </c>
      <c r="H5177" t="s">
        <v>87</v>
      </c>
      <c r="I5177" t="s">
        <v>21</v>
      </c>
      <c r="J5177" t="s">
        <v>73</v>
      </c>
      <c r="K5177">
        <v>66</v>
      </c>
      <c r="L5177">
        <v>18.25</v>
      </c>
      <c r="M5177" t="s">
        <v>117</v>
      </c>
      <c r="N5177">
        <v>24</v>
      </c>
      <c r="O5177" t="s">
        <v>24</v>
      </c>
      <c r="P5177" cm="1">
        <f t="array" ref="P5177">IF(Q5177&gt;0,INDEX(Q5177:Q17311,MATCH(TRUE,INDEX(Q5177:Q17311="",,),0)-1),"")</f>
        <v>4</v>
      </c>
      <c r="Q5177">
        <f t="shared" si="119"/>
        <v>1</v>
      </c>
      <c r="R5177">
        <f>IF(P5177="","",0)</f>
        <v>0</v>
      </c>
    </row>
    <row r="5178" spans="1:18" x14ac:dyDescent="0.3">
      <c r="A5178" t="s">
        <v>666</v>
      </c>
      <c r="B5178" s="1">
        <v>38771</v>
      </c>
      <c r="C5178" t="s">
        <v>742</v>
      </c>
      <c r="D5178" t="s">
        <v>757</v>
      </c>
      <c r="E5178" t="s">
        <v>758</v>
      </c>
      <c r="G5178" s="6" t="s">
        <v>88</v>
      </c>
      <c r="H5178" t="s">
        <v>85</v>
      </c>
      <c r="I5178" t="s">
        <v>21</v>
      </c>
      <c r="J5178" t="s">
        <v>73</v>
      </c>
      <c r="K5178">
        <v>18</v>
      </c>
      <c r="L5178">
        <v>8</v>
      </c>
      <c r="M5178" t="s">
        <v>117</v>
      </c>
      <c r="N5178">
        <v>8</v>
      </c>
      <c r="O5178" t="s">
        <v>24</v>
      </c>
      <c r="P5178" cm="1">
        <f t="array" ref="P5178">IF(Q5178&gt;0,INDEX(Q5178:Q17312,MATCH(TRUE,INDEX(Q5178:Q17312="",,),0)-1),"")</f>
        <v>4</v>
      </c>
      <c r="Q5178">
        <f t="shared" si="119"/>
        <v>1</v>
      </c>
      <c r="R5178">
        <f>IF(P5178="","",0)</f>
        <v>0</v>
      </c>
    </row>
    <row r="5179" spans="1:18" x14ac:dyDescent="0.3">
      <c r="A5179" t="s">
        <v>666</v>
      </c>
      <c r="B5179" s="1">
        <v>38771</v>
      </c>
      <c r="C5179" t="s">
        <v>742</v>
      </c>
      <c r="D5179" t="s">
        <v>757</v>
      </c>
      <c r="E5179" t="s">
        <v>758</v>
      </c>
      <c r="G5179" s="6" t="s">
        <v>88</v>
      </c>
      <c r="H5179" t="s">
        <v>41</v>
      </c>
      <c r="I5179" t="s">
        <v>21</v>
      </c>
      <c r="J5179" t="s">
        <v>73</v>
      </c>
      <c r="K5179">
        <v>6</v>
      </c>
      <c r="L5179">
        <v>32.6</v>
      </c>
      <c r="M5179" t="s">
        <v>117</v>
      </c>
      <c r="N5179">
        <v>32.6</v>
      </c>
      <c r="O5179" t="s">
        <v>24</v>
      </c>
      <c r="P5179" cm="1">
        <f t="array" ref="P5179">IF(Q5179&gt;0,INDEX(Q5179:Q17313,MATCH(TRUE,INDEX(Q5179:Q17313="",,),0)-1),"")</f>
        <v>4</v>
      </c>
      <c r="Q5179">
        <f t="shared" si="119"/>
        <v>1</v>
      </c>
      <c r="R5179">
        <f>IF(P5179="","",0)</f>
        <v>0</v>
      </c>
    </row>
    <row r="5180" spans="1:18" x14ac:dyDescent="0.3">
      <c r="A5180" t="s">
        <v>666</v>
      </c>
      <c r="B5180" s="1">
        <v>38771</v>
      </c>
      <c r="C5180" t="s">
        <v>742</v>
      </c>
      <c r="D5180" t="s">
        <v>757</v>
      </c>
      <c r="E5180" t="s">
        <v>758</v>
      </c>
      <c r="G5180" s="6" t="s">
        <v>88</v>
      </c>
      <c r="H5180" t="s">
        <v>95</v>
      </c>
      <c r="I5180" t="s">
        <v>21</v>
      </c>
      <c r="J5180" t="s">
        <v>73</v>
      </c>
      <c r="K5180">
        <v>25</v>
      </c>
      <c r="L5180">
        <v>19.25</v>
      </c>
      <c r="M5180" t="s">
        <v>117</v>
      </c>
      <c r="N5180">
        <v>19.25</v>
      </c>
      <c r="O5180" t="s">
        <v>24</v>
      </c>
      <c r="P5180" cm="1">
        <f t="array" ref="P5180">IF(Q5180&gt;0,INDEX(Q5180:Q17314,MATCH(TRUE,INDEX(Q5180:Q17314="",,),0)-1),"")</f>
        <v>4</v>
      </c>
      <c r="Q5180">
        <f t="shared" si="119"/>
        <v>1</v>
      </c>
      <c r="R5180">
        <f>IF(P5180="","",0)</f>
        <v>0</v>
      </c>
    </row>
    <row r="5181" spans="1:18" x14ac:dyDescent="0.3">
      <c r="A5181" t="s">
        <v>666</v>
      </c>
      <c r="B5181" s="1">
        <v>38771</v>
      </c>
      <c r="C5181" t="s">
        <v>742</v>
      </c>
      <c r="D5181" t="s">
        <v>757</v>
      </c>
      <c r="E5181" t="s">
        <v>758</v>
      </c>
      <c r="G5181" t="s">
        <v>19</v>
      </c>
      <c r="H5181" t="s">
        <v>20</v>
      </c>
      <c r="I5181" t="s">
        <v>45</v>
      </c>
      <c r="J5181" t="s">
        <v>93</v>
      </c>
      <c r="K5181">
        <v>16.7</v>
      </c>
      <c r="L5181">
        <v>144</v>
      </c>
      <c r="M5181" t="s">
        <v>99</v>
      </c>
      <c r="N5181">
        <v>328.3</v>
      </c>
      <c r="P5181" cm="1">
        <f t="array" ref="P5181">IF(Q5181&gt;0,INDEX(Q5181:Q17315,MATCH(TRUE,INDEX(Q5181:Q17315="",,),0)-1),"")</f>
        <v>4</v>
      </c>
      <c r="Q5181">
        <f t="shared" si="119"/>
        <v>2</v>
      </c>
      <c r="R5181">
        <f>IF(P5181="","",0)</f>
        <v>0</v>
      </c>
    </row>
    <row r="5182" spans="1:18" x14ac:dyDescent="0.3">
      <c r="A5182" t="s">
        <v>666</v>
      </c>
      <c r="B5182" s="1">
        <v>38771</v>
      </c>
      <c r="C5182" t="s">
        <v>742</v>
      </c>
      <c r="D5182" t="s">
        <v>757</v>
      </c>
      <c r="E5182" t="s">
        <v>758</v>
      </c>
      <c r="G5182" t="s">
        <v>19</v>
      </c>
      <c r="H5182" t="s">
        <v>20</v>
      </c>
      <c r="I5182" t="s">
        <v>21</v>
      </c>
      <c r="J5182" t="s">
        <v>73</v>
      </c>
      <c r="K5182">
        <v>189</v>
      </c>
      <c r="L5182">
        <v>18</v>
      </c>
      <c r="M5182" t="s">
        <v>99</v>
      </c>
      <c r="N5182">
        <v>18</v>
      </c>
      <c r="P5182" cm="1">
        <f t="array" ref="P5182">IF(Q5182&gt;0,INDEX(Q5182:Q17316,MATCH(TRUE,INDEX(Q5182:Q17316="",,),0)-1),"")</f>
        <v>4</v>
      </c>
      <c r="Q5182">
        <f t="shared" si="119"/>
        <v>2</v>
      </c>
      <c r="R5182">
        <f>IF(P5182="","",0)</f>
        <v>0</v>
      </c>
    </row>
    <row r="5183" spans="1:18" x14ac:dyDescent="0.3">
      <c r="A5183" t="s">
        <v>666</v>
      </c>
      <c r="B5183" s="1">
        <v>38771</v>
      </c>
      <c r="C5183" t="s">
        <v>742</v>
      </c>
      <c r="D5183" t="s">
        <v>757</v>
      </c>
      <c r="E5183" t="s">
        <v>758</v>
      </c>
      <c r="G5183" t="s">
        <v>19</v>
      </c>
      <c r="H5183" t="s">
        <v>87</v>
      </c>
      <c r="I5183" t="s">
        <v>21</v>
      </c>
      <c r="J5183" t="s">
        <v>73</v>
      </c>
      <c r="K5183">
        <v>66</v>
      </c>
      <c r="L5183">
        <v>18.25</v>
      </c>
      <c r="M5183" t="s">
        <v>99</v>
      </c>
      <c r="N5183">
        <v>18.25</v>
      </c>
      <c r="P5183" cm="1">
        <f t="array" ref="P5183">IF(Q5183&gt;0,INDEX(Q5183:Q17317,MATCH(TRUE,INDEX(Q5183:Q17317="",,),0)-1),"")</f>
        <v>4</v>
      </c>
      <c r="Q5183">
        <f t="shared" si="119"/>
        <v>2</v>
      </c>
      <c r="R5183">
        <f>IF(P5183="","",0)</f>
        <v>0</v>
      </c>
    </row>
    <row r="5184" spans="1:18" x14ac:dyDescent="0.3">
      <c r="A5184" t="s">
        <v>666</v>
      </c>
      <c r="B5184" s="1">
        <v>38771</v>
      </c>
      <c r="C5184" t="s">
        <v>742</v>
      </c>
      <c r="D5184" t="s">
        <v>757</v>
      </c>
      <c r="E5184" t="s">
        <v>758</v>
      </c>
      <c r="G5184" s="6" t="s">
        <v>88</v>
      </c>
      <c r="H5184" t="s">
        <v>85</v>
      </c>
      <c r="I5184" t="s">
        <v>21</v>
      </c>
      <c r="J5184" t="s">
        <v>73</v>
      </c>
      <c r="K5184">
        <v>18</v>
      </c>
      <c r="L5184">
        <v>8</v>
      </c>
      <c r="M5184" t="s">
        <v>99</v>
      </c>
      <c r="N5184">
        <v>8</v>
      </c>
      <c r="P5184" cm="1">
        <f t="array" ref="P5184">IF(Q5184&gt;0,INDEX(Q5184:Q17318,MATCH(TRUE,INDEX(Q5184:Q17318="",,),0)-1),"")</f>
        <v>4</v>
      </c>
      <c r="Q5184">
        <f t="shared" si="119"/>
        <v>2</v>
      </c>
      <c r="R5184">
        <f>IF(P5184="","",0)</f>
        <v>0</v>
      </c>
    </row>
    <row r="5185" spans="1:18" x14ac:dyDescent="0.3">
      <c r="A5185" t="s">
        <v>666</v>
      </c>
      <c r="B5185" s="1">
        <v>38771</v>
      </c>
      <c r="C5185" t="s">
        <v>742</v>
      </c>
      <c r="D5185" t="s">
        <v>757</v>
      </c>
      <c r="E5185" t="s">
        <v>758</v>
      </c>
      <c r="G5185" s="6" t="s">
        <v>88</v>
      </c>
      <c r="H5185" t="s">
        <v>41</v>
      </c>
      <c r="I5185" t="s">
        <v>21</v>
      </c>
      <c r="J5185" t="s">
        <v>73</v>
      </c>
      <c r="K5185">
        <v>6</v>
      </c>
      <c r="L5185">
        <v>32.6</v>
      </c>
      <c r="M5185" t="s">
        <v>99</v>
      </c>
      <c r="N5185">
        <v>32.6</v>
      </c>
      <c r="P5185" cm="1">
        <f t="array" ref="P5185">IF(Q5185&gt;0,INDEX(Q5185:Q17319,MATCH(TRUE,INDEX(Q5185:Q17319="",,),0)-1),"")</f>
        <v>4</v>
      </c>
      <c r="Q5185">
        <f t="shared" si="119"/>
        <v>2</v>
      </c>
      <c r="R5185">
        <f>IF(P5185="","",0)</f>
        <v>0</v>
      </c>
    </row>
    <row r="5186" spans="1:18" x14ac:dyDescent="0.3">
      <c r="A5186" t="s">
        <v>666</v>
      </c>
      <c r="B5186" s="1">
        <v>38771</v>
      </c>
      <c r="C5186" t="s">
        <v>742</v>
      </c>
      <c r="D5186" t="s">
        <v>757</v>
      </c>
      <c r="E5186" t="s">
        <v>758</v>
      </c>
      <c r="G5186" s="6" t="s">
        <v>88</v>
      </c>
      <c r="H5186" t="s">
        <v>95</v>
      </c>
      <c r="I5186" t="s">
        <v>21</v>
      </c>
      <c r="J5186" t="s">
        <v>73</v>
      </c>
      <c r="K5186">
        <v>25</v>
      </c>
      <c r="L5186">
        <v>19.25</v>
      </c>
      <c r="M5186" t="s">
        <v>99</v>
      </c>
      <c r="N5186">
        <v>19.25</v>
      </c>
      <c r="P5186" cm="1">
        <f t="array" ref="P5186">IF(Q5186&gt;0,INDEX(Q5186:Q17320,MATCH(TRUE,INDEX(Q5186:Q17320="",,),0)-1),"")</f>
        <v>4</v>
      </c>
      <c r="Q5186">
        <f t="shared" si="119"/>
        <v>2</v>
      </c>
      <c r="R5186">
        <f>IF(P5186="","",0)</f>
        <v>0</v>
      </c>
    </row>
    <row r="5187" spans="1:18" x14ac:dyDescent="0.3">
      <c r="A5187" t="s">
        <v>666</v>
      </c>
      <c r="B5187" s="1">
        <v>38771</v>
      </c>
      <c r="C5187" t="s">
        <v>742</v>
      </c>
      <c r="D5187" t="s">
        <v>757</v>
      </c>
      <c r="E5187" t="s">
        <v>758</v>
      </c>
      <c r="G5187" t="s">
        <v>19</v>
      </c>
      <c r="H5187" t="s">
        <v>20</v>
      </c>
      <c r="I5187" t="s">
        <v>45</v>
      </c>
      <c r="J5187" t="s">
        <v>93</v>
      </c>
      <c r="K5187">
        <v>16.7</v>
      </c>
      <c r="L5187">
        <v>144</v>
      </c>
      <c r="M5187" t="s">
        <v>657</v>
      </c>
      <c r="N5187">
        <v>220</v>
      </c>
      <c r="P5187" cm="1">
        <f t="array" ref="P5187">IF(Q5187&gt;0,INDEX(Q5187:Q17321,MATCH(TRUE,INDEX(Q5187:Q17321="",,),0)-1),"")</f>
        <v>4</v>
      </c>
      <c r="Q5187">
        <f t="shared" si="119"/>
        <v>3</v>
      </c>
      <c r="R5187">
        <f>IF(P5187="","",0)</f>
        <v>0</v>
      </c>
    </row>
    <row r="5188" spans="1:18" x14ac:dyDescent="0.3">
      <c r="A5188" t="s">
        <v>666</v>
      </c>
      <c r="B5188" s="1">
        <v>38771</v>
      </c>
      <c r="C5188" t="s">
        <v>742</v>
      </c>
      <c r="D5188" t="s">
        <v>757</v>
      </c>
      <c r="E5188" t="s">
        <v>758</v>
      </c>
      <c r="G5188" t="s">
        <v>19</v>
      </c>
      <c r="H5188" t="s">
        <v>20</v>
      </c>
      <c r="I5188" t="s">
        <v>21</v>
      </c>
      <c r="J5188" t="s">
        <v>73</v>
      </c>
      <c r="K5188">
        <v>189</v>
      </c>
      <c r="L5188">
        <v>18</v>
      </c>
      <c r="M5188" t="s">
        <v>657</v>
      </c>
      <c r="N5188">
        <v>18</v>
      </c>
      <c r="P5188" cm="1">
        <f t="array" ref="P5188">IF(Q5188&gt;0,INDEX(Q5188:Q17322,MATCH(TRUE,INDEX(Q5188:Q17322="",,),0)-1),"")</f>
        <v>4</v>
      </c>
      <c r="Q5188">
        <f t="shared" si="119"/>
        <v>3</v>
      </c>
      <c r="R5188">
        <f>IF(P5188="","",0)</f>
        <v>0</v>
      </c>
    </row>
    <row r="5189" spans="1:18" x14ac:dyDescent="0.3">
      <c r="A5189" t="s">
        <v>666</v>
      </c>
      <c r="B5189" s="1">
        <v>38771</v>
      </c>
      <c r="C5189" t="s">
        <v>742</v>
      </c>
      <c r="D5189" t="s">
        <v>757</v>
      </c>
      <c r="E5189" t="s">
        <v>758</v>
      </c>
      <c r="G5189" t="s">
        <v>19</v>
      </c>
      <c r="H5189" t="s">
        <v>87</v>
      </c>
      <c r="I5189" t="s">
        <v>21</v>
      </c>
      <c r="J5189" t="s">
        <v>73</v>
      </c>
      <c r="K5189">
        <v>66</v>
      </c>
      <c r="L5189">
        <v>18.25</v>
      </c>
      <c r="M5189" t="s">
        <v>657</v>
      </c>
      <c r="N5189">
        <v>18.25</v>
      </c>
      <c r="P5189" cm="1">
        <f t="array" ref="P5189">IF(Q5189&gt;0,INDEX(Q5189:Q17323,MATCH(TRUE,INDEX(Q5189:Q17323="",,),0)-1),"")</f>
        <v>4</v>
      </c>
      <c r="Q5189">
        <f t="shared" si="119"/>
        <v>3</v>
      </c>
      <c r="R5189">
        <f>IF(P5189="","",0)</f>
        <v>0</v>
      </c>
    </row>
    <row r="5190" spans="1:18" x14ac:dyDescent="0.3">
      <c r="A5190" t="s">
        <v>666</v>
      </c>
      <c r="B5190" s="1">
        <v>38771</v>
      </c>
      <c r="C5190" t="s">
        <v>742</v>
      </c>
      <c r="D5190" t="s">
        <v>757</v>
      </c>
      <c r="E5190" t="s">
        <v>758</v>
      </c>
      <c r="G5190" s="6" t="s">
        <v>88</v>
      </c>
      <c r="H5190" t="s">
        <v>85</v>
      </c>
      <c r="I5190" t="s">
        <v>21</v>
      </c>
      <c r="J5190" t="s">
        <v>73</v>
      </c>
      <c r="K5190">
        <v>18</v>
      </c>
      <c r="L5190">
        <v>8</v>
      </c>
      <c r="M5190" t="s">
        <v>657</v>
      </c>
      <c r="N5190">
        <v>8</v>
      </c>
      <c r="P5190" cm="1">
        <f t="array" ref="P5190">IF(Q5190&gt;0,INDEX(Q5190:Q17324,MATCH(TRUE,INDEX(Q5190:Q17324="",,),0)-1),"")</f>
        <v>4</v>
      </c>
      <c r="Q5190">
        <f t="shared" si="119"/>
        <v>3</v>
      </c>
      <c r="R5190">
        <f>IF(P5190="","",0)</f>
        <v>0</v>
      </c>
    </row>
    <row r="5191" spans="1:18" x14ac:dyDescent="0.3">
      <c r="A5191" t="s">
        <v>666</v>
      </c>
      <c r="B5191" s="1">
        <v>38771</v>
      </c>
      <c r="C5191" t="s">
        <v>742</v>
      </c>
      <c r="D5191" t="s">
        <v>757</v>
      </c>
      <c r="E5191" t="s">
        <v>758</v>
      </c>
      <c r="G5191" s="6" t="s">
        <v>88</v>
      </c>
      <c r="H5191" t="s">
        <v>41</v>
      </c>
      <c r="I5191" t="s">
        <v>21</v>
      </c>
      <c r="J5191" t="s">
        <v>73</v>
      </c>
      <c r="K5191">
        <v>6</v>
      </c>
      <c r="L5191">
        <v>32.6</v>
      </c>
      <c r="M5191" t="s">
        <v>657</v>
      </c>
      <c r="N5191">
        <v>32.6</v>
      </c>
      <c r="P5191" cm="1">
        <f t="array" ref="P5191">IF(Q5191&gt;0,INDEX(Q5191:Q17325,MATCH(TRUE,INDEX(Q5191:Q17325="",,),0)-1),"")</f>
        <v>4</v>
      </c>
      <c r="Q5191">
        <f t="shared" si="119"/>
        <v>3</v>
      </c>
      <c r="R5191">
        <f>IF(P5191="","",0)</f>
        <v>0</v>
      </c>
    </row>
    <row r="5192" spans="1:18" x14ac:dyDescent="0.3">
      <c r="A5192" t="s">
        <v>666</v>
      </c>
      <c r="B5192" s="1">
        <v>38771</v>
      </c>
      <c r="C5192" t="s">
        <v>742</v>
      </c>
      <c r="D5192" t="s">
        <v>757</v>
      </c>
      <c r="E5192" t="s">
        <v>758</v>
      </c>
      <c r="G5192" s="6" t="s">
        <v>88</v>
      </c>
      <c r="H5192" t="s">
        <v>95</v>
      </c>
      <c r="I5192" t="s">
        <v>21</v>
      </c>
      <c r="J5192" t="s">
        <v>73</v>
      </c>
      <c r="K5192">
        <v>25</v>
      </c>
      <c r="L5192">
        <v>19.25</v>
      </c>
      <c r="M5192" t="s">
        <v>657</v>
      </c>
      <c r="N5192">
        <v>19.25</v>
      </c>
      <c r="P5192" cm="1">
        <f t="array" ref="P5192">IF(Q5192&gt;0,INDEX(Q5192:Q17326,MATCH(TRUE,INDEX(Q5192:Q17326="",,),0)-1),"")</f>
        <v>4</v>
      </c>
      <c r="Q5192">
        <f t="shared" si="119"/>
        <v>3</v>
      </c>
      <c r="R5192">
        <f>IF(P5192="","",0)</f>
        <v>0</v>
      </c>
    </row>
    <row r="5193" spans="1:18" x14ac:dyDescent="0.3">
      <c r="A5193" t="s">
        <v>666</v>
      </c>
      <c r="B5193" s="1">
        <v>38771</v>
      </c>
      <c r="C5193" t="s">
        <v>742</v>
      </c>
      <c r="D5193" t="s">
        <v>757</v>
      </c>
      <c r="E5193" t="s">
        <v>758</v>
      </c>
      <c r="G5193" t="s">
        <v>19</v>
      </c>
      <c r="H5193" t="s">
        <v>20</v>
      </c>
      <c r="I5193" t="s">
        <v>45</v>
      </c>
      <c r="J5193" t="s">
        <v>93</v>
      </c>
      <c r="K5193">
        <v>16.7</v>
      </c>
      <c r="L5193">
        <v>144</v>
      </c>
      <c r="M5193" t="s">
        <v>677</v>
      </c>
      <c r="N5193">
        <v>144</v>
      </c>
      <c r="P5193" cm="1">
        <f t="array" ref="P5193">IF(Q5193&gt;0,INDEX(Q5193:Q17327,MATCH(TRUE,INDEX(Q5193:Q17327="",,),0)-1),"")</f>
        <v>4</v>
      </c>
      <c r="Q5193">
        <f t="shared" si="119"/>
        <v>4</v>
      </c>
      <c r="R5193">
        <f>IF(P5193="","",0)</f>
        <v>0</v>
      </c>
    </row>
    <row r="5194" spans="1:18" x14ac:dyDescent="0.3">
      <c r="A5194" t="s">
        <v>666</v>
      </c>
      <c r="B5194" s="1">
        <v>38771</v>
      </c>
      <c r="C5194" t="s">
        <v>742</v>
      </c>
      <c r="D5194" t="s">
        <v>757</v>
      </c>
      <c r="E5194" t="s">
        <v>758</v>
      </c>
      <c r="G5194" t="s">
        <v>19</v>
      </c>
      <c r="H5194" t="s">
        <v>20</v>
      </c>
      <c r="I5194" t="s">
        <v>21</v>
      </c>
      <c r="J5194" t="s">
        <v>73</v>
      </c>
      <c r="K5194">
        <v>189</v>
      </c>
      <c r="L5194">
        <v>18</v>
      </c>
      <c r="M5194" t="s">
        <v>677</v>
      </c>
      <c r="N5194">
        <v>24</v>
      </c>
      <c r="P5194" cm="1">
        <f t="array" ref="P5194">IF(Q5194&gt;0,INDEX(Q5194:Q17328,MATCH(TRUE,INDEX(Q5194:Q17328="",,),0)-1),"")</f>
        <v>4</v>
      </c>
      <c r="Q5194">
        <f t="shared" si="119"/>
        <v>4</v>
      </c>
      <c r="R5194">
        <f>IF(P5194="","",0)</f>
        <v>0</v>
      </c>
    </row>
    <row r="5195" spans="1:18" x14ac:dyDescent="0.3">
      <c r="A5195" t="s">
        <v>666</v>
      </c>
      <c r="B5195" s="1">
        <v>38771</v>
      </c>
      <c r="C5195" t="s">
        <v>742</v>
      </c>
      <c r="D5195" t="s">
        <v>757</v>
      </c>
      <c r="E5195" t="s">
        <v>758</v>
      </c>
      <c r="G5195" t="s">
        <v>19</v>
      </c>
      <c r="H5195" t="s">
        <v>87</v>
      </c>
      <c r="I5195" t="s">
        <v>21</v>
      </c>
      <c r="J5195" t="s">
        <v>73</v>
      </c>
      <c r="K5195">
        <v>66</v>
      </c>
      <c r="L5195">
        <v>18.25</v>
      </c>
      <c r="M5195" t="s">
        <v>677</v>
      </c>
      <c r="N5195">
        <v>18.25</v>
      </c>
      <c r="P5195" cm="1">
        <f t="array" ref="P5195">IF(Q5195&gt;0,INDEX(Q5195:Q17329,MATCH(TRUE,INDEX(Q5195:Q17329="",,),0)-1),"")</f>
        <v>4</v>
      </c>
      <c r="Q5195">
        <f t="shared" si="119"/>
        <v>4</v>
      </c>
      <c r="R5195">
        <f>IF(P5195="","",0)</f>
        <v>0</v>
      </c>
    </row>
    <row r="5196" spans="1:18" x14ac:dyDescent="0.3">
      <c r="A5196" t="s">
        <v>666</v>
      </c>
      <c r="B5196" s="1">
        <v>38771</v>
      </c>
      <c r="C5196" t="s">
        <v>742</v>
      </c>
      <c r="D5196" t="s">
        <v>757</v>
      </c>
      <c r="E5196" t="s">
        <v>758</v>
      </c>
      <c r="G5196" s="6" t="s">
        <v>88</v>
      </c>
      <c r="H5196" t="s">
        <v>85</v>
      </c>
      <c r="I5196" t="s">
        <v>21</v>
      </c>
      <c r="J5196" t="s">
        <v>73</v>
      </c>
      <c r="K5196">
        <v>18</v>
      </c>
      <c r="L5196">
        <v>8</v>
      </c>
      <c r="M5196" t="s">
        <v>677</v>
      </c>
      <c r="N5196">
        <v>8</v>
      </c>
      <c r="P5196" cm="1">
        <f t="array" ref="P5196">IF(Q5196&gt;0,INDEX(Q5196:Q17330,MATCH(TRUE,INDEX(Q5196:Q17330="",,),0)-1),"")</f>
        <v>4</v>
      </c>
      <c r="Q5196">
        <f t="shared" si="119"/>
        <v>4</v>
      </c>
      <c r="R5196">
        <f>IF(P5196="","",0)</f>
        <v>0</v>
      </c>
    </row>
    <row r="5197" spans="1:18" x14ac:dyDescent="0.3">
      <c r="A5197" t="s">
        <v>666</v>
      </c>
      <c r="B5197" s="1">
        <v>38771</v>
      </c>
      <c r="C5197" t="s">
        <v>742</v>
      </c>
      <c r="D5197" t="s">
        <v>757</v>
      </c>
      <c r="E5197" t="s">
        <v>758</v>
      </c>
      <c r="G5197" s="6" t="s">
        <v>88</v>
      </c>
      <c r="H5197" t="s">
        <v>41</v>
      </c>
      <c r="I5197" t="s">
        <v>21</v>
      </c>
      <c r="J5197" t="s">
        <v>73</v>
      </c>
      <c r="K5197">
        <v>6</v>
      </c>
      <c r="L5197">
        <v>32.6</v>
      </c>
      <c r="M5197" t="s">
        <v>677</v>
      </c>
      <c r="N5197">
        <v>32.6</v>
      </c>
      <c r="P5197" cm="1">
        <f t="array" ref="P5197">IF(Q5197&gt;0,INDEX(Q5197:Q17331,MATCH(TRUE,INDEX(Q5197:Q17331="",,),0)-1),"")</f>
        <v>4</v>
      </c>
      <c r="Q5197">
        <f t="shared" si="119"/>
        <v>4</v>
      </c>
      <c r="R5197">
        <f>IF(P5197="","",0)</f>
        <v>0</v>
      </c>
    </row>
    <row r="5198" spans="1:18" x14ac:dyDescent="0.3">
      <c r="A5198" t="s">
        <v>666</v>
      </c>
      <c r="B5198" s="1">
        <v>38771</v>
      </c>
      <c r="C5198" t="s">
        <v>742</v>
      </c>
      <c r="D5198" t="s">
        <v>757</v>
      </c>
      <c r="E5198" t="s">
        <v>758</v>
      </c>
      <c r="G5198" s="6" t="s">
        <v>88</v>
      </c>
      <c r="H5198" t="s">
        <v>95</v>
      </c>
      <c r="I5198" t="s">
        <v>21</v>
      </c>
      <c r="J5198" t="s">
        <v>73</v>
      </c>
      <c r="K5198">
        <v>25</v>
      </c>
      <c r="L5198">
        <v>19.25</v>
      </c>
      <c r="M5198" t="s">
        <v>677</v>
      </c>
      <c r="N5198">
        <v>19.25</v>
      </c>
      <c r="P5198" cm="1">
        <f t="array" ref="P5198">IF(Q5198&gt;0,INDEX(Q5198:Q17332,MATCH(TRUE,INDEX(Q5198:Q17332="",,),0)-1),"")</f>
        <v>4</v>
      </c>
      <c r="Q5198">
        <f t="shared" si="119"/>
        <v>4</v>
      </c>
      <c r="R5198">
        <f>IF(P5198="","",0)</f>
        <v>0</v>
      </c>
    </row>
    <row r="5199" spans="1:18" x14ac:dyDescent="0.3">
      <c r="P5199" t="str" cm="1">
        <f t="array" ref="P5199">IF(Q5199&gt;0,INDEX(Q5199:Q17333,MATCH(TRUE,INDEX(Q5199:Q17333="",,),0)-1),"")</f>
        <v/>
      </c>
      <c r="R5199" t="str">
        <f>IF(P5199="","",0)</f>
        <v/>
      </c>
    </row>
    <row r="5200" spans="1:18" x14ac:dyDescent="0.3">
      <c r="A5200" t="s">
        <v>666</v>
      </c>
      <c r="B5200" s="1">
        <v>38771</v>
      </c>
      <c r="C5200" t="s">
        <v>742</v>
      </c>
      <c r="D5200" t="s">
        <v>759</v>
      </c>
      <c r="E5200" t="s">
        <v>760</v>
      </c>
      <c r="G5200" t="s">
        <v>19</v>
      </c>
      <c r="H5200" t="s">
        <v>128</v>
      </c>
      <c r="I5200" t="s">
        <v>21</v>
      </c>
      <c r="J5200" t="s">
        <v>73</v>
      </c>
      <c r="K5200">
        <v>1082</v>
      </c>
      <c r="L5200">
        <v>11.6</v>
      </c>
      <c r="M5200" t="s">
        <v>657</v>
      </c>
      <c r="N5200">
        <v>43</v>
      </c>
      <c r="O5200" t="s">
        <v>24</v>
      </c>
      <c r="P5200" cm="1">
        <f t="array" ref="P5200">IF(Q5200&gt;0,INDEX(Q5200:Q17334,MATCH(TRUE,INDEX(Q5200:Q17334="",,),0)-1),"")</f>
        <v>5</v>
      </c>
      <c r="Q5200">
        <v>1</v>
      </c>
      <c r="R5200">
        <f>IF(P5200="","",0)</f>
        <v>0</v>
      </c>
    </row>
    <row r="5201" spans="1:18" x14ac:dyDescent="0.3">
      <c r="A5201" t="s">
        <v>666</v>
      </c>
      <c r="B5201" s="1">
        <v>38771</v>
      </c>
      <c r="C5201" t="s">
        <v>742</v>
      </c>
      <c r="D5201" t="s">
        <v>759</v>
      </c>
      <c r="E5201" t="s">
        <v>760</v>
      </c>
      <c r="G5201" s="6" t="s">
        <v>88</v>
      </c>
      <c r="H5201" t="s">
        <v>85</v>
      </c>
      <c r="I5201" t="s">
        <v>21</v>
      </c>
      <c r="J5201" t="s">
        <v>73</v>
      </c>
      <c r="K5201">
        <v>161</v>
      </c>
      <c r="L5201">
        <v>7.4</v>
      </c>
      <c r="M5201" t="s">
        <v>657</v>
      </c>
      <c r="N5201">
        <v>7.4</v>
      </c>
      <c r="O5201" t="s">
        <v>24</v>
      </c>
      <c r="P5201" cm="1">
        <f t="array" ref="P5201">IF(Q5201&gt;0,INDEX(Q5201:Q17335,MATCH(TRUE,INDEX(Q5201:Q17335="",,),0)-1),"")</f>
        <v>5</v>
      </c>
      <c r="Q5201">
        <v>1</v>
      </c>
      <c r="R5201">
        <f>IF(P5201="","",0)</f>
        <v>0</v>
      </c>
    </row>
    <row r="5202" spans="1:18" x14ac:dyDescent="0.3">
      <c r="A5202" t="s">
        <v>666</v>
      </c>
      <c r="B5202" s="1">
        <v>38771</v>
      </c>
      <c r="C5202" t="s">
        <v>742</v>
      </c>
      <c r="D5202" t="s">
        <v>759</v>
      </c>
      <c r="E5202" t="s">
        <v>760</v>
      </c>
      <c r="G5202" s="6" t="s">
        <v>88</v>
      </c>
      <c r="H5202" t="s">
        <v>95</v>
      </c>
      <c r="I5202" t="s">
        <v>21</v>
      </c>
      <c r="J5202" t="s">
        <v>73</v>
      </c>
      <c r="K5202">
        <v>11</v>
      </c>
      <c r="L5202">
        <v>16.75</v>
      </c>
      <c r="M5202" t="s">
        <v>657</v>
      </c>
      <c r="N5202">
        <v>16.75</v>
      </c>
      <c r="O5202" t="s">
        <v>24</v>
      </c>
      <c r="P5202" cm="1">
        <f t="array" ref="P5202">IF(Q5202&gt;0,INDEX(Q5202:Q17336,MATCH(TRUE,INDEX(Q5202:Q17336="",,),0)-1),"")</f>
        <v>5</v>
      </c>
      <c r="Q5202">
        <v>1</v>
      </c>
      <c r="R5202">
        <f>IF(P5202="","",0)</f>
        <v>0</v>
      </c>
    </row>
    <row r="5203" spans="1:18" x14ac:dyDescent="0.3">
      <c r="A5203" t="s">
        <v>666</v>
      </c>
      <c r="B5203" s="1">
        <v>38771</v>
      </c>
      <c r="C5203" t="s">
        <v>742</v>
      </c>
      <c r="D5203" t="s">
        <v>759</v>
      </c>
      <c r="E5203" t="s">
        <v>760</v>
      </c>
      <c r="G5203" t="s">
        <v>19</v>
      </c>
      <c r="H5203" t="s">
        <v>128</v>
      </c>
      <c r="I5203" t="s">
        <v>21</v>
      </c>
      <c r="J5203" t="s">
        <v>73</v>
      </c>
      <c r="K5203">
        <v>1082</v>
      </c>
      <c r="L5203">
        <v>11.6</v>
      </c>
      <c r="M5203" t="s">
        <v>120</v>
      </c>
      <c r="N5203">
        <v>37.700000000000003</v>
      </c>
      <c r="P5203" cm="1">
        <f t="array" ref="P5203">IF(Q5203&gt;0,INDEX(Q5203:Q17337,MATCH(TRUE,INDEX(Q5203:Q17337="",,),0)-1),"")</f>
        <v>5</v>
      </c>
      <c r="Q5203">
        <v>2</v>
      </c>
      <c r="R5203">
        <f>IF(P5203="","",0)</f>
        <v>0</v>
      </c>
    </row>
    <row r="5204" spans="1:18" x14ac:dyDescent="0.3">
      <c r="A5204" t="s">
        <v>666</v>
      </c>
      <c r="B5204" s="1">
        <v>38771</v>
      </c>
      <c r="C5204" t="s">
        <v>742</v>
      </c>
      <c r="D5204" t="s">
        <v>759</v>
      </c>
      <c r="E5204" t="s">
        <v>760</v>
      </c>
      <c r="G5204" s="6" t="s">
        <v>88</v>
      </c>
      <c r="H5204" t="s">
        <v>85</v>
      </c>
      <c r="I5204" t="s">
        <v>21</v>
      </c>
      <c r="J5204" t="s">
        <v>73</v>
      </c>
      <c r="K5204">
        <v>161</v>
      </c>
      <c r="L5204">
        <v>7.4</v>
      </c>
      <c r="M5204" t="s">
        <v>120</v>
      </c>
      <c r="N5204">
        <v>7.4</v>
      </c>
      <c r="P5204" cm="1">
        <f t="array" ref="P5204">IF(Q5204&gt;0,INDEX(Q5204:Q17338,MATCH(TRUE,INDEX(Q5204:Q17338="",,),0)-1),"")</f>
        <v>5</v>
      </c>
      <c r="Q5204">
        <v>2</v>
      </c>
      <c r="R5204">
        <f>IF(P5204="","",0)</f>
        <v>0</v>
      </c>
    </row>
    <row r="5205" spans="1:18" x14ac:dyDescent="0.3">
      <c r="A5205" t="s">
        <v>666</v>
      </c>
      <c r="B5205" s="1">
        <v>38771</v>
      </c>
      <c r="C5205" t="s">
        <v>742</v>
      </c>
      <c r="D5205" t="s">
        <v>759</v>
      </c>
      <c r="E5205" t="s">
        <v>760</v>
      </c>
      <c r="G5205" s="6" t="s">
        <v>88</v>
      </c>
      <c r="H5205" t="s">
        <v>95</v>
      </c>
      <c r="I5205" t="s">
        <v>21</v>
      </c>
      <c r="J5205" t="s">
        <v>73</v>
      </c>
      <c r="K5205">
        <v>11</v>
      </c>
      <c r="L5205">
        <v>16.75</v>
      </c>
      <c r="M5205" t="s">
        <v>120</v>
      </c>
      <c r="N5205">
        <v>16.75</v>
      </c>
      <c r="P5205" cm="1">
        <f t="array" ref="P5205">IF(Q5205&gt;0,INDEX(Q5205:Q17339,MATCH(TRUE,INDEX(Q5205:Q17339="",,),0)-1),"")</f>
        <v>5</v>
      </c>
      <c r="Q5205">
        <v>2</v>
      </c>
      <c r="R5205">
        <f>IF(P5205="","",0)</f>
        <v>0</v>
      </c>
    </row>
    <row r="5206" spans="1:18" x14ac:dyDescent="0.3">
      <c r="A5206" t="s">
        <v>666</v>
      </c>
      <c r="B5206" s="1">
        <v>38771</v>
      </c>
      <c r="C5206" t="s">
        <v>742</v>
      </c>
      <c r="D5206" t="s">
        <v>759</v>
      </c>
      <c r="E5206" t="s">
        <v>760</v>
      </c>
      <c r="G5206" t="s">
        <v>19</v>
      </c>
      <c r="H5206" t="s">
        <v>128</v>
      </c>
      <c r="I5206" t="s">
        <v>21</v>
      </c>
      <c r="J5206" t="s">
        <v>73</v>
      </c>
      <c r="K5206">
        <v>1082</v>
      </c>
      <c r="L5206">
        <v>11.6</v>
      </c>
      <c r="M5206" t="s">
        <v>677</v>
      </c>
      <c r="N5206">
        <v>28.6</v>
      </c>
      <c r="P5206" cm="1">
        <f t="array" ref="P5206">IF(Q5206&gt;0,INDEX(Q5206:Q17340,MATCH(TRUE,INDEX(Q5206:Q17340="",,),0)-1),"")</f>
        <v>5</v>
      </c>
      <c r="Q5206">
        <v>3</v>
      </c>
      <c r="R5206">
        <f>IF(P5206="","",0)</f>
        <v>0</v>
      </c>
    </row>
    <row r="5207" spans="1:18" x14ac:dyDescent="0.3">
      <c r="A5207" t="s">
        <v>666</v>
      </c>
      <c r="B5207" s="1">
        <v>38771</v>
      </c>
      <c r="C5207" t="s">
        <v>742</v>
      </c>
      <c r="D5207" t="s">
        <v>759</v>
      </c>
      <c r="E5207" t="s">
        <v>760</v>
      </c>
      <c r="G5207" s="6" t="s">
        <v>88</v>
      </c>
      <c r="H5207" t="s">
        <v>85</v>
      </c>
      <c r="I5207" t="s">
        <v>21</v>
      </c>
      <c r="J5207" t="s">
        <v>73</v>
      </c>
      <c r="K5207">
        <v>161</v>
      </c>
      <c r="L5207">
        <v>7.4</v>
      </c>
      <c r="M5207" t="s">
        <v>677</v>
      </c>
      <c r="N5207">
        <v>7.4</v>
      </c>
      <c r="P5207" cm="1">
        <f t="array" ref="P5207">IF(Q5207&gt;0,INDEX(Q5207:Q17341,MATCH(TRUE,INDEX(Q5207:Q17341="",,),0)-1),"")</f>
        <v>5</v>
      </c>
      <c r="Q5207">
        <v>3</v>
      </c>
      <c r="R5207">
        <f>IF(P5207="","",0)</f>
        <v>0</v>
      </c>
    </row>
    <row r="5208" spans="1:18" x14ac:dyDescent="0.3">
      <c r="A5208" t="s">
        <v>666</v>
      </c>
      <c r="B5208" s="1">
        <v>38771</v>
      </c>
      <c r="C5208" t="s">
        <v>742</v>
      </c>
      <c r="D5208" t="s">
        <v>759</v>
      </c>
      <c r="E5208" t="s">
        <v>760</v>
      </c>
      <c r="G5208" s="6" t="s">
        <v>88</v>
      </c>
      <c r="H5208" t="s">
        <v>95</v>
      </c>
      <c r="I5208" t="s">
        <v>21</v>
      </c>
      <c r="J5208" t="s">
        <v>73</v>
      </c>
      <c r="K5208">
        <v>11</v>
      </c>
      <c r="L5208">
        <v>16.75</v>
      </c>
      <c r="M5208" t="s">
        <v>677</v>
      </c>
      <c r="N5208">
        <v>16.75</v>
      </c>
      <c r="P5208" cm="1">
        <f t="array" ref="P5208">IF(Q5208&gt;0,INDEX(Q5208:Q17342,MATCH(TRUE,INDEX(Q5208:Q17342="",,),0)-1),"")</f>
        <v>5</v>
      </c>
      <c r="Q5208">
        <v>3</v>
      </c>
      <c r="R5208">
        <f>IF(P5208="","",0)</f>
        <v>0</v>
      </c>
    </row>
    <row r="5209" spans="1:18" x14ac:dyDescent="0.3">
      <c r="A5209" t="s">
        <v>666</v>
      </c>
      <c r="B5209" s="1">
        <v>38771</v>
      </c>
      <c r="C5209" t="s">
        <v>742</v>
      </c>
      <c r="D5209" t="s">
        <v>759</v>
      </c>
      <c r="E5209" t="s">
        <v>760</v>
      </c>
      <c r="G5209" t="s">
        <v>19</v>
      </c>
      <c r="H5209" t="s">
        <v>128</v>
      </c>
      <c r="I5209" t="s">
        <v>21</v>
      </c>
      <c r="J5209" t="s">
        <v>73</v>
      </c>
      <c r="K5209">
        <v>1082</v>
      </c>
      <c r="L5209">
        <v>11.6</v>
      </c>
      <c r="M5209" t="s">
        <v>189</v>
      </c>
      <c r="N5209">
        <v>28.5</v>
      </c>
      <c r="P5209" cm="1">
        <f t="array" ref="P5209">IF(Q5209&gt;0,INDEX(Q5209:Q17343,MATCH(TRUE,INDEX(Q5209:Q17343="",,),0)-1),"")</f>
        <v>5</v>
      </c>
      <c r="Q5209">
        <v>4</v>
      </c>
      <c r="R5209">
        <f>IF(P5209="","",0)</f>
        <v>0</v>
      </c>
    </row>
    <row r="5210" spans="1:18" x14ac:dyDescent="0.3">
      <c r="A5210" t="s">
        <v>666</v>
      </c>
      <c r="B5210" s="1">
        <v>38771</v>
      </c>
      <c r="C5210" t="s">
        <v>742</v>
      </c>
      <c r="D5210" t="s">
        <v>759</v>
      </c>
      <c r="E5210" t="s">
        <v>760</v>
      </c>
      <c r="G5210" s="6" t="s">
        <v>88</v>
      </c>
      <c r="H5210" t="s">
        <v>85</v>
      </c>
      <c r="I5210" t="s">
        <v>21</v>
      </c>
      <c r="J5210" t="s">
        <v>73</v>
      </c>
      <c r="K5210">
        <v>161</v>
      </c>
      <c r="L5210">
        <v>7.4</v>
      </c>
      <c r="M5210" t="s">
        <v>189</v>
      </c>
      <c r="N5210">
        <v>7.4</v>
      </c>
      <c r="P5210" cm="1">
        <f t="array" ref="P5210">IF(Q5210&gt;0,INDEX(Q5210:Q17344,MATCH(TRUE,INDEX(Q5210:Q17344="",,),0)-1),"")</f>
        <v>5</v>
      </c>
      <c r="Q5210">
        <v>4</v>
      </c>
      <c r="R5210">
        <f>IF(P5210="","",0)</f>
        <v>0</v>
      </c>
    </row>
    <row r="5211" spans="1:18" x14ac:dyDescent="0.3">
      <c r="A5211" t="s">
        <v>666</v>
      </c>
      <c r="B5211" s="1">
        <v>38771</v>
      </c>
      <c r="C5211" t="s">
        <v>742</v>
      </c>
      <c r="D5211" t="s">
        <v>759</v>
      </c>
      <c r="E5211" t="s">
        <v>760</v>
      </c>
      <c r="G5211" s="6" t="s">
        <v>88</v>
      </c>
      <c r="H5211" t="s">
        <v>95</v>
      </c>
      <c r="I5211" t="s">
        <v>21</v>
      </c>
      <c r="J5211" t="s">
        <v>73</v>
      </c>
      <c r="K5211">
        <v>11</v>
      </c>
      <c r="L5211">
        <v>16.75</v>
      </c>
      <c r="M5211" t="s">
        <v>189</v>
      </c>
      <c r="N5211">
        <v>16.75</v>
      </c>
      <c r="P5211" cm="1">
        <f t="array" ref="P5211">IF(Q5211&gt;0,INDEX(Q5211:Q17345,MATCH(TRUE,INDEX(Q5211:Q17345="",,),0)-1),"")</f>
        <v>5</v>
      </c>
      <c r="Q5211">
        <v>4</v>
      </c>
      <c r="R5211">
        <f>IF(P5211="","",0)</f>
        <v>0</v>
      </c>
    </row>
    <row r="5212" spans="1:18" x14ac:dyDescent="0.3">
      <c r="A5212" t="s">
        <v>666</v>
      </c>
      <c r="B5212" s="1">
        <v>38771</v>
      </c>
      <c r="C5212" t="s">
        <v>742</v>
      </c>
      <c r="D5212" t="s">
        <v>759</v>
      </c>
      <c r="E5212" t="s">
        <v>760</v>
      </c>
      <c r="G5212" t="s">
        <v>19</v>
      </c>
      <c r="H5212" t="s">
        <v>128</v>
      </c>
      <c r="I5212" t="s">
        <v>21</v>
      </c>
      <c r="J5212" t="s">
        <v>73</v>
      </c>
      <c r="K5212">
        <v>1082</v>
      </c>
      <c r="L5212">
        <v>11.6</v>
      </c>
      <c r="M5212" t="s">
        <v>99</v>
      </c>
      <c r="N5212">
        <v>24.22</v>
      </c>
      <c r="P5212" cm="1">
        <f t="array" ref="P5212">IF(Q5212&gt;0,INDEX(Q5212:Q17346,MATCH(TRUE,INDEX(Q5212:Q17346="",,),0)-1),"")</f>
        <v>5</v>
      </c>
      <c r="Q5212">
        <v>5</v>
      </c>
      <c r="R5212">
        <f>IF(P5212="","",0)</f>
        <v>0</v>
      </c>
    </row>
    <row r="5213" spans="1:18" x14ac:dyDescent="0.3">
      <c r="A5213" t="s">
        <v>666</v>
      </c>
      <c r="B5213" s="1">
        <v>38771</v>
      </c>
      <c r="C5213" t="s">
        <v>742</v>
      </c>
      <c r="D5213" t="s">
        <v>759</v>
      </c>
      <c r="E5213" t="s">
        <v>760</v>
      </c>
      <c r="G5213" s="6" t="s">
        <v>88</v>
      </c>
      <c r="H5213" t="s">
        <v>85</v>
      </c>
      <c r="I5213" t="s">
        <v>21</v>
      </c>
      <c r="J5213" t="s">
        <v>73</v>
      </c>
      <c r="K5213">
        <v>161</v>
      </c>
      <c r="L5213">
        <v>7.4</v>
      </c>
      <c r="M5213" t="s">
        <v>99</v>
      </c>
      <c r="N5213">
        <v>7.4</v>
      </c>
      <c r="P5213" cm="1">
        <f t="array" ref="P5213">IF(Q5213&gt;0,INDEX(Q5213:Q17347,MATCH(TRUE,INDEX(Q5213:Q17347="",,),0)-1),"")</f>
        <v>5</v>
      </c>
      <c r="Q5213">
        <v>5</v>
      </c>
      <c r="R5213">
        <f>IF(P5213="","",0)</f>
        <v>0</v>
      </c>
    </row>
    <row r="5214" spans="1:18" x14ac:dyDescent="0.3">
      <c r="A5214" t="s">
        <v>666</v>
      </c>
      <c r="B5214" s="1">
        <v>38771</v>
      </c>
      <c r="C5214" t="s">
        <v>742</v>
      </c>
      <c r="D5214" t="s">
        <v>759</v>
      </c>
      <c r="E5214" t="s">
        <v>760</v>
      </c>
      <c r="G5214" s="6" t="s">
        <v>88</v>
      </c>
      <c r="H5214" t="s">
        <v>95</v>
      </c>
      <c r="I5214" t="s">
        <v>21</v>
      </c>
      <c r="J5214" t="s">
        <v>73</v>
      </c>
      <c r="K5214">
        <v>11</v>
      </c>
      <c r="L5214">
        <v>16.75</v>
      </c>
      <c r="M5214" t="s">
        <v>99</v>
      </c>
      <c r="N5214">
        <v>16.75</v>
      </c>
      <c r="P5214" cm="1">
        <f t="array" ref="P5214">IF(Q5214&gt;0,INDEX(Q5214:Q17348,MATCH(TRUE,INDEX(Q5214:Q17348="",,),0)-1),"")</f>
        <v>5</v>
      </c>
      <c r="Q5214">
        <v>5</v>
      </c>
      <c r="R5214">
        <f>IF(P5214="","",0)</f>
        <v>0</v>
      </c>
    </row>
    <row r="5215" spans="1:18" x14ac:dyDescent="0.3">
      <c r="P5215" t="str" cm="1">
        <f t="array" ref="P5215">IF(Q5215&gt;0,INDEX(Q5215:Q17349,MATCH(TRUE,INDEX(Q5215:Q17349="",,),0)-1),"")</f>
        <v/>
      </c>
      <c r="R5215" t="str">
        <f>IF(P5215="","",0)</f>
        <v/>
      </c>
    </row>
    <row r="5216" spans="1:18" x14ac:dyDescent="0.3">
      <c r="A5216" t="s">
        <v>666</v>
      </c>
      <c r="B5216" s="1">
        <v>38763</v>
      </c>
      <c r="C5216" t="s">
        <v>761</v>
      </c>
      <c r="D5216" t="s">
        <v>762</v>
      </c>
      <c r="E5216" t="s">
        <v>763</v>
      </c>
      <c r="G5216" t="s">
        <v>19</v>
      </c>
      <c r="H5216" t="s">
        <v>92</v>
      </c>
      <c r="I5216" t="s">
        <v>45</v>
      </c>
      <c r="J5216" t="s">
        <v>93</v>
      </c>
      <c r="K5216">
        <v>147.9</v>
      </c>
      <c r="L5216">
        <v>335</v>
      </c>
      <c r="M5216" t="s">
        <v>120</v>
      </c>
      <c r="N5216">
        <v>435</v>
      </c>
      <c r="O5216" t="s">
        <v>24</v>
      </c>
      <c r="P5216" cm="1">
        <f t="array" ref="P5216">IF(Q5216&gt;0,INDEX(Q5216:Q17350,MATCH(TRUE,INDEX(Q5216:Q17350="",,),0)-1),"")</f>
        <v>5</v>
      </c>
      <c r="Q5216">
        <f>INT((ROW()-5216)/8)+1</f>
        <v>1</v>
      </c>
      <c r="R5216">
        <f>IF(P5216="","",0)</f>
        <v>0</v>
      </c>
    </row>
    <row r="5217" spans="1:18" x14ac:dyDescent="0.3">
      <c r="A5217" t="s">
        <v>666</v>
      </c>
      <c r="B5217" s="1">
        <v>38763</v>
      </c>
      <c r="C5217" t="s">
        <v>761</v>
      </c>
      <c r="D5217" t="s">
        <v>762</v>
      </c>
      <c r="E5217" t="s">
        <v>763</v>
      </c>
      <c r="G5217" t="s">
        <v>19</v>
      </c>
      <c r="H5217" t="s">
        <v>36</v>
      </c>
      <c r="I5217" t="s">
        <v>21</v>
      </c>
      <c r="J5217" t="s">
        <v>73</v>
      </c>
      <c r="K5217">
        <v>394.5</v>
      </c>
      <c r="L5217">
        <v>15.75</v>
      </c>
      <c r="M5217" t="s">
        <v>120</v>
      </c>
      <c r="N5217">
        <v>48.13</v>
      </c>
      <c r="O5217" t="s">
        <v>24</v>
      </c>
      <c r="P5217" cm="1">
        <f t="array" ref="P5217">IF(Q5217&gt;0,INDEX(Q5217:Q17351,MATCH(TRUE,INDEX(Q5217:Q17351="",,),0)-1),"")</f>
        <v>5</v>
      </c>
      <c r="Q5217">
        <f t="shared" ref="Q5217:Q5255" si="120">INT((ROW()-5216)/8)+1</f>
        <v>1</v>
      </c>
      <c r="R5217">
        <f>IF(P5217="","",0)</f>
        <v>0</v>
      </c>
    </row>
    <row r="5218" spans="1:18" x14ac:dyDescent="0.3">
      <c r="A5218" t="s">
        <v>666</v>
      </c>
      <c r="B5218" s="1">
        <v>38763</v>
      </c>
      <c r="C5218" t="s">
        <v>761</v>
      </c>
      <c r="D5218" t="s">
        <v>762</v>
      </c>
      <c r="E5218" t="s">
        <v>763</v>
      </c>
      <c r="G5218" s="6" t="s">
        <v>88</v>
      </c>
      <c r="H5218" t="s">
        <v>85</v>
      </c>
      <c r="I5218" t="s">
        <v>45</v>
      </c>
      <c r="J5218" t="s">
        <v>93</v>
      </c>
      <c r="K5218">
        <v>7.1</v>
      </c>
      <c r="L5218">
        <v>75</v>
      </c>
      <c r="M5218" t="s">
        <v>120</v>
      </c>
      <c r="N5218">
        <v>75</v>
      </c>
      <c r="O5218" t="s">
        <v>24</v>
      </c>
      <c r="P5218" cm="1">
        <f t="array" ref="P5218">IF(Q5218&gt;0,INDEX(Q5218:Q17352,MATCH(TRUE,INDEX(Q5218:Q17352="",,),0)-1),"")</f>
        <v>5</v>
      </c>
      <c r="Q5218">
        <f t="shared" si="120"/>
        <v>1</v>
      </c>
      <c r="R5218">
        <f>IF(P5218="","",0)</f>
        <v>0</v>
      </c>
    </row>
    <row r="5219" spans="1:18" x14ac:dyDescent="0.3">
      <c r="A5219" t="s">
        <v>666</v>
      </c>
      <c r="B5219" s="1">
        <v>38763</v>
      </c>
      <c r="C5219" t="s">
        <v>761</v>
      </c>
      <c r="D5219" t="s">
        <v>762</v>
      </c>
      <c r="E5219" t="s">
        <v>763</v>
      </c>
      <c r="G5219" s="6" t="s">
        <v>88</v>
      </c>
      <c r="H5219" t="s">
        <v>199</v>
      </c>
      <c r="I5219" t="s">
        <v>45</v>
      </c>
      <c r="J5219" t="s">
        <v>93</v>
      </c>
      <c r="K5219">
        <v>12.4</v>
      </c>
      <c r="L5219">
        <v>34</v>
      </c>
      <c r="M5219" t="s">
        <v>120</v>
      </c>
      <c r="N5219">
        <v>34</v>
      </c>
      <c r="O5219" t="s">
        <v>24</v>
      </c>
      <c r="P5219" cm="1">
        <f t="array" ref="P5219">IF(Q5219&gt;0,INDEX(Q5219:Q17353,MATCH(TRUE,INDEX(Q5219:Q17353="",,),0)-1),"")</f>
        <v>5</v>
      </c>
      <c r="Q5219">
        <f t="shared" si="120"/>
        <v>1</v>
      </c>
      <c r="R5219">
        <f>IF(P5219="","",0)</f>
        <v>0</v>
      </c>
    </row>
    <row r="5220" spans="1:18" x14ac:dyDescent="0.3">
      <c r="A5220" t="s">
        <v>666</v>
      </c>
      <c r="B5220" s="1">
        <v>38763</v>
      </c>
      <c r="C5220" t="s">
        <v>761</v>
      </c>
      <c r="D5220" t="s">
        <v>762</v>
      </c>
      <c r="E5220" t="s">
        <v>763</v>
      </c>
      <c r="G5220" s="6" t="s">
        <v>88</v>
      </c>
      <c r="H5220" t="s">
        <v>36</v>
      </c>
      <c r="I5220" t="s">
        <v>45</v>
      </c>
      <c r="J5220" t="s">
        <v>93</v>
      </c>
      <c r="K5220">
        <v>39.1</v>
      </c>
      <c r="L5220">
        <v>49</v>
      </c>
      <c r="M5220" t="s">
        <v>120</v>
      </c>
      <c r="N5220">
        <v>49</v>
      </c>
      <c r="O5220" t="s">
        <v>24</v>
      </c>
      <c r="P5220" cm="1">
        <f t="array" ref="P5220">IF(Q5220&gt;0,INDEX(Q5220:Q17354,MATCH(TRUE,INDEX(Q5220:Q17354="",,),0)-1),"")</f>
        <v>5</v>
      </c>
      <c r="Q5220">
        <f t="shared" si="120"/>
        <v>1</v>
      </c>
      <c r="R5220">
        <f>IF(P5220="","",0)</f>
        <v>0</v>
      </c>
    </row>
    <row r="5221" spans="1:18" x14ac:dyDescent="0.3">
      <c r="A5221" t="s">
        <v>666</v>
      </c>
      <c r="B5221" s="1">
        <v>38763</v>
      </c>
      <c r="C5221" t="s">
        <v>761</v>
      </c>
      <c r="D5221" t="s">
        <v>762</v>
      </c>
      <c r="E5221" t="s">
        <v>763</v>
      </c>
      <c r="G5221" s="6" t="s">
        <v>88</v>
      </c>
      <c r="H5221" t="s">
        <v>85</v>
      </c>
      <c r="I5221" t="s">
        <v>21</v>
      </c>
      <c r="J5221" t="s">
        <v>73</v>
      </c>
      <c r="K5221">
        <v>200</v>
      </c>
      <c r="L5221">
        <v>9.6999999999999993</v>
      </c>
      <c r="M5221" t="s">
        <v>120</v>
      </c>
      <c r="N5221">
        <v>9.6999999999999993</v>
      </c>
      <c r="O5221" t="s">
        <v>24</v>
      </c>
      <c r="P5221" cm="1">
        <f t="array" ref="P5221">IF(Q5221&gt;0,INDEX(Q5221:Q17355,MATCH(TRUE,INDEX(Q5221:Q17355="",,),0)-1),"")</f>
        <v>5</v>
      </c>
      <c r="Q5221">
        <f t="shared" si="120"/>
        <v>1</v>
      </c>
      <c r="R5221">
        <f>IF(P5221="","",0)</f>
        <v>0</v>
      </c>
    </row>
    <row r="5222" spans="1:18" x14ac:dyDescent="0.3">
      <c r="A5222" t="s">
        <v>666</v>
      </c>
      <c r="B5222" s="1">
        <v>38763</v>
      </c>
      <c r="C5222" t="s">
        <v>761</v>
      </c>
      <c r="D5222" t="s">
        <v>762</v>
      </c>
      <c r="E5222" t="s">
        <v>763</v>
      </c>
      <c r="G5222" s="6" t="s">
        <v>88</v>
      </c>
      <c r="H5222" t="s">
        <v>232</v>
      </c>
      <c r="I5222" t="s">
        <v>21</v>
      </c>
      <c r="J5222" t="s">
        <v>73</v>
      </c>
      <c r="K5222">
        <v>17</v>
      </c>
      <c r="L5222">
        <v>2.1</v>
      </c>
      <c r="M5222" t="s">
        <v>120</v>
      </c>
      <c r="N5222">
        <v>2.1</v>
      </c>
      <c r="O5222" t="s">
        <v>24</v>
      </c>
      <c r="P5222" cm="1">
        <f t="array" ref="P5222">IF(Q5222&gt;0,INDEX(Q5222:Q17356,MATCH(TRUE,INDEX(Q5222:Q17356="",,),0)-1),"")</f>
        <v>5</v>
      </c>
      <c r="Q5222">
        <f t="shared" si="120"/>
        <v>1</v>
      </c>
      <c r="R5222">
        <f>IF(P5222="","",0)</f>
        <v>0</v>
      </c>
    </row>
    <row r="5223" spans="1:18" x14ac:dyDescent="0.3">
      <c r="A5223" t="s">
        <v>666</v>
      </c>
      <c r="B5223" s="1">
        <v>38763</v>
      </c>
      <c r="C5223" t="s">
        <v>761</v>
      </c>
      <c r="D5223" t="s">
        <v>762</v>
      </c>
      <c r="E5223" t="s">
        <v>763</v>
      </c>
      <c r="G5223" s="6" t="s">
        <v>88</v>
      </c>
      <c r="H5223" t="s">
        <v>20</v>
      </c>
      <c r="I5223" t="s">
        <v>21</v>
      </c>
      <c r="J5223" t="s">
        <v>73</v>
      </c>
      <c r="K5223">
        <v>491</v>
      </c>
      <c r="L5223">
        <v>12.1</v>
      </c>
      <c r="M5223" t="s">
        <v>120</v>
      </c>
      <c r="N5223">
        <v>12.1</v>
      </c>
      <c r="O5223" t="s">
        <v>24</v>
      </c>
      <c r="P5223" cm="1">
        <f t="array" ref="P5223">IF(Q5223&gt;0,INDEX(Q5223:Q17357,MATCH(TRUE,INDEX(Q5223:Q17357="",,),0)-1),"")</f>
        <v>5</v>
      </c>
      <c r="Q5223">
        <f t="shared" si="120"/>
        <v>1</v>
      </c>
      <c r="R5223">
        <f>IF(P5223="","",0)</f>
        <v>0</v>
      </c>
    </row>
    <row r="5224" spans="1:18" x14ac:dyDescent="0.3">
      <c r="A5224" t="s">
        <v>666</v>
      </c>
      <c r="B5224" s="1">
        <v>38763</v>
      </c>
      <c r="C5224" t="s">
        <v>761</v>
      </c>
      <c r="D5224" t="s">
        <v>762</v>
      </c>
      <c r="E5224" t="s">
        <v>763</v>
      </c>
      <c r="G5224" t="s">
        <v>19</v>
      </c>
      <c r="H5224" t="s">
        <v>92</v>
      </c>
      <c r="I5224" t="s">
        <v>45</v>
      </c>
      <c r="J5224" t="s">
        <v>93</v>
      </c>
      <c r="K5224">
        <v>147.9</v>
      </c>
      <c r="L5224">
        <v>335</v>
      </c>
      <c r="M5224" t="s">
        <v>99</v>
      </c>
      <c r="N5224">
        <v>492.5</v>
      </c>
      <c r="P5224" cm="1">
        <f t="array" ref="P5224">IF(Q5224&gt;0,INDEX(Q5224:Q17358,MATCH(TRUE,INDEX(Q5224:Q17358="",,),0)-1),"")</f>
        <v>5</v>
      </c>
      <c r="Q5224">
        <f t="shared" si="120"/>
        <v>2</v>
      </c>
      <c r="R5224">
        <f>IF(P5224="","",0)</f>
        <v>0</v>
      </c>
    </row>
    <row r="5225" spans="1:18" x14ac:dyDescent="0.3">
      <c r="A5225" t="s">
        <v>666</v>
      </c>
      <c r="B5225" s="1">
        <v>38763</v>
      </c>
      <c r="C5225" t="s">
        <v>761</v>
      </c>
      <c r="D5225" t="s">
        <v>762</v>
      </c>
      <c r="E5225" t="s">
        <v>763</v>
      </c>
      <c r="G5225" t="s">
        <v>19</v>
      </c>
      <c r="H5225" t="s">
        <v>36</v>
      </c>
      <c r="I5225" t="s">
        <v>21</v>
      </c>
      <c r="J5225" t="s">
        <v>73</v>
      </c>
      <c r="K5225">
        <v>394.5</v>
      </c>
      <c r="L5225">
        <v>15.75</v>
      </c>
      <c r="M5225" t="s">
        <v>99</v>
      </c>
      <c r="N5225">
        <v>15.75</v>
      </c>
      <c r="P5225" cm="1">
        <f t="array" ref="P5225">IF(Q5225&gt;0,INDEX(Q5225:Q17359,MATCH(TRUE,INDEX(Q5225:Q17359="",,),0)-1),"")</f>
        <v>5</v>
      </c>
      <c r="Q5225">
        <f t="shared" si="120"/>
        <v>2</v>
      </c>
      <c r="R5225">
        <f>IF(P5225="","",0)</f>
        <v>0</v>
      </c>
    </row>
    <row r="5226" spans="1:18" x14ac:dyDescent="0.3">
      <c r="A5226" t="s">
        <v>666</v>
      </c>
      <c r="B5226" s="1">
        <v>38763</v>
      </c>
      <c r="C5226" t="s">
        <v>761</v>
      </c>
      <c r="D5226" t="s">
        <v>762</v>
      </c>
      <c r="E5226" t="s">
        <v>763</v>
      </c>
      <c r="G5226" s="6" t="s">
        <v>88</v>
      </c>
      <c r="H5226" t="s">
        <v>85</v>
      </c>
      <c r="I5226" t="s">
        <v>45</v>
      </c>
      <c r="J5226" t="s">
        <v>93</v>
      </c>
      <c r="K5226">
        <v>7.1</v>
      </c>
      <c r="L5226">
        <v>75</v>
      </c>
      <c r="M5226" t="s">
        <v>99</v>
      </c>
      <c r="N5226">
        <v>75</v>
      </c>
      <c r="P5226" cm="1">
        <f t="array" ref="P5226">IF(Q5226&gt;0,INDEX(Q5226:Q17360,MATCH(TRUE,INDEX(Q5226:Q17360="",,),0)-1),"")</f>
        <v>5</v>
      </c>
      <c r="Q5226">
        <f t="shared" si="120"/>
        <v>2</v>
      </c>
      <c r="R5226">
        <f>IF(P5226="","",0)</f>
        <v>0</v>
      </c>
    </row>
    <row r="5227" spans="1:18" x14ac:dyDescent="0.3">
      <c r="A5227" t="s">
        <v>666</v>
      </c>
      <c r="B5227" s="1">
        <v>38763</v>
      </c>
      <c r="C5227" t="s">
        <v>761</v>
      </c>
      <c r="D5227" t="s">
        <v>762</v>
      </c>
      <c r="E5227" t="s">
        <v>763</v>
      </c>
      <c r="G5227" s="6" t="s">
        <v>88</v>
      </c>
      <c r="H5227" t="s">
        <v>199</v>
      </c>
      <c r="I5227" t="s">
        <v>45</v>
      </c>
      <c r="J5227" t="s">
        <v>93</v>
      </c>
      <c r="K5227">
        <v>12.4</v>
      </c>
      <c r="L5227">
        <v>34</v>
      </c>
      <c r="M5227" t="s">
        <v>99</v>
      </c>
      <c r="N5227">
        <v>34</v>
      </c>
      <c r="P5227" cm="1">
        <f t="array" ref="P5227">IF(Q5227&gt;0,INDEX(Q5227:Q17361,MATCH(TRUE,INDEX(Q5227:Q17361="",,),0)-1),"")</f>
        <v>5</v>
      </c>
      <c r="Q5227">
        <f t="shared" si="120"/>
        <v>2</v>
      </c>
      <c r="R5227">
        <f>IF(P5227="","",0)</f>
        <v>0</v>
      </c>
    </row>
    <row r="5228" spans="1:18" x14ac:dyDescent="0.3">
      <c r="A5228" t="s">
        <v>666</v>
      </c>
      <c r="B5228" s="1">
        <v>38763</v>
      </c>
      <c r="C5228" t="s">
        <v>761</v>
      </c>
      <c r="D5228" t="s">
        <v>762</v>
      </c>
      <c r="E5228" t="s">
        <v>763</v>
      </c>
      <c r="G5228" s="6" t="s">
        <v>88</v>
      </c>
      <c r="H5228" t="s">
        <v>36</v>
      </c>
      <c r="I5228" t="s">
        <v>45</v>
      </c>
      <c r="J5228" t="s">
        <v>93</v>
      </c>
      <c r="K5228">
        <v>39.1</v>
      </c>
      <c r="L5228">
        <v>49</v>
      </c>
      <c r="M5228" t="s">
        <v>99</v>
      </c>
      <c r="N5228">
        <v>49</v>
      </c>
      <c r="P5228" cm="1">
        <f t="array" ref="P5228">IF(Q5228&gt;0,INDEX(Q5228:Q17362,MATCH(TRUE,INDEX(Q5228:Q17362="",,),0)-1),"")</f>
        <v>5</v>
      </c>
      <c r="Q5228">
        <f t="shared" si="120"/>
        <v>2</v>
      </c>
      <c r="R5228">
        <f>IF(P5228="","",0)</f>
        <v>0</v>
      </c>
    </row>
    <row r="5229" spans="1:18" x14ac:dyDescent="0.3">
      <c r="A5229" t="s">
        <v>666</v>
      </c>
      <c r="B5229" s="1">
        <v>38763</v>
      </c>
      <c r="C5229" t="s">
        <v>761</v>
      </c>
      <c r="D5229" t="s">
        <v>762</v>
      </c>
      <c r="E5229" t="s">
        <v>763</v>
      </c>
      <c r="G5229" s="6" t="s">
        <v>88</v>
      </c>
      <c r="H5229" t="s">
        <v>85</v>
      </c>
      <c r="I5229" t="s">
        <v>21</v>
      </c>
      <c r="J5229" t="s">
        <v>73</v>
      </c>
      <c r="K5229">
        <v>200</v>
      </c>
      <c r="L5229">
        <v>9.6999999999999993</v>
      </c>
      <c r="M5229" t="s">
        <v>99</v>
      </c>
      <c r="N5229">
        <v>9.6999999999999993</v>
      </c>
      <c r="P5229" cm="1">
        <f t="array" ref="P5229">IF(Q5229&gt;0,INDEX(Q5229:Q17363,MATCH(TRUE,INDEX(Q5229:Q17363="",,),0)-1),"")</f>
        <v>5</v>
      </c>
      <c r="Q5229">
        <f t="shared" si="120"/>
        <v>2</v>
      </c>
      <c r="R5229">
        <f>IF(P5229="","",0)</f>
        <v>0</v>
      </c>
    </row>
    <row r="5230" spans="1:18" x14ac:dyDescent="0.3">
      <c r="A5230" t="s">
        <v>666</v>
      </c>
      <c r="B5230" s="1">
        <v>38763</v>
      </c>
      <c r="C5230" t="s">
        <v>761</v>
      </c>
      <c r="D5230" t="s">
        <v>762</v>
      </c>
      <c r="E5230" t="s">
        <v>763</v>
      </c>
      <c r="G5230" s="6" t="s">
        <v>88</v>
      </c>
      <c r="H5230" t="s">
        <v>232</v>
      </c>
      <c r="I5230" t="s">
        <v>21</v>
      </c>
      <c r="J5230" t="s">
        <v>73</v>
      </c>
      <c r="K5230">
        <v>17</v>
      </c>
      <c r="L5230">
        <v>2.1</v>
      </c>
      <c r="M5230" t="s">
        <v>99</v>
      </c>
      <c r="N5230">
        <v>2.1</v>
      </c>
      <c r="P5230" cm="1">
        <f t="array" ref="P5230">IF(Q5230&gt;0,INDEX(Q5230:Q17364,MATCH(TRUE,INDEX(Q5230:Q17364="",,),0)-1),"")</f>
        <v>5</v>
      </c>
      <c r="Q5230">
        <f t="shared" si="120"/>
        <v>2</v>
      </c>
      <c r="R5230">
        <f>IF(P5230="","",0)</f>
        <v>0</v>
      </c>
    </row>
    <row r="5231" spans="1:18" x14ac:dyDescent="0.3">
      <c r="A5231" t="s">
        <v>666</v>
      </c>
      <c r="B5231" s="1">
        <v>38763</v>
      </c>
      <c r="C5231" t="s">
        <v>761</v>
      </c>
      <c r="D5231" t="s">
        <v>762</v>
      </c>
      <c r="E5231" t="s">
        <v>763</v>
      </c>
      <c r="G5231" s="6" t="s">
        <v>88</v>
      </c>
      <c r="H5231" t="s">
        <v>20</v>
      </c>
      <c r="I5231" t="s">
        <v>21</v>
      </c>
      <c r="J5231" t="s">
        <v>73</v>
      </c>
      <c r="K5231">
        <v>491</v>
      </c>
      <c r="L5231">
        <v>12.1</v>
      </c>
      <c r="M5231" t="s">
        <v>99</v>
      </c>
      <c r="N5231">
        <v>12.1</v>
      </c>
      <c r="P5231" cm="1">
        <f t="array" ref="P5231">IF(Q5231&gt;0,INDEX(Q5231:Q17365,MATCH(TRUE,INDEX(Q5231:Q17365="",,),0)-1),"")</f>
        <v>5</v>
      </c>
      <c r="Q5231">
        <f t="shared" si="120"/>
        <v>2</v>
      </c>
      <c r="R5231">
        <f>IF(P5231="","",0)</f>
        <v>0</v>
      </c>
    </row>
    <row r="5232" spans="1:18" x14ac:dyDescent="0.3">
      <c r="A5232" t="s">
        <v>666</v>
      </c>
      <c r="B5232" s="1">
        <v>38763</v>
      </c>
      <c r="C5232" t="s">
        <v>761</v>
      </c>
      <c r="D5232" t="s">
        <v>762</v>
      </c>
      <c r="E5232" t="s">
        <v>763</v>
      </c>
      <c r="G5232" t="s">
        <v>19</v>
      </c>
      <c r="H5232" t="s">
        <v>92</v>
      </c>
      <c r="I5232" t="s">
        <v>45</v>
      </c>
      <c r="J5232" t="s">
        <v>93</v>
      </c>
      <c r="K5232">
        <v>147.9</v>
      </c>
      <c r="L5232">
        <v>335</v>
      </c>
      <c r="M5232" t="s">
        <v>647</v>
      </c>
      <c r="N5232">
        <v>465</v>
      </c>
      <c r="P5232" cm="1">
        <f t="array" ref="P5232">IF(Q5232&gt;0,INDEX(Q5232:Q17366,MATCH(TRUE,INDEX(Q5232:Q17366="",,),0)-1),"")</f>
        <v>5</v>
      </c>
      <c r="Q5232">
        <f t="shared" si="120"/>
        <v>3</v>
      </c>
      <c r="R5232">
        <f>IF(P5232="","",0)</f>
        <v>0</v>
      </c>
    </row>
    <row r="5233" spans="1:18" x14ac:dyDescent="0.3">
      <c r="A5233" t="s">
        <v>666</v>
      </c>
      <c r="B5233" s="1">
        <v>38763</v>
      </c>
      <c r="C5233" t="s">
        <v>761</v>
      </c>
      <c r="D5233" t="s">
        <v>762</v>
      </c>
      <c r="E5233" t="s">
        <v>763</v>
      </c>
      <c r="G5233" t="s">
        <v>19</v>
      </c>
      <c r="H5233" t="s">
        <v>36</v>
      </c>
      <c r="I5233" t="s">
        <v>21</v>
      </c>
      <c r="J5233" t="s">
        <v>73</v>
      </c>
      <c r="K5233">
        <v>394.5</v>
      </c>
      <c r="L5233">
        <v>15.75</v>
      </c>
      <c r="M5233" t="s">
        <v>647</v>
      </c>
      <c r="N5233">
        <v>15.75</v>
      </c>
      <c r="P5233" cm="1">
        <f t="array" ref="P5233">IF(Q5233&gt;0,INDEX(Q5233:Q17367,MATCH(TRUE,INDEX(Q5233:Q17367="",,),0)-1),"")</f>
        <v>5</v>
      </c>
      <c r="Q5233">
        <f t="shared" si="120"/>
        <v>3</v>
      </c>
      <c r="R5233">
        <f>IF(P5233="","",0)</f>
        <v>0</v>
      </c>
    </row>
    <row r="5234" spans="1:18" x14ac:dyDescent="0.3">
      <c r="A5234" t="s">
        <v>666</v>
      </c>
      <c r="B5234" s="1">
        <v>38763</v>
      </c>
      <c r="C5234" t="s">
        <v>761</v>
      </c>
      <c r="D5234" t="s">
        <v>762</v>
      </c>
      <c r="E5234" t="s">
        <v>763</v>
      </c>
      <c r="G5234" s="6" t="s">
        <v>88</v>
      </c>
      <c r="H5234" t="s">
        <v>85</v>
      </c>
      <c r="I5234" t="s">
        <v>45</v>
      </c>
      <c r="J5234" t="s">
        <v>93</v>
      </c>
      <c r="K5234">
        <v>7.1</v>
      </c>
      <c r="L5234">
        <v>75</v>
      </c>
      <c r="M5234" t="s">
        <v>647</v>
      </c>
      <c r="N5234">
        <v>75</v>
      </c>
      <c r="P5234" cm="1">
        <f t="array" ref="P5234">IF(Q5234&gt;0,INDEX(Q5234:Q17368,MATCH(TRUE,INDEX(Q5234:Q17368="",,),0)-1),"")</f>
        <v>5</v>
      </c>
      <c r="Q5234">
        <f t="shared" si="120"/>
        <v>3</v>
      </c>
      <c r="R5234">
        <f>IF(P5234="","",0)</f>
        <v>0</v>
      </c>
    </row>
    <row r="5235" spans="1:18" x14ac:dyDescent="0.3">
      <c r="A5235" t="s">
        <v>666</v>
      </c>
      <c r="B5235" s="1">
        <v>38763</v>
      </c>
      <c r="C5235" t="s">
        <v>761</v>
      </c>
      <c r="D5235" t="s">
        <v>762</v>
      </c>
      <c r="E5235" t="s">
        <v>763</v>
      </c>
      <c r="G5235" s="6" t="s">
        <v>88</v>
      </c>
      <c r="H5235" t="s">
        <v>199</v>
      </c>
      <c r="I5235" t="s">
        <v>45</v>
      </c>
      <c r="J5235" t="s">
        <v>93</v>
      </c>
      <c r="K5235">
        <v>12.4</v>
      </c>
      <c r="L5235">
        <v>34</v>
      </c>
      <c r="M5235" t="s">
        <v>647</v>
      </c>
      <c r="N5235">
        <v>34</v>
      </c>
      <c r="P5235" cm="1">
        <f t="array" ref="P5235">IF(Q5235&gt;0,INDEX(Q5235:Q17369,MATCH(TRUE,INDEX(Q5235:Q17369="",,),0)-1),"")</f>
        <v>5</v>
      </c>
      <c r="Q5235">
        <f t="shared" si="120"/>
        <v>3</v>
      </c>
      <c r="R5235">
        <f>IF(P5235="","",0)</f>
        <v>0</v>
      </c>
    </row>
    <row r="5236" spans="1:18" x14ac:dyDescent="0.3">
      <c r="A5236" t="s">
        <v>666</v>
      </c>
      <c r="B5236" s="1">
        <v>38763</v>
      </c>
      <c r="C5236" t="s">
        <v>761</v>
      </c>
      <c r="D5236" t="s">
        <v>762</v>
      </c>
      <c r="E5236" t="s">
        <v>763</v>
      </c>
      <c r="G5236" s="6" t="s">
        <v>88</v>
      </c>
      <c r="H5236" t="s">
        <v>36</v>
      </c>
      <c r="I5236" t="s">
        <v>45</v>
      </c>
      <c r="J5236" t="s">
        <v>93</v>
      </c>
      <c r="K5236">
        <v>39.1</v>
      </c>
      <c r="L5236">
        <v>49</v>
      </c>
      <c r="M5236" t="s">
        <v>647</v>
      </c>
      <c r="N5236">
        <v>49</v>
      </c>
      <c r="P5236" cm="1">
        <f t="array" ref="P5236">IF(Q5236&gt;0,INDEX(Q5236:Q17370,MATCH(TRUE,INDEX(Q5236:Q17370="",,),0)-1),"")</f>
        <v>5</v>
      </c>
      <c r="Q5236">
        <f t="shared" si="120"/>
        <v>3</v>
      </c>
      <c r="R5236">
        <f>IF(P5236="","",0)</f>
        <v>0</v>
      </c>
    </row>
    <row r="5237" spans="1:18" x14ac:dyDescent="0.3">
      <c r="A5237" t="s">
        <v>666</v>
      </c>
      <c r="B5237" s="1">
        <v>38763</v>
      </c>
      <c r="C5237" t="s">
        <v>761</v>
      </c>
      <c r="D5237" t="s">
        <v>762</v>
      </c>
      <c r="E5237" t="s">
        <v>763</v>
      </c>
      <c r="G5237" s="6" t="s">
        <v>88</v>
      </c>
      <c r="H5237" t="s">
        <v>85</v>
      </c>
      <c r="I5237" t="s">
        <v>21</v>
      </c>
      <c r="J5237" t="s">
        <v>73</v>
      </c>
      <c r="K5237">
        <v>200</v>
      </c>
      <c r="L5237">
        <v>9.6999999999999993</v>
      </c>
      <c r="M5237" t="s">
        <v>647</v>
      </c>
      <c r="N5237">
        <v>9.6999999999999993</v>
      </c>
      <c r="P5237" cm="1">
        <f t="array" ref="P5237">IF(Q5237&gt;0,INDEX(Q5237:Q17371,MATCH(TRUE,INDEX(Q5237:Q17371="",,),0)-1),"")</f>
        <v>5</v>
      </c>
      <c r="Q5237">
        <f t="shared" si="120"/>
        <v>3</v>
      </c>
      <c r="R5237">
        <f>IF(P5237="","",0)</f>
        <v>0</v>
      </c>
    </row>
    <row r="5238" spans="1:18" x14ac:dyDescent="0.3">
      <c r="A5238" t="s">
        <v>666</v>
      </c>
      <c r="B5238" s="1">
        <v>38763</v>
      </c>
      <c r="C5238" t="s">
        <v>761</v>
      </c>
      <c r="D5238" t="s">
        <v>762</v>
      </c>
      <c r="E5238" t="s">
        <v>763</v>
      </c>
      <c r="G5238" s="6" t="s">
        <v>88</v>
      </c>
      <c r="H5238" t="s">
        <v>232</v>
      </c>
      <c r="I5238" t="s">
        <v>21</v>
      </c>
      <c r="J5238" t="s">
        <v>73</v>
      </c>
      <c r="K5238">
        <v>17</v>
      </c>
      <c r="L5238">
        <v>2.1</v>
      </c>
      <c r="M5238" t="s">
        <v>647</v>
      </c>
      <c r="N5238">
        <v>2.1</v>
      </c>
      <c r="P5238" cm="1">
        <f t="array" ref="P5238">IF(Q5238&gt;0,INDEX(Q5238:Q17372,MATCH(TRUE,INDEX(Q5238:Q17372="",,),0)-1),"")</f>
        <v>5</v>
      </c>
      <c r="Q5238">
        <f t="shared" si="120"/>
        <v>3</v>
      </c>
      <c r="R5238">
        <f>IF(P5238="","",0)</f>
        <v>0</v>
      </c>
    </row>
    <row r="5239" spans="1:18" x14ac:dyDescent="0.3">
      <c r="A5239" t="s">
        <v>666</v>
      </c>
      <c r="B5239" s="1">
        <v>38763</v>
      </c>
      <c r="C5239" t="s">
        <v>761</v>
      </c>
      <c r="D5239" t="s">
        <v>762</v>
      </c>
      <c r="E5239" t="s">
        <v>763</v>
      </c>
      <c r="G5239" s="6" t="s">
        <v>88</v>
      </c>
      <c r="H5239" t="s">
        <v>20</v>
      </c>
      <c r="I5239" t="s">
        <v>21</v>
      </c>
      <c r="J5239" t="s">
        <v>73</v>
      </c>
      <c r="K5239">
        <v>491</v>
      </c>
      <c r="L5239">
        <v>12.1</v>
      </c>
      <c r="M5239" t="s">
        <v>647</v>
      </c>
      <c r="N5239">
        <v>12.1</v>
      </c>
      <c r="P5239" cm="1">
        <f t="array" ref="P5239">IF(Q5239&gt;0,INDEX(Q5239:Q17373,MATCH(TRUE,INDEX(Q5239:Q17373="",,),0)-1),"")</f>
        <v>5</v>
      </c>
      <c r="Q5239">
        <f t="shared" si="120"/>
        <v>3</v>
      </c>
      <c r="R5239">
        <f>IF(P5239="","",0)</f>
        <v>0</v>
      </c>
    </row>
    <row r="5240" spans="1:18" x14ac:dyDescent="0.3">
      <c r="A5240" t="s">
        <v>666</v>
      </c>
      <c r="B5240" s="1">
        <v>38763</v>
      </c>
      <c r="C5240" t="s">
        <v>761</v>
      </c>
      <c r="D5240" t="s">
        <v>762</v>
      </c>
      <c r="E5240" t="s">
        <v>763</v>
      </c>
      <c r="G5240" t="s">
        <v>19</v>
      </c>
      <c r="H5240" t="s">
        <v>92</v>
      </c>
      <c r="I5240" t="s">
        <v>45</v>
      </c>
      <c r="J5240" t="s">
        <v>93</v>
      </c>
      <c r="K5240">
        <v>147.9</v>
      </c>
      <c r="L5240">
        <v>335</v>
      </c>
      <c r="M5240" t="s">
        <v>677</v>
      </c>
      <c r="N5240">
        <v>350</v>
      </c>
      <c r="P5240" cm="1">
        <f t="array" ref="P5240">IF(Q5240&gt;0,INDEX(Q5240:Q17374,MATCH(TRUE,INDEX(Q5240:Q17374="",,),0)-1),"")</f>
        <v>5</v>
      </c>
      <c r="Q5240">
        <f t="shared" si="120"/>
        <v>4</v>
      </c>
      <c r="R5240">
        <f>IF(P5240="","",0)</f>
        <v>0</v>
      </c>
    </row>
    <row r="5241" spans="1:18" x14ac:dyDescent="0.3">
      <c r="A5241" t="s">
        <v>666</v>
      </c>
      <c r="B5241" s="1">
        <v>38763</v>
      </c>
      <c r="C5241" t="s">
        <v>761</v>
      </c>
      <c r="D5241" t="s">
        <v>762</v>
      </c>
      <c r="E5241" t="s">
        <v>763</v>
      </c>
      <c r="G5241" t="s">
        <v>19</v>
      </c>
      <c r="H5241" t="s">
        <v>36</v>
      </c>
      <c r="I5241" t="s">
        <v>21</v>
      </c>
      <c r="J5241" t="s">
        <v>73</v>
      </c>
      <c r="K5241">
        <v>394.5</v>
      </c>
      <c r="L5241">
        <v>15.75</v>
      </c>
      <c r="M5241" t="s">
        <v>677</v>
      </c>
      <c r="N5241">
        <v>24.75</v>
      </c>
      <c r="P5241" cm="1">
        <f t="array" ref="P5241">IF(Q5241&gt;0,INDEX(Q5241:Q17375,MATCH(TRUE,INDEX(Q5241:Q17375="",,),0)-1),"")</f>
        <v>5</v>
      </c>
      <c r="Q5241">
        <f t="shared" si="120"/>
        <v>4</v>
      </c>
      <c r="R5241">
        <f>IF(P5241="","",0)</f>
        <v>0</v>
      </c>
    </row>
    <row r="5242" spans="1:18" x14ac:dyDescent="0.3">
      <c r="A5242" t="s">
        <v>666</v>
      </c>
      <c r="B5242" s="1">
        <v>38763</v>
      </c>
      <c r="C5242" t="s">
        <v>761</v>
      </c>
      <c r="D5242" t="s">
        <v>762</v>
      </c>
      <c r="E5242" t="s">
        <v>763</v>
      </c>
      <c r="G5242" s="6" t="s">
        <v>88</v>
      </c>
      <c r="H5242" t="s">
        <v>85</v>
      </c>
      <c r="I5242" t="s">
        <v>45</v>
      </c>
      <c r="J5242" t="s">
        <v>93</v>
      </c>
      <c r="K5242">
        <v>7.1</v>
      </c>
      <c r="L5242">
        <v>75</v>
      </c>
      <c r="M5242" t="s">
        <v>677</v>
      </c>
      <c r="N5242">
        <v>75</v>
      </c>
      <c r="P5242" cm="1">
        <f t="array" ref="P5242">IF(Q5242&gt;0,INDEX(Q5242:Q17376,MATCH(TRUE,INDEX(Q5242:Q17376="",,),0)-1),"")</f>
        <v>5</v>
      </c>
      <c r="Q5242">
        <f t="shared" si="120"/>
        <v>4</v>
      </c>
      <c r="R5242">
        <f>IF(P5242="","",0)</f>
        <v>0</v>
      </c>
    </row>
    <row r="5243" spans="1:18" x14ac:dyDescent="0.3">
      <c r="A5243" t="s">
        <v>666</v>
      </c>
      <c r="B5243" s="1">
        <v>38763</v>
      </c>
      <c r="C5243" t="s">
        <v>761</v>
      </c>
      <c r="D5243" t="s">
        <v>762</v>
      </c>
      <c r="E5243" t="s">
        <v>763</v>
      </c>
      <c r="G5243" s="6" t="s">
        <v>88</v>
      </c>
      <c r="H5243" t="s">
        <v>199</v>
      </c>
      <c r="I5243" t="s">
        <v>45</v>
      </c>
      <c r="J5243" t="s">
        <v>93</v>
      </c>
      <c r="K5243">
        <v>12.4</v>
      </c>
      <c r="L5243">
        <v>34</v>
      </c>
      <c r="M5243" t="s">
        <v>677</v>
      </c>
      <c r="N5243">
        <v>34</v>
      </c>
      <c r="P5243" cm="1">
        <f t="array" ref="P5243">IF(Q5243&gt;0,INDEX(Q5243:Q17377,MATCH(TRUE,INDEX(Q5243:Q17377="",,),0)-1),"")</f>
        <v>5</v>
      </c>
      <c r="Q5243">
        <f t="shared" si="120"/>
        <v>4</v>
      </c>
      <c r="R5243">
        <f>IF(P5243="","",0)</f>
        <v>0</v>
      </c>
    </row>
    <row r="5244" spans="1:18" x14ac:dyDescent="0.3">
      <c r="A5244" t="s">
        <v>666</v>
      </c>
      <c r="B5244" s="1">
        <v>38763</v>
      </c>
      <c r="C5244" t="s">
        <v>761</v>
      </c>
      <c r="D5244" t="s">
        <v>762</v>
      </c>
      <c r="E5244" t="s">
        <v>763</v>
      </c>
      <c r="G5244" s="6" t="s">
        <v>88</v>
      </c>
      <c r="H5244" t="s">
        <v>36</v>
      </c>
      <c r="I5244" t="s">
        <v>45</v>
      </c>
      <c r="J5244" t="s">
        <v>93</v>
      </c>
      <c r="K5244">
        <v>39.1</v>
      </c>
      <c r="L5244">
        <v>49</v>
      </c>
      <c r="M5244" t="s">
        <v>677</v>
      </c>
      <c r="N5244">
        <v>49</v>
      </c>
      <c r="P5244" cm="1">
        <f t="array" ref="P5244">IF(Q5244&gt;0,INDEX(Q5244:Q17378,MATCH(TRUE,INDEX(Q5244:Q17378="",,),0)-1),"")</f>
        <v>5</v>
      </c>
      <c r="Q5244">
        <f t="shared" si="120"/>
        <v>4</v>
      </c>
      <c r="R5244">
        <f>IF(P5244="","",0)</f>
        <v>0</v>
      </c>
    </row>
    <row r="5245" spans="1:18" x14ac:dyDescent="0.3">
      <c r="A5245" t="s">
        <v>666</v>
      </c>
      <c r="B5245" s="1">
        <v>38763</v>
      </c>
      <c r="C5245" t="s">
        <v>761</v>
      </c>
      <c r="D5245" t="s">
        <v>762</v>
      </c>
      <c r="E5245" t="s">
        <v>763</v>
      </c>
      <c r="G5245" s="6" t="s">
        <v>88</v>
      </c>
      <c r="H5245" t="s">
        <v>85</v>
      </c>
      <c r="I5245" t="s">
        <v>21</v>
      </c>
      <c r="J5245" t="s">
        <v>73</v>
      </c>
      <c r="K5245">
        <v>200</v>
      </c>
      <c r="L5245">
        <v>9.6999999999999993</v>
      </c>
      <c r="M5245" t="s">
        <v>677</v>
      </c>
      <c r="N5245">
        <v>9.6999999999999993</v>
      </c>
      <c r="P5245" cm="1">
        <f t="array" ref="P5245">IF(Q5245&gt;0,INDEX(Q5245:Q17379,MATCH(TRUE,INDEX(Q5245:Q17379="",,),0)-1),"")</f>
        <v>5</v>
      </c>
      <c r="Q5245">
        <f t="shared" si="120"/>
        <v>4</v>
      </c>
      <c r="R5245">
        <f>IF(P5245="","",0)</f>
        <v>0</v>
      </c>
    </row>
    <row r="5246" spans="1:18" x14ac:dyDescent="0.3">
      <c r="A5246" t="s">
        <v>666</v>
      </c>
      <c r="B5246" s="1">
        <v>38763</v>
      </c>
      <c r="C5246" t="s">
        <v>761</v>
      </c>
      <c r="D5246" t="s">
        <v>762</v>
      </c>
      <c r="E5246" t="s">
        <v>763</v>
      </c>
      <c r="G5246" s="6" t="s">
        <v>88</v>
      </c>
      <c r="H5246" t="s">
        <v>232</v>
      </c>
      <c r="I5246" t="s">
        <v>21</v>
      </c>
      <c r="J5246" t="s">
        <v>73</v>
      </c>
      <c r="K5246">
        <v>17</v>
      </c>
      <c r="L5246">
        <v>2.1</v>
      </c>
      <c r="M5246" t="s">
        <v>677</v>
      </c>
      <c r="N5246">
        <v>2.1</v>
      </c>
      <c r="P5246" cm="1">
        <f t="array" ref="P5246">IF(Q5246&gt;0,INDEX(Q5246:Q17380,MATCH(TRUE,INDEX(Q5246:Q17380="",,),0)-1),"")</f>
        <v>5</v>
      </c>
      <c r="Q5246">
        <f t="shared" si="120"/>
        <v>4</v>
      </c>
      <c r="R5246">
        <f>IF(P5246="","",0)</f>
        <v>0</v>
      </c>
    </row>
    <row r="5247" spans="1:18" x14ac:dyDescent="0.3">
      <c r="A5247" t="s">
        <v>666</v>
      </c>
      <c r="B5247" s="1">
        <v>38763</v>
      </c>
      <c r="C5247" t="s">
        <v>761</v>
      </c>
      <c r="D5247" t="s">
        <v>762</v>
      </c>
      <c r="E5247" t="s">
        <v>763</v>
      </c>
      <c r="G5247" s="6" t="s">
        <v>88</v>
      </c>
      <c r="H5247" t="s">
        <v>20</v>
      </c>
      <c r="I5247" t="s">
        <v>21</v>
      </c>
      <c r="J5247" t="s">
        <v>73</v>
      </c>
      <c r="K5247">
        <v>491</v>
      </c>
      <c r="L5247">
        <v>12.1</v>
      </c>
      <c r="M5247" t="s">
        <v>677</v>
      </c>
      <c r="N5247">
        <v>12.1</v>
      </c>
      <c r="P5247" cm="1">
        <f t="array" ref="P5247">IF(Q5247&gt;0,INDEX(Q5247:Q17381,MATCH(TRUE,INDEX(Q5247:Q17381="",,),0)-1),"")</f>
        <v>5</v>
      </c>
      <c r="Q5247">
        <f t="shared" si="120"/>
        <v>4</v>
      </c>
      <c r="R5247">
        <f>IF(P5247="","",0)</f>
        <v>0</v>
      </c>
    </row>
    <row r="5248" spans="1:18" x14ac:dyDescent="0.3">
      <c r="A5248" t="s">
        <v>666</v>
      </c>
      <c r="B5248" s="1">
        <v>38763</v>
      </c>
      <c r="C5248" t="s">
        <v>761</v>
      </c>
      <c r="D5248" t="s">
        <v>762</v>
      </c>
      <c r="E5248" t="s">
        <v>763</v>
      </c>
      <c r="G5248" t="s">
        <v>19</v>
      </c>
      <c r="H5248" t="s">
        <v>92</v>
      </c>
      <c r="I5248" t="s">
        <v>45</v>
      </c>
      <c r="J5248" t="s">
        <v>93</v>
      </c>
      <c r="K5248">
        <v>147.9</v>
      </c>
      <c r="L5248">
        <v>335</v>
      </c>
      <c r="M5248" t="s">
        <v>117</v>
      </c>
      <c r="N5248">
        <v>335</v>
      </c>
      <c r="P5248" cm="1">
        <f t="array" ref="P5248">IF(Q5248&gt;0,INDEX(Q5248:Q17382,MATCH(TRUE,INDEX(Q5248:Q17382="",,),0)-1),"")</f>
        <v>5</v>
      </c>
      <c r="Q5248">
        <f t="shared" si="120"/>
        <v>5</v>
      </c>
      <c r="R5248">
        <f>IF(P5248="","",0)</f>
        <v>0</v>
      </c>
    </row>
    <row r="5249" spans="1:18" x14ac:dyDescent="0.3">
      <c r="A5249" t="s">
        <v>666</v>
      </c>
      <c r="B5249" s="1">
        <v>38763</v>
      </c>
      <c r="C5249" t="s">
        <v>761</v>
      </c>
      <c r="D5249" t="s">
        <v>762</v>
      </c>
      <c r="E5249" t="s">
        <v>763</v>
      </c>
      <c r="G5249" t="s">
        <v>19</v>
      </c>
      <c r="H5249" t="s">
        <v>36</v>
      </c>
      <c r="I5249" t="s">
        <v>21</v>
      </c>
      <c r="J5249" t="s">
        <v>73</v>
      </c>
      <c r="K5249">
        <v>394.5</v>
      </c>
      <c r="L5249">
        <v>15.75</v>
      </c>
      <c r="M5249" t="s">
        <v>117</v>
      </c>
      <c r="N5249">
        <v>20</v>
      </c>
      <c r="P5249" cm="1">
        <f t="array" ref="P5249">IF(Q5249&gt;0,INDEX(Q5249:Q17383,MATCH(TRUE,INDEX(Q5249:Q17383="",,),0)-1),"")</f>
        <v>5</v>
      </c>
      <c r="Q5249">
        <f t="shared" si="120"/>
        <v>5</v>
      </c>
      <c r="R5249">
        <f>IF(P5249="","",0)</f>
        <v>0</v>
      </c>
    </row>
    <row r="5250" spans="1:18" x14ac:dyDescent="0.3">
      <c r="A5250" t="s">
        <v>666</v>
      </c>
      <c r="B5250" s="1">
        <v>38763</v>
      </c>
      <c r="C5250" t="s">
        <v>761</v>
      </c>
      <c r="D5250" t="s">
        <v>762</v>
      </c>
      <c r="E5250" t="s">
        <v>763</v>
      </c>
      <c r="G5250" s="6" t="s">
        <v>88</v>
      </c>
      <c r="H5250" t="s">
        <v>85</v>
      </c>
      <c r="I5250" t="s">
        <v>45</v>
      </c>
      <c r="J5250" t="s">
        <v>93</v>
      </c>
      <c r="K5250">
        <v>7.1</v>
      </c>
      <c r="L5250">
        <v>75</v>
      </c>
      <c r="M5250" t="s">
        <v>117</v>
      </c>
      <c r="N5250">
        <v>75</v>
      </c>
      <c r="P5250" cm="1">
        <f t="array" ref="P5250">IF(Q5250&gt;0,INDEX(Q5250:Q17384,MATCH(TRUE,INDEX(Q5250:Q17384="",,),0)-1),"")</f>
        <v>5</v>
      </c>
      <c r="Q5250">
        <f t="shared" si="120"/>
        <v>5</v>
      </c>
      <c r="R5250">
        <f>IF(P5250="","",0)</f>
        <v>0</v>
      </c>
    </row>
    <row r="5251" spans="1:18" x14ac:dyDescent="0.3">
      <c r="A5251" t="s">
        <v>666</v>
      </c>
      <c r="B5251" s="1">
        <v>38763</v>
      </c>
      <c r="C5251" t="s">
        <v>761</v>
      </c>
      <c r="D5251" t="s">
        <v>762</v>
      </c>
      <c r="E5251" t="s">
        <v>763</v>
      </c>
      <c r="G5251" s="6" t="s">
        <v>88</v>
      </c>
      <c r="H5251" t="s">
        <v>199</v>
      </c>
      <c r="I5251" t="s">
        <v>45</v>
      </c>
      <c r="J5251" t="s">
        <v>93</v>
      </c>
      <c r="K5251">
        <v>12.4</v>
      </c>
      <c r="L5251">
        <v>34</v>
      </c>
      <c r="M5251" t="s">
        <v>117</v>
      </c>
      <c r="N5251">
        <v>34</v>
      </c>
      <c r="P5251" cm="1">
        <f t="array" ref="P5251">IF(Q5251&gt;0,INDEX(Q5251:Q17385,MATCH(TRUE,INDEX(Q5251:Q17385="",,),0)-1),"")</f>
        <v>5</v>
      </c>
      <c r="Q5251">
        <f t="shared" si="120"/>
        <v>5</v>
      </c>
      <c r="R5251">
        <f>IF(P5251="","",0)</f>
        <v>0</v>
      </c>
    </row>
    <row r="5252" spans="1:18" x14ac:dyDescent="0.3">
      <c r="A5252" t="s">
        <v>666</v>
      </c>
      <c r="B5252" s="1">
        <v>38763</v>
      </c>
      <c r="C5252" t="s">
        <v>761</v>
      </c>
      <c r="D5252" t="s">
        <v>762</v>
      </c>
      <c r="E5252" t="s">
        <v>763</v>
      </c>
      <c r="G5252" s="6" t="s">
        <v>88</v>
      </c>
      <c r="H5252" t="s">
        <v>36</v>
      </c>
      <c r="I5252" t="s">
        <v>45</v>
      </c>
      <c r="J5252" t="s">
        <v>93</v>
      </c>
      <c r="K5252">
        <v>39.1</v>
      </c>
      <c r="L5252">
        <v>49</v>
      </c>
      <c r="M5252" t="s">
        <v>117</v>
      </c>
      <c r="N5252">
        <v>49</v>
      </c>
      <c r="P5252" cm="1">
        <f t="array" ref="P5252">IF(Q5252&gt;0,INDEX(Q5252:Q17386,MATCH(TRUE,INDEX(Q5252:Q17386="",,),0)-1),"")</f>
        <v>5</v>
      </c>
      <c r="Q5252">
        <f t="shared" si="120"/>
        <v>5</v>
      </c>
      <c r="R5252">
        <f>IF(P5252="","",0)</f>
        <v>0</v>
      </c>
    </row>
    <row r="5253" spans="1:18" x14ac:dyDescent="0.3">
      <c r="A5253" t="s">
        <v>666</v>
      </c>
      <c r="B5253" s="1">
        <v>38763</v>
      </c>
      <c r="C5253" t="s">
        <v>761</v>
      </c>
      <c r="D5253" t="s">
        <v>762</v>
      </c>
      <c r="E5253" t="s">
        <v>763</v>
      </c>
      <c r="G5253" s="6" t="s">
        <v>88</v>
      </c>
      <c r="H5253" t="s">
        <v>85</v>
      </c>
      <c r="I5253" t="s">
        <v>21</v>
      </c>
      <c r="J5253" t="s">
        <v>73</v>
      </c>
      <c r="K5253">
        <v>200</v>
      </c>
      <c r="L5253">
        <v>9.6999999999999993</v>
      </c>
      <c r="M5253" t="s">
        <v>117</v>
      </c>
      <c r="N5253">
        <v>9.6999999999999993</v>
      </c>
      <c r="P5253" cm="1">
        <f t="array" ref="P5253">IF(Q5253&gt;0,INDEX(Q5253:Q17387,MATCH(TRUE,INDEX(Q5253:Q17387="",,),0)-1),"")</f>
        <v>5</v>
      </c>
      <c r="Q5253">
        <f t="shared" si="120"/>
        <v>5</v>
      </c>
      <c r="R5253">
        <f>IF(P5253="","",0)</f>
        <v>0</v>
      </c>
    </row>
    <row r="5254" spans="1:18" x14ac:dyDescent="0.3">
      <c r="A5254" t="s">
        <v>666</v>
      </c>
      <c r="B5254" s="1">
        <v>38763</v>
      </c>
      <c r="C5254" t="s">
        <v>761</v>
      </c>
      <c r="D5254" t="s">
        <v>762</v>
      </c>
      <c r="E5254" t="s">
        <v>763</v>
      </c>
      <c r="G5254" s="6" t="s">
        <v>88</v>
      </c>
      <c r="H5254" t="s">
        <v>232</v>
      </c>
      <c r="I5254" t="s">
        <v>21</v>
      </c>
      <c r="J5254" t="s">
        <v>73</v>
      </c>
      <c r="K5254">
        <v>17</v>
      </c>
      <c r="L5254">
        <v>2.1</v>
      </c>
      <c r="M5254" t="s">
        <v>117</v>
      </c>
      <c r="N5254">
        <v>2.1</v>
      </c>
      <c r="P5254" cm="1">
        <f t="array" ref="P5254">IF(Q5254&gt;0,INDEX(Q5254:Q17388,MATCH(TRUE,INDEX(Q5254:Q17388="",,),0)-1),"")</f>
        <v>5</v>
      </c>
      <c r="Q5254">
        <f t="shared" si="120"/>
        <v>5</v>
      </c>
      <c r="R5254">
        <f>IF(P5254="","",0)</f>
        <v>0</v>
      </c>
    </row>
    <row r="5255" spans="1:18" x14ac:dyDescent="0.3">
      <c r="A5255" t="s">
        <v>666</v>
      </c>
      <c r="B5255" s="1">
        <v>38763</v>
      </c>
      <c r="C5255" t="s">
        <v>761</v>
      </c>
      <c r="D5255" t="s">
        <v>762</v>
      </c>
      <c r="E5255" t="s">
        <v>763</v>
      </c>
      <c r="G5255" s="6" t="s">
        <v>88</v>
      </c>
      <c r="H5255" t="s">
        <v>20</v>
      </c>
      <c r="I5255" t="s">
        <v>21</v>
      </c>
      <c r="J5255" t="s">
        <v>73</v>
      </c>
      <c r="K5255">
        <v>491</v>
      </c>
      <c r="L5255">
        <v>12.1</v>
      </c>
      <c r="M5255" t="s">
        <v>117</v>
      </c>
      <c r="N5255">
        <v>12.1</v>
      </c>
      <c r="P5255" cm="1">
        <f t="array" ref="P5255">IF(Q5255&gt;0,INDEX(Q5255:Q17389,MATCH(TRUE,INDEX(Q5255:Q17389="",,),0)-1),"")</f>
        <v>5</v>
      </c>
      <c r="Q5255">
        <f t="shared" si="120"/>
        <v>5</v>
      </c>
      <c r="R5255">
        <f>IF(P5255="","",0)</f>
        <v>0</v>
      </c>
    </row>
    <row r="5256" spans="1:18" x14ac:dyDescent="0.3">
      <c r="P5256" t="str" cm="1">
        <f t="array" ref="P5256">IF(Q5256&gt;0,INDEX(Q5256:Q17390,MATCH(TRUE,INDEX(Q5256:Q17390="",,),0)-1),"")</f>
        <v/>
      </c>
      <c r="R5256" t="str">
        <f>IF(P5256="","",0)</f>
        <v/>
      </c>
    </row>
    <row r="5257" spans="1:18" x14ac:dyDescent="0.3">
      <c r="A5257" t="s">
        <v>666</v>
      </c>
      <c r="B5257" s="1">
        <v>38763</v>
      </c>
      <c r="C5257" t="s">
        <v>761</v>
      </c>
      <c r="D5257" t="s">
        <v>764</v>
      </c>
      <c r="E5257" t="s">
        <v>765</v>
      </c>
      <c r="G5257" t="s">
        <v>19</v>
      </c>
      <c r="H5257" t="s">
        <v>20</v>
      </c>
      <c r="I5257" t="s">
        <v>45</v>
      </c>
      <c r="J5257" t="s">
        <v>93</v>
      </c>
      <c r="K5257">
        <v>14.9</v>
      </c>
      <c r="L5257">
        <v>223</v>
      </c>
      <c r="M5257" t="s">
        <v>657</v>
      </c>
      <c r="N5257">
        <v>2480</v>
      </c>
      <c r="O5257" t="s">
        <v>24</v>
      </c>
      <c r="P5257" cm="1">
        <f t="array" ref="P5257">IF(Q5257&gt;0,INDEX(Q5257:Q17391,MATCH(TRUE,INDEX(Q5257:Q17391="",,),0)-1),"")</f>
        <v>6</v>
      </c>
      <c r="Q5257">
        <f>INT((ROW()-5257)/10)+1</f>
        <v>1</v>
      </c>
      <c r="R5257">
        <f>IF(P5257="","",0)</f>
        <v>0</v>
      </c>
    </row>
    <row r="5258" spans="1:18" x14ac:dyDescent="0.3">
      <c r="A5258" t="s">
        <v>666</v>
      </c>
      <c r="B5258" s="1">
        <v>38763</v>
      </c>
      <c r="C5258" t="s">
        <v>761</v>
      </c>
      <c r="D5258" t="s">
        <v>764</v>
      </c>
      <c r="E5258" t="s">
        <v>765</v>
      </c>
      <c r="G5258" t="s">
        <v>19</v>
      </c>
      <c r="H5258" t="s">
        <v>85</v>
      </c>
      <c r="I5258" t="s">
        <v>21</v>
      </c>
      <c r="J5258" t="s">
        <v>73</v>
      </c>
      <c r="K5258">
        <v>368</v>
      </c>
      <c r="L5258">
        <v>10.1</v>
      </c>
      <c r="M5258" t="s">
        <v>657</v>
      </c>
      <c r="N5258">
        <v>10.1</v>
      </c>
      <c r="O5258" t="s">
        <v>24</v>
      </c>
      <c r="P5258" cm="1">
        <f t="array" ref="P5258">IF(Q5258&gt;0,INDEX(Q5258:Q17392,MATCH(TRUE,INDEX(Q5258:Q17392="",,),0)-1),"")</f>
        <v>6</v>
      </c>
      <c r="Q5258">
        <f t="shared" ref="Q5258:Q5316" si="121">INT((ROW()-5257)/10)+1</f>
        <v>1</v>
      </c>
      <c r="R5258">
        <f>IF(P5258="","",0)</f>
        <v>0</v>
      </c>
    </row>
    <row r="5259" spans="1:18" x14ac:dyDescent="0.3">
      <c r="A5259" t="s">
        <v>666</v>
      </c>
      <c r="B5259" s="1">
        <v>38763</v>
      </c>
      <c r="C5259" t="s">
        <v>761</v>
      </c>
      <c r="D5259" t="s">
        <v>764</v>
      </c>
      <c r="E5259" t="s">
        <v>765</v>
      </c>
      <c r="G5259" t="s">
        <v>19</v>
      </c>
      <c r="H5259" t="s">
        <v>128</v>
      </c>
      <c r="I5259" t="s">
        <v>21</v>
      </c>
      <c r="J5259" t="s">
        <v>73</v>
      </c>
      <c r="K5259">
        <v>345</v>
      </c>
      <c r="L5259">
        <v>15.6</v>
      </c>
      <c r="M5259" t="s">
        <v>657</v>
      </c>
      <c r="N5259">
        <v>15.6</v>
      </c>
      <c r="O5259" t="s">
        <v>24</v>
      </c>
      <c r="P5259" cm="1">
        <f t="array" ref="P5259">IF(Q5259&gt;0,INDEX(Q5259:Q17393,MATCH(TRUE,INDEX(Q5259:Q17393="",,),0)-1),"")</f>
        <v>6</v>
      </c>
      <c r="Q5259">
        <f t="shared" si="121"/>
        <v>1</v>
      </c>
      <c r="R5259">
        <f>IF(P5259="","",0)</f>
        <v>0</v>
      </c>
    </row>
    <row r="5260" spans="1:18" x14ac:dyDescent="0.3">
      <c r="A5260" t="s">
        <v>666</v>
      </c>
      <c r="B5260" s="1">
        <v>38763</v>
      </c>
      <c r="C5260" t="s">
        <v>761</v>
      </c>
      <c r="D5260" t="s">
        <v>764</v>
      </c>
      <c r="E5260" t="s">
        <v>765</v>
      </c>
      <c r="G5260" t="s">
        <v>19</v>
      </c>
      <c r="H5260" t="s">
        <v>36</v>
      </c>
      <c r="I5260" t="s">
        <v>21</v>
      </c>
      <c r="J5260" t="s">
        <v>73</v>
      </c>
      <c r="K5260">
        <v>240</v>
      </c>
      <c r="L5260">
        <v>16.350000000000001</v>
      </c>
      <c r="M5260" t="s">
        <v>657</v>
      </c>
      <c r="N5260">
        <v>16.350000000000001</v>
      </c>
      <c r="O5260" t="s">
        <v>24</v>
      </c>
      <c r="P5260" cm="1">
        <f t="array" ref="P5260">IF(Q5260&gt;0,INDEX(Q5260:Q17394,MATCH(TRUE,INDEX(Q5260:Q17394="",,),0)-1),"")</f>
        <v>6</v>
      </c>
      <c r="Q5260">
        <f t="shared" si="121"/>
        <v>1</v>
      </c>
      <c r="R5260">
        <f>IF(P5260="","",0)</f>
        <v>0</v>
      </c>
    </row>
    <row r="5261" spans="1:18" x14ac:dyDescent="0.3">
      <c r="A5261" t="s">
        <v>666</v>
      </c>
      <c r="B5261" s="1">
        <v>38763</v>
      </c>
      <c r="C5261" t="s">
        <v>761</v>
      </c>
      <c r="D5261" t="s">
        <v>764</v>
      </c>
      <c r="E5261" t="s">
        <v>765</v>
      </c>
      <c r="G5261" s="6" t="s">
        <v>88</v>
      </c>
      <c r="H5261" t="s">
        <v>85</v>
      </c>
      <c r="I5261" t="s">
        <v>45</v>
      </c>
      <c r="J5261" t="s">
        <v>93</v>
      </c>
      <c r="K5261">
        <v>21.2</v>
      </c>
      <c r="L5261">
        <v>73</v>
      </c>
      <c r="M5261" t="s">
        <v>657</v>
      </c>
      <c r="N5261">
        <v>73</v>
      </c>
      <c r="O5261" t="s">
        <v>24</v>
      </c>
      <c r="P5261" cm="1">
        <f t="array" ref="P5261">IF(Q5261&gt;0,INDEX(Q5261:Q17395,MATCH(TRUE,INDEX(Q5261:Q17395="",,),0)-1),"")</f>
        <v>6</v>
      </c>
      <c r="Q5261">
        <f t="shared" si="121"/>
        <v>1</v>
      </c>
      <c r="R5261">
        <f>IF(P5261="","",0)</f>
        <v>0</v>
      </c>
    </row>
    <row r="5262" spans="1:18" x14ac:dyDescent="0.3">
      <c r="A5262" t="s">
        <v>666</v>
      </c>
      <c r="B5262" s="1">
        <v>38763</v>
      </c>
      <c r="C5262" t="s">
        <v>761</v>
      </c>
      <c r="D5262" t="s">
        <v>764</v>
      </c>
      <c r="E5262" t="s">
        <v>765</v>
      </c>
      <c r="G5262" s="6" t="s">
        <v>88</v>
      </c>
      <c r="H5262" t="s">
        <v>36</v>
      </c>
      <c r="I5262" t="s">
        <v>45</v>
      </c>
      <c r="J5262" t="s">
        <v>93</v>
      </c>
      <c r="K5262">
        <v>19.2</v>
      </c>
      <c r="L5262">
        <v>47</v>
      </c>
      <c r="M5262" t="s">
        <v>657</v>
      </c>
      <c r="N5262">
        <v>47</v>
      </c>
      <c r="O5262" t="s">
        <v>24</v>
      </c>
      <c r="P5262" cm="1">
        <f t="array" ref="P5262">IF(Q5262&gt;0,INDEX(Q5262:Q17396,MATCH(TRUE,INDEX(Q5262:Q17396="",,),0)-1),"")</f>
        <v>6</v>
      </c>
      <c r="Q5262">
        <f t="shared" si="121"/>
        <v>1</v>
      </c>
      <c r="R5262">
        <f>IF(P5262="","",0)</f>
        <v>0</v>
      </c>
    </row>
    <row r="5263" spans="1:18" x14ac:dyDescent="0.3">
      <c r="A5263" t="s">
        <v>666</v>
      </c>
      <c r="B5263" s="1">
        <v>38763</v>
      </c>
      <c r="C5263" t="s">
        <v>761</v>
      </c>
      <c r="D5263" t="s">
        <v>764</v>
      </c>
      <c r="E5263" t="s">
        <v>765</v>
      </c>
      <c r="G5263" s="6" t="s">
        <v>88</v>
      </c>
      <c r="H5263" t="s">
        <v>96</v>
      </c>
      <c r="I5263" t="s">
        <v>21</v>
      </c>
      <c r="J5263" t="s">
        <v>73</v>
      </c>
      <c r="K5263">
        <v>12</v>
      </c>
      <c r="L5263">
        <v>7.5</v>
      </c>
      <c r="M5263" t="s">
        <v>657</v>
      </c>
      <c r="N5263">
        <v>7.5</v>
      </c>
      <c r="O5263" t="s">
        <v>24</v>
      </c>
      <c r="P5263" cm="1">
        <f t="array" ref="P5263">IF(Q5263&gt;0,INDEX(Q5263:Q17397,MATCH(TRUE,INDEX(Q5263:Q17397="",,),0)-1),"")</f>
        <v>6</v>
      </c>
      <c r="Q5263">
        <f t="shared" si="121"/>
        <v>1</v>
      </c>
      <c r="R5263">
        <f>IF(P5263="","",0)</f>
        <v>0</v>
      </c>
    </row>
    <row r="5264" spans="1:18" x14ac:dyDescent="0.3">
      <c r="A5264" t="s">
        <v>666</v>
      </c>
      <c r="B5264" s="1">
        <v>38763</v>
      </c>
      <c r="C5264" t="s">
        <v>761</v>
      </c>
      <c r="D5264" t="s">
        <v>764</v>
      </c>
      <c r="E5264" t="s">
        <v>765</v>
      </c>
      <c r="G5264" s="6" t="s">
        <v>88</v>
      </c>
      <c r="H5264" t="s">
        <v>95</v>
      </c>
      <c r="I5264" t="s">
        <v>21</v>
      </c>
      <c r="J5264" t="s">
        <v>73</v>
      </c>
      <c r="K5264">
        <v>146</v>
      </c>
      <c r="L5264">
        <v>20.6</v>
      </c>
      <c r="M5264" t="s">
        <v>657</v>
      </c>
      <c r="N5264">
        <v>20.6</v>
      </c>
      <c r="O5264" t="s">
        <v>24</v>
      </c>
      <c r="P5264" cm="1">
        <f t="array" ref="P5264">IF(Q5264&gt;0,INDEX(Q5264:Q17398,MATCH(TRUE,INDEX(Q5264:Q17398="",,),0)-1),"")</f>
        <v>6</v>
      </c>
      <c r="Q5264">
        <f t="shared" si="121"/>
        <v>1</v>
      </c>
      <c r="R5264">
        <f>IF(P5264="","",0)</f>
        <v>0</v>
      </c>
    </row>
    <row r="5265" spans="1:18" x14ac:dyDescent="0.3">
      <c r="A5265" t="s">
        <v>666</v>
      </c>
      <c r="B5265" s="1">
        <v>38763</v>
      </c>
      <c r="C5265" t="s">
        <v>761</v>
      </c>
      <c r="D5265" t="s">
        <v>764</v>
      </c>
      <c r="E5265" t="s">
        <v>765</v>
      </c>
      <c r="G5265" s="6" t="s">
        <v>88</v>
      </c>
      <c r="H5265" t="s">
        <v>370</v>
      </c>
      <c r="I5265" t="s">
        <v>21</v>
      </c>
      <c r="J5265" t="s">
        <v>73</v>
      </c>
      <c r="K5265">
        <v>25</v>
      </c>
      <c r="L5265">
        <v>3.8</v>
      </c>
      <c r="M5265" t="s">
        <v>657</v>
      </c>
      <c r="N5265">
        <v>3.8</v>
      </c>
      <c r="O5265" t="s">
        <v>24</v>
      </c>
      <c r="P5265" cm="1">
        <f t="array" ref="P5265">IF(Q5265&gt;0,INDEX(Q5265:Q17399,MATCH(TRUE,INDEX(Q5265:Q17399="",,),0)-1),"")</f>
        <v>6</v>
      </c>
      <c r="Q5265">
        <f t="shared" si="121"/>
        <v>1</v>
      </c>
      <c r="R5265">
        <f>IF(P5265="","",0)</f>
        <v>0</v>
      </c>
    </row>
    <row r="5266" spans="1:18" x14ac:dyDescent="0.3">
      <c r="A5266" t="s">
        <v>666</v>
      </c>
      <c r="B5266" s="1">
        <v>38763</v>
      </c>
      <c r="C5266" t="s">
        <v>761</v>
      </c>
      <c r="D5266" t="s">
        <v>764</v>
      </c>
      <c r="E5266" t="s">
        <v>765</v>
      </c>
      <c r="G5266" s="6" t="s">
        <v>88</v>
      </c>
      <c r="H5266" t="s">
        <v>20</v>
      </c>
      <c r="I5266" t="s">
        <v>21</v>
      </c>
      <c r="J5266" t="s">
        <v>73</v>
      </c>
      <c r="K5266">
        <v>72</v>
      </c>
      <c r="L5266">
        <v>10.3</v>
      </c>
      <c r="M5266" t="s">
        <v>657</v>
      </c>
      <c r="N5266">
        <v>10.3</v>
      </c>
      <c r="O5266" t="s">
        <v>24</v>
      </c>
      <c r="P5266" cm="1">
        <f t="array" ref="P5266">IF(Q5266&gt;0,INDEX(Q5266:Q17400,MATCH(TRUE,INDEX(Q5266:Q17400="",,),0)-1),"")</f>
        <v>6</v>
      </c>
      <c r="Q5266">
        <f t="shared" si="121"/>
        <v>1</v>
      </c>
      <c r="R5266">
        <f>IF(P5266="","",0)</f>
        <v>0</v>
      </c>
    </row>
    <row r="5267" spans="1:18" x14ac:dyDescent="0.3">
      <c r="A5267" t="s">
        <v>666</v>
      </c>
      <c r="B5267" s="1">
        <v>38763</v>
      </c>
      <c r="C5267" t="s">
        <v>761</v>
      </c>
      <c r="D5267" t="s">
        <v>764</v>
      </c>
      <c r="E5267" t="s">
        <v>765</v>
      </c>
      <c r="G5267" t="s">
        <v>19</v>
      </c>
      <c r="H5267" t="s">
        <v>20</v>
      </c>
      <c r="I5267" t="s">
        <v>45</v>
      </c>
      <c r="J5267" t="s">
        <v>93</v>
      </c>
      <c r="K5267">
        <v>14.9</v>
      </c>
      <c r="L5267">
        <v>223</v>
      </c>
      <c r="M5267" t="s">
        <v>120</v>
      </c>
      <c r="N5267">
        <v>525</v>
      </c>
      <c r="P5267" cm="1">
        <f t="array" ref="P5267">IF(Q5267&gt;0,INDEX(Q5267:Q17401,MATCH(TRUE,INDEX(Q5267:Q17401="",,),0)-1),"")</f>
        <v>6</v>
      </c>
      <c r="Q5267">
        <f t="shared" si="121"/>
        <v>2</v>
      </c>
      <c r="R5267">
        <f>IF(P5267="","",0)</f>
        <v>0</v>
      </c>
    </row>
    <row r="5268" spans="1:18" x14ac:dyDescent="0.3">
      <c r="A5268" t="s">
        <v>666</v>
      </c>
      <c r="B5268" s="1">
        <v>38763</v>
      </c>
      <c r="C5268" t="s">
        <v>761</v>
      </c>
      <c r="D5268" t="s">
        <v>764</v>
      </c>
      <c r="E5268" t="s">
        <v>765</v>
      </c>
      <c r="G5268" t="s">
        <v>19</v>
      </c>
      <c r="H5268" t="s">
        <v>85</v>
      </c>
      <c r="I5268" t="s">
        <v>21</v>
      </c>
      <c r="J5268" t="s">
        <v>73</v>
      </c>
      <c r="K5268">
        <v>368</v>
      </c>
      <c r="L5268">
        <v>10.1</v>
      </c>
      <c r="M5268" t="s">
        <v>120</v>
      </c>
      <c r="N5268">
        <v>32</v>
      </c>
      <c r="P5268" cm="1">
        <f t="array" ref="P5268">IF(Q5268&gt;0,INDEX(Q5268:Q17402,MATCH(TRUE,INDEX(Q5268:Q17402="",,),0)-1),"")</f>
        <v>6</v>
      </c>
      <c r="Q5268">
        <f t="shared" si="121"/>
        <v>2</v>
      </c>
      <c r="R5268">
        <f>IF(P5268="","",0)</f>
        <v>0</v>
      </c>
    </row>
    <row r="5269" spans="1:18" x14ac:dyDescent="0.3">
      <c r="A5269" t="s">
        <v>666</v>
      </c>
      <c r="B5269" s="1">
        <v>38763</v>
      </c>
      <c r="C5269" t="s">
        <v>761</v>
      </c>
      <c r="D5269" t="s">
        <v>764</v>
      </c>
      <c r="E5269" t="s">
        <v>765</v>
      </c>
      <c r="G5269" t="s">
        <v>19</v>
      </c>
      <c r="H5269" t="s">
        <v>128</v>
      </c>
      <c r="I5269" t="s">
        <v>21</v>
      </c>
      <c r="J5269" t="s">
        <v>73</v>
      </c>
      <c r="K5269">
        <v>345</v>
      </c>
      <c r="L5269">
        <v>15.6</v>
      </c>
      <c r="M5269" t="s">
        <v>120</v>
      </c>
      <c r="N5269">
        <v>34</v>
      </c>
      <c r="P5269" cm="1">
        <f t="array" ref="P5269">IF(Q5269&gt;0,INDEX(Q5269:Q17403,MATCH(TRUE,INDEX(Q5269:Q17403="",,),0)-1),"")</f>
        <v>6</v>
      </c>
      <c r="Q5269">
        <f t="shared" si="121"/>
        <v>2</v>
      </c>
      <c r="R5269">
        <f>IF(P5269="","",0)</f>
        <v>0</v>
      </c>
    </row>
    <row r="5270" spans="1:18" x14ac:dyDescent="0.3">
      <c r="A5270" t="s">
        <v>666</v>
      </c>
      <c r="B5270" s="1">
        <v>38763</v>
      </c>
      <c r="C5270" t="s">
        <v>761</v>
      </c>
      <c r="D5270" t="s">
        <v>764</v>
      </c>
      <c r="E5270" t="s">
        <v>765</v>
      </c>
      <c r="G5270" t="s">
        <v>19</v>
      </c>
      <c r="H5270" t="s">
        <v>36</v>
      </c>
      <c r="I5270" t="s">
        <v>21</v>
      </c>
      <c r="J5270" t="s">
        <v>73</v>
      </c>
      <c r="K5270">
        <v>240</v>
      </c>
      <c r="L5270">
        <v>16.350000000000001</v>
      </c>
      <c r="M5270" t="s">
        <v>120</v>
      </c>
      <c r="N5270">
        <v>34</v>
      </c>
      <c r="P5270" cm="1">
        <f t="array" ref="P5270">IF(Q5270&gt;0,INDEX(Q5270:Q17404,MATCH(TRUE,INDEX(Q5270:Q17404="",,),0)-1),"")</f>
        <v>6</v>
      </c>
      <c r="Q5270">
        <f t="shared" si="121"/>
        <v>2</v>
      </c>
      <c r="R5270">
        <f>IF(P5270="","",0)</f>
        <v>0</v>
      </c>
    </row>
    <row r="5271" spans="1:18" x14ac:dyDescent="0.3">
      <c r="A5271" t="s">
        <v>666</v>
      </c>
      <c r="B5271" s="1">
        <v>38763</v>
      </c>
      <c r="C5271" t="s">
        <v>761</v>
      </c>
      <c r="D5271" t="s">
        <v>764</v>
      </c>
      <c r="E5271" t="s">
        <v>765</v>
      </c>
      <c r="G5271" s="6" t="s">
        <v>88</v>
      </c>
      <c r="H5271" t="s">
        <v>85</v>
      </c>
      <c r="I5271" t="s">
        <v>45</v>
      </c>
      <c r="J5271" t="s">
        <v>93</v>
      </c>
      <c r="K5271">
        <v>21.2</v>
      </c>
      <c r="L5271">
        <v>73</v>
      </c>
      <c r="M5271" t="s">
        <v>120</v>
      </c>
      <c r="N5271">
        <v>73</v>
      </c>
      <c r="P5271" cm="1">
        <f t="array" ref="P5271">IF(Q5271&gt;0,INDEX(Q5271:Q17405,MATCH(TRUE,INDEX(Q5271:Q17405="",,),0)-1),"")</f>
        <v>6</v>
      </c>
      <c r="Q5271">
        <f t="shared" si="121"/>
        <v>2</v>
      </c>
      <c r="R5271">
        <f>IF(P5271="","",0)</f>
        <v>0</v>
      </c>
    </row>
    <row r="5272" spans="1:18" x14ac:dyDescent="0.3">
      <c r="A5272" t="s">
        <v>666</v>
      </c>
      <c r="B5272" s="1">
        <v>38763</v>
      </c>
      <c r="C5272" t="s">
        <v>761</v>
      </c>
      <c r="D5272" t="s">
        <v>764</v>
      </c>
      <c r="E5272" t="s">
        <v>765</v>
      </c>
      <c r="G5272" s="6" t="s">
        <v>88</v>
      </c>
      <c r="H5272" t="s">
        <v>36</v>
      </c>
      <c r="I5272" t="s">
        <v>45</v>
      </c>
      <c r="J5272" t="s">
        <v>93</v>
      </c>
      <c r="K5272">
        <v>19.2</v>
      </c>
      <c r="L5272">
        <v>47</v>
      </c>
      <c r="M5272" t="s">
        <v>120</v>
      </c>
      <c r="N5272">
        <v>47</v>
      </c>
      <c r="P5272" cm="1">
        <f t="array" ref="P5272">IF(Q5272&gt;0,INDEX(Q5272:Q17406,MATCH(TRUE,INDEX(Q5272:Q17406="",,),0)-1),"")</f>
        <v>6</v>
      </c>
      <c r="Q5272">
        <f t="shared" si="121"/>
        <v>2</v>
      </c>
      <c r="R5272">
        <f>IF(P5272="","",0)</f>
        <v>0</v>
      </c>
    </row>
    <row r="5273" spans="1:18" x14ac:dyDescent="0.3">
      <c r="A5273" t="s">
        <v>666</v>
      </c>
      <c r="B5273" s="1">
        <v>38763</v>
      </c>
      <c r="C5273" t="s">
        <v>761</v>
      </c>
      <c r="D5273" t="s">
        <v>764</v>
      </c>
      <c r="E5273" t="s">
        <v>765</v>
      </c>
      <c r="G5273" s="6" t="s">
        <v>88</v>
      </c>
      <c r="H5273" t="s">
        <v>96</v>
      </c>
      <c r="I5273" t="s">
        <v>21</v>
      </c>
      <c r="J5273" t="s">
        <v>73</v>
      </c>
      <c r="K5273">
        <v>12</v>
      </c>
      <c r="L5273">
        <v>7.5</v>
      </c>
      <c r="M5273" t="s">
        <v>120</v>
      </c>
      <c r="N5273">
        <v>7.5</v>
      </c>
      <c r="P5273" cm="1">
        <f t="array" ref="P5273">IF(Q5273&gt;0,INDEX(Q5273:Q17407,MATCH(TRUE,INDEX(Q5273:Q17407="",,),0)-1),"")</f>
        <v>6</v>
      </c>
      <c r="Q5273">
        <f t="shared" si="121"/>
        <v>2</v>
      </c>
      <c r="R5273">
        <f>IF(P5273="","",0)</f>
        <v>0</v>
      </c>
    </row>
    <row r="5274" spans="1:18" x14ac:dyDescent="0.3">
      <c r="A5274" t="s">
        <v>666</v>
      </c>
      <c r="B5274" s="1">
        <v>38763</v>
      </c>
      <c r="C5274" t="s">
        <v>761</v>
      </c>
      <c r="D5274" t="s">
        <v>764</v>
      </c>
      <c r="E5274" t="s">
        <v>765</v>
      </c>
      <c r="G5274" s="6" t="s">
        <v>88</v>
      </c>
      <c r="H5274" t="s">
        <v>95</v>
      </c>
      <c r="I5274" t="s">
        <v>21</v>
      </c>
      <c r="J5274" t="s">
        <v>73</v>
      </c>
      <c r="K5274">
        <v>146</v>
      </c>
      <c r="L5274">
        <v>20.6</v>
      </c>
      <c r="M5274" t="s">
        <v>120</v>
      </c>
      <c r="N5274">
        <v>20.6</v>
      </c>
      <c r="P5274" cm="1">
        <f t="array" ref="P5274">IF(Q5274&gt;0,INDEX(Q5274:Q17408,MATCH(TRUE,INDEX(Q5274:Q17408="",,),0)-1),"")</f>
        <v>6</v>
      </c>
      <c r="Q5274">
        <f t="shared" si="121"/>
        <v>2</v>
      </c>
      <c r="R5274">
        <f>IF(P5274="","",0)</f>
        <v>0</v>
      </c>
    </row>
    <row r="5275" spans="1:18" x14ac:dyDescent="0.3">
      <c r="A5275" t="s">
        <v>666</v>
      </c>
      <c r="B5275" s="1">
        <v>38763</v>
      </c>
      <c r="C5275" t="s">
        <v>761</v>
      </c>
      <c r="D5275" t="s">
        <v>764</v>
      </c>
      <c r="E5275" t="s">
        <v>765</v>
      </c>
      <c r="G5275" s="6" t="s">
        <v>88</v>
      </c>
      <c r="H5275" t="s">
        <v>370</v>
      </c>
      <c r="I5275" t="s">
        <v>21</v>
      </c>
      <c r="J5275" t="s">
        <v>73</v>
      </c>
      <c r="K5275">
        <v>25</v>
      </c>
      <c r="L5275">
        <v>3.8</v>
      </c>
      <c r="M5275" t="s">
        <v>120</v>
      </c>
      <c r="N5275">
        <v>3.8</v>
      </c>
      <c r="P5275" cm="1">
        <f t="array" ref="P5275">IF(Q5275&gt;0,INDEX(Q5275:Q17409,MATCH(TRUE,INDEX(Q5275:Q17409="",,),0)-1),"")</f>
        <v>6</v>
      </c>
      <c r="Q5275">
        <f t="shared" si="121"/>
        <v>2</v>
      </c>
      <c r="R5275">
        <f>IF(P5275="","",0)</f>
        <v>0</v>
      </c>
    </row>
    <row r="5276" spans="1:18" x14ac:dyDescent="0.3">
      <c r="A5276" t="s">
        <v>666</v>
      </c>
      <c r="B5276" s="1">
        <v>38763</v>
      </c>
      <c r="C5276" t="s">
        <v>761</v>
      </c>
      <c r="D5276" t="s">
        <v>764</v>
      </c>
      <c r="E5276" t="s">
        <v>765</v>
      </c>
      <c r="G5276" s="6" t="s">
        <v>88</v>
      </c>
      <c r="H5276" t="s">
        <v>20</v>
      </c>
      <c r="I5276" t="s">
        <v>21</v>
      </c>
      <c r="J5276" t="s">
        <v>73</v>
      </c>
      <c r="K5276">
        <v>72</v>
      </c>
      <c r="L5276">
        <v>10.3</v>
      </c>
      <c r="M5276" t="s">
        <v>120</v>
      </c>
      <c r="N5276">
        <v>10.3</v>
      </c>
      <c r="P5276" cm="1">
        <f t="array" ref="P5276">IF(Q5276&gt;0,INDEX(Q5276:Q17410,MATCH(TRUE,INDEX(Q5276:Q17410="",,),0)-1),"")</f>
        <v>6</v>
      </c>
      <c r="Q5276">
        <f t="shared" si="121"/>
        <v>2</v>
      </c>
      <c r="R5276">
        <f>IF(P5276="","",0)</f>
        <v>0</v>
      </c>
    </row>
    <row r="5277" spans="1:18" x14ac:dyDescent="0.3">
      <c r="A5277" t="s">
        <v>666</v>
      </c>
      <c r="B5277" s="1">
        <v>38763</v>
      </c>
      <c r="C5277" t="s">
        <v>761</v>
      </c>
      <c r="D5277" t="s">
        <v>764</v>
      </c>
      <c r="E5277" t="s">
        <v>765</v>
      </c>
      <c r="G5277" t="s">
        <v>19</v>
      </c>
      <c r="H5277" t="s">
        <v>20</v>
      </c>
      <c r="I5277" t="s">
        <v>45</v>
      </c>
      <c r="J5277" t="s">
        <v>93</v>
      </c>
      <c r="K5277">
        <v>14.9</v>
      </c>
      <c r="L5277">
        <v>223</v>
      </c>
      <c r="M5277" t="s">
        <v>99</v>
      </c>
      <c r="N5277">
        <v>1311.6</v>
      </c>
      <c r="P5277" cm="1">
        <f t="array" ref="P5277">IF(Q5277&gt;0,INDEX(Q5277:Q17411,MATCH(TRUE,INDEX(Q5277:Q17411="",,),0)-1),"")</f>
        <v>6</v>
      </c>
      <c r="Q5277">
        <f t="shared" si="121"/>
        <v>3</v>
      </c>
      <c r="R5277">
        <f>IF(P5277="","",0)</f>
        <v>0</v>
      </c>
    </row>
    <row r="5278" spans="1:18" x14ac:dyDescent="0.3">
      <c r="A5278" t="s">
        <v>666</v>
      </c>
      <c r="B5278" s="1">
        <v>38763</v>
      </c>
      <c r="C5278" t="s">
        <v>761</v>
      </c>
      <c r="D5278" t="s">
        <v>764</v>
      </c>
      <c r="E5278" t="s">
        <v>765</v>
      </c>
      <c r="G5278" t="s">
        <v>19</v>
      </c>
      <c r="H5278" t="s">
        <v>85</v>
      </c>
      <c r="I5278" t="s">
        <v>21</v>
      </c>
      <c r="J5278" t="s">
        <v>73</v>
      </c>
      <c r="K5278">
        <v>368</v>
      </c>
      <c r="L5278">
        <v>10.1</v>
      </c>
      <c r="M5278" t="s">
        <v>99</v>
      </c>
      <c r="N5278">
        <v>10.1</v>
      </c>
      <c r="P5278" cm="1">
        <f t="array" ref="P5278">IF(Q5278&gt;0,INDEX(Q5278:Q17412,MATCH(TRUE,INDEX(Q5278:Q17412="",,),0)-1),"")</f>
        <v>6</v>
      </c>
      <c r="Q5278">
        <f t="shared" si="121"/>
        <v>3</v>
      </c>
      <c r="R5278">
        <f>IF(P5278="","",0)</f>
        <v>0</v>
      </c>
    </row>
    <row r="5279" spans="1:18" x14ac:dyDescent="0.3">
      <c r="A5279" t="s">
        <v>666</v>
      </c>
      <c r="B5279" s="1">
        <v>38763</v>
      </c>
      <c r="C5279" t="s">
        <v>761</v>
      </c>
      <c r="D5279" t="s">
        <v>764</v>
      </c>
      <c r="E5279" t="s">
        <v>765</v>
      </c>
      <c r="G5279" t="s">
        <v>19</v>
      </c>
      <c r="H5279" t="s">
        <v>128</v>
      </c>
      <c r="I5279" t="s">
        <v>21</v>
      </c>
      <c r="J5279" t="s">
        <v>73</v>
      </c>
      <c r="K5279">
        <v>345</v>
      </c>
      <c r="L5279">
        <v>15.6</v>
      </c>
      <c r="M5279" t="s">
        <v>99</v>
      </c>
      <c r="N5279">
        <v>15.6</v>
      </c>
      <c r="P5279" cm="1">
        <f t="array" ref="P5279">IF(Q5279&gt;0,INDEX(Q5279:Q17413,MATCH(TRUE,INDEX(Q5279:Q17413="",,),0)-1),"")</f>
        <v>6</v>
      </c>
      <c r="Q5279">
        <f t="shared" si="121"/>
        <v>3</v>
      </c>
      <c r="R5279">
        <f>IF(P5279="","",0)</f>
        <v>0</v>
      </c>
    </row>
    <row r="5280" spans="1:18" x14ac:dyDescent="0.3">
      <c r="A5280" t="s">
        <v>666</v>
      </c>
      <c r="B5280" s="1">
        <v>38763</v>
      </c>
      <c r="C5280" t="s">
        <v>761</v>
      </c>
      <c r="D5280" t="s">
        <v>764</v>
      </c>
      <c r="E5280" t="s">
        <v>765</v>
      </c>
      <c r="G5280" t="s">
        <v>19</v>
      </c>
      <c r="H5280" t="s">
        <v>36</v>
      </c>
      <c r="I5280" t="s">
        <v>21</v>
      </c>
      <c r="J5280" t="s">
        <v>73</v>
      </c>
      <c r="K5280">
        <v>240</v>
      </c>
      <c r="L5280">
        <v>16.350000000000001</v>
      </c>
      <c r="M5280" t="s">
        <v>99</v>
      </c>
      <c r="N5280">
        <v>16.350000000000001</v>
      </c>
      <c r="P5280" cm="1">
        <f t="array" ref="P5280">IF(Q5280&gt;0,INDEX(Q5280:Q17414,MATCH(TRUE,INDEX(Q5280:Q17414="",,),0)-1),"")</f>
        <v>6</v>
      </c>
      <c r="Q5280">
        <f t="shared" si="121"/>
        <v>3</v>
      </c>
      <c r="R5280">
        <f>IF(P5280="","",0)</f>
        <v>0</v>
      </c>
    </row>
    <row r="5281" spans="1:18" x14ac:dyDescent="0.3">
      <c r="A5281" t="s">
        <v>666</v>
      </c>
      <c r="B5281" s="1">
        <v>38763</v>
      </c>
      <c r="C5281" t="s">
        <v>761</v>
      </c>
      <c r="D5281" t="s">
        <v>764</v>
      </c>
      <c r="E5281" t="s">
        <v>765</v>
      </c>
      <c r="G5281" s="6" t="s">
        <v>88</v>
      </c>
      <c r="H5281" t="s">
        <v>85</v>
      </c>
      <c r="I5281" t="s">
        <v>45</v>
      </c>
      <c r="J5281" t="s">
        <v>93</v>
      </c>
      <c r="K5281">
        <v>21.2</v>
      </c>
      <c r="L5281">
        <v>73</v>
      </c>
      <c r="M5281" t="s">
        <v>99</v>
      </c>
      <c r="N5281">
        <v>73</v>
      </c>
      <c r="P5281" cm="1">
        <f t="array" ref="P5281">IF(Q5281&gt;0,INDEX(Q5281:Q17415,MATCH(TRUE,INDEX(Q5281:Q17415="",,),0)-1),"")</f>
        <v>6</v>
      </c>
      <c r="Q5281">
        <f t="shared" si="121"/>
        <v>3</v>
      </c>
      <c r="R5281">
        <f>IF(P5281="","",0)</f>
        <v>0</v>
      </c>
    </row>
    <row r="5282" spans="1:18" x14ac:dyDescent="0.3">
      <c r="A5282" t="s">
        <v>666</v>
      </c>
      <c r="B5282" s="1">
        <v>38763</v>
      </c>
      <c r="C5282" t="s">
        <v>761</v>
      </c>
      <c r="D5282" t="s">
        <v>764</v>
      </c>
      <c r="E5282" t="s">
        <v>765</v>
      </c>
      <c r="G5282" s="6" t="s">
        <v>88</v>
      </c>
      <c r="H5282" t="s">
        <v>36</v>
      </c>
      <c r="I5282" t="s">
        <v>45</v>
      </c>
      <c r="J5282" t="s">
        <v>93</v>
      </c>
      <c r="K5282">
        <v>19.2</v>
      </c>
      <c r="L5282">
        <v>47</v>
      </c>
      <c r="M5282" t="s">
        <v>99</v>
      </c>
      <c r="N5282">
        <v>47</v>
      </c>
      <c r="P5282" cm="1">
        <f t="array" ref="P5282">IF(Q5282&gt;0,INDEX(Q5282:Q17416,MATCH(TRUE,INDEX(Q5282:Q17416="",,),0)-1),"")</f>
        <v>6</v>
      </c>
      <c r="Q5282">
        <f t="shared" si="121"/>
        <v>3</v>
      </c>
      <c r="R5282">
        <f>IF(P5282="","",0)</f>
        <v>0</v>
      </c>
    </row>
    <row r="5283" spans="1:18" x14ac:dyDescent="0.3">
      <c r="A5283" t="s">
        <v>666</v>
      </c>
      <c r="B5283" s="1">
        <v>38763</v>
      </c>
      <c r="C5283" t="s">
        <v>761</v>
      </c>
      <c r="D5283" t="s">
        <v>764</v>
      </c>
      <c r="E5283" t="s">
        <v>765</v>
      </c>
      <c r="G5283" s="6" t="s">
        <v>88</v>
      </c>
      <c r="H5283" t="s">
        <v>96</v>
      </c>
      <c r="I5283" t="s">
        <v>21</v>
      </c>
      <c r="J5283" t="s">
        <v>73</v>
      </c>
      <c r="K5283">
        <v>12</v>
      </c>
      <c r="L5283">
        <v>7.5</v>
      </c>
      <c r="M5283" t="s">
        <v>99</v>
      </c>
      <c r="N5283">
        <v>7.5</v>
      </c>
      <c r="P5283" cm="1">
        <f t="array" ref="P5283">IF(Q5283&gt;0,INDEX(Q5283:Q17417,MATCH(TRUE,INDEX(Q5283:Q17417="",,),0)-1),"")</f>
        <v>6</v>
      </c>
      <c r="Q5283">
        <f t="shared" si="121"/>
        <v>3</v>
      </c>
      <c r="R5283">
        <f>IF(P5283="","",0)</f>
        <v>0</v>
      </c>
    </row>
    <row r="5284" spans="1:18" x14ac:dyDescent="0.3">
      <c r="A5284" t="s">
        <v>666</v>
      </c>
      <c r="B5284" s="1">
        <v>38763</v>
      </c>
      <c r="C5284" t="s">
        <v>761</v>
      </c>
      <c r="D5284" t="s">
        <v>764</v>
      </c>
      <c r="E5284" t="s">
        <v>765</v>
      </c>
      <c r="G5284" s="6" t="s">
        <v>88</v>
      </c>
      <c r="H5284" t="s">
        <v>95</v>
      </c>
      <c r="I5284" t="s">
        <v>21</v>
      </c>
      <c r="J5284" t="s">
        <v>73</v>
      </c>
      <c r="K5284">
        <v>146</v>
      </c>
      <c r="L5284">
        <v>20.6</v>
      </c>
      <c r="M5284" t="s">
        <v>99</v>
      </c>
      <c r="N5284">
        <v>20.6</v>
      </c>
      <c r="P5284" cm="1">
        <f t="array" ref="P5284">IF(Q5284&gt;0,INDEX(Q5284:Q17418,MATCH(TRUE,INDEX(Q5284:Q17418="",,),0)-1),"")</f>
        <v>6</v>
      </c>
      <c r="Q5284">
        <f t="shared" si="121"/>
        <v>3</v>
      </c>
      <c r="R5284">
        <f>IF(P5284="","",0)</f>
        <v>0</v>
      </c>
    </row>
    <row r="5285" spans="1:18" x14ac:dyDescent="0.3">
      <c r="A5285" t="s">
        <v>666</v>
      </c>
      <c r="B5285" s="1">
        <v>38763</v>
      </c>
      <c r="C5285" t="s">
        <v>761</v>
      </c>
      <c r="D5285" t="s">
        <v>764</v>
      </c>
      <c r="E5285" t="s">
        <v>765</v>
      </c>
      <c r="G5285" s="6" t="s">
        <v>88</v>
      </c>
      <c r="H5285" t="s">
        <v>370</v>
      </c>
      <c r="I5285" t="s">
        <v>21</v>
      </c>
      <c r="J5285" t="s">
        <v>73</v>
      </c>
      <c r="K5285">
        <v>25</v>
      </c>
      <c r="L5285">
        <v>3.8</v>
      </c>
      <c r="M5285" t="s">
        <v>99</v>
      </c>
      <c r="N5285">
        <v>3.8</v>
      </c>
      <c r="P5285" cm="1">
        <f t="array" ref="P5285">IF(Q5285&gt;0,INDEX(Q5285:Q17419,MATCH(TRUE,INDEX(Q5285:Q17419="",,),0)-1),"")</f>
        <v>6</v>
      </c>
      <c r="Q5285">
        <f t="shared" si="121"/>
        <v>3</v>
      </c>
      <c r="R5285">
        <f>IF(P5285="","",0)</f>
        <v>0</v>
      </c>
    </row>
    <row r="5286" spans="1:18" x14ac:dyDescent="0.3">
      <c r="A5286" t="s">
        <v>666</v>
      </c>
      <c r="B5286" s="1">
        <v>38763</v>
      </c>
      <c r="C5286" t="s">
        <v>761</v>
      </c>
      <c r="D5286" t="s">
        <v>764</v>
      </c>
      <c r="E5286" t="s">
        <v>765</v>
      </c>
      <c r="G5286" s="6" t="s">
        <v>88</v>
      </c>
      <c r="H5286" t="s">
        <v>20</v>
      </c>
      <c r="I5286" t="s">
        <v>21</v>
      </c>
      <c r="J5286" t="s">
        <v>73</v>
      </c>
      <c r="K5286">
        <v>72</v>
      </c>
      <c r="L5286">
        <v>10.3</v>
      </c>
      <c r="M5286" t="s">
        <v>99</v>
      </c>
      <c r="N5286">
        <v>10.3</v>
      </c>
      <c r="P5286" cm="1">
        <f t="array" ref="P5286">IF(Q5286&gt;0,INDEX(Q5286:Q17420,MATCH(TRUE,INDEX(Q5286:Q17420="",,),0)-1),"")</f>
        <v>6</v>
      </c>
      <c r="Q5286">
        <f t="shared" si="121"/>
        <v>3</v>
      </c>
      <c r="R5286">
        <f>IF(P5286="","",0)</f>
        <v>0</v>
      </c>
    </row>
    <row r="5287" spans="1:18" x14ac:dyDescent="0.3">
      <c r="A5287" t="s">
        <v>666</v>
      </c>
      <c r="B5287" s="1">
        <v>38763</v>
      </c>
      <c r="C5287" t="s">
        <v>761</v>
      </c>
      <c r="D5287" t="s">
        <v>764</v>
      </c>
      <c r="E5287" t="s">
        <v>765</v>
      </c>
      <c r="G5287" t="s">
        <v>19</v>
      </c>
      <c r="H5287" t="s">
        <v>20</v>
      </c>
      <c r="I5287" t="s">
        <v>45</v>
      </c>
      <c r="J5287" t="s">
        <v>93</v>
      </c>
      <c r="K5287">
        <v>14.9</v>
      </c>
      <c r="L5287">
        <v>223</v>
      </c>
      <c r="M5287" t="s">
        <v>211</v>
      </c>
      <c r="N5287">
        <v>223</v>
      </c>
      <c r="P5287" cm="1">
        <f t="array" ref="P5287">IF(Q5287&gt;0,INDEX(Q5287:Q17421,MATCH(TRUE,INDEX(Q5287:Q17421="",,),0)-1),"")</f>
        <v>6</v>
      </c>
      <c r="Q5287">
        <f t="shared" si="121"/>
        <v>4</v>
      </c>
      <c r="R5287">
        <f>IF(P5287="","",0)</f>
        <v>0</v>
      </c>
    </row>
    <row r="5288" spans="1:18" x14ac:dyDescent="0.3">
      <c r="A5288" t="s">
        <v>666</v>
      </c>
      <c r="B5288" s="1">
        <v>38763</v>
      </c>
      <c r="C5288" t="s">
        <v>761</v>
      </c>
      <c r="D5288" t="s">
        <v>764</v>
      </c>
      <c r="E5288" t="s">
        <v>765</v>
      </c>
      <c r="G5288" t="s">
        <v>19</v>
      </c>
      <c r="H5288" t="s">
        <v>85</v>
      </c>
      <c r="I5288" t="s">
        <v>21</v>
      </c>
      <c r="J5288" t="s">
        <v>73</v>
      </c>
      <c r="K5288">
        <v>368</v>
      </c>
      <c r="L5288">
        <v>10.1</v>
      </c>
      <c r="M5288" t="s">
        <v>211</v>
      </c>
      <c r="N5288">
        <v>48.05</v>
      </c>
      <c r="P5288" cm="1">
        <f t="array" ref="P5288">IF(Q5288&gt;0,INDEX(Q5288:Q17422,MATCH(TRUE,INDEX(Q5288:Q17422="",,),0)-1),"")</f>
        <v>6</v>
      </c>
      <c r="Q5288">
        <f t="shared" si="121"/>
        <v>4</v>
      </c>
      <c r="R5288">
        <f>IF(P5288="","",0)</f>
        <v>0</v>
      </c>
    </row>
    <row r="5289" spans="1:18" x14ac:dyDescent="0.3">
      <c r="A5289" t="s">
        <v>666</v>
      </c>
      <c r="B5289" s="1">
        <v>38763</v>
      </c>
      <c r="C5289" t="s">
        <v>761</v>
      </c>
      <c r="D5289" t="s">
        <v>764</v>
      </c>
      <c r="E5289" t="s">
        <v>765</v>
      </c>
      <c r="G5289" t="s">
        <v>19</v>
      </c>
      <c r="H5289" t="s">
        <v>128</v>
      </c>
      <c r="I5289" t="s">
        <v>21</v>
      </c>
      <c r="J5289" t="s">
        <v>73</v>
      </c>
      <c r="K5289">
        <v>345</v>
      </c>
      <c r="L5289">
        <v>15.6</v>
      </c>
      <c r="M5289" t="s">
        <v>211</v>
      </c>
      <c r="N5289">
        <v>15.6</v>
      </c>
      <c r="P5289" cm="1">
        <f t="array" ref="P5289">IF(Q5289&gt;0,INDEX(Q5289:Q17423,MATCH(TRUE,INDEX(Q5289:Q17423="",,),0)-1),"")</f>
        <v>6</v>
      </c>
      <c r="Q5289">
        <f t="shared" si="121"/>
        <v>4</v>
      </c>
      <c r="R5289">
        <f>IF(P5289="","",0)</f>
        <v>0</v>
      </c>
    </row>
    <row r="5290" spans="1:18" x14ac:dyDescent="0.3">
      <c r="A5290" t="s">
        <v>666</v>
      </c>
      <c r="B5290" s="1">
        <v>38763</v>
      </c>
      <c r="C5290" t="s">
        <v>761</v>
      </c>
      <c r="D5290" t="s">
        <v>764</v>
      </c>
      <c r="E5290" t="s">
        <v>765</v>
      </c>
      <c r="G5290" t="s">
        <v>19</v>
      </c>
      <c r="H5290" t="s">
        <v>36</v>
      </c>
      <c r="I5290" t="s">
        <v>21</v>
      </c>
      <c r="J5290" t="s">
        <v>73</v>
      </c>
      <c r="K5290">
        <v>240</v>
      </c>
      <c r="L5290">
        <v>16.350000000000001</v>
      </c>
      <c r="M5290" t="s">
        <v>211</v>
      </c>
      <c r="N5290">
        <v>16.350000000000001</v>
      </c>
      <c r="P5290" cm="1">
        <f t="array" ref="P5290">IF(Q5290&gt;0,INDEX(Q5290:Q17424,MATCH(TRUE,INDEX(Q5290:Q17424="",,),0)-1),"")</f>
        <v>6</v>
      </c>
      <c r="Q5290">
        <f t="shared" si="121"/>
        <v>4</v>
      </c>
      <c r="R5290">
        <f>IF(P5290="","",0)</f>
        <v>0</v>
      </c>
    </row>
    <row r="5291" spans="1:18" x14ac:dyDescent="0.3">
      <c r="A5291" t="s">
        <v>666</v>
      </c>
      <c r="B5291" s="1">
        <v>38763</v>
      </c>
      <c r="C5291" t="s">
        <v>761</v>
      </c>
      <c r="D5291" t="s">
        <v>764</v>
      </c>
      <c r="E5291" t="s">
        <v>765</v>
      </c>
      <c r="G5291" s="6" t="s">
        <v>88</v>
      </c>
      <c r="H5291" t="s">
        <v>85</v>
      </c>
      <c r="I5291" t="s">
        <v>45</v>
      </c>
      <c r="J5291" t="s">
        <v>93</v>
      </c>
      <c r="K5291">
        <v>21.2</v>
      </c>
      <c r="L5291">
        <v>73</v>
      </c>
      <c r="M5291" t="s">
        <v>211</v>
      </c>
      <c r="N5291">
        <v>73</v>
      </c>
      <c r="P5291" cm="1">
        <f t="array" ref="P5291">IF(Q5291&gt;0,INDEX(Q5291:Q17425,MATCH(TRUE,INDEX(Q5291:Q17425="",,),0)-1),"")</f>
        <v>6</v>
      </c>
      <c r="Q5291">
        <f t="shared" si="121"/>
        <v>4</v>
      </c>
      <c r="R5291">
        <f>IF(P5291="","",0)</f>
        <v>0</v>
      </c>
    </row>
    <row r="5292" spans="1:18" x14ac:dyDescent="0.3">
      <c r="A5292" t="s">
        <v>666</v>
      </c>
      <c r="B5292" s="1">
        <v>38763</v>
      </c>
      <c r="C5292" t="s">
        <v>761</v>
      </c>
      <c r="D5292" t="s">
        <v>764</v>
      </c>
      <c r="E5292" t="s">
        <v>765</v>
      </c>
      <c r="G5292" s="6" t="s">
        <v>88</v>
      </c>
      <c r="H5292" t="s">
        <v>36</v>
      </c>
      <c r="I5292" t="s">
        <v>45</v>
      </c>
      <c r="J5292" t="s">
        <v>93</v>
      </c>
      <c r="K5292">
        <v>19.2</v>
      </c>
      <c r="L5292">
        <v>47</v>
      </c>
      <c r="M5292" t="s">
        <v>211</v>
      </c>
      <c r="N5292">
        <v>47</v>
      </c>
      <c r="P5292" cm="1">
        <f t="array" ref="P5292">IF(Q5292&gt;0,INDEX(Q5292:Q17426,MATCH(TRUE,INDEX(Q5292:Q17426="",,),0)-1),"")</f>
        <v>6</v>
      </c>
      <c r="Q5292">
        <f t="shared" si="121"/>
        <v>4</v>
      </c>
      <c r="R5292">
        <f>IF(P5292="","",0)</f>
        <v>0</v>
      </c>
    </row>
    <row r="5293" spans="1:18" x14ac:dyDescent="0.3">
      <c r="A5293" t="s">
        <v>666</v>
      </c>
      <c r="B5293" s="1">
        <v>38763</v>
      </c>
      <c r="C5293" t="s">
        <v>761</v>
      </c>
      <c r="D5293" t="s">
        <v>764</v>
      </c>
      <c r="E5293" t="s">
        <v>765</v>
      </c>
      <c r="G5293" s="6" t="s">
        <v>88</v>
      </c>
      <c r="H5293" t="s">
        <v>96</v>
      </c>
      <c r="I5293" t="s">
        <v>21</v>
      </c>
      <c r="J5293" t="s">
        <v>73</v>
      </c>
      <c r="K5293">
        <v>12</v>
      </c>
      <c r="L5293">
        <v>7.5</v>
      </c>
      <c r="M5293" t="s">
        <v>211</v>
      </c>
      <c r="N5293">
        <v>7.5</v>
      </c>
      <c r="P5293" cm="1">
        <f t="array" ref="P5293">IF(Q5293&gt;0,INDEX(Q5293:Q17427,MATCH(TRUE,INDEX(Q5293:Q17427="",,),0)-1),"")</f>
        <v>6</v>
      </c>
      <c r="Q5293">
        <f t="shared" si="121"/>
        <v>4</v>
      </c>
      <c r="R5293">
        <f>IF(P5293="","",0)</f>
        <v>0</v>
      </c>
    </row>
    <row r="5294" spans="1:18" x14ac:dyDescent="0.3">
      <c r="A5294" t="s">
        <v>666</v>
      </c>
      <c r="B5294" s="1">
        <v>38763</v>
      </c>
      <c r="C5294" t="s">
        <v>761</v>
      </c>
      <c r="D5294" t="s">
        <v>764</v>
      </c>
      <c r="E5294" t="s">
        <v>765</v>
      </c>
      <c r="G5294" s="6" t="s">
        <v>88</v>
      </c>
      <c r="H5294" t="s">
        <v>95</v>
      </c>
      <c r="I5294" t="s">
        <v>21</v>
      </c>
      <c r="J5294" t="s">
        <v>73</v>
      </c>
      <c r="K5294">
        <v>146</v>
      </c>
      <c r="L5294">
        <v>20.6</v>
      </c>
      <c r="M5294" t="s">
        <v>211</v>
      </c>
      <c r="N5294">
        <v>20.6</v>
      </c>
      <c r="P5294" cm="1">
        <f t="array" ref="P5294">IF(Q5294&gt;0,INDEX(Q5294:Q17428,MATCH(TRUE,INDEX(Q5294:Q17428="",,),0)-1),"")</f>
        <v>6</v>
      </c>
      <c r="Q5294">
        <f t="shared" si="121"/>
        <v>4</v>
      </c>
      <c r="R5294">
        <f>IF(P5294="","",0)</f>
        <v>0</v>
      </c>
    </row>
    <row r="5295" spans="1:18" x14ac:dyDescent="0.3">
      <c r="A5295" t="s">
        <v>666</v>
      </c>
      <c r="B5295" s="1">
        <v>38763</v>
      </c>
      <c r="C5295" t="s">
        <v>761</v>
      </c>
      <c r="D5295" t="s">
        <v>764</v>
      </c>
      <c r="E5295" t="s">
        <v>765</v>
      </c>
      <c r="G5295" s="6" t="s">
        <v>88</v>
      </c>
      <c r="H5295" t="s">
        <v>370</v>
      </c>
      <c r="I5295" t="s">
        <v>21</v>
      </c>
      <c r="J5295" t="s">
        <v>73</v>
      </c>
      <c r="K5295">
        <v>25</v>
      </c>
      <c r="L5295">
        <v>3.8</v>
      </c>
      <c r="M5295" t="s">
        <v>211</v>
      </c>
      <c r="N5295">
        <v>3.8</v>
      </c>
      <c r="P5295" cm="1">
        <f t="array" ref="P5295">IF(Q5295&gt;0,INDEX(Q5295:Q17429,MATCH(TRUE,INDEX(Q5295:Q17429="",,),0)-1),"")</f>
        <v>6</v>
      </c>
      <c r="Q5295">
        <f t="shared" si="121"/>
        <v>4</v>
      </c>
      <c r="R5295">
        <f>IF(P5295="","",0)</f>
        <v>0</v>
      </c>
    </row>
    <row r="5296" spans="1:18" x14ac:dyDescent="0.3">
      <c r="A5296" t="s">
        <v>666</v>
      </c>
      <c r="B5296" s="1">
        <v>38763</v>
      </c>
      <c r="C5296" t="s">
        <v>761</v>
      </c>
      <c r="D5296" t="s">
        <v>764</v>
      </c>
      <c r="E5296" t="s">
        <v>765</v>
      </c>
      <c r="G5296" s="6" t="s">
        <v>88</v>
      </c>
      <c r="H5296" t="s">
        <v>20</v>
      </c>
      <c r="I5296" t="s">
        <v>21</v>
      </c>
      <c r="J5296" t="s">
        <v>73</v>
      </c>
      <c r="K5296">
        <v>72</v>
      </c>
      <c r="L5296">
        <v>10.3</v>
      </c>
      <c r="M5296" t="s">
        <v>211</v>
      </c>
      <c r="N5296">
        <v>10.3</v>
      </c>
      <c r="P5296" cm="1">
        <f t="array" ref="P5296">IF(Q5296&gt;0,INDEX(Q5296:Q17430,MATCH(TRUE,INDEX(Q5296:Q17430="",,),0)-1),"")</f>
        <v>6</v>
      </c>
      <c r="Q5296">
        <f t="shared" si="121"/>
        <v>4</v>
      </c>
      <c r="R5296">
        <f>IF(P5296="","",0)</f>
        <v>0</v>
      </c>
    </row>
    <row r="5297" spans="1:18" x14ac:dyDescent="0.3">
      <c r="A5297" t="s">
        <v>666</v>
      </c>
      <c r="B5297" s="1">
        <v>38763</v>
      </c>
      <c r="C5297" t="s">
        <v>761</v>
      </c>
      <c r="D5297" t="s">
        <v>764</v>
      </c>
      <c r="E5297" t="s">
        <v>765</v>
      </c>
      <c r="G5297" t="s">
        <v>19</v>
      </c>
      <c r="H5297" t="s">
        <v>20</v>
      </c>
      <c r="I5297" t="s">
        <v>45</v>
      </c>
      <c r="J5297" t="s">
        <v>93</v>
      </c>
      <c r="K5297">
        <v>14.9</v>
      </c>
      <c r="L5297">
        <v>223</v>
      </c>
      <c r="M5297" t="s">
        <v>117</v>
      </c>
      <c r="N5297">
        <v>565</v>
      </c>
      <c r="P5297" cm="1">
        <f t="array" ref="P5297">IF(Q5297&gt;0,INDEX(Q5297:Q17431,MATCH(TRUE,INDEX(Q5297:Q17431="",,),0)-1),"")</f>
        <v>6</v>
      </c>
      <c r="Q5297">
        <f t="shared" si="121"/>
        <v>5</v>
      </c>
      <c r="R5297">
        <f>IF(P5297="","",0)</f>
        <v>0</v>
      </c>
    </row>
    <row r="5298" spans="1:18" x14ac:dyDescent="0.3">
      <c r="A5298" t="s">
        <v>666</v>
      </c>
      <c r="B5298" s="1">
        <v>38763</v>
      </c>
      <c r="C5298" t="s">
        <v>761</v>
      </c>
      <c r="D5298" t="s">
        <v>764</v>
      </c>
      <c r="E5298" t="s">
        <v>765</v>
      </c>
      <c r="G5298" t="s">
        <v>19</v>
      </c>
      <c r="H5298" t="s">
        <v>85</v>
      </c>
      <c r="I5298" t="s">
        <v>21</v>
      </c>
      <c r="J5298" t="s">
        <v>73</v>
      </c>
      <c r="K5298">
        <v>368</v>
      </c>
      <c r="L5298">
        <v>10.1</v>
      </c>
      <c r="M5298" t="s">
        <v>117</v>
      </c>
      <c r="N5298">
        <v>18</v>
      </c>
      <c r="P5298" cm="1">
        <f t="array" ref="P5298">IF(Q5298&gt;0,INDEX(Q5298:Q17432,MATCH(TRUE,INDEX(Q5298:Q17432="",,),0)-1),"")</f>
        <v>6</v>
      </c>
      <c r="Q5298">
        <f t="shared" si="121"/>
        <v>5</v>
      </c>
      <c r="R5298">
        <f>IF(P5298="","",0)</f>
        <v>0</v>
      </c>
    </row>
    <row r="5299" spans="1:18" x14ac:dyDescent="0.3">
      <c r="A5299" t="s">
        <v>666</v>
      </c>
      <c r="B5299" s="1">
        <v>38763</v>
      </c>
      <c r="C5299" t="s">
        <v>761</v>
      </c>
      <c r="D5299" t="s">
        <v>764</v>
      </c>
      <c r="E5299" t="s">
        <v>765</v>
      </c>
      <c r="G5299" t="s">
        <v>19</v>
      </c>
      <c r="H5299" t="s">
        <v>128</v>
      </c>
      <c r="I5299" t="s">
        <v>21</v>
      </c>
      <c r="J5299" t="s">
        <v>73</v>
      </c>
      <c r="K5299">
        <v>345</v>
      </c>
      <c r="L5299">
        <v>15.6</v>
      </c>
      <c r="M5299" t="s">
        <v>117</v>
      </c>
      <c r="N5299">
        <v>20</v>
      </c>
      <c r="P5299" cm="1">
        <f t="array" ref="P5299">IF(Q5299&gt;0,INDEX(Q5299:Q17433,MATCH(TRUE,INDEX(Q5299:Q17433="",,),0)-1),"")</f>
        <v>6</v>
      </c>
      <c r="Q5299">
        <f t="shared" si="121"/>
        <v>5</v>
      </c>
      <c r="R5299">
        <f>IF(P5299="","",0)</f>
        <v>0</v>
      </c>
    </row>
    <row r="5300" spans="1:18" x14ac:dyDescent="0.3">
      <c r="A5300" t="s">
        <v>666</v>
      </c>
      <c r="B5300" s="1">
        <v>38763</v>
      </c>
      <c r="C5300" t="s">
        <v>761</v>
      </c>
      <c r="D5300" t="s">
        <v>764</v>
      </c>
      <c r="E5300" t="s">
        <v>765</v>
      </c>
      <c r="G5300" t="s">
        <v>19</v>
      </c>
      <c r="H5300" t="s">
        <v>36</v>
      </c>
      <c r="I5300" t="s">
        <v>21</v>
      </c>
      <c r="J5300" t="s">
        <v>73</v>
      </c>
      <c r="K5300">
        <v>240</v>
      </c>
      <c r="L5300">
        <v>16.350000000000001</v>
      </c>
      <c r="M5300" t="s">
        <v>117</v>
      </c>
      <c r="N5300">
        <v>20</v>
      </c>
      <c r="P5300" cm="1">
        <f t="array" ref="P5300">IF(Q5300&gt;0,INDEX(Q5300:Q17434,MATCH(TRUE,INDEX(Q5300:Q17434="",,),0)-1),"")</f>
        <v>6</v>
      </c>
      <c r="Q5300">
        <f t="shared" si="121"/>
        <v>5</v>
      </c>
      <c r="R5300">
        <f>IF(P5300="","",0)</f>
        <v>0</v>
      </c>
    </row>
    <row r="5301" spans="1:18" x14ac:dyDescent="0.3">
      <c r="A5301" t="s">
        <v>666</v>
      </c>
      <c r="B5301" s="1">
        <v>38763</v>
      </c>
      <c r="C5301" t="s">
        <v>761</v>
      </c>
      <c r="D5301" t="s">
        <v>764</v>
      </c>
      <c r="E5301" t="s">
        <v>765</v>
      </c>
      <c r="G5301" s="6" t="s">
        <v>88</v>
      </c>
      <c r="H5301" t="s">
        <v>85</v>
      </c>
      <c r="I5301" t="s">
        <v>45</v>
      </c>
      <c r="J5301" t="s">
        <v>93</v>
      </c>
      <c r="K5301">
        <v>21.2</v>
      </c>
      <c r="L5301">
        <v>73</v>
      </c>
      <c r="M5301" t="s">
        <v>117</v>
      </c>
      <c r="N5301">
        <v>73</v>
      </c>
      <c r="P5301" cm="1">
        <f t="array" ref="P5301">IF(Q5301&gt;0,INDEX(Q5301:Q17435,MATCH(TRUE,INDEX(Q5301:Q17435="",,),0)-1),"")</f>
        <v>6</v>
      </c>
      <c r="Q5301">
        <f t="shared" si="121"/>
        <v>5</v>
      </c>
      <c r="R5301">
        <f>IF(P5301="","",0)</f>
        <v>0</v>
      </c>
    </row>
    <row r="5302" spans="1:18" x14ac:dyDescent="0.3">
      <c r="A5302" t="s">
        <v>666</v>
      </c>
      <c r="B5302" s="1">
        <v>38763</v>
      </c>
      <c r="C5302" t="s">
        <v>761</v>
      </c>
      <c r="D5302" t="s">
        <v>764</v>
      </c>
      <c r="E5302" t="s">
        <v>765</v>
      </c>
      <c r="G5302" s="6" t="s">
        <v>88</v>
      </c>
      <c r="H5302" t="s">
        <v>36</v>
      </c>
      <c r="I5302" t="s">
        <v>45</v>
      </c>
      <c r="J5302" t="s">
        <v>93</v>
      </c>
      <c r="K5302">
        <v>19.2</v>
      </c>
      <c r="L5302">
        <v>47</v>
      </c>
      <c r="M5302" t="s">
        <v>117</v>
      </c>
      <c r="N5302">
        <v>47</v>
      </c>
      <c r="P5302" cm="1">
        <f t="array" ref="P5302">IF(Q5302&gt;0,INDEX(Q5302:Q17436,MATCH(TRUE,INDEX(Q5302:Q17436="",,),0)-1),"")</f>
        <v>6</v>
      </c>
      <c r="Q5302">
        <f t="shared" si="121"/>
        <v>5</v>
      </c>
      <c r="R5302">
        <f>IF(P5302="","",0)</f>
        <v>0</v>
      </c>
    </row>
    <row r="5303" spans="1:18" x14ac:dyDescent="0.3">
      <c r="A5303" t="s">
        <v>666</v>
      </c>
      <c r="B5303" s="1">
        <v>38763</v>
      </c>
      <c r="C5303" t="s">
        <v>761</v>
      </c>
      <c r="D5303" t="s">
        <v>764</v>
      </c>
      <c r="E5303" t="s">
        <v>765</v>
      </c>
      <c r="G5303" s="6" t="s">
        <v>88</v>
      </c>
      <c r="H5303" t="s">
        <v>96</v>
      </c>
      <c r="I5303" t="s">
        <v>21</v>
      </c>
      <c r="J5303" t="s">
        <v>73</v>
      </c>
      <c r="K5303">
        <v>12</v>
      </c>
      <c r="L5303">
        <v>7.5</v>
      </c>
      <c r="M5303" t="s">
        <v>117</v>
      </c>
      <c r="N5303">
        <v>7.5</v>
      </c>
      <c r="P5303" cm="1">
        <f t="array" ref="P5303">IF(Q5303&gt;0,INDEX(Q5303:Q17437,MATCH(TRUE,INDEX(Q5303:Q17437="",,),0)-1),"")</f>
        <v>6</v>
      </c>
      <c r="Q5303">
        <f t="shared" si="121"/>
        <v>5</v>
      </c>
      <c r="R5303">
        <f>IF(P5303="","",0)</f>
        <v>0</v>
      </c>
    </row>
    <row r="5304" spans="1:18" x14ac:dyDescent="0.3">
      <c r="A5304" t="s">
        <v>666</v>
      </c>
      <c r="B5304" s="1">
        <v>38763</v>
      </c>
      <c r="C5304" t="s">
        <v>761</v>
      </c>
      <c r="D5304" t="s">
        <v>764</v>
      </c>
      <c r="E5304" t="s">
        <v>765</v>
      </c>
      <c r="G5304" s="6" t="s">
        <v>88</v>
      </c>
      <c r="H5304" t="s">
        <v>95</v>
      </c>
      <c r="I5304" t="s">
        <v>21</v>
      </c>
      <c r="J5304" t="s">
        <v>73</v>
      </c>
      <c r="K5304">
        <v>146</v>
      </c>
      <c r="L5304">
        <v>20.6</v>
      </c>
      <c r="M5304" t="s">
        <v>117</v>
      </c>
      <c r="N5304">
        <v>20.6</v>
      </c>
      <c r="P5304" cm="1">
        <f t="array" ref="P5304">IF(Q5304&gt;0,INDEX(Q5304:Q17438,MATCH(TRUE,INDEX(Q5304:Q17438="",,),0)-1),"")</f>
        <v>6</v>
      </c>
      <c r="Q5304">
        <f t="shared" si="121"/>
        <v>5</v>
      </c>
      <c r="R5304">
        <f>IF(P5304="","",0)</f>
        <v>0</v>
      </c>
    </row>
    <row r="5305" spans="1:18" x14ac:dyDescent="0.3">
      <c r="A5305" t="s">
        <v>666</v>
      </c>
      <c r="B5305" s="1">
        <v>38763</v>
      </c>
      <c r="C5305" t="s">
        <v>761</v>
      </c>
      <c r="D5305" t="s">
        <v>764</v>
      </c>
      <c r="E5305" t="s">
        <v>765</v>
      </c>
      <c r="G5305" s="6" t="s">
        <v>88</v>
      </c>
      <c r="H5305" t="s">
        <v>370</v>
      </c>
      <c r="I5305" t="s">
        <v>21</v>
      </c>
      <c r="J5305" t="s">
        <v>73</v>
      </c>
      <c r="K5305">
        <v>25</v>
      </c>
      <c r="L5305">
        <v>3.8</v>
      </c>
      <c r="M5305" t="s">
        <v>117</v>
      </c>
      <c r="N5305">
        <v>3.8</v>
      </c>
      <c r="P5305" cm="1">
        <f t="array" ref="P5305">IF(Q5305&gt;0,INDEX(Q5305:Q17439,MATCH(TRUE,INDEX(Q5305:Q17439="",,),0)-1),"")</f>
        <v>6</v>
      </c>
      <c r="Q5305">
        <f t="shared" si="121"/>
        <v>5</v>
      </c>
      <c r="R5305">
        <f>IF(P5305="","",0)</f>
        <v>0</v>
      </c>
    </row>
    <row r="5306" spans="1:18" x14ac:dyDescent="0.3">
      <c r="A5306" t="s">
        <v>666</v>
      </c>
      <c r="B5306" s="1">
        <v>38763</v>
      </c>
      <c r="C5306" t="s">
        <v>761</v>
      </c>
      <c r="D5306" t="s">
        <v>764</v>
      </c>
      <c r="E5306" t="s">
        <v>765</v>
      </c>
      <c r="G5306" s="6" t="s">
        <v>88</v>
      </c>
      <c r="H5306" t="s">
        <v>20</v>
      </c>
      <c r="I5306" t="s">
        <v>21</v>
      </c>
      <c r="J5306" t="s">
        <v>73</v>
      </c>
      <c r="K5306">
        <v>72</v>
      </c>
      <c r="L5306">
        <v>10.3</v>
      </c>
      <c r="M5306" t="s">
        <v>117</v>
      </c>
      <c r="N5306">
        <v>10.3</v>
      </c>
      <c r="P5306" cm="1">
        <f t="array" ref="P5306">IF(Q5306&gt;0,INDEX(Q5306:Q17440,MATCH(TRUE,INDEX(Q5306:Q17440="",,),0)-1),"")</f>
        <v>6</v>
      </c>
      <c r="Q5306">
        <f t="shared" si="121"/>
        <v>5</v>
      </c>
      <c r="R5306">
        <f>IF(P5306="","",0)</f>
        <v>0</v>
      </c>
    </row>
    <row r="5307" spans="1:18" x14ac:dyDescent="0.3">
      <c r="A5307" t="s">
        <v>666</v>
      </c>
      <c r="B5307" s="1">
        <v>38763</v>
      </c>
      <c r="C5307" t="s">
        <v>761</v>
      </c>
      <c r="D5307" t="s">
        <v>764</v>
      </c>
      <c r="E5307" t="s">
        <v>765</v>
      </c>
      <c r="G5307" t="s">
        <v>19</v>
      </c>
      <c r="H5307" t="s">
        <v>20</v>
      </c>
      <c r="I5307" t="s">
        <v>45</v>
      </c>
      <c r="J5307" t="s">
        <v>93</v>
      </c>
      <c r="K5307">
        <v>14.9</v>
      </c>
      <c r="L5307">
        <v>223</v>
      </c>
      <c r="M5307" t="s">
        <v>677</v>
      </c>
      <c r="N5307">
        <v>223</v>
      </c>
      <c r="P5307" cm="1">
        <f t="array" ref="P5307">IF(Q5307&gt;0,INDEX(Q5307:Q17441,MATCH(TRUE,INDEX(Q5307:Q17441="",,),0)-1),"")</f>
        <v>6</v>
      </c>
      <c r="Q5307">
        <f t="shared" si="121"/>
        <v>6</v>
      </c>
      <c r="R5307">
        <f>IF(P5307="","",0)</f>
        <v>0</v>
      </c>
    </row>
    <row r="5308" spans="1:18" x14ac:dyDescent="0.3">
      <c r="A5308" t="s">
        <v>666</v>
      </c>
      <c r="B5308" s="1">
        <v>38763</v>
      </c>
      <c r="C5308" t="s">
        <v>761</v>
      </c>
      <c r="D5308" t="s">
        <v>764</v>
      </c>
      <c r="E5308" t="s">
        <v>765</v>
      </c>
      <c r="G5308" t="s">
        <v>19</v>
      </c>
      <c r="H5308" t="s">
        <v>85</v>
      </c>
      <c r="I5308" t="s">
        <v>21</v>
      </c>
      <c r="J5308" t="s">
        <v>73</v>
      </c>
      <c r="K5308">
        <v>368</v>
      </c>
      <c r="L5308">
        <v>10.1</v>
      </c>
      <c r="M5308" t="s">
        <v>677</v>
      </c>
      <c r="N5308">
        <v>22.1</v>
      </c>
      <c r="P5308" cm="1">
        <f t="array" ref="P5308">IF(Q5308&gt;0,INDEX(Q5308:Q17442,MATCH(TRUE,INDEX(Q5308:Q17442="",,),0)-1),"")</f>
        <v>6</v>
      </c>
      <c r="Q5308">
        <f t="shared" si="121"/>
        <v>6</v>
      </c>
      <c r="R5308">
        <f>IF(P5308="","",0)</f>
        <v>0</v>
      </c>
    </row>
    <row r="5309" spans="1:18" x14ac:dyDescent="0.3">
      <c r="A5309" t="s">
        <v>666</v>
      </c>
      <c r="B5309" s="1">
        <v>38763</v>
      </c>
      <c r="C5309" t="s">
        <v>761</v>
      </c>
      <c r="D5309" t="s">
        <v>764</v>
      </c>
      <c r="E5309" t="s">
        <v>765</v>
      </c>
      <c r="G5309" t="s">
        <v>19</v>
      </c>
      <c r="H5309" t="s">
        <v>128</v>
      </c>
      <c r="I5309" t="s">
        <v>21</v>
      </c>
      <c r="J5309" t="s">
        <v>73</v>
      </c>
      <c r="K5309">
        <v>345</v>
      </c>
      <c r="L5309">
        <v>15.6</v>
      </c>
      <c r="M5309" t="s">
        <v>677</v>
      </c>
      <c r="N5309">
        <v>22.6</v>
      </c>
      <c r="P5309" cm="1">
        <f t="array" ref="P5309">IF(Q5309&gt;0,INDEX(Q5309:Q17443,MATCH(TRUE,INDEX(Q5309:Q17443="",,),0)-1),"")</f>
        <v>6</v>
      </c>
      <c r="Q5309">
        <f t="shared" si="121"/>
        <v>6</v>
      </c>
      <c r="R5309">
        <f>IF(P5309="","",0)</f>
        <v>0</v>
      </c>
    </row>
    <row r="5310" spans="1:18" x14ac:dyDescent="0.3">
      <c r="A5310" t="s">
        <v>666</v>
      </c>
      <c r="B5310" s="1">
        <v>38763</v>
      </c>
      <c r="C5310" t="s">
        <v>761</v>
      </c>
      <c r="D5310" t="s">
        <v>764</v>
      </c>
      <c r="E5310" t="s">
        <v>765</v>
      </c>
      <c r="G5310" t="s">
        <v>19</v>
      </c>
      <c r="H5310" t="s">
        <v>36</v>
      </c>
      <c r="I5310" t="s">
        <v>21</v>
      </c>
      <c r="J5310" t="s">
        <v>73</v>
      </c>
      <c r="K5310">
        <v>240</v>
      </c>
      <c r="L5310">
        <v>16.350000000000001</v>
      </c>
      <c r="M5310" t="s">
        <v>677</v>
      </c>
      <c r="N5310">
        <v>22.35</v>
      </c>
      <c r="P5310" cm="1">
        <f t="array" ref="P5310">IF(Q5310&gt;0,INDEX(Q5310:Q17444,MATCH(TRUE,INDEX(Q5310:Q17444="",,),0)-1),"")</f>
        <v>6</v>
      </c>
      <c r="Q5310">
        <f t="shared" si="121"/>
        <v>6</v>
      </c>
      <c r="R5310">
        <f>IF(P5310="","",0)</f>
        <v>0</v>
      </c>
    </row>
    <row r="5311" spans="1:18" x14ac:dyDescent="0.3">
      <c r="A5311" t="s">
        <v>666</v>
      </c>
      <c r="B5311" s="1">
        <v>38763</v>
      </c>
      <c r="C5311" t="s">
        <v>761</v>
      </c>
      <c r="D5311" t="s">
        <v>764</v>
      </c>
      <c r="E5311" t="s">
        <v>765</v>
      </c>
      <c r="G5311" s="6" t="s">
        <v>88</v>
      </c>
      <c r="H5311" t="s">
        <v>85</v>
      </c>
      <c r="I5311" t="s">
        <v>45</v>
      </c>
      <c r="J5311" t="s">
        <v>93</v>
      </c>
      <c r="K5311">
        <v>21.2</v>
      </c>
      <c r="L5311">
        <v>73</v>
      </c>
      <c r="M5311" t="s">
        <v>677</v>
      </c>
      <c r="N5311">
        <v>73</v>
      </c>
      <c r="P5311" cm="1">
        <f t="array" ref="P5311">IF(Q5311&gt;0,INDEX(Q5311:Q17445,MATCH(TRUE,INDEX(Q5311:Q17445="",,),0)-1),"")</f>
        <v>6</v>
      </c>
      <c r="Q5311">
        <f t="shared" si="121"/>
        <v>6</v>
      </c>
      <c r="R5311">
        <f>IF(P5311="","",0)</f>
        <v>0</v>
      </c>
    </row>
    <row r="5312" spans="1:18" x14ac:dyDescent="0.3">
      <c r="A5312" t="s">
        <v>666</v>
      </c>
      <c r="B5312" s="1">
        <v>38763</v>
      </c>
      <c r="C5312" t="s">
        <v>761</v>
      </c>
      <c r="D5312" t="s">
        <v>764</v>
      </c>
      <c r="E5312" t="s">
        <v>765</v>
      </c>
      <c r="G5312" s="6" t="s">
        <v>88</v>
      </c>
      <c r="H5312" t="s">
        <v>36</v>
      </c>
      <c r="I5312" t="s">
        <v>45</v>
      </c>
      <c r="J5312" t="s">
        <v>93</v>
      </c>
      <c r="K5312">
        <v>19.2</v>
      </c>
      <c r="L5312">
        <v>47</v>
      </c>
      <c r="M5312" t="s">
        <v>677</v>
      </c>
      <c r="N5312">
        <v>47</v>
      </c>
      <c r="P5312" cm="1">
        <f t="array" ref="P5312">IF(Q5312&gt;0,INDEX(Q5312:Q17446,MATCH(TRUE,INDEX(Q5312:Q17446="",,),0)-1),"")</f>
        <v>6</v>
      </c>
      <c r="Q5312">
        <f t="shared" si="121"/>
        <v>6</v>
      </c>
      <c r="R5312">
        <f>IF(P5312="","",0)</f>
        <v>0</v>
      </c>
    </row>
    <row r="5313" spans="1:18" x14ac:dyDescent="0.3">
      <c r="A5313" t="s">
        <v>666</v>
      </c>
      <c r="B5313" s="1">
        <v>38763</v>
      </c>
      <c r="C5313" t="s">
        <v>761</v>
      </c>
      <c r="D5313" t="s">
        <v>764</v>
      </c>
      <c r="E5313" t="s">
        <v>765</v>
      </c>
      <c r="G5313" s="6" t="s">
        <v>88</v>
      </c>
      <c r="H5313" t="s">
        <v>96</v>
      </c>
      <c r="I5313" t="s">
        <v>21</v>
      </c>
      <c r="J5313" t="s">
        <v>73</v>
      </c>
      <c r="K5313">
        <v>12</v>
      </c>
      <c r="L5313">
        <v>7.5</v>
      </c>
      <c r="M5313" t="s">
        <v>677</v>
      </c>
      <c r="N5313">
        <v>7.5</v>
      </c>
      <c r="P5313" cm="1">
        <f t="array" ref="P5313">IF(Q5313&gt;0,INDEX(Q5313:Q17447,MATCH(TRUE,INDEX(Q5313:Q17447="",,),0)-1),"")</f>
        <v>6</v>
      </c>
      <c r="Q5313">
        <f t="shared" si="121"/>
        <v>6</v>
      </c>
      <c r="R5313">
        <f>IF(P5313="","",0)</f>
        <v>0</v>
      </c>
    </row>
    <row r="5314" spans="1:18" x14ac:dyDescent="0.3">
      <c r="A5314" t="s">
        <v>666</v>
      </c>
      <c r="B5314" s="1">
        <v>38763</v>
      </c>
      <c r="C5314" t="s">
        <v>761</v>
      </c>
      <c r="D5314" t="s">
        <v>764</v>
      </c>
      <c r="E5314" t="s">
        <v>765</v>
      </c>
      <c r="G5314" s="6" t="s">
        <v>88</v>
      </c>
      <c r="H5314" t="s">
        <v>95</v>
      </c>
      <c r="I5314" t="s">
        <v>21</v>
      </c>
      <c r="J5314" t="s">
        <v>73</v>
      </c>
      <c r="K5314">
        <v>146</v>
      </c>
      <c r="L5314">
        <v>20.6</v>
      </c>
      <c r="M5314" t="s">
        <v>677</v>
      </c>
      <c r="N5314">
        <v>20.6</v>
      </c>
      <c r="P5314" cm="1">
        <f t="array" ref="P5314">IF(Q5314&gt;0,INDEX(Q5314:Q17448,MATCH(TRUE,INDEX(Q5314:Q17448="",,),0)-1),"")</f>
        <v>6</v>
      </c>
      <c r="Q5314">
        <f t="shared" si="121"/>
        <v>6</v>
      </c>
      <c r="R5314">
        <f>IF(P5314="","",0)</f>
        <v>0</v>
      </c>
    </row>
    <row r="5315" spans="1:18" x14ac:dyDescent="0.3">
      <c r="A5315" t="s">
        <v>666</v>
      </c>
      <c r="B5315" s="1">
        <v>38763</v>
      </c>
      <c r="C5315" t="s">
        <v>761</v>
      </c>
      <c r="D5315" t="s">
        <v>764</v>
      </c>
      <c r="E5315" t="s">
        <v>765</v>
      </c>
      <c r="G5315" s="6" t="s">
        <v>88</v>
      </c>
      <c r="H5315" t="s">
        <v>370</v>
      </c>
      <c r="I5315" t="s">
        <v>21</v>
      </c>
      <c r="J5315" t="s">
        <v>73</v>
      </c>
      <c r="K5315">
        <v>25</v>
      </c>
      <c r="L5315">
        <v>3.8</v>
      </c>
      <c r="M5315" t="s">
        <v>677</v>
      </c>
      <c r="N5315">
        <v>3.8</v>
      </c>
      <c r="P5315" cm="1">
        <f t="array" ref="P5315">IF(Q5315&gt;0,INDEX(Q5315:Q17449,MATCH(TRUE,INDEX(Q5315:Q17449="",,),0)-1),"")</f>
        <v>6</v>
      </c>
      <c r="Q5315">
        <f t="shared" si="121"/>
        <v>6</v>
      </c>
      <c r="R5315">
        <f>IF(P5315="","",0)</f>
        <v>0</v>
      </c>
    </row>
    <row r="5316" spans="1:18" x14ac:dyDescent="0.3">
      <c r="A5316" t="s">
        <v>666</v>
      </c>
      <c r="B5316" s="1">
        <v>38763</v>
      </c>
      <c r="C5316" t="s">
        <v>761</v>
      </c>
      <c r="D5316" t="s">
        <v>764</v>
      </c>
      <c r="E5316" t="s">
        <v>765</v>
      </c>
      <c r="G5316" s="6" t="s">
        <v>88</v>
      </c>
      <c r="H5316" t="s">
        <v>20</v>
      </c>
      <c r="I5316" t="s">
        <v>21</v>
      </c>
      <c r="J5316" t="s">
        <v>73</v>
      </c>
      <c r="K5316">
        <v>72</v>
      </c>
      <c r="L5316">
        <v>10.3</v>
      </c>
      <c r="M5316" t="s">
        <v>677</v>
      </c>
      <c r="N5316">
        <v>10.3</v>
      </c>
      <c r="P5316" cm="1">
        <f t="array" ref="P5316">IF(Q5316&gt;0,INDEX(Q5316:Q17450,MATCH(TRUE,INDEX(Q5316:Q17450="",,),0)-1),"")</f>
        <v>6</v>
      </c>
      <c r="Q5316">
        <f t="shared" si="121"/>
        <v>6</v>
      </c>
      <c r="R5316">
        <f>IF(P5316="","",0)</f>
        <v>0</v>
      </c>
    </row>
    <row r="5317" spans="1:18" x14ac:dyDescent="0.3">
      <c r="P5317" t="str" cm="1">
        <f t="array" ref="P5317">IF(Q5317&gt;0,INDEX(Q5317:Q17451,MATCH(TRUE,INDEX(Q5317:Q17451="",,),0)-1),"")</f>
        <v/>
      </c>
      <c r="R5317" t="str">
        <f>IF(P5317="","",0)</f>
        <v/>
      </c>
    </row>
    <row r="5318" spans="1:18" x14ac:dyDescent="0.3">
      <c r="A5318" t="s">
        <v>666</v>
      </c>
      <c r="B5318" s="1">
        <v>38763</v>
      </c>
      <c r="C5318" t="s">
        <v>761</v>
      </c>
      <c r="D5318" t="s">
        <v>766</v>
      </c>
      <c r="E5318" t="s">
        <v>767</v>
      </c>
      <c r="G5318" t="s">
        <v>19</v>
      </c>
      <c r="H5318" t="s">
        <v>20</v>
      </c>
      <c r="I5318" t="s">
        <v>45</v>
      </c>
      <c r="J5318" t="s">
        <v>93</v>
      </c>
      <c r="K5318">
        <v>22</v>
      </c>
      <c r="L5318">
        <v>213</v>
      </c>
      <c r="M5318" t="s">
        <v>647</v>
      </c>
      <c r="N5318">
        <v>390</v>
      </c>
      <c r="O5318" t="s">
        <v>24</v>
      </c>
      <c r="P5318" cm="1">
        <f t="array" ref="P5318">IF(Q5318&gt;0,INDEX(Q5318:Q17452,MATCH(TRUE,INDEX(Q5318:Q17452="",,),0)-1),"")</f>
        <v>4</v>
      </c>
      <c r="Q5318">
        <f>INT((ROW()-5318)/5)+1</f>
        <v>1</v>
      </c>
      <c r="R5318">
        <f>IF(P5318="","",0)</f>
        <v>0</v>
      </c>
    </row>
    <row r="5319" spans="1:18" x14ac:dyDescent="0.3">
      <c r="A5319" t="s">
        <v>666</v>
      </c>
      <c r="B5319" s="1">
        <v>38763</v>
      </c>
      <c r="C5319" t="s">
        <v>761</v>
      </c>
      <c r="D5319" t="s">
        <v>766</v>
      </c>
      <c r="E5319" t="s">
        <v>767</v>
      </c>
      <c r="G5319" t="s">
        <v>19</v>
      </c>
      <c r="H5319" t="s">
        <v>128</v>
      </c>
      <c r="I5319" t="s">
        <v>21</v>
      </c>
      <c r="J5319" t="s">
        <v>73</v>
      </c>
      <c r="K5319">
        <v>92</v>
      </c>
      <c r="L5319">
        <v>16.7</v>
      </c>
      <c r="M5319" t="s">
        <v>647</v>
      </c>
      <c r="N5319">
        <v>16.7</v>
      </c>
      <c r="O5319" t="s">
        <v>24</v>
      </c>
      <c r="P5319" cm="1">
        <f t="array" ref="P5319">IF(Q5319&gt;0,INDEX(Q5319:Q17453,MATCH(TRUE,INDEX(Q5319:Q17453="",,),0)-1),"")</f>
        <v>4</v>
      </c>
      <c r="Q5319">
        <f t="shared" ref="Q5319:Q5337" si="122">INT((ROW()-5318)/5)+1</f>
        <v>1</v>
      </c>
      <c r="R5319">
        <f>IF(P5319="","",0)</f>
        <v>0</v>
      </c>
    </row>
    <row r="5320" spans="1:18" x14ac:dyDescent="0.3">
      <c r="A5320" t="s">
        <v>666</v>
      </c>
      <c r="B5320" s="1">
        <v>38763</v>
      </c>
      <c r="C5320" t="s">
        <v>761</v>
      </c>
      <c r="D5320" t="s">
        <v>766</v>
      </c>
      <c r="E5320" t="s">
        <v>767</v>
      </c>
      <c r="G5320" t="s">
        <v>19</v>
      </c>
      <c r="H5320" t="s">
        <v>95</v>
      </c>
      <c r="I5320" t="s">
        <v>21</v>
      </c>
      <c r="J5320" t="s">
        <v>73</v>
      </c>
      <c r="K5320">
        <v>73</v>
      </c>
      <c r="L5320">
        <v>23.1</v>
      </c>
      <c r="M5320" t="s">
        <v>647</v>
      </c>
      <c r="N5320">
        <v>23.1</v>
      </c>
      <c r="O5320" t="s">
        <v>24</v>
      </c>
      <c r="P5320" cm="1">
        <f t="array" ref="P5320">IF(Q5320&gt;0,INDEX(Q5320:Q17454,MATCH(TRUE,INDEX(Q5320:Q17454="",,),0)-1),"")</f>
        <v>4</v>
      </c>
      <c r="Q5320">
        <f t="shared" si="122"/>
        <v>1</v>
      </c>
      <c r="R5320">
        <f>IF(P5320="","",0)</f>
        <v>0</v>
      </c>
    </row>
    <row r="5321" spans="1:18" x14ac:dyDescent="0.3">
      <c r="A5321" t="s">
        <v>666</v>
      </c>
      <c r="B5321" s="1">
        <v>38763</v>
      </c>
      <c r="C5321" t="s">
        <v>761</v>
      </c>
      <c r="D5321" t="s">
        <v>766</v>
      </c>
      <c r="E5321" t="s">
        <v>767</v>
      </c>
      <c r="G5321" t="s">
        <v>19</v>
      </c>
      <c r="H5321" t="s">
        <v>20</v>
      </c>
      <c r="I5321" t="s">
        <v>21</v>
      </c>
      <c r="J5321" t="s">
        <v>73</v>
      </c>
      <c r="K5321">
        <v>196</v>
      </c>
      <c r="L5321">
        <v>20.149999999999999</v>
      </c>
      <c r="M5321" t="s">
        <v>647</v>
      </c>
      <c r="N5321">
        <v>20.149999999999999</v>
      </c>
      <c r="O5321" t="s">
        <v>24</v>
      </c>
      <c r="P5321" cm="1">
        <f t="array" ref="P5321">IF(Q5321&gt;0,INDEX(Q5321:Q17455,MATCH(TRUE,INDEX(Q5321:Q17455="",,),0)-1),"")</f>
        <v>4</v>
      </c>
      <c r="Q5321">
        <f t="shared" si="122"/>
        <v>1</v>
      </c>
      <c r="R5321">
        <f>IF(P5321="","",0)</f>
        <v>0</v>
      </c>
    </row>
    <row r="5322" spans="1:18" x14ac:dyDescent="0.3">
      <c r="A5322" t="s">
        <v>666</v>
      </c>
      <c r="B5322" s="1">
        <v>38763</v>
      </c>
      <c r="C5322" t="s">
        <v>761</v>
      </c>
      <c r="D5322" t="s">
        <v>766</v>
      </c>
      <c r="E5322" t="s">
        <v>767</v>
      </c>
      <c r="G5322" s="6" t="s">
        <v>88</v>
      </c>
      <c r="H5322" t="s">
        <v>85</v>
      </c>
      <c r="I5322" t="s">
        <v>21</v>
      </c>
      <c r="J5322" t="s">
        <v>73</v>
      </c>
      <c r="K5322">
        <v>9</v>
      </c>
      <c r="L5322">
        <v>9.9499999999999993</v>
      </c>
      <c r="M5322" t="s">
        <v>647</v>
      </c>
      <c r="N5322">
        <v>9.9499999999999993</v>
      </c>
      <c r="O5322" t="s">
        <v>24</v>
      </c>
      <c r="P5322" cm="1">
        <f t="array" ref="P5322">IF(Q5322&gt;0,INDEX(Q5322:Q17456,MATCH(TRUE,INDEX(Q5322:Q17456="",,),0)-1),"")</f>
        <v>4</v>
      </c>
      <c r="Q5322">
        <f t="shared" si="122"/>
        <v>1</v>
      </c>
      <c r="R5322">
        <f>IF(P5322="","",0)</f>
        <v>0</v>
      </c>
    </row>
    <row r="5323" spans="1:18" x14ac:dyDescent="0.3">
      <c r="A5323" t="s">
        <v>666</v>
      </c>
      <c r="B5323" s="1">
        <v>38763</v>
      </c>
      <c r="C5323" t="s">
        <v>761</v>
      </c>
      <c r="D5323" t="s">
        <v>766</v>
      </c>
      <c r="E5323" t="s">
        <v>767</v>
      </c>
      <c r="G5323" t="s">
        <v>19</v>
      </c>
      <c r="H5323" t="s">
        <v>20</v>
      </c>
      <c r="I5323" t="s">
        <v>45</v>
      </c>
      <c r="J5323" t="s">
        <v>93</v>
      </c>
      <c r="K5323">
        <v>22</v>
      </c>
      <c r="L5323">
        <v>213</v>
      </c>
      <c r="M5323" t="s">
        <v>117</v>
      </c>
      <c r="N5323">
        <v>250</v>
      </c>
      <c r="P5323" cm="1">
        <f t="array" ref="P5323">IF(Q5323&gt;0,INDEX(Q5323:Q17457,MATCH(TRUE,INDEX(Q5323:Q17457="",,),0)-1),"")</f>
        <v>4</v>
      </c>
      <c r="Q5323">
        <f t="shared" si="122"/>
        <v>2</v>
      </c>
      <c r="R5323">
        <f>IF(P5323="","",0)</f>
        <v>0</v>
      </c>
    </row>
    <row r="5324" spans="1:18" x14ac:dyDescent="0.3">
      <c r="A5324" t="s">
        <v>666</v>
      </c>
      <c r="B5324" s="1">
        <v>38763</v>
      </c>
      <c r="C5324" t="s">
        <v>761</v>
      </c>
      <c r="D5324" t="s">
        <v>766</v>
      </c>
      <c r="E5324" t="s">
        <v>767</v>
      </c>
      <c r="G5324" t="s">
        <v>19</v>
      </c>
      <c r="H5324" t="s">
        <v>128</v>
      </c>
      <c r="I5324" t="s">
        <v>21</v>
      </c>
      <c r="J5324" t="s">
        <v>73</v>
      </c>
      <c r="K5324">
        <v>92</v>
      </c>
      <c r="L5324">
        <v>16.7</v>
      </c>
      <c r="M5324" t="s">
        <v>117</v>
      </c>
      <c r="N5324">
        <v>16.7</v>
      </c>
      <c r="P5324" cm="1">
        <f t="array" ref="P5324">IF(Q5324&gt;0,INDEX(Q5324:Q17458,MATCH(TRUE,INDEX(Q5324:Q17458="",,),0)-1),"")</f>
        <v>4</v>
      </c>
      <c r="Q5324">
        <f t="shared" si="122"/>
        <v>2</v>
      </c>
      <c r="R5324">
        <f>IF(P5324="","",0)</f>
        <v>0</v>
      </c>
    </row>
    <row r="5325" spans="1:18" x14ac:dyDescent="0.3">
      <c r="A5325" t="s">
        <v>666</v>
      </c>
      <c r="B5325" s="1">
        <v>38763</v>
      </c>
      <c r="C5325" t="s">
        <v>761</v>
      </c>
      <c r="D5325" t="s">
        <v>766</v>
      </c>
      <c r="E5325" t="s">
        <v>767</v>
      </c>
      <c r="G5325" t="s">
        <v>19</v>
      </c>
      <c r="H5325" t="s">
        <v>95</v>
      </c>
      <c r="I5325" t="s">
        <v>21</v>
      </c>
      <c r="J5325" t="s">
        <v>73</v>
      </c>
      <c r="K5325">
        <v>73</v>
      </c>
      <c r="L5325">
        <v>23.1</v>
      </c>
      <c r="M5325" t="s">
        <v>117</v>
      </c>
      <c r="N5325">
        <v>23.1</v>
      </c>
      <c r="P5325" cm="1">
        <f t="array" ref="P5325">IF(Q5325&gt;0,INDEX(Q5325:Q17459,MATCH(TRUE,INDEX(Q5325:Q17459="",,),0)-1),"")</f>
        <v>4</v>
      </c>
      <c r="Q5325">
        <f t="shared" si="122"/>
        <v>2</v>
      </c>
      <c r="R5325">
        <f>IF(P5325="","",0)</f>
        <v>0</v>
      </c>
    </row>
    <row r="5326" spans="1:18" x14ac:dyDescent="0.3">
      <c r="A5326" t="s">
        <v>666</v>
      </c>
      <c r="B5326" s="1">
        <v>38763</v>
      </c>
      <c r="C5326" t="s">
        <v>761</v>
      </c>
      <c r="D5326" t="s">
        <v>766</v>
      </c>
      <c r="E5326" t="s">
        <v>767</v>
      </c>
      <c r="G5326" t="s">
        <v>19</v>
      </c>
      <c r="H5326" t="s">
        <v>20</v>
      </c>
      <c r="I5326" t="s">
        <v>21</v>
      </c>
      <c r="J5326" t="s">
        <v>73</v>
      </c>
      <c r="K5326">
        <v>196</v>
      </c>
      <c r="L5326">
        <v>20.149999999999999</v>
      </c>
      <c r="M5326" t="s">
        <v>117</v>
      </c>
      <c r="N5326">
        <v>20.149999999999999</v>
      </c>
      <c r="P5326" cm="1">
        <f t="array" ref="P5326">IF(Q5326&gt;0,INDEX(Q5326:Q17460,MATCH(TRUE,INDEX(Q5326:Q17460="",,),0)-1),"")</f>
        <v>4</v>
      </c>
      <c r="Q5326">
        <f t="shared" si="122"/>
        <v>2</v>
      </c>
      <c r="R5326">
        <f>IF(P5326="","",0)</f>
        <v>0</v>
      </c>
    </row>
    <row r="5327" spans="1:18" x14ac:dyDescent="0.3">
      <c r="A5327" t="s">
        <v>666</v>
      </c>
      <c r="B5327" s="1">
        <v>38763</v>
      </c>
      <c r="C5327" t="s">
        <v>761</v>
      </c>
      <c r="D5327" t="s">
        <v>766</v>
      </c>
      <c r="E5327" t="s">
        <v>767</v>
      </c>
      <c r="G5327" s="6" t="s">
        <v>88</v>
      </c>
      <c r="H5327" t="s">
        <v>85</v>
      </c>
      <c r="I5327" t="s">
        <v>21</v>
      </c>
      <c r="J5327" t="s">
        <v>73</v>
      </c>
      <c r="K5327">
        <v>9</v>
      </c>
      <c r="L5327">
        <v>9.9499999999999993</v>
      </c>
      <c r="M5327" t="s">
        <v>117</v>
      </c>
      <c r="N5327">
        <v>9.9499999999999993</v>
      </c>
      <c r="P5327" cm="1">
        <f t="array" ref="P5327">IF(Q5327&gt;0,INDEX(Q5327:Q17461,MATCH(TRUE,INDEX(Q5327:Q17461="",,),0)-1),"")</f>
        <v>4</v>
      </c>
      <c r="Q5327">
        <f t="shared" si="122"/>
        <v>2</v>
      </c>
      <c r="R5327">
        <f>IF(P5327="","",0)</f>
        <v>0</v>
      </c>
    </row>
    <row r="5328" spans="1:18" x14ac:dyDescent="0.3">
      <c r="A5328" t="s">
        <v>666</v>
      </c>
      <c r="B5328" s="1">
        <v>38763</v>
      </c>
      <c r="C5328" t="s">
        <v>761</v>
      </c>
      <c r="D5328" t="s">
        <v>766</v>
      </c>
      <c r="E5328" t="s">
        <v>767</v>
      </c>
      <c r="G5328" t="s">
        <v>19</v>
      </c>
      <c r="H5328" t="s">
        <v>20</v>
      </c>
      <c r="I5328" t="s">
        <v>45</v>
      </c>
      <c r="J5328" t="s">
        <v>93</v>
      </c>
      <c r="K5328">
        <v>22</v>
      </c>
      <c r="L5328">
        <v>213</v>
      </c>
      <c r="M5328" t="s">
        <v>211</v>
      </c>
      <c r="N5328">
        <v>213</v>
      </c>
      <c r="P5328" cm="1">
        <f t="array" ref="P5328">IF(Q5328&gt;0,INDEX(Q5328:Q17462,MATCH(TRUE,INDEX(Q5328:Q17462="",,),0)-1),"")</f>
        <v>4</v>
      </c>
      <c r="Q5328">
        <f t="shared" si="122"/>
        <v>3</v>
      </c>
      <c r="R5328">
        <f>IF(P5328="","",0)</f>
        <v>0</v>
      </c>
    </row>
    <row r="5329" spans="1:18" x14ac:dyDescent="0.3">
      <c r="A5329" t="s">
        <v>666</v>
      </c>
      <c r="B5329" s="1">
        <v>38763</v>
      </c>
      <c r="C5329" t="s">
        <v>761</v>
      </c>
      <c r="D5329" t="s">
        <v>766</v>
      </c>
      <c r="E5329" t="s">
        <v>767</v>
      </c>
      <c r="G5329" t="s">
        <v>19</v>
      </c>
      <c r="H5329" t="s">
        <v>128</v>
      </c>
      <c r="I5329" t="s">
        <v>21</v>
      </c>
      <c r="J5329" t="s">
        <v>73</v>
      </c>
      <c r="K5329">
        <v>92</v>
      </c>
      <c r="L5329">
        <v>16.7</v>
      </c>
      <c r="M5329" t="s">
        <v>211</v>
      </c>
      <c r="N5329">
        <v>21.2</v>
      </c>
      <c r="P5329" cm="1">
        <f t="array" ref="P5329">IF(Q5329&gt;0,INDEX(Q5329:Q17463,MATCH(TRUE,INDEX(Q5329:Q17463="",,),0)-1),"")</f>
        <v>4</v>
      </c>
      <c r="Q5329">
        <f t="shared" si="122"/>
        <v>3</v>
      </c>
      <c r="R5329">
        <f>IF(P5329="","",0)</f>
        <v>0</v>
      </c>
    </row>
    <row r="5330" spans="1:18" x14ac:dyDescent="0.3">
      <c r="A5330" t="s">
        <v>666</v>
      </c>
      <c r="B5330" s="1">
        <v>38763</v>
      </c>
      <c r="C5330" t="s">
        <v>761</v>
      </c>
      <c r="D5330" t="s">
        <v>766</v>
      </c>
      <c r="E5330" t="s">
        <v>767</v>
      </c>
      <c r="G5330" t="s">
        <v>19</v>
      </c>
      <c r="H5330" t="s">
        <v>95</v>
      </c>
      <c r="I5330" t="s">
        <v>21</v>
      </c>
      <c r="J5330" t="s">
        <v>73</v>
      </c>
      <c r="K5330">
        <v>73</v>
      </c>
      <c r="L5330">
        <v>23.1</v>
      </c>
      <c r="M5330" t="s">
        <v>211</v>
      </c>
      <c r="N5330">
        <v>23.1</v>
      </c>
      <c r="P5330" cm="1">
        <f t="array" ref="P5330">IF(Q5330&gt;0,INDEX(Q5330:Q17464,MATCH(TRUE,INDEX(Q5330:Q17464="",,),0)-1),"")</f>
        <v>4</v>
      </c>
      <c r="Q5330">
        <f t="shared" si="122"/>
        <v>3</v>
      </c>
      <c r="R5330">
        <f>IF(P5330="","",0)</f>
        <v>0</v>
      </c>
    </row>
    <row r="5331" spans="1:18" x14ac:dyDescent="0.3">
      <c r="A5331" t="s">
        <v>666</v>
      </c>
      <c r="B5331" s="1">
        <v>38763</v>
      </c>
      <c r="C5331" t="s">
        <v>761</v>
      </c>
      <c r="D5331" t="s">
        <v>766</v>
      </c>
      <c r="E5331" t="s">
        <v>767</v>
      </c>
      <c r="G5331" t="s">
        <v>19</v>
      </c>
      <c r="H5331" t="s">
        <v>20</v>
      </c>
      <c r="I5331" t="s">
        <v>21</v>
      </c>
      <c r="J5331" t="s">
        <v>73</v>
      </c>
      <c r="K5331">
        <v>196</v>
      </c>
      <c r="L5331">
        <v>20.149999999999999</v>
      </c>
      <c r="M5331" t="s">
        <v>211</v>
      </c>
      <c r="N5331">
        <v>20.149999999999999</v>
      </c>
      <c r="P5331" cm="1">
        <f t="array" ref="P5331">IF(Q5331&gt;0,INDEX(Q5331:Q17465,MATCH(TRUE,INDEX(Q5331:Q17465="",,),0)-1),"")</f>
        <v>4</v>
      </c>
      <c r="Q5331">
        <f t="shared" si="122"/>
        <v>3</v>
      </c>
      <c r="R5331">
        <f>IF(P5331="","",0)</f>
        <v>0</v>
      </c>
    </row>
    <row r="5332" spans="1:18" x14ac:dyDescent="0.3">
      <c r="A5332" t="s">
        <v>666</v>
      </c>
      <c r="B5332" s="1">
        <v>38763</v>
      </c>
      <c r="C5332" t="s">
        <v>761</v>
      </c>
      <c r="D5332" t="s">
        <v>766</v>
      </c>
      <c r="E5332" t="s">
        <v>767</v>
      </c>
      <c r="G5332" s="6" t="s">
        <v>88</v>
      </c>
      <c r="H5332" t="s">
        <v>85</v>
      </c>
      <c r="I5332" t="s">
        <v>21</v>
      </c>
      <c r="J5332" t="s">
        <v>73</v>
      </c>
      <c r="K5332">
        <v>9</v>
      </c>
      <c r="L5332">
        <v>9.9499999999999993</v>
      </c>
      <c r="M5332" t="s">
        <v>211</v>
      </c>
      <c r="N5332">
        <v>9.9499999999999993</v>
      </c>
      <c r="P5332" cm="1">
        <f t="array" ref="P5332">IF(Q5332&gt;0,INDEX(Q5332:Q17466,MATCH(TRUE,INDEX(Q5332:Q17466="",,),0)-1),"")</f>
        <v>4</v>
      </c>
      <c r="Q5332">
        <f t="shared" si="122"/>
        <v>3</v>
      </c>
      <c r="R5332">
        <f>IF(P5332="","",0)</f>
        <v>0</v>
      </c>
    </row>
    <row r="5333" spans="1:18" x14ac:dyDescent="0.3">
      <c r="A5333" t="s">
        <v>666</v>
      </c>
      <c r="B5333" s="1">
        <v>38763</v>
      </c>
      <c r="C5333" t="s">
        <v>761</v>
      </c>
      <c r="D5333" t="s">
        <v>766</v>
      </c>
      <c r="E5333" t="s">
        <v>767</v>
      </c>
      <c r="G5333" t="s">
        <v>19</v>
      </c>
      <c r="H5333" t="s">
        <v>20</v>
      </c>
      <c r="I5333" t="s">
        <v>45</v>
      </c>
      <c r="J5333" t="s">
        <v>93</v>
      </c>
      <c r="K5333">
        <v>22</v>
      </c>
      <c r="L5333">
        <v>213</v>
      </c>
      <c r="M5333" t="s">
        <v>120</v>
      </c>
      <c r="N5333">
        <v>213</v>
      </c>
      <c r="P5333" cm="1">
        <f t="array" ref="P5333">IF(Q5333&gt;0,INDEX(Q5333:Q17467,MATCH(TRUE,INDEX(Q5333:Q17467="",,),0)-1),"")</f>
        <v>4</v>
      </c>
      <c r="Q5333">
        <f t="shared" si="122"/>
        <v>4</v>
      </c>
      <c r="R5333">
        <f>IF(P5333="","",0)</f>
        <v>0</v>
      </c>
    </row>
    <row r="5334" spans="1:18" x14ac:dyDescent="0.3">
      <c r="A5334" t="s">
        <v>666</v>
      </c>
      <c r="B5334" s="1">
        <v>38763</v>
      </c>
      <c r="C5334" t="s">
        <v>761</v>
      </c>
      <c r="D5334" t="s">
        <v>766</v>
      </c>
      <c r="E5334" t="s">
        <v>767</v>
      </c>
      <c r="G5334" t="s">
        <v>19</v>
      </c>
      <c r="H5334" t="s">
        <v>128</v>
      </c>
      <c r="I5334" t="s">
        <v>21</v>
      </c>
      <c r="J5334" t="s">
        <v>73</v>
      </c>
      <c r="K5334">
        <v>92</v>
      </c>
      <c r="L5334">
        <v>16.7</v>
      </c>
      <c r="M5334" t="s">
        <v>120</v>
      </c>
      <c r="N5334">
        <v>17</v>
      </c>
      <c r="P5334" cm="1">
        <f t="array" ref="P5334">IF(Q5334&gt;0,INDEX(Q5334:Q17468,MATCH(TRUE,INDEX(Q5334:Q17468="",,),0)-1),"")</f>
        <v>4</v>
      </c>
      <c r="Q5334">
        <f t="shared" si="122"/>
        <v>4</v>
      </c>
      <c r="R5334">
        <f>IF(P5334="","",0)</f>
        <v>0</v>
      </c>
    </row>
    <row r="5335" spans="1:18" x14ac:dyDescent="0.3">
      <c r="A5335" t="s">
        <v>666</v>
      </c>
      <c r="B5335" s="1">
        <v>38763</v>
      </c>
      <c r="C5335" t="s">
        <v>761</v>
      </c>
      <c r="D5335" t="s">
        <v>766</v>
      </c>
      <c r="E5335" t="s">
        <v>767</v>
      </c>
      <c r="G5335" t="s">
        <v>19</v>
      </c>
      <c r="H5335" t="s">
        <v>95</v>
      </c>
      <c r="I5335" t="s">
        <v>21</v>
      </c>
      <c r="J5335" t="s">
        <v>73</v>
      </c>
      <c r="K5335">
        <v>73</v>
      </c>
      <c r="L5335">
        <v>23.1</v>
      </c>
      <c r="M5335" t="s">
        <v>120</v>
      </c>
      <c r="N5335">
        <v>24</v>
      </c>
      <c r="P5335" cm="1">
        <f t="array" ref="P5335">IF(Q5335&gt;0,INDEX(Q5335:Q17469,MATCH(TRUE,INDEX(Q5335:Q17469="",,),0)-1),"")</f>
        <v>4</v>
      </c>
      <c r="Q5335">
        <f t="shared" si="122"/>
        <v>4</v>
      </c>
      <c r="R5335">
        <f>IF(P5335="","",0)</f>
        <v>0</v>
      </c>
    </row>
    <row r="5336" spans="1:18" x14ac:dyDescent="0.3">
      <c r="A5336" t="s">
        <v>666</v>
      </c>
      <c r="B5336" s="1">
        <v>38763</v>
      </c>
      <c r="C5336" t="s">
        <v>761</v>
      </c>
      <c r="D5336" t="s">
        <v>766</v>
      </c>
      <c r="E5336" t="s">
        <v>767</v>
      </c>
      <c r="G5336" t="s">
        <v>19</v>
      </c>
      <c r="H5336" t="s">
        <v>20</v>
      </c>
      <c r="I5336" t="s">
        <v>21</v>
      </c>
      <c r="J5336" t="s">
        <v>73</v>
      </c>
      <c r="K5336">
        <v>196</v>
      </c>
      <c r="L5336">
        <v>20.149999999999999</v>
      </c>
      <c r="M5336" t="s">
        <v>120</v>
      </c>
      <c r="N5336">
        <v>20.149999999999999</v>
      </c>
      <c r="P5336" cm="1">
        <f t="array" ref="P5336">IF(Q5336&gt;0,INDEX(Q5336:Q17470,MATCH(TRUE,INDEX(Q5336:Q17470="",,),0)-1),"")</f>
        <v>4</v>
      </c>
      <c r="Q5336">
        <f t="shared" si="122"/>
        <v>4</v>
      </c>
      <c r="R5336">
        <f>IF(P5336="","",0)</f>
        <v>0</v>
      </c>
    </row>
    <row r="5337" spans="1:18" x14ac:dyDescent="0.3">
      <c r="A5337" t="s">
        <v>666</v>
      </c>
      <c r="B5337" s="1">
        <v>38763</v>
      </c>
      <c r="C5337" t="s">
        <v>761</v>
      </c>
      <c r="D5337" t="s">
        <v>766</v>
      </c>
      <c r="E5337" t="s">
        <v>767</v>
      </c>
      <c r="G5337" s="6" t="s">
        <v>88</v>
      </c>
      <c r="H5337" t="s">
        <v>85</v>
      </c>
      <c r="I5337" t="s">
        <v>21</v>
      </c>
      <c r="J5337" t="s">
        <v>73</v>
      </c>
      <c r="K5337">
        <v>9</v>
      </c>
      <c r="L5337">
        <v>9.9499999999999993</v>
      </c>
      <c r="M5337" t="s">
        <v>120</v>
      </c>
      <c r="N5337">
        <v>9.9499999999999993</v>
      </c>
      <c r="P5337" cm="1">
        <f t="array" ref="P5337">IF(Q5337&gt;0,INDEX(Q5337:Q17471,MATCH(TRUE,INDEX(Q5337:Q17471="",,),0)-1),"")</f>
        <v>4</v>
      </c>
      <c r="Q5337">
        <f t="shared" si="122"/>
        <v>4</v>
      </c>
      <c r="R5337">
        <f>IF(P5337="","",0)</f>
        <v>0</v>
      </c>
    </row>
    <row r="5338" spans="1:18" x14ac:dyDescent="0.3">
      <c r="P5338" t="str" cm="1">
        <f t="array" ref="P5338">IF(Q5338&gt;0,INDEX(Q5338:Q17472,MATCH(TRUE,INDEX(Q5338:Q17472="",,),0)-1),"")</f>
        <v/>
      </c>
      <c r="R5338" t="str">
        <f>IF(P5338="","",0)</f>
        <v/>
      </c>
    </row>
    <row r="5339" spans="1:18" x14ac:dyDescent="0.3">
      <c r="A5339" t="s">
        <v>666</v>
      </c>
      <c r="B5339" s="1">
        <v>38763</v>
      </c>
      <c r="C5339" t="s">
        <v>761</v>
      </c>
      <c r="D5339" t="s">
        <v>768</v>
      </c>
      <c r="E5339" t="s">
        <v>769</v>
      </c>
      <c r="G5339" t="s">
        <v>19</v>
      </c>
      <c r="H5339" t="s">
        <v>20</v>
      </c>
      <c r="I5339" t="s">
        <v>45</v>
      </c>
      <c r="J5339" t="s">
        <v>93</v>
      </c>
      <c r="K5339">
        <v>69</v>
      </c>
      <c r="L5339">
        <v>165</v>
      </c>
      <c r="M5339" t="s">
        <v>647</v>
      </c>
      <c r="N5339">
        <v>360</v>
      </c>
      <c r="O5339" t="s">
        <v>24</v>
      </c>
      <c r="P5339" cm="1">
        <f t="array" ref="P5339">IF(Q5339&gt;0,INDEX(Q5339:Q17473,MATCH(TRUE,INDEX(Q5339:Q17473="",,),0)-1),"")</f>
        <v>5</v>
      </c>
      <c r="Q5339">
        <f>INT((ROW()-5339)/5)+1</f>
        <v>1</v>
      </c>
      <c r="R5339">
        <f>IF(P5339="","",0)</f>
        <v>0</v>
      </c>
    </row>
    <row r="5340" spans="1:18" x14ac:dyDescent="0.3">
      <c r="A5340" t="s">
        <v>666</v>
      </c>
      <c r="B5340" s="1">
        <v>38763</v>
      </c>
      <c r="C5340" t="s">
        <v>761</v>
      </c>
      <c r="D5340" t="s">
        <v>768</v>
      </c>
      <c r="E5340" t="s">
        <v>769</v>
      </c>
      <c r="G5340" t="s">
        <v>19</v>
      </c>
      <c r="H5340" t="s">
        <v>95</v>
      </c>
      <c r="I5340" t="s">
        <v>21</v>
      </c>
      <c r="J5340" t="s">
        <v>73</v>
      </c>
      <c r="K5340">
        <v>415</v>
      </c>
      <c r="L5340">
        <v>21.2</v>
      </c>
      <c r="M5340" t="s">
        <v>647</v>
      </c>
      <c r="N5340">
        <v>21.2</v>
      </c>
      <c r="O5340" t="s">
        <v>24</v>
      </c>
      <c r="P5340" cm="1">
        <f t="array" ref="P5340">IF(Q5340&gt;0,INDEX(Q5340:Q17474,MATCH(TRUE,INDEX(Q5340:Q17474="",,),0)-1),"")</f>
        <v>5</v>
      </c>
      <c r="Q5340">
        <f t="shared" ref="Q5340:Q5363" si="123">INT((ROW()-5339)/5)+1</f>
        <v>1</v>
      </c>
      <c r="R5340">
        <f>IF(P5340="","",0)</f>
        <v>0</v>
      </c>
    </row>
    <row r="5341" spans="1:18" x14ac:dyDescent="0.3">
      <c r="A5341" t="s">
        <v>666</v>
      </c>
      <c r="B5341" s="1">
        <v>38763</v>
      </c>
      <c r="C5341" t="s">
        <v>761</v>
      </c>
      <c r="D5341" t="s">
        <v>768</v>
      </c>
      <c r="E5341" t="s">
        <v>769</v>
      </c>
      <c r="G5341" t="s">
        <v>19</v>
      </c>
      <c r="H5341" t="s">
        <v>20</v>
      </c>
      <c r="I5341" t="s">
        <v>21</v>
      </c>
      <c r="J5341" t="s">
        <v>73</v>
      </c>
      <c r="K5341">
        <v>502</v>
      </c>
      <c r="L5341">
        <v>18.25</v>
      </c>
      <c r="M5341" t="s">
        <v>647</v>
      </c>
      <c r="N5341">
        <v>18.25</v>
      </c>
      <c r="O5341" t="s">
        <v>24</v>
      </c>
      <c r="P5341" cm="1">
        <f t="array" ref="P5341">IF(Q5341&gt;0,INDEX(Q5341:Q17475,MATCH(TRUE,INDEX(Q5341:Q17475="",,),0)-1),"")</f>
        <v>5</v>
      </c>
      <c r="Q5341">
        <f t="shared" si="123"/>
        <v>1</v>
      </c>
      <c r="R5341">
        <f>IF(P5341="","",0)</f>
        <v>0</v>
      </c>
    </row>
    <row r="5342" spans="1:18" x14ac:dyDescent="0.3">
      <c r="A5342" t="s">
        <v>666</v>
      </c>
      <c r="B5342" s="1">
        <v>38763</v>
      </c>
      <c r="C5342" t="s">
        <v>761</v>
      </c>
      <c r="D5342" t="s">
        <v>768</v>
      </c>
      <c r="E5342" t="s">
        <v>769</v>
      </c>
      <c r="G5342" s="6" t="s">
        <v>88</v>
      </c>
      <c r="H5342" t="s">
        <v>85</v>
      </c>
      <c r="I5342" t="s">
        <v>21</v>
      </c>
      <c r="J5342" t="s">
        <v>73</v>
      </c>
      <c r="K5342">
        <v>20</v>
      </c>
      <c r="L5342">
        <v>8.5</v>
      </c>
      <c r="M5342" t="s">
        <v>647</v>
      </c>
      <c r="N5342">
        <v>8.5</v>
      </c>
      <c r="O5342" t="s">
        <v>24</v>
      </c>
      <c r="P5342" cm="1">
        <f t="array" ref="P5342">IF(Q5342&gt;0,INDEX(Q5342:Q17476,MATCH(TRUE,INDEX(Q5342:Q17476="",,),0)-1),"")</f>
        <v>5</v>
      </c>
      <c r="Q5342">
        <f t="shared" si="123"/>
        <v>1</v>
      </c>
      <c r="R5342">
        <f>IF(P5342="","",0)</f>
        <v>0</v>
      </c>
    </row>
    <row r="5343" spans="1:18" x14ac:dyDescent="0.3">
      <c r="A5343" t="s">
        <v>666</v>
      </c>
      <c r="B5343" s="1">
        <v>38763</v>
      </c>
      <c r="C5343" t="s">
        <v>761</v>
      </c>
      <c r="D5343" t="s">
        <v>768</v>
      </c>
      <c r="E5343" t="s">
        <v>769</v>
      </c>
      <c r="G5343" s="6" t="s">
        <v>88</v>
      </c>
      <c r="H5343" t="s">
        <v>36</v>
      </c>
      <c r="I5343" t="s">
        <v>21</v>
      </c>
      <c r="J5343" t="s">
        <v>73</v>
      </c>
      <c r="K5343">
        <v>10</v>
      </c>
      <c r="L5343">
        <v>19.2</v>
      </c>
      <c r="M5343" t="s">
        <v>647</v>
      </c>
      <c r="N5343">
        <v>19.2</v>
      </c>
      <c r="O5343" t="s">
        <v>24</v>
      </c>
      <c r="P5343" cm="1">
        <f t="array" ref="P5343">IF(Q5343&gt;0,INDEX(Q5343:Q17477,MATCH(TRUE,INDEX(Q5343:Q17477="",,),0)-1),"")</f>
        <v>5</v>
      </c>
      <c r="Q5343">
        <f t="shared" si="123"/>
        <v>1</v>
      </c>
      <c r="R5343">
        <f>IF(P5343="","",0)</f>
        <v>0</v>
      </c>
    </row>
    <row r="5344" spans="1:18" x14ac:dyDescent="0.3">
      <c r="A5344" t="s">
        <v>666</v>
      </c>
      <c r="B5344" s="1">
        <v>38763</v>
      </c>
      <c r="C5344" t="s">
        <v>761</v>
      </c>
      <c r="D5344" t="s">
        <v>768</v>
      </c>
      <c r="E5344" t="s">
        <v>769</v>
      </c>
      <c r="G5344" t="s">
        <v>19</v>
      </c>
      <c r="H5344" t="s">
        <v>20</v>
      </c>
      <c r="I5344" t="s">
        <v>45</v>
      </c>
      <c r="J5344" t="s">
        <v>93</v>
      </c>
      <c r="K5344">
        <v>69</v>
      </c>
      <c r="L5344">
        <v>165</v>
      </c>
      <c r="M5344" t="s">
        <v>677</v>
      </c>
      <c r="N5344">
        <v>195</v>
      </c>
      <c r="P5344" cm="1">
        <f t="array" ref="P5344">IF(Q5344&gt;0,INDEX(Q5344:Q17478,MATCH(TRUE,INDEX(Q5344:Q17478="",,),0)-1),"")</f>
        <v>5</v>
      </c>
      <c r="Q5344">
        <f t="shared" si="123"/>
        <v>2</v>
      </c>
      <c r="R5344">
        <f>IF(P5344="","",0)</f>
        <v>0</v>
      </c>
    </row>
    <row r="5345" spans="1:18" x14ac:dyDescent="0.3">
      <c r="A5345" t="s">
        <v>666</v>
      </c>
      <c r="B5345" s="1">
        <v>38763</v>
      </c>
      <c r="C5345" t="s">
        <v>761</v>
      </c>
      <c r="D5345" t="s">
        <v>768</v>
      </c>
      <c r="E5345" t="s">
        <v>769</v>
      </c>
      <c r="G5345" t="s">
        <v>19</v>
      </c>
      <c r="H5345" t="s">
        <v>95</v>
      </c>
      <c r="I5345" t="s">
        <v>21</v>
      </c>
      <c r="J5345" t="s">
        <v>73</v>
      </c>
      <c r="K5345">
        <v>415</v>
      </c>
      <c r="L5345">
        <v>21.2</v>
      </c>
      <c r="M5345" t="s">
        <v>677</v>
      </c>
      <c r="N5345">
        <v>28.2</v>
      </c>
      <c r="P5345" cm="1">
        <f t="array" ref="P5345">IF(Q5345&gt;0,INDEX(Q5345:Q17479,MATCH(TRUE,INDEX(Q5345:Q17479="",,),0)-1),"")</f>
        <v>5</v>
      </c>
      <c r="Q5345">
        <f t="shared" si="123"/>
        <v>2</v>
      </c>
      <c r="R5345">
        <f>IF(P5345="","",0)</f>
        <v>0</v>
      </c>
    </row>
    <row r="5346" spans="1:18" x14ac:dyDescent="0.3">
      <c r="A5346" t="s">
        <v>666</v>
      </c>
      <c r="B5346" s="1">
        <v>38763</v>
      </c>
      <c r="C5346" t="s">
        <v>761</v>
      </c>
      <c r="D5346" t="s">
        <v>768</v>
      </c>
      <c r="E5346" t="s">
        <v>769</v>
      </c>
      <c r="G5346" t="s">
        <v>19</v>
      </c>
      <c r="H5346" t="s">
        <v>20</v>
      </c>
      <c r="I5346" t="s">
        <v>21</v>
      </c>
      <c r="J5346" t="s">
        <v>73</v>
      </c>
      <c r="K5346">
        <v>502</v>
      </c>
      <c r="L5346">
        <v>18.25</v>
      </c>
      <c r="M5346" t="s">
        <v>677</v>
      </c>
      <c r="N5346">
        <v>22.55</v>
      </c>
      <c r="P5346" cm="1">
        <f t="array" ref="P5346">IF(Q5346&gt;0,INDEX(Q5346:Q17480,MATCH(TRUE,INDEX(Q5346:Q17480="",,),0)-1),"")</f>
        <v>5</v>
      </c>
      <c r="Q5346">
        <f t="shared" si="123"/>
        <v>2</v>
      </c>
      <c r="R5346">
        <f>IF(P5346="","",0)</f>
        <v>0</v>
      </c>
    </row>
    <row r="5347" spans="1:18" x14ac:dyDescent="0.3">
      <c r="A5347" t="s">
        <v>666</v>
      </c>
      <c r="B5347" s="1">
        <v>38763</v>
      </c>
      <c r="C5347" t="s">
        <v>761</v>
      </c>
      <c r="D5347" t="s">
        <v>768</v>
      </c>
      <c r="E5347" t="s">
        <v>769</v>
      </c>
      <c r="G5347" s="6" t="s">
        <v>88</v>
      </c>
      <c r="H5347" t="s">
        <v>85</v>
      </c>
      <c r="I5347" t="s">
        <v>21</v>
      </c>
      <c r="J5347" t="s">
        <v>73</v>
      </c>
      <c r="K5347">
        <v>20</v>
      </c>
      <c r="L5347">
        <v>8.5</v>
      </c>
      <c r="M5347" t="s">
        <v>677</v>
      </c>
      <c r="N5347">
        <v>8.5</v>
      </c>
      <c r="P5347" cm="1">
        <f t="array" ref="P5347">IF(Q5347&gt;0,INDEX(Q5347:Q17481,MATCH(TRUE,INDEX(Q5347:Q17481="",,),0)-1),"")</f>
        <v>5</v>
      </c>
      <c r="Q5347">
        <f t="shared" si="123"/>
        <v>2</v>
      </c>
      <c r="R5347">
        <f>IF(P5347="","",0)</f>
        <v>0</v>
      </c>
    </row>
    <row r="5348" spans="1:18" x14ac:dyDescent="0.3">
      <c r="A5348" t="s">
        <v>666</v>
      </c>
      <c r="B5348" s="1">
        <v>38763</v>
      </c>
      <c r="C5348" t="s">
        <v>761</v>
      </c>
      <c r="D5348" t="s">
        <v>768</v>
      </c>
      <c r="E5348" t="s">
        <v>769</v>
      </c>
      <c r="G5348" s="6" t="s">
        <v>88</v>
      </c>
      <c r="H5348" t="s">
        <v>36</v>
      </c>
      <c r="I5348" t="s">
        <v>21</v>
      </c>
      <c r="J5348" t="s">
        <v>73</v>
      </c>
      <c r="K5348">
        <v>10</v>
      </c>
      <c r="L5348">
        <v>19.2</v>
      </c>
      <c r="M5348" t="s">
        <v>677</v>
      </c>
      <c r="N5348">
        <v>19.2</v>
      </c>
      <c r="P5348" cm="1">
        <f t="array" ref="P5348">IF(Q5348&gt;0,INDEX(Q5348:Q17482,MATCH(TRUE,INDEX(Q5348:Q17482="",,),0)-1),"")</f>
        <v>5</v>
      </c>
      <c r="Q5348">
        <f t="shared" si="123"/>
        <v>2</v>
      </c>
      <c r="R5348">
        <f>IF(P5348="","",0)</f>
        <v>0</v>
      </c>
    </row>
    <row r="5349" spans="1:18" x14ac:dyDescent="0.3">
      <c r="A5349" t="s">
        <v>666</v>
      </c>
      <c r="B5349" s="1">
        <v>38763</v>
      </c>
      <c r="C5349" t="s">
        <v>761</v>
      </c>
      <c r="D5349" t="s">
        <v>768</v>
      </c>
      <c r="E5349" t="s">
        <v>769</v>
      </c>
      <c r="G5349" t="s">
        <v>19</v>
      </c>
      <c r="H5349" t="s">
        <v>20</v>
      </c>
      <c r="I5349" t="s">
        <v>45</v>
      </c>
      <c r="J5349" t="s">
        <v>93</v>
      </c>
      <c r="K5349">
        <v>69</v>
      </c>
      <c r="L5349">
        <v>165</v>
      </c>
      <c r="M5349" t="s">
        <v>120</v>
      </c>
      <c r="N5349">
        <v>165</v>
      </c>
      <c r="P5349" cm="1">
        <f t="array" ref="P5349">IF(Q5349&gt;0,INDEX(Q5349:Q17483,MATCH(TRUE,INDEX(Q5349:Q17483="",,),0)-1),"")</f>
        <v>5</v>
      </c>
      <c r="Q5349">
        <f t="shared" si="123"/>
        <v>3</v>
      </c>
      <c r="R5349">
        <f>IF(P5349="","",0)</f>
        <v>0</v>
      </c>
    </row>
    <row r="5350" spans="1:18" x14ac:dyDescent="0.3">
      <c r="A5350" t="s">
        <v>666</v>
      </c>
      <c r="B5350" s="1">
        <v>38763</v>
      </c>
      <c r="C5350" t="s">
        <v>761</v>
      </c>
      <c r="D5350" t="s">
        <v>768</v>
      </c>
      <c r="E5350" t="s">
        <v>769</v>
      </c>
      <c r="G5350" t="s">
        <v>19</v>
      </c>
      <c r="H5350" t="s">
        <v>95</v>
      </c>
      <c r="I5350" t="s">
        <v>21</v>
      </c>
      <c r="J5350" t="s">
        <v>73</v>
      </c>
      <c r="K5350">
        <v>415</v>
      </c>
      <c r="L5350">
        <v>21.2</v>
      </c>
      <c r="M5350" t="s">
        <v>120</v>
      </c>
      <c r="N5350">
        <v>36</v>
      </c>
      <c r="P5350" cm="1">
        <f t="array" ref="P5350">IF(Q5350&gt;0,INDEX(Q5350:Q17484,MATCH(TRUE,INDEX(Q5350:Q17484="",,),0)-1),"")</f>
        <v>5</v>
      </c>
      <c r="Q5350">
        <f t="shared" si="123"/>
        <v>3</v>
      </c>
      <c r="R5350">
        <f>IF(P5350="","",0)</f>
        <v>0</v>
      </c>
    </row>
    <row r="5351" spans="1:18" x14ac:dyDescent="0.3">
      <c r="A5351" t="s">
        <v>666</v>
      </c>
      <c r="B5351" s="1">
        <v>38763</v>
      </c>
      <c r="C5351" t="s">
        <v>761</v>
      </c>
      <c r="D5351" t="s">
        <v>768</v>
      </c>
      <c r="E5351" t="s">
        <v>769</v>
      </c>
      <c r="G5351" t="s">
        <v>19</v>
      </c>
      <c r="H5351" t="s">
        <v>20</v>
      </c>
      <c r="I5351" t="s">
        <v>21</v>
      </c>
      <c r="J5351" t="s">
        <v>73</v>
      </c>
      <c r="K5351">
        <v>502</v>
      </c>
      <c r="L5351">
        <v>18.25</v>
      </c>
      <c r="M5351" t="s">
        <v>120</v>
      </c>
      <c r="N5351">
        <v>18.25</v>
      </c>
      <c r="P5351" cm="1">
        <f t="array" ref="P5351">IF(Q5351&gt;0,INDEX(Q5351:Q17485,MATCH(TRUE,INDEX(Q5351:Q17485="",,),0)-1),"")</f>
        <v>5</v>
      </c>
      <c r="Q5351">
        <f t="shared" si="123"/>
        <v>3</v>
      </c>
      <c r="R5351">
        <f>IF(P5351="","",0)</f>
        <v>0</v>
      </c>
    </row>
    <row r="5352" spans="1:18" x14ac:dyDescent="0.3">
      <c r="A5352" t="s">
        <v>666</v>
      </c>
      <c r="B5352" s="1">
        <v>38763</v>
      </c>
      <c r="C5352" t="s">
        <v>761</v>
      </c>
      <c r="D5352" t="s">
        <v>768</v>
      </c>
      <c r="E5352" t="s">
        <v>769</v>
      </c>
      <c r="G5352" s="6" t="s">
        <v>88</v>
      </c>
      <c r="H5352" t="s">
        <v>85</v>
      </c>
      <c r="I5352" t="s">
        <v>21</v>
      </c>
      <c r="J5352" t="s">
        <v>73</v>
      </c>
      <c r="K5352">
        <v>20</v>
      </c>
      <c r="L5352">
        <v>8.5</v>
      </c>
      <c r="M5352" t="s">
        <v>120</v>
      </c>
      <c r="N5352">
        <v>8.5</v>
      </c>
      <c r="P5352" cm="1">
        <f t="array" ref="P5352">IF(Q5352&gt;0,INDEX(Q5352:Q17486,MATCH(TRUE,INDEX(Q5352:Q17486="",,),0)-1),"")</f>
        <v>5</v>
      </c>
      <c r="Q5352">
        <f t="shared" si="123"/>
        <v>3</v>
      </c>
      <c r="R5352">
        <f>IF(P5352="","",0)</f>
        <v>0</v>
      </c>
    </row>
    <row r="5353" spans="1:18" x14ac:dyDescent="0.3">
      <c r="A5353" t="s">
        <v>666</v>
      </c>
      <c r="B5353" s="1">
        <v>38763</v>
      </c>
      <c r="C5353" t="s">
        <v>761</v>
      </c>
      <c r="D5353" t="s">
        <v>768</v>
      </c>
      <c r="E5353" t="s">
        <v>769</v>
      </c>
      <c r="G5353" s="6" t="s">
        <v>88</v>
      </c>
      <c r="H5353" t="s">
        <v>36</v>
      </c>
      <c r="I5353" t="s">
        <v>21</v>
      </c>
      <c r="J5353" t="s">
        <v>73</v>
      </c>
      <c r="K5353">
        <v>10</v>
      </c>
      <c r="L5353">
        <v>19.2</v>
      </c>
      <c r="M5353" t="s">
        <v>120</v>
      </c>
      <c r="N5353">
        <v>19.2</v>
      </c>
      <c r="P5353" cm="1">
        <f t="array" ref="P5353">IF(Q5353&gt;0,INDEX(Q5353:Q17487,MATCH(TRUE,INDEX(Q5353:Q17487="",,),0)-1),"")</f>
        <v>5</v>
      </c>
      <c r="Q5353">
        <f t="shared" si="123"/>
        <v>3</v>
      </c>
      <c r="R5353">
        <f>IF(P5353="","",0)</f>
        <v>0</v>
      </c>
    </row>
    <row r="5354" spans="1:18" x14ac:dyDescent="0.3">
      <c r="A5354" t="s">
        <v>666</v>
      </c>
      <c r="B5354" s="1">
        <v>38763</v>
      </c>
      <c r="C5354" t="s">
        <v>761</v>
      </c>
      <c r="D5354" t="s">
        <v>768</v>
      </c>
      <c r="E5354" t="s">
        <v>769</v>
      </c>
      <c r="G5354" t="s">
        <v>19</v>
      </c>
      <c r="H5354" t="s">
        <v>20</v>
      </c>
      <c r="I5354" t="s">
        <v>45</v>
      </c>
      <c r="J5354" t="s">
        <v>93</v>
      </c>
      <c r="K5354">
        <v>69</v>
      </c>
      <c r="L5354">
        <v>165</v>
      </c>
      <c r="M5354" t="s">
        <v>132</v>
      </c>
      <c r="N5354">
        <v>170</v>
      </c>
      <c r="P5354" cm="1">
        <f t="array" ref="P5354">IF(Q5354&gt;0,INDEX(Q5354:Q17488,MATCH(TRUE,INDEX(Q5354:Q17488="",,),0)-1),"")</f>
        <v>5</v>
      </c>
      <c r="Q5354">
        <f t="shared" si="123"/>
        <v>4</v>
      </c>
      <c r="R5354">
        <f>IF(P5354="","",0)</f>
        <v>0</v>
      </c>
    </row>
    <row r="5355" spans="1:18" x14ac:dyDescent="0.3">
      <c r="A5355" t="s">
        <v>666</v>
      </c>
      <c r="B5355" s="1">
        <v>38763</v>
      </c>
      <c r="C5355" t="s">
        <v>761</v>
      </c>
      <c r="D5355" t="s">
        <v>768</v>
      </c>
      <c r="E5355" t="s">
        <v>769</v>
      </c>
      <c r="G5355" t="s">
        <v>19</v>
      </c>
      <c r="H5355" t="s">
        <v>95</v>
      </c>
      <c r="I5355" t="s">
        <v>21</v>
      </c>
      <c r="J5355" t="s">
        <v>73</v>
      </c>
      <c r="K5355">
        <v>415</v>
      </c>
      <c r="L5355">
        <v>21.2</v>
      </c>
      <c r="M5355" t="s">
        <v>132</v>
      </c>
      <c r="N5355">
        <v>25</v>
      </c>
      <c r="P5355" cm="1">
        <f t="array" ref="P5355">IF(Q5355&gt;0,INDEX(Q5355:Q17489,MATCH(TRUE,INDEX(Q5355:Q17489="",,),0)-1),"")</f>
        <v>5</v>
      </c>
      <c r="Q5355">
        <f t="shared" si="123"/>
        <v>4</v>
      </c>
      <c r="R5355">
        <f>IF(P5355="","",0)</f>
        <v>0</v>
      </c>
    </row>
    <row r="5356" spans="1:18" x14ac:dyDescent="0.3">
      <c r="A5356" t="s">
        <v>666</v>
      </c>
      <c r="B5356" s="1">
        <v>38763</v>
      </c>
      <c r="C5356" t="s">
        <v>761</v>
      </c>
      <c r="D5356" t="s">
        <v>768</v>
      </c>
      <c r="E5356" t="s">
        <v>769</v>
      </c>
      <c r="G5356" t="s">
        <v>19</v>
      </c>
      <c r="H5356" t="s">
        <v>20</v>
      </c>
      <c r="I5356" t="s">
        <v>21</v>
      </c>
      <c r="J5356" t="s">
        <v>73</v>
      </c>
      <c r="K5356">
        <v>502</v>
      </c>
      <c r="L5356">
        <v>18.25</v>
      </c>
      <c r="M5356" t="s">
        <v>132</v>
      </c>
      <c r="N5356">
        <v>21</v>
      </c>
      <c r="P5356" cm="1">
        <f t="array" ref="P5356">IF(Q5356&gt;0,INDEX(Q5356:Q17490,MATCH(TRUE,INDEX(Q5356:Q17490="",,),0)-1),"")</f>
        <v>5</v>
      </c>
      <c r="Q5356">
        <f t="shared" si="123"/>
        <v>4</v>
      </c>
      <c r="R5356">
        <f>IF(P5356="","",0)</f>
        <v>0</v>
      </c>
    </row>
    <row r="5357" spans="1:18" x14ac:dyDescent="0.3">
      <c r="A5357" t="s">
        <v>666</v>
      </c>
      <c r="B5357" s="1">
        <v>38763</v>
      </c>
      <c r="C5357" t="s">
        <v>761</v>
      </c>
      <c r="D5357" t="s">
        <v>768</v>
      </c>
      <c r="E5357" t="s">
        <v>769</v>
      </c>
      <c r="G5357" s="6" t="s">
        <v>88</v>
      </c>
      <c r="H5357" t="s">
        <v>85</v>
      </c>
      <c r="I5357" t="s">
        <v>21</v>
      </c>
      <c r="J5357" t="s">
        <v>73</v>
      </c>
      <c r="K5357">
        <v>20</v>
      </c>
      <c r="L5357">
        <v>8.5</v>
      </c>
      <c r="M5357" t="s">
        <v>132</v>
      </c>
      <c r="N5357">
        <v>8.5</v>
      </c>
      <c r="P5357" cm="1">
        <f t="array" ref="P5357">IF(Q5357&gt;0,INDEX(Q5357:Q17491,MATCH(TRUE,INDEX(Q5357:Q17491="",,),0)-1),"")</f>
        <v>5</v>
      </c>
      <c r="Q5357">
        <f t="shared" si="123"/>
        <v>4</v>
      </c>
      <c r="R5357">
        <f>IF(P5357="","",0)</f>
        <v>0</v>
      </c>
    </row>
    <row r="5358" spans="1:18" x14ac:dyDescent="0.3">
      <c r="A5358" t="s">
        <v>666</v>
      </c>
      <c r="B5358" s="1">
        <v>38763</v>
      </c>
      <c r="C5358" t="s">
        <v>761</v>
      </c>
      <c r="D5358" t="s">
        <v>768</v>
      </c>
      <c r="E5358" t="s">
        <v>769</v>
      </c>
      <c r="G5358" s="6" t="s">
        <v>88</v>
      </c>
      <c r="H5358" t="s">
        <v>36</v>
      </c>
      <c r="I5358" t="s">
        <v>21</v>
      </c>
      <c r="J5358" t="s">
        <v>73</v>
      </c>
      <c r="K5358">
        <v>10</v>
      </c>
      <c r="L5358">
        <v>19.2</v>
      </c>
      <c r="M5358" t="s">
        <v>132</v>
      </c>
      <c r="N5358">
        <v>19.2</v>
      </c>
      <c r="P5358" cm="1">
        <f t="array" ref="P5358">IF(Q5358&gt;0,INDEX(Q5358:Q17492,MATCH(TRUE,INDEX(Q5358:Q17492="",,),0)-1),"")</f>
        <v>5</v>
      </c>
      <c r="Q5358">
        <f t="shared" si="123"/>
        <v>4</v>
      </c>
      <c r="R5358">
        <f>IF(P5358="","",0)</f>
        <v>0</v>
      </c>
    </row>
    <row r="5359" spans="1:18" x14ac:dyDescent="0.3">
      <c r="A5359" t="s">
        <v>666</v>
      </c>
      <c r="B5359" s="1">
        <v>38763</v>
      </c>
      <c r="C5359" t="s">
        <v>761</v>
      </c>
      <c r="D5359" t="s">
        <v>768</v>
      </c>
      <c r="E5359" t="s">
        <v>769</v>
      </c>
      <c r="G5359" t="s">
        <v>19</v>
      </c>
      <c r="H5359" t="s">
        <v>20</v>
      </c>
      <c r="I5359" t="s">
        <v>45</v>
      </c>
      <c r="J5359" t="s">
        <v>93</v>
      </c>
      <c r="K5359">
        <v>69</v>
      </c>
      <c r="L5359">
        <v>165</v>
      </c>
      <c r="M5359" t="s">
        <v>211</v>
      </c>
      <c r="N5359">
        <v>165</v>
      </c>
      <c r="P5359" cm="1">
        <f t="array" ref="P5359">IF(Q5359&gt;0,INDEX(Q5359:Q17493,MATCH(TRUE,INDEX(Q5359:Q17493="",,),0)-1),"")</f>
        <v>5</v>
      </c>
      <c r="Q5359">
        <f t="shared" si="123"/>
        <v>5</v>
      </c>
      <c r="R5359">
        <f>IF(P5359="","",0)</f>
        <v>0</v>
      </c>
    </row>
    <row r="5360" spans="1:18" x14ac:dyDescent="0.3">
      <c r="A5360" t="s">
        <v>666</v>
      </c>
      <c r="B5360" s="1">
        <v>38763</v>
      </c>
      <c r="C5360" t="s">
        <v>761</v>
      </c>
      <c r="D5360" t="s">
        <v>768</v>
      </c>
      <c r="E5360" t="s">
        <v>769</v>
      </c>
      <c r="G5360" t="s">
        <v>19</v>
      </c>
      <c r="H5360" t="s">
        <v>95</v>
      </c>
      <c r="I5360" t="s">
        <v>21</v>
      </c>
      <c r="J5360" t="s">
        <v>73</v>
      </c>
      <c r="K5360">
        <v>415</v>
      </c>
      <c r="L5360">
        <v>21.2</v>
      </c>
      <c r="M5360" t="s">
        <v>211</v>
      </c>
      <c r="N5360">
        <v>23.61</v>
      </c>
      <c r="P5360" cm="1">
        <f t="array" ref="P5360">IF(Q5360&gt;0,INDEX(Q5360:Q17494,MATCH(TRUE,INDEX(Q5360:Q17494="",,),0)-1),"")</f>
        <v>5</v>
      </c>
      <c r="Q5360">
        <f t="shared" si="123"/>
        <v>5</v>
      </c>
      <c r="R5360">
        <f>IF(P5360="","",0)</f>
        <v>0</v>
      </c>
    </row>
    <row r="5361" spans="1:18" x14ac:dyDescent="0.3">
      <c r="A5361" t="s">
        <v>666</v>
      </c>
      <c r="B5361" s="1">
        <v>38763</v>
      </c>
      <c r="C5361" t="s">
        <v>761</v>
      </c>
      <c r="D5361" t="s">
        <v>768</v>
      </c>
      <c r="E5361" t="s">
        <v>769</v>
      </c>
      <c r="G5361" t="s">
        <v>19</v>
      </c>
      <c r="H5361" t="s">
        <v>20</v>
      </c>
      <c r="I5361" t="s">
        <v>21</v>
      </c>
      <c r="J5361" t="s">
        <v>73</v>
      </c>
      <c r="K5361">
        <v>502</v>
      </c>
      <c r="L5361">
        <v>18.25</v>
      </c>
      <c r="M5361" t="s">
        <v>211</v>
      </c>
      <c r="N5361">
        <v>18.25</v>
      </c>
      <c r="P5361" cm="1">
        <f t="array" ref="P5361">IF(Q5361&gt;0,INDEX(Q5361:Q17495,MATCH(TRUE,INDEX(Q5361:Q17495="",,),0)-1),"")</f>
        <v>5</v>
      </c>
      <c r="Q5361">
        <f t="shared" si="123"/>
        <v>5</v>
      </c>
      <c r="R5361">
        <f>IF(P5361="","",0)</f>
        <v>0</v>
      </c>
    </row>
    <row r="5362" spans="1:18" x14ac:dyDescent="0.3">
      <c r="A5362" t="s">
        <v>666</v>
      </c>
      <c r="B5362" s="1">
        <v>38763</v>
      </c>
      <c r="C5362" t="s">
        <v>761</v>
      </c>
      <c r="D5362" t="s">
        <v>768</v>
      </c>
      <c r="E5362" t="s">
        <v>769</v>
      </c>
      <c r="G5362" s="6" t="s">
        <v>88</v>
      </c>
      <c r="H5362" t="s">
        <v>85</v>
      </c>
      <c r="I5362" t="s">
        <v>21</v>
      </c>
      <c r="J5362" t="s">
        <v>73</v>
      </c>
      <c r="K5362">
        <v>20</v>
      </c>
      <c r="L5362">
        <v>8.5</v>
      </c>
      <c r="M5362" t="s">
        <v>211</v>
      </c>
      <c r="N5362">
        <v>8.5</v>
      </c>
      <c r="P5362" cm="1">
        <f t="array" ref="P5362">IF(Q5362&gt;0,INDEX(Q5362:Q17496,MATCH(TRUE,INDEX(Q5362:Q17496="",,),0)-1),"")</f>
        <v>5</v>
      </c>
      <c r="Q5362">
        <f t="shared" si="123"/>
        <v>5</v>
      </c>
      <c r="R5362">
        <f>IF(P5362="","",0)</f>
        <v>0</v>
      </c>
    </row>
    <row r="5363" spans="1:18" x14ac:dyDescent="0.3">
      <c r="A5363" t="s">
        <v>666</v>
      </c>
      <c r="B5363" s="1">
        <v>38763</v>
      </c>
      <c r="C5363" t="s">
        <v>761</v>
      </c>
      <c r="D5363" t="s">
        <v>768</v>
      </c>
      <c r="E5363" t="s">
        <v>769</v>
      </c>
      <c r="G5363" s="6" t="s">
        <v>88</v>
      </c>
      <c r="H5363" t="s">
        <v>36</v>
      </c>
      <c r="I5363" t="s">
        <v>21</v>
      </c>
      <c r="J5363" t="s">
        <v>73</v>
      </c>
      <c r="K5363">
        <v>10</v>
      </c>
      <c r="L5363">
        <v>19.2</v>
      </c>
      <c r="M5363" t="s">
        <v>211</v>
      </c>
      <c r="N5363">
        <v>19.2</v>
      </c>
      <c r="P5363" cm="1">
        <f t="array" ref="P5363">IF(Q5363&gt;0,INDEX(Q5363:Q17497,MATCH(TRUE,INDEX(Q5363:Q17497="",,),0)-1),"")</f>
        <v>5</v>
      </c>
      <c r="Q5363">
        <f t="shared" si="123"/>
        <v>5</v>
      </c>
      <c r="R5363">
        <f>IF(P5363="","",0)</f>
        <v>0</v>
      </c>
    </row>
    <row r="5364" spans="1:18" x14ac:dyDescent="0.3">
      <c r="P5364" t="str" cm="1">
        <f t="array" ref="P5364">IF(Q5364&gt;0,INDEX(Q5364:Q17498,MATCH(TRUE,INDEX(Q5364:Q17498="",,),0)-1),"")</f>
        <v/>
      </c>
      <c r="R5364" t="str">
        <f>IF(P5364="","",0)</f>
        <v/>
      </c>
    </row>
    <row r="5365" spans="1:18" x14ac:dyDescent="0.3">
      <c r="A5365" t="s">
        <v>666</v>
      </c>
      <c r="B5365" s="1">
        <v>38628</v>
      </c>
      <c r="C5365" t="s">
        <v>82</v>
      </c>
      <c r="D5365" t="s">
        <v>770</v>
      </c>
      <c r="E5365" t="s">
        <v>771</v>
      </c>
      <c r="G5365" t="s">
        <v>19</v>
      </c>
      <c r="H5365" t="s">
        <v>41</v>
      </c>
      <c r="I5365" t="s">
        <v>45</v>
      </c>
      <c r="J5365" t="s">
        <v>93</v>
      </c>
      <c r="K5365">
        <v>585</v>
      </c>
      <c r="L5365">
        <v>190</v>
      </c>
      <c r="M5365" t="s">
        <v>772</v>
      </c>
      <c r="N5365">
        <v>210.35</v>
      </c>
      <c r="O5365" t="s">
        <v>24</v>
      </c>
      <c r="P5365" cm="1">
        <f t="array" ref="P5365">IF(Q5365&gt;0,INDEX(Q5365:Q17499,MATCH(TRUE,INDEX(Q5365:Q17499="",,),0)-1),"")</f>
        <v>3</v>
      </c>
      <c r="Q5365">
        <f>INT((ROW()-5365)/8)+1</f>
        <v>1</v>
      </c>
      <c r="R5365">
        <f>IF(P5365="","",0)</f>
        <v>0</v>
      </c>
    </row>
    <row r="5366" spans="1:18" x14ac:dyDescent="0.3">
      <c r="A5366" t="s">
        <v>666</v>
      </c>
      <c r="B5366" s="1">
        <v>38628</v>
      </c>
      <c r="C5366" t="s">
        <v>82</v>
      </c>
      <c r="D5366" t="s">
        <v>770</v>
      </c>
      <c r="E5366" t="s">
        <v>771</v>
      </c>
      <c r="G5366" t="s">
        <v>19</v>
      </c>
      <c r="H5366" t="s">
        <v>41</v>
      </c>
      <c r="I5366" t="s">
        <v>21</v>
      </c>
      <c r="J5366" t="s">
        <v>73</v>
      </c>
      <c r="K5366">
        <v>372</v>
      </c>
      <c r="L5366">
        <v>27.85</v>
      </c>
      <c r="M5366" t="s">
        <v>772</v>
      </c>
      <c r="N5366">
        <v>47.5</v>
      </c>
      <c r="O5366" t="s">
        <v>24</v>
      </c>
      <c r="P5366" cm="1">
        <f t="array" ref="P5366">IF(Q5366&gt;0,INDEX(Q5366:Q17500,MATCH(TRUE,INDEX(Q5366:Q17500="",,),0)-1),"")</f>
        <v>3</v>
      </c>
      <c r="Q5366">
        <f t="shared" ref="Q5366:Q5388" si="124">INT((ROW()-5365)/8)+1</f>
        <v>1</v>
      </c>
      <c r="R5366">
        <f>IF(P5366="","",0)</f>
        <v>0</v>
      </c>
    </row>
    <row r="5367" spans="1:18" x14ac:dyDescent="0.3">
      <c r="A5367" t="s">
        <v>666</v>
      </c>
      <c r="B5367" s="1">
        <v>38628</v>
      </c>
      <c r="C5367" t="s">
        <v>82</v>
      </c>
      <c r="D5367" t="s">
        <v>770</v>
      </c>
      <c r="E5367" t="s">
        <v>771</v>
      </c>
      <c r="G5367" s="6" t="s">
        <v>88</v>
      </c>
      <c r="H5367" t="s">
        <v>95</v>
      </c>
      <c r="I5367" t="s">
        <v>45</v>
      </c>
      <c r="J5367" t="s">
        <v>93</v>
      </c>
      <c r="K5367">
        <v>6.2</v>
      </c>
      <c r="L5367">
        <v>100</v>
      </c>
      <c r="M5367" t="s">
        <v>772</v>
      </c>
      <c r="N5367">
        <v>100</v>
      </c>
      <c r="O5367" t="s">
        <v>24</v>
      </c>
      <c r="P5367" cm="1">
        <f t="array" ref="P5367">IF(Q5367&gt;0,INDEX(Q5367:Q17501,MATCH(TRUE,INDEX(Q5367:Q17501="",,),0)-1),"")</f>
        <v>3</v>
      </c>
      <c r="Q5367">
        <f t="shared" si="124"/>
        <v>1</v>
      </c>
      <c r="R5367">
        <f>IF(P5367="","",0)</f>
        <v>0</v>
      </c>
    </row>
    <row r="5368" spans="1:18" x14ac:dyDescent="0.3">
      <c r="A5368" t="s">
        <v>666</v>
      </c>
      <c r="B5368" s="1">
        <v>38628</v>
      </c>
      <c r="C5368" t="s">
        <v>82</v>
      </c>
      <c r="D5368" t="s">
        <v>770</v>
      </c>
      <c r="E5368" t="s">
        <v>771</v>
      </c>
      <c r="G5368" s="6" t="s">
        <v>88</v>
      </c>
      <c r="H5368" t="s">
        <v>370</v>
      </c>
      <c r="I5368" t="s">
        <v>45</v>
      </c>
      <c r="J5368" t="s">
        <v>93</v>
      </c>
      <c r="K5368">
        <v>25.3</v>
      </c>
      <c r="L5368">
        <v>22</v>
      </c>
      <c r="M5368" t="s">
        <v>772</v>
      </c>
      <c r="N5368">
        <v>22</v>
      </c>
      <c r="O5368" t="s">
        <v>24</v>
      </c>
      <c r="P5368" cm="1">
        <f t="array" ref="P5368">IF(Q5368&gt;0,INDEX(Q5368:Q17502,MATCH(TRUE,INDEX(Q5368:Q17502="",,),0)-1),"")</f>
        <v>3</v>
      </c>
      <c r="Q5368">
        <f t="shared" si="124"/>
        <v>1</v>
      </c>
      <c r="R5368">
        <f>IF(P5368="","",0)</f>
        <v>0</v>
      </c>
    </row>
    <row r="5369" spans="1:18" x14ac:dyDescent="0.3">
      <c r="A5369" t="s">
        <v>666</v>
      </c>
      <c r="B5369" s="1">
        <v>38628</v>
      </c>
      <c r="C5369" t="s">
        <v>82</v>
      </c>
      <c r="D5369" t="s">
        <v>770</v>
      </c>
      <c r="E5369" t="s">
        <v>771</v>
      </c>
      <c r="G5369" s="6" t="s">
        <v>88</v>
      </c>
      <c r="H5369" t="s">
        <v>85</v>
      </c>
      <c r="I5369" t="s">
        <v>21</v>
      </c>
      <c r="J5369" t="s">
        <v>73</v>
      </c>
      <c r="K5369">
        <v>8</v>
      </c>
      <c r="L5369">
        <v>9.1999999999999993</v>
      </c>
      <c r="M5369" t="s">
        <v>772</v>
      </c>
      <c r="N5369">
        <v>9.1999999999999993</v>
      </c>
      <c r="O5369" t="s">
        <v>24</v>
      </c>
      <c r="P5369" cm="1">
        <f t="array" ref="P5369">IF(Q5369&gt;0,INDEX(Q5369:Q17503,MATCH(TRUE,INDEX(Q5369:Q17503="",,),0)-1),"")</f>
        <v>3</v>
      </c>
      <c r="Q5369">
        <f t="shared" si="124"/>
        <v>1</v>
      </c>
      <c r="R5369">
        <f>IF(P5369="","",0)</f>
        <v>0</v>
      </c>
    </row>
    <row r="5370" spans="1:18" x14ac:dyDescent="0.3">
      <c r="A5370" t="s">
        <v>666</v>
      </c>
      <c r="B5370" s="1">
        <v>38628</v>
      </c>
      <c r="C5370" t="s">
        <v>82</v>
      </c>
      <c r="D5370" t="s">
        <v>770</v>
      </c>
      <c r="E5370" t="s">
        <v>771</v>
      </c>
      <c r="G5370" s="6" t="s">
        <v>88</v>
      </c>
      <c r="H5370" t="s">
        <v>95</v>
      </c>
      <c r="I5370" t="s">
        <v>21</v>
      </c>
      <c r="J5370" t="s">
        <v>73</v>
      </c>
      <c r="K5370">
        <v>38</v>
      </c>
      <c r="L5370">
        <v>19.600000000000001</v>
      </c>
      <c r="M5370" t="s">
        <v>772</v>
      </c>
      <c r="N5370">
        <v>19.600000000000001</v>
      </c>
      <c r="O5370" t="s">
        <v>24</v>
      </c>
      <c r="P5370" cm="1">
        <f t="array" ref="P5370">IF(Q5370&gt;0,INDEX(Q5370:Q17504,MATCH(TRUE,INDEX(Q5370:Q17504="",,),0)-1),"")</f>
        <v>3</v>
      </c>
      <c r="Q5370">
        <f t="shared" si="124"/>
        <v>1</v>
      </c>
      <c r="R5370">
        <f>IF(P5370="","",0)</f>
        <v>0</v>
      </c>
    </row>
    <row r="5371" spans="1:18" x14ac:dyDescent="0.3">
      <c r="A5371" t="s">
        <v>666</v>
      </c>
      <c r="B5371" s="1">
        <v>38628</v>
      </c>
      <c r="C5371" t="s">
        <v>82</v>
      </c>
      <c r="D5371" t="s">
        <v>770</v>
      </c>
      <c r="E5371" t="s">
        <v>771</v>
      </c>
      <c r="G5371" s="6" t="s">
        <v>88</v>
      </c>
      <c r="H5371" t="s">
        <v>370</v>
      </c>
      <c r="I5371" t="s">
        <v>21</v>
      </c>
      <c r="J5371" t="s">
        <v>73</v>
      </c>
      <c r="K5371">
        <v>11</v>
      </c>
      <c r="L5371">
        <v>3.6</v>
      </c>
      <c r="M5371" t="s">
        <v>772</v>
      </c>
      <c r="N5371">
        <v>3.6</v>
      </c>
      <c r="O5371" t="s">
        <v>24</v>
      </c>
      <c r="P5371" cm="1">
        <f t="array" ref="P5371">IF(Q5371&gt;0,INDEX(Q5371:Q17505,MATCH(TRUE,INDEX(Q5371:Q17505="",,),0)-1),"")</f>
        <v>3</v>
      </c>
      <c r="Q5371">
        <f t="shared" si="124"/>
        <v>1</v>
      </c>
      <c r="R5371">
        <f>IF(P5371="","",0)</f>
        <v>0</v>
      </c>
    </row>
    <row r="5372" spans="1:18" x14ac:dyDescent="0.3">
      <c r="A5372" t="s">
        <v>666</v>
      </c>
      <c r="B5372" s="1">
        <v>38628</v>
      </c>
      <c r="C5372" t="s">
        <v>82</v>
      </c>
      <c r="D5372" t="s">
        <v>770</v>
      </c>
      <c r="E5372" t="s">
        <v>771</v>
      </c>
      <c r="G5372" s="6" t="s">
        <v>88</v>
      </c>
      <c r="H5372" t="s">
        <v>20</v>
      </c>
      <c r="I5372" t="s">
        <v>21</v>
      </c>
      <c r="J5372" t="s">
        <v>73</v>
      </c>
      <c r="K5372">
        <v>15</v>
      </c>
      <c r="L5372">
        <v>10.15</v>
      </c>
      <c r="M5372" t="s">
        <v>772</v>
      </c>
      <c r="N5372">
        <v>10.15</v>
      </c>
      <c r="O5372" t="s">
        <v>24</v>
      </c>
      <c r="P5372" cm="1">
        <f t="array" ref="P5372">IF(Q5372&gt;0,INDEX(Q5372:Q17506,MATCH(TRUE,INDEX(Q5372:Q17506="",,),0)-1),"")</f>
        <v>3</v>
      </c>
      <c r="Q5372">
        <f t="shared" si="124"/>
        <v>1</v>
      </c>
      <c r="R5372">
        <f>IF(P5372="","",0)</f>
        <v>0</v>
      </c>
    </row>
    <row r="5373" spans="1:18" x14ac:dyDescent="0.3">
      <c r="A5373" t="s">
        <v>666</v>
      </c>
      <c r="B5373" s="1">
        <v>38628</v>
      </c>
      <c r="C5373" t="s">
        <v>82</v>
      </c>
      <c r="D5373" t="s">
        <v>770</v>
      </c>
      <c r="E5373" t="s">
        <v>771</v>
      </c>
      <c r="G5373" t="s">
        <v>19</v>
      </c>
      <c r="H5373" t="s">
        <v>41</v>
      </c>
      <c r="I5373" t="s">
        <v>45</v>
      </c>
      <c r="J5373" t="s">
        <v>93</v>
      </c>
      <c r="K5373">
        <v>585</v>
      </c>
      <c r="L5373">
        <v>190</v>
      </c>
      <c r="M5373" t="s">
        <v>773</v>
      </c>
      <c r="N5373">
        <v>200</v>
      </c>
      <c r="P5373" cm="1">
        <f t="array" ref="P5373">IF(Q5373&gt;0,INDEX(Q5373:Q17507,MATCH(TRUE,INDEX(Q5373:Q17507="",,),0)-1),"")</f>
        <v>3</v>
      </c>
      <c r="Q5373">
        <f t="shared" si="124"/>
        <v>2</v>
      </c>
      <c r="R5373">
        <f>IF(P5373="","",0)</f>
        <v>0</v>
      </c>
    </row>
    <row r="5374" spans="1:18" x14ac:dyDescent="0.3">
      <c r="A5374" t="s">
        <v>666</v>
      </c>
      <c r="B5374" s="1">
        <v>38628</v>
      </c>
      <c r="C5374" t="s">
        <v>82</v>
      </c>
      <c r="D5374" t="s">
        <v>770</v>
      </c>
      <c r="E5374" t="s">
        <v>771</v>
      </c>
      <c r="G5374" t="s">
        <v>19</v>
      </c>
      <c r="H5374" t="s">
        <v>41</v>
      </c>
      <c r="I5374" t="s">
        <v>21</v>
      </c>
      <c r="J5374" t="s">
        <v>73</v>
      </c>
      <c r="K5374">
        <v>372</v>
      </c>
      <c r="L5374">
        <v>27.85</v>
      </c>
      <c r="M5374" t="s">
        <v>773</v>
      </c>
      <c r="N5374">
        <v>35</v>
      </c>
      <c r="P5374" cm="1">
        <f t="array" ref="P5374">IF(Q5374&gt;0,INDEX(Q5374:Q17508,MATCH(TRUE,INDEX(Q5374:Q17508="",,),0)-1),"")</f>
        <v>3</v>
      </c>
      <c r="Q5374">
        <f t="shared" si="124"/>
        <v>2</v>
      </c>
      <c r="R5374">
        <f>IF(P5374="","",0)</f>
        <v>0</v>
      </c>
    </row>
    <row r="5375" spans="1:18" x14ac:dyDescent="0.3">
      <c r="A5375" t="s">
        <v>666</v>
      </c>
      <c r="B5375" s="1">
        <v>38628</v>
      </c>
      <c r="C5375" t="s">
        <v>82</v>
      </c>
      <c r="D5375" t="s">
        <v>770</v>
      </c>
      <c r="E5375" t="s">
        <v>771</v>
      </c>
      <c r="G5375" s="6" t="s">
        <v>88</v>
      </c>
      <c r="H5375" t="s">
        <v>95</v>
      </c>
      <c r="I5375" t="s">
        <v>45</v>
      </c>
      <c r="J5375" t="s">
        <v>93</v>
      </c>
      <c r="K5375">
        <v>6.2</v>
      </c>
      <c r="L5375">
        <v>100</v>
      </c>
      <c r="M5375" t="s">
        <v>773</v>
      </c>
      <c r="N5375">
        <v>100</v>
      </c>
      <c r="P5375" cm="1">
        <f t="array" ref="P5375">IF(Q5375&gt;0,INDEX(Q5375:Q17509,MATCH(TRUE,INDEX(Q5375:Q17509="",,),0)-1),"")</f>
        <v>3</v>
      </c>
      <c r="Q5375">
        <f t="shared" si="124"/>
        <v>2</v>
      </c>
      <c r="R5375">
        <f>IF(P5375="","",0)</f>
        <v>0</v>
      </c>
    </row>
    <row r="5376" spans="1:18" x14ac:dyDescent="0.3">
      <c r="A5376" t="s">
        <v>666</v>
      </c>
      <c r="B5376" s="1">
        <v>38628</v>
      </c>
      <c r="C5376" t="s">
        <v>82</v>
      </c>
      <c r="D5376" t="s">
        <v>770</v>
      </c>
      <c r="E5376" t="s">
        <v>771</v>
      </c>
      <c r="G5376" s="6" t="s">
        <v>88</v>
      </c>
      <c r="H5376" t="s">
        <v>370</v>
      </c>
      <c r="I5376" t="s">
        <v>45</v>
      </c>
      <c r="J5376" t="s">
        <v>93</v>
      </c>
      <c r="K5376">
        <v>25.3</v>
      </c>
      <c r="L5376">
        <v>22</v>
      </c>
      <c r="M5376" t="s">
        <v>773</v>
      </c>
      <c r="N5376">
        <v>22</v>
      </c>
      <c r="P5376" cm="1">
        <f t="array" ref="P5376">IF(Q5376&gt;0,INDEX(Q5376:Q17510,MATCH(TRUE,INDEX(Q5376:Q17510="",,),0)-1),"")</f>
        <v>3</v>
      </c>
      <c r="Q5376">
        <f t="shared" si="124"/>
        <v>2</v>
      </c>
      <c r="R5376">
        <f>IF(P5376="","",0)</f>
        <v>0</v>
      </c>
    </row>
    <row r="5377" spans="1:18" x14ac:dyDescent="0.3">
      <c r="A5377" t="s">
        <v>666</v>
      </c>
      <c r="B5377" s="1">
        <v>38628</v>
      </c>
      <c r="C5377" t="s">
        <v>82</v>
      </c>
      <c r="D5377" t="s">
        <v>770</v>
      </c>
      <c r="E5377" t="s">
        <v>771</v>
      </c>
      <c r="G5377" s="6" t="s">
        <v>88</v>
      </c>
      <c r="H5377" t="s">
        <v>85</v>
      </c>
      <c r="I5377" t="s">
        <v>21</v>
      </c>
      <c r="J5377" t="s">
        <v>73</v>
      </c>
      <c r="K5377">
        <v>8</v>
      </c>
      <c r="L5377">
        <v>9.1999999999999993</v>
      </c>
      <c r="M5377" t="s">
        <v>773</v>
      </c>
      <c r="N5377">
        <v>9.1999999999999993</v>
      </c>
      <c r="P5377" cm="1">
        <f t="array" ref="P5377">IF(Q5377&gt;0,INDEX(Q5377:Q17511,MATCH(TRUE,INDEX(Q5377:Q17511="",,),0)-1),"")</f>
        <v>3</v>
      </c>
      <c r="Q5377">
        <f t="shared" si="124"/>
        <v>2</v>
      </c>
      <c r="R5377">
        <f>IF(P5377="","",0)</f>
        <v>0</v>
      </c>
    </row>
    <row r="5378" spans="1:18" x14ac:dyDescent="0.3">
      <c r="A5378" t="s">
        <v>666</v>
      </c>
      <c r="B5378" s="1">
        <v>38628</v>
      </c>
      <c r="C5378" t="s">
        <v>82</v>
      </c>
      <c r="D5378" t="s">
        <v>770</v>
      </c>
      <c r="E5378" t="s">
        <v>771</v>
      </c>
      <c r="G5378" s="6" t="s">
        <v>88</v>
      </c>
      <c r="H5378" t="s">
        <v>95</v>
      </c>
      <c r="I5378" t="s">
        <v>21</v>
      </c>
      <c r="J5378" t="s">
        <v>73</v>
      </c>
      <c r="K5378">
        <v>38</v>
      </c>
      <c r="L5378">
        <v>19.600000000000001</v>
      </c>
      <c r="M5378" t="s">
        <v>773</v>
      </c>
      <c r="N5378">
        <v>19.600000000000001</v>
      </c>
      <c r="P5378" cm="1">
        <f t="array" ref="P5378">IF(Q5378&gt;0,INDEX(Q5378:Q17512,MATCH(TRUE,INDEX(Q5378:Q17512="",,),0)-1),"")</f>
        <v>3</v>
      </c>
      <c r="Q5378">
        <f t="shared" si="124"/>
        <v>2</v>
      </c>
      <c r="R5378">
        <f>IF(P5378="","",0)</f>
        <v>0</v>
      </c>
    </row>
    <row r="5379" spans="1:18" x14ac:dyDescent="0.3">
      <c r="A5379" t="s">
        <v>666</v>
      </c>
      <c r="B5379" s="1">
        <v>38628</v>
      </c>
      <c r="C5379" t="s">
        <v>82</v>
      </c>
      <c r="D5379" t="s">
        <v>770</v>
      </c>
      <c r="E5379" t="s">
        <v>771</v>
      </c>
      <c r="G5379" s="6" t="s">
        <v>88</v>
      </c>
      <c r="H5379" t="s">
        <v>370</v>
      </c>
      <c r="I5379" t="s">
        <v>21</v>
      </c>
      <c r="J5379" t="s">
        <v>73</v>
      </c>
      <c r="K5379">
        <v>11</v>
      </c>
      <c r="L5379">
        <v>3.6</v>
      </c>
      <c r="M5379" t="s">
        <v>773</v>
      </c>
      <c r="N5379">
        <v>3.6</v>
      </c>
      <c r="P5379" cm="1">
        <f t="array" ref="P5379">IF(Q5379&gt;0,INDEX(Q5379:Q17513,MATCH(TRUE,INDEX(Q5379:Q17513="",,),0)-1),"")</f>
        <v>3</v>
      </c>
      <c r="Q5379">
        <f t="shared" si="124"/>
        <v>2</v>
      </c>
      <c r="R5379">
        <f>IF(P5379="","",0)</f>
        <v>0</v>
      </c>
    </row>
    <row r="5380" spans="1:18" x14ac:dyDescent="0.3">
      <c r="A5380" t="s">
        <v>666</v>
      </c>
      <c r="B5380" s="1">
        <v>38628</v>
      </c>
      <c r="C5380" t="s">
        <v>82</v>
      </c>
      <c r="D5380" t="s">
        <v>770</v>
      </c>
      <c r="E5380" t="s">
        <v>771</v>
      </c>
      <c r="G5380" s="6" t="s">
        <v>88</v>
      </c>
      <c r="H5380" t="s">
        <v>20</v>
      </c>
      <c r="I5380" t="s">
        <v>21</v>
      </c>
      <c r="J5380" t="s">
        <v>73</v>
      </c>
      <c r="K5380">
        <v>15</v>
      </c>
      <c r="L5380">
        <v>10.15</v>
      </c>
      <c r="M5380" t="s">
        <v>773</v>
      </c>
      <c r="N5380">
        <v>10.15</v>
      </c>
      <c r="P5380" cm="1">
        <f t="array" ref="P5380">IF(Q5380&gt;0,INDEX(Q5380:Q17514,MATCH(TRUE,INDEX(Q5380:Q17514="",,),0)-1),"")</f>
        <v>3</v>
      </c>
      <c r="Q5380">
        <f t="shared" si="124"/>
        <v>2</v>
      </c>
      <c r="R5380">
        <f>IF(P5380="","",0)</f>
        <v>0</v>
      </c>
    </row>
    <row r="5381" spans="1:18" x14ac:dyDescent="0.3">
      <c r="A5381" t="s">
        <v>666</v>
      </c>
      <c r="B5381" s="1">
        <v>38628</v>
      </c>
      <c r="C5381" t="s">
        <v>82</v>
      </c>
      <c r="D5381" t="s">
        <v>770</v>
      </c>
      <c r="E5381" t="s">
        <v>771</v>
      </c>
      <c r="G5381" t="s">
        <v>19</v>
      </c>
      <c r="H5381" t="s">
        <v>41</v>
      </c>
      <c r="I5381" t="s">
        <v>45</v>
      </c>
      <c r="J5381" t="s">
        <v>93</v>
      </c>
      <c r="K5381">
        <v>585</v>
      </c>
      <c r="L5381">
        <v>190</v>
      </c>
      <c r="M5381" t="s">
        <v>218</v>
      </c>
      <c r="N5381">
        <v>203.71</v>
      </c>
      <c r="P5381" cm="1">
        <f t="array" ref="P5381">IF(Q5381&gt;0,INDEX(Q5381:Q17515,MATCH(TRUE,INDEX(Q5381:Q17515="",,),0)-1),"")</f>
        <v>3</v>
      </c>
      <c r="Q5381">
        <f t="shared" si="124"/>
        <v>3</v>
      </c>
      <c r="R5381">
        <f>IF(P5381="","",0)</f>
        <v>0</v>
      </c>
    </row>
    <row r="5382" spans="1:18" x14ac:dyDescent="0.3">
      <c r="A5382" t="s">
        <v>666</v>
      </c>
      <c r="B5382" s="1">
        <v>38628</v>
      </c>
      <c r="C5382" t="s">
        <v>82</v>
      </c>
      <c r="D5382" t="s">
        <v>770</v>
      </c>
      <c r="E5382" t="s">
        <v>771</v>
      </c>
      <c r="G5382" t="s">
        <v>19</v>
      </c>
      <c r="H5382" t="s">
        <v>41</v>
      </c>
      <c r="I5382" t="s">
        <v>21</v>
      </c>
      <c r="J5382" t="s">
        <v>73</v>
      </c>
      <c r="K5382">
        <v>372</v>
      </c>
      <c r="L5382">
        <v>27.85</v>
      </c>
      <c r="M5382" t="s">
        <v>218</v>
      </c>
      <c r="N5382">
        <v>27.85</v>
      </c>
      <c r="P5382" cm="1">
        <f t="array" ref="P5382">IF(Q5382&gt;0,INDEX(Q5382:Q17516,MATCH(TRUE,INDEX(Q5382:Q17516="",,),0)-1),"")</f>
        <v>3</v>
      </c>
      <c r="Q5382">
        <f t="shared" si="124"/>
        <v>3</v>
      </c>
      <c r="R5382">
        <f>IF(P5382="","",0)</f>
        <v>0</v>
      </c>
    </row>
    <row r="5383" spans="1:18" x14ac:dyDescent="0.3">
      <c r="A5383" t="s">
        <v>666</v>
      </c>
      <c r="B5383" s="1">
        <v>38628</v>
      </c>
      <c r="C5383" t="s">
        <v>82</v>
      </c>
      <c r="D5383" t="s">
        <v>770</v>
      </c>
      <c r="E5383" t="s">
        <v>771</v>
      </c>
      <c r="G5383" s="6" t="s">
        <v>88</v>
      </c>
      <c r="H5383" t="s">
        <v>95</v>
      </c>
      <c r="I5383" t="s">
        <v>45</v>
      </c>
      <c r="J5383" t="s">
        <v>93</v>
      </c>
      <c r="K5383">
        <v>6.2</v>
      </c>
      <c r="L5383">
        <v>100</v>
      </c>
      <c r="M5383" t="s">
        <v>218</v>
      </c>
      <c r="N5383">
        <v>100</v>
      </c>
      <c r="P5383" cm="1">
        <f t="array" ref="P5383">IF(Q5383&gt;0,INDEX(Q5383:Q17517,MATCH(TRUE,INDEX(Q5383:Q17517="",,),0)-1),"")</f>
        <v>3</v>
      </c>
      <c r="Q5383">
        <f t="shared" si="124"/>
        <v>3</v>
      </c>
      <c r="R5383">
        <f>IF(P5383="","",0)</f>
        <v>0</v>
      </c>
    </row>
    <row r="5384" spans="1:18" x14ac:dyDescent="0.3">
      <c r="A5384" t="s">
        <v>666</v>
      </c>
      <c r="B5384" s="1">
        <v>38628</v>
      </c>
      <c r="C5384" t="s">
        <v>82</v>
      </c>
      <c r="D5384" t="s">
        <v>770</v>
      </c>
      <c r="E5384" t="s">
        <v>771</v>
      </c>
      <c r="G5384" s="6" t="s">
        <v>88</v>
      </c>
      <c r="H5384" t="s">
        <v>370</v>
      </c>
      <c r="I5384" t="s">
        <v>45</v>
      </c>
      <c r="J5384" t="s">
        <v>93</v>
      </c>
      <c r="K5384">
        <v>25.3</v>
      </c>
      <c r="L5384">
        <v>22</v>
      </c>
      <c r="M5384" t="s">
        <v>218</v>
      </c>
      <c r="N5384">
        <v>22</v>
      </c>
      <c r="P5384" cm="1">
        <f t="array" ref="P5384">IF(Q5384&gt;0,INDEX(Q5384:Q17518,MATCH(TRUE,INDEX(Q5384:Q17518="",,),0)-1),"")</f>
        <v>3</v>
      </c>
      <c r="Q5384">
        <f t="shared" si="124"/>
        <v>3</v>
      </c>
      <c r="R5384">
        <f>IF(P5384="","",0)</f>
        <v>0</v>
      </c>
    </row>
    <row r="5385" spans="1:18" x14ac:dyDescent="0.3">
      <c r="A5385" t="s">
        <v>666</v>
      </c>
      <c r="B5385" s="1">
        <v>38628</v>
      </c>
      <c r="C5385" t="s">
        <v>82</v>
      </c>
      <c r="D5385" t="s">
        <v>770</v>
      </c>
      <c r="E5385" t="s">
        <v>771</v>
      </c>
      <c r="G5385" s="6" t="s">
        <v>88</v>
      </c>
      <c r="H5385" t="s">
        <v>85</v>
      </c>
      <c r="I5385" t="s">
        <v>21</v>
      </c>
      <c r="J5385" t="s">
        <v>73</v>
      </c>
      <c r="K5385">
        <v>8</v>
      </c>
      <c r="L5385">
        <v>9.1999999999999993</v>
      </c>
      <c r="M5385" t="s">
        <v>218</v>
      </c>
      <c r="N5385">
        <v>9.1999999999999993</v>
      </c>
      <c r="P5385" cm="1">
        <f t="array" ref="P5385">IF(Q5385&gt;0,INDEX(Q5385:Q17519,MATCH(TRUE,INDEX(Q5385:Q17519="",,),0)-1),"")</f>
        <v>3</v>
      </c>
      <c r="Q5385">
        <f t="shared" si="124"/>
        <v>3</v>
      </c>
      <c r="R5385">
        <f>IF(P5385="","",0)</f>
        <v>0</v>
      </c>
    </row>
    <row r="5386" spans="1:18" x14ac:dyDescent="0.3">
      <c r="A5386" t="s">
        <v>666</v>
      </c>
      <c r="B5386" s="1">
        <v>38628</v>
      </c>
      <c r="C5386" t="s">
        <v>82</v>
      </c>
      <c r="D5386" t="s">
        <v>770</v>
      </c>
      <c r="E5386" t="s">
        <v>771</v>
      </c>
      <c r="G5386" s="6" t="s">
        <v>88</v>
      </c>
      <c r="H5386" t="s">
        <v>95</v>
      </c>
      <c r="I5386" t="s">
        <v>21</v>
      </c>
      <c r="J5386" t="s">
        <v>73</v>
      </c>
      <c r="K5386">
        <v>38</v>
      </c>
      <c r="L5386">
        <v>19.600000000000001</v>
      </c>
      <c r="M5386" t="s">
        <v>218</v>
      </c>
      <c r="N5386">
        <v>19.600000000000001</v>
      </c>
      <c r="P5386" cm="1">
        <f t="array" ref="P5386">IF(Q5386&gt;0,INDEX(Q5386:Q17520,MATCH(TRUE,INDEX(Q5386:Q17520="",,),0)-1),"")</f>
        <v>3</v>
      </c>
      <c r="Q5386">
        <f t="shared" si="124"/>
        <v>3</v>
      </c>
      <c r="R5386">
        <f>IF(P5386="","",0)</f>
        <v>0</v>
      </c>
    </row>
    <row r="5387" spans="1:18" x14ac:dyDescent="0.3">
      <c r="A5387" t="s">
        <v>666</v>
      </c>
      <c r="B5387" s="1">
        <v>38628</v>
      </c>
      <c r="C5387" t="s">
        <v>82</v>
      </c>
      <c r="D5387" t="s">
        <v>770</v>
      </c>
      <c r="E5387" t="s">
        <v>771</v>
      </c>
      <c r="G5387" s="6" t="s">
        <v>88</v>
      </c>
      <c r="H5387" t="s">
        <v>370</v>
      </c>
      <c r="I5387" t="s">
        <v>21</v>
      </c>
      <c r="J5387" t="s">
        <v>73</v>
      </c>
      <c r="K5387">
        <v>11</v>
      </c>
      <c r="L5387">
        <v>3.6</v>
      </c>
      <c r="M5387" t="s">
        <v>218</v>
      </c>
      <c r="N5387">
        <v>3.6</v>
      </c>
      <c r="P5387" cm="1">
        <f t="array" ref="P5387">IF(Q5387&gt;0,INDEX(Q5387:Q17521,MATCH(TRUE,INDEX(Q5387:Q17521="",,),0)-1),"")</f>
        <v>3</v>
      </c>
      <c r="Q5387">
        <f t="shared" si="124"/>
        <v>3</v>
      </c>
      <c r="R5387">
        <f>IF(P5387="","",0)</f>
        <v>0</v>
      </c>
    </row>
    <row r="5388" spans="1:18" x14ac:dyDescent="0.3">
      <c r="A5388" t="s">
        <v>666</v>
      </c>
      <c r="B5388" s="1">
        <v>38628</v>
      </c>
      <c r="C5388" t="s">
        <v>82</v>
      </c>
      <c r="D5388" t="s">
        <v>770</v>
      </c>
      <c r="E5388" t="s">
        <v>771</v>
      </c>
      <c r="G5388" s="6" t="s">
        <v>88</v>
      </c>
      <c r="H5388" t="s">
        <v>20</v>
      </c>
      <c r="I5388" t="s">
        <v>21</v>
      </c>
      <c r="J5388" t="s">
        <v>73</v>
      </c>
      <c r="K5388">
        <v>15</v>
      </c>
      <c r="L5388">
        <v>10.15</v>
      </c>
      <c r="M5388" t="s">
        <v>218</v>
      </c>
      <c r="N5388">
        <v>10.15</v>
      </c>
      <c r="P5388" cm="1">
        <f t="array" ref="P5388">IF(Q5388&gt;0,INDEX(Q5388:Q17522,MATCH(TRUE,INDEX(Q5388:Q17522="",,),0)-1),"")</f>
        <v>3</v>
      </c>
      <c r="Q5388">
        <f t="shared" si="124"/>
        <v>3</v>
      </c>
      <c r="R5388">
        <f>IF(P5388="","",0)</f>
        <v>0</v>
      </c>
    </row>
    <row r="5389" spans="1:18" x14ac:dyDescent="0.3">
      <c r="P5389" t="str" cm="1">
        <f t="array" ref="P5389">IF(Q5389&gt;0,INDEX(Q5389:Q17523,MATCH(TRUE,INDEX(Q5389:Q17523="",,),0)-1),"")</f>
        <v/>
      </c>
      <c r="R5389" t="str">
        <f>IF(P5389="","",0)</f>
        <v/>
      </c>
    </row>
    <row r="5390" spans="1:18" x14ac:dyDescent="0.3">
      <c r="A5390" t="s">
        <v>666</v>
      </c>
      <c r="B5390" s="1">
        <v>38628</v>
      </c>
      <c r="C5390" t="s">
        <v>82</v>
      </c>
      <c r="D5390" t="s">
        <v>774</v>
      </c>
      <c r="E5390" t="s">
        <v>775</v>
      </c>
      <c r="G5390" t="s">
        <v>19</v>
      </c>
      <c r="H5390" t="s">
        <v>41</v>
      </c>
      <c r="I5390" t="s">
        <v>45</v>
      </c>
      <c r="J5390" t="s">
        <v>93</v>
      </c>
      <c r="K5390">
        <v>35</v>
      </c>
      <c r="L5390">
        <v>178</v>
      </c>
      <c r="M5390" t="s">
        <v>772</v>
      </c>
      <c r="N5390">
        <v>200.1</v>
      </c>
      <c r="O5390" t="s">
        <v>24</v>
      </c>
      <c r="P5390" cm="1">
        <f t="array" ref="P5390">IF(Q5390&gt;0,INDEX(Q5390:Q17524,MATCH(TRUE,INDEX(Q5390:Q17524="",,),0)-1),"")</f>
        <v>1</v>
      </c>
      <c r="Q5390">
        <v>1</v>
      </c>
      <c r="R5390">
        <f>IF(P5390="","",0)</f>
        <v>0</v>
      </c>
    </row>
    <row r="5391" spans="1:18" x14ac:dyDescent="0.3">
      <c r="A5391" t="s">
        <v>666</v>
      </c>
      <c r="B5391" s="1">
        <v>38628</v>
      </c>
      <c r="C5391" t="s">
        <v>82</v>
      </c>
      <c r="D5391" t="s">
        <v>774</v>
      </c>
      <c r="E5391" t="s">
        <v>775</v>
      </c>
      <c r="G5391" t="s">
        <v>19</v>
      </c>
      <c r="H5391" t="s">
        <v>41</v>
      </c>
      <c r="I5391" t="s">
        <v>21</v>
      </c>
      <c r="J5391" t="s">
        <v>73</v>
      </c>
      <c r="K5391">
        <v>54</v>
      </c>
      <c r="L5391">
        <v>27.7</v>
      </c>
      <c r="M5391" t="s">
        <v>772</v>
      </c>
      <c r="N5391">
        <v>40.299999999999997</v>
      </c>
      <c r="O5391" t="s">
        <v>24</v>
      </c>
      <c r="P5391" cm="1">
        <f t="array" ref="P5391">IF(Q5391&gt;0,INDEX(Q5391:Q17525,MATCH(TRUE,INDEX(Q5391:Q17525="",,),0)-1),"")</f>
        <v>1</v>
      </c>
      <c r="Q5391">
        <v>1</v>
      </c>
      <c r="R5391">
        <f>IF(P5391="","",0)</f>
        <v>0</v>
      </c>
    </row>
    <row r="5392" spans="1:18" x14ac:dyDescent="0.3">
      <c r="A5392" t="s">
        <v>666</v>
      </c>
      <c r="B5392" s="1">
        <v>38628</v>
      </c>
      <c r="C5392" t="s">
        <v>82</v>
      </c>
      <c r="D5392" t="s">
        <v>774</v>
      </c>
      <c r="E5392" t="s">
        <v>775</v>
      </c>
      <c r="G5392" t="s">
        <v>19</v>
      </c>
      <c r="H5392" t="s">
        <v>87</v>
      </c>
      <c r="I5392" t="s">
        <v>21</v>
      </c>
      <c r="J5392" t="s">
        <v>73</v>
      </c>
      <c r="K5392">
        <v>63</v>
      </c>
      <c r="L5392">
        <v>14.25</v>
      </c>
      <c r="M5392" t="s">
        <v>772</v>
      </c>
      <c r="N5392">
        <v>20</v>
      </c>
      <c r="O5392" t="s">
        <v>24</v>
      </c>
      <c r="P5392" cm="1">
        <f t="array" ref="P5392">IF(Q5392&gt;0,INDEX(Q5392:Q17526,MATCH(TRUE,INDEX(Q5392:Q17526="",,),0)-1),"")</f>
        <v>1</v>
      </c>
      <c r="Q5392">
        <v>1</v>
      </c>
      <c r="R5392">
        <f>IF(P5392="","",0)</f>
        <v>0</v>
      </c>
    </row>
    <row r="5393" spans="1:18" x14ac:dyDescent="0.3">
      <c r="A5393" t="s">
        <v>666</v>
      </c>
      <c r="B5393" s="1">
        <v>38628</v>
      </c>
      <c r="C5393" t="s">
        <v>82</v>
      </c>
      <c r="D5393" t="s">
        <v>774</v>
      </c>
      <c r="E5393" t="s">
        <v>775</v>
      </c>
      <c r="G5393" s="6" t="s">
        <v>88</v>
      </c>
      <c r="H5393" t="s">
        <v>85</v>
      </c>
      <c r="I5393" t="s">
        <v>21</v>
      </c>
      <c r="J5393" t="s">
        <v>73</v>
      </c>
      <c r="K5393">
        <v>2</v>
      </c>
      <c r="L5393">
        <v>8.4499999999999993</v>
      </c>
      <c r="M5393" t="s">
        <v>772</v>
      </c>
      <c r="N5393">
        <v>8.4499999999999993</v>
      </c>
      <c r="O5393" t="s">
        <v>24</v>
      </c>
      <c r="P5393" cm="1">
        <f t="array" ref="P5393">IF(Q5393&gt;0,INDEX(Q5393:Q17527,MATCH(TRUE,INDEX(Q5393:Q17527="",,),0)-1),"")</f>
        <v>1</v>
      </c>
      <c r="Q5393">
        <v>1</v>
      </c>
      <c r="R5393">
        <f>IF(P5393="","",0)</f>
        <v>0</v>
      </c>
    </row>
    <row r="5394" spans="1:18" x14ac:dyDescent="0.3">
      <c r="A5394" t="s">
        <v>666</v>
      </c>
      <c r="B5394" s="1">
        <v>38628</v>
      </c>
      <c r="C5394" t="s">
        <v>82</v>
      </c>
      <c r="D5394" t="s">
        <v>774</v>
      </c>
      <c r="E5394" t="s">
        <v>775</v>
      </c>
      <c r="G5394" s="6" t="s">
        <v>88</v>
      </c>
      <c r="H5394" t="s">
        <v>67</v>
      </c>
      <c r="I5394" t="s">
        <v>21</v>
      </c>
      <c r="J5394" t="s">
        <v>73</v>
      </c>
      <c r="K5394">
        <v>4</v>
      </c>
      <c r="L5394">
        <v>4.3499999999999996</v>
      </c>
      <c r="M5394" t="s">
        <v>772</v>
      </c>
      <c r="N5394">
        <v>4.3499999999999996</v>
      </c>
      <c r="O5394" t="s">
        <v>24</v>
      </c>
      <c r="P5394" cm="1">
        <f t="array" ref="P5394">IF(Q5394&gt;0,INDEX(Q5394:Q17528,MATCH(TRUE,INDEX(Q5394:Q17528="",,),0)-1),"")</f>
        <v>1</v>
      </c>
      <c r="Q5394">
        <v>1</v>
      </c>
      <c r="R5394">
        <f>IF(P5394="","",0)</f>
        <v>0</v>
      </c>
    </row>
    <row r="5395" spans="1:18" x14ac:dyDescent="0.3">
      <c r="P5395" t="str" cm="1">
        <f t="array" ref="P5395">IF(Q5395&gt;0,INDEX(Q5395:Q17529,MATCH(TRUE,INDEX(Q5395:Q17529="",,),0)-1),"")</f>
        <v/>
      </c>
      <c r="R5395" t="str">
        <f>IF(P5395="","",0)</f>
        <v/>
      </c>
    </row>
    <row r="5396" spans="1:18" x14ac:dyDescent="0.3">
      <c r="A5396" t="s">
        <v>666</v>
      </c>
      <c r="B5396" s="1">
        <v>38628</v>
      </c>
      <c r="C5396" t="s">
        <v>82</v>
      </c>
      <c r="D5396" t="s">
        <v>776</v>
      </c>
      <c r="E5396" t="s">
        <v>777</v>
      </c>
      <c r="G5396" t="s">
        <v>19</v>
      </c>
      <c r="H5396" t="s">
        <v>41</v>
      </c>
      <c r="I5396" t="s">
        <v>45</v>
      </c>
      <c r="J5396" t="s">
        <v>93</v>
      </c>
      <c r="K5396">
        <v>43</v>
      </c>
      <c r="L5396">
        <v>198</v>
      </c>
      <c r="M5396" t="s">
        <v>778</v>
      </c>
      <c r="N5396">
        <v>260</v>
      </c>
      <c r="O5396" t="s">
        <v>24</v>
      </c>
      <c r="P5396" cm="1">
        <f t="array" ref="P5396">IF(Q5396&gt;0,INDEX(Q5396:Q17530,MATCH(TRUE,INDEX(Q5396:Q17530="",,),0)-1),"")</f>
        <v>1</v>
      </c>
      <c r="Q5396">
        <v>1</v>
      </c>
      <c r="R5396">
        <f>IF(P5396="","",0)</f>
        <v>0</v>
      </c>
    </row>
    <row r="5397" spans="1:18" x14ac:dyDescent="0.3">
      <c r="A5397" t="s">
        <v>666</v>
      </c>
      <c r="B5397" s="1">
        <v>38628</v>
      </c>
      <c r="C5397" t="s">
        <v>82</v>
      </c>
      <c r="D5397" t="s">
        <v>776</v>
      </c>
      <c r="E5397" t="s">
        <v>777</v>
      </c>
      <c r="G5397" t="s">
        <v>19</v>
      </c>
      <c r="H5397" t="s">
        <v>41</v>
      </c>
      <c r="I5397" t="s">
        <v>21</v>
      </c>
      <c r="J5397" t="s">
        <v>73</v>
      </c>
      <c r="K5397">
        <v>59</v>
      </c>
      <c r="L5397">
        <v>35.6</v>
      </c>
      <c r="M5397" t="s">
        <v>778</v>
      </c>
      <c r="N5397">
        <v>42.5</v>
      </c>
      <c r="O5397" t="s">
        <v>24</v>
      </c>
      <c r="P5397" cm="1">
        <f t="array" ref="P5397">IF(Q5397&gt;0,INDEX(Q5397:Q17531,MATCH(TRUE,INDEX(Q5397:Q17531="",,),0)-1),"")</f>
        <v>1</v>
      </c>
      <c r="Q5397">
        <v>1</v>
      </c>
      <c r="R5397">
        <f>IF(P5397="","",0)</f>
        <v>0</v>
      </c>
    </row>
    <row r="5398" spans="1:18" x14ac:dyDescent="0.3">
      <c r="A5398" t="s">
        <v>666</v>
      </c>
      <c r="B5398" s="1">
        <v>38628</v>
      </c>
      <c r="C5398" t="s">
        <v>82</v>
      </c>
      <c r="D5398" t="s">
        <v>776</v>
      </c>
      <c r="E5398" t="s">
        <v>777</v>
      </c>
      <c r="G5398" s="6" t="s">
        <v>88</v>
      </c>
      <c r="H5398" t="s">
        <v>95</v>
      </c>
      <c r="I5398" t="s">
        <v>21</v>
      </c>
      <c r="J5398" t="s">
        <v>73</v>
      </c>
      <c r="K5398">
        <v>19</v>
      </c>
      <c r="L5398">
        <v>17.3</v>
      </c>
      <c r="M5398" t="s">
        <v>778</v>
      </c>
      <c r="N5398">
        <v>17.3</v>
      </c>
      <c r="O5398" t="s">
        <v>24</v>
      </c>
      <c r="P5398" cm="1">
        <f t="array" ref="P5398">IF(Q5398&gt;0,INDEX(Q5398:Q17532,MATCH(TRUE,INDEX(Q5398:Q17532="",,),0)-1),"")</f>
        <v>1</v>
      </c>
      <c r="Q5398">
        <v>1</v>
      </c>
      <c r="R5398">
        <f>IF(P5398="","",0)</f>
        <v>0</v>
      </c>
    </row>
    <row r="5399" spans="1:18" x14ac:dyDescent="0.3">
      <c r="A5399" t="s">
        <v>666</v>
      </c>
      <c r="B5399" s="1">
        <v>38628</v>
      </c>
      <c r="C5399" t="s">
        <v>82</v>
      </c>
      <c r="D5399" t="s">
        <v>776</v>
      </c>
      <c r="E5399" t="s">
        <v>777</v>
      </c>
      <c r="G5399" s="6" t="s">
        <v>88</v>
      </c>
      <c r="H5399" t="s">
        <v>20</v>
      </c>
      <c r="I5399" t="s">
        <v>21</v>
      </c>
      <c r="J5399" t="s">
        <v>73</v>
      </c>
      <c r="K5399">
        <v>13</v>
      </c>
      <c r="L5399">
        <v>6.3</v>
      </c>
      <c r="M5399" t="s">
        <v>778</v>
      </c>
      <c r="N5399">
        <v>6.3</v>
      </c>
      <c r="O5399" t="s">
        <v>24</v>
      </c>
      <c r="P5399" cm="1">
        <f t="array" ref="P5399">IF(Q5399&gt;0,INDEX(Q5399:Q17533,MATCH(TRUE,INDEX(Q5399:Q17533="",,),0)-1),"")</f>
        <v>1</v>
      </c>
      <c r="Q5399">
        <v>1</v>
      </c>
      <c r="R5399">
        <f>IF(P5399="","",0)</f>
        <v>0</v>
      </c>
    </row>
    <row r="5400" spans="1:18" x14ac:dyDescent="0.3">
      <c r="P5400" t="str" cm="1">
        <f t="array" ref="P5400">IF(Q5400&gt;0,INDEX(Q5400:Q17534,MATCH(TRUE,INDEX(Q5400:Q17534="",,),0)-1),"")</f>
        <v/>
      </c>
      <c r="R5400" t="str">
        <f>IF(P5400="","",0)</f>
        <v/>
      </c>
    </row>
    <row r="5401" spans="1:18" x14ac:dyDescent="0.3">
      <c r="A5401" t="s">
        <v>666</v>
      </c>
      <c r="B5401" s="1">
        <v>38628</v>
      </c>
      <c r="C5401" t="s">
        <v>82</v>
      </c>
      <c r="D5401" t="s">
        <v>779</v>
      </c>
      <c r="E5401" t="s">
        <v>780</v>
      </c>
      <c r="G5401" t="s">
        <v>19</v>
      </c>
      <c r="H5401" t="s">
        <v>41</v>
      </c>
      <c r="I5401" t="s">
        <v>45</v>
      </c>
      <c r="J5401" t="s">
        <v>93</v>
      </c>
      <c r="K5401">
        <v>357.4</v>
      </c>
      <c r="L5401">
        <v>178</v>
      </c>
      <c r="M5401" t="s">
        <v>772</v>
      </c>
      <c r="N5401">
        <v>210.75</v>
      </c>
      <c r="O5401" t="s">
        <v>24</v>
      </c>
      <c r="P5401" cm="1">
        <f t="array" ref="P5401">IF(Q5401&gt;0,INDEX(Q5401:Q17535,MATCH(TRUE,INDEX(Q5401:Q17535="",,),0)-1),"")</f>
        <v>3</v>
      </c>
      <c r="Q5401">
        <v>1</v>
      </c>
      <c r="R5401">
        <f>IF(P5401="","",0)</f>
        <v>0</v>
      </c>
    </row>
    <row r="5402" spans="1:18" x14ac:dyDescent="0.3">
      <c r="A5402" t="s">
        <v>666</v>
      </c>
      <c r="B5402" s="1">
        <v>38628</v>
      </c>
      <c r="C5402" t="s">
        <v>82</v>
      </c>
      <c r="D5402" t="s">
        <v>779</v>
      </c>
      <c r="E5402" t="s">
        <v>780</v>
      </c>
      <c r="G5402" s="6" t="s">
        <v>88</v>
      </c>
      <c r="H5402" t="s">
        <v>41</v>
      </c>
      <c r="I5402" t="s">
        <v>21</v>
      </c>
      <c r="J5402" t="s">
        <v>73</v>
      </c>
      <c r="K5402">
        <v>192</v>
      </c>
      <c r="L5402">
        <v>32.9</v>
      </c>
      <c r="M5402" t="s">
        <v>772</v>
      </c>
      <c r="N5402">
        <v>32.9</v>
      </c>
      <c r="O5402" t="s">
        <v>24</v>
      </c>
      <c r="P5402" cm="1">
        <f t="array" ref="P5402">IF(Q5402&gt;0,INDEX(Q5402:Q17536,MATCH(TRUE,INDEX(Q5402:Q17536="",,),0)-1),"")</f>
        <v>3</v>
      </c>
      <c r="Q5402">
        <v>1</v>
      </c>
      <c r="R5402">
        <f>IF(P5402="","",0)</f>
        <v>0</v>
      </c>
    </row>
    <row r="5403" spans="1:18" x14ac:dyDescent="0.3">
      <c r="A5403" t="s">
        <v>666</v>
      </c>
      <c r="B5403" s="1">
        <v>38628</v>
      </c>
      <c r="C5403" t="s">
        <v>82</v>
      </c>
      <c r="D5403" t="s">
        <v>779</v>
      </c>
      <c r="E5403" t="s">
        <v>780</v>
      </c>
      <c r="G5403" t="s">
        <v>19</v>
      </c>
      <c r="H5403" t="s">
        <v>41</v>
      </c>
      <c r="I5403" t="s">
        <v>45</v>
      </c>
      <c r="J5403" t="s">
        <v>93</v>
      </c>
      <c r="K5403">
        <v>357.4</v>
      </c>
      <c r="L5403">
        <v>178</v>
      </c>
      <c r="M5403" t="s">
        <v>773</v>
      </c>
      <c r="N5403">
        <v>197.37</v>
      </c>
      <c r="P5403" cm="1">
        <f t="array" ref="P5403">IF(Q5403&gt;0,INDEX(Q5403:Q17537,MATCH(TRUE,INDEX(Q5403:Q17537="",,),0)-1),"")</f>
        <v>3</v>
      </c>
      <c r="Q5403">
        <v>2</v>
      </c>
      <c r="R5403">
        <f>IF(P5403="","",0)</f>
        <v>0</v>
      </c>
    </row>
    <row r="5404" spans="1:18" x14ac:dyDescent="0.3">
      <c r="A5404" t="s">
        <v>666</v>
      </c>
      <c r="B5404" s="1">
        <v>38628</v>
      </c>
      <c r="C5404" t="s">
        <v>82</v>
      </c>
      <c r="D5404" t="s">
        <v>779</v>
      </c>
      <c r="E5404" t="s">
        <v>780</v>
      </c>
      <c r="G5404" s="6" t="s">
        <v>88</v>
      </c>
      <c r="H5404" t="s">
        <v>41</v>
      </c>
      <c r="I5404" t="s">
        <v>21</v>
      </c>
      <c r="J5404" t="s">
        <v>73</v>
      </c>
      <c r="K5404">
        <v>192</v>
      </c>
      <c r="L5404">
        <v>32.9</v>
      </c>
      <c r="M5404" t="s">
        <v>773</v>
      </c>
      <c r="N5404">
        <v>32.9</v>
      </c>
      <c r="P5404" cm="1">
        <f t="array" ref="P5404">IF(Q5404&gt;0,INDEX(Q5404:Q17538,MATCH(TRUE,INDEX(Q5404:Q17538="",,),0)-1),"")</f>
        <v>3</v>
      </c>
      <c r="Q5404">
        <v>2</v>
      </c>
      <c r="R5404">
        <f>IF(P5404="","",0)</f>
        <v>0</v>
      </c>
    </row>
    <row r="5405" spans="1:18" x14ac:dyDescent="0.3">
      <c r="A5405" t="s">
        <v>666</v>
      </c>
      <c r="B5405" s="1">
        <v>38628</v>
      </c>
      <c r="C5405" t="s">
        <v>82</v>
      </c>
      <c r="D5405" t="s">
        <v>779</v>
      </c>
      <c r="E5405" t="s">
        <v>780</v>
      </c>
      <c r="G5405" t="s">
        <v>19</v>
      </c>
      <c r="H5405" t="s">
        <v>41</v>
      </c>
      <c r="I5405" t="s">
        <v>45</v>
      </c>
      <c r="J5405" t="s">
        <v>93</v>
      </c>
      <c r="K5405">
        <v>357.4</v>
      </c>
      <c r="L5405">
        <v>178</v>
      </c>
      <c r="M5405" t="s">
        <v>218</v>
      </c>
      <c r="N5405">
        <v>190.72</v>
      </c>
      <c r="P5405" cm="1">
        <f t="array" ref="P5405">IF(Q5405&gt;0,INDEX(Q5405:Q17539,MATCH(TRUE,INDEX(Q5405:Q17539="",,),0)-1),"")</f>
        <v>3</v>
      </c>
      <c r="Q5405">
        <v>3</v>
      </c>
      <c r="R5405">
        <f>IF(P5405="","",0)</f>
        <v>0</v>
      </c>
    </row>
    <row r="5406" spans="1:18" x14ac:dyDescent="0.3">
      <c r="A5406" t="s">
        <v>666</v>
      </c>
      <c r="B5406" s="1">
        <v>38628</v>
      </c>
      <c r="C5406" t="s">
        <v>82</v>
      </c>
      <c r="D5406" t="s">
        <v>779</v>
      </c>
      <c r="E5406" t="s">
        <v>780</v>
      </c>
      <c r="G5406" s="6" t="s">
        <v>88</v>
      </c>
      <c r="H5406" t="s">
        <v>41</v>
      </c>
      <c r="I5406" t="s">
        <v>21</v>
      </c>
      <c r="J5406" t="s">
        <v>73</v>
      </c>
      <c r="K5406">
        <v>192</v>
      </c>
      <c r="L5406">
        <v>32.9</v>
      </c>
      <c r="M5406" t="s">
        <v>218</v>
      </c>
      <c r="N5406">
        <v>32.9</v>
      </c>
      <c r="P5406" cm="1">
        <f t="array" ref="P5406">IF(Q5406&gt;0,INDEX(Q5406:Q17540,MATCH(TRUE,INDEX(Q5406:Q17540="",,),0)-1),"")</f>
        <v>3</v>
      </c>
      <c r="Q5406">
        <v>3</v>
      </c>
      <c r="R5406">
        <f>IF(P5406="","",0)</f>
        <v>0</v>
      </c>
    </row>
    <row r="5407" spans="1:18" x14ac:dyDescent="0.3">
      <c r="P5407" t="str" cm="1">
        <f t="array" ref="P5407">IF(Q5407&gt;0,INDEX(Q5407:Q17541,MATCH(TRUE,INDEX(Q5407:Q17541="",,),0)-1),"")</f>
        <v/>
      </c>
      <c r="R5407" t="str">
        <f>IF(P5407="","",0)</f>
        <v/>
      </c>
    </row>
    <row r="5408" spans="1:18" x14ac:dyDescent="0.3">
      <c r="A5408" t="s">
        <v>666</v>
      </c>
      <c r="B5408" s="1">
        <v>38645</v>
      </c>
      <c r="C5408" t="s">
        <v>82</v>
      </c>
      <c r="D5408" t="s">
        <v>781</v>
      </c>
      <c r="E5408" t="s">
        <v>782</v>
      </c>
      <c r="G5408" t="s">
        <v>19</v>
      </c>
      <c r="H5408" t="s">
        <v>128</v>
      </c>
      <c r="I5408" t="s">
        <v>21</v>
      </c>
      <c r="J5408" t="s">
        <v>73</v>
      </c>
      <c r="K5408">
        <v>71</v>
      </c>
      <c r="L5408">
        <v>15.2</v>
      </c>
      <c r="M5408" t="s">
        <v>709</v>
      </c>
      <c r="N5408">
        <v>15.2</v>
      </c>
      <c r="O5408" t="s">
        <v>24</v>
      </c>
      <c r="P5408" cm="1">
        <f t="array" ref="P5408">IF(Q5408&gt;0,INDEX(Q5408:Q17542,MATCH(TRUE,INDEX(Q5408:Q17542="",,),0)-1),"")</f>
        <v>3</v>
      </c>
      <c r="Q5408">
        <f>INT((ROW()-5408)/6)+1</f>
        <v>1</v>
      </c>
      <c r="R5408">
        <f>IF(P5408="","",0)</f>
        <v>0</v>
      </c>
    </row>
    <row r="5409" spans="1:18" x14ac:dyDescent="0.3">
      <c r="A5409" t="s">
        <v>666</v>
      </c>
      <c r="B5409" s="1">
        <v>38645</v>
      </c>
      <c r="C5409" t="s">
        <v>82</v>
      </c>
      <c r="D5409" t="s">
        <v>781</v>
      </c>
      <c r="E5409" t="s">
        <v>782</v>
      </c>
      <c r="G5409" t="s">
        <v>19</v>
      </c>
      <c r="H5409" t="s">
        <v>36</v>
      </c>
      <c r="I5409" t="s">
        <v>21</v>
      </c>
      <c r="J5409" t="s">
        <v>73</v>
      </c>
      <c r="K5409">
        <v>52</v>
      </c>
      <c r="L5409">
        <v>14.4</v>
      </c>
      <c r="M5409" t="s">
        <v>709</v>
      </c>
      <c r="N5409">
        <v>14.4</v>
      </c>
      <c r="O5409" t="s">
        <v>24</v>
      </c>
      <c r="P5409" cm="1">
        <f t="array" ref="P5409">IF(Q5409&gt;0,INDEX(Q5409:Q17543,MATCH(TRUE,INDEX(Q5409:Q17543="",,),0)-1),"")</f>
        <v>3</v>
      </c>
      <c r="Q5409">
        <f t="shared" ref="Q5409:Q5425" si="125">INT((ROW()-5408)/6)+1</f>
        <v>1</v>
      </c>
      <c r="R5409">
        <f>IF(P5409="","",0)</f>
        <v>0</v>
      </c>
    </row>
    <row r="5410" spans="1:18" x14ac:dyDescent="0.3">
      <c r="A5410" t="s">
        <v>666</v>
      </c>
      <c r="B5410" s="1">
        <v>38645</v>
      </c>
      <c r="C5410" t="s">
        <v>82</v>
      </c>
      <c r="D5410" t="s">
        <v>781</v>
      </c>
      <c r="E5410" t="s">
        <v>782</v>
      </c>
      <c r="G5410" t="s">
        <v>19</v>
      </c>
      <c r="H5410" t="s">
        <v>41</v>
      </c>
      <c r="I5410" t="s">
        <v>21</v>
      </c>
      <c r="J5410" t="s">
        <v>73</v>
      </c>
      <c r="K5410">
        <v>53</v>
      </c>
      <c r="L5410">
        <v>28.8</v>
      </c>
      <c r="M5410" t="s">
        <v>709</v>
      </c>
      <c r="N5410">
        <v>86.7</v>
      </c>
      <c r="O5410" t="s">
        <v>24</v>
      </c>
      <c r="P5410" cm="1">
        <f t="array" ref="P5410">IF(Q5410&gt;0,INDEX(Q5410:Q17544,MATCH(TRUE,INDEX(Q5410:Q17544="",,),0)-1),"")</f>
        <v>3</v>
      </c>
      <c r="Q5410">
        <f t="shared" si="125"/>
        <v>1</v>
      </c>
      <c r="R5410">
        <f>IF(P5410="","",0)</f>
        <v>0</v>
      </c>
    </row>
    <row r="5411" spans="1:18" x14ac:dyDescent="0.3">
      <c r="A5411" t="s">
        <v>666</v>
      </c>
      <c r="B5411" s="1">
        <v>38645</v>
      </c>
      <c r="C5411" t="s">
        <v>82</v>
      </c>
      <c r="D5411" t="s">
        <v>781</v>
      </c>
      <c r="E5411" t="s">
        <v>782</v>
      </c>
      <c r="G5411" t="s">
        <v>19</v>
      </c>
      <c r="H5411" t="s">
        <v>72</v>
      </c>
      <c r="I5411" t="s">
        <v>21</v>
      </c>
      <c r="J5411" t="s">
        <v>73</v>
      </c>
      <c r="K5411">
        <v>86</v>
      </c>
      <c r="L5411">
        <v>9.4</v>
      </c>
      <c r="M5411" t="s">
        <v>709</v>
      </c>
      <c r="N5411">
        <v>29.4</v>
      </c>
      <c r="O5411" t="s">
        <v>24</v>
      </c>
      <c r="P5411" cm="1">
        <f t="array" ref="P5411">IF(Q5411&gt;0,INDEX(Q5411:Q17545,MATCH(TRUE,INDEX(Q5411:Q17545="",,),0)-1),"")</f>
        <v>3</v>
      </c>
      <c r="Q5411">
        <f t="shared" si="125"/>
        <v>1</v>
      </c>
      <c r="R5411">
        <f>IF(P5411="","",0)</f>
        <v>0</v>
      </c>
    </row>
    <row r="5412" spans="1:18" x14ac:dyDescent="0.3">
      <c r="A5412" t="s">
        <v>666</v>
      </c>
      <c r="B5412" s="1">
        <v>38645</v>
      </c>
      <c r="C5412" t="s">
        <v>82</v>
      </c>
      <c r="D5412" t="s">
        <v>781</v>
      </c>
      <c r="E5412" t="s">
        <v>782</v>
      </c>
      <c r="G5412" s="6" t="s">
        <v>88</v>
      </c>
      <c r="H5412" t="s">
        <v>41</v>
      </c>
      <c r="I5412" t="s">
        <v>45</v>
      </c>
      <c r="J5412" t="s">
        <v>93</v>
      </c>
      <c r="K5412">
        <v>3.4</v>
      </c>
      <c r="L5412">
        <v>134</v>
      </c>
      <c r="M5412" t="s">
        <v>709</v>
      </c>
      <c r="N5412">
        <v>134</v>
      </c>
      <c r="O5412" t="s">
        <v>24</v>
      </c>
      <c r="P5412" cm="1">
        <f t="array" ref="P5412">IF(Q5412&gt;0,INDEX(Q5412:Q17546,MATCH(TRUE,INDEX(Q5412:Q17546="",,),0)-1),"")</f>
        <v>3</v>
      </c>
      <c r="Q5412">
        <f t="shared" si="125"/>
        <v>1</v>
      </c>
      <c r="R5412">
        <f>IF(P5412="","",0)</f>
        <v>0</v>
      </c>
    </row>
    <row r="5413" spans="1:18" x14ac:dyDescent="0.3">
      <c r="A5413" t="s">
        <v>666</v>
      </c>
      <c r="B5413" s="1">
        <v>38645</v>
      </c>
      <c r="C5413" t="s">
        <v>82</v>
      </c>
      <c r="D5413" t="s">
        <v>781</v>
      </c>
      <c r="E5413" t="s">
        <v>782</v>
      </c>
      <c r="G5413" s="6" t="s">
        <v>88</v>
      </c>
      <c r="H5413" t="s">
        <v>116</v>
      </c>
      <c r="I5413" t="s">
        <v>21</v>
      </c>
      <c r="J5413" t="s">
        <v>73</v>
      </c>
      <c r="K5413">
        <v>25</v>
      </c>
      <c r="L5413">
        <v>8.6999999999999993</v>
      </c>
      <c r="M5413" t="s">
        <v>709</v>
      </c>
      <c r="N5413">
        <v>8.6999999999999993</v>
      </c>
      <c r="O5413" t="s">
        <v>24</v>
      </c>
      <c r="P5413" cm="1">
        <f t="array" ref="P5413">IF(Q5413&gt;0,INDEX(Q5413:Q17547,MATCH(TRUE,INDEX(Q5413:Q17547="",,),0)-1),"")</f>
        <v>3</v>
      </c>
      <c r="Q5413">
        <f t="shared" si="125"/>
        <v>1</v>
      </c>
      <c r="R5413">
        <f>IF(P5413="","",0)</f>
        <v>0</v>
      </c>
    </row>
    <row r="5414" spans="1:18" x14ac:dyDescent="0.3">
      <c r="A5414" t="s">
        <v>666</v>
      </c>
      <c r="B5414" s="1">
        <v>38645</v>
      </c>
      <c r="C5414" t="s">
        <v>82</v>
      </c>
      <c r="D5414" t="s">
        <v>781</v>
      </c>
      <c r="E5414" t="s">
        <v>782</v>
      </c>
      <c r="G5414" t="s">
        <v>19</v>
      </c>
      <c r="H5414" t="s">
        <v>128</v>
      </c>
      <c r="I5414" t="s">
        <v>21</v>
      </c>
      <c r="J5414" t="s">
        <v>73</v>
      </c>
      <c r="K5414">
        <v>71</v>
      </c>
      <c r="L5414">
        <v>15.2</v>
      </c>
      <c r="M5414" t="s">
        <v>173</v>
      </c>
      <c r="N5414">
        <v>20</v>
      </c>
      <c r="P5414" cm="1">
        <f t="array" ref="P5414">IF(Q5414&gt;0,INDEX(Q5414:Q17548,MATCH(TRUE,INDEX(Q5414:Q17548="",,),0)-1),"")</f>
        <v>3</v>
      </c>
      <c r="Q5414">
        <f t="shared" si="125"/>
        <v>2</v>
      </c>
      <c r="R5414">
        <f>IF(P5414="","",0)</f>
        <v>0</v>
      </c>
    </row>
    <row r="5415" spans="1:18" x14ac:dyDescent="0.3">
      <c r="A5415" t="s">
        <v>666</v>
      </c>
      <c r="B5415" s="1">
        <v>38645</v>
      </c>
      <c r="C5415" t="s">
        <v>82</v>
      </c>
      <c r="D5415" t="s">
        <v>781</v>
      </c>
      <c r="E5415" t="s">
        <v>782</v>
      </c>
      <c r="G5415" t="s">
        <v>19</v>
      </c>
      <c r="H5415" t="s">
        <v>36</v>
      </c>
      <c r="I5415" t="s">
        <v>21</v>
      </c>
      <c r="J5415" t="s">
        <v>73</v>
      </c>
      <c r="K5415">
        <v>52</v>
      </c>
      <c r="L5415">
        <v>14.4</v>
      </c>
      <c r="M5415" t="s">
        <v>173</v>
      </c>
      <c r="N5415">
        <v>19</v>
      </c>
      <c r="P5415" cm="1">
        <f t="array" ref="P5415">IF(Q5415&gt;0,INDEX(Q5415:Q17549,MATCH(TRUE,INDEX(Q5415:Q17549="",,),0)-1),"")</f>
        <v>3</v>
      </c>
      <c r="Q5415">
        <f t="shared" si="125"/>
        <v>2</v>
      </c>
      <c r="R5415">
        <f>IF(P5415="","",0)</f>
        <v>0</v>
      </c>
    </row>
    <row r="5416" spans="1:18" x14ac:dyDescent="0.3">
      <c r="A5416" t="s">
        <v>666</v>
      </c>
      <c r="B5416" s="1">
        <v>38645</v>
      </c>
      <c r="C5416" t="s">
        <v>82</v>
      </c>
      <c r="D5416" t="s">
        <v>781</v>
      </c>
      <c r="E5416" t="s">
        <v>782</v>
      </c>
      <c r="G5416" t="s">
        <v>19</v>
      </c>
      <c r="H5416" t="s">
        <v>41</v>
      </c>
      <c r="I5416" t="s">
        <v>21</v>
      </c>
      <c r="J5416" t="s">
        <v>73</v>
      </c>
      <c r="K5416">
        <v>53</v>
      </c>
      <c r="L5416">
        <v>28.8</v>
      </c>
      <c r="M5416" t="s">
        <v>173</v>
      </c>
      <c r="N5416">
        <v>35.5</v>
      </c>
      <c r="P5416" cm="1">
        <f t="array" ref="P5416">IF(Q5416&gt;0,INDEX(Q5416:Q17550,MATCH(TRUE,INDEX(Q5416:Q17550="",,),0)-1),"")</f>
        <v>3</v>
      </c>
      <c r="Q5416">
        <f t="shared" si="125"/>
        <v>2</v>
      </c>
      <c r="R5416">
        <f>IF(P5416="","",0)</f>
        <v>0</v>
      </c>
    </row>
    <row r="5417" spans="1:18" x14ac:dyDescent="0.3">
      <c r="A5417" t="s">
        <v>666</v>
      </c>
      <c r="B5417" s="1">
        <v>38645</v>
      </c>
      <c r="C5417" t="s">
        <v>82</v>
      </c>
      <c r="D5417" t="s">
        <v>781</v>
      </c>
      <c r="E5417" t="s">
        <v>782</v>
      </c>
      <c r="G5417" t="s">
        <v>19</v>
      </c>
      <c r="H5417" t="s">
        <v>72</v>
      </c>
      <c r="I5417" t="s">
        <v>21</v>
      </c>
      <c r="J5417" t="s">
        <v>73</v>
      </c>
      <c r="K5417">
        <v>86</v>
      </c>
      <c r="L5417">
        <v>9.4</v>
      </c>
      <c r="M5417" t="s">
        <v>173</v>
      </c>
      <c r="N5417">
        <v>13</v>
      </c>
      <c r="P5417" cm="1">
        <f t="array" ref="P5417">IF(Q5417&gt;0,INDEX(Q5417:Q17551,MATCH(TRUE,INDEX(Q5417:Q17551="",,),0)-1),"")</f>
        <v>3</v>
      </c>
      <c r="Q5417">
        <f t="shared" si="125"/>
        <v>2</v>
      </c>
      <c r="R5417">
        <f>IF(P5417="","",0)</f>
        <v>0</v>
      </c>
    </row>
    <row r="5418" spans="1:18" x14ac:dyDescent="0.3">
      <c r="A5418" t="s">
        <v>666</v>
      </c>
      <c r="B5418" s="1">
        <v>38645</v>
      </c>
      <c r="C5418" t="s">
        <v>82</v>
      </c>
      <c r="D5418" t="s">
        <v>781</v>
      </c>
      <c r="E5418" t="s">
        <v>782</v>
      </c>
      <c r="G5418" s="6" t="s">
        <v>88</v>
      </c>
      <c r="H5418" t="s">
        <v>41</v>
      </c>
      <c r="I5418" t="s">
        <v>45</v>
      </c>
      <c r="J5418" t="s">
        <v>93</v>
      </c>
      <c r="K5418">
        <v>3.4</v>
      </c>
      <c r="L5418">
        <v>134</v>
      </c>
      <c r="M5418" t="s">
        <v>173</v>
      </c>
      <c r="N5418">
        <v>134</v>
      </c>
      <c r="P5418" cm="1">
        <f t="array" ref="P5418">IF(Q5418&gt;0,INDEX(Q5418:Q17552,MATCH(TRUE,INDEX(Q5418:Q17552="",,),0)-1),"")</f>
        <v>3</v>
      </c>
      <c r="Q5418">
        <f t="shared" si="125"/>
        <v>2</v>
      </c>
      <c r="R5418">
        <f>IF(P5418="","",0)</f>
        <v>0</v>
      </c>
    </row>
    <row r="5419" spans="1:18" x14ac:dyDescent="0.3">
      <c r="A5419" t="s">
        <v>666</v>
      </c>
      <c r="B5419" s="1">
        <v>38645</v>
      </c>
      <c r="C5419" t="s">
        <v>82</v>
      </c>
      <c r="D5419" t="s">
        <v>781</v>
      </c>
      <c r="E5419" t="s">
        <v>782</v>
      </c>
      <c r="G5419" s="6" t="s">
        <v>88</v>
      </c>
      <c r="H5419" t="s">
        <v>116</v>
      </c>
      <c r="I5419" t="s">
        <v>21</v>
      </c>
      <c r="J5419" t="s">
        <v>73</v>
      </c>
      <c r="K5419">
        <v>25</v>
      </c>
      <c r="L5419">
        <v>8.6999999999999993</v>
      </c>
      <c r="M5419" t="s">
        <v>173</v>
      </c>
      <c r="N5419">
        <v>8.6999999999999993</v>
      </c>
      <c r="P5419" cm="1">
        <f t="array" ref="P5419">IF(Q5419&gt;0,INDEX(Q5419:Q17553,MATCH(TRUE,INDEX(Q5419:Q17553="",,),0)-1),"")</f>
        <v>3</v>
      </c>
      <c r="Q5419">
        <f t="shared" si="125"/>
        <v>2</v>
      </c>
      <c r="R5419">
        <f>IF(P5419="","",0)</f>
        <v>0</v>
      </c>
    </row>
    <row r="5420" spans="1:18" x14ac:dyDescent="0.3">
      <c r="A5420" t="s">
        <v>666</v>
      </c>
      <c r="B5420" s="1">
        <v>38645</v>
      </c>
      <c r="C5420" t="s">
        <v>82</v>
      </c>
      <c r="D5420" t="s">
        <v>781</v>
      </c>
      <c r="E5420" t="s">
        <v>782</v>
      </c>
      <c r="G5420" t="s">
        <v>19</v>
      </c>
      <c r="H5420" t="s">
        <v>128</v>
      </c>
      <c r="I5420" t="s">
        <v>21</v>
      </c>
      <c r="J5420" t="s">
        <v>73</v>
      </c>
      <c r="K5420">
        <v>71</v>
      </c>
      <c r="L5420">
        <v>15.2</v>
      </c>
      <c r="M5420" t="s">
        <v>211</v>
      </c>
      <c r="N5420">
        <v>24.4</v>
      </c>
      <c r="P5420" cm="1">
        <f t="array" ref="P5420">IF(Q5420&gt;0,INDEX(Q5420:Q17554,MATCH(TRUE,INDEX(Q5420:Q17554="",,),0)-1),"")</f>
        <v>3</v>
      </c>
      <c r="Q5420">
        <f t="shared" si="125"/>
        <v>3</v>
      </c>
      <c r="R5420">
        <f>IF(P5420="","",0)</f>
        <v>0</v>
      </c>
    </row>
    <row r="5421" spans="1:18" x14ac:dyDescent="0.3">
      <c r="A5421" t="s">
        <v>666</v>
      </c>
      <c r="B5421" s="1">
        <v>38645</v>
      </c>
      <c r="C5421" t="s">
        <v>82</v>
      </c>
      <c r="D5421" t="s">
        <v>781</v>
      </c>
      <c r="E5421" t="s">
        <v>782</v>
      </c>
      <c r="G5421" t="s">
        <v>19</v>
      </c>
      <c r="H5421" t="s">
        <v>36</v>
      </c>
      <c r="I5421" t="s">
        <v>21</v>
      </c>
      <c r="J5421" t="s">
        <v>73</v>
      </c>
      <c r="K5421">
        <v>52</v>
      </c>
      <c r="L5421">
        <v>14.4</v>
      </c>
      <c r="M5421" t="s">
        <v>211</v>
      </c>
      <c r="N5421">
        <v>14.4</v>
      </c>
      <c r="P5421" cm="1">
        <f t="array" ref="P5421">IF(Q5421&gt;0,INDEX(Q5421:Q17555,MATCH(TRUE,INDEX(Q5421:Q17555="",,),0)-1),"")</f>
        <v>3</v>
      </c>
      <c r="Q5421">
        <f t="shared" si="125"/>
        <v>3</v>
      </c>
      <c r="R5421">
        <f>IF(P5421="","",0)</f>
        <v>0</v>
      </c>
    </row>
    <row r="5422" spans="1:18" x14ac:dyDescent="0.3">
      <c r="A5422" t="s">
        <v>666</v>
      </c>
      <c r="B5422" s="1">
        <v>38645</v>
      </c>
      <c r="C5422" t="s">
        <v>82</v>
      </c>
      <c r="D5422" t="s">
        <v>781</v>
      </c>
      <c r="E5422" t="s">
        <v>782</v>
      </c>
      <c r="G5422" t="s">
        <v>19</v>
      </c>
      <c r="H5422" t="s">
        <v>41</v>
      </c>
      <c r="I5422" t="s">
        <v>21</v>
      </c>
      <c r="J5422" t="s">
        <v>73</v>
      </c>
      <c r="K5422">
        <v>53</v>
      </c>
      <c r="L5422">
        <v>28.8</v>
      </c>
      <c r="M5422" t="s">
        <v>211</v>
      </c>
      <c r="N5422">
        <v>28.8</v>
      </c>
      <c r="P5422" cm="1">
        <f t="array" ref="P5422">IF(Q5422&gt;0,INDEX(Q5422:Q17556,MATCH(TRUE,INDEX(Q5422:Q17556="",,),0)-1),"")</f>
        <v>3</v>
      </c>
      <c r="Q5422">
        <f t="shared" si="125"/>
        <v>3</v>
      </c>
      <c r="R5422">
        <f>IF(P5422="","",0)</f>
        <v>0</v>
      </c>
    </row>
    <row r="5423" spans="1:18" x14ac:dyDescent="0.3">
      <c r="A5423" t="s">
        <v>666</v>
      </c>
      <c r="B5423" s="1">
        <v>38645</v>
      </c>
      <c r="C5423" t="s">
        <v>82</v>
      </c>
      <c r="D5423" t="s">
        <v>781</v>
      </c>
      <c r="E5423" t="s">
        <v>782</v>
      </c>
      <c r="G5423" t="s">
        <v>19</v>
      </c>
      <c r="H5423" t="s">
        <v>72</v>
      </c>
      <c r="I5423" t="s">
        <v>21</v>
      </c>
      <c r="J5423" t="s">
        <v>73</v>
      </c>
      <c r="K5423">
        <v>86</v>
      </c>
      <c r="L5423">
        <v>9.4</v>
      </c>
      <c r="M5423" t="s">
        <v>211</v>
      </c>
      <c r="N5423">
        <v>9.4</v>
      </c>
      <c r="P5423" cm="1">
        <f t="array" ref="P5423">IF(Q5423&gt;0,INDEX(Q5423:Q17557,MATCH(TRUE,INDEX(Q5423:Q17557="",,),0)-1),"")</f>
        <v>3</v>
      </c>
      <c r="Q5423">
        <f t="shared" si="125"/>
        <v>3</v>
      </c>
      <c r="R5423">
        <f>IF(P5423="","",0)</f>
        <v>0</v>
      </c>
    </row>
    <row r="5424" spans="1:18" x14ac:dyDescent="0.3">
      <c r="A5424" t="s">
        <v>666</v>
      </c>
      <c r="B5424" s="1">
        <v>38645</v>
      </c>
      <c r="C5424" t="s">
        <v>82</v>
      </c>
      <c r="D5424" t="s">
        <v>781</v>
      </c>
      <c r="E5424" t="s">
        <v>782</v>
      </c>
      <c r="G5424" s="6" t="s">
        <v>88</v>
      </c>
      <c r="H5424" t="s">
        <v>41</v>
      </c>
      <c r="I5424" t="s">
        <v>45</v>
      </c>
      <c r="J5424" t="s">
        <v>93</v>
      </c>
      <c r="K5424">
        <v>3.4</v>
      </c>
      <c r="L5424">
        <v>134</v>
      </c>
      <c r="M5424" t="s">
        <v>211</v>
      </c>
      <c r="N5424">
        <v>134</v>
      </c>
      <c r="P5424" cm="1">
        <f t="array" ref="P5424">IF(Q5424&gt;0,INDEX(Q5424:Q17558,MATCH(TRUE,INDEX(Q5424:Q17558="",,),0)-1),"")</f>
        <v>3</v>
      </c>
      <c r="Q5424">
        <f t="shared" si="125"/>
        <v>3</v>
      </c>
      <c r="R5424">
        <f>IF(P5424="","",0)</f>
        <v>0</v>
      </c>
    </row>
    <row r="5425" spans="1:18" x14ac:dyDescent="0.3">
      <c r="A5425" t="s">
        <v>666</v>
      </c>
      <c r="B5425" s="1">
        <v>38645</v>
      </c>
      <c r="C5425" t="s">
        <v>82</v>
      </c>
      <c r="D5425" t="s">
        <v>781</v>
      </c>
      <c r="E5425" t="s">
        <v>782</v>
      </c>
      <c r="G5425" s="6" t="s">
        <v>88</v>
      </c>
      <c r="H5425" t="s">
        <v>116</v>
      </c>
      <c r="I5425" t="s">
        <v>21</v>
      </c>
      <c r="J5425" t="s">
        <v>73</v>
      </c>
      <c r="K5425">
        <v>25</v>
      </c>
      <c r="L5425">
        <v>8.6999999999999993</v>
      </c>
      <c r="M5425" t="s">
        <v>211</v>
      </c>
      <c r="N5425">
        <v>8.6999999999999993</v>
      </c>
      <c r="P5425" cm="1">
        <f t="array" ref="P5425">IF(Q5425&gt;0,INDEX(Q5425:Q17559,MATCH(TRUE,INDEX(Q5425:Q17559="",,),0)-1),"")</f>
        <v>3</v>
      </c>
      <c r="Q5425">
        <f t="shared" si="125"/>
        <v>3</v>
      </c>
      <c r="R5425">
        <f>IF(P5425="","",0)</f>
        <v>0</v>
      </c>
    </row>
    <row r="5426" spans="1:18" x14ac:dyDescent="0.3">
      <c r="P5426" t="str" cm="1">
        <f t="array" ref="P5426">IF(Q5426&gt;0,INDEX(Q5426:Q17560,MATCH(TRUE,INDEX(Q5426:Q17560="",,),0)-1),"")</f>
        <v/>
      </c>
      <c r="R5426" t="str">
        <f>IF(P5426="","",0)</f>
        <v/>
      </c>
    </row>
    <row r="5427" spans="1:18" x14ac:dyDescent="0.3">
      <c r="A5427" t="s">
        <v>666</v>
      </c>
      <c r="B5427" s="1">
        <v>38645</v>
      </c>
      <c r="C5427" t="s">
        <v>82</v>
      </c>
      <c r="D5427" t="s">
        <v>783</v>
      </c>
      <c r="E5427" t="s">
        <v>784</v>
      </c>
      <c r="G5427" t="s">
        <v>19</v>
      </c>
      <c r="H5427" t="s">
        <v>92</v>
      </c>
      <c r="I5427" t="s">
        <v>45</v>
      </c>
      <c r="J5427" t="s">
        <v>93</v>
      </c>
      <c r="K5427">
        <v>27.2</v>
      </c>
      <c r="L5427">
        <v>245</v>
      </c>
      <c r="M5427" t="s">
        <v>701</v>
      </c>
      <c r="N5427">
        <v>2591.09</v>
      </c>
      <c r="O5427" t="s">
        <v>24</v>
      </c>
      <c r="P5427" cm="1">
        <f t="array" ref="P5427">IF(Q5427&gt;0,INDEX(Q5427:Q17561,MATCH(TRUE,INDEX(Q5427:Q17561="",,),0)-1),"")</f>
        <v>8</v>
      </c>
      <c r="Q5427">
        <f>INT((ROW()-5427)/9)+1</f>
        <v>1</v>
      </c>
      <c r="R5427">
        <f>IF(P5427="","",0)</f>
        <v>0</v>
      </c>
    </row>
    <row r="5428" spans="1:18" x14ac:dyDescent="0.3">
      <c r="A5428" t="s">
        <v>666</v>
      </c>
      <c r="B5428" s="1">
        <v>38645</v>
      </c>
      <c r="C5428" t="s">
        <v>82</v>
      </c>
      <c r="D5428" t="s">
        <v>783</v>
      </c>
      <c r="E5428" t="s">
        <v>784</v>
      </c>
      <c r="G5428" t="s">
        <v>19</v>
      </c>
      <c r="H5428" t="s">
        <v>85</v>
      </c>
      <c r="I5428" t="s">
        <v>21</v>
      </c>
      <c r="J5428" t="s">
        <v>73</v>
      </c>
      <c r="K5428">
        <v>693</v>
      </c>
      <c r="L5428">
        <v>10.1</v>
      </c>
      <c r="M5428" t="s">
        <v>701</v>
      </c>
      <c r="N5428">
        <v>10.1</v>
      </c>
      <c r="O5428" t="s">
        <v>24</v>
      </c>
      <c r="P5428" cm="1">
        <f t="array" ref="P5428">IF(Q5428&gt;0,INDEX(Q5428:Q17562,MATCH(TRUE,INDEX(Q5428:Q17562="",,),0)-1),"")</f>
        <v>8</v>
      </c>
      <c r="Q5428">
        <f t="shared" ref="Q5428:Q5491" si="126">INT((ROW()-5427)/9)+1</f>
        <v>1</v>
      </c>
      <c r="R5428">
        <f>IF(P5428="","",0)</f>
        <v>0</v>
      </c>
    </row>
    <row r="5429" spans="1:18" x14ac:dyDescent="0.3">
      <c r="A5429" t="s">
        <v>666</v>
      </c>
      <c r="B5429" s="1">
        <v>38645</v>
      </c>
      <c r="C5429" t="s">
        <v>82</v>
      </c>
      <c r="D5429" t="s">
        <v>783</v>
      </c>
      <c r="E5429" t="s">
        <v>784</v>
      </c>
      <c r="G5429" t="s">
        <v>19</v>
      </c>
      <c r="H5429" t="s">
        <v>128</v>
      </c>
      <c r="I5429" t="s">
        <v>21</v>
      </c>
      <c r="J5429" t="s">
        <v>73</v>
      </c>
      <c r="K5429">
        <v>1275</v>
      </c>
      <c r="L5429">
        <v>16.399999999999999</v>
      </c>
      <c r="M5429" t="s">
        <v>701</v>
      </c>
      <c r="N5429">
        <v>16.399999999999999</v>
      </c>
      <c r="O5429" t="s">
        <v>24</v>
      </c>
      <c r="P5429" cm="1">
        <f t="array" ref="P5429">IF(Q5429&gt;0,INDEX(Q5429:Q17563,MATCH(TRUE,INDEX(Q5429:Q17563="",,),0)-1),"")</f>
        <v>8</v>
      </c>
      <c r="Q5429">
        <f t="shared" si="126"/>
        <v>1</v>
      </c>
      <c r="R5429">
        <f>IF(P5429="","",0)</f>
        <v>0</v>
      </c>
    </row>
    <row r="5430" spans="1:18" x14ac:dyDescent="0.3">
      <c r="A5430" t="s">
        <v>666</v>
      </c>
      <c r="B5430" s="1">
        <v>38645</v>
      </c>
      <c r="C5430" t="s">
        <v>82</v>
      </c>
      <c r="D5430" t="s">
        <v>783</v>
      </c>
      <c r="E5430" t="s">
        <v>784</v>
      </c>
      <c r="G5430" t="s">
        <v>19</v>
      </c>
      <c r="H5430" t="s">
        <v>36</v>
      </c>
      <c r="I5430" t="s">
        <v>21</v>
      </c>
      <c r="J5430" t="s">
        <v>73</v>
      </c>
      <c r="K5430">
        <v>391</v>
      </c>
      <c r="L5430">
        <v>17.8</v>
      </c>
      <c r="M5430" t="s">
        <v>701</v>
      </c>
      <c r="N5430">
        <v>17.8</v>
      </c>
      <c r="O5430" t="s">
        <v>24</v>
      </c>
      <c r="P5430" cm="1">
        <f t="array" ref="P5430">IF(Q5430&gt;0,INDEX(Q5430:Q17564,MATCH(TRUE,INDEX(Q5430:Q17564="",,),0)-1),"")</f>
        <v>8</v>
      </c>
      <c r="Q5430">
        <f t="shared" si="126"/>
        <v>1</v>
      </c>
      <c r="R5430">
        <f>IF(P5430="","",0)</f>
        <v>0</v>
      </c>
    </row>
    <row r="5431" spans="1:18" x14ac:dyDescent="0.3">
      <c r="A5431" t="s">
        <v>666</v>
      </c>
      <c r="B5431" s="1">
        <v>38645</v>
      </c>
      <c r="C5431" t="s">
        <v>82</v>
      </c>
      <c r="D5431" t="s">
        <v>783</v>
      </c>
      <c r="E5431" t="s">
        <v>784</v>
      </c>
      <c r="G5431" s="6" t="s">
        <v>88</v>
      </c>
      <c r="H5431" t="s">
        <v>85</v>
      </c>
      <c r="I5431" t="s">
        <v>45</v>
      </c>
      <c r="J5431" t="s">
        <v>93</v>
      </c>
      <c r="K5431">
        <v>19.2</v>
      </c>
      <c r="L5431">
        <v>65</v>
      </c>
      <c r="M5431" t="s">
        <v>701</v>
      </c>
      <c r="N5431">
        <v>65</v>
      </c>
      <c r="O5431" t="s">
        <v>24</v>
      </c>
      <c r="P5431" cm="1">
        <f t="array" ref="P5431">IF(Q5431&gt;0,INDEX(Q5431:Q17565,MATCH(TRUE,INDEX(Q5431:Q17565="",,),0)-1),"")</f>
        <v>8</v>
      </c>
      <c r="Q5431">
        <f t="shared" si="126"/>
        <v>1</v>
      </c>
      <c r="R5431">
        <f>IF(P5431="","",0)</f>
        <v>0</v>
      </c>
    </row>
    <row r="5432" spans="1:18" x14ac:dyDescent="0.3">
      <c r="A5432" t="s">
        <v>666</v>
      </c>
      <c r="B5432" s="1">
        <v>38645</v>
      </c>
      <c r="C5432" t="s">
        <v>82</v>
      </c>
      <c r="D5432" t="s">
        <v>783</v>
      </c>
      <c r="E5432" t="s">
        <v>784</v>
      </c>
      <c r="G5432" s="6" t="s">
        <v>88</v>
      </c>
      <c r="H5432" t="s">
        <v>128</v>
      </c>
      <c r="I5432" t="s">
        <v>45</v>
      </c>
      <c r="J5432" t="s">
        <v>93</v>
      </c>
      <c r="K5432">
        <v>72.2</v>
      </c>
      <c r="L5432">
        <v>39</v>
      </c>
      <c r="M5432" t="s">
        <v>701</v>
      </c>
      <c r="N5432">
        <v>39</v>
      </c>
      <c r="O5432" t="s">
        <v>24</v>
      </c>
      <c r="P5432" cm="1">
        <f t="array" ref="P5432">IF(Q5432&gt;0,INDEX(Q5432:Q17566,MATCH(TRUE,INDEX(Q5432:Q17566="",,),0)-1),"")</f>
        <v>8</v>
      </c>
      <c r="Q5432">
        <f t="shared" si="126"/>
        <v>1</v>
      </c>
      <c r="R5432">
        <f>IF(P5432="","",0)</f>
        <v>0</v>
      </c>
    </row>
    <row r="5433" spans="1:18" x14ac:dyDescent="0.3">
      <c r="A5433" t="s">
        <v>666</v>
      </c>
      <c r="B5433" s="1">
        <v>38645</v>
      </c>
      <c r="C5433" t="s">
        <v>82</v>
      </c>
      <c r="D5433" t="s">
        <v>783</v>
      </c>
      <c r="E5433" t="s">
        <v>784</v>
      </c>
      <c r="G5433" s="6" t="s">
        <v>88</v>
      </c>
      <c r="H5433" t="s">
        <v>36</v>
      </c>
      <c r="I5433" t="s">
        <v>45</v>
      </c>
      <c r="J5433" t="s">
        <v>93</v>
      </c>
      <c r="K5433">
        <v>37.4</v>
      </c>
      <c r="L5433">
        <v>52</v>
      </c>
      <c r="M5433" t="s">
        <v>701</v>
      </c>
      <c r="N5433">
        <v>52</v>
      </c>
      <c r="O5433" t="s">
        <v>24</v>
      </c>
      <c r="P5433" cm="1">
        <f t="array" ref="P5433">IF(Q5433&gt;0,INDEX(Q5433:Q17567,MATCH(TRUE,INDEX(Q5433:Q17567="",,),0)-1),"")</f>
        <v>8</v>
      </c>
      <c r="Q5433">
        <f t="shared" si="126"/>
        <v>1</v>
      </c>
      <c r="R5433">
        <f>IF(P5433="","",0)</f>
        <v>0</v>
      </c>
    </row>
    <row r="5434" spans="1:18" x14ac:dyDescent="0.3">
      <c r="A5434" t="s">
        <v>666</v>
      </c>
      <c r="B5434" s="1">
        <v>38645</v>
      </c>
      <c r="C5434" t="s">
        <v>82</v>
      </c>
      <c r="D5434" t="s">
        <v>783</v>
      </c>
      <c r="E5434" t="s">
        <v>784</v>
      </c>
      <c r="G5434" s="6" t="s">
        <v>88</v>
      </c>
      <c r="H5434" t="s">
        <v>41</v>
      </c>
      <c r="I5434" t="s">
        <v>21</v>
      </c>
      <c r="J5434" t="s">
        <v>73</v>
      </c>
      <c r="K5434">
        <v>32</v>
      </c>
      <c r="L5434">
        <v>35.5</v>
      </c>
      <c r="M5434" t="s">
        <v>701</v>
      </c>
      <c r="N5434">
        <v>35.5</v>
      </c>
      <c r="O5434" t="s">
        <v>24</v>
      </c>
      <c r="P5434" cm="1">
        <f t="array" ref="P5434">IF(Q5434&gt;0,INDEX(Q5434:Q17568,MATCH(TRUE,INDEX(Q5434:Q17568="",,),0)-1),"")</f>
        <v>8</v>
      </c>
      <c r="Q5434">
        <f t="shared" si="126"/>
        <v>1</v>
      </c>
      <c r="R5434">
        <f>IF(P5434="","",0)</f>
        <v>0</v>
      </c>
    </row>
    <row r="5435" spans="1:18" x14ac:dyDescent="0.3">
      <c r="A5435" t="s">
        <v>666</v>
      </c>
      <c r="B5435" s="1">
        <v>38645</v>
      </c>
      <c r="C5435" t="s">
        <v>82</v>
      </c>
      <c r="D5435" t="s">
        <v>783</v>
      </c>
      <c r="E5435" t="s">
        <v>784</v>
      </c>
      <c r="G5435" s="6" t="s">
        <v>88</v>
      </c>
      <c r="H5435" t="s">
        <v>20</v>
      </c>
      <c r="I5435" t="s">
        <v>21</v>
      </c>
      <c r="J5435" t="s">
        <v>73</v>
      </c>
      <c r="K5435">
        <v>205</v>
      </c>
      <c r="L5435">
        <v>9.6</v>
      </c>
      <c r="M5435" t="s">
        <v>701</v>
      </c>
      <c r="N5435">
        <v>9.6</v>
      </c>
      <c r="O5435" t="s">
        <v>24</v>
      </c>
      <c r="P5435" cm="1">
        <f t="array" ref="P5435">IF(Q5435&gt;0,INDEX(Q5435:Q17569,MATCH(TRUE,INDEX(Q5435:Q17569="",,),0)-1),"")</f>
        <v>8</v>
      </c>
      <c r="Q5435">
        <f t="shared" si="126"/>
        <v>1</v>
      </c>
      <c r="R5435">
        <f>IF(P5435="","",0)</f>
        <v>0</v>
      </c>
    </row>
    <row r="5436" spans="1:18" x14ac:dyDescent="0.3">
      <c r="A5436" t="s">
        <v>666</v>
      </c>
      <c r="B5436" s="1">
        <v>38645</v>
      </c>
      <c r="C5436" t="s">
        <v>82</v>
      </c>
      <c r="D5436" t="s">
        <v>783</v>
      </c>
      <c r="E5436" t="s">
        <v>784</v>
      </c>
      <c r="G5436" t="s">
        <v>19</v>
      </c>
      <c r="H5436" t="s">
        <v>92</v>
      </c>
      <c r="I5436" t="s">
        <v>45</v>
      </c>
      <c r="J5436" t="s">
        <v>93</v>
      </c>
      <c r="K5436">
        <v>27.2</v>
      </c>
      <c r="L5436">
        <v>245</v>
      </c>
      <c r="M5436" t="s">
        <v>657</v>
      </c>
      <c r="N5436">
        <v>2525</v>
      </c>
      <c r="P5436" cm="1">
        <f t="array" ref="P5436">IF(Q5436&gt;0,INDEX(Q5436:Q17570,MATCH(TRUE,INDEX(Q5436:Q17570="",,),0)-1),"")</f>
        <v>8</v>
      </c>
      <c r="Q5436">
        <f t="shared" si="126"/>
        <v>2</v>
      </c>
      <c r="R5436">
        <f>IF(P5436="","",0)</f>
        <v>0</v>
      </c>
    </row>
    <row r="5437" spans="1:18" x14ac:dyDescent="0.3">
      <c r="A5437" t="s">
        <v>666</v>
      </c>
      <c r="B5437" s="1">
        <v>38645</v>
      </c>
      <c r="C5437" t="s">
        <v>82</v>
      </c>
      <c r="D5437" t="s">
        <v>783</v>
      </c>
      <c r="E5437" t="s">
        <v>784</v>
      </c>
      <c r="G5437" t="s">
        <v>19</v>
      </c>
      <c r="H5437" t="s">
        <v>85</v>
      </c>
      <c r="I5437" t="s">
        <v>21</v>
      </c>
      <c r="J5437" t="s">
        <v>73</v>
      </c>
      <c r="K5437">
        <v>693</v>
      </c>
      <c r="L5437">
        <v>10.1</v>
      </c>
      <c r="M5437" t="s">
        <v>657</v>
      </c>
      <c r="N5437">
        <v>10.1</v>
      </c>
      <c r="P5437" cm="1">
        <f t="array" ref="P5437">IF(Q5437&gt;0,INDEX(Q5437:Q17571,MATCH(TRUE,INDEX(Q5437:Q17571="",,),0)-1),"")</f>
        <v>8</v>
      </c>
      <c r="Q5437">
        <f t="shared" si="126"/>
        <v>2</v>
      </c>
      <c r="R5437">
        <f>IF(P5437="","",0)</f>
        <v>0</v>
      </c>
    </row>
    <row r="5438" spans="1:18" x14ac:dyDescent="0.3">
      <c r="A5438" t="s">
        <v>666</v>
      </c>
      <c r="B5438" s="1">
        <v>38645</v>
      </c>
      <c r="C5438" t="s">
        <v>82</v>
      </c>
      <c r="D5438" t="s">
        <v>783</v>
      </c>
      <c r="E5438" t="s">
        <v>784</v>
      </c>
      <c r="G5438" t="s">
        <v>19</v>
      </c>
      <c r="H5438" t="s">
        <v>128</v>
      </c>
      <c r="I5438" t="s">
        <v>21</v>
      </c>
      <c r="J5438" t="s">
        <v>73</v>
      </c>
      <c r="K5438">
        <v>1275</v>
      </c>
      <c r="L5438">
        <v>16.399999999999999</v>
      </c>
      <c r="M5438" t="s">
        <v>657</v>
      </c>
      <c r="N5438">
        <v>16.399999999999999</v>
      </c>
      <c r="P5438" cm="1">
        <f t="array" ref="P5438">IF(Q5438&gt;0,INDEX(Q5438:Q17572,MATCH(TRUE,INDEX(Q5438:Q17572="",,),0)-1),"")</f>
        <v>8</v>
      </c>
      <c r="Q5438">
        <f t="shared" si="126"/>
        <v>2</v>
      </c>
      <c r="R5438">
        <f>IF(P5438="","",0)</f>
        <v>0</v>
      </c>
    </row>
    <row r="5439" spans="1:18" x14ac:dyDescent="0.3">
      <c r="A5439" t="s">
        <v>666</v>
      </c>
      <c r="B5439" s="1">
        <v>38645</v>
      </c>
      <c r="C5439" t="s">
        <v>82</v>
      </c>
      <c r="D5439" t="s">
        <v>783</v>
      </c>
      <c r="E5439" t="s">
        <v>784</v>
      </c>
      <c r="G5439" t="s">
        <v>19</v>
      </c>
      <c r="H5439" t="s">
        <v>36</v>
      </c>
      <c r="I5439" t="s">
        <v>21</v>
      </c>
      <c r="J5439" t="s">
        <v>73</v>
      </c>
      <c r="K5439">
        <v>391</v>
      </c>
      <c r="L5439">
        <v>17.8</v>
      </c>
      <c r="M5439" t="s">
        <v>657</v>
      </c>
      <c r="N5439">
        <v>17.8</v>
      </c>
      <c r="P5439" cm="1">
        <f t="array" ref="P5439">IF(Q5439&gt;0,INDEX(Q5439:Q17573,MATCH(TRUE,INDEX(Q5439:Q17573="",,),0)-1),"")</f>
        <v>8</v>
      </c>
      <c r="Q5439">
        <f t="shared" si="126"/>
        <v>2</v>
      </c>
      <c r="R5439">
        <f>IF(P5439="","",0)</f>
        <v>0</v>
      </c>
    </row>
    <row r="5440" spans="1:18" x14ac:dyDescent="0.3">
      <c r="A5440" t="s">
        <v>666</v>
      </c>
      <c r="B5440" s="1">
        <v>38645</v>
      </c>
      <c r="C5440" t="s">
        <v>82</v>
      </c>
      <c r="D5440" t="s">
        <v>783</v>
      </c>
      <c r="E5440" t="s">
        <v>784</v>
      </c>
      <c r="G5440" s="6" t="s">
        <v>88</v>
      </c>
      <c r="H5440" t="s">
        <v>85</v>
      </c>
      <c r="I5440" t="s">
        <v>45</v>
      </c>
      <c r="J5440" t="s">
        <v>93</v>
      </c>
      <c r="K5440">
        <v>19.2</v>
      </c>
      <c r="L5440">
        <v>65</v>
      </c>
      <c r="M5440" t="s">
        <v>657</v>
      </c>
      <c r="N5440">
        <v>65</v>
      </c>
      <c r="P5440" cm="1">
        <f t="array" ref="P5440">IF(Q5440&gt;0,INDEX(Q5440:Q17574,MATCH(TRUE,INDEX(Q5440:Q17574="",,),0)-1),"")</f>
        <v>8</v>
      </c>
      <c r="Q5440">
        <f t="shared" si="126"/>
        <v>2</v>
      </c>
      <c r="R5440">
        <f>IF(P5440="","",0)</f>
        <v>0</v>
      </c>
    </row>
    <row r="5441" spans="1:18" x14ac:dyDescent="0.3">
      <c r="A5441" t="s">
        <v>666</v>
      </c>
      <c r="B5441" s="1">
        <v>38645</v>
      </c>
      <c r="C5441" t="s">
        <v>82</v>
      </c>
      <c r="D5441" t="s">
        <v>783</v>
      </c>
      <c r="E5441" t="s">
        <v>784</v>
      </c>
      <c r="G5441" s="6" t="s">
        <v>88</v>
      </c>
      <c r="H5441" t="s">
        <v>128</v>
      </c>
      <c r="I5441" t="s">
        <v>45</v>
      </c>
      <c r="J5441" t="s">
        <v>93</v>
      </c>
      <c r="K5441">
        <v>72.2</v>
      </c>
      <c r="L5441">
        <v>39</v>
      </c>
      <c r="M5441" t="s">
        <v>657</v>
      </c>
      <c r="N5441">
        <v>39</v>
      </c>
      <c r="P5441" cm="1">
        <f t="array" ref="P5441">IF(Q5441&gt;0,INDEX(Q5441:Q17575,MATCH(TRUE,INDEX(Q5441:Q17575="",,),0)-1),"")</f>
        <v>8</v>
      </c>
      <c r="Q5441">
        <f t="shared" si="126"/>
        <v>2</v>
      </c>
      <c r="R5441">
        <f>IF(P5441="","",0)</f>
        <v>0</v>
      </c>
    </row>
    <row r="5442" spans="1:18" x14ac:dyDescent="0.3">
      <c r="A5442" t="s">
        <v>666</v>
      </c>
      <c r="B5442" s="1">
        <v>38645</v>
      </c>
      <c r="C5442" t="s">
        <v>82</v>
      </c>
      <c r="D5442" t="s">
        <v>783</v>
      </c>
      <c r="E5442" t="s">
        <v>784</v>
      </c>
      <c r="G5442" s="6" t="s">
        <v>88</v>
      </c>
      <c r="H5442" t="s">
        <v>36</v>
      </c>
      <c r="I5442" t="s">
        <v>45</v>
      </c>
      <c r="J5442" t="s">
        <v>93</v>
      </c>
      <c r="K5442">
        <v>37.4</v>
      </c>
      <c r="L5442">
        <v>52</v>
      </c>
      <c r="M5442" t="s">
        <v>657</v>
      </c>
      <c r="N5442">
        <v>52</v>
      </c>
      <c r="P5442" cm="1">
        <f t="array" ref="P5442">IF(Q5442&gt;0,INDEX(Q5442:Q17576,MATCH(TRUE,INDEX(Q5442:Q17576="",,),0)-1),"")</f>
        <v>8</v>
      </c>
      <c r="Q5442">
        <f t="shared" si="126"/>
        <v>2</v>
      </c>
      <c r="R5442">
        <f>IF(P5442="","",0)</f>
        <v>0</v>
      </c>
    </row>
    <row r="5443" spans="1:18" x14ac:dyDescent="0.3">
      <c r="A5443" t="s">
        <v>666</v>
      </c>
      <c r="B5443" s="1">
        <v>38645</v>
      </c>
      <c r="C5443" t="s">
        <v>82</v>
      </c>
      <c r="D5443" t="s">
        <v>783</v>
      </c>
      <c r="E5443" t="s">
        <v>784</v>
      </c>
      <c r="G5443" s="6" t="s">
        <v>88</v>
      </c>
      <c r="H5443" t="s">
        <v>41</v>
      </c>
      <c r="I5443" t="s">
        <v>21</v>
      </c>
      <c r="J5443" t="s">
        <v>73</v>
      </c>
      <c r="K5443">
        <v>32</v>
      </c>
      <c r="L5443">
        <v>35.5</v>
      </c>
      <c r="M5443" t="s">
        <v>657</v>
      </c>
      <c r="N5443">
        <v>35.5</v>
      </c>
      <c r="P5443" cm="1">
        <f t="array" ref="P5443">IF(Q5443&gt;0,INDEX(Q5443:Q17577,MATCH(TRUE,INDEX(Q5443:Q17577="",,),0)-1),"")</f>
        <v>8</v>
      </c>
      <c r="Q5443">
        <f t="shared" si="126"/>
        <v>2</v>
      </c>
      <c r="R5443">
        <f>IF(P5443="","",0)</f>
        <v>0</v>
      </c>
    </row>
    <row r="5444" spans="1:18" x14ac:dyDescent="0.3">
      <c r="A5444" t="s">
        <v>666</v>
      </c>
      <c r="B5444" s="1">
        <v>38645</v>
      </c>
      <c r="C5444" t="s">
        <v>82</v>
      </c>
      <c r="D5444" t="s">
        <v>783</v>
      </c>
      <c r="E5444" t="s">
        <v>784</v>
      </c>
      <c r="G5444" s="6" t="s">
        <v>88</v>
      </c>
      <c r="H5444" t="s">
        <v>20</v>
      </c>
      <c r="I5444" t="s">
        <v>21</v>
      </c>
      <c r="J5444" t="s">
        <v>73</v>
      </c>
      <c r="K5444">
        <v>205</v>
      </c>
      <c r="L5444">
        <v>9.6</v>
      </c>
      <c r="M5444" t="s">
        <v>657</v>
      </c>
      <c r="N5444">
        <v>9.6</v>
      </c>
      <c r="P5444" cm="1">
        <f t="array" ref="P5444">IF(Q5444&gt;0,INDEX(Q5444:Q17578,MATCH(TRUE,INDEX(Q5444:Q17578="",,),0)-1),"")</f>
        <v>8</v>
      </c>
      <c r="Q5444">
        <f t="shared" si="126"/>
        <v>2</v>
      </c>
      <c r="R5444">
        <f>IF(P5444="","",0)</f>
        <v>0</v>
      </c>
    </row>
    <row r="5445" spans="1:18" x14ac:dyDescent="0.3">
      <c r="A5445" t="s">
        <v>666</v>
      </c>
      <c r="B5445" s="1">
        <v>38645</v>
      </c>
      <c r="C5445" t="s">
        <v>82</v>
      </c>
      <c r="D5445" t="s">
        <v>783</v>
      </c>
      <c r="E5445" t="s">
        <v>784</v>
      </c>
      <c r="G5445" t="s">
        <v>19</v>
      </c>
      <c r="H5445" t="s">
        <v>92</v>
      </c>
      <c r="I5445" t="s">
        <v>45</v>
      </c>
      <c r="J5445" t="s">
        <v>93</v>
      </c>
      <c r="K5445">
        <v>27.2</v>
      </c>
      <c r="L5445">
        <v>245</v>
      </c>
      <c r="M5445" t="s">
        <v>173</v>
      </c>
      <c r="N5445">
        <v>528</v>
      </c>
      <c r="P5445" cm="1">
        <f t="array" ref="P5445">IF(Q5445&gt;0,INDEX(Q5445:Q17579,MATCH(TRUE,INDEX(Q5445:Q17579="",,),0)-1),"")</f>
        <v>8</v>
      </c>
      <c r="Q5445">
        <f t="shared" si="126"/>
        <v>3</v>
      </c>
      <c r="R5445">
        <f>IF(P5445="","",0)</f>
        <v>0</v>
      </c>
    </row>
    <row r="5446" spans="1:18" x14ac:dyDescent="0.3">
      <c r="A5446" t="s">
        <v>666</v>
      </c>
      <c r="B5446" s="1">
        <v>38645</v>
      </c>
      <c r="C5446" t="s">
        <v>82</v>
      </c>
      <c r="D5446" t="s">
        <v>783</v>
      </c>
      <c r="E5446" t="s">
        <v>784</v>
      </c>
      <c r="G5446" t="s">
        <v>19</v>
      </c>
      <c r="H5446" t="s">
        <v>85</v>
      </c>
      <c r="I5446" t="s">
        <v>21</v>
      </c>
      <c r="J5446" t="s">
        <v>73</v>
      </c>
      <c r="K5446">
        <v>693</v>
      </c>
      <c r="L5446">
        <v>10.1</v>
      </c>
      <c r="M5446" t="s">
        <v>173</v>
      </c>
      <c r="N5446">
        <v>28</v>
      </c>
      <c r="P5446" cm="1">
        <f t="array" ref="P5446">IF(Q5446&gt;0,INDEX(Q5446:Q17580,MATCH(TRUE,INDEX(Q5446:Q17580="",,),0)-1),"")</f>
        <v>8</v>
      </c>
      <c r="Q5446">
        <f t="shared" si="126"/>
        <v>3</v>
      </c>
      <c r="R5446">
        <f>IF(P5446="","",0)</f>
        <v>0</v>
      </c>
    </row>
    <row r="5447" spans="1:18" x14ac:dyDescent="0.3">
      <c r="A5447" t="s">
        <v>666</v>
      </c>
      <c r="B5447" s="1">
        <v>38645</v>
      </c>
      <c r="C5447" t="s">
        <v>82</v>
      </c>
      <c r="D5447" t="s">
        <v>783</v>
      </c>
      <c r="E5447" t="s">
        <v>784</v>
      </c>
      <c r="G5447" t="s">
        <v>19</v>
      </c>
      <c r="H5447" t="s">
        <v>128</v>
      </c>
      <c r="I5447" t="s">
        <v>21</v>
      </c>
      <c r="J5447" t="s">
        <v>73</v>
      </c>
      <c r="K5447">
        <v>1275</v>
      </c>
      <c r="L5447">
        <v>16.399999999999999</v>
      </c>
      <c r="M5447" t="s">
        <v>173</v>
      </c>
      <c r="N5447">
        <v>34</v>
      </c>
      <c r="P5447" cm="1">
        <f t="array" ref="P5447">IF(Q5447&gt;0,INDEX(Q5447:Q17581,MATCH(TRUE,INDEX(Q5447:Q17581="",,),0)-1),"")</f>
        <v>8</v>
      </c>
      <c r="Q5447">
        <f t="shared" si="126"/>
        <v>3</v>
      </c>
      <c r="R5447">
        <f>IF(P5447="","",0)</f>
        <v>0</v>
      </c>
    </row>
    <row r="5448" spans="1:18" x14ac:dyDescent="0.3">
      <c r="A5448" t="s">
        <v>666</v>
      </c>
      <c r="B5448" s="1">
        <v>38645</v>
      </c>
      <c r="C5448" t="s">
        <v>82</v>
      </c>
      <c r="D5448" t="s">
        <v>783</v>
      </c>
      <c r="E5448" t="s">
        <v>784</v>
      </c>
      <c r="G5448" t="s">
        <v>19</v>
      </c>
      <c r="H5448" t="s">
        <v>36</v>
      </c>
      <c r="I5448" t="s">
        <v>21</v>
      </c>
      <c r="J5448" t="s">
        <v>73</v>
      </c>
      <c r="K5448">
        <v>391</v>
      </c>
      <c r="L5448">
        <v>17.8</v>
      </c>
      <c r="M5448" t="s">
        <v>173</v>
      </c>
      <c r="N5448">
        <v>34</v>
      </c>
      <c r="P5448" cm="1">
        <f t="array" ref="P5448">IF(Q5448&gt;0,INDEX(Q5448:Q17582,MATCH(TRUE,INDEX(Q5448:Q17582="",,),0)-1),"")</f>
        <v>8</v>
      </c>
      <c r="Q5448">
        <f t="shared" si="126"/>
        <v>3</v>
      </c>
      <c r="R5448">
        <f>IF(P5448="","",0)</f>
        <v>0</v>
      </c>
    </row>
    <row r="5449" spans="1:18" x14ac:dyDescent="0.3">
      <c r="A5449" t="s">
        <v>666</v>
      </c>
      <c r="B5449" s="1">
        <v>38645</v>
      </c>
      <c r="C5449" t="s">
        <v>82</v>
      </c>
      <c r="D5449" t="s">
        <v>783</v>
      </c>
      <c r="E5449" t="s">
        <v>784</v>
      </c>
      <c r="G5449" s="6" t="s">
        <v>88</v>
      </c>
      <c r="H5449" t="s">
        <v>85</v>
      </c>
      <c r="I5449" t="s">
        <v>45</v>
      </c>
      <c r="J5449" t="s">
        <v>93</v>
      </c>
      <c r="K5449">
        <v>19.2</v>
      </c>
      <c r="L5449">
        <v>65</v>
      </c>
      <c r="M5449" t="s">
        <v>173</v>
      </c>
      <c r="N5449">
        <v>65</v>
      </c>
      <c r="P5449" cm="1">
        <f t="array" ref="P5449">IF(Q5449&gt;0,INDEX(Q5449:Q17583,MATCH(TRUE,INDEX(Q5449:Q17583="",,),0)-1),"")</f>
        <v>8</v>
      </c>
      <c r="Q5449">
        <f t="shared" si="126"/>
        <v>3</v>
      </c>
      <c r="R5449">
        <f>IF(P5449="","",0)</f>
        <v>0</v>
      </c>
    </row>
    <row r="5450" spans="1:18" x14ac:dyDescent="0.3">
      <c r="A5450" t="s">
        <v>666</v>
      </c>
      <c r="B5450" s="1">
        <v>38645</v>
      </c>
      <c r="C5450" t="s">
        <v>82</v>
      </c>
      <c r="D5450" t="s">
        <v>783</v>
      </c>
      <c r="E5450" t="s">
        <v>784</v>
      </c>
      <c r="G5450" s="6" t="s">
        <v>88</v>
      </c>
      <c r="H5450" t="s">
        <v>128</v>
      </c>
      <c r="I5450" t="s">
        <v>45</v>
      </c>
      <c r="J5450" t="s">
        <v>93</v>
      </c>
      <c r="K5450">
        <v>72.2</v>
      </c>
      <c r="L5450">
        <v>39</v>
      </c>
      <c r="M5450" t="s">
        <v>173</v>
      </c>
      <c r="N5450">
        <v>39</v>
      </c>
      <c r="P5450" cm="1">
        <f t="array" ref="P5450">IF(Q5450&gt;0,INDEX(Q5450:Q17584,MATCH(TRUE,INDEX(Q5450:Q17584="",,),0)-1),"")</f>
        <v>8</v>
      </c>
      <c r="Q5450">
        <f t="shared" si="126"/>
        <v>3</v>
      </c>
      <c r="R5450">
        <f>IF(P5450="","",0)</f>
        <v>0</v>
      </c>
    </row>
    <row r="5451" spans="1:18" x14ac:dyDescent="0.3">
      <c r="A5451" t="s">
        <v>666</v>
      </c>
      <c r="B5451" s="1">
        <v>38645</v>
      </c>
      <c r="C5451" t="s">
        <v>82</v>
      </c>
      <c r="D5451" t="s">
        <v>783</v>
      </c>
      <c r="E5451" t="s">
        <v>784</v>
      </c>
      <c r="G5451" s="6" t="s">
        <v>88</v>
      </c>
      <c r="H5451" t="s">
        <v>36</v>
      </c>
      <c r="I5451" t="s">
        <v>45</v>
      </c>
      <c r="J5451" t="s">
        <v>93</v>
      </c>
      <c r="K5451">
        <v>37.4</v>
      </c>
      <c r="L5451">
        <v>52</v>
      </c>
      <c r="M5451" t="s">
        <v>173</v>
      </c>
      <c r="N5451">
        <v>52</v>
      </c>
      <c r="P5451" cm="1">
        <f t="array" ref="P5451">IF(Q5451&gt;0,INDEX(Q5451:Q17585,MATCH(TRUE,INDEX(Q5451:Q17585="",,),0)-1),"")</f>
        <v>8</v>
      </c>
      <c r="Q5451">
        <f t="shared" si="126"/>
        <v>3</v>
      </c>
      <c r="R5451">
        <f>IF(P5451="","",0)</f>
        <v>0</v>
      </c>
    </row>
    <row r="5452" spans="1:18" x14ac:dyDescent="0.3">
      <c r="A5452" t="s">
        <v>666</v>
      </c>
      <c r="B5452" s="1">
        <v>38645</v>
      </c>
      <c r="C5452" t="s">
        <v>82</v>
      </c>
      <c r="D5452" t="s">
        <v>783</v>
      </c>
      <c r="E5452" t="s">
        <v>784</v>
      </c>
      <c r="G5452" s="6" t="s">
        <v>88</v>
      </c>
      <c r="H5452" t="s">
        <v>41</v>
      </c>
      <c r="I5452" t="s">
        <v>21</v>
      </c>
      <c r="J5452" t="s">
        <v>73</v>
      </c>
      <c r="K5452">
        <v>32</v>
      </c>
      <c r="L5452">
        <v>35.5</v>
      </c>
      <c r="M5452" t="s">
        <v>173</v>
      </c>
      <c r="N5452">
        <v>35.5</v>
      </c>
      <c r="P5452" cm="1">
        <f t="array" ref="P5452">IF(Q5452&gt;0,INDEX(Q5452:Q17586,MATCH(TRUE,INDEX(Q5452:Q17586="",,),0)-1),"")</f>
        <v>8</v>
      </c>
      <c r="Q5452">
        <f t="shared" si="126"/>
        <v>3</v>
      </c>
      <c r="R5452">
        <f>IF(P5452="","",0)</f>
        <v>0</v>
      </c>
    </row>
    <row r="5453" spans="1:18" x14ac:dyDescent="0.3">
      <c r="A5453" t="s">
        <v>666</v>
      </c>
      <c r="B5453" s="1">
        <v>38645</v>
      </c>
      <c r="C5453" t="s">
        <v>82</v>
      </c>
      <c r="D5453" t="s">
        <v>783</v>
      </c>
      <c r="E5453" t="s">
        <v>784</v>
      </c>
      <c r="G5453" s="6" t="s">
        <v>88</v>
      </c>
      <c r="H5453" t="s">
        <v>20</v>
      </c>
      <c r="I5453" t="s">
        <v>21</v>
      </c>
      <c r="J5453" t="s">
        <v>73</v>
      </c>
      <c r="K5453">
        <v>205</v>
      </c>
      <c r="L5453">
        <v>9.6</v>
      </c>
      <c r="M5453" t="s">
        <v>173</v>
      </c>
      <c r="N5453">
        <v>9.6</v>
      </c>
      <c r="P5453" cm="1">
        <f t="array" ref="P5453">IF(Q5453&gt;0,INDEX(Q5453:Q17587,MATCH(TRUE,INDEX(Q5453:Q17587="",,),0)-1),"")</f>
        <v>8</v>
      </c>
      <c r="Q5453">
        <f t="shared" si="126"/>
        <v>3</v>
      </c>
      <c r="R5453">
        <f>IF(P5453="","",0)</f>
        <v>0</v>
      </c>
    </row>
    <row r="5454" spans="1:18" x14ac:dyDescent="0.3">
      <c r="A5454" t="s">
        <v>666</v>
      </c>
      <c r="B5454" s="1">
        <v>38645</v>
      </c>
      <c r="C5454" t="s">
        <v>82</v>
      </c>
      <c r="D5454" t="s">
        <v>783</v>
      </c>
      <c r="E5454" t="s">
        <v>784</v>
      </c>
      <c r="G5454" t="s">
        <v>19</v>
      </c>
      <c r="H5454" t="s">
        <v>92</v>
      </c>
      <c r="I5454" t="s">
        <v>45</v>
      </c>
      <c r="J5454" t="s">
        <v>93</v>
      </c>
      <c r="K5454">
        <v>27.2</v>
      </c>
      <c r="L5454">
        <v>245</v>
      </c>
      <c r="M5454" t="s">
        <v>189</v>
      </c>
      <c r="N5454">
        <v>300</v>
      </c>
      <c r="P5454" cm="1">
        <f t="array" ref="P5454">IF(Q5454&gt;0,INDEX(Q5454:Q17588,MATCH(TRUE,INDEX(Q5454:Q17588="",,),0)-1),"")</f>
        <v>8</v>
      </c>
      <c r="Q5454">
        <f t="shared" si="126"/>
        <v>4</v>
      </c>
      <c r="R5454">
        <f>IF(P5454="","",0)</f>
        <v>0</v>
      </c>
    </row>
    <row r="5455" spans="1:18" x14ac:dyDescent="0.3">
      <c r="A5455" t="s">
        <v>666</v>
      </c>
      <c r="B5455" s="1">
        <v>38645</v>
      </c>
      <c r="C5455" t="s">
        <v>82</v>
      </c>
      <c r="D5455" t="s">
        <v>783</v>
      </c>
      <c r="E5455" t="s">
        <v>784</v>
      </c>
      <c r="G5455" t="s">
        <v>19</v>
      </c>
      <c r="H5455" t="s">
        <v>85</v>
      </c>
      <c r="I5455" t="s">
        <v>21</v>
      </c>
      <c r="J5455" t="s">
        <v>73</v>
      </c>
      <c r="K5455">
        <v>693</v>
      </c>
      <c r="L5455">
        <v>10.1</v>
      </c>
      <c r="M5455" t="s">
        <v>189</v>
      </c>
      <c r="N5455">
        <v>24.8</v>
      </c>
      <c r="P5455" cm="1">
        <f t="array" ref="P5455">IF(Q5455&gt;0,INDEX(Q5455:Q17589,MATCH(TRUE,INDEX(Q5455:Q17589="",,),0)-1),"")</f>
        <v>8</v>
      </c>
      <c r="Q5455">
        <f t="shared" si="126"/>
        <v>4</v>
      </c>
      <c r="R5455">
        <f>IF(P5455="","",0)</f>
        <v>0</v>
      </c>
    </row>
    <row r="5456" spans="1:18" x14ac:dyDescent="0.3">
      <c r="A5456" t="s">
        <v>666</v>
      </c>
      <c r="B5456" s="1">
        <v>38645</v>
      </c>
      <c r="C5456" t="s">
        <v>82</v>
      </c>
      <c r="D5456" t="s">
        <v>783</v>
      </c>
      <c r="E5456" t="s">
        <v>784</v>
      </c>
      <c r="G5456" t="s">
        <v>19</v>
      </c>
      <c r="H5456" t="s">
        <v>128</v>
      </c>
      <c r="I5456" t="s">
        <v>21</v>
      </c>
      <c r="J5456" t="s">
        <v>73</v>
      </c>
      <c r="K5456">
        <v>1275</v>
      </c>
      <c r="L5456">
        <v>16.399999999999999</v>
      </c>
      <c r="M5456" t="s">
        <v>189</v>
      </c>
      <c r="N5456">
        <v>32.799999999999997</v>
      </c>
      <c r="P5456" cm="1">
        <f t="array" ref="P5456">IF(Q5456&gt;0,INDEX(Q5456:Q17590,MATCH(TRUE,INDEX(Q5456:Q17590="",,),0)-1),"")</f>
        <v>8</v>
      </c>
      <c r="Q5456">
        <f t="shared" si="126"/>
        <v>4</v>
      </c>
      <c r="R5456">
        <f>IF(P5456="","",0)</f>
        <v>0</v>
      </c>
    </row>
    <row r="5457" spans="1:18" x14ac:dyDescent="0.3">
      <c r="A5457" t="s">
        <v>666</v>
      </c>
      <c r="B5457" s="1">
        <v>38645</v>
      </c>
      <c r="C5457" t="s">
        <v>82</v>
      </c>
      <c r="D5457" t="s">
        <v>783</v>
      </c>
      <c r="E5457" t="s">
        <v>784</v>
      </c>
      <c r="G5457" t="s">
        <v>19</v>
      </c>
      <c r="H5457" t="s">
        <v>36</v>
      </c>
      <c r="I5457" t="s">
        <v>21</v>
      </c>
      <c r="J5457" t="s">
        <v>73</v>
      </c>
      <c r="K5457">
        <v>391</v>
      </c>
      <c r="L5457">
        <v>17.8</v>
      </c>
      <c r="M5457" t="s">
        <v>189</v>
      </c>
      <c r="N5457">
        <v>32.799999999999997</v>
      </c>
      <c r="P5457" cm="1">
        <f t="array" ref="P5457">IF(Q5457&gt;0,INDEX(Q5457:Q17591,MATCH(TRUE,INDEX(Q5457:Q17591="",,),0)-1),"")</f>
        <v>8</v>
      </c>
      <c r="Q5457">
        <f t="shared" si="126"/>
        <v>4</v>
      </c>
      <c r="R5457">
        <f>IF(P5457="","",0)</f>
        <v>0</v>
      </c>
    </row>
    <row r="5458" spans="1:18" x14ac:dyDescent="0.3">
      <c r="A5458" t="s">
        <v>666</v>
      </c>
      <c r="B5458" s="1">
        <v>38645</v>
      </c>
      <c r="C5458" t="s">
        <v>82</v>
      </c>
      <c r="D5458" t="s">
        <v>783</v>
      </c>
      <c r="E5458" t="s">
        <v>784</v>
      </c>
      <c r="G5458" s="6" t="s">
        <v>88</v>
      </c>
      <c r="H5458" t="s">
        <v>85</v>
      </c>
      <c r="I5458" t="s">
        <v>45</v>
      </c>
      <c r="J5458" t="s">
        <v>93</v>
      </c>
      <c r="K5458">
        <v>19.2</v>
      </c>
      <c r="L5458">
        <v>65</v>
      </c>
      <c r="M5458" t="s">
        <v>189</v>
      </c>
      <c r="N5458">
        <v>65</v>
      </c>
      <c r="P5458" cm="1">
        <f t="array" ref="P5458">IF(Q5458&gt;0,INDEX(Q5458:Q17592,MATCH(TRUE,INDEX(Q5458:Q17592="",,),0)-1),"")</f>
        <v>8</v>
      </c>
      <c r="Q5458">
        <f t="shared" si="126"/>
        <v>4</v>
      </c>
      <c r="R5458">
        <f>IF(P5458="","",0)</f>
        <v>0</v>
      </c>
    </row>
    <row r="5459" spans="1:18" x14ac:dyDescent="0.3">
      <c r="A5459" t="s">
        <v>666</v>
      </c>
      <c r="B5459" s="1">
        <v>38645</v>
      </c>
      <c r="C5459" t="s">
        <v>82</v>
      </c>
      <c r="D5459" t="s">
        <v>783</v>
      </c>
      <c r="E5459" t="s">
        <v>784</v>
      </c>
      <c r="G5459" s="6" t="s">
        <v>88</v>
      </c>
      <c r="H5459" t="s">
        <v>128</v>
      </c>
      <c r="I5459" t="s">
        <v>45</v>
      </c>
      <c r="J5459" t="s">
        <v>93</v>
      </c>
      <c r="K5459">
        <v>72.2</v>
      </c>
      <c r="L5459">
        <v>39</v>
      </c>
      <c r="M5459" t="s">
        <v>189</v>
      </c>
      <c r="N5459">
        <v>39</v>
      </c>
      <c r="P5459" cm="1">
        <f t="array" ref="P5459">IF(Q5459&gt;0,INDEX(Q5459:Q17593,MATCH(TRUE,INDEX(Q5459:Q17593="",,),0)-1),"")</f>
        <v>8</v>
      </c>
      <c r="Q5459">
        <f t="shared" si="126"/>
        <v>4</v>
      </c>
      <c r="R5459">
        <f>IF(P5459="","",0)</f>
        <v>0</v>
      </c>
    </row>
    <row r="5460" spans="1:18" x14ac:dyDescent="0.3">
      <c r="A5460" t="s">
        <v>666</v>
      </c>
      <c r="B5460" s="1">
        <v>38645</v>
      </c>
      <c r="C5460" t="s">
        <v>82</v>
      </c>
      <c r="D5460" t="s">
        <v>783</v>
      </c>
      <c r="E5460" t="s">
        <v>784</v>
      </c>
      <c r="G5460" s="6" t="s">
        <v>88</v>
      </c>
      <c r="H5460" t="s">
        <v>36</v>
      </c>
      <c r="I5460" t="s">
        <v>45</v>
      </c>
      <c r="J5460" t="s">
        <v>93</v>
      </c>
      <c r="K5460">
        <v>37.4</v>
      </c>
      <c r="L5460">
        <v>52</v>
      </c>
      <c r="M5460" t="s">
        <v>189</v>
      </c>
      <c r="N5460">
        <v>52</v>
      </c>
      <c r="P5460" cm="1">
        <f t="array" ref="P5460">IF(Q5460&gt;0,INDEX(Q5460:Q17594,MATCH(TRUE,INDEX(Q5460:Q17594="",,),0)-1),"")</f>
        <v>8</v>
      </c>
      <c r="Q5460">
        <f t="shared" si="126"/>
        <v>4</v>
      </c>
      <c r="R5460">
        <f>IF(P5460="","",0)</f>
        <v>0</v>
      </c>
    </row>
    <row r="5461" spans="1:18" x14ac:dyDescent="0.3">
      <c r="A5461" t="s">
        <v>666</v>
      </c>
      <c r="B5461" s="1">
        <v>38645</v>
      </c>
      <c r="C5461" t="s">
        <v>82</v>
      </c>
      <c r="D5461" t="s">
        <v>783</v>
      </c>
      <c r="E5461" t="s">
        <v>784</v>
      </c>
      <c r="G5461" s="6" t="s">
        <v>88</v>
      </c>
      <c r="H5461" t="s">
        <v>41</v>
      </c>
      <c r="I5461" t="s">
        <v>21</v>
      </c>
      <c r="J5461" t="s">
        <v>73</v>
      </c>
      <c r="K5461">
        <v>32</v>
      </c>
      <c r="L5461">
        <v>35.5</v>
      </c>
      <c r="M5461" t="s">
        <v>189</v>
      </c>
      <c r="N5461">
        <v>35.5</v>
      </c>
      <c r="P5461" cm="1">
        <f t="array" ref="P5461">IF(Q5461&gt;0,INDEX(Q5461:Q17595,MATCH(TRUE,INDEX(Q5461:Q17595="",,),0)-1),"")</f>
        <v>8</v>
      </c>
      <c r="Q5461">
        <f t="shared" si="126"/>
        <v>4</v>
      </c>
      <c r="R5461">
        <f>IF(P5461="","",0)</f>
        <v>0</v>
      </c>
    </row>
    <row r="5462" spans="1:18" x14ac:dyDescent="0.3">
      <c r="A5462" t="s">
        <v>666</v>
      </c>
      <c r="B5462" s="1">
        <v>38645</v>
      </c>
      <c r="C5462" t="s">
        <v>82</v>
      </c>
      <c r="D5462" t="s">
        <v>783</v>
      </c>
      <c r="E5462" t="s">
        <v>784</v>
      </c>
      <c r="G5462" s="6" t="s">
        <v>88</v>
      </c>
      <c r="H5462" t="s">
        <v>20</v>
      </c>
      <c r="I5462" t="s">
        <v>21</v>
      </c>
      <c r="J5462" t="s">
        <v>73</v>
      </c>
      <c r="K5462">
        <v>205</v>
      </c>
      <c r="L5462">
        <v>9.6</v>
      </c>
      <c r="M5462" t="s">
        <v>189</v>
      </c>
      <c r="N5462">
        <v>9.6</v>
      </c>
      <c r="P5462" cm="1">
        <f t="array" ref="P5462">IF(Q5462&gt;0,INDEX(Q5462:Q17596,MATCH(TRUE,INDEX(Q5462:Q17596="",,),0)-1),"")</f>
        <v>8</v>
      </c>
      <c r="Q5462">
        <f t="shared" si="126"/>
        <v>4</v>
      </c>
      <c r="R5462">
        <f>IF(P5462="","",0)</f>
        <v>0</v>
      </c>
    </row>
    <row r="5463" spans="1:18" x14ac:dyDescent="0.3">
      <c r="A5463" t="s">
        <v>666</v>
      </c>
      <c r="B5463" s="1">
        <v>38645</v>
      </c>
      <c r="C5463" t="s">
        <v>82</v>
      </c>
      <c r="D5463" t="s">
        <v>783</v>
      </c>
      <c r="E5463" t="s">
        <v>784</v>
      </c>
      <c r="G5463" t="s">
        <v>19</v>
      </c>
      <c r="H5463" t="s">
        <v>92</v>
      </c>
      <c r="I5463" t="s">
        <v>45</v>
      </c>
      <c r="J5463" t="s">
        <v>93</v>
      </c>
      <c r="K5463">
        <v>27.2</v>
      </c>
      <c r="L5463">
        <v>245</v>
      </c>
      <c r="M5463" t="s">
        <v>99</v>
      </c>
      <c r="N5463">
        <v>1579.95</v>
      </c>
      <c r="P5463" cm="1">
        <f t="array" ref="P5463">IF(Q5463&gt;0,INDEX(Q5463:Q17597,MATCH(TRUE,INDEX(Q5463:Q17597="",,),0)-1),"")</f>
        <v>8</v>
      </c>
      <c r="Q5463">
        <f t="shared" si="126"/>
        <v>5</v>
      </c>
      <c r="R5463">
        <f>IF(P5463="","",0)</f>
        <v>0</v>
      </c>
    </row>
    <row r="5464" spans="1:18" x14ac:dyDescent="0.3">
      <c r="A5464" t="s">
        <v>666</v>
      </c>
      <c r="B5464" s="1">
        <v>38645</v>
      </c>
      <c r="C5464" t="s">
        <v>82</v>
      </c>
      <c r="D5464" t="s">
        <v>783</v>
      </c>
      <c r="E5464" t="s">
        <v>784</v>
      </c>
      <c r="G5464" t="s">
        <v>19</v>
      </c>
      <c r="H5464" t="s">
        <v>85</v>
      </c>
      <c r="I5464" t="s">
        <v>21</v>
      </c>
      <c r="J5464" t="s">
        <v>73</v>
      </c>
      <c r="K5464">
        <v>693</v>
      </c>
      <c r="L5464">
        <v>10.1</v>
      </c>
      <c r="M5464" t="s">
        <v>99</v>
      </c>
      <c r="N5464">
        <v>10.1</v>
      </c>
      <c r="P5464" cm="1">
        <f t="array" ref="P5464">IF(Q5464&gt;0,INDEX(Q5464:Q17598,MATCH(TRUE,INDEX(Q5464:Q17598="",,),0)-1),"")</f>
        <v>8</v>
      </c>
      <c r="Q5464">
        <f t="shared" si="126"/>
        <v>5</v>
      </c>
      <c r="R5464">
        <f>IF(P5464="","",0)</f>
        <v>0</v>
      </c>
    </row>
    <row r="5465" spans="1:18" x14ac:dyDescent="0.3">
      <c r="A5465" t="s">
        <v>666</v>
      </c>
      <c r="B5465" s="1">
        <v>38645</v>
      </c>
      <c r="C5465" t="s">
        <v>82</v>
      </c>
      <c r="D5465" t="s">
        <v>783</v>
      </c>
      <c r="E5465" t="s">
        <v>784</v>
      </c>
      <c r="G5465" t="s">
        <v>19</v>
      </c>
      <c r="H5465" t="s">
        <v>128</v>
      </c>
      <c r="I5465" t="s">
        <v>21</v>
      </c>
      <c r="J5465" t="s">
        <v>73</v>
      </c>
      <c r="K5465">
        <v>1275</v>
      </c>
      <c r="L5465">
        <v>16.399999999999999</v>
      </c>
      <c r="M5465" t="s">
        <v>99</v>
      </c>
      <c r="N5465">
        <v>16.399999999999999</v>
      </c>
      <c r="P5465" cm="1">
        <f t="array" ref="P5465">IF(Q5465&gt;0,INDEX(Q5465:Q17599,MATCH(TRUE,INDEX(Q5465:Q17599="",,),0)-1),"")</f>
        <v>8</v>
      </c>
      <c r="Q5465">
        <f t="shared" si="126"/>
        <v>5</v>
      </c>
      <c r="R5465">
        <f>IF(P5465="","",0)</f>
        <v>0</v>
      </c>
    </row>
    <row r="5466" spans="1:18" x14ac:dyDescent="0.3">
      <c r="A5466" t="s">
        <v>666</v>
      </c>
      <c r="B5466" s="1">
        <v>38645</v>
      </c>
      <c r="C5466" t="s">
        <v>82</v>
      </c>
      <c r="D5466" t="s">
        <v>783</v>
      </c>
      <c r="E5466" t="s">
        <v>784</v>
      </c>
      <c r="G5466" t="s">
        <v>19</v>
      </c>
      <c r="H5466" t="s">
        <v>36</v>
      </c>
      <c r="I5466" t="s">
        <v>21</v>
      </c>
      <c r="J5466" t="s">
        <v>73</v>
      </c>
      <c r="K5466">
        <v>391</v>
      </c>
      <c r="L5466">
        <v>17.8</v>
      </c>
      <c r="M5466" t="s">
        <v>99</v>
      </c>
      <c r="N5466">
        <v>17.8</v>
      </c>
      <c r="P5466" cm="1">
        <f t="array" ref="P5466">IF(Q5466&gt;0,INDEX(Q5466:Q17600,MATCH(TRUE,INDEX(Q5466:Q17600="",,),0)-1),"")</f>
        <v>8</v>
      </c>
      <c r="Q5466">
        <f t="shared" si="126"/>
        <v>5</v>
      </c>
      <c r="R5466">
        <f>IF(P5466="","",0)</f>
        <v>0</v>
      </c>
    </row>
    <row r="5467" spans="1:18" x14ac:dyDescent="0.3">
      <c r="A5467" t="s">
        <v>666</v>
      </c>
      <c r="B5467" s="1">
        <v>38645</v>
      </c>
      <c r="C5467" t="s">
        <v>82</v>
      </c>
      <c r="D5467" t="s">
        <v>783</v>
      </c>
      <c r="E5467" t="s">
        <v>784</v>
      </c>
      <c r="G5467" s="6" t="s">
        <v>88</v>
      </c>
      <c r="H5467" t="s">
        <v>85</v>
      </c>
      <c r="I5467" t="s">
        <v>45</v>
      </c>
      <c r="J5467" t="s">
        <v>93</v>
      </c>
      <c r="K5467">
        <v>19.2</v>
      </c>
      <c r="L5467">
        <v>65</v>
      </c>
      <c r="M5467" t="s">
        <v>99</v>
      </c>
      <c r="N5467">
        <v>65</v>
      </c>
      <c r="P5467" cm="1">
        <f t="array" ref="P5467">IF(Q5467&gt;0,INDEX(Q5467:Q17601,MATCH(TRUE,INDEX(Q5467:Q17601="",,),0)-1),"")</f>
        <v>8</v>
      </c>
      <c r="Q5467">
        <f t="shared" si="126"/>
        <v>5</v>
      </c>
      <c r="R5467">
        <f>IF(P5467="","",0)</f>
        <v>0</v>
      </c>
    </row>
    <row r="5468" spans="1:18" x14ac:dyDescent="0.3">
      <c r="A5468" t="s">
        <v>666</v>
      </c>
      <c r="B5468" s="1">
        <v>38645</v>
      </c>
      <c r="C5468" t="s">
        <v>82</v>
      </c>
      <c r="D5468" t="s">
        <v>783</v>
      </c>
      <c r="E5468" t="s">
        <v>784</v>
      </c>
      <c r="G5468" s="6" t="s">
        <v>88</v>
      </c>
      <c r="H5468" t="s">
        <v>128</v>
      </c>
      <c r="I5468" t="s">
        <v>45</v>
      </c>
      <c r="J5468" t="s">
        <v>93</v>
      </c>
      <c r="K5468">
        <v>72.2</v>
      </c>
      <c r="L5468">
        <v>39</v>
      </c>
      <c r="M5468" t="s">
        <v>99</v>
      </c>
      <c r="N5468">
        <v>39</v>
      </c>
      <c r="P5468" cm="1">
        <f t="array" ref="P5468">IF(Q5468&gt;0,INDEX(Q5468:Q17602,MATCH(TRUE,INDEX(Q5468:Q17602="",,),0)-1),"")</f>
        <v>8</v>
      </c>
      <c r="Q5468">
        <f t="shared" si="126"/>
        <v>5</v>
      </c>
      <c r="R5468">
        <f>IF(P5468="","",0)</f>
        <v>0</v>
      </c>
    </row>
    <row r="5469" spans="1:18" x14ac:dyDescent="0.3">
      <c r="A5469" t="s">
        <v>666</v>
      </c>
      <c r="B5469" s="1">
        <v>38645</v>
      </c>
      <c r="C5469" t="s">
        <v>82</v>
      </c>
      <c r="D5469" t="s">
        <v>783</v>
      </c>
      <c r="E5469" t="s">
        <v>784</v>
      </c>
      <c r="G5469" s="6" t="s">
        <v>88</v>
      </c>
      <c r="H5469" t="s">
        <v>36</v>
      </c>
      <c r="I5469" t="s">
        <v>45</v>
      </c>
      <c r="J5469" t="s">
        <v>93</v>
      </c>
      <c r="K5469">
        <v>37.4</v>
      </c>
      <c r="L5469">
        <v>52</v>
      </c>
      <c r="M5469" t="s">
        <v>99</v>
      </c>
      <c r="N5469">
        <v>52</v>
      </c>
      <c r="P5469" cm="1">
        <f t="array" ref="P5469">IF(Q5469&gt;0,INDEX(Q5469:Q17603,MATCH(TRUE,INDEX(Q5469:Q17603="",,),0)-1),"")</f>
        <v>8</v>
      </c>
      <c r="Q5469">
        <f t="shared" si="126"/>
        <v>5</v>
      </c>
      <c r="R5469">
        <f>IF(P5469="","",0)</f>
        <v>0</v>
      </c>
    </row>
    <row r="5470" spans="1:18" x14ac:dyDescent="0.3">
      <c r="A5470" t="s">
        <v>666</v>
      </c>
      <c r="B5470" s="1">
        <v>38645</v>
      </c>
      <c r="C5470" t="s">
        <v>82</v>
      </c>
      <c r="D5470" t="s">
        <v>783</v>
      </c>
      <c r="E5470" t="s">
        <v>784</v>
      </c>
      <c r="G5470" s="6" t="s">
        <v>88</v>
      </c>
      <c r="H5470" t="s">
        <v>41</v>
      </c>
      <c r="I5470" t="s">
        <v>21</v>
      </c>
      <c r="J5470" t="s">
        <v>73</v>
      </c>
      <c r="K5470">
        <v>32</v>
      </c>
      <c r="L5470">
        <v>35.5</v>
      </c>
      <c r="M5470" t="s">
        <v>99</v>
      </c>
      <c r="N5470">
        <v>35.5</v>
      </c>
      <c r="P5470" cm="1">
        <f t="array" ref="P5470">IF(Q5470&gt;0,INDEX(Q5470:Q17604,MATCH(TRUE,INDEX(Q5470:Q17604="",,),0)-1),"")</f>
        <v>8</v>
      </c>
      <c r="Q5470">
        <f t="shared" si="126"/>
        <v>5</v>
      </c>
      <c r="R5470">
        <f>IF(P5470="","",0)</f>
        <v>0</v>
      </c>
    </row>
    <row r="5471" spans="1:18" x14ac:dyDescent="0.3">
      <c r="A5471" t="s">
        <v>666</v>
      </c>
      <c r="B5471" s="1">
        <v>38645</v>
      </c>
      <c r="C5471" t="s">
        <v>82</v>
      </c>
      <c r="D5471" t="s">
        <v>783</v>
      </c>
      <c r="E5471" t="s">
        <v>784</v>
      </c>
      <c r="G5471" s="6" t="s">
        <v>88</v>
      </c>
      <c r="H5471" t="s">
        <v>20</v>
      </c>
      <c r="I5471" t="s">
        <v>21</v>
      </c>
      <c r="J5471" t="s">
        <v>73</v>
      </c>
      <c r="K5471">
        <v>205</v>
      </c>
      <c r="L5471">
        <v>9.6</v>
      </c>
      <c r="M5471" t="s">
        <v>99</v>
      </c>
      <c r="N5471">
        <v>9.6</v>
      </c>
      <c r="P5471" cm="1">
        <f t="array" ref="P5471">IF(Q5471&gt;0,INDEX(Q5471:Q17605,MATCH(TRUE,INDEX(Q5471:Q17605="",,),0)-1),"")</f>
        <v>8</v>
      </c>
      <c r="Q5471">
        <f t="shared" si="126"/>
        <v>5</v>
      </c>
      <c r="R5471">
        <f>IF(P5471="","",0)</f>
        <v>0</v>
      </c>
    </row>
    <row r="5472" spans="1:18" x14ac:dyDescent="0.3">
      <c r="A5472" t="s">
        <v>666</v>
      </c>
      <c r="B5472" s="1">
        <v>38645</v>
      </c>
      <c r="C5472" t="s">
        <v>82</v>
      </c>
      <c r="D5472" t="s">
        <v>783</v>
      </c>
      <c r="E5472" t="s">
        <v>784</v>
      </c>
      <c r="G5472" t="s">
        <v>19</v>
      </c>
      <c r="H5472" t="s">
        <v>92</v>
      </c>
      <c r="I5472" t="s">
        <v>45</v>
      </c>
      <c r="J5472" t="s">
        <v>93</v>
      </c>
      <c r="K5472">
        <v>27.2</v>
      </c>
      <c r="L5472">
        <v>245</v>
      </c>
      <c r="M5472" t="s">
        <v>148</v>
      </c>
      <c r="N5472">
        <v>245</v>
      </c>
      <c r="P5472" cm="1">
        <f t="array" ref="P5472">IF(Q5472&gt;0,INDEX(Q5472:Q17606,MATCH(TRUE,INDEX(Q5472:Q17606="",,),0)-1),"")</f>
        <v>8</v>
      </c>
      <c r="Q5472">
        <f t="shared" si="126"/>
        <v>6</v>
      </c>
      <c r="R5472">
        <f>IF(P5472="","",0)</f>
        <v>0</v>
      </c>
    </row>
    <row r="5473" spans="1:18" x14ac:dyDescent="0.3">
      <c r="A5473" t="s">
        <v>666</v>
      </c>
      <c r="B5473" s="1">
        <v>38645</v>
      </c>
      <c r="C5473" t="s">
        <v>82</v>
      </c>
      <c r="D5473" t="s">
        <v>783</v>
      </c>
      <c r="E5473" t="s">
        <v>784</v>
      </c>
      <c r="G5473" t="s">
        <v>19</v>
      </c>
      <c r="H5473" t="s">
        <v>85</v>
      </c>
      <c r="I5473" t="s">
        <v>21</v>
      </c>
      <c r="J5473" t="s">
        <v>73</v>
      </c>
      <c r="K5473">
        <v>693</v>
      </c>
      <c r="L5473">
        <v>10.1</v>
      </c>
      <c r="M5473" t="s">
        <v>148</v>
      </c>
      <c r="N5473">
        <v>55.3</v>
      </c>
      <c r="P5473" cm="1">
        <f t="array" ref="P5473">IF(Q5473&gt;0,INDEX(Q5473:Q17607,MATCH(TRUE,INDEX(Q5473:Q17607="",,),0)-1),"")</f>
        <v>8</v>
      </c>
      <c r="Q5473">
        <f t="shared" si="126"/>
        <v>6</v>
      </c>
      <c r="R5473">
        <f>IF(P5473="","",0)</f>
        <v>0</v>
      </c>
    </row>
    <row r="5474" spans="1:18" x14ac:dyDescent="0.3">
      <c r="A5474" t="s">
        <v>666</v>
      </c>
      <c r="B5474" s="1">
        <v>38645</v>
      </c>
      <c r="C5474" t="s">
        <v>82</v>
      </c>
      <c r="D5474" t="s">
        <v>783</v>
      </c>
      <c r="E5474" t="s">
        <v>784</v>
      </c>
      <c r="G5474" t="s">
        <v>19</v>
      </c>
      <c r="H5474" t="s">
        <v>128</v>
      </c>
      <c r="I5474" t="s">
        <v>21</v>
      </c>
      <c r="J5474" t="s">
        <v>73</v>
      </c>
      <c r="K5474">
        <v>1275</v>
      </c>
      <c r="L5474">
        <v>16.399999999999999</v>
      </c>
      <c r="M5474" t="s">
        <v>148</v>
      </c>
      <c r="N5474">
        <v>16.399999999999999</v>
      </c>
      <c r="P5474" cm="1">
        <f t="array" ref="P5474">IF(Q5474&gt;0,INDEX(Q5474:Q17608,MATCH(TRUE,INDEX(Q5474:Q17608="",,),0)-1),"")</f>
        <v>8</v>
      </c>
      <c r="Q5474">
        <f t="shared" si="126"/>
        <v>6</v>
      </c>
      <c r="R5474">
        <f>IF(P5474="","",0)</f>
        <v>0</v>
      </c>
    </row>
    <row r="5475" spans="1:18" x14ac:dyDescent="0.3">
      <c r="A5475" t="s">
        <v>666</v>
      </c>
      <c r="B5475" s="1">
        <v>38645</v>
      </c>
      <c r="C5475" t="s">
        <v>82</v>
      </c>
      <c r="D5475" t="s">
        <v>783</v>
      </c>
      <c r="E5475" t="s">
        <v>784</v>
      </c>
      <c r="G5475" t="s">
        <v>19</v>
      </c>
      <c r="H5475" t="s">
        <v>36</v>
      </c>
      <c r="I5475" t="s">
        <v>21</v>
      </c>
      <c r="J5475" t="s">
        <v>73</v>
      </c>
      <c r="K5475">
        <v>391</v>
      </c>
      <c r="L5475">
        <v>17.8</v>
      </c>
      <c r="M5475" t="s">
        <v>148</v>
      </c>
      <c r="N5475">
        <v>17.8</v>
      </c>
      <c r="P5475" cm="1">
        <f t="array" ref="P5475">IF(Q5475&gt;0,INDEX(Q5475:Q17609,MATCH(TRUE,INDEX(Q5475:Q17609="",,),0)-1),"")</f>
        <v>8</v>
      </c>
      <c r="Q5475">
        <f t="shared" si="126"/>
        <v>6</v>
      </c>
      <c r="R5475">
        <f>IF(P5475="","",0)</f>
        <v>0</v>
      </c>
    </row>
    <row r="5476" spans="1:18" x14ac:dyDescent="0.3">
      <c r="A5476" t="s">
        <v>666</v>
      </c>
      <c r="B5476" s="1">
        <v>38645</v>
      </c>
      <c r="C5476" t="s">
        <v>82</v>
      </c>
      <c r="D5476" t="s">
        <v>783</v>
      </c>
      <c r="E5476" t="s">
        <v>784</v>
      </c>
      <c r="G5476" s="6" t="s">
        <v>88</v>
      </c>
      <c r="H5476" t="s">
        <v>85</v>
      </c>
      <c r="I5476" t="s">
        <v>45</v>
      </c>
      <c r="J5476" t="s">
        <v>93</v>
      </c>
      <c r="K5476">
        <v>19.2</v>
      </c>
      <c r="L5476">
        <v>65</v>
      </c>
      <c r="M5476" t="s">
        <v>148</v>
      </c>
      <c r="N5476">
        <v>65</v>
      </c>
      <c r="P5476" cm="1">
        <f t="array" ref="P5476">IF(Q5476&gt;0,INDEX(Q5476:Q17610,MATCH(TRUE,INDEX(Q5476:Q17610="",,),0)-1),"")</f>
        <v>8</v>
      </c>
      <c r="Q5476">
        <f t="shared" si="126"/>
        <v>6</v>
      </c>
      <c r="R5476">
        <f>IF(P5476="","",0)</f>
        <v>0</v>
      </c>
    </row>
    <row r="5477" spans="1:18" x14ac:dyDescent="0.3">
      <c r="A5477" t="s">
        <v>666</v>
      </c>
      <c r="B5477" s="1">
        <v>38645</v>
      </c>
      <c r="C5477" t="s">
        <v>82</v>
      </c>
      <c r="D5477" t="s">
        <v>783</v>
      </c>
      <c r="E5477" t="s">
        <v>784</v>
      </c>
      <c r="G5477" s="6" t="s">
        <v>88</v>
      </c>
      <c r="H5477" t="s">
        <v>128</v>
      </c>
      <c r="I5477" t="s">
        <v>45</v>
      </c>
      <c r="J5477" t="s">
        <v>93</v>
      </c>
      <c r="K5477">
        <v>72.2</v>
      </c>
      <c r="L5477">
        <v>39</v>
      </c>
      <c r="M5477" t="s">
        <v>148</v>
      </c>
      <c r="N5477">
        <v>39</v>
      </c>
      <c r="P5477" cm="1">
        <f t="array" ref="P5477">IF(Q5477&gt;0,INDEX(Q5477:Q17611,MATCH(TRUE,INDEX(Q5477:Q17611="",,),0)-1),"")</f>
        <v>8</v>
      </c>
      <c r="Q5477">
        <f t="shared" si="126"/>
        <v>6</v>
      </c>
      <c r="R5477">
        <f>IF(P5477="","",0)</f>
        <v>0</v>
      </c>
    </row>
    <row r="5478" spans="1:18" x14ac:dyDescent="0.3">
      <c r="A5478" t="s">
        <v>666</v>
      </c>
      <c r="B5478" s="1">
        <v>38645</v>
      </c>
      <c r="C5478" t="s">
        <v>82</v>
      </c>
      <c r="D5478" t="s">
        <v>783</v>
      </c>
      <c r="E5478" t="s">
        <v>784</v>
      </c>
      <c r="G5478" s="6" t="s">
        <v>88</v>
      </c>
      <c r="H5478" t="s">
        <v>36</v>
      </c>
      <c r="I5478" t="s">
        <v>45</v>
      </c>
      <c r="J5478" t="s">
        <v>93</v>
      </c>
      <c r="K5478">
        <v>37.4</v>
      </c>
      <c r="L5478">
        <v>52</v>
      </c>
      <c r="M5478" t="s">
        <v>148</v>
      </c>
      <c r="N5478">
        <v>52</v>
      </c>
      <c r="P5478" cm="1">
        <f t="array" ref="P5478">IF(Q5478&gt;0,INDEX(Q5478:Q17612,MATCH(TRUE,INDEX(Q5478:Q17612="",,),0)-1),"")</f>
        <v>8</v>
      </c>
      <c r="Q5478">
        <f t="shared" si="126"/>
        <v>6</v>
      </c>
      <c r="R5478">
        <f>IF(P5478="","",0)</f>
        <v>0</v>
      </c>
    </row>
    <row r="5479" spans="1:18" x14ac:dyDescent="0.3">
      <c r="A5479" t="s">
        <v>666</v>
      </c>
      <c r="B5479" s="1">
        <v>38645</v>
      </c>
      <c r="C5479" t="s">
        <v>82</v>
      </c>
      <c r="D5479" t="s">
        <v>783</v>
      </c>
      <c r="E5479" t="s">
        <v>784</v>
      </c>
      <c r="G5479" s="6" t="s">
        <v>88</v>
      </c>
      <c r="H5479" t="s">
        <v>41</v>
      </c>
      <c r="I5479" t="s">
        <v>21</v>
      </c>
      <c r="J5479" t="s">
        <v>73</v>
      </c>
      <c r="K5479">
        <v>32</v>
      </c>
      <c r="L5479">
        <v>35.5</v>
      </c>
      <c r="M5479" t="s">
        <v>148</v>
      </c>
      <c r="N5479">
        <v>35.5</v>
      </c>
      <c r="P5479" cm="1">
        <f t="array" ref="P5479">IF(Q5479&gt;0,INDEX(Q5479:Q17613,MATCH(TRUE,INDEX(Q5479:Q17613="",,),0)-1),"")</f>
        <v>8</v>
      </c>
      <c r="Q5479">
        <f t="shared" si="126"/>
        <v>6</v>
      </c>
      <c r="R5479">
        <f>IF(P5479="","",0)</f>
        <v>0</v>
      </c>
    </row>
    <row r="5480" spans="1:18" x14ac:dyDescent="0.3">
      <c r="A5480" t="s">
        <v>666</v>
      </c>
      <c r="B5480" s="1">
        <v>38645</v>
      </c>
      <c r="C5480" t="s">
        <v>82</v>
      </c>
      <c r="D5480" t="s">
        <v>783</v>
      </c>
      <c r="E5480" t="s">
        <v>784</v>
      </c>
      <c r="G5480" s="6" t="s">
        <v>88</v>
      </c>
      <c r="H5480" t="s">
        <v>20</v>
      </c>
      <c r="I5480" t="s">
        <v>21</v>
      </c>
      <c r="J5480" t="s">
        <v>73</v>
      </c>
      <c r="K5480">
        <v>205</v>
      </c>
      <c r="L5480">
        <v>9.6</v>
      </c>
      <c r="M5480" t="s">
        <v>148</v>
      </c>
      <c r="N5480">
        <v>9.6</v>
      </c>
      <c r="P5480" cm="1">
        <f t="array" ref="P5480">IF(Q5480&gt;0,INDEX(Q5480:Q17614,MATCH(TRUE,INDEX(Q5480:Q17614="",,),0)-1),"")</f>
        <v>8</v>
      </c>
      <c r="Q5480">
        <f t="shared" si="126"/>
        <v>6</v>
      </c>
      <c r="R5480">
        <f>IF(P5480="","",0)</f>
        <v>0</v>
      </c>
    </row>
    <row r="5481" spans="1:18" x14ac:dyDescent="0.3">
      <c r="A5481" t="s">
        <v>666</v>
      </c>
      <c r="B5481" s="1">
        <v>38645</v>
      </c>
      <c r="C5481" t="s">
        <v>82</v>
      </c>
      <c r="D5481" t="s">
        <v>783</v>
      </c>
      <c r="E5481" t="s">
        <v>784</v>
      </c>
      <c r="G5481" t="s">
        <v>19</v>
      </c>
      <c r="H5481" t="s">
        <v>92</v>
      </c>
      <c r="I5481" t="s">
        <v>45</v>
      </c>
      <c r="J5481" t="s">
        <v>93</v>
      </c>
      <c r="K5481">
        <v>27.2</v>
      </c>
      <c r="L5481">
        <v>245</v>
      </c>
      <c r="M5481" t="s">
        <v>607</v>
      </c>
      <c r="N5481">
        <v>245</v>
      </c>
      <c r="P5481" cm="1">
        <f t="array" ref="P5481">IF(Q5481&gt;0,INDEX(Q5481:Q17615,MATCH(TRUE,INDEX(Q5481:Q17615="",,),0)-1),"")</f>
        <v>8</v>
      </c>
      <c r="Q5481">
        <f t="shared" si="126"/>
        <v>7</v>
      </c>
      <c r="R5481">
        <f>IF(P5481="","",0)</f>
        <v>0</v>
      </c>
    </row>
    <row r="5482" spans="1:18" x14ac:dyDescent="0.3">
      <c r="A5482" t="s">
        <v>666</v>
      </c>
      <c r="B5482" s="1">
        <v>38645</v>
      </c>
      <c r="C5482" t="s">
        <v>82</v>
      </c>
      <c r="D5482" t="s">
        <v>783</v>
      </c>
      <c r="E5482" t="s">
        <v>784</v>
      </c>
      <c r="G5482" t="s">
        <v>19</v>
      </c>
      <c r="H5482" t="s">
        <v>85</v>
      </c>
      <c r="I5482" t="s">
        <v>21</v>
      </c>
      <c r="J5482" t="s">
        <v>73</v>
      </c>
      <c r="K5482">
        <v>693</v>
      </c>
      <c r="L5482">
        <v>10.1</v>
      </c>
      <c r="M5482" t="s">
        <v>607</v>
      </c>
      <c r="N5482">
        <v>47.63</v>
      </c>
      <c r="P5482" cm="1">
        <f t="array" ref="P5482">IF(Q5482&gt;0,INDEX(Q5482:Q17616,MATCH(TRUE,INDEX(Q5482:Q17616="",,),0)-1),"")</f>
        <v>8</v>
      </c>
      <c r="Q5482">
        <f t="shared" si="126"/>
        <v>7</v>
      </c>
      <c r="R5482">
        <f>IF(P5482="","",0)</f>
        <v>0</v>
      </c>
    </row>
    <row r="5483" spans="1:18" x14ac:dyDescent="0.3">
      <c r="A5483" t="s">
        <v>666</v>
      </c>
      <c r="B5483" s="1">
        <v>38645</v>
      </c>
      <c r="C5483" t="s">
        <v>82</v>
      </c>
      <c r="D5483" t="s">
        <v>783</v>
      </c>
      <c r="E5483" t="s">
        <v>784</v>
      </c>
      <c r="G5483" t="s">
        <v>19</v>
      </c>
      <c r="H5483" t="s">
        <v>128</v>
      </c>
      <c r="I5483" t="s">
        <v>21</v>
      </c>
      <c r="J5483" t="s">
        <v>73</v>
      </c>
      <c r="K5483">
        <v>1275</v>
      </c>
      <c r="L5483">
        <v>16.399999999999999</v>
      </c>
      <c r="M5483" t="s">
        <v>607</v>
      </c>
      <c r="N5483">
        <v>16.399999999999999</v>
      </c>
      <c r="P5483" cm="1">
        <f t="array" ref="P5483">IF(Q5483&gt;0,INDEX(Q5483:Q17617,MATCH(TRUE,INDEX(Q5483:Q17617="",,),0)-1),"")</f>
        <v>8</v>
      </c>
      <c r="Q5483">
        <f t="shared" si="126"/>
        <v>7</v>
      </c>
      <c r="R5483">
        <f>IF(P5483="","",0)</f>
        <v>0</v>
      </c>
    </row>
    <row r="5484" spans="1:18" x14ac:dyDescent="0.3">
      <c r="A5484" t="s">
        <v>666</v>
      </c>
      <c r="B5484" s="1">
        <v>38645</v>
      </c>
      <c r="C5484" t="s">
        <v>82</v>
      </c>
      <c r="D5484" t="s">
        <v>783</v>
      </c>
      <c r="E5484" t="s">
        <v>784</v>
      </c>
      <c r="G5484" t="s">
        <v>19</v>
      </c>
      <c r="H5484" t="s">
        <v>36</v>
      </c>
      <c r="I5484" t="s">
        <v>21</v>
      </c>
      <c r="J5484" t="s">
        <v>73</v>
      </c>
      <c r="K5484">
        <v>391</v>
      </c>
      <c r="L5484">
        <v>17.8</v>
      </c>
      <c r="M5484" t="s">
        <v>607</v>
      </c>
      <c r="N5484">
        <v>17.8</v>
      </c>
      <c r="P5484" cm="1">
        <f t="array" ref="P5484">IF(Q5484&gt;0,INDEX(Q5484:Q17618,MATCH(TRUE,INDEX(Q5484:Q17618="",,),0)-1),"")</f>
        <v>8</v>
      </c>
      <c r="Q5484">
        <f t="shared" si="126"/>
        <v>7</v>
      </c>
      <c r="R5484">
        <f>IF(P5484="","",0)</f>
        <v>0</v>
      </c>
    </row>
    <row r="5485" spans="1:18" x14ac:dyDescent="0.3">
      <c r="A5485" t="s">
        <v>666</v>
      </c>
      <c r="B5485" s="1">
        <v>38645</v>
      </c>
      <c r="C5485" t="s">
        <v>82</v>
      </c>
      <c r="D5485" t="s">
        <v>783</v>
      </c>
      <c r="E5485" t="s">
        <v>784</v>
      </c>
      <c r="G5485" s="6" t="s">
        <v>88</v>
      </c>
      <c r="H5485" t="s">
        <v>85</v>
      </c>
      <c r="I5485" t="s">
        <v>45</v>
      </c>
      <c r="J5485" t="s">
        <v>93</v>
      </c>
      <c r="K5485">
        <v>19.2</v>
      </c>
      <c r="L5485">
        <v>65</v>
      </c>
      <c r="M5485" t="s">
        <v>607</v>
      </c>
      <c r="N5485">
        <v>65</v>
      </c>
      <c r="P5485" cm="1">
        <f t="array" ref="P5485">IF(Q5485&gt;0,INDEX(Q5485:Q17619,MATCH(TRUE,INDEX(Q5485:Q17619="",,),0)-1),"")</f>
        <v>8</v>
      </c>
      <c r="Q5485">
        <f t="shared" si="126"/>
        <v>7</v>
      </c>
      <c r="R5485">
        <f>IF(P5485="","",0)</f>
        <v>0</v>
      </c>
    </row>
    <row r="5486" spans="1:18" x14ac:dyDescent="0.3">
      <c r="A5486" t="s">
        <v>666</v>
      </c>
      <c r="B5486" s="1">
        <v>38645</v>
      </c>
      <c r="C5486" t="s">
        <v>82</v>
      </c>
      <c r="D5486" t="s">
        <v>783</v>
      </c>
      <c r="E5486" t="s">
        <v>784</v>
      </c>
      <c r="G5486" s="6" t="s">
        <v>88</v>
      </c>
      <c r="H5486" t="s">
        <v>128</v>
      </c>
      <c r="I5486" t="s">
        <v>45</v>
      </c>
      <c r="J5486" t="s">
        <v>93</v>
      </c>
      <c r="K5486">
        <v>72.2</v>
      </c>
      <c r="L5486">
        <v>39</v>
      </c>
      <c r="M5486" t="s">
        <v>607</v>
      </c>
      <c r="N5486">
        <v>39</v>
      </c>
      <c r="P5486" cm="1">
        <f t="array" ref="P5486">IF(Q5486&gt;0,INDEX(Q5486:Q17620,MATCH(TRUE,INDEX(Q5486:Q17620="",,),0)-1),"")</f>
        <v>8</v>
      </c>
      <c r="Q5486">
        <f t="shared" si="126"/>
        <v>7</v>
      </c>
      <c r="R5486">
        <f>IF(P5486="","",0)</f>
        <v>0</v>
      </c>
    </row>
    <row r="5487" spans="1:18" x14ac:dyDescent="0.3">
      <c r="A5487" t="s">
        <v>666</v>
      </c>
      <c r="B5487" s="1">
        <v>38645</v>
      </c>
      <c r="C5487" t="s">
        <v>82</v>
      </c>
      <c r="D5487" t="s">
        <v>783</v>
      </c>
      <c r="E5487" t="s">
        <v>784</v>
      </c>
      <c r="G5487" s="6" t="s">
        <v>88</v>
      </c>
      <c r="H5487" t="s">
        <v>36</v>
      </c>
      <c r="I5487" t="s">
        <v>45</v>
      </c>
      <c r="J5487" t="s">
        <v>93</v>
      </c>
      <c r="K5487">
        <v>37.4</v>
      </c>
      <c r="L5487">
        <v>52</v>
      </c>
      <c r="M5487" t="s">
        <v>607</v>
      </c>
      <c r="N5487">
        <v>52</v>
      </c>
      <c r="P5487" cm="1">
        <f t="array" ref="P5487">IF(Q5487&gt;0,INDEX(Q5487:Q17621,MATCH(TRUE,INDEX(Q5487:Q17621="",,),0)-1),"")</f>
        <v>8</v>
      </c>
      <c r="Q5487">
        <f t="shared" si="126"/>
        <v>7</v>
      </c>
      <c r="R5487">
        <f>IF(P5487="","",0)</f>
        <v>0</v>
      </c>
    </row>
    <row r="5488" spans="1:18" x14ac:dyDescent="0.3">
      <c r="A5488" t="s">
        <v>666</v>
      </c>
      <c r="B5488" s="1">
        <v>38645</v>
      </c>
      <c r="C5488" t="s">
        <v>82</v>
      </c>
      <c r="D5488" t="s">
        <v>783</v>
      </c>
      <c r="E5488" t="s">
        <v>784</v>
      </c>
      <c r="G5488" s="6" t="s">
        <v>88</v>
      </c>
      <c r="H5488" t="s">
        <v>41</v>
      </c>
      <c r="I5488" t="s">
        <v>21</v>
      </c>
      <c r="J5488" t="s">
        <v>73</v>
      </c>
      <c r="K5488">
        <v>32</v>
      </c>
      <c r="L5488">
        <v>35.5</v>
      </c>
      <c r="M5488" t="s">
        <v>607</v>
      </c>
      <c r="N5488">
        <v>35.5</v>
      </c>
      <c r="P5488" cm="1">
        <f t="array" ref="P5488">IF(Q5488&gt;0,INDEX(Q5488:Q17622,MATCH(TRUE,INDEX(Q5488:Q17622="",,),0)-1),"")</f>
        <v>8</v>
      </c>
      <c r="Q5488">
        <f t="shared" si="126"/>
        <v>7</v>
      </c>
      <c r="R5488">
        <f>IF(P5488="","",0)</f>
        <v>0</v>
      </c>
    </row>
    <row r="5489" spans="1:18" x14ac:dyDescent="0.3">
      <c r="A5489" t="s">
        <v>666</v>
      </c>
      <c r="B5489" s="1">
        <v>38645</v>
      </c>
      <c r="C5489" t="s">
        <v>82</v>
      </c>
      <c r="D5489" t="s">
        <v>783</v>
      </c>
      <c r="E5489" t="s">
        <v>784</v>
      </c>
      <c r="G5489" s="6" t="s">
        <v>88</v>
      </c>
      <c r="H5489" t="s">
        <v>20</v>
      </c>
      <c r="I5489" t="s">
        <v>21</v>
      </c>
      <c r="J5489" t="s">
        <v>73</v>
      </c>
      <c r="K5489">
        <v>205</v>
      </c>
      <c r="L5489">
        <v>9.6</v>
      </c>
      <c r="M5489" t="s">
        <v>607</v>
      </c>
      <c r="N5489">
        <v>9.6</v>
      </c>
      <c r="P5489" cm="1">
        <f t="array" ref="P5489">IF(Q5489&gt;0,INDEX(Q5489:Q17623,MATCH(TRUE,INDEX(Q5489:Q17623="",,),0)-1),"")</f>
        <v>8</v>
      </c>
      <c r="Q5489">
        <f t="shared" si="126"/>
        <v>7</v>
      </c>
      <c r="R5489">
        <f>IF(P5489="","",0)</f>
        <v>0</v>
      </c>
    </row>
    <row r="5490" spans="1:18" x14ac:dyDescent="0.3">
      <c r="A5490" t="s">
        <v>666</v>
      </c>
      <c r="B5490" s="1">
        <v>38645</v>
      </c>
      <c r="C5490" t="s">
        <v>82</v>
      </c>
      <c r="D5490" t="s">
        <v>783</v>
      </c>
      <c r="E5490" t="s">
        <v>784</v>
      </c>
      <c r="G5490" t="s">
        <v>19</v>
      </c>
      <c r="H5490" t="s">
        <v>92</v>
      </c>
      <c r="I5490" t="s">
        <v>45</v>
      </c>
      <c r="J5490" t="s">
        <v>93</v>
      </c>
      <c r="K5490">
        <v>27.2</v>
      </c>
      <c r="L5490">
        <v>245</v>
      </c>
      <c r="M5490" t="s">
        <v>211</v>
      </c>
      <c r="N5490">
        <v>245</v>
      </c>
      <c r="P5490" cm="1">
        <f t="array" ref="P5490">IF(Q5490&gt;0,INDEX(Q5490:Q17624,MATCH(TRUE,INDEX(Q5490:Q17624="",,),0)-1),"")</f>
        <v>8</v>
      </c>
      <c r="Q5490">
        <f t="shared" si="126"/>
        <v>8</v>
      </c>
      <c r="R5490">
        <f>IF(P5490="","",0)</f>
        <v>0</v>
      </c>
    </row>
    <row r="5491" spans="1:18" x14ac:dyDescent="0.3">
      <c r="A5491" t="s">
        <v>666</v>
      </c>
      <c r="B5491" s="1">
        <v>38645</v>
      </c>
      <c r="C5491" t="s">
        <v>82</v>
      </c>
      <c r="D5491" t="s">
        <v>783</v>
      </c>
      <c r="E5491" t="s">
        <v>784</v>
      </c>
      <c r="G5491" t="s">
        <v>19</v>
      </c>
      <c r="H5491" t="s">
        <v>85</v>
      </c>
      <c r="I5491" t="s">
        <v>21</v>
      </c>
      <c r="J5491" t="s">
        <v>73</v>
      </c>
      <c r="K5491">
        <v>693</v>
      </c>
      <c r="L5491">
        <v>10.1</v>
      </c>
      <c r="M5491" t="s">
        <v>211</v>
      </c>
      <c r="N5491">
        <v>10.1</v>
      </c>
      <c r="P5491" cm="1">
        <f t="array" ref="P5491">IF(Q5491&gt;0,INDEX(Q5491:Q17625,MATCH(TRUE,INDEX(Q5491:Q17625="",,),0)-1),"")</f>
        <v>8</v>
      </c>
      <c r="Q5491">
        <f t="shared" si="126"/>
        <v>8</v>
      </c>
      <c r="R5491">
        <f>IF(P5491="","",0)</f>
        <v>0</v>
      </c>
    </row>
    <row r="5492" spans="1:18" x14ac:dyDescent="0.3">
      <c r="A5492" t="s">
        <v>666</v>
      </c>
      <c r="B5492" s="1">
        <v>38645</v>
      </c>
      <c r="C5492" t="s">
        <v>82</v>
      </c>
      <c r="D5492" t="s">
        <v>783</v>
      </c>
      <c r="E5492" t="s">
        <v>784</v>
      </c>
      <c r="G5492" t="s">
        <v>19</v>
      </c>
      <c r="H5492" t="s">
        <v>128</v>
      </c>
      <c r="I5492" t="s">
        <v>21</v>
      </c>
      <c r="J5492" t="s">
        <v>73</v>
      </c>
      <c r="K5492">
        <v>1275</v>
      </c>
      <c r="L5492">
        <v>16.399999999999999</v>
      </c>
      <c r="M5492" t="s">
        <v>211</v>
      </c>
      <c r="N5492">
        <v>25.61</v>
      </c>
      <c r="P5492" cm="1">
        <f t="array" ref="P5492">IF(Q5492&gt;0,INDEX(Q5492:Q17626,MATCH(TRUE,INDEX(Q5492:Q17626="",,),0)-1),"")</f>
        <v>8</v>
      </c>
      <c r="Q5492">
        <f t="shared" ref="Q5492:Q5498" si="127">INT((ROW()-5427)/9)+1</f>
        <v>8</v>
      </c>
      <c r="R5492">
        <f>IF(P5492="","",0)</f>
        <v>0</v>
      </c>
    </row>
    <row r="5493" spans="1:18" x14ac:dyDescent="0.3">
      <c r="A5493" t="s">
        <v>666</v>
      </c>
      <c r="B5493" s="1">
        <v>38645</v>
      </c>
      <c r="C5493" t="s">
        <v>82</v>
      </c>
      <c r="D5493" t="s">
        <v>783</v>
      </c>
      <c r="E5493" t="s">
        <v>784</v>
      </c>
      <c r="G5493" t="s">
        <v>19</v>
      </c>
      <c r="H5493" t="s">
        <v>36</v>
      </c>
      <c r="I5493" t="s">
        <v>21</v>
      </c>
      <c r="J5493" t="s">
        <v>73</v>
      </c>
      <c r="K5493">
        <v>391</v>
      </c>
      <c r="L5493">
        <v>17.8</v>
      </c>
      <c r="M5493" t="s">
        <v>211</v>
      </c>
      <c r="N5493">
        <v>17.8</v>
      </c>
      <c r="P5493" cm="1">
        <f t="array" ref="P5493">IF(Q5493&gt;0,INDEX(Q5493:Q17627,MATCH(TRUE,INDEX(Q5493:Q17627="",,),0)-1),"")</f>
        <v>8</v>
      </c>
      <c r="Q5493">
        <f t="shared" si="127"/>
        <v>8</v>
      </c>
      <c r="R5493">
        <f>IF(P5493="","",0)</f>
        <v>0</v>
      </c>
    </row>
    <row r="5494" spans="1:18" x14ac:dyDescent="0.3">
      <c r="A5494" t="s">
        <v>666</v>
      </c>
      <c r="B5494" s="1">
        <v>38645</v>
      </c>
      <c r="C5494" t="s">
        <v>82</v>
      </c>
      <c r="D5494" t="s">
        <v>783</v>
      </c>
      <c r="E5494" t="s">
        <v>784</v>
      </c>
      <c r="G5494" s="6" t="s">
        <v>88</v>
      </c>
      <c r="H5494" t="s">
        <v>85</v>
      </c>
      <c r="I5494" t="s">
        <v>45</v>
      </c>
      <c r="J5494" t="s">
        <v>93</v>
      </c>
      <c r="K5494">
        <v>19.2</v>
      </c>
      <c r="L5494">
        <v>65</v>
      </c>
      <c r="M5494" t="s">
        <v>211</v>
      </c>
      <c r="N5494">
        <v>65</v>
      </c>
      <c r="P5494" cm="1">
        <f t="array" ref="P5494">IF(Q5494&gt;0,INDEX(Q5494:Q17628,MATCH(TRUE,INDEX(Q5494:Q17628="",,),0)-1),"")</f>
        <v>8</v>
      </c>
      <c r="Q5494">
        <f t="shared" si="127"/>
        <v>8</v>
      </c>
      <c r="R5494">
        <f>IF(P5494="","",0)</f>
        <v>0</v>
      </c>
    </row>
    <row r="5495" spans="1:18" x14ac:dyDescent="0.3">
      <c r="A5495" t="s">
        <v>666</v>
      </c>
      <c r="B5495" s="1">
        <v>38645</v>
      </c>
      <c r="C5495" t="s">
        <v>82</v>
      </c>
      <c r="D5495" t="s">
        <v>783</v>
      </c>
      <c r="E5495" t="s">
        <v>784</v>
      </c>
      <c r="G5495" s="6" t="s">
        <v>88</v>
      </c>
      <c r="H5495" t="s">
        <v>128</v>
      </c>
      <c r="I5495" t="s">
        <v>45</v>
      </c>
      <c r="J5495" t="s">
        <v>93</v>
      </c>
      <c r="K5495">
        <v>72.2</v>
      </c>
      <c r="L5495">
        <v>39</v>
      </c>
      <c r="M5495" t="s">
        <v>211</v>
      </c>
      <c r="N5495">
        <v>39</v>
      </c>
      <c r="P5495" cm="1">
        <f t="array" ref="P5495">IF(Q5495&gt;0,INDEX(Q5495:Q17629,MATCH(TRUE,INDEX(Q5495:Q17629="",,),0)-1),"")</f>
        <v>8</v>
      </c>
      <c r="Q5495">
        <f t="shared" si="127"/>
        <v>8</v>
      </c>
      <c r="R5495">
        <f>IF(P5495="","",0)</f>
        <v>0</v>
      </c>
    </row>
    <row r="5496" spans="1:18" x14ac:dyDescent="0.3">
      <c r="A5496" t="s">
        <v>666</v>
      </c>
      <c r="B5496" s="1">
        <v>38645</v>
      </c>
      <c r="C5496" t="s">
        <v>82</v>
      </c>
      <c r="D5496" t="s">
        <v>783</v>
      </c>
      <c r="E5496" t="s">
        <v>784</v>
      </c>
      <c r="G5496" s="6" t="s">
        <v>88</v>
      </c>
      <c r="H5496" t="s">
        <v>36</v>
      </c>
      <c r="I5496" t="s">
        <v>45</v>
      </c>
      <c r="J5496" t="s">
        <v>93</v>
      </c>
      <c r="K5496">
        <v>37.4</v>
      </c>
      <c r="L5496">
        <v>52</v>
      </c>
      <c r="M5496" t="s">
        <v>211</v>
      </c>
      <c r="N5496">
        <v>52</v>
      </c>
      <c r="P5496" cm="1">
        <f t="array" ref="P5496">IF(Q5496&gt;0,INDEX(Q5496:Q17630,MATCH(TRUE,INDEX(Q5496:Q17630="",,),0)-1),"")</f>
        <v>8</v>
      </c>
      <c r="Q5496">
        <f t="shared" si="127"/>
        <v>8</v>
      </c>
      <c r="R5496">
        <f>IF(P5496="","",0)</f>
        <v>0</v>
      </c>
    </row>
    <row r="5497" spans="1:18" x14ac:dyDescent="0.3">
      <c r="A5497" t="s">
        <v>666</v>
      </c>
      <c r="B5497" s="1">
        <v>38645</v>
      </c>
      <c r="C5497" t="s">
        <v>82</v>
      </c>
      <c r="D5497" t="s">
        <v>783</v>
      </c>
      <c r="E5497" t="s">
        <v>784</v>
      </c>
      <c r="G5497" s="6" t="s">
        <v>88</v>
      </c>
      <c r="H5497" t="s">
        <v>41</v>
      </c>
      <c r="I5497" t="s">
        <v>21</v>
      </c>
      <c r="J5497" t="s">
        <v>73</v>
      </c>
      <c r="K5497">
        <v>32</v>
      </c>
      <c r="L5497">
        <v>35.5</v>
      </c>
      <c r="M5497" t="s">
        <v>211</v>
      </c>
      <c r="N5497">
        <v>35.5</v>
      </c>
      <c r="P5497" cm="1">
        <f t="array" ref="P5497">IF(Q5497&gt;0,INDEX(Q5497:Q17631,MATCH(TRUE,INDEX(Q5497:Q17631="",,),0)-1),"")</f>
        <v>8</v>
      </c>
      <c r="Q5497">
        <f t="shared" si="127"/>
        <v>8</v>
      </c>
      <c r="R5497">
        <f>IF(P5497="","",0)</f>
        <v>0</v>
      </c>
    </row>
    <row r="5498" spans="1:18" x14ac:dyDescent="0.3">
      <c r="A5498" t="s">
        <v>666</v>
      </c>
      <c r="B5498" s="1">
        <v>38645</v>
      </c>
      <c r="C5498" t="s">
        <v>82</v>
      </c>
      <c r="D5498" t="s">
        <v>783</v>
      </c>
      <c r="E5498" t="s">
        <v>784</v>
      </c>
      <c r="G5498" s="6" t="s">
        <v>88</v>
      </c>
      <c r="H5498" t="s">
        <v>20</v>
      </c>
      <c r="I5498" t="s">
        <v>21</v>
      </c>
      <c r="J5498" t="s">
        <v>73</v>
      </c>
      <c r="K5498">
        <v>205</v>
      </c>
      <c r="L5498">
        <v>9.6</v>
      </c>
      <c r="M5498" t="s">
        <v>211</v>
      </c>
      <c r="N5498">
        <v>9.6</v>
      </c>
      <c r="P5498" cm="1">
        <f t="array" ref="P5498">IF(Q5498&gt;0,INDEX(Q5498:Q17632,MATCH(TRUE,INDEX(Q5498:Q17632="",,),0)-1),"")</f>
        <v>8</v>
      </c>
      <c r="Q5498">
        <f t="shared" si="127"/>
        <v>8</v>
      </c>
      <c r="R5498">
        <f>IF(P5498="","",0)</f>
        <v>0</v>
      </c>
    </row>
    <row r="5499" spans="1:18" x14ac:dyDescent="0.3">
      <c r="P5499" t="str" cm="1">
        <f t="array" ref="P5499">IF(Q5499&gt;0,INDEX(Q5499:Q17633,MATCH(TRUE,INDEX(Q5499:Q17633="",,),0)-1),"")</f>
        <v/>
      </c>
      <c r="R5499" t="str">
        <f>IF(P5499="","",0)</f>
        <v/>
      </c>
    </row>
    <row r="5500" spans="1:18" x14ac:dyDescent="0.3">
      <c r="A5500" t="s">
        <v>666</v>
      </c>
      <c r="B5500" s="1">
        <v>38645</v>
      </c>
      <c r="C5500" t="s">
        <v>82</v>
      </c>
      <c r="D5500" t="s">
        <v>785</v>
      </c>
      <c r="E5500" t="s">
        <v>786</v>
      </c>
      <c r="G5500" t="s">
        <v>19</v>
      </c>
      <c r="H5500" t="s">
        <v>41</v>
      </c>
      <c r="I5500" t="s">
        <v>45</v>
      </c>
      <c r="J5500" t="s">
        <v>93</v>
      </c>
      <c r="K5500">
        <v>145.19999999999999</v>
      </c>
      <c r="L5500">
        <v>215</v>
      </c>
      <c r="M5500" t="s">
        <v>787</v>
      </c>
      <c r="N5500">
        <v>234.97</v>
      </c>
      <c r="O5500" t="s">
        <v>24</v>
      </c>
      <c r="P5500" cm="1">
        <f t="array" ref="P5500">IF(Q5500&gt;0,INDEX(Q5500:Q17634,MATCH(TRUE,INDEX(Q5500:Q17634="",,),0)-1),"")</f>
        <v>2</v>
      </c>
      <c r="Q5500">
        <v>1</v>
      </c>
      <c r="R5500">
        <f>IF(P5500="","",0)</f>
        <v>0</v>
      </c>
    </row>
    <row r="5501" spans="1:18" x14ac:dyDescent="0.3">
      <c r="A5501" t="s">
        <v>666</v>
      </c>
      <c r="B5501" s="1">
        <v>38645</v>
      </c>
      <c r="C5501" t="s">
        <v>82</v>
      </c>
      <c r="D5501" t="s">
        <v>785</v>
      </c>
      <c r="E5501" t="s">
        <v>786</v>
      </c>
      <c r="G5501" t="s">
        <v>19</v>
      </c>
      <c r="H5501" t="s">
        <v>41</v>
      </c>
      <c r="I5501" t="s">
        <v>21</v>
      </c>
      <c r="J5501" t="s">
        <v>73</v>
      </c>
      <c r="K5501">
        <v>123</v>
      </c>
      <c r="L5501">
        <v>37.299999999999997</v>
      </c>
      <c r="M5501" t="s">
        <v>787</v>
      </c>
      <c r="N5501">
        <v>37.299999999999997</v>
      </c>
      <c r="O5501" t="s">
        <v>24</v>
      </c>
      <c r="P5501" cm="1">
        <f t="array" ref="P5501">IF(Q5501&gt;0,INDEX(Q5501:Q17635,MATCH(TRUE,INDEX(Q5501:Q17635="",,),0)-1),"")</f>
        <v>2</v>
      </c>
      <c r="Q5501">
        <v>1</v>
      </c>
      <c r="R5501">
        <f>IF(P5501="","",0)</f>
        <v>0</v>
      </c>
    </row>
    <row r="5502" spans="1:18" x14ac:dyDescent="0.3">
      <c r="A5502" t="s">
        <v>666</v>
      </c>
      <c r="B5502" s="1">
        <v>38645</v>
      </c>
      <c r="C5502" t="s">
        <v>82</v>
      </c>
      <c r="D5502" t="s">
        <v>785</v>
      </c>
      <c r="E5502" t="s">
        <v>786</v>
      </c>
      <c r="G5502" s="6" t="s">
        <v>88</v>
      </c>
      <c r="H5502" t="s">
        <v>85</v>
      </c>
      <c r="I5502" t="s">
        <v>21</v>
      </c>
      <c r="J5502" t="s">
        <v>73</v>
      </c>
      <c r="K5502">
        <v>181</v>
      </c>
      <c r="L5502">
        <v>9.0500000000000007</v>
      </c>
      <c r="M5502" t="s">
        <v>787</v>
      </c>
      <c r="N5502">
        <v>9.0500000000000007</v>
      </c>
      <c r="O5502" t="s">
        <v>24</v>
      </c>
      <c r="P5502" cm="1">
        <f t="array" ref="P5502">IF(Q5502&gt;0,INDEX(Q5502:Q17636,MATCH(TRUE,INDEX(Q5502:Q17636="",,),0)-1),"")</f>
        <v>2</v>
      </c>
      <c r="Q5502">
        <v>1</v>
      </c>
      <c r="R5502">
        <f>IF(P5502="","",0)</f>
        <v>0</v>
      </c>
    </row>
    <row r="5503" spans="1:18" x14ac:dyDescent="0.3">
      <c r="A5503" t="s">
        <v>666</v>
      </c>
      <c r="B5503" s="1">
        <v>38645</v>
      </c>
      <c r="C5503" t="s">
        <v>82</v>
      </c>
      <c r="D5503" t="s">
        <v>785</v>
      </c>
      <c r="E5503" t="s">
        <v>786</v>
      </c>
      <c r="G5503" s="6" t="s">
        <v>88</v>
      </c>
      <c r="H5503" t="s">
        <v>128</v>
      </c>
      <c r="I5503" t="s">
        <v>21</v>
      </c>
      <c r="J5503" t="s">
        <v>73</v>
      </c>
      <c r="K5503">
        <v>87</v>
      </c>
      <c r="L5503">
        <v>16.05</v>
      </c>
      <c r="M5503" t="s">
        <v>787</v>
      </c>
      <c r="N5503">
        <v>16.05</v>
      </c>
      <c r="O5503" t="s">
        <v>24</v>
      </c>
      <c r="P5503" cm="1">
        <f t="array" ref="P5503">IF(Q5503&gt;0,INDEX(Q5503:Q17637,MATCH(TRUE,INDEX(Q5503:Q17637="",,),0)-1),"")</f>
        <v>2</v>
      </c>
      <c r="Q5503">
        <v>1</v>
      </c>
      <c r="R5503">
        <f>IF(P5503="","",0)</f>
        <v>0</v>
      </c>
    </row>
    <row r="5504" spans="1:18" x14ac:dyDescent="0.3">
      <c r="A5504" t="s">
        <v>666</v>
      </c>
      <c r="B5504" s="1">
        <v>38645</v>
      </c>
      <c r="C5504" t="s">
        <v>82</v>
      </c>
      <c r="D5504" t="s">
        <v>785</v>
      </c>
      <c r="E5504" t="s">
        <v>786</v>
      </c>
      <c r="G5504" s="6" t="s">
        <v>88</v>
      </c>
      <c r="H5504" t="s">
        <v>95</v>
      </c>
      <c r="I5504" t="s">
        <v>21</v>
      </c>
      <c r="J5504" t="s">
        <v>73</v>
      </c>
      <c r="K5504">
        <v>27</v>
      </c>
      <c r="L5504">
        <v>22.05</v>
      </c>
      <c r="M5504" t="s">
        <v>787</v>
      </c>
      <c r="N5504">
        <v>22.05</v>
      </c>
      <c r="O5504" t="s">
        <v>24</v>
      </c>
      <c r="P5504" cm="1">
        <f t="array" ref="P5504">IF(Q5504&gt;0,INDEX(Q5504:Q17638,MATCH(TRUE,INDEX(Q5504:Q17638="",,),0)-1),"")</f>
        <v>2</v>
      </c>
      <c r="Q5504">
        <v>1</v>
      </c>
      <c r="R5504">
        <f>IF(P5504="","",0)</f>
        <v>0</v>
      </c>
    </row>
    <row r="5505" spans="1:18" x14ac:dyDescent="0.3">
      <c r="A5505" t="s">
        <v>666</v>
      </c>
      <c r="B5505" s="1">
        <v>38645</v>
      </c>
      <c r="C5505" t="s">
        <v>82</v>
      </c>
      <c r="D5505" t="s">
        <v>785</v>
      </c>
      <c r="E5505" t="s">
        <v>786</v>
      </c>
      <c r="G5505" s="6" t="s">
        <v>88</v>
      </c>
      <c r="H5505" t="s">
        <v>20</v>
      </c>
      <c r="I5505" t="s">
        <v>21</v>
      </c>
      <c r="J5505" t="s">
        <v>73</v>
      </c>
      <c r="K5505">
        <v>103</v>
      </c>
      <c r="L5505">
        <v>11.05</v>
      </c>
      <c r="M5505" t="s">
        <v>787</v>
      </c>
      <c r="N5505">
        <v>11.05</v>
      </c>
      <c r="O5505" t="s">
        <v>24</v>
      </c>
      <c r="P5505" cm="1">
        <f t="array" ref="P5505">IF(Q5505&gt;0,INDEX(Q5505:Q17639,MATCH(TRUE,INDEX(Q5505:Q17639="",,),0)-1),"")</f>
        <v>2</v>
      </c>
      <c r="Q5505">
        <v>1</v>
      </c>
      <c r="R5505">
        <f>IF(P5505="","",0)</f>
        <v>0</v>
      </c>
    </row>
    <row r="5506" spans="1:18" x14ac:dyDescent="0.3">
      <c r="A5506" t="s">
        <v>666</v>
      </c>
      <c r="B5506" s="1">
        <v>38645</v>
      </c>
      <c r="C5506" t="s">
        <v>82</v>
      </c>
      <c r="D5506" t="s">
        <v>785</v>
      </c>
      <c r="E5506" t="s">
        <v>786</v>
      </c>
      <c r="G5506" t="s">
        <v>19</v>
      </c>
      <c r="H5506" t="s">
        <v>41</v>
      </c>
      <c r="I5506" t="s">
        <v>45</v>
      </c>
      <c r="J5506" t="s">
        <v>93</v>
      </c>
      <c r="K5506">
        <v>145.19999999999999</v>
      </c>
      <c r="L5506">
        <v>215</v>
      </c>
      <c r="M5506" t="s">
        <v>788</v>
      </c>
      <c r="N5506">
        <v>215</v>
      </c>
      <c r="P5506" cm="1">
        <f t="array" ref="P5506">IF(Q5506&gt;0,INDEX(Q5506:Q17640,MATCH(TRUE,INDEX(Q5506:Q17640="",,),0)-1),"")</f>
        <v>2</v>
      </c>
      <c r="Q5506">
        <v>2</v>
      </c>
      <c r="R5506">
        <f>IF(P5506="","",0)</f>
        <v>0</v>
      </c>
    </row>
    <row r="5507" spans="1:18" x14ac:dyDescent="0.3">
      <c r="A5507" t="s">
        <v>666</v>
      </c>
      <c r="B5507" s="1">
        <v>38645</v>
      </c>
      <c r="C5507" t="s">
        <v>82</v>
      </c>
      <c r="D5507" t="s">
        <v>785</v>
      </c>
      <c r="E5507" t="s">
        <v>786</v>
      </c>
      <c r="G5507" t="s">
        <v>19</v>
      </c>
      <c r="H5507" t="s">
        <v>41</v>
      </c>
      <c r="I5507" t="s">
        <v>21</v>
      </c>
      <c r="J5507" t="s">
        <v>73</v>
      </c>
      <c r="K5507">
        <v>123</v>
      </c>
      <c r="L5507">
        <v>37.299999999999997</v>
      </c>
      <c r="M5507" t="s">
        <v>788</v>
      </c>
      <c r="N5507">
        <v>47.2</v>
      </c>
      <c r="P5507" cm="1">
        <f t="array" ref="P5507">IF(Q5507&gt;0,INDEX(Q5507:Q17641,MATCH(TRUE,INDEX(Q5507:Q17641="",,),0)-1),"")</f>
        <v>2</v>
      </c>
      <c r="Q5507">
        <v>2</v>
      </c>
      <c r="R5507">
        <f>IF(P5507="","",0)</f>
        <v>0</v>
      </c>
    </row>
    <row r="5508" spans="1:18" x14ac:dyDescent="0.3">
      <c r="A5508" t="s">
        <v>666</v>
      </c>
      <c r="B5508" s="1">
        <v>38645</v>
      </c>
      <c r="C5508" t="s">
        <v>82</v>
      </c>
      <c r="D5508" t="s">
        <v>785</v>
      </c>
      <c r="E5508" t="s">
        <v>786</v>
      </c>
      <c r="G5508" s="6" t="s">
        <v>88</v>
      </c>
      <c r="H5508" t="s">
        <v>85</v>
      </c>
      <c r="I5508" t="s">
        <v>21</v>
      </c>
      <c r="J5508" t="s">
        <v>73</v>
      </c>
      <c r="K5508">
        <v>181</v>
      </c>
      <c r="L5508">
        <v>9.0500000000000007</v>
      </c>
      <c r="M5508" t="s">
        <v>788</v>
      </c>
      <c r="N5508">
        <v>9.0500000000000007</v>
      </c>
      <c r="P5508" cm="1">
        <f t="array" ref="P5508">IF(Q5508&gt;0,INDEX(Q5508:Q17642,MATCH(TRUE,INDEX(Q5508:Q17642="",,),0)-1),"")</f>
        <v>2</v>
      </c>
      <c r="Q5508">
        <v>2</v>
      </c>
      <c r="R5508">
        <f>IF(P5508="","",0)</f>
        <v>0</v>
      </c>
    </row>
    <row r="5509" spans="1:18" x14ac:dyDescent="0.3">
      <c r="A5509" t="s">
        <v>666</v>
      </c>
      <c r="B5509" s="1">
        <v>38645</v>
      </c>
      <c r="C5509" t="s">
        <v>82</v>
      </c>
      <c r="D5509" t="s">
        <v>785</v>
      </c>
      <c r="E5509" t="s">
        <v>786</v>
      </c>
      <c r="G5509" s="6" t="s">
        <v>88</v>
      </c>
      <c r="H5509" t="s">
        <v>128</v>
      </c>
      <c r="I5509" t="s">
        <v>21</v>
      </c>
      <c r="J5509" t="s">
        <v>73</v>
      </c>
      <c r="K5509">
        <v>87</v>
      </c>
      <c r="L5509">
        <v>16.05</v>
      </c>
      <c r="M5509" t="s">
        <v>788</v>
      </c>
      <c r="N5509">
        <v>16.05</v>
      </c>
      <c r="P5509" cm="1">
        <f t="array" ref="P5509">IF(Q5509&gt;0,INDEX(Q5509:Q17643,MATCH(TRUE,INDEX(Q5509:Q17643="",,),0)-1),"")</f>
        <v>2</v>
      </c>
      <c r="Q5509">
        <v>2</v>
      </c>
      <c r="R5509">
        <f>IF(P5509="","",0)</f>
        <v>0</v>
      </c>
    </row>
    <row r="5510" spans="1:18" x14ac:dyDescent="0.3">
      <c r="A5510" t="s">
        <v>666</v>
      </c>
      <c r="B5510" s="1">
        <v>38645</v>
      </c>
      <c r="C5510" t="s">
        <v>82</v>
      </c>
      <c r="D5510" t="s">
        <v>785</v>
      </c>
      <c r="E5510" t="s">
        <v>786</v>
      </c>
      <c r="G5510" s="6" t="s">
        <v>88</v>
      </c>
      <c r="H5510" t="s">
        <v>95</v>
      </c>
      <c r="I5510" t="s">
        <v>21</v>
      </c>
      <c r="J5510" t="s">
        <v>73</v>
      </c>
      <c r="K5510">
        <v>27</v>
      </c>
      <c r="L5510">
        <v>22.05</v>
      </c>
      <c r="M5510" t="s">
        <v>788</v>
      </c>
      <c r="N5510">
        <v>22.05</v>
      </c>
      <c r="P5510" cm="1">
        <f t="array" ref="P5510">IF(Q5510&gt;0,INDEX(Q5510:Q17644,MATCH(TRUE,INDEX(Q5510:Q17644="",,),0)-1),"")</f>
        <v>2</v>
      </c>
      <c r="Q5510">
        <v>2</v>
      </c>
      <c r="R5510">
        <f>IF(P5510="","",0)</f>
        <v>0</v>
      </c>
    </row>
    <row r="5511" spans="1:18" x14ac:dyDescent="0.3">
      <c r="A5511" t="s">
        <v>666</v>
      </c>
      <c r="B5511" s="1">
        <v>38645</v>
      </c>
      <c r="C5511" t="s">
        <v>82</v>
      </c>
      <c r="D5511" t="s">
        <v>785</v>
      </c>
      <c r="E5511" t="s">
        <v>786</v>
      </c>
      <c r="G5511" s="6" t="s">
        <v>88</v>
      </c>
      <c r="H5511" t="s">
        <v>20</v>
      </c>
      <c r="I5511" t="s">
        <v>21</v>
      </c>
      <c r="J5511" t="s">
        <v>73</v>
      </c>
      <c r="K5511">
        <v>103</v>
      </c>
      <c r="L5511">
        <v>11.05</v>
      </c>
      <c r="M5511" t="s">
        <v>788</v>
      </c>
      <c r="N5511">
        <v>11.05</v>
      </c>
      <c r="P5511" cm="1">
        <f t="array" ref="P5511">IF(Q5511&gt;0,INDEX(Q5511:Q17645,MATCH(TRUE,INDEX(Q5511:Q17645="",,),0)-1),"")</f>
        <v>2</v>
      </c>
      <c r="Q5511">
        <v>2</v>
      </c>
      <c r="R5511">
        <f>IF(P5511="","",0)</f>
        <v>0</v>
      </c>
    </row>
    <row r="5512" spans="1:18" x14ac:dyDescent="0.3">
      <c r="P5512" t="str" cm="1">
        <f t="array" ref="P5512">IF(Q5512&gt;0,INDEX(Q5512:Q17646,MATCH(TRUE,INDEX(Q5512:Q17646="",,),0)-1),"")</f>
        <v/>
      </c>
      <c r="R5512" t="str">
        <f>IF(P5512="","",0)</f>
        <v/>
      </c>
    </row>
    <row r="5513" spans="1:18" x14ac:dyDescent="0.3">
      <c r="A5513" t="s">
        <v>666</v>
      </c>
      <c r="B5513" s="1">
        <v>38645</v>
      </c>
      <c r="C5513" t="s">
        <v>82</v>
      </c>
      <c r="D5513" t="s">
        <v>789</v>
      </c>
      <c r="E5513" t="s">
        <v>790</v>
      </c>
      <c r="G5513" t="s">
        <v>19</v>
      </c>
      <c r="H5513" t="s">
        <v>41</v>
      </c>
      <c r="I5513" t="s">
        <v>45</v>
      </c>
      <c r="J5513" t="s">
        <v>93</v>
      </c>
      <c r="K5513">
        <v>183.3</v>
      </c>
      <c r="L5513">
        <v>200</v>
      </c>
      <c r="M5513" t="s">
        <v>787</v>
      </c>
      <c r="N5513">
        <v>219.37</v>
      </c>
      <c r="O5513" t="s">
        <v>24</v>
      </c>
      <c r="P5513" cm="1">
        <f t="array" ref="P5513">IF(Q5513&gt;0,INDEX(Q5513:Q17647,MATCH(TRUE,INDEX(Q5513:Q17647="",,),0)-1),"")</f>
        <v>2</v>
      </c>
      <c r="Q5513">
        <v>1</v>
      </c>
      <c r="R5513">
        <f>IF(P5513="","",0)</f>
        <v>0</v>
      </c>
    </row>
    <row r="5514" spans="1:18" x14ac:dyDescent="0.3">
      <c r="A5514" t="s">
        <v>666</v>
      </c>
      <c r="B5514" s="1">
        <v>38645</v>
      </c>
      <c r="C5514" t="s">
        <v>82</v>
      </c>
      <c r="D5514" t="s">
        <v>789</v>
      </c>
      <c r="E5514" t="s">
        <v>790</v>
      </c>
      <c r="G5514" t="s">
        <v>19</v>
      </c>
      <c r="H5514" t="s">
        <v>95</v>
      </c>
      <c r="I5514" t="s">
        <v>21</v>
      </c>
      <c r="J5514" t="s">
        <v>73</v>
      </c>
      <c r="K5514">
        <v>422</v>
      </c>
      <c r="L5514">
        <v>21.75</v>
      </c>
      <c r="M5514" t="s">
        <v>787</v>
      </c>
      <c r="N5514">
        <v>21.75</v>
      </c>
      <c r="O5514" t="s">
        <v>24</v>
      </c>
      <c r="P5514" cm="1">
        <f t="array" ref="P5514">IF(Q5514&gt;0,INDEX(Q5514:Q17648,MATCH(TRUE,INDEX(Q5514:Q17648="",,),0)-1),"")</f>
        <v>2</v>
      </c>
      <c r="Q5514">
        <v>1</v>
      </c>
      <c r="R5514">
        <f>IF(P5514="","",0)</f>
        <v>0</v>
      </c>
    </row>
    <row r="5515" spans="1:18" x14ac:dyDescent="0.3">
      <c r="A5515" t="s">
        <v>666</v>
      </c>
      <c r="B5515" s="1">
        <v>38645</v>
      </c>
      <c r="C5515" t="s">
        <v>82</v>
      </c>
      <c r="D5515" t="s">
        <v>789</v>
      </c>
      <c r="E5515" t="s">
        <v>790</v>
      </c>
      <c r="G5515" s="6" t="s">
        <v>88</v>
      </c>
      <c r="H5515" t="s">
        <v>128</v>
      </c>
      <c r="I5515" t="s">
        <v>21</v>
      </c>
      <c r="J5515" t="s">
        <v>73</v>
      </c>
      <c r="K5515">
        <v>5</v>
      </c>
      <c r="L5515">
        <v>15.7</v>
      </c>
      <c r="M5515" t="s">
        <v>787</v>
      </c>
      <c r="N5515">
        <v>15.7</v>
      </c>
      <c r="O5515" t="s">
        <v>24</v>
      </c>
      <c r="P5515" cm="1">
        <f t="array" ref="P5515">IF(Q5515&gt;0,INDEX(Q5515:Q17649,MATCH(TRUE,INDEX(Q5515:Q17649="",,),0)-1),"")</f>
        <v>2</v>
      </c>
      <c r="Q5515">
        <v>1</v>
      </c>
      <c r="R5515">
        <f>IF(P5515="","",0)</f>
        <v>0</v>
      </c>
    </row>
    <row r="5516" spans="1:18" x14ac:dyDescent="0.3">
      <c r="A5516" t="s">
        <v>666</v>
      </c>
      <c r="B5516" s="1">
        <v>38645</v>
      </c>
      <c r="C5516" t="s">
        <v>82</v>
      </c>
      <c r="D5516" t="s">
        <v>789</v>
      </c>
      <c r="E5516" t="s">
        <v>790</v>
      </c>
      <c r="G5516" s="6" t="s">
        <v>88</v>
      </c>
      <c r="H5516" t="s">
        <v>41</v>
      </c>
      <c r="I5516" t="s">
        <v>21</v>
      </c>
      <c r="J5516" t="s">
        <v>73</v>
      </c>
      <c r="K5516">
        <v>141</v>
      </c>
      <c r="L5516">
        <v>30</v>
      </c>
      <c r="M5516" t="s">
        <v>787</v>
      </c>
      <c r="N5516">
        <v>30</v>
      </c>
      <c r="O5516" t="s">
        <v>24</v>
      </c>
      <c r="P5516" cm="1">
        <f t="array" ref="P5516">IF(Q5516&gt;0,INDEX(Q5516:Q17650,MATCH(TRUE,INDEX(Q5516:Q17650="",,),0)-1),"")</f>
        <v>2</v>
      </c>
      <c r="Q5516">
        <v>1</v>
      </c>
      <c r="R5516">
        <f>IF(P5516="","",0)</f>
        <v>0</v>
      </c>
    </row>
    <row r="5517" spans="1:18" x14ac:dyDescent="0.3">
      <c r="A5517" t="s">
        <v>666</v>
      </c>
      <c r="B5517" s="1">
        <v>38645</v>
      </c>
      <c r="C5517" t="s">
        <v>82</v>
      </c>
      <c r="D5517" t="s">
        <v>789</v>
      </c>
      <c r="E5517" t="s">
        <v>790</v>
      </c>
      <c r="G5517" s="6" t="s">
        <v>88</v>
      </c>
      <c r="H5517" t="s">
        <v>20</v>
      </c>
      <c r="I5517" t="s">
        <v>21</v>
      </c>
      <c r="J5517" t="s">
        <v>73</v>
      </c>
      <c r="K5517">
        <v>66</v>
      </c>
      <c r="L5517">
        <v>8.8000000000000007</v>
      </c>
      <c r="M5517" t="s">
        <v>787</v>
      </c>
      <c r="N5517">
        <v>8.8000000000000007</v>
      </c>
      <c r="O5517" t="s">
        <v>24</v>
      </c>
      <c r="P5517" cm="1">
        <f t="array" ref="P5517">IF(Q5517&gt;0,INDEX(Q5517:Q17651,MATCH(TRUE,INDEX(Q5517:Q17651="",,),0)-1),"")</f>
        <v>2</v>
      </c>
      <c r="Q5517">
        <v>1</v>
      </c>
      <c r="R5517">
        <f>IF(P5517="","",0)</f>
        <v>0</v>
      </c>
    </row>
    <row r="5518" spans="1:18" x14ac:dyDescent="0.3">
      <c r="A5518" t="s">
        <v>666</v>
      </c>
      <c r="B5518" s="1">
        <v>38645</v>
      </c>
      <c r="C5518" t="s">
        <v>82</v>
      </c>
      <c r="D5518" t="s">
        <v>789</v>
      </c>
      <c r="E5518" t="s">
        <v>790</v>
      </c>
      <c r="G5518" t="s">
        <v>19</v>
      </c>
      <c r="H5518" t="s">
        <v>41</v>
      </c>
      <c r="I5518" t="s">
        <v>45</v>
      </c>
      <c r="J5518" t="s">
        <v>93</v>
      </c>
      <c r="K5518">
        <v>183.3</v>
      </c>
      <c r="L5518">
        <v>200</v>
      </c>
      <c r="M5518" t="s">
        <v>788</v>
      </c>
      <c r="N5518">
        <v>200</v>
      </c>
      <c r="P5518" cm="1">
        <f t="array" ref="P5518">IF(Q5518&gt;0,INDEX(Q5518:Q17652,MATCH(TRUE,INDEX(Q5518:Q17652="",,),0)-1),"")</f>
        <v>2</v>
      </c>
      <c r="Q5518">
        <v>2</v>
      </c>
      <c r="R5518">
        <f>IF(P5518="","",0)</f>
        <v>0</v>
      </c>
    </row>
    <row r="5519" spans="1:18" x14ac:dyDescent="0.3">
      <c r="A5519" t="s">
        <v>666</v>
      </c>
      <c r="B5519" s="1">
        <v>38645</v>
      </c>
      <c r="C5519" t="s">
        <v>82</v>
      </c>
      <c r="D5519" t="s">
        <v>789</v>
      </c>
      <c r="E5519" t="s">
        <v>790</v>
      </c>
      <c r="G5519" t="s">
        <v>19</v>
      </c>
      <c r="H5519" t="s">
        <v>95</v>
      </c>
      <c r="I5519" t="s">
        <v>21</v>
      </c>
      <c r="J5519" t="s">
        <v>73</v>
      </c>
      <c r="K5519">
        <v>422</v>
      </c>
      <c r="L5519">
        <v>21.75</v>
      </c>
      <c r="M5519" t="s">
        <v>788</v>
      </c>
      <c r="N5519">
        <v>22.3</v>
      </c>
      <c r="P5519" cm="1">
        <f t="array" ref="P5519">IF(Q5519&gt;0,INDEX(Q5519:Q17653,MATCH(TRUE,INDEX(Q5519:Q17653="",,),0)-1),"")</f>
        <v>2</v>
      </c>
      <c r="Q5519">
        <v>2</v>
      </c>
      <c r="R5519">
        <f>IF(P5519="","",0)</f>
        <v>0</v>
      </c>
    </row>
    <row r="5520" spans="1:18" x14ac:dyDescent="0.3">
      <c r="A5520" t="s">
        <v>666</v>
      </c>
      <c r="B5520" s="1">
        <v>38645</v>
      </c>
      <c r="C5520" t="s">
        <v>82</v>
      </c>
      <c r="D5520" t="s">
        <v>789</v>
      </c>
      <c r="E5520" t="s">
        <v>790</v>
      </c>
      <c r="G5520" s="6" t="s">
        <v>88</v>
      </c>
      <c r="H5520" t="s">
        <v>128</v>
      </c>
      <c r="I5520" t="s">
        <v>21</v>
      </c>
      <c r="J5520" t="s">
        <v>73</v>
      </c>
      <c r="K5520">
        <v>5</v>
      </c>
      <c r="L5520">
        <v>15.7</v>
      </c>
      <c r="M5520" t="s">
        <v>788</v>
      </c>
      <c r="N5520">
        <v>15.7</v>
      </c>
      <c r="P5520" cm="1">
        <f t="array" ref="P5520">IF(Q5520&gt;0,INDEX(Q5520:Q17654,MATCH(TRUE,INDEX(Q5520:Q17654="",,),0)-1),"")</f>
        <v>2</v>
      </c>
      <c r="Q5520">
        <v>2</v>
      </c>
      <c r="R5520">
        <f>IF(P5520="","",0)</f>
        <v>0</v>
      </c>
    </row>
    <row r="5521" spans="1:18" x14ac:dyDescent="0.3">
      <c r="A5521" t="s">
        <v>666</v>
      </c>
      <c r="B5521" s="1">
        <v>38645</v>
      </c>
      <c r="C5521" t="s">
        <v>82</v>
      </c>
      <c r="D5521" t="s">
        <v>789</v>
      </c>
      <c r="E5521" t="s">
        <v>790</v>
      </c>
      <c r="G5521" s="6" t="s">
        <v>88</v>
      </c>
      <c r="H5521" t="s">
        <v>41</v>
      </c>
      <c r="I5521" t="s">
        <v>21</v>
      </c>
      <c r="J5521" t="s">
        <v>73</v>
      </c>
      <c r="K5521">
        <v>141</v>
      </c>
      <c r="L5521">
        <v>30</v>
      </c>
      <c r="M5521" t="s">
        <v>788</v>
      </c>
      <c r="N5521">
        <v>30</v>
      </c>
      <c r="P5521" cm="1">
        <f t="array" ref="P5521">IF(Q5521&gt;0,INDEX(Q5521:Q17655,MATCH(TRUE,INDEX(Q5521:Q17655="",,),0)-1),"")</f>
        <v>2</v>
      </c>
      <c r="Q5521">
        <v>2</v>
      </c>
      <c r="R5521">
        <f>IF(P5521="","",0)</f>
        <v>0</v>
      </c>
    </row>
    <row r="5522" spans="1:18" x14ac:dyDescent="0.3">
      <c r="A5522" t="s">
        <v>666</v>
      </c>
      <c r="B5522" s="1">
        <v>38645</v>
      </c>
      <c r="C5522" t="s">
        <v>82</v>
      </c>
      <c r="D5522" t="s">
        <v>789</v>
      </c>
      <c r="E5522" t="s">
        <v>790</v>
      </c>
      <c r="G5522" s="6" t="s">
        <v>88</v>
      </c>
      <c r="H5522" t="s">
        <v>20</v>
      </c>
      <c r="I5522" t="s">
        <v>21</v>
      </c>
      <c r="J5522" t="s">
        <v>73</v>
      </c>
      <c r="K5522">
        <v>66</v>
      </c>
      <c r="L5522">
        <v>8.8000000000000007</v>
      </c>
      <c r="M5522" t="s">
        <v>788</v>
      </c>
      <c r="N5522">
        <v>8.8000000000000007</v>
      </c>
      <c r="P5522" cm="1">
        <f t="array" ref="P5522">IF(Q5522&gt;0,INDEX(Q5522:Q17656,MATCH(TRUE,INDEX(Q5522:Q17656="",,),0)-1),"")</f>
        <v>2</v>
      </c>
      <c r="Q5522">
        <v>2</v>
      </c>
      <c r="R5522">
        <f>IF(P5522="","",0)</f>
        <v>0</v>
      </c>
    </row>
    <row r="5523" spans="1:18" x14ac:dyDescent="0.3">
      <c r="P5523" t="str" cm="1">
        <f t="array" ref="P5523">IF(Q5523&gt;0,INDEX(Q5523:Q17657,MATCH(TRUE,INDEX(Q5523:Q17657="",,),0)-1),"")</f>
        <v/>
      </c>
      <c r="R5523" t="str">
        <f>IF(P5523="","",0)</f>
        <v/>
      </c>
    </row>
    <row r="5524" spans="1:18" x14ac:dyDescent="0.3">
      <c r="A5524" t="s">
        <v>791</v>
      </c>
      <c r="B5524" s="1">
        <v>38957</v>
      </c>
      <c r="C5524" t="s">
        <v>82</v>
      </c>
      <c r="D5524" t="s">
        <v>792</v>
      </c>
      <c r="E5524" t="s">
        <v>793</v>
      </c>
      <c r="G5524" t="s">
        <v>19</v>
      </c>
      <c r="H5524" t="s">
        <v>128</v>
      </c>
      <c r="I5524" t="s">
        <v>21</v>
      </c>
      <c r="J5524" t="s">
        <v>73</v>
      </c>
      <c r="K5524">
        <v>653.9</v>
      </c>
      <c r="L5524">
        <v>30.85</v>
      </c>
      <c r="M5524" t="s">
        <v>794</v>
      </c>
      <c r="N5524">
        <v>36</v>
      </c>
      <c r="O5524" t="s">
        <v>24</v>
      </c>
      <c r="P5524" cm="1">
        <f t="array" ref="P5524">IF(Q5524&gt;0,INDEX(Q5524:Q17658,MATCH(TRUE,INDEX(Q5524:Q17658="",,),0)-1),"")</f>
        <v>4</v>
      </c>
      <c r="Q5524">
        <f>INT((ROW()-5524)/5)+1</f>
        <v>1</v>
      </c>
      <c r="R5524">
        <f>IF(P5524="","",0)</f>
        <v>0</v>
      </c>
    </row>
    <row r="5525" spans="1:18" x14ac:dyDescent="0.3">
      <c r="A5525" t="s">
        <v>791</v>
      </c>
      <c r="B5525" s="1">
        <v>38957</v>
      </c>
      <c r="C5525" t="s">
        <v>82</v>
      </c>
      <c r="D5525" t="s">
        <v>792</v>
      </c>
      <c r="E5525" t="s">
        <v>793</v>
      </c>
      <c r="G5525" t="s">
        <v>19</v>
      </c>
      <c r="H5525" t="s">
        <v>116</v>
      </c>
      <c r="I5525" t="s">
        <v>21</v>
      </c>
      <c r="J5525" t="s">
        <v>73</v>
      </c>
      <c r="K5525">
        <v>143.9</v>
      </c>
      <c r="L5525">
        <v>21.1</v>
      </c>
      <c r="M5525" t="s">
        <v>794</v>
      </c>
      <c r="N5525">
        <v>28</v>
      </c>
      <c r="O5525" t="s">
        <v>24</v>
      </c>
      <c r="P5525" cm="1">
        <f t="array" ref="P5525">IF(Q5525&gt;0,INDEX(Q5525:Q17659,MATCH(TRUE,INDEX(Q5525:Q17659="",,),0)-1),"")</f>
        <v>4</v>
      </c>
      <c r="Q5525">
        <f t="shared" ref="Q5525:Q5543" si="128">INT((ROW()-5524)/5)+1</f>
        <v>1</v>
      </c>
      <c r="R5525">
        <f>IF(P5525="","",0)</f>
        <v>0</v>
      </c>
    </row>
    <row r="5526" spans="1:18" x14ac:dyDescent="0.3">
      <c r="A5526" t="s">
        <v>791</v>
      </c>
      <c r="B5526" s="1">
        <v>38957</v>
      </c>
      <c r="C5526" t="s">
        <v>82</v>
      </c>
      <c r="D5526" t="s">
        <v>792</v>
      </c>
      <c r="E5526" t="s">
        <v>793</v>
      </c>
      <c r="G5526" t="s">
        <v>19</v>
      </c>
      <c r="H5526" t="s">
        <v>72</v>
      </c>
      <c r="I5526" t="s">
        <v>21</v>
      </c>
      <c r="J5526" t="s">
        <v>73</v>
      </c>
      <c r="K5526">
        <v>242.8</v>
      </c>
      <c r="L5526">
        <v>20.55</v>
      </c>
      <c r="M5526" t="s">
        <v>794</v>
      </c>
      <c r="N5526">
        <v>25</v>
      </c>
      <c r="O5526" t="s">
        <v>24</v>
      </c>
      <c r="P5526" cm="1">
        <f t="array" ref="P5526">IF(Q5526&gt;0,INDEX(Q5526:Q17660,MATCH(TRUE,INDEX(Q5526:Q17660="",,),0)-1),"")</f>
        <v>4</v>
      </c>
      <c r="Q5526">
        <f t="shared" si="128"/>
        <v>1</v>
      </c>
      <c r="R5526">
        <f>IF(P5526="","",0)</f>
        <v>0</v>
      </c>
    </row>
    <row r="5527" spans="1:18" x14ac:dyDescent="0.3">
      <c r="A5527" t="s">
        <v>791</v>
      </c>
      <c r="B5527" s="1">
        <v>38957</v>
      </c>
      <c r="C5527" t="s">
        <v>82</v>
      </c>
      <c r="D5527" t="s">
        <v>792</v>
      </c>
      <c r="E5527" t="s">
        <v>793</v>
      </c>
      <c r="G5527" s="6" t="s">
        <v>88</v>
      </c>
      <c r="H5527" t="s">
        <v>96</v>
      </c>
      <c r="I5527" t="s">
        <v>21</v>
      </c>
      <c r="J5527" t="s">
        <v>73</v>
      </c>
      <c r="K5527">
        <v>19.899999999999999</v>
      </c>
      <c r="L5527">
        <v>20.149999999999999</v>
      </c>
      <c r="M5527" t="s">
        <v>794</v>
      </c>
      <c r="N5527">
        <v>20.149999999999999</v>
      </c>
      <c r="O5527" t="s">
        <v>24</v>
      </c>
      <c r="P5527" cm="1">
        <f t="array" ref="P5527">IF(Q5527&gt;0,INDEX(Q5527:Q17661,MATCH(TRUE,INDEX(Q5527:Q17661="",,),0)-1),"")</f>
        <v>4</v>
      </c>
      <c r="Q5527">
        <f t="shared" si="128"/>
        <v>1</v>
      </c>
      <c r="R5527">
        <f>IF(P5527="","",0)</f>
        <v>0</v>
      </c>
    </row>
    <row r="5528" spans="1:18" x14ac:dyDescent="0.3">
      <c r="A5528" t="s">
        <v>791</v>
      </c>
      <c r="B5528" s="1">
        <v>38957</v>
      </c>
      <c r="C5528" t="s">
        <v>82</v>
      </c>
      <c r="D5528" t="s">
        <v>792</v>
      </c>
      <c r="E5528" t="s">
        <v>793</v>
      </c>
      <c r="G5528" s="6" t="s">
        <v>88</v>
      </c>
      <c r="H5528" t="s">
        <v>265</v>
      </c>
      <c r="I5528" t="s">
        <v>21</v>
      </c>
      <c r="J5528" t="s">
        <v>73</v>
      </c>
      <c r="K5528">
        <v>45.1</v>
      </c>
      <c r="L5528">
        <v>28.25</v>
      </c>
      <c r="M5528" t="s">
        <v>794</v>
      </c>
      <c r="N5528">
        <v>28.25</v>
      </c>
      <c r="O5528" t="s">
        <v>24</v>
      </c>
      <c r="P5528" cm="1">
        <f t="array" ref="P5528">IF(Q5528&gt;0,INDEX(Q5528:Q17662,MATCH(TRUE,INDEX(Q5528:Q17662="",,),0)-1),"")</f>
        <v>4</v>
      </c>
      <c r="Q5528">
        <f t="shared" si="128"/>
        <v>1</v>
      </c>
      <c r="R5528">
        <f>IF(P5528="","",0)</f>
        <v>0</v>
      </c>
    </row>
    <row r="5529" spans="1:18" x14ac:dyDescent="0.3">
      <c r="A5529" t="s">
        <v>791</v>
      </c>
      <c r="B5529" s="1">
        <v>38957</v>
      </c>
      <c r="C5529" t="s">
        <v>82</v>
      </c>
      <c r="D5529" t="s">
        <v>792</v>
      </c>
      <c r="E5529" t="s">
        <v>793</v>
      </c>
      <c r="G5529" t="s">
        <v>19</v>
      </c>
      <c r="H5529" t="s">
        <v>128</v>
      </c>
      <c r="I5529" t="s">
        <v>21</v>
      </c>
      <c r="J5529" t="s">
        <v>73</v>
      </c>
      <c r="K5529">
        <v>653.9</v>
      </c>
      <c r="L5529">
        <v>30.85</v>
      </c>
      <c r="M5529" t="s">
        <v>445</v>
      </c>
      <c r="N5529">
        <v>30.85</v>
      </c>
      <c r="P5529" cm="1">
        <f t="array" ref="P5529">IF(Q5529&gt;0,INDEX(Q5529:Q17663,MATCH(TRUE,INDEX(Q5529:Q17663="",,),0)-1),"")</f>
        <v>4</v>
      </c>
      <c r="Q5529">
        <f t="shared" si="128"/>
        <v>2</v>
      </c>
      <c r="R5529">
        <f>IF(P5529="","",0)</f>
        <v>0</v>
      </c>
    </row>
    <row r="5530" spans="1:18" x14ac:dyDescent="0.3">
      <c r="A5530" t="s">
        <v>791</v>
      </c>
      <c r="B5530" s="1">
        <v>38957</v>
      </c>
      <c r="C5530" t="s">
        <v>82</v>
      </c>
      <c r="D5530" t="s">
        <v>792</v>
      </c>
      <c r="E5530" t="s">
        <v>793</v>
      </c>
      <c r="G5530" t="s">
        <v>19</v>
      </c>
      <c r="H5530" t="s">
        <v>116</v>
      </c>
      <c r="I5530" t="s">
        <v>21</v>
      </c>
      <c r="J5530" t="s">
        <v>73</v>
      </c>
      <c r="K5530">
        <v>143.9</v>
      </c>
      <c r="L5530">
        <v>21.1</v>
      </c>
      <c r="M5530" t="s">
        <v>445</v>
      </c>
      <c r="N5530">
        <v>58.32</v>
      </c>
      <c r="P5530" cm="1">
        <f t="array" ref="P5530">IF(Q5530&gt;0,INDEX(Q5530:Q17664,MATCH(TRUE,INDEX(Q5530:Q17664="",,),0)-1),"")</f>
        <v>4</v>
      </c>
      <c r="Q5530">
        <f t="shared" si="128"/>
        <v>2</v>
      </c>
      <c r="R5530">
        <f>IF(P5530="","",0)</f>
        <v>0</v>
      </c>
    </row>
    <row r="5531" spans="1:18" x14ac:dyDescent="0.3">
      <c r="A5531" t="s">
        <v>791</v>
      </c>
      <c r="B5531" s="1">
        <v>38957</v>
      </c>
      <c r="C5531" t="s">
        <v>82</v>
      </c>
      <c r="D5531" t="s">
        <v>792</v>
      </c>
      <c r="E5531" t="s">
        <v>793</v>
      </c>
      <c r="G5531" t="s">
        <v>19</v>
      </c>
      <c r="H5531" t="s">
        <v>72</v>
      </c>
      <c r="I5531" t="s">
        <v>21</v>
      </c>
      <c r="J5531" t="s">
        <v>73</v>
      </c>
      <c r="K5531">
        <v>242.8</v>
      </c>
      <c r="L5531">
        <v>20.55</v>
      </c>
      <c r="M5531" t="s">
        <v>445</v>
      </c>
      <c r="N5531">
        <v>20.55</v>
      </c>
      <c r="P5531" cm="1">
        <f t="array" ref="P5531">IF(Q5531&gt;0,INDEX(Q5531:Q17665,MATCH(TRUE,INDEX(Q5531:Q17665="",,),0)-1),"")</f>
        <v>4</v>
      </c>
      <c r="Q5531">
        <f t="shared" si="128"/>
        <v>2</v>
      </c>
      <c r="R5531">
        <f>IF(P5531="","",0)</f>
        <v>0</v>
      </c>
    </row>
    <row r="5532" spans="1:18" x14ac:dyDescent="0.3">
      <c r="A5532" t="s">
        <v>791</v>
      </c>
      <c r="B5532" s="1">
        <v>38957</v>
      </c>
      <c r="C5532" t="s">
        <v>82</v>
      </c>
      <c r="D5532" t="s">
        <v>792</v>
      </c>
      <c r="E5532" t="s">
        <v>793</v>
      </c>
      <c r="G5532" s="6" t="s">
        <v>88</v>
      </c>
      <c r="H5532" t="s">
        <v>96</v>
      </c>
      <c r="I5532" t="s">
        <v>21</v>
      </c>
      <c r="J5532" t="s">
        <v>73</v>
      </c>
      <c r="K5532">
        <v>19.899999999999999</v>
      </c>
      <c r="L5532">
        <v>20.149999999999999</v>
      </c>
      <c r="M5532" t="s">
        <v>445</v>
      </c>
      <c r="N5532">
        <v>20.149999999999999</v>
      </c>
      <c r="P5532" cm="1">
        <f t="array" ref="P5532">IF(Q5532&gt;0,INDEX(Q5532:Q17666,MATCH(TRUE,INDEX(Q5532:Q17666="",,),0)-1),"")</f>
        <v>4</v>
      </c>
      <c r="Q5532">
        <f t="shared" si="128"/>
        <v>2</v>
      </c>
      <c r="R5532">
        <f>IF(P5532="","",0)</f>
        <v>0</v>
      </c>
    </row>
    <row r="5533" spans="1:18" x14ac:dyDescent="0.3">
      <c r="A5533" t="s">
        <v>791</v>
      </c>
      <c r="B5533" s="1">
        <v>38957</v>
      </c>
      <c r="C5533" t="s">
        <v>82</v>
      </c>
      <c r="D5533" t="s">
        <v>792</v>
      </c>
      <c r="E5533" t="s">
        <v>793</v>
      </c>
      <c r="G5533" s="6" t="s">
        <v>88</v>
      </c>
      <c r="H5533" t="s">
        <v>265</v>
      </c>
      <c r="I5533" t="s">
        <v>21</v>
      </c>
      <c r="J5533" t="s">
        <v>73</v>
      </c>
      <c r="K5533">
        <v>45.1</v>
      </c>
      <c r="L5533">
        <v>28.25</v>
      </c>
      <c r="M5533" t="s">
        <v>445</v>
      </c>
      <c r="N5533">
        <v>28.25</v>
      </c>
      <c r="P5533" cm="1">
        <f t="array" ref="P5533">IF(Q5533&gt;0,INDEX(Q5533:Q17667,MATCH(TRUE,INDEX(Q5533:Q17667="",,),0)-1),"")</f>
        <v>4</v>
      </c>
      <c r="Q5533">
        <f t="shared" si="128"/>
        <v>2</v>
      </c>
      <c r="R5533">
        <f>IF(P5533="","",0)</f>
        <v>0</v>
      </c>
    </row>
    <row r="5534" spans="1:18" x14ac:dyDescent="0.3">
      <c r="A5534" t="s">
        <v>791</v>
      </c>
      <c r="B5534" s="1">
        <v>38957</v>
      </c>
      <c r="C5534" t="s">
        <v>82</v>
      </c>
      <c r="D5534" t="s">
        <v>792</v>
      </c>
      <c r="E5534" t="s">
        <v>793</v>
      </c>
      <c r="G5534" t="s">
        <v>19</v>
      </c>
      <c r="H5534" t="s">
        <v>128</v>
      </c>
      <c r="I5534" t="s">
        <v>21</v>
      </c>
      <c r="J5534" t="s">
        <v>73</v>
      </c>
      <c r="K5534">
        <v>653.9</v>
      </c>
      <c r="L5534">
        <v>30.85</v>
      </c>
      <c r="M5534" t="s">
        <v>795</v>
      </c>
      <c r="N5534">
        <v>32</v>
      </c>
      <c r="P5534" cm="1">
        <f t="array" ref="P5534">IF(Q5534&gt;0,INDEX(Q5534:Q17668,MATCH(TRUE,INDEX(Q5534:Q17668="",,),0)-1),"")</f>
        <v>4</v>
      </c>
      <c r="Q5534">
        <f t="shared" si="128"/>
        <v>3</v>
      </c>
      <c r="R5534">
        <f>IF(P5534="","",0)</f>
        <v>0</v>
      </c>
    </row>
    <row r="5535" spans="1:18" x14ac:dyDescent="0.3">
      <c r="A5535" t="s">
        <v>791</v>
      </c>
      <c r="B5535" s="1">
        <v>38957</v>
      </c>
      <c r="C5535" t="s">
        <v>82</v>
      </c>
      <c r="D5535" t="s">
        <v>792</v>
      </c>
      <c r="E5535" t="s">
        <v>793</v>
      </c>
      <c r="G5535" t="s">
        <v>19</v>
      </c>
      <c r="H5535" t="s">
        <v>116</v>
      </c>
      <c r="I5535" t="s">
        <v>21</v>
      </c>
      <c r="J5535" t="s">
        <v>73</v>
      </c>
      <c r="K5535">
        <v>143.9</v>
      </c>
      <c r="L5535">
        <v>21.1</v>
      </c>
      <c r="M5535" t="s">
        <v>795</v>
      </c>
      <c r="N5535">
        <v>32</v>
      </c>
      <c r="P5535" cm="1">
        <f t="array" ref="P5535">IF(Q5535&gt;0,INDEX(Q5535:Q17669,MATCH(TRUE,INDEX(Q5535:Q17669="",,),0)-1),"")</f>
        <v>4</v>
      </c>
      <c r="Q5535">
        <f t="shared" si="128"/>
        <v>3</v>
      </c>
      <c r="R5535">
        <f>IF(P5535="","",0)</f>
        <v>0</v>
      </c>
    </row>
    <row r="5536" spans="1:18" x14ac:dyDescent="0.3">
      <c r="A5536" t="s">
        <v>791</v>
      </c>
      <c r="B5536" s="1">
        <v>38957</v>
      </c>
      <c r="C5536" t="s">
        <v>82</v>
      </c>
      <c r="D5536" t="s">
        <v>792</v>
      </c>
      <c r="E5536" t="s">
        <v>793</v>
      </c>
      <c r="G5536" t="s">
        <v>19</v>
      </c>
      <c r="H5536" t="s">
        <v>72</v>
      </c>
      <c r="I5536" t="s">
        <v>21</v>
      </c>
      <c r="J5536" t="s">
        <v>73</v>
      </c>
      <c r="K5536">
        <v>242.8</v>
      </c>
      <c r="L5536">
        <v>20.55</v>
      </c>
      <c r="M5536" t="s">
        <v>795</v>
      </c>
      <c r="N5536">
        <v>32</v>
      </c>
      <c r="P5536" cm="1">
        <f t="array" ref="P5536">IF(Q5536&gt;0,INDEX(Q5536:Q17670,MATCH(TRUE,INDEX(Q5536:Q17670="",,),0)-1),"")</f>
        <v>4</v>
      </c>
      <c r="Q5536">
        <f t="shared" si="128"/>
        <v>3</v>
      </c>
      <c r="R5536">
        <f>IF(P5536="","",0)</f>
        <v>0</v>
      </c>
    </row>
    <row r="5537" spans="1:18" x14ac:dyDescent="0.3">
      <c r="A5537" t="s">
        <v>791</v>
      </c>
      <c r="B5537" s="1">
        <v>38957</v>
      </c>
      <c r="C5537" t="s">
        <v>82</v>
      </c>
      <c r="D5537" t="s">
        <v>792</v>
      </c>
      <c r="E5537" t="s">
        <v>793</v>
      </c>
      <c r="G5537" s="6" t="s">
        <v>88</v>
      </c>
      <c r="H5537" t="s">
        <v>96</v>
      </c>
      <c r="I5537" t="s">
        <v>21</v>
      </c>
      <c r="J5537" t="s">
        <v>73</v>
      </c>
      <c r="K5537">
        <v>19.899999999999999</v>
      </c>
      <c r="L5537">
        <v>20.149999999999999</v>
      </c>
      <c r="M5537" t="s">
        <v>795</v>
      </c>
      <c r="N5537">
        <v>20.149999999999999</v>
      </c>
      <c r="P5537" cm="1">
        <f t="array" ref="P5537">IF(Q5537&gt;0,INDEX(Q5537:Q17671,MATCH(TRUE,INDEX(Q5537:Q17671="",,),0)-1),"")</f>
        <v>4</v>
      </c>
      <c r="Q5537">
        <f t="shared" si="128"/>
        <v>3</v>
      </c>
      <c r="R5537">
        <f>IF(P5537="","",0)</f>
        <v>0</v>
      </c>
    </row>
    <row r="5538" spans="1:18" x14ac:dyDescent="0.3">
      <c r="A5538" t="s">
        <v>791</v>
      </c>
      <c r="B5538" s="1">
        <v>38957</v>
      </c>
      <c r="C5538" t="s">
        <v>82</v>
      </c>
      <c r="D5538" t="s">
        <v>792</v>
      </c>
      <c r="E5538" t="s">
        <v>793</v>
      </c>
      <c r="G5538" s="6" t="s">
        <v>88</v>
      </c>
      <c r="H5538" t="s">
        <v>265</v>
      </c>
      <c r="I5538" t="s">
        <v>21</v>
      </c>
      <c r="J5538" t="s">
        <v>73</v>
      </c>
      <c r="K5538">
        <v>45.1</v>
      </c>
      <c r="L5538">
        <v>28.25</v>
      </c>
      <c r="M5538" t="s">
        <v>795</v>
      </c>
      <c r="N5538">
        <v>28.25</v>
      </c>
      <c r="P5538" cm="1">
        <f t="array" ref="P5538">IF(Q5538&gt;0,INDEX(Q5538:Q17672,MATCH(TRUE,INDEX(Q5538:Q17672="",,),0)-1),"")</f>
        <v>4</v>
      </c>
      <c r="Q5538">
        <f t="shared" si="128"/>
        <v>3</v>
      </c>
      <c r="R5538">
        <f>IF(P5538="","",0)</f>
        <v>0</v>
      </c>
    </row>
    <row r="5539" spans="1:18" x14ac:dyDescent="0.3">
      <c r="A5539" t="s">
        <v>791</v>
      </c>
      <c r="B5539" s="1">
        <v>38957</v>
      </c>
      <c r="C5539" t="s">
        <v>82</v>
      </c>
      <c r="D5539" t="s">
        <v>792</v>
      </c>
      <c r="E5539" t="s">
        <v>793</v>
      </c>
      <c r="G5539" t="s">
        <v>19</v>
      </c>
      <c r="H5539" t="s">
        <v>128</v>
      </c>
      <c r="I5539" t="s">
        <v>21</v>
      </c>
      <c r="J5539" t="s">
        <v>73</v>
      </c>
      <c r="K5539">
        <v>653.9</v>
      </c>
      <c r="L5539">
        <v>30.85</v>
      </c>
      <c r="M5539" t="s">
        <v>297</v>
      </c>
      <c r="N5539">
        <v>31.5</v>
      </c>
      <c r="P5539" cm="1">
        <f t="array" ref="P5539">IF(Q5539&gt;0,INDEX(Q5539:Q17673,MATCH(TRUE,INDEX(Q5539:Q17673="",,),0)-1),"")</f>
        <v>4</v>
      </c>
      <c r="Q5539">
        <f t="shared" si="128"/>
        <v>4</v>
      </c>
      <c r="R5539">
        <f>IF(P5539="","",0)</f>
        <v>0</v>
      </c>
    </row>
    <row r="5540" spans="1:18" x14ac:dyDescent="0.3">
      <c r="A5540" t="s">
        <v>791</v>
      </c>
      <c r="B5540" s="1">
        <v>38957</v>
      </c>
      <c r="C5540" t="s">
        <v>82</v>
      </c>
      <c r="D5540" t="s">
        <v>792</v>
      </c>
      <c r="E5540" t="s">
        <v>793</v>
      </c>
      <c r="G5540" t="s">
        <v>19</v>
      </c>
      <c r="H5540" t="s">
        <v>116</v>
      </c>
      <c r="I5540" t="s">
        <v>21</v>
      </c>
      <c r="J5540" t="s">
        <v>73</v>
      </c>
      <c r="K5540">
        <v>143.9</v>
      </c>
      <c r="L5540">
        <v>21.1</v>
      </c>
      <c r="M5540" t="s">
        <v>297</v>
      </c>
      <c r="N5540">
        <v>28.5</v>
      </c>
      <c r="P5540" cm="1">
        <f t="array" ref="P5540">IF(Q5540&gt;0,INDEX(Q5540:Q17674,MATCH(TRUE,INDEX(Q5540:Q17674="",,),0)-1),"")</f>
        <v>4</v>
      </c>
      <c r="Q5540">
        <f t="shared" si="128"/>
        <v>4</v>
      </c>
      <c r="R5540">
        <f>IF(P5540="","",0)</f>
        <v>0</v>
      </c>
    </row>
    <row r="5541" spans="1:18" x14ac:dyDescent="0.3">
      <c r="A5541" t="s">
        <v>791</v>
      </c>
      <c r="B5541" s="1">
        <v>38957</v>
      </c>
      <c r="C5541" t="s">
        <v>82</v>
      </c>
      <c r="D5541" t="s">
        <v>792</v>
      </c>
      <c r="E5541" t="s">
        <v>793</v>
      </c>
      <c r="G5541" t="s">
        <v>19</v>
      </c>
      <c r="H5541" t="s">
        <v>72</v>
      </c>
      <c r="I5541" t="s">
        <v>21</v>
      </c>
      <c r="J5541" t="s">
        <v>73</v>
      </c>
      <c r="K5541">
        <v>242.8</v>
      </c>
      <c r="L5541">
        <v>20.55</v>
      </c>
      <c r="M5541" t="s">
        <v>297</v>
      </c>
      <c r="N5541">
        <v>34.9</v>
      </c>
      <c r="P5541" cm="1">
        <f t="array" ref="P5541">IF(Q5541&gt;0,INDEX(Q5541:Q17675,MATCH(TRUE,INDEX(Q5541:Q17675="",,),0)-1),"")</f>
        <v>4</v>
      </c>
      <c r="Q5541">
        <f t="shared" si="128"/>
        <v>4</v>
      </c>
      <c r="R5541">
        <f>IF(P5541="","",0)</f>
        <v>0</v>
      </c>
    </row>
    <row r="5542" spans="1:18" x14ac:dyDescent="0.3">
      <c r="A5542" t="s">
        <v>791</v>
      </c>
      <c r="B5542" s="1">
        <v>38957</v>
      </c>
      <c r="C5542" t="s">
        <v>82</v>
      </c>
      <c r="D5542" t="s">
        <v>792</v>
      </c>
      <c r="E5542" t="s">
        <v>793</v>
      </c>
      <c r="G5542" s="6" t="s">
        <v>88</v>
      </c>
      <c r="H5542" t="s">
        <v>96</v>
      </c>
      <c r="I5542" t="s">
        <v>21</v>
      </c>
      <c r="J5542" t="s">
        <v>73</v>
      </c>
      <c r="K5542">
        <v>19.899999999999999</v>
      </c>
      <c r="L5542">
        <v>20.149999999999999</v>
      </c>
      <c r="M5542" t="s">
        <v>297</v>
      </c>
      <c r="N5542">
        <v>20.149999999999999</v>
      </c>
      <c r="P5542" cm="1">
        <f t="array" ref="P5542">IF(Q5542&gt;0,INDEX(Q5542:Q17676,MATCH(TRUE,INDEX(Q5542:Q17676="",,),0)-1),"")</f>
        <v>4</v>
      </c>
      <c r="Q5542">
        <f t="shared" si="128"/>
        <v>4</v>
      </c>
      <c r="R5542">
        <f>IF(P5542="","",0)</f>
        <v>0</v>
      </c>
    </row>
    <row r="5543" spans="1:18" x14ac:dyDescent="0.3">
      <c r="A5543" t="s">
        <v>791</v>
      </c>
      <c r="B5543" s="1">
        <v>38957</v>
      </c>
      <c r="C5543" t="s">
        <v>82</v>
      </c>
      <c r="D5543" t="s">
        <v>792</v>
      </c>
      <c r="E5543" t="s">
        <v>793</v>
      </c>
      <c r="G5543" s="6" t="s">
        <v>88</v>
      </c>
      <c r="H5543" t="s">
        <v>265</v>
      </c>
      <c r="I5543" t="s">
        <v>21</v>
      </c>
      <c r="J5543" t="s">
        <v>73</v>
      </c>
      <c r="K5543">
        <v>45.1</v>
      </c>
      <c r="L5543">
        <v>28.25</v>
      </c>
      <c r="M5543" t="s">
        <v>297</v>
      </c>
      <c r="N5543">
        <v>28.25</v>
      </c>
      <c r="P5543" cm="1">
        <f t="array" ref="P5543">IF(Q5543&gt;0,INDEX(Q5543:Q17677,MATCH(TRUE,INDEX(Q5543:Q17677="",,),0)-1),"")</f>
        <v>4</v>
      </c>
      <c r="Q5543">
        <f t="shared" si="128"/>
        <v>4</v>
      </c>
      <c r="R5543">
        <f>IF(P5543="","",0)</f>
        <v>0</v>
      </c>
    </row>
    <row r="5544" spans="1:18" x14ac:dyDescent="0.3">
      <c r="P5544" t="str" cm="1">
        <f t="array" ref="P5544">IF(Q5544&gt;0,INDEX(Q5544:Q17678,MATCH(TRUE,INDEX(Q5544:Q17678="",,),0)-1),"")</f>
        <v/>
      </c>
      <c r="R5544" t="str">
        <f>IF(P5544="","",0)</f>
        <v/>
      </c>
    </row>
    <row r="5545" spans="1:18" x14ac:dyDescent="0.3">
      <c r="A5545" t="s">
        <v>791</v>
      </c>
      <c r="B5545" s="1">
        <v>38957</v>
      </c>
      <c r="C5545" t="s">
        <v>82</v>
      </c>
      <c r="D5545" t="s">
        <v>796</v>
      </c>
      <c r="E5545" t="s">
        <v>797</v>
      </c>
      <c r="G5545" t="s">
        <v>19</v>
      </c>
      <c r="H5545" t="s">
        <v>116</v>
      </c>
      <c r="I5545" t="s">
        <v>21</v>
      </c>
      <c r="J5545" t="s">
        <v>73</v>
      </c>
      <c r="K5545">
        <v>258</v>
      </c>
      <c r="L5545">
        <v>20.85</v>
      </c>
      <c r="M5545" t="s">
        <v>445</v>
      </c>
      <c r="N5545">
        <v>79.180000000000007</v>
      </c>
      <c r="O5545" t="s">
        <v>24</v>
      </c>
      <c r="P5545" cm="1">
        <f t="array" ref="P5545">IF(Q5545&gt;0,INDEX(Q5545:Q17679,MATCH(TRUE,INDEX(Q5545:Q17679="",,),0)-1),"")</f>
        <v>4</v>
      </c>
      <c r="Q5545">
        <f>INT((ROW()-5545)/7)+1</f>
        <v>1</v>
      </c>
      <c r="R5545">
        <f>IF(P5545="","",0)</f>
        <v>0</v>
      </c>
    </row>
    <row r="5546" spans="1:18" x14ac:dyDescent="0.3">
      <c r="A5546" t="s">
        <v>791</v>
      </c>
      <c r="B5546" s="1">
        <v>38957</v>
      </c>
      <c r="C5546" t="s">
        <v>82</v>
      </c>
      <c r="D5546" t="s">
        <v>796</v>
      </c>
      <c r="E5546" t="s">
        <v>797</v>
      </c>
      <c r="G5546" t="s">
        <v>19</v>
      </c>
      <c r="H5546" t="s">
        <v>95</v>
      </c>
      <c r="I5546" t="s">
        <v>21</v>
      </c>
      <c r="J5546" t="s">
        <v>73</v>
      </c>
      <c r="K5546">
        <v>421</v>
      </c>
      <c r="L5546">
        <v>58.6</v>
      </c>
      <c r="M5546" t="s">
        <v>445</v>
      </c>
      <c r="N5546">
        <v>58.6</v>
      </c>
      <c r="O5546" t="s">
        <v>24</v>
      </c>
      <c r="P5546" cm="1">
        <f t="array" ref="P5546">IF(Q5546&gt;0,INDEX(Q5546:Q17680,MATCH(TRUE,INDEX(Q5546:Q17680="",,),0)-1),"")</f>
        <v>4</v>
      </c>
      <c r="Q5546">
        <f t="shared" ref="Q5546:Q5572" si="129">INT((ROW()-5545)/7)+1</f>
        <v>1</v>
      </c>
      <c r="R5546">
        <f>IF(P5546="","",0)</f>
        <v>0</v>
      </c>
    </row>
    <row r="5547" spans="1:18" x14ac:dyDescent="0.3">
      <c r="A5547" t="s">
        <v>791</v>
      </c>
      <c r="B5547" s="1">
        <v>38957</v>
      </c>
      <c r="C5547" t="s">
        <v>82</v>
      </c>
      <c r="D5547" t="s">
        <v>796</v>
      </c>
      <c r="E5547" t="s">
        <v>797</v>
      </c>
      <c r="G5547" t="s">
        <v>19</v>
      </c>
      <c r="H5547" t="s">
        <v>87</v>
      </c>
      <c r="I5547" t="s">
        <v>21</v>
      </c>
      <c r="J5547" t="s">
        <v>73</v>
      </c>
      <c r="K5547">
        <v>590</v>
      </c>
      <c r="L5547">
        <v>23.5</v>
      </c>
      <c r="M5547" t="s">
        <v>445</v>
      </c>
      <c r="N5547">
        <v>23.5</v>
      </c>
      <c r="O5547" t="s">
        <v>24</v>
      </c>
      <c r="P5547" cm="1">
        <f t="array" ref="P5547">IF(Q5547&gt;0,INDEX(Q5547:Q17681,MATCH(TRUE,INDEX(Q5547:Q17681="",,),0)-1),"")</f>
        <v>4</v>
      </c>
      <c r="Q5547">
        <f t="shared" si="129"/>
        <v>1</v>
      </c>
      <c r="R5547">
        <f>IF(P5547="","",0)</f>
        <v>0</v>
      </c>
    </row>
    <row r="5548" spans="1:18" x14ac:dyDescent="0.3">
      <c r="A5548" t="s">
        <v>791</v>
      </c>
      <c r="B5548" s="1">
        <v>38957</v>
      </c>
      <c r="C5548" t="s">
        <v>82</v>
      </c>
      <c r="D5548" t="s">
        <v>796</v>
      </c>
      <c r="E5548" t="s">
        <v>797</v>
      </c>
      <c r="G5548" t="s">
        <v>19</v>
      </c>
      <c r="H5548" t="s">
        <v>101</v>
      </c>
      <c r="I5548" t="s">
        <v>21</v>
      </c>
      <c r="J5548" t="s">
        <v>73</v>
      </c>
      <c r="K5548">
        <v>289</v>
      </c>
      <c r="L5548">
        <v>23.1</v>
      </c>
      <c r="M5548" t="s">
        <v>445</v>
      </c>
      <c r="N5548">
        <v>23.1</v>
      </c>
      <c r="O5548" t="s">
        <v>24</v>
      </c>
      <c r="P5548" cm="1">
        <f t="array" ref="P5548">IF(Q5548&gt;0,INDEX(Q5548:Q17682,MATCH(TRUE,INDEX(Q5548:Q17682="",,),0)-1),"")</f>
        <v>4</v>
      </c>
      <c r="Q5548">
        <f t="shared" si="129"/>
        <v>1</v>
      </c>
      <c r="R5548">
        <f>IF(P5548="","",0)</f>
        <v>0</v>
      </c>
    </row>
    <row r="5549" spans="1:18" x14ac:dyDescent="0.3">
      <c r="A5549" t="s">
        <v>791</v>
      </c>
      <c r="B5549" s="1">
        <v>38957</v>
      </c>
      <c r="C5549" t="s">
        <v>82</v>
      </c>
      <c r="D5549" t="s">
        <v>796</v>
      </c>
      <c r="E5549" t="s">
        <v>797</v>
      </c>
      <c r="G5549" s="6" t="s">
        <v>88</v>
      </c>
      <c r="H5549" t="s">
        <v>85</v>
      </c>
      <c r="I5549" t="s">
        <v>21</v>
      </c>
      <c r="J5549" t="s">
        <v>73</v>
      </c>
      <c r="K5549">
        <v>92</v>
      </c>
      <c r="L5549">
        <v>10</v>
      </c>
      <c r="M5549" t="s">
        <v>445</v>
      </c>
      <c r="N5549">
        <v>10</v>
      </c>
      <c r="O5549" t="s">
        <v>24</v>
      </c>
      <c r="P5549" cm="1">
        <f t="array" ref="P5549">IF(Q5549&gt;0,INDEX(Q5549:Q17683,MATCH(TRUE,INDEX(Q5549:Q17683="",,),0)-1),"")</f>
        <v>4</v>
      </c>
      <c r="Q5549">
        <f t="shared" si="129"/>
        <v>1</v>
      </c>
      <c r="R5549">
        <f>IF(P5549="","",0)</f>
        <v>0</v>
      </c>
    </row>
    <row r="5550" spans="1:18" x14ac:dyDescent="0.3">
      <c r="A5550" t="s">
        <v>791</v>
      </c>
      <c r="B5550" s="1">
        <v>38957</v>
      </c>
      <c r="C5550" t="s">
        <v>82</v>
      </c>
      <c r="D5550" t="s">
        <v>796</v>
      </c>
      <c r="E5550" t="s">
        <v>797</v>
      </c>
      <c r="G5550" s="6" t="s">
        <v>88</v>
      </c>
      <c r="H5550" t="s">
        <v>96</v>
      </c>
      <c r="I5550" t="s">
        <v>21</v>
      </c>
      <c r="J5550" t="s">
        <v>73</v>
      </c>
      <c r="K5550">
        <v>107</v>
      </c>
      <c r="L5550">
        <v>24.05</v>
      </c>
      <c r="M5550" t="s">
        <v>445</v>
      </c>
      <c r="N5550">
        <v>24.05</v>
      </c>
      <c r="O5550" t="s">
        <v>24</v>
      </c>
      <c r="P5550" cm="1">
        <f t="array" ref="P5550">IF(Q5550&gt;0,INDEX(Q5550:Q17684,MATCH(TRUE,INDEX(Q5550:Q17684="",,),0)-1),"")</f>
        <v>4</v>
      </c>
      <c r="Q5550">
        <f t="shared" si="129"/>
        <v>1</v>
      </c>
      <c r="R5550">
        <f>IF(P5550="","",0)</f>
        <v>0</v>
      </c>
    </row>
    <row r="5551" spans="1:18" x14ac:dyDescent="0.3">
      <c r="A5551" t="s">
        <v>791</v>
      </c>
      <c r="B5551" s="1">
        <v>38957</v>
      </c>
      <c r="C5551" t="s">
        <v>82</v>
      </c>
      <c r="D5551" t="s">
        <v>796</v>
      </c>
      <c r="E5551" t="s">
        <v>797</v>
      </c>
      <c r="G5551" s="6" t="s">
        <v>88</v>
      </c>
      <c r="H5551" t="s">
        <v>418</v>
      </c>
      <c r="I5551" t="s">
        <v>21</v>
      </c>
      <c r="J5551" t="s">
        <v>73</v>
      </c>
      <c r="K5551">
        <v>12</v>
      </c>
      <c r="L5551">
        <v>18.7</v>
      </c>
      <c r="M5551" t="s">
        <v>445</v>
      </c>
      <c r="N5551">
        <v>18.7</v>
      </c>
      <c r="O5551" t="s">
        <v>24</v>
      </c>
      <c r="P5551" cm="1">
        <f t="array" ref="P5551">IF(Q5551&gt;0,INDEX(Q5551:Q17685,MATCH(TRUE,INDEX(Q5551:Q17685="",,),0)-1),"")</f>
        <v>4</v>
      </c>
      <c r="Q5551">
        <f t="shared" si="129"/>
        <v>1</v>
      </c>
      <c r="R5551">
        <f>IF(P5551="","",0)</f>
        <v>0</v>
      </c>
    </row>
    <row r="5552" spans="1:18" x14ac:dyDescent="0.3">
      <c r="A5552" t="s">
        <v>791</v>
      </c>
      <c r="B5552" s="1">
        <v>38957</v>
      </c>
      <c r="C5552" t="s">
        <v>82</v>
      </c>
      <c r="D5552" t="s">
        <v>796</v>
      </c>
      <c r="E5552" t="s">
        <v>797</v>
      </c>
      <c r="G5552" t="s">
        <v>19</v>
      </c>
      <c r="H5552" t="s">
        <v>116</v>
      </c>
      <c r="I5552" t="s">
        <v>21</v>
      </c>
      <c r="J5552" t="s">
        <v>73</v>
      </c>
      <c r="K5552">
        <v>258</v>
      </c>
      <c r="L5552">
        <v>20.85</v>
      </c>
      <c r="M5552" t="s">
        <v>297</v>
      </c>
      <c r="N5552">
        <v>58.32</v>
      </c>
      <c r="P5552" cm="1">
        <f t="array" ref="P5552">IF(Q5552&gt;0,INDEX(Q5552:Q17686,MATCH(TRUE,INDEX(Q5552:Q17686="",,),0)-1),"")</f>
        <v>4</v>
      </c>
      <c r="Q5552">
        <f t="shared" si="129"/>
        <v>2</v>
      </c>
      <c r="R5552">
        <f>IF(P5552="","",0)</f>
        <v>0</v>
      </c>
    </row>
    <row r="5553" spans="1:18" x14ac:dyDescent="0.3">
      <c r="A5553" t="s">
        <v>791</v>
      </c>
      <c r="B5553" s="1">
        <v>38957</v>
      </c>
      <c r="C5553" t="s">
        <v>82</v>
      </c>
      <c r="D5553" t="s">
        <v>796</v>
      </c>
      <c r="E5553" t="s">
        <v>797</v>
      </c>
      <c r="G5553" t="s">
        <v>19</v>
      </c>
      <c r="H5553" t="s">
        <v>95</v>
      </c>
      <c r="I5553" t="s">
        <v>21</v>
      </c>
      <c r="J5553" t="s">
        <v>73</v>
      </c>
      <c r="K5553">
        <v>421</v>
      </c>
      <c r="L5553">
        <v>58.6</v>
      </c>
      <c r="M5553" t="s">
        <v>297</v>
      </c>
      <c r="N5553">
        <v>58.6</v>
      </c>
      <c r="P5553" cm="1">
        <f t="array" ref="P5553">IF(Q5553&gt;0,INDEX(Q5553:Q17687,MATCH(TRUE,INDEX(Q5553:Q17687="",,),0)-1),"")</f>
        <v>4</v>
      </c>
      <c r="Q5553">
        <f t="shared" si="129"/>
        <v>2</v>
      </c>
      <c r="R5553">
        <f>IF(P5553="","",0)</f>
        <v>0</v>
      </c>
    </row>
    <row r="5554" spans="1:18" x14ac:dyDescent="0.3">
      <c r="A5554" t="s">
        <v>791</v>
      </c>
      <c r="B5554" s="1">
        <v>38957</v>
      </c>
      <c r="C5554" t="s">
        <v>82</v>
      </c>
      <c r="D5554" t="s">
        <v>796</v>
      </c>
      <c r="E5554" t="s">
        <v>797</v>
      </c>
      <c r="G5554" t="s">
        <v>19</v>
      </c>
      <c r="H5554" t="s">
        <v>87</v>
      </c>
      <c r="I5554" t="s">
        <v>21</v>
      </c>
      <c r="J5554" t="s">
        <v>73</v>
      </c>
      <c r="K5554">
        <v>590</v>
      </c>
      <c r="L5554">
        <v>23.5</v>
      </c>
      <c r="M5554" t="s">
        <v>297</v>
      </c>
      <c r="N5554">
        <v>23.5</v>
      </c>
      <c r="P5554" cm="1">
        <f t="array" ref="P5554">IF(Q5554&gt;0,INDEX(Q5554:Q17688,MATCH(TRUE,INDEX(Q5554:Q17688="",,),0)-1),"")</f>
        <v>4</v>
      </c>
      <c r="Q5554">
        <f t="shared" si="129"/>
        <v>2</v>
      </c>
      <c r="R5554">
        <f>IF(P5554="","",0)</f>
        <v>0</v>
      </c>
    </row>
    <row r="5555" spans="1:18" x14ac:dyDescent="0.3">
      <c r="A5555" t="s">
        <v>791</v>
      </c>
      <c r="B5555" s="1">
        <v>38957</v>
      </c>
      <c r="C5555" t="s">
        <v>82</v>
      </c>
      <c r="D5555" t="s">
        <v>796</v>
      </c>
      <c r="E5555" t="s">
        <v>797</v>
      </c>
      <c r="G5555" t="s">
        <v>19</v>
      </c>
      <c r="H5555" t="s">
        <v>101</v>
      </c>
      <c r="I5555" t="s">
        <v>21</v>
      </c>
      <c r="J5555" t="s">
        <v>73</v>
      </c>
      <c r="K5555">
        <v>289</v>
      </c>
      <c r="L5555">
        <v>23.1</v>
      </c>
      <c r="M5555" t="s">
        <v>297</v>
      </c>
      <c r="N5555">
        <v>23.1</v>
      </c>
      <c r="P5555" cm="1">
        <f t="array" ref="P5555">IF(Q5555&gt;0,INDEX(Q5555:Q17689,MATCH(TRUE,INDEX(Q5555:Q17689="",,),0)-1),"")</f>
        <v>4</v>
      </c>
      <c r="Q5555">
        <f t="shared" si="129"/>
        <v>2</v>
      </c>
      <c r="R5555">
        <f>IF(P5555="","",0)</f>
        <v>0</v>
      </c>
    </row>
    <row r="5556" spans="1:18" x14ac:dyDescent="0.3">
      <c r="A5556" t="s">
        <v>791</v>
      </c>
      <c r="B5556" s="1">
        <v>38957</v>
      </c>
      <c r="C5556" t="s">
        <v>82</v>
      </c>
      <c r="D5556" t="s">
        <v>796</v>
      </c>
      <c r="E5556" t="s">
        <v>797</v>
      </c>
      <c r="G5556" s="6" t="s">
        <v>88</v>
      </c>
      <c r="H5556" t="s">
        <v>85</v>
      </c>
      <c r="I5556" t="s">
        <v>21</v>
      </c>
      <c r="J5556" t="s">
        <v>73</v>
      </c>
      <c r="K5556">
        <v>92</v>
      </c>
      <c r="L5556">
        <v>10</v>
      </c>
      <c r="M5556" t="s">
        <v>297</v>
      </c>
      <c r="N5556">
        <v>10</v>
      </c>
      <c r="P5556" cm="1">
        <f t="array" ref="P5556">IF(Q5556&gt;0,INDEX(Q5556:Q17690,MATCH(TRUE,INDEX(Q5556:Q17690="",,),0)-1),"")</f>
        <v>4</v>
      </c>
      <c r="Q5556">
        <f t="shared" si="129"/>
        <v>2</v>
      </c>
      <c r="R5556">
        <f>IF(P5556="","",0)</f>
        <v>0</v>
      </c>
    </row>
    <row r="5557" spans="1:18" x14ac:dyDescent="0.3">
      <c r="A5557" t="s">
        <v>791</v>
      </c>
      <c r="B5557" s="1">
        <v>38957</v>
      </c>
      <c r="C5557" t="s">
        <v>82</v>
      </c>
      <c r="D5557" t="s">
        <v>796</v>
      </c>
      <c r="E5557" t="s">
        <v>797</v>
      </c>
      <c r="G5557" s="6" t="s">
        <v>88</v>
      </c>
      <c r="H5557" t="s">
        <v>96</v>
      </c>
      <c r="I5557" t="s">
        <v>21</v>
      </c>
      <c r="J5557" t="s">
        <v>73</v>
      </c>
      <c r="K5557">
        <v>107</v>
      </c>
      <c r="L5557">
        <v>24.05</v>
      </c>
      <c r="M5557" t="s">
        <v>297</v>
      </c>
      <c r="N5557">
        <v>24.05</v>
      </c>
      <c r="P5557" cm="1">
        <f t="array" ref="P5557">IF(Q5557&gt;0,INDEX(Q5557:Q17691,MATCH(TRUE,INDEX(Q5557:Q17691="",,),0)-1),"")</f>
        <v>4</v>
      </c>
      <c r="Q5557">
        <f t="shared" si="129"/>
        <v>2</v>
      </c>
      <c r="R5557">
        <f>IF(P5557="","",0)</f>
        <v>0</v>
      </c>
    </row>
    <row r="5558" spans="1:18" x14ac:dyDescent="0.3">
      <c r="A5558" t="s">
        <v>791</v>
      </c>
      <c r="B5558" s="1">
        <v>38957</v>
      </c>
      <c r="C5558" t="s">
        <v>82</v>
      </c>
      <c r="D5558" t="s">
        <v>796</v>
      </c>
      <c r="E5558" t="s">
        <v>797</v>
      </c>
      <c r="G5558" s="6" t="s">
        <v>88</v>
      </c>
      <c r="H5558" t="s">
        <v>418</v>
      </c>
      <c r="I5558" t="s">
        <v>21</v>
      </c>
      <c r="J5558" t="s">
        <v>73</v>
      </c>
      <c r="K5558">
        <v>12</v>
      </c>
      <c r="L5558">
        <v>18.7</v>
      </c>
      <c r="M5558" t="s">
        <v>297</v>
      </c>
      <c r="N5558">
        <v>18.7</v>
      </c>
      <c r="P5558" cm="1">
        <f t="array" ref="P5558">IF(Q5558&gt;0,INDEX(Q5558:Q17692,MATCH(TRUE,INDEX(Q5558:Q17692="",,),0)-1),"")</f>
        <v>4</v>
      </c>
      <c r="Q5558">
        <f t="shared" si="129"/>
        <v>2</v>
      </c>
      <c r="R5558">
        <f>IF(P5558="","",0)</f>
        <v>0</v>
      </c>
    </row>
    <row r="5559" spans="1:18" x14ac:dyDescent="0.3">
      <c r="A5559" t="s">
        <v>791</v>
      </c>
      <c r="B5559" s="1">
        <v>38957</v>
      </c>
      <c r="C5559" t="s">
        <v>82</v>
      </c>
      <c r="D5559" t="s">
        <v>796</v>
      </c>
      <c r="E5559" t="s">
        <v>797</v>
      </c>
      <c r="G5559" t="s">
        <v>19</v>
      </c>
      <c r="H5559" t="s">
        <v>116</v>
      </c>
      <c r="I5559" t="s">
        <v>21</v>
      </c>
      <c r="J5559" t="s">
        <v>73</v>
      </c>
      <c r="K5559">
        <v>258</v>
      </c>
      <c r="L5559">
        <v>20.85</v>
      </c>
      <c r="M5559" t="s">
        <v>794</v>
      </c>
      <c r="N5559">
        <v>25</v>
      </c>
      <c r="P5559" cm="1">
        <f t="array" ref="P5559">IF(Q5559&gt;0,INDEX(Q5559:Q17693,MATCH(TRUE,INDEX(Q5559:Q17693="",,),0)-1),"")</f>
        <v>4</v>
      </c>
      <c r="Q5559">
        <f t="shared" si="129"/>
        <v>3</v>
      </c>
      <c r="R5559">
        <f>IF(P5559="","",0)</f>
        <v>0</v>
      </c>
    </row>
    <row r="5560" spans="1:18" x14ac:dyDescent="0.3">
      <c r="A5560" t="s">
        <v>791</v>
      </c>
      <c r="B5560" s="1">
        <v>38957</v>
      </c>
      <c r="C5560" t="s">
        <v>82</v>
      </c>
      <c r="D5560" t="s">
        <v>796</v>
      </c>
      <c r="E5560" t="s">
        <v>797</v>
      </c>
      <c r="G5560" t="s">
        <v>19</v>
      </c>
      <c r="H5560" t="s">
        <v>95</v>
      </c>
      <c r="I5560" t="s">
        <v>21</v>
      </c>
      <c r="J5560" t="s">
        <v>73</v>
      </c>
      <c r="K5560">
        <v>421</v>
      </c>
      <c r="L5560">
        <v>58.6</v>
      </c>
      <c r="M5560" t="s">
        <v>794</v>
      </c>
      <c r="N5560">
        <v>58.6</v>
      </c>
      <c r="P5560" cm="1">
        <f t="array" ref="P5560">IF(Q5560&gt;0,INDEX(Q5560:Q17694,MATCH(TRUE,INDEX(Q5560:Q17694="",,),0)-1),"")</f>
        <v>4</v>
      </c>
      <c r="Q5560">
        <f t="shared" si="129"/>
        <v>3</v>
      </c>
      <c r="R5560">
        <f>IF(P5560="","",0)</f>
        <v>0</v>
      </c>
    </row>
    <row r="5561" spans="1:18" x14ac:dyDescent="0.3">
      <c r="A5561" t="s">
        <v>791</v>
      </c>
      <c r="B5561" s="1">
        <v>38957</v>
      </c>
      <c r="C5561" t="s">
        <v>82</v>
      </c>
      <c r="D5561" t="s">
        <v>796</v>
      </c>
      <c r="E5561" t="s">
        <v>797</v>
      </c>
      <c r="G5561" t="s">
        <v>19</v>
      </c>
      <c r="H5561" t="s">
        <v>87</v>
      </c>
      <c r="I5561" t="s">
        <v>21</v>
      </c>
      <c r="J5561" t="s">
        <v>73</v>
      </c>
      <c r="K5561">
        <v>590</v>
      </c>
      <c r="L5561">
        <v>23.5</v>
      </c>
      <c r="M5561" t="s">
        <v>794</v>
      </c>
      <c r="N5561">
        <v>30</v>
      </c>
      <c r="P5561" cm="1">
        <f t="array" ref="P5561">IF(Q5561&gt;0,INDEX(Q5561:Q17695,MATCH(TRUE,INDEX(Q5561:Q17695="",,),0)-1),"")</f>
        <v>4</v>
      </c>
      <c r="Q5561">
        <f t="shared" si="129"/>
        <v>3</v>
      </c>
      <c r="R5561">
        <f>IF(P5561="","",0)</f>
        <v>0</v>
      </c>
    </row>
    <row r="5562" spans="1:18" x14ac:dyDescent="0.3">
      <c r="A5562" t="s">
        <v>791</v>
      </c>
      <c r="B5562" s="1">
        <v>38957</v>
      </c>
      <c r="C5562" t="s">
        <v>82</v>
      </c>
      <c r="D5562" t="s">
        <v>796</v>
      </c>
      <c r="E5562" t="s">
        <v>797</v>
      </c>
      <c r="G5562" t="s">
        <v>19</v>
      </c>
      <c r="H5562" t="s">
        <v>101</v>
      </c>
      <c r="I5562" t="s">
        <v>21</v>
      </c>
      <c r="J5562" t="s">
        <v>73</v>
      </c>
      <c r="K5562">
        <v>289</v>
      </c>
      <c r="L5562">
        <v>23.1</v>
      </c>
      <c r="M5562" t="s">
        <v>794</v>
      </c>
      <c r="N5562">
        <v>30</v>
      </c>
      <c r="P5562" cm="1">
        <f t="array" ref="P5562">IF(Q5562&gt;0,INDEX(Q5562:Q17696,MATCH(TRUE,INDEX(Q5562:Q17696="",,),0)-1),"")</f>
        <v>4</v>
      </c>
      <c r="Q5562">
        <f t="shared" si="129"/>
        <v>3</v>
      </c>
      <c r="R5562">
        <f>IF(P5562="","",0)</f>
        <v>0</v>
      </c>
    </row>
    <row r="5563" spans="1:18" x14ac:dyDescent="0.3">
      <c r="A5563" t="s">
        <v>791</v>
      </c>
      <c r="B5563" s="1">
        <v>38957</v>
      </c>
      <c r="C5563" t="s">
        <v>82</v>
      </c>
      <c r="D5563" t="s">
        <v>796</v>
      </c>
      <c r="E5563" t="s">
        <v>797</v>
      </c>
      <c r="G5563" s="6" t="s">
        <v>88</v>
      </c>
      <c r="H5563" t="s">
        <v>85</v>
      </c>
      <c r="I5563" t="s">
        <v>21</v>
      </c>
      <c r="J5563" t="s">
        <v>73</v>
      </c>
      <c r="K5563">
        <v>92</v>
      </c>
      <c r="L5563">
        <v>10</v>
      </c>
      <c r="M5563" t="s">
        <v>794</v>
      </c>
      <c r="N5563">
        <v>10</v>
      </c>
      <c r="P5563" cm="1">
        <f t="array" ref="P5563">IF(Q5563&gt;0,INDEX(Q5563:Q17697,MATCH(TRUE,INDEX(Q5563:Q17697="",,),0)-1),"")</f>
        <v>4</v>
      </c>
      <c r="Q5563">
        <f t="shared" si="129"/>
        <v>3</v>
      </c>
      <c r="R5563">
        <f>IF(P5563="","",0)</f>
        <v>0</v>
      </c>
    </row>
    <row r="5564" spans="1:18" x14ac:dyDescent="0.3">
      <c r="A5564" t="s">
        <v>791</v>
      </c>
      <c r="B5564" s="1">
        <v>38957</v>
      </c>
      <c r="C5564" t="s">
        <v>82</v>
      </c>
      <c r="D5564" t="s">
        <v>796</v>
      </c>
      <c r="E5564" t="s">
        <v>797</v>
      </c>
      <c r="G5564" s="6" t="s">
        <v>88</v>
      </c>
      <c r="H5564" t="s">
        <v>96</v>
      </c>
      <c r="I5564" t="s">
        <v>21</v>
      </c>
      <c r="J5564" t="s">
        <v>73</v>
      </c>
      <c r="K5564">
        <v>107</v>
      </c>
      <c r="L5564">
        <v>24.05</v>
      </c>
      <c r="M5564" t="s">
        <v>794</v>
      </c>
      <c r="N5564">
        <v>24.05</v>
      </c>
      <c r="P5564" cm="1">
        <f t="array" ref="P5564">IF(Q5564&gt;0,INDEX(Q5564:Q17698,MATCH(TRUE,INDEX(Q5564:Q17698="",,),0)-1),"")</f>
        <v>4</v>
      </c>
      <c r="Q5564">
        <f t="shared" si="129"/>
        <v>3</v>
      </c>
      <c r="R5564">
        <f>IF(P5564="","",0)</f>
        <v>0</v>
      </c>
    </row>
    <row r="5565" spans="1:18" x14ac:dyDescent="0.3">
      <c r="A5565" t="s">
        <v>791</v>
      </c>
      <c r="B5565" s="1">
        <v>38957</v>
      </c>
      <c r="C5565" t="s">
        <v>82</v>
      </c>
      <c r="D5565" t="s">
        <v>796</v>
      </c>
      <c r="E5565" t="s">
        <v>797</v>
      </c>
      <c r="G5565" s="6" t="s">
        <v>88</v>
      </c>
      <c r="H5565" t="s">
        <v>418</v>
      </c>
      <c r="I5565" t="s">
        <v>21</v>
      </c>
      <c r="J5565" t="s">
        <v>73</v>
      </c>
      <c r="K5565">
        <v>12</v>
      </c>
      <c r="L5565">
        <v>18.7</v>
      </c>
      <c r="M5565" t="s">
        <v>794</v>
      </c>
      <c r="N5565">
        <v>18.7</v>
      </c>
      <c r="P5565" cm="1">
        <f t="array" ref="P5565">IF(Q5565&gt;0,INDEX(Q5565:Q17699,MATCH(TRUE,INDEX(Q5565:Q17699="",,),0)-1),"")</f>
        <v>4</v>
      </c>
      <c r="Q5565">
        <f t="shared" si="129"/>
        <v>3</v>
      </c>
      <c r="R5565">
        <f>IF(P5565="","",0)</f>
        <v>0</v>
      </c>
    </row>
    <row r="5566" spans="1:18" x14ac:dyDescent="0.3">
      <c r="A5566" t="s">
        <v>791</v>
      </c>
      <c r="B5566" s="1">
        <v>38957</v>
      </c>
      <c r="C5566" t="s">
        <v>82</v>
      </c>
      <c r="D5566" t="s">
        <v>796</v>
      </c>
      <c r="E5566" t="s">
        <v>797</v>
      </c>
      <c r="G5566" t="s">
        <v>19</v>
      </c>
      <c r="H5566" t="s">
        <v>116</v>
      </c>
      <c r="I5566" t="s">
        <v>21</v>
      </c>
      <c r="J5566" t="s">
        <v>73</v>
      </c>
      <c r="K5566">
        <v>258</v>
      </c>
      <c r="L5566">
        <v>20.85</v>
      </c>
      <c r="M5566" t="s">
        <v>798</v>
      </c>
      <c r="N5566">
        <v>27.11</v>
      </c>
      <c r="P5566" cm="1">
        <f t="array" ref="P5566">IF(Q5566&gt;0,INDEX(Q5566:Q17700,MATCH(TRUE,INDEX(Q5566:Q17700="",,),0)-1),"")</f>
        <v>4</v>
      </c>
      <c r="Q5566">
        <f t="shared" si="129"/>
        <v>4</v>
      </c>
      <c r="R5566">
        <f>IF(P5566="","",0)</f>
        <v>0</v>
      </c>
    </row>
    <row r="5567" spans="1:18" x14ac:dyDescent="0.3">
      <c r="A5567" t="s">
        <v>791</v>
      </c>
      <c r="B5567" s="1">
        <v>38957</v>
      </c>
      <c r="C5567" t="s">
        <v>82</v>
      </c>
      <c r="D5567" t="s">
        <v>796</v>
      </c>
      <c r="E5567" t="s">
        <v>797</v>
      </c>
      <c r="G5567" t="s">
        <v>19</v>
      </c>
      <c r="H5567" t="s">
        <v>95</v>
      </c>
      <c r="I5567" t="s">
        <v>21</v>
      </c>
      <c r="J5567" t="s">
        <v>73</v>
      </c>
      <c r="K5567">
        <v>421</v>
      </c>
      <c r="L5567">
        <v>58.6</v>
      </c>
      <c r="M5567" t="s">
        <v>798</v>
      </c>
      <c r="N5567">
        <v>59.11</v>
      </c>
      <c r="P5567" cm="1">
        <f t="array" ref="P5567">IF(Q5567&gt;0,INDEX(Q5567:Q17701,MATCH(TRUE,INDEX(Q5567:Q17701="",,),0)-1),"")</f>
        <v>4</v>
      </c>
      <c r="Q5567">
        <f t="shared" si="129"/>
        <v>4</v>
      </c>
      <c r="R5567">
        <f>IF(P5567="","",0)</f>
        <v>0</v>
      </c>
    </row>
    <row r="5568" spans="1:18" x14ac:dyDescent="0.3">
      <c r="A5568" t="s">
        <v>791</v>
      </c>
      <c r="B5568" s="1">
        <v>38957</v>
      </c>
      <c r="C5568" t="s">
        <v>82</v>
      </c>
      <c r="D5568" t="s">
        <v>796</v>
      </c>
      <c r="E5568" t="s">
        <v>797</v>
      </c>
      <c r="G5568" t="s">
        <v>19</v>
      </c>
      <c r="H5568" t="s">
        <v>87</v>
      </c>
      <c r="I5568" t="s">
        <v>21</v>
      </c>
      <c r="J5568" t="s">
        <v>73</v>
      </c>
      <c r="K5568">
        <v>590</v>
      </c>
      <c r="L5568">
        <v>23.5</v>
      </c>
      <c r="M5568" t="s">
        <v>798</v>
      </c>
      <c r="N5568">
        <v>25.11</v>
      </c>
      <c r="P5568" cm="1">
        <f t="array" ref="P5568">IF(Q5568&gt;0,INDEX(Q5568:Q17702,MATCH(TRUE,INDEX(Q5568:Q17702="",,),0)-1),"")</f>
        <v>4</v>
      </c>
      <c r="Q5568">
        <f t="shared" si="129"/>
        <v>4</v>
      </c>
      <c r="R5568">
        <f>IF(P5568="","",0)</f>
        <v>0</v>
      </c>
    </row>
    <row r="5569" spans="1:18" x14ac:dyDescent="0.3">
      <c r="A5569" t="s">
        <v>791</v>
      </c>
      <c r="B5569" s="1">
        <v>38957</v>
      </c>
      <c r="C5569" t="s">
        <v>82</v>
      </c>
      <c r="D5569" t="s">
        <v>796</v>
      </c>
      <c r="E5569" t="s">
        <v>797</v>
      </c>
      <c r="G5569" t="s">
        <v>19</v>
      </c>
      <c r="H5569" t="s">
        <v>101</v>
      </c>
      <c r="I5569" t="s">
        <v>21</v>
      </c>
      <c r="J5569" t="s">
        <v>73</v>
      </c>
      <c r="K5569">
        <v>289</v>
      </c>
      <c r="L5569">
        <v>23.1</v>
      </c>
      <c r="M5569" t="s">
        <v>798</v>
      </c>
      <c r="N5569">
        <v>27.11</v>
      </c>
      <c r="P5569" cm="1">
        <f t="array" ref="P5569">IF(Q5569&gt;0,INDEX(Q5569:Q17703,MATCH(TRUE,INDEX(Q5569:Q17703="",,),0)-1),"")</f>
        <v>4</v>
      </c>
      <c r="Q5569">
        <f t="shared" si="129"/>
        <v>4</v>
      </c>
      <c r="R5569">
        <f>IF(P5569="","",0)</f>
        <v>0</v>
      </c>
    </row>
    <row r="5570" spans="1:18" x14ac:dyDescent="0.3">
      <c r="A5570" t="s">
        <v>791</v>
      </c>
      <c r="B5570" s="1">
        <v>38957</v>
      </c>
      <c r="C5570" t="s">
        <v>82</v>
      </c>
      <c r="D5570" t="s">
        <v>796</v>
      </c>
      <c r="E5570" t="s">
        <v>797</v>
      </c>
      <c r="G5570" s="6" t="s">
        <v>88</v>
      </c>
      <c r="H5570" t="s">
        <v>85</v>
      </c>
      <c r="I5570" t="s">
        <v>21</v>
      </c>
      <c r="J5570" t="s">
        <v>73</v>
      </c>
      <c r="K5570">
        <v>92</v>
      </c>
      <c r="L5570">
        <v>10</v>
      </c>
      <c r="M5570" t="s">
        <v>798</v>
      </c>
      <c r="N5570">
        <v>10</v>
      </c>
      <c r="P5570" cm="1">
        <f t="array" ref="P5570">IF(Q5570&gt;0,INDEX(Q5570:Q17704,MATCH(TRUE,INDEX(Q5570:Q17704="",,),0)-1),"")</f>
        <v>4</v>
      </c>
      <c r="Q5570">
        <f t="shared" si="129"/>
        <v>4</v>
      </c>
      <c r="R5570">
        <f>IF(P5570="","",0)</f>
        <v>0</v>
      </c>
    </row>
    <row r="5571" spans="1:18" x14ac:dyDescent="0.3">
      <c r="A5571" t="s">
        <v>791</v>
      </c>
      <c r="B5571" s="1">
        <v>38957</v>
      </c>
      <c r="C5571" t="s">
        <v>82</v>
      </c>
      <c r="D5571" t="s">
        <v>796</v>
      </c>
      <c r="E5571" t="s">
        <v>797</v>
      </c>
      <c r="G5571" s="6" t="s">
        <v>88</v>
      </c>
      <c r="H5571" t="s">
        <v>96</v>
      </c>
      <c r="I5571" t="s">
        <v>21</v>
      </c>
      <c r="J5571" t="s">
        <v>73</v>
      </c>
      <c r="K5571">
        <v>107</v>
      </c>
      <c r="L5571">
        <v>24.05</v>
      </c>
      <c r="M5571" t="s">
        <v>798</v>
      </c>
      <c r="N5571">
        <v>24.05</v>
      </c>
      <c r="P5571" cm="1">
        <f t="array" ref="P5571">IF(Q5571&gt;0,INDEX(Q5571:Q17705,MATCH(TRUE,INDEX(Q5571:Q17705="",,),0)-1),"")</f>
        <v>4</v>
      </c>
      <c r="Q5571">
        <f t="shared" si="129"/>
        <v>4</v>
      </c>
      <c r="R5571">
        <f>IF(P5571="","",0)</f>
        <v>0</v>
      </c>
    </row>
    <row r="5572" spans="1:18" x14ac:dyDescent="0.3">
      <c r="A5572" t="s">
        <v>791</v>
      </c>
      <c r="B5572" s="1">
        <v>38957</v>
      </c>
      <c r="C5572" t="s">
        <v>82</v>
      </c>
      <c r="D5572" t="s">
        <v>796</v>
      </c>
      <c r="E5572" t="s">
        <v>797</v>
      </c>
      <c r="G5572" s="6" t="s">
        <v>88</v>
      </c>
      <c r="H5572" t="s">
        <v>418</v>
      </c>
      <c r="I5572" t="s">
        <v>21</v>
      </c>
      <c r="J5572" t="s">
        <v>73</v>
      </c>
      <c r="K5572">
        <v>12</v>
      </c>
      <c r="L5572">
        <v>18.7</v>
      </c>
      <c r="M5572" t="s">
        <v>798</v>
      </c>
      <c r="N5572">
        <v>18.7</v>
      </c>
      <c r="P5572" cm="1">
        <f t="array" ref="P5572">IF(Q5572&gt;0,INDEX(Q5572:Q17706,MATCH(TRUE,INDEX(Q5572:Q17706="",,),0)-1),"")</f>
        <v>4</v>
      </c>
      <c r="Q5572">
        <f t="shared" si="129"/>
        <v>4</v>
      </c>
      <c r="R5572">
        <f>IF(P5572="","",0)</f>
        <v>0</v>
      </c>
    </row>
    <row r="5573" spans="1:18" x14ac:dyDescent="0.3">
      <c r="P5573" t="str" cm="1">
        <f t="array" ref="P5573">IF(Q5573&gt;0,INDEX(Q5573:Q17707,MATCH(TRUE,INDEX(Q5573:Q17707="",,),0)-1),"")</f>
        <v/>
      </c>
      <c r="R5573" t="str">
        <f>IF(P5573="","",0)</f>
        <v/>
      </c>
    </row>
    <row r="5574" spans="1:18" x14ac:dyDescent="0.3">
      <c r="A5574" s="3" t="s">
        <v>791</v>
      </c>
      <c r="B5574" s="4">
        <v>38957</v>
      </c>
      <c r="C5574" s="3" t="s">
        <v>82</v>
      </c>
      <c r="D5574" s="3" t="s">
        <v>799</v>
      </c>
      <c r="E5574" s="3" t="s">
        <v>800</v>
      </c>
      <c r="F5574" s="3" t="s">
        <v>91</v>
      </c>
      <c r="G5574" s="3" t="s">
        <v>19</v>
      </c>
      <c r="H5574" s="3" t="s">
        <v>128</v>
      </c>
      <c r="I5574" s="3" t="s">
        <v>21</v>
      </c>
      <c r="J5574" s="3" t="s">
        <v>73</v>
      </c>
      <c r="K5574" s="3">
        <v>314</v>
      </c>
      <c r="L5574" s="3">
        <v>41</v>
      </c>
      <c r="M5574" s="3" t="s">
        <v>94</v>
      </c>
      <c r="N5574" s="3"/>
      <c r="O5574" s="3"/>
      <c r="P5574" s="3" t="str" cm="1">
        <f t="array" ref="P5574">IF(Q5574&gt;0,INDEX(Q5574:Q17708,MATCH(TRUE,INDEX(Q5574:Q17708="",,),0)-1),"")</f>
        <v/>
      </c>
      <c r="Q5574" s="3"/>
      <c r="R5574">
        <v>0</v>
      </c>
    </row>
    <row r="5575" spans="1:18" x14ac:dyDescent="0.3">
      <c r="A5575" t="s">
        <v>791</v>
      </c>
      <c r="B5575" s="1">
        <v>38957</v>
      </c>
      <c r="C5575" t="s">
        <v>82</v>
      </c>
      <c r="D5575" t="s">
        <v>799</v>
      </c>
      <c r="E5575" t="s">
        <v>800</v>
      </c>
      <c r="F5575" t="s">
        <v>91</v>
      </c>
      <c r="G5575" t="s">
        <v>19</v>
      </c>
      <c r="H5575" t="s">
        <v>183</v>
      </c>
      <c r="I5575" t="s">
        <v>21</v>
      </c>
      <c r="J5575" t="s">
        <v>73</v>
      </c>
      <c r="K5575">
        <v>52.3</v>
      </c>
      <c r="L5575">
        <v>55.95</v>
      </c>
      <c r="M5575" t="s">
        <v>94</v>
      </c>
      <c r="P5575" t="str" cm="1">
        <f t="array" ref="P5575">IF(Q5575&gt;0,INDEX(Q5575:Q17709,MATCH(TRUE,INDEX(Q5575:Q17709="",,),0)-1),"")</f>
        <v/>
      </c>
      <c r="R5575">
        <v>0</v>
      </c>
    </row>
    <row r="5576" spans="1:18" x14ac:dyDescent="0.3">
      <c r="A5576" t="s">
        <v>791</v>
      </c>
      <c r="B5576" s="1">
        <v>38957</v>
      </c>
      <c r="C5576" t="s">
        <v>82</v>
      </c>
      <c r="D5576" t="s">
        <v>799</v>
      </c>
      <c r="E5576" t="s">
        <v>800</v>
      </c>
      <c r="F5576" t="s">
        <v>91</v>
      </c>
      <c r="G5576" t="s">
        <v>19</v>
      </c>
      <c r="H5576" t="s">
        <v>72</v>
      </c>
      <c r="I5576" t="s">
        <v>21</v>
      </c>
      <c r="J5576" t="s">
        <v>73</v>
      </c>
      <c r="K5576">
        <v>505.8</v>
      </c>
      <c r="L5576">
        <v>31.1</v>
      </c>
      <c r="M5576" t="s">
        <v>94</v>
      </c>
      <c r="P5576" t="str" cm="1">
        <f t="array" ref="P5576">IF(Q5576&gt;0,INDEX(Q5576:Q17710,MATCH(TRUE,INDEX(Q5576:Q17710="",,),0)-1),"")</f>
        <v/>
      </c>
      <c r="R5576">
        <v>0</v>
      </c>
    </row>
    <row r="5577" spans="1:18" x14ac:dyDescent="0.3">
      <c r="A5577" t="s">
        <v>791</v>
      </c>
      <c r="B5577" s="1">
        <v>38957</v>
      </c>
      <c r="C5577" t="s">
        <v>82</v>
      </c>
      <c r="D5577" t="s">
        <v>799</v>
      </c>
      <c r="E5577" t="s">
        <v>800</v>
      </c>
      <c r="F5577" t="s">
        <v>91</v>
      </c>
      <c r="G5577" s="6" t="s">
        <v>88</v>
      </c>
      <c r="H5577" t="s">
        <v>102</v>
      </c>
      <c r="I5577" t="s">
        <v>45</v>
      </c>
      <c r="J5577" t="s">
        <v>93</v>
      </c>
      <c r="K5577">
        <v>0.4</v>
      </c>
      <c r="L5577">
        <v>816.5</v>
      </c>
      <c r="M5577" t="s">
        <v>94</v>
      </c>
      <c r="P5577" t="str" cm="1">
        <f t="array" ref="P5577">IF(Q5577&gt;0,INDEX(Q5577:Q17711,MATCH(TRUE,INDEX(Q5577:Q17711="",,),0)-1),"")</f>
        <v/>
      </c>
      <c r="R5577">
        <v>0</v>
      </c>
    </row>
    <row r="5578" spans="1:18" x14ac:dyDescent="0.3">
      <c r="A5578" t="s">
        <v>791</v>
      </c>
      <c r="B5578" s="1">
        <v>38957</v>
      </c>
      <c r="C5578" t="s">
        <v>82</v>
      </c>
      <c r="D5578" t="s">
        <v>799</v>
      </c>
      <c r="E5578" t="s">
        <v>800</v>
      </c>
      <c r="F5578" t="s">
        <v>91</v>
      </c>
      <c r="G5578" s="6" t="s">
        <v>88</v>
      </c>
      <c r="H5578" t="s">
        <v>85</v>
      </c>
      <c r="I5578" t="s">
        <v>45</v>
      </c>
      <c r="J5578" t="s">
        <v>93</v>
      </c>
      <c r="K5578">
        <v>7.4</v>
      </c>
      <c r="L5578">
        <v>163</v>
      </c>
      <c r="M5578" t="s">
        <v>94</v>
      </c>
      <c r="P5578" t="str" cm="1">
        <f t="array" ref="P5578">IF(Q5578&gt;0,INDEX(Q5578:Q17712,MATCH(TRUE,INDEX(Q5578:Q17712="",,),0)-1),"")</f>
        <v/>
      </c>
      <c r="R5578">
        <v>0</v>
      </c>
    </row>
    <row r="5579" spans="1:18" x14ac:dyDescent="0.3">
      <c r="A5579" t="s">
        <v>791</v>
      </c>
      <c r="B5579" s="1">
        <v>38957</v>
      </c>
      <c r="C5579" t="s">
        <v>82</v>
      </c>
      <c r="D5579" t="s">
        <v>799</v>
      </c>
      <c r="E5579" t="s">
        <v>800</v>
      </c>
      <c r="F5579" t="s">
        <v>91</v>
      </c>
      <c r="G5579" s="6" t="s">
        <v>88</v>
      </c>
      <c r="H5579" t="s">
        <v>264</v>
      </c>
      <c r="I5579" t="s">
        <v>45</v>
      </c>
      <c r="J5579" t="s">
        <v>93</v>
      </c>
      <c r="K5579">
        <v>1.4</v>
      </c>
      <c r="L5579">
        <v>284</v>
      </c>
      <c r="M5579" t="s">
        <v>94</v>
      </c>
      <c r="P5579" t="str" cm="1">
        <f t="array" ref="P5579">IF(Q5579&gt;0,INDEX(Q5579:Q17713,MATCH(TRUE,INDEX(Q5579:Q17713="",,),0)-1),"")</f>
        <v/>
      </c>
      <c r="R5579">
        <v>0</v>
      </c>
    </row>
    <row r="5580" spans="1:18" x14ac:dyDescent="0.3">
      <c r="A5580" t="s">
        <v>791</v>
      </c>
      <c r="B5580" s="1">
        <v>38957</v>
      </c>
      <c r="C5580" t="s">
        <v>82</v>
      </c>
      <c r="D5580" t="s">
        <v>799</v>
      </c>
      <c r="E5580" t="s">
        <v>800</v>
      </c>
      <c r="F5580" t="s">
        <v>91</v>
      </c>
      <c r="G5580" s="6" t="s">
        <v>88</v>
      </c>
      <c r="H5580" t="s">
        <v>96</v>
      </c>
      <c r="I5580" t="s">
        <v>45</v>
      </c>
      <c r="J5580" t="s">
        <v>93</v>
      </c>
      <c r="K5580">
        <v>0.1</v>
      </c>
      <c r="L5580">
        <v>119</v>
      </c>
      <c r="M5580" t="s">
        <v>94</v>
      </c>
      <c r="P5580" t="str" cm="1">
        <f t="array" ref="P5580">IF(Q5580&gt;0,INDEX(Q5580:Q17714,MATCH(TRUE,INDEX(Q5580:Q17714="",,),0)-1),"")</f>
        <v/>
      </c>
      <c r="R5580">
        <v>0</v>
      </c>
    </row>
    <row r="5581" spans="1:18" x14ac:dyDescent="0.3">
      <c r="A5581" t="s">
        <v>791</v>
      </c>
      <c r="B5581" s="1">
        <v>38957</v>
      </c>
      <c r="C5581" t="s">
        <v>82</v>
      </c>
      <c r="D5581" t="s">
        <v>799</v>
      </c>
      <c r="E5581" t="s">
        <v>800</v>
      </c>
      <c r="F5581" t="s">
        <v>91</v>
      </c>
      <c r="G5581" s="6" t="s">
        <v>88</v>
      </c>
      <c r="H5581" t="s">
        <v>200</v>
      </c>
      <c r="I5581" t="s">
        <v>45</v>
      </c>
      <c r="J5581" t="s">
        <v>93</v>
      </c>
      <c r="K5581">
        <v>0.5</v>
      </c>
      <c r="L5581">
        <v>469</v>
      </c>
      <c r="M5581" t="s">
        <v>94</v>
      </c>
      <c r="P5581" t="str" cm="1">
        <f t="array" ref="P5581">IF(Q5581&gt;0,INDEX(Q5581:Q17715,MATCH(TRUE,INDEX(Q5581:Q17715="",,),0)-1),"")</f>
        <v/>
      </c>
      <c r="R5581">
        <v>0</v>
      </c>
    </row>
    <row r="5582" spans="1:18" x14ac:dyDescent="0.3">
      <c r="A5582" t="s">
        <v>791</v>
      </c>
      <c r="B5582" s="1">
        <v>38957</v>
      </c>
      <c r="C5582" t="s">
        <v>82</v>
      </c>
      <c r="D5582" t="s">
        <v>799</v>
      </c>
      <c r="E5582" t="s">
        <v>800</v>
      </c>
      <c r="F5582" t="s">
        <v>91</v>
      </c>
      <c r="G5582" s="6" t="s">
        <v>88</v>
      </c>
      <c r="H5582" t="s">
        <v>96</v>
      </c>
      <c r="I5582" t="s">
        <v>21</v>
      </c>
      <c r="J5582" t="s">
        <v>73</v>
      </c>
      <c r="K5582">
        <v>6.5</v>
      </c>
      <c r="L5582">
        <v>28.75</v>
      </c>
      <c r="M5582" t="s">
        <v>94</v>
      </c>
      <c r="P5582" t="str" cm="1">
        <f t="array" ref="P5582">IF(Q5582&gt;0,INDEX(Q5582:Q17716,MATCH(TRUE,INDEX(Q5582:Q17716="",,),0)-1),"")</f>
        <v/>
      </c>
      <c r="R5582">
        <v>0</v>
      </c>
    </row>
    <row r="5583" spans="1:18" x14ac:dyDescent="0.3">
      <c r="A5583" t="s">
        <v>791</v>
      </c>
      <c r="B5583" s="1">
        <v>38957</v>
      </c>
      <c r="C5583" t="s">
        <v>82</v>
      </c>
      <c r="D5583" t="s">
        <v>799</v>
      </c>
      <c r="E5583" t="s">
        <v>800</v>
      </c>
      <c r="F5583" t="s">
        <v>91</v>
      </c>
      <c r="G5583" s="6" t="s">
        <v>88</v>
      </c>
      <c r="H5583" t="s">
        <v>418</v>
      </c>
      <c r="I5583" t="s">
        <v>21</v>
      </c>
      <c r="J5583" t="s">
        <v>73</v>
      </c>
      <c r="K5583">
        <v>3</v>
      </c>
      <c r="L5583">
        <v>19.7</v>
      </c>
      <c r="M5583" t="s">
        <v>94</v>
      </c>
      <c r="P5583" t="str" cm="1">
        <f t="array" ref="P5583">IF(Q5583&gt;0,INDEX(Q5583:Q17717,MATCH(TRUE,INDEX(Q5583:Q17717="",,),0)-1),"")</f>
        <v/>
      </c>
      <c r="R5583">
        <v>0</v>
      </c>
    </row>
    <row r="5584" spans="1:18" x14ac:dyDescent="0.3">
      <c r="A5584" t="s">
        <v>791</v>
      </c>
      <c r="B5584" s="1">
        <v>38957</v>
      </c>
      <c r="C5584" t="s">
        <v>82</v>
      </c>
      <c r="D5584" t="s">
        <v>799</v>
      </c>
      <c r="E5584" t="s">
        <v>800</v>
      </c>
      <c r="F5584" t="s">
        <v>91</v>
      </c>
      <c r="G5584" s="6" t="s">
        <v>88</v>
      </c>
      <c r="H5584" t="s">
        <v>116</v>
      </c>
      <c r="I5584" t="s">
        <v>21</v>
      </c>
      <c r="J5584" t="s">
        <v>73</v>
      </c>
      <c r="K5584">
        <v>22.6</v>
      </c>
      <c r="L5584">
        <v>48.1</v>
      </c>
      <c r="M5584" t="s">
        <v>94</v>
      </c>
      <c r="P5584" t="str" cm="1">
        <f t="array" ref="P5584">IF(Q5584&gt;0,INDEX(Q5584:Q17718,MATCH(TRUE,INDEX(Q5584:Q17718="",,),0)-1),"")</f>
        <v/>
      </c>
      <c r="R5584">
        <v>0</v>
      </c>
    </row>
    <row r="5585" spans="1:18" x14ac:dyDescent="0.3">
      <c r="P5585" t="str" cm="1">
        <f t="array" ref="P5585">IF(Q5585&gt;0,INDEX(Q5585:Q17719,MATCH(TRUE,INDEX(Q5585:Q17719="",,),0)-1),"")</f>
        <v/>
      </c>
      <c r="R5585" t="str">
        <f>IF(P5585="","",0)</f>
        <v/>
      </c>
    </row>
    <row r="5586" spans="1:18" x14ac:dyDescent="0.3">
      <c r="A5586" t="s">
        <v>791</v>
      </c>
      <c r="B5586" s="1">
        <v>38985</v>
      </c>
      <c r="C5586" t="s">
        <v>82</v>
      </c>
      <c r="D5586" t="s">
        <v>801</v>
      </c>
      <c r="E5586" t="s">
        <v>802</v>
      </c>
      <c r="G5586" t="s">
        <v>19</v>
      </c>
      <c r="H5586" t="s">
        <v>95</v>
      </c>
      <c r="I5586" t="s">
        <v>21</v>
      </c>
      <c r="J5586" t="s">
        <v>73</v>
      </c>
      <c r="K5586">
        <v>229</v>
      </c>
      <c r="L5586">
        <v>67.55</v>
      </c>
      <c r="M5586" t="s">
        <v>297</v>
      </c>
      <c r="N5586">
        <v>129.32</v>
      </c>
      <c r="O5586" t="s">
        <v>24</v>
      </c>
      <c r="P5586" cm="1">
        <f t="array" ref="P5586">IF(Q5586&gt;0,INDEX(Q5586:Q17720,MATCH(TRUE,INDEX(Q5586:Q17720="",,),0)-1),"")</f>
        <v>2</v>
      </c>
      <c r="Q5586">
        <f>INT((ROW()-5586)/6)+1</f>
        <v>1</v>
      </c>
      <c r="R5586">
        <f>IF(P5586="","",0)</f>
        <v>0</v>
      </c>
    </row>
    <row r="5587" spans="1:18" x14ac:dyDescent="0.3">
      <c r="A5587" t="s">
        <v>791</v>
      </c>
      <c r="B5587" s="1">
        <v>38985</v>
      </c>
      <c r="C5587" t="s">
        <v>82</v>
      </c>
      <c r="D5587" t="s">
        <v>801</v>
      </c>
      <c r="E5587" t="s">
        <v>802</v>
      </c>
      <c r="G5587" t="s">
        <v>19</v>
      </c>
      <c r="H5587" t="s">
        <v>87</v>
      </c>
      <c r="I5587" t="s">
        <v>21</v>
      </c>
      <c r="J5587" t="s">
        <v>73</v>
      </c>
      <c r="K5587">
        <v>804</v>
      </c>
      <c r="L5587">
        <v>23.2</v>
      </c>
      <c r="M5587" t="s">
        <v>297</v>
      </c>
      <c r="N5587">
        <v>23.2</v>
      </c>
      <c r="O5587" t="s">
        <v>24</v>
      </c>
      <c r="P5587" cm="1">
        <f t="array" ref="P5587">IF(Q5587&gt;0,INDEX(Q5587:Q17721,MATCH(TRUE,INDEX(Q5587:Q17721="",,),0)-1),"")</f>
        <v>2</v>
      </c>
      <c r="Q5587">
        <f t="shared" ref="Q5587:Q5597" si="130">INT((ROW()-5586)/6)+1</f>
        <v>1</v>
      </c>
      <c r="R5587">
        <f>IF(P5587="","",0)</f>
        <v>0</v>
      </c>
    </row>
    <row r="5588" spans="1:18" x14ac:dyDescent="0.3">
      <c r="A5588" t="s">
        <v>791</v>
      </c>
      <c r="B5588" s="1">
        <v>38985</v>
      </c>
      <c r="C5588" t="s">
        <v>82</v>
      </c>
      <c r="D5588" t="s">
        <v>801</v>
      </c>
      <c r="E5588" t="s">
        <v>802</v>
      </c>
      <c r="G5588" s="6" t="s">
        <v>88</v>
      </c>
      <c r="H5588" t="s">
        <v>41</v>
      </c>
      <c r="I5588" t="s">
        <v>45</v>
      </c>
      <c r="J5588" t="s">
        <v>93</v>
      </c>
      <c r="K5588">
        <v>2.5</v>
      </c>
      <c r="L5588">
        <v>230</v>
      </c>
      <c r="M5588" t="s">
        <v>297</v>
      </c>
      <c r="N5588">
        <v>230</v>
      </c>
      <c r="O5588" t="s">
        <v>24</v>
      </c>
      <c r="P5588" cm="1">
        <f t="array" ref="P5588">IF(Q5588&gt;0,INDEX(Q5588:Q17722,MATCH(TRUE,INDEX(Q5588:Q17722="",,),0)-1),"")</f>
        <v>2</v>
      </c>
      <c r="Q5588">
        <f t="shared" si="130"/>
        <v>1</v>
      </c>
      <c r="R5588">
        <f>IF(P5588="","",0)</f>
        <v>0</v>
      </c>
    </row>
    <row r="5589" spans="1:18" x14ac:dyDescent="0.3">
      <c r="A5589" t="s">
        <v>791</v>
      </c>
      <c r="B5589" s="1">
        <v>38985</v>
      </c>
      <c r="C5589" t="s">
        <v>82</v>
      </c>
      <c r="D5589" t="s">
        <v>801</v>
      </c>
      <c r="E5589" t="s">
        <v>802</v>
      </c>
      <c r="G5589" s="6" t="s">
        <v>88</v>
      </c>
      <c r="H5589" t="s">
        <v>85</v>
      </c>
      <c r="I5589" t="s">
        <v>21</v>
      </c>
      <c r="J5589" t="s">
        <v>73</v>
      </c>
      <c r="K5589">
        <v>107</v>
      </c>
      <c r="L5589">
        <v>13.4</v>
      </c>
      <c r="M5589" t="s">
        <v>297</v>
      </c>
      <c r="N5589">
        <v>13.4</v>
      </c>
      <c r="O5589" t="s">
        <v>24</v>
      </c>
      <c r="P5589" cm="1">
        <f t="array" ref="P5589">IF(Q5589&gt;0,INDEX(Q5589:Q17723,MATCH(TRUE,INDEX(Q5589:Q17723="",,),0)-1),"")</f>
        <v>2</v>
      </c>
      <c r="Q5589">
        <f t="shared" si="130"/>
        <v>1</v>
      </c>
      <c r="R5589">
        <f>IF(P5589="","",0)</f>
        <v>0</v>
      </c>
    </row>
    <row r="5590" spans="1:18" x14ac:dyDescent="0.3">
      <c r="A5590" t="s">
        <v>791</v>
      </c>
      <c r="B5590" s="1">
        <v>38985</v>
      </c>
      <c r="C5590" t="s">
        <v>82</v>
      </c>
      <c r="D5590" t="s">
        <v>801</v>
      </c>
      <c r="E5590" t="s">
        <v>802</v>
      </c>
      <c r="G5590" s="6" t="s">
        <v>88</v>
      </c>
      <c r="H5590" t="s">
        <v>96</v>
      </c>
      <c r="I5590" t="s">
        <v>21</v>
      </c>
      <c r="J5590" t="s">
        <v>73</v>
      </c>
      <c r="K5590">
        <v>26</v>
      </c>
      <c r="L5590">
        <v>23.7</v>
      </c>
      <c r="M5590" t="s">
        <v>297</v>
      </c>
      <c r="N5590">
        <v>23.7</v>
      </c>
      <c r="O5590" t="s">
        <v>24</v>
      </c>
      <c r="P5590" cm="1">
        <f t="array" ref="P5590">IF(Q5590&gt;0,INDEX(Q5590:Q17724,MATCH(TRUE,INDEX(Q5590:Q17724="",,),0)-1),"")</f>
        <v>2</v>
      </c>
      <c r="Q5590">
        <f t="shared" si="130"/>
        <v>1</v>
      </c>
      <c r="R5590">
        <f>IF(P5590="","",0)</f>
        <v>0</v>
      </c>
    </row>
    <row r="5591" spans="1:18" x14ac:dyDescent="0.3">
      <c r="A5591" t="s">
        <v>791</v>
      </c>
      <c r="B5591" s="1">
        <v>38985</v>
      </c>
      <c r="C5591" t="s">
        <v>82</v>
      </c>
      <c r="D5591" t="s">
        <v>801</v>
      </c>
      <c r="E5591" t="s">
        <v>802</v>
      </c>
      <c r="G5591" s="6" t="s">
        <v>88</v>
      </c>
      <c r="H5591" t="s">
        <v>41</v>
      </c>
      <c r="I5591" t="s">
        <v>21</v>
      </c>
      <c r="J5591" t="s">
        <v>73</v>
      </c>
      <c r="K5591">
        <v>21</v>
      </c>
      <c r="L5591">
        <v>43.2</v>
      </c>
      <c r="M5591" t="s">
        <v>297</v>
      </c>
      <c r="N5591">
        <v>43.2</v>
      </c>
      <c r="O5591" t="s">
        <v>24</v>
      </c>
      <c r="P5591" cm="1">
        <f t="array" ref="P5591">IF(Q5591&gt;0,INDEX(Q5591:Q17725,MATCH(TRUE,INDEX(Q5591:Q17725="",,),0)-1),"")</f>
        <v>2</v>
      </c>
      <c r="Q5591">
        <f t="shared" si="130"/>
        <v>1</v>
      </c>
      <c r="R5591">
        <f>IF(P5591="","",0)</f>
        <v>0</v>
      </c>
    </row>
    <row r="5592" spans="1:18" x14ac:dyDescent="0.3">
      <c r="A5592" t="s">
        <v>791</v>
      </c>
      <c r="B5592" s="1">
        <v>38985</v>
      </c>
      <c r="C5592" t="s">
        <v>82</v>
      </c>
      <c r="D5592" t="s">
        <v>801</v>
      </c>
      <c r="E5592" t="s">
        <v>802</v>
      </c>
      <c r="G5592" t="s">
        <v>19</v>
      </c>
      <c r="H5592" t="s">
        <v>95</v>
      </c>
      <c r="I5592" t="s">
        <v>21</v>
      </c>
      <c r="J5592" t="s">
        <v>73</v>
      </c>
      <c r="K5592">
        <v>229</v>
      </c>
      <c r="L5592">
        <v>67.55</v>
      </c>
      <c r="M5592" t="s">
        <v>445</v>
      </c>
      <c r="N5592">
        <v>85.84</v>
      </c>
      <c r="P5592" cm="1">
        <f t="array" ref="P5592">IF(Q5592&gt;0,INDEX(Q5592:Q17726,MATCH(TRUE,INDEX(Q5592:Q17726="",,),0)-1),"")</f>
        <v>2</v>
      </c>
      <c r="Q5592">
        <f t="shared" si="130"/>
        <v>2</v>
      </c>
      <c r="R5592">
        <f>IF(P5592="","",0)</f>
        <v>0</v>
      </c>
    </row>
    <row r="5593" spans="1:18" x14ac:dyDescent="0.3">
      <c r="A5593" t="s">
        <v>791</v>
      </c>
      <c r="B5593" s="1">
        <v>38985</v>
      </c>
      <c r="C5593" t="s">
        <v>82</v>
      </c>
      <c r="D5593" t="s">
        <v>801</v>
      </c>
      <c r="E5593" t="s">
        <v>802</v>
      </c>
      <c r="G5593" t="s">
        <v>19</v>
      </c>
      <c r="H5593" t="s">
        <v>87</v>
      </c>
      <c r="I5593" t="s">
        <v>21</v>
      </c>
      <c r="J5593" t="s">
        <v>73</v>
      </c>
      <c r="K5593">
        <v>804</v>
      </c>
      <c r="L5593">
        <v>23.2</v>
      </c>
      <c r="M5593" t="s">
        <v>445</v>
      </c>
      <c r="N5593">
        <v>23.2</v>
      </c>
      <c r="P5593" cm="1">
        <f t="array" ref="P5593">IF(Q5593&gt;0,INDEX(Q5593:Q17727,MATCH(TRUE,INDEX(Q5593:Q17727="",,),0)-1),"")</f>
        <v>2</v>
      </c>
      <c r="Q5593">
        <f t="shared" si="130"/>
        <v>2</v>
      </c>
      <c r="R5593">
        <f>IF(P5593="","",0)</f>
        <v>0</v>
      </c>
    </row>
    <row r="5594" spans="1:18" x14ac:dyDescent="0.3">
      <c r="A5594" t="s">
        <v>791</v>
      </c>
      <c r="B5594" s="1">
        <v>38985</v>
      </c>
      <c r="C5594" t="s">
        <v>82</v>
      </c>
      <c r="D5594" t="s">
        <v>801</v>
      </c>
      <c r="E5594" t="s">
        <v>802</v>
      </c>
      <c r="G5594" s="6" t="s">
        <v>88</v>
      </c>
      <c r="H5594" t="s">
        <v>41</v>
      </c>
      <c r="I5594" t="s">
        <v>45</v>
      </c>
      <c r="J5594" t="s">
        <v>93</v>
      </c>
      <c r="K5594">
        <v>2.5</v>
      </c>
      <c r="L5594">
        <v>230</v>
      </c>
      <c r="M5594" t="s">
        <v>445</v>
      </c>
      <c r="N5594">
        <v>230</v>
      </c>
      <c r="P5594" cm="1">
        <f t="array" ref="P5594">IF(Q5594&gt;0,INDEX(Q5594:Q17728,MATCH(TRUE,INDEX(Q5594:Q17728="",,),0)-1),"")</f>
        <v>2</v>
      </c>
      <c r="Q5594">
        <f t="shared" si="130"/>
        <v>2</v>
      </c>
      <c r="R5594">
        <f>IF(P5594="","",0)</f>
        <v>0</v>
      </c>
    </row>
    <row r="5595" spans="1:18" x14ac:dyDescent="0.3">
      <c r="A5595" t="s">
        <v>791</v>
      </c>
      <c r="B5595" s="1">
        <v>38985</v>
      </c>
      <c r="C5595" t="s">
        <v>82</v>
      </c>
      <c r="D5595" t="s">
        <v>801</v>
      </c>
      <c r="E5595" t="s">
        <v>802</v>
      </c>
      <c r="G5595" s="6" t="s">
        <v>88</v>
      </c>
      <c r="H5595" t="s">
        <v>85</v>
      </c>
      <c r="I5595" t="s">
        <v>21</v>
      </c>
      <c r="J5595" t="s">
        <v>73</v>
      </c>
      <c r="K5595">
        <v>107</v>
      </c>
      <c r="L5595">
        <v>13.4</v>
      </c>
      <c r="M5595" t="s">
        <v>445</v>
      </c>
      <c r="N5595">
        <v>13.4</v>
      </c>
      <c r="P5595" cm="1">
        <f t="array" ref="P5595">IF(Q5595&gt;0,INDEX(Q5595:Q17729,MATCH(TRUE,INDEX(Q5595:Q17729="",,),0)-1),"")</f>
        <v>2</v>
      </c>
      <c r="Q5595">
        <f t="shared" si="130"/>
        <v>2</v>
      </c>
      <c r="R5595">
        <f>IF(P5595="","",0)</f>
        <v>0</v>
      </c>
    </row>
    <row r="5596" spans="1:18" x14ac:dyDescent="0.3">
      <c r="A5596" t="s">
        <v>791</v>
      </c>
      <c r="B5596" s="1">
        <v>38985</v>
      </c>
      <c r="C5596" t="s">
        <v>82</v>
      </c>
      <c r="D5596" t="s">
        <v>801</v>
      </c>
      <c r="E5596" t="s">
        <v>802</v>
      </c>
      <c r="G5596" s="6" t="s">
        <v>88</v>
      </c>
      <c r="H5596" t="s">
        <v>96</v>
      </c>
      <c r="I5596" t="s">
        <v>21</v>
      </c>
      <c r="J5596" t="s">
        <v>73</v>
      </c>
      <c r="K5596">
        <v>26</v>
      </c>
      <c r="L5596">
        <v>23.7</v>
      </c>
      <c r="M5596" t="s">
        <v>445</v>
      </c>
      <c r="N5596">
        <v>23.7</v>
      </c>
      <c r="P5596" cm="1">
        <f t="array" ref="P5596">IF(Q5596&gt;0,INDEX(Q5596:Q17730,MATCH(TRUE,INDEX(Q5596:Q17730="",,),0)-1),"")</f>
        <v>2</v>
      </c>
      <c r="Q5596">
        <f t="shared" si="130"/>
        <v>2</v>
      </c>
      <c r="R5596">
        <f>IF(P5596="","",0)</f>
        <v>0</v>
      </c>
    </row>
    <row r="5597" spans="1:18" x14ac:dyDescent="0.3">
      <c r="A5597" t="s">
        <v>791</v>
      </c>
      <c r="B5597" s="1">
        <v>38985</v>
      </c>
      <c r="C5597" t="s">
        <v>82</v>
      </c>
      <c r="D5597" t="s">
        <v>801</v>
      </c>
      <c r="E5597" t="s">
        <v>802</v>
      </c>
      <c r="G5597" s="6" t="s">
        <v>88</v>
      </c>
      <c r="H5597" t="s">
        <v>41</v>
      </c>
      <c r="I5597" t="s">
        <v>21</v>
      </c>
      <c r="J5597" t="s">
        <v>73</v>
      </c>
      <c r="K5597">
        <v>21</v>
      </c>
      <c r="L5597">
        <v>43.2</v>
      </c>
      <c r="M5597" t="s">
        <v>445</v>
      </c>
      <c r="N5597">
        <v>43.2</v>
      </c>
      <c r="P5597" cm="1">
        <f t="array" ref="P5597">IF(Q5597&gt;0,INDEX(Q5597:Q17731,MATCH(TRUE,INDEX(Q5597:Q17731="",,),0)-1),"")</f>
        <v>2</v>
      </c>
      <c r="Q5597">
        <f t="shared" si="130"/>
        <v>2</v>
      </c>
      <c r="R5597">
        <f>IF(P5597="","",0)</f>
        <v>0</v>
      </c>
    </row>
    <row r="5598" spans="1:18" x14ac:dyDescent="0.3">
      <c r="P5598" t="str" cm="1">
        <f t="array" ref="P5598">IF(Q5598&gt;0,INDEX(Q5598:Q17732,MATCH(TRUE,INDEX(Q5598:Q17732="",,),0)-1),"")</f>
        <v/>
      </c>
      <c r="R5598" t="str">
        <f>IF(P5598="","",0)</f>
        <v/>
      </c>
    </row>
    <row r="5599" spans="1:18" x14ac:dyDescent="0.3">
      <c r="A5599" t="s">
        <v>791</v>
      </c>
      <c r="B5599" s="1">
        <v>38985</v>
      </c>
      <c r="C5599" t="s">
        <v>82</v>
      </c>
      <c r="D5599" t="s">
        <v>803</v>
      </c>
      <c r="E5599" t="s">
        <v>804</v>
      </c>
      <c r="G5599" t="s">
        <v>19</v>
      </c>
      <c r="H5599" t="s">
        <v>95</v>
      </c>
      <c r="I5599" t="s">
        <v>21</v>
      </c>
      <c r="J5599" t="s">
        <v>73</v>
      </c>
      <c r="K5599">
        <v>109</v>
      </c>
      <c r="L5599">
        <v>57.25</v>
      </c>
      <c r="M5599" t="s">
        <v>297</v>
      </c>
      <c r="N5599">
        <v>229.89</v>
      </c>
      <c r="O5599" t="s">
        <v>24</v>
      </c>
      <c r="P5599" cm="1">
        <f t="array" ref="P5599">IF(Q5599&gt;0,INDEX(Q5599:Q17733,MATCH(TRUE,INDEX(Q5599:Q17733="",,),0)-1),"")</f>
        <v>2</v>
      </c>
      <c r="Q5599">
        <v>1</v>
      </c>
      <c r="R5599">
        <f>IF(P5599="","",0)</f>
        <v>0</v>
      </c>
    </row>
    <row r="5600" spans="1:18" x14ac:dyDescent="0.3">
      <c r="A5600" t="s">
        <v>791</v>
      </c>
      <c r="B5600" s="1">
        <v>38985</v>
      </c>
      <c r="C5600" t="s">
        <v>82</v>
      </c>
      <c r="D5600" t="s">
        <v>803</v>
      </c>
      <c r="E5600" t="s">
        <v>804</v>
      </c>
      <c r="G5600" t="s">
        <v>19</v>
      </c>
      <c r="H5600" t="s">
        <v>87</v>
      </c>
      <c r="I5600" t="s">
        <v>21</v>
      </c>
      <c r="J5600" t="s">
        <v>73</v>
      </c>
      <c r="K5600">
        <v>1020</v>
      </c>
      <c r="L5600">
        <v>24.6</v>
      </c>
      <c r="M5600" t="s">
        <v>297</v>
      </c>
      <c r="N5600">
        <v>24.6</v>
      </c>
      <c r="O5600" t="s">
        <v>24</v>
      </c>
      <c r="P5600" cm="1">
        <f t="array" ref="P5600">IF(Q5600&gt;0,INDEX(Q5600:Q17734,MATCH(TRUE,INDEX(Q5600:Q17734="",,),0)-1),"")</f>
        <v>2</v>
      </c>
      <c r="Q5600">
        <v>1</v>
      </c>
      <c r="R5600">
        <f>IF(P5600="","",0)</f>
        <v>0</v>
      </c>
    </row>
    <row r="5601" spans="1:18" x14ac:dyDescent="0.3">
      <c r="A5601" t="s">
        <v>791</v>
      </c>
      <c r="B5601" s="1">
        <v>38985</v>
      </c>
      <c r="C5601" t="s">
        <v>82</v>
      </c>
      <c r="D5601" t="s">
        <v>803</v>
      </c>
      <c r="E5601" t="s">
        <v>804</v>
      </c>
      <c r="G5601" s="6" t="s">
        <v>88</v>
      </c>
      <c r="H5601" t="s">
        <v>41</v>
      </c>
      <c r="I5601" t="s">
        <v>45</v>
      </c>
      <c r="J5601" t="s">
        <v>93</v>
      </c>
      <c r="K5601">
        <v>2.9</v>
      </c>
      <c r="L5601">
        <v>230</v>
      </c>
      <c r="M5601" t="s">
        <v>297</v>
      </c>
      <c r="N5601">
        <v>230</v>
      </c>
      <c r="O5601" t="s">
        <v>24</v>
      </c>
      <c r="P5601" cm="1">
        <f t="array" ref="P5601">IF(Q5601&gt;0,INDEX(Q5601:Q17735,MATCH(TRUE,INDEX(Q5601:Q17735="",,),0)-1),"")</f>
        <v>2</v>
      </c>
      <c r="Q5601">
        <v>1</v>
      </c>
      <c r="R5601">
        <f>IF(P5601="","",0)</f>
        <v>0</v>
      </c>
    </row>
    <row r="5602" spans="1:18" x14ac:dyDescent="0.3">
      <c r="A5602" t="s">
        <v>791</v>
      </c>
      <c r="B5602" s="1">
        <v>38985</v>
      </c>
      <c r="C5602" t="s">
        <v>82</v>
      </c>
      <c r="D5602" t="s">
        <v>803</v>
      </c>
      <c r="E5602" t="s">
        <v>804</v>
      </c>
      <c r="G5602" s="6" t="s">
        <v>88</v>
      </c>
      <c r="H5602" t="s">
        <v>85</v>
      </c>
      <c r="I5602" t="s">
        <v>21</v>
      </c>
      <c r="J5602" t="s">
        <v>73</v>
      </c>
      <c r="K5602">
        <v>119</v>
      </c>
      <c r="L5602">
        <v>13.4</v>
      </c>
      <c r="M5602" t="s">
        <v>297</v>
      </c>
      <c r="N5602">
        <v>13.4</v>
      </c>
      <c r="O5602" t="s">
        <v>24</v>
      </c>
      <c r="P5602" cm="1">
        <f t="array" ref="P5602">IF(Q5602&gt;0,INDEX(Q5602:Q17736,MATCH(TRUE,INDEX(Q5602:Q17736="",,),0)-1),"")</f>
        <v>2</v>
      </c>
      <c r="Q5602">
        <v>1</v>
      </c>
      <c r="R5602">
        <f>IF(P5602="","",0)</f>
        <v>0</v>
      </c>
    </row>
    <row r="5603" spans="1:18" x14ac:dyDescent="0.3">
      <c r="A5603" t="s">
        <v>791</v>
      </c>
      <c r="B5603" s="1">
        <v>38985</v>
      </c>
      <c r="C5603" t="s">
        <v>82</v>
      </c>
      <c r="D5603" t="s">
        <v>803</v>
      </c>
      <c r="E5603" t="s">
        <v>804</v>
      </c>
      <c r="G5603" s="6" t="s">
        <v>88</v>
      </c>
      <c r="H5603" t="s">
        <v>96</v>
      </c>
      <c r="I5603" t="s">
        <v>21</v>
      </c>
      <c r="J5603" t="s">
        <v>73</v>
      </c>
      <c r="K5603">
        <v>51</v>
      </c>
      <c r="L5603">
        <v>22.7</v>
      </c>
      <c r="M5603" t="s">
        <v>297</v>
      </c>
      <c r="N5603">
        <v>22.7</v>
      </c>
      <c r="O5603" t="s">
        <v>24</v>
      </c>
      <c r="P5603" cm="1">
        <f t="array" ref="P5603">IF(Q5603&gt;0,INDEX(Q5603:Q17737,MATCH(TRUE,INDEX(Q5603:Q17737="",,),0)-1),"")</f>
        <v>2</v>
      </c>
      <c r="Q5603">
        <v>1</v>
      </c>
      <c r="R5603">
        <f>IF(P5603="","",0)</f>
        <v>0</v>
      </c>
    </row>
    <row r="5604" spans="1:18" x14ac:dyDescent="0.3">
      <c r="A5604" t="s">
        <v>791</v>
      </c>
      <c r="B5604" s="1">
        <v>38985</v>
      </c>
      <c r="C5604" t="s">
        <v>82</v>
      </c>
      <c r="D5604" t="s">
        <v>803</v>
      </c>
      <c r="E5604" t="s">
        <v>804</v>
      </c>
      <c r="G5604" s="6" t="s">
        <v>88</v>
      </c>
      <c r="H5604" t="s">
        <v>41</v>
      </c>
      <c r="I5604" t="s">
        <v>21</v>
      </c>
      <c r="J5604" t="s">
        <v>73</v>
      </c>
      <c r="K5604">
        <v>14</v>
      </c>
      <c r="L5604">
        <v>43.2</v>
      </c>
      <c r="M5604" t="s">
        <v>297</v>
      </c>
      <c r="N5604">
        <v>43.2</v>
      </c>
      <c r="O5604" t="s">
        <v>24</v>
      </c>
      <c r="P5604" cm="1">
        <f t="array" ref="P5604">IF(Q5604&gt;0,INDEX(Q5604:Q17738,MATCH(TRUE,INDEX(Q5604:Q17738="",,),0)-1),"")</f>
        <v>2</v>
      </c>
      <c r="Q5604">
        <v>1</v>
      </c>
      <c r="R5604">
        <f>IF(P5604="","",0)</f>
        <v>0</v>
      </c>
    </row>
    <row r="5605" spans="1:18" x14ac:dyDescent="0.3">
      <c r="A5605" t="s">
        <v>791</v>
      </c>
      <c r="B5605" s="1">
        <v>38985</v>
      </c>
      <c r="C5605" t="s">
        <v>82</v>
      </c>
      <c r="D5605" t="s">
        <v>803</v>
      </c>
      <c r="E5605" t="s">
        <v>804</v>
      </c>
      <c r="G5605" t="s">
        <v>19</v>
      </c>
      <c r="H5605" t="s">
        <v>95</v>
      </c>
      <c r="I5605" t="s">
        <v>21</v>
      </c>
      <c r="J5605" t="s">
        <v>73</v>
      </c>
      <c r="K5605">
        <v>109</v>
      </c>
      <c r="L5605">
        <v>57.25</v>
      </c>
      <c r="M5605" t="s">
        <v>445</v>
      </c>
      <c r="N5605">
        <v>59.41</v>
      </c>
      <c r="P5605" cm="1">
        <f t="array" ref="P5605">IF(Q5605&gt;0,INDEX(Q5605:Q17739,MATCH(TRUE,INDEX(Q5605:Q17739="",,),0)-1),"")</f>
        <v>2</v>
      </c>
      <c r="Q5605">
        <v>2</v>
      </c>
      <c r="R5605">
        <f>IF(P5605="","",0)</f>
        <v>0</v>
      </c>
    </row>
    <row r="5606" spans="1:18" x14ac:dyDescent="0.3">
      <c r="A5606" t="s">
        <v>791</v>
      </c>
      <c r="B5606" s="1">
        <v>38985</v>
      </c>
      <c r="C5606" t="s">
        <v>82</v>
      </c>
      <c r="D5606" t="s">
        <v>803</v>
      </c>
      <c r="E5606" t="s">
        <v>804</v>
      </c>
      <c r="G5606" t="s">
        <v>19</v>
      </c>
      <c r="H5606" t="s">
        <v>87</v>
      </c>
      <c r="I5606" t="s">
        <v>21</v>
      </c>
      <c r="J5606" t="s">
        <v>73</v>
      </c>
      <c r="K5606">
        <v>1020</v>
      </c>
      <c r="L5606">
        <v>24.6</v>
      </c>
      <c r="M5606" t="s">
        <v>445</v>
      </c>
      <c r="N5606">
        <v>24.6</v>
      </c>
      <c r="P5606" cm="1">
        <f t="array" ref="P5606">IF(Q5606&gt;0,INDEX(Q5606:Q17740,MATCH(TRUE,INDEX(Q5606:Q17740="",,),0)-1),"")</f>
        <v>2</v>
      </c>
      <c r="Q5606">
        <v>2</v>
      </c>
      <c r="R5606">
        <f>IF(P5606="","",0)</f>
        <v>0</v>
      </c>
    </row>
    <row r="5607" spans="1:18" x14ac:dyDescent="0.3">
      <c r="A5607" t="s">
        <v>791</v>
      </c>
      <c r="B5607" s="1">
        <v>38985</v>
      </c>
      <c r="C5607" t="s">
        <v>82</v>
      </c>
      <c r="D5607" t="s">
        <v>803</v>
      </c>
      <c r="E5607" t="s">
        <v>804</v>
      </c>
      <c r="G5607" s="6" t="s">
        <v>88</v>
      </c>
      <c r="H5607" t="s">
        <v>41</v>
      </c>
      <c r="I5607" t="s">
        <v>45</v>
      </c>
      <c r="J5607" t="s">
        <v>93</v>
      </c>
      <c r="K5607">
        <v>2.9</v>
      </c>
      <c r="L5607">
        <v>230</v>
      </c>
      <c r="M5607" t="s">
        <v>445</v>
      </c>
      <c r="N5607">
        <v>230</v>
      </c>
      <c r="P5607" cm="1">
        <f t="array" ref="P5607">IF(Q5607&gt;0,INDEX(Q5607:Q17741,MATCH(TRUE,INDEX(Q5607:Q17741="",,),0)-1),"")</f>
        <v>2</v>
      </c>
      <c r="Q5607">
        <v>2</v>
      </c>
      <c r="R5607">
        <f>IF(P5607="","",0)</f>
        <v>0</v>
      </c>
    </row>
    <row r="5608" spans="1:18" x14ac:dyDescent="0.3">
      <c r="A5608" t="s">
        <v>791</v>
      </c>
      <c r="B5608" s="1">
        <v>38985</v>
      </c>
      <c r="C5608" t="s">
        <v>82</v>
      </c>
      <c r="D5608" t="s">
        <v>803</v>
      </c>
      <c r="E5608" t="s">
        <v>804</v>
      </c>
      <c r="G5608" s="6" t="s">
        <v>88</v>
      </c>
      <c r="H5608" t="s">
        <v>85</v>
      </c>
      <c r="I5608" t="s">
        <v>21</v>
      </c>
      <c r="J5608" t="s">
        <v>73</v>
      </c>
      <c r="K5608">
        <v>119</v>
      </c>
      <c r="L5608">
        <v>13.4</v>
      </c>
      <c r="M5608" t="s">
        <v>445</v>
      </c>
      <c r="N5608">
        <v>13.4</v>
      </c>
      <c r="P5608" cm="1">
        <f t="array" ref="P5608">IF(Q5608&gt;0,INDEX(Q5608:Q17742,MATCH(TRUE,INDEX(Q5608:Q17742="",,),0)-1),"")</f>
        <v>2</v>
      </c>
      <c r="Q5608">
        <v>2</v>
      </c>
      <c r="R5608">
        <f>IF(P5608="","",0)</f>
        <v>0</v>
      </c>
    </row>
    <row r="5609" spans="1:18" x14ac:dyDescent="0.3">
      <c r="A5609" t="s">
        <v>791</v>
      </c>
      <c r="B5609" s="1">
        <v>38985</v>
      </c>
      <c r="C5609" t="s">
        <v>82</v>
      </c>
      <c r="D5609" t="s">
        <v>803</v>
      </c>
      <c r="E5609" t="s">
        <v>804</v>
      </c>
      <c r="G5609" s="6" t="s">
        <v>88</v>
      </c>
      <c r="H5609" t="s">
        <v>96</v>
      </c>
      <c r="I5609" t="s">
        <v>21</v>
      </c>
      <c r="J5609" t="s">
        <v>73</v>
      </c>
      <c r="K5609">
        <v>51</v>
      </c>
      <c r="L5609">
        <v>22.7</v>
      </c>
      <c r="M5609" t="s">
        <v>445</v>
      </c>
      <c r="N5609">
        <v>22.7</v>
      </c>
      <c r="P5609" cm="1">
        <f t="array" ref="P5609">IF(Q5609&gt;0,INDEX(Q5609:Q17743,MATCH(TRUE,INDEX(Q5609:Q17743="",,),0)-1),"")</f>
        <v>2</v>
      </c>
      <c r="Q5609">
        <v>2</v>
      </c>
      <c r="R5609">
        <f>IF(P5609="","",0)</f>
        <v>0</v>
      </c>
    </row>
    <row r="5610" spans="1:18" x14ac:dyDescent="0.3">
      <c r="A5610" t="s">
        <v>791</v>
      </c>
      <c r="B5610" s="1">
        <v>38985</v>
      </c>
      <c r="C5610" t="s">
        <v>82</v>
      </c>
      <c r="D5610" t="s">
        <v>803</v>
      </c>
      <c r="E5610" t="s">
        <v>804</v>
      </c>
      <c r="G5610" s="6" t="s">
        <v>88</v>
      </c>
      <c r="H5610" t="s">
        <v>41</v>
      </c>
      <c r="I5610" t="s">
        <v>21</v>
      </c>
      <c r="J5610" t="s">
        <v>73</v>
      </c>
      <c r="K5610">
        <v>14</v>
      </c>
      <c r="L5610">
        <v>43.2</v>
      </c>
      <c r="M5610" t="s">
        <v>445</v>
      </c>
      <c r="N5610">
        <v>43.2</v>
      </c>
      <c r="P5610" cm="1">
        <f t="array" ref="P5610">IF(Q5610&gt;0,INDEX(Q5610:Q17744,MATCH(TRUE,INDEX(Q5610:Q17744="",,),0)-1),"")</f>
        <v>2</v>
      </c>
      <c r="Q5610">
        <v>2</v>
      </c>
      <c r="R5610">
        <f>IF(P5610="","",0)</f>
        <v>0</v>
      </c>
    </row>
    <row r="5611" spans="1:18" x14ac:dyDescent="0.3">
      <c r="P5611" t="str" cm="1">
        <f t="array" ref="P5611">IF(Q5611&gt;0,INDEX(Q5611:Q17745,MATCH(TRUE,INDEX(Q5611:Q17745="",,),0)-1),"")</f>
        <v/>
      </c>
      <c r="R5611" t="str">
        <f>IF(P5611="","",0)</f>
        <v/>
      </c>
    </row>
    <row r="5612" spans="1:18" x14ac:dyDescent="0.3">
      <c r="A5612" t="s">
        <v>791</v>
      </c>
      <c r="B5612" s="1">
        <v>38985</v>
      </c>
      <c r="C5612" t="s">
        <v>82</v>
      </c>
      <c r="D5612" t="s">
        <v>805</v>
      </c>
      <c r="E5612" t="s">
        <v>806</v>
      </c>
      <c r="G5612" t="s">
        <v>19</v>
      </c>
      <c r="H5612" t="s">
        <v>85</v>
      </c>
      <c r="I5612" t="s">
        <v>21</v>
      </c>
      <c r="J5612" t="s">
        <v>73</v>
      </c>
      <c r="K5612">
        <v>238</v>
      </c>
      <c r="L5612">
        <v>23.35</v>
      </c>
      <c r="M5612" t="s">
        <v>297</v>
      </c>
      <c r="N5612">
        <v>25</v>
      </c>
      <c r="O5612" t="s">
        <v>24</v>
      </c>
      <c r="P5612" cm="1">
        <f t="array" ref="P5612">IF(Q5612&gt;0,INDEX(Q5612:Q17746,MATCH(TRUE,INDEX(Q5612:Q17746="",,),0)-1),"")</f>
        <v>2</v>
      </c>
      <c r="Q5612">
        <v>1</v>
      </c>
      <c r="R5612">
        <f>IF(P5612="","",0)</f>
        <v>0</v>
      </c>
    </row>
    <row r="5613" spans="1:18" x14ac:dyDescent="0.3">
      <c r="A5613" t="s">
        <v>791</v>
      </c>
      <c r="B5613" s="1">
        <v>38985</v>
      </c>
      <c r="C5613" t="s">
        <v>82</v>
      </c>
      <c r="D5613" t="s">
        <v>805</v>
      </c>
      <c r="E5613" t="s">
        <v>806</v>
      </c>
      <c r="G5613" t="s">
        <v>19</v>
      </c>
      <c r="H5613" t="s">
        <v>96</v>
      </c>
      <c r="I5613" t="s">
        <v>21</v>
      </c>
      <c r="J5613" t="s">
        <v>73</v>
      </c>
      <c r="K5613">
        <v>327</v>
      </c>
      <c r="L5613">
        <v>24.4</v>
      </c>
      <c r="M5613" t="s">
        <v>297</v>
      </c>
      <c r="N5613">
        <v>52</v>
      </c>
      <c r="O5613" t="s">
        <v>24</v>
      </c>
      <c r="P5613" cm="1">
        <f t="array" ref="P5613">IF(Q5613&gt;0,INDEX(Q5613:Q17747,MATCH(TRUE,INDEX(Q5613:Q17747="",,),0)-1),"")</f>
        <v>2</v>
      </c>
      <c r="Q5613">
        <v>1</v>
      </c>
      <c r="R5613">
        <f>IF(P5613="","",0)</f>
        <v>0</v>
      </c>
    </row>
    <row r="5614" spans="1:18" x14ac:dyDescent="0.3">
      <c r="A5614" t="s">
        <v>791</v>
      </c>
      <c r="B5614" s="1">
        <v>38985</v>
      </c>
      <c r="C5614" t="s">
        <v>82</v>
      </c>
      <c r="D5614" t="s">
        <v>805</v>
      </c>
      <c r="E5614" t="s">
        <v>806</v>
      </c>
      <c r="G5614" t="s">
        <v>19</v>
      </c>
      <c r="H5614" t="s">
        <v>95</v>
      </c>
      <c r="I5614" t="s">
        <v>21</v>
      </c>
      <c r="J5614" t="s">
        <v>73</v>
      </c>
      <c r="K5614">
        <v>604</v>
      </c>
      <c r="L5614">
        <v>62</v>
      </c>
      <c r="M5614" t="s">
        <v>297</v>
      </c>
      <c r="N5614">
        <v>62</v>
      </c>
      <c r="O5614" t="s">
        <v>24</v>
      </c>
      <c r="P5614" cm="1">
        <f t="array" ref="P5614">IF(Q5614&gt;0,INDEX(Q5614:Q17748,MATCH(TRUE,INDEX(Q5614:Q17748="",,),0)-1),"")</f>
        <v>2</v>
      </c>
      <c r="Q5614">
        <v>1</v>
      </c>
      <c r="R5614">
        <f>IF(P5614="","",0)</f>
        <v>0</v>
      </c>
    </row>
    <row r="5615" spans="1:18" x14ac:dyDescent="0.3">
      <c r="A5615" t="s">
        <v>791</v>
      </c>
      <c r="B5615" s="1">
        <v>38985</v>
      </c>
      <c r="C5615" t="s">
        <v>82</v>
      </c>
      <c r="D5615" t="s">
        <v>805</v>
      </c>
      <c r="E5615" t="s">
        <v>806</v>
      </c>
      <c r="G5615" t="s">
        <v>19</v>
      </c>
      <c r="H5615" t="s">
        <v>87</v>
      </c>
      <c r="I5615" t="s">
        <v>21</v>
      </c>
      <c r="J5615" t="s">
        <v>73</v>
      </c>
      <c r="K5615">
        <v>785</v>
      </c>
      <c r="L5615">
        <v>28.1</v>
      </c>
      <c r="M5615" t="s">
        <v>297</v>
      </c>
      <c r="N5615">
        <v>30</v>
      </c>
      <c r="O5615" t="s">
        <v>24</v>
      </c>
      <c r="P5615" cm="1">
        <f t="array" ref="P5615">IF(Q5615&gt;0,INDEX(Q5615:Q17749,MATCH(TRUE,INDEX(Q5615:Q17749="",,),0)-1),"")</f>
        <v>2</v>
      </c>
      <c r="Q5615">
        <v>1</v>
      </c>
      <c r="R5615">
        <f>IF(P5615="","",0)</f>
        <v>0</v>
      </c>
    </row>
    <row r="5616" spans="1:18" x14ac:dyDescent="0.3">
      <c r="A5616" t="s">
        <v>791</v>
      </c>
      <c r="B5616" s="1">
        <v>38985</v>
      </c>
      <c r="C5616" t="s">
        <v>82</v>
      </c>
      <c r="D5616" t="s">
        <v>805</v>
      </c>
      <c r="E5616" t="s">
        <v>806</v>
      </c>
      <c r="G5616" s="6" t="s">
        <v>88</v>
      </c>
      <c r="H5616" t="s">
        <v>41</v>
      </c>
      <c r="I5616" t="s">
        <v>45</v>
      </c>
      <c r="J5616" t="s">
        <v>93</v>
      </c>
      <c r="K5616">
        <v>0.6</v>
      </c>
      <c r="L5616">
        <v>202</v>
      </c>
      <c r="M5616" t="s">
        <v>297</v>
      </c>
      <c r="N5616">
        <v>202</v>
      </c>
      <c r="O5616" t="s">
        <v>24</v>
      </c>
      <c r="P5616" cm="1">
        <f t="array" ref="P5616">IF(Q5616&gt;0,INDEX(Q5616:Q17750,MATCH(TRUE,INDEX(Q5616:Q17750="",,),0)-1),"")</f>
        <v>2</v>
      </c>
      <c r="Q5616">
        <v>1</v>
      </c>
      <c r="R5616">
        <f>IF(P5616="","",0)</f>
        <v>0</v>
      </c>
    </row>
    <row r="5617" spans="1:18" x14ac:dyDescent="0.3">
      <c r="A5617" t="s">
        <v>791</v>
      </c>
      <c r="B5617" s="1">
        <v>38985</v>
      </c>
      <c r="C5617" t="s">
        <v>82</v>
      </c>
      <c r="D5617" t="s">
        <v>805</v>
      </c>
      <c r="E5617" t="s">
        <v>806</v>
      </c>
      <c r="G5617" s="6" t="s">
        <v>88</v>
      </c>
      <c r="H5617" t="s">
        <v>41</v>
      </c>
      <c r="I5617" t="s">
        <v>21</v>
      </c>
      <c r="J5617" t="s">
        <v>73</v>
      </c>
      <c r="K5617">
        <v>9</v>
      </c>
      <c r="L5617">
        <v>52.05</v>
      </c>
      <c r="M5617" t="s">
        <v>297</v>
      </c>
      <c r="N5617">
        <v>52.05</v>
      </c>
      <c r="O5617" t="s">
        <v>24</v>
      </c>
      <c r="P5617" cm="1">
        <f t="array" ref="P5617">IF(Q5617&gt;0,INDEX(Q5617:Q17751,MATCH(TRUE,INDEX(Q5617:Q17751="",,),0)-1),"")</f>
        <v>2</v>
      </c>
      <c r="Q5617">
        <v>1</v>
      </c>
      <c r="R5617">
        <f>IF(P5617="","",0)</f>
        <v>0</v>
      </c>
    </row>
    <row r="5618" spans="1:18" x14ac:dyDescent="0.3">
      <c r="A5618" t="s">
        <v>791</v>
      </c>
      <c r="B5618" s="1">
        <v>38985</v>
      </c>
      <c r="C5618" t="s">
        <v>82</v>
      </c>
      <c r="D5618" t="s">
        <v>805</v>
      </c>
      <c r="E5618" t="s">
        <v>806</v>
      </c>
      <c r="G5618" t="s">
        <v>19</v>
      </c>
      <c r="H5618" t="s">
        <v>85</v>
      </c>
      <c r="I5618" t="s">
        <v>21</v>
      </c>
      <c r="J5618" t="s">
        <v>73</v>
      </c>
      <c r="K5618">
        <v>238</v>
      </c>
      <c r="L5618">
        <v>23.35</v>
      </c>
      <c r="M5618" t="s">
        <v>798</v>
      </c>
      <c r="N5618">
        <v>23.51</v>
      </c>
      <c r="P5618" cm="1">
        <f t="array" ref="P5618">IF(Q5618&gt;0,INDEX(Q5618:Q17752,MATCH(TRUE,INDEX(Q5618:Q17752="",,),0)-1),"")</f>
        <v>2</v>
      </c>
      <c r="Q5618">
        <v>2</v>
      </c>
      <c r="R5618">
        <f>IF(P5618="","",0)</f>
        <v>0</v>
      </c>
    </row>
    <row r="5619" spans="1:18" x14ac:dyDescent="0.3">
      <c r="A5619" t="s">
        <v>791</v>
      </c>
      <c r="B5619" s="1">
        <v>38985</v>
      </c>
      <c r="C5619" t="s">
        <v>82</v>
      </c>
      <c r="D5619" t="s">
        <v>805</v>
      </c>
      <c r="E5619" t="s">
        <v>806</v>
      </c>
      <c r="G5619" t="s">
        <v>19</v>
      </c>
      <c r="H5619" t="s">
        <v>96</v>
      </c>
      <c r="I5619" t="s">
        <v>21</v>
      </c>
      <c r="J5619" t="s">
        <v>73</v>
      </c>
      <c r="K5619">
        <v>327</v>
      </c>
      <c r="L5619">
        <v>24.4</v>
      </c>
      <c r="M5619" t="s">
        <v>798</v>
      </c>
      <c r="N5619">
        <v>24.41</v>
      </c>
      <c r="P5619" cm="1">
        <f t="array" ref="P5619">IF(Q5619&gt;0,INDEX(Q5619:Q17753,MATCH(TRUE,INDEX(Q5619:Q17753="",,),0)-1),"")</f>
        <v>2</v>
      </c>
      <c r="Q5619">
        <v>2</v>
      </c>
      <c r="R5619">
        <f>IF(P5619="","",0)</f>
        <v>0</v>
      </c>
    </row>
    <row r="5620" spans="1:18" x14ac:dyDescent="0.3">
      <c r="A5620" t="s">
        <v>791</v>
      </c>
      <c r="B5620" s="1">
        <v>38985</v>
      </c>
      <c r="C5620" t="s">
        <v>82</v>
      </c>
      <c r="D5620" t="s">
        <v>805</v>
      </c>
      <c r="E5620" t="s">
        <v>806</v>
      </c>
      <c r="G5620" t="s">
        <v>19</v>
      </c>
      <c r="H5620" t="s">
        <v>95</v>
      </c>
      <c r="I5620" t="s">
        <v>21</v>
      </c>
      <c r="J5620" t="s">
        <v>73</v>
      </c>
      <c r="K5620">
        <v>604</v>
      </c>
      <c r="L5620">
        <v>62</v>
      </c>
      <c r="M5620" t="s">
        <v>798</v>
      </c>
      <c r="N5620">
        <v>62.01</v>
      </c>
      <c r="P5620" cm="1">
        <f t="array" ref="P5620">IF(Q5620&gt;0,INDEX(Q5620:Q17754,MATCH(TRUE,INDEX(Q5620:Q17754="",,),0)-1),"")</f>
        <v>2</v>
      </c>
      <c r="Q5620">
        <v>2</v>
      </c>
      <c r="R5620">
        <f>IF(P5620="","",0)</f>
        <v>0</v>
      </c>
    </row>
    <row r="5621" spans="1:18" x14ac:dyDescent="0.3">
      <c r="A5621" t="s">
        <v>791</v>
      </c>
      <c r="B5621" s="1">
        <v>38985</v>
      </c>
      <c r="C5621" t="s">
        <v>82</v>
      </c>
      <c r="D5621" t="s">
        <v>805</v>
      </c>
      <c r="E5621" t="s">
        <v>806</v>
      </c>
      <c r="G5621" t="s">
        <v>19</v>
      </c>
      <c r="H5621" t="s">
        <v>87</v>
      </c>
      <c r="I5621" t="s">
        <v>21</v>
      </c>
      <c r="J5621" t="s">
        <v>73</v>
      </c>
      <c r="K5621">
        <v>785</v>
      </c>
      <c r="L5621">
        <v>28.1</v>
      </c>
      <c r="M5621" t="s">
        <v>798</v>
      </c>
      <c r="N5621">
        <v>28.11</v>
      </c>
      <c r="P5621" cm="1">
        <f t="array" ref="P5621">IF(Q5621&gt;0,INDEX(Q5621:Q17755,MATCH(TRUE,INDEX(Q5621:Q17755="",,),0)-1),"")</f>
        <v>2</v>
      </c>
      <c r="Q5621">
        <v>2</v>
      </c>
      <c r="R5621">
        <f>IF(P5621="","",0)</f>
        <v>0</v>
      </c>
    </row>
    <row r="5622" spans="1:18" x14ac:dyDescent="0.3">
      <c r="A5622" t="s">
        <v>791</v>
      </c>
      <c r="B5622" s="1">
        <v>38985</v>
      </c>
      <c r="C5622" t="s">
        <v>82</v>
      </c>
      <c r="D5622" t="s">
        <v>805</v>
      </c>
      <c r="E5622" t="s">
        <v>806</v>
      </c>
      <c r="G5622" s="6" t="s">
        <v>88</v>
      </c>
      <c r="H5622" t="s">
        <v>41</v>
      </c>
      <c r="I5622" t="s">
        <v>45</v>
      </c>
      <c r="J5622" t="s">
        <v>93</v>
      </c>
      <c r="K5622">
        <v>0.6</v>
      </c>
      <c r="L5622">
        <v>202</v>
      </c>
      <c r="M5622" t="s">
        <v>798</v>
      </c>
      <c r="N5622">
        <v>202</v>
      </c>
      <c r="P5622" cm="1">
        <f t="array" ref="P5622">IF(Q5622&gt;0,INDEX(Q5622:Q17756,MATCH(TRUE,INDEX(Q5622:Q17756="",,),0)-1),"")</f>
        <v>2</v>
      </c>
      <c r="Q5622">
        <v>2</v>
      </c>
      <c r="R5622">
        <f>IF(P5622="","",0)</f>
        <v>0</v>
      </c>
    </row>
    <row r="5623" spans="1:18" x14ac:dyDescent="0.3">
      <c r="A5623" t="s">
        <v>791</v>
      </c>
      <c r="B5623" s="1">
        <v>38985</v>
      </c>
      <c r="C5623" t="s">
        <v>82</v>
      </c>
      <c r="D5623" t="s">
        <v>805</v>
      </c>
      <c r="E5623" t="s">
        <v>806</v>
      </c>
      <c r="G5623" s="6" t="s">
        <v>88</v>
      </c>
      <c r="H5623" t="s">
        <v>41</v>
      </c>
      <c r="I5623" t="s">
        <v>21</v>
      </c>
      <c r="J5623" t="s">
        <v>73</v>
      </c>
      <c r="K5623">
        <v>9</v>
      </c>
      <c r="L5623">
        <v>52.05</v>
      </c>
      <c r="M5623" t="s">
        <v>798</v>
      </c>
      <c r="N5623">
        <v>52.05</v>
      </c>
      <c r="P5623" cm="1">
        <f t="array" ref="P5623">IF(Q5623&gt;0,INDEX(Q5623:Q17757,MATCH(TRUE,INDEX(Q5623:Q17757="",,),0)-1),"")</f>
        <v>2</v>
      </c>
      <c r="Q5623">
        <v>2</v>
      </c>
      <c r="R5623">
        <f>IF(P5623="","",0)</f>
        <v>0</v>
      </c>
    </row>
    <row r="5624" spans="1:18" x14ac:dyDescent="0.3">
      <c r="P5624" t="str" cm="1">
        <f t="array" ref="P5624">IF(Q5624&gt;0,INDEX(Q5624:Q17758,MATCH(TRUE,INDEX(Q5624:Q17758="",,),0)-1),"")</f>
        <v/>
      </c>
      <c r="R5624" t="str">
        <f>IF(P5624="","",0)</f>
        <v/>
      </c>
    </row>
    <row r="5625" spans="1:18" x14ac:dyDescent="0.3">
      <c r="A5625" t="s">
        <v>791</v>
      </c>
      <c r="B5625" s="1">
        <v>38985</v>
      </c>
      <c r="C5625" t="s">
        <v>82</v>
      </c>
      <c r="D5625" t="s">
        <v>807</v>
      </c>
      <c r="E5625" t="s">
        <v>808</v>
      </c>
      <c r="G5625" t="s">
        <v>19</v>
      </c>
      <c r="H5625" t="s">
        <v>96</v>
      </c>
      <c r="I5625" t="s">
        <v>21</v>
      </c>
      <c r="J5625" t="s">
        <v>73</v>
      </c>
      <c r="K5625">
        <v>534</v>
      </c>
      <c r="L5625">
        <v>24.4</v>
      </c>
      <c r="M5625" t="s">
        <v>297</v>
      </c>
      <c r="N5625">
        <v>25</v>
      </c>
      <c r="O5625" t="s">
        <v>24</v>
      </c>
      <c r="P5625" cm="1">
        <f t="array" ref="P5625">IF(Q5625&gt;0,INDEX(Q5625:Q17759,MATCH(TRUE,INDEX(Q5625:Q17759="",,),0)-1),"")</f>
        <v>3</v>
      </c>
      <c r="Q5625">
        <f>INT((ROW()-5625)/4)+1</f>
        <v>1</v>
      </c>
      <c r="R5625">
        <f>IF(P5625="","",0)</f>
        <v>0</v>
      </c>
    </row>
    <row r="5626" spans="1:18" x14ac:dyDescent="0.3">
      <c r="A5626" t="s">
        <v>791</v>
      </c>
      <c r="B5626" s="1">
        <v>38985</v>
      </c>
      <c r="C5626" t="s">
        <v>82</v>
      </c>
      <c r="D5626" t="s">
        <v>807</v>
      </c>
      <c r="E5626" t="s">
        <v>808</v>
      </c>
      <c r="G5626" t="s">
        <v>19</v>
      </c>
      <c r="H5626" t="s">
        <v>95</v>
      </c>
      <c r="I5626" t="s">
        <v>21</v>
      </c>
      <c r="J5626" t="s">
        <v>73</v>
      </c>
      <c r="K5626">
        <v>250</v>
      </c>
      <c r="L5626">
        <v>62</v>
      </c>
      <c r="M5626" t="s">
        <v>297</v>
      </c>
      <c r="N5626">
        <v>183.9</v>
      </c>
      <c r="O5626" t="s">
        <v>24</v>
      </c>
      <c r="P5626" cm="1">
        <f t="array" ref="P5626">IF(Q5626&gt;0,INDEX(Q5626:Q17760,MATCH(TRUE,INDEX(Q5626:Q17760="",,),0)-1),"")</f>
        <v>3</v>
      </c>
      <c r="Q5626">
        <f t="shared" ref="Q5626:Q5636" si="131">INT((ROW()-5625)/4)+1</f>
        <v>1</v>
      </c>
      <c r="R5626">
        <f>IF(P5626="","",0)</f>
        <v>0</v>
      </c>
    </row>
    <row r="5627" spans="1:18" x14ac:dyDescent="0.3">
      <c r="A5627" t="s">
        <v>791</v>
      </c>
      <c r="B5627" s="1">
        <v>38985</v>
      </c>
      <c r="C5627" t="s">
        <v>82</v>
      </c>
      <c r="D5627" t="s">
        <v>807</v>
      </c>
      <c r="E5627" t="s">
        <v>808</v>
      </c>
      <c r="G5627" t="s">
        <v>19</v>
      </c>
      <c r="H5627" t="s">
        <v>87</v>
      </c>
      <c r="I5627" t="s">
        <v>21</v>
      </c>
      <c r="J5627" t="s">
        <v>73</v>
      </c>
      <c r="K5627">
        <v>1253</v>
      </c>
      <c r="L5627">
        <v>28.1</v>
      </c>
      <c r="M5627" t="s">
        <v>297</v>
      </c>
      <c r="N5627">
        <v>30</v>
      </c>
      <c r="O5627" t="s">
        <v>24</v>
      </c>
      <c r="P5627" cm="1">
        <f t="array" ref="P5627">IF(Q5627&gt;0,INDEX(Q5627:Q17761,MATCH(TRUE,INDEX(Q5627:Q17761="",,),0)-1),"")</f>
        <v>3</v>
      </c>
      <c r="Q5627">
        <f t="shared" si="131"/>
        <v>1</v>
      </c>
      <c r="R5627">
        <f>IF(P5627="","",0)</f>
        <v>0</v>
      </c>
    </row>
    <row r="5628" spans="1:18" x14ac:dyDescent="0.3">
      <c r="A5628" t="s">
        <v>791</v>
      </c>
      <c r="B5628" s="1">
        <v>38985</v>
      </c>
      <c r="C5628" t="s">
        <v>82</v>
      </c>
      <c r="D5628" t="s">
        <v>807</v>
      </c>
      <c r="E5628" t="s">
        <v>808</v>
      </c>
      <c r="G5628" s="6" t="s">
        <v>88</v>
      </c>
      <c r="H5628" t="s">
        <v>85</v>
      </c>
      <c r="I5628" t="s">
        <v>21</v>
      </c>
      <c r="J5628" t="s">
        <v>73</v>
      </c>
      <c r="K5628">
        <v>322</v>
      </c>
      <c r="L5628">
        <v>21.9</v>
      </c>
      <c r="M5628" t="s">
        <v>297</v>
      </c>
      <c r="N5628">
        <v>21.9</v>
      </c>
      <c r="O5628" t="s">
        <v>24</v>
      </c>
      <c r="P5628" cm="1">
        <f t="array" ref="P5628">IF(Q5628&gt;0,INDEX(Q5628:Q17762,MATCH(TRUE,INDEX(Q5628:Q17762="",,),0)-1),"")</f>
        <v>3</v>
      </c>
      <c r="Q5628">
        <f t="shared" si="131"/>
        <v>1</v>
      </c>
      <c r="R5628">
        <f>IF(P5628="","",0)</f>
        <v>0</v>
      </c>
    </row>
    <row r="5629" spans="1:18" x14ac:dyDescent="0.3">
      <c r="A5629" t="s">
        <v>791</v>
      </c>
      <c r="B5629" s="1">
        <v>38985</v>
      </c>
      <c r="C5629" t="s">
        <v>82</v>
      </c>
      <c r="D5629" t="s">
        <v>807</v>
      </c>
      <c r="E5629" t="s">
        <v>808</v>
      </c>
      <c r="G5629" t="s">
        <v>19</v>
      </c>
      <c r="H5629" t="s">
        <v>96</v>
      </c>
      <c r="I5629" t="s">
        <v>21</v>
      </c>
      <c r="J5629" t="s">
        <v>73</v>
      </c>
      <c r="K5629">
        <v>534</v>
      </c>
      <c r="L5629">
        <v>24.4</v>
      </c>
      <c r="M5629" t="s">
        <v>445</v>
      </c>
      <c r="N5629">
        <v>24.4</v>
      </c>
      <c r="P5629" cm="1">
        <f t="array" ref="P5629">IF(Q5629&gt;0,INDEX(Q5629:Q17763,MATCH(TRUE,INDEX(Q5629:Q17763="",,),0)-1),"")</f>
        <v>3</v>
      </c>
      <c r="Q5629">
        <f t="shared" si="131"/>
        <v>2</v>
      </c>
      <c r="R5629">
        <f>IF(P5629="","",0)</f>
        <v>0</v>
      </c>
    </row>
    <row r="5630" spans="1:18" x14ac:dyDescent="0.3">
      <c r="A5630" t="s">
        <v>791</v>
      </c>
      <c r="B5630" s="1">
        <v>38985</v>
      </c>
      <c r="C5630" t="s">
        <v>82</v>
      </c>
      <c r="D5630" t="s">
        <v>807</v>
      </c>
      <c r="E5630" t="s">
        <v>808</v>
      </c>
      <c r="G5630" t="s">
        <v>19</v>
      </c>
      <c r="H5630" t="s">
        <v>95</v>
      </c>
      <c r="I5630" t="s">
        <v>21</v>
      </c>
      <c r="J5630" t="s">
        <v>73</v>
      </c>
      <c r="K5630">
        <v>250</v>
      </c>
      <c r="L5630">
        <v>62</v>
      </c>
      <c r="M5630" t="s">
        <v>445</v>
      </c>
      <c r="N5630">
        <v>73.02</v>
      </c>
      <c r="P5630" cm="1">
        <f t="array" ref="P5630">IF(Q5630&gt;0,INDEX(Q5630:Q17764,MATCH(TRUE,INDEX(Q5630:Q17764="",,),0)-1),"")</f>
        <v>3</v>
      </c>
      <c r="Q5630">
        <f t="shared" si="131"/>
        <v>2</v>
      </c>
      <c r="R5630">
        <f>IF(P5630="","",0)</f>
        <v>0</v>
      </c>
    </row>
    <row r="5631" spans="1:18" x14ac:dyDescent="0.3">
      <c r="A5631" t="s">
        <v>791</v>
      </c>
      <c r="B5631" s="1">
        <v>38985</v>
      </c>
      <c r="C5631" t="s">
        <v>82</v>
      </c>
      <c r="D5631" t="s">
        <v>807</v>
      </c>
      <c r="E5631" t="s">
        <v>808</v>
      </c>
      <c r="G5631" t="s">
        <v>19</v>
      </c>
      <c r="H5631" t="s">
        <v>87</v>
      </c>
      <c r="I5631" t="s">
        <v>21</v>
      </c>
      <c r="J5631" t="s">
        <v>73</v>
      </c>
      <c r="K5631">
        <v>1253</v>
      </c>
      <c r="L5631">
        <v>28.1</v>
      </c>
      <c r="M5631" t="s">
        <v>445</v>
      </c>
      <c r="N5631">
        <v>28.1</v>
      </c>
      <c r="P5631" cm="1">
        <f t="array" ref="P5631">IF(Q5631&gt;0,INDEX(Q5631:Q17765,MATCH(TRUE,INDEX(Q5631:Q17765="",,),0)-1),"")</f>
        <v>3</v>
      </c>
      <c r="Q5631">
        <f t="shared" si="131"/>
        <v>2</v>
      </c>
      <c r="R5631">
        <f>IF(P5631="","",0)</f>
        <v>0</v>
      </c>
    </row>
    <row r="5632" spans="1:18" x14ac:dyDescent="0.3">
      <c r="A5632" t="s">
        <v>791</v>
      </c>
      <c r="B5632" s="1">
        <v>38985</v>
      </c>
      <c r="C5632" t="s">
        <v>82</v>
      </c>
      <c r="D5632" t="s">
        <v>807</v>
      </c>
      <c r="E5632" t="s">
        <v>808</v>
      </c>
      <c r="G5632" s="6" t="s">
        <v>88</v>
      </c>
      <c r="H5632" t="s">
        <v>85</v>
      </c>
      <c r="I5632" t="s">
        <v>21</v>
      </c>
      <c r="J5632" t="s">
        <v>73</v>
      </c>
      <c r="K5632">
        <v>322</v>
      </c>
      <c r="L5632">
        <v>21.9</v>
      </c>
      <c r="M5632" t="s">
        <v>445</v>
      </c>
      <c r="N5632">
        <v>21.9</v>
      </c>
      <c r="P5632" cm="1">
        <f t="array" ref="P5632">IF(Q5632&gt;0,INDEX(Q5632:Q17766,MATCH(TRUE,INDEX(Q5632:Q17766="",,),0)-1),"")</f>
        <v>3</v>
      </c>
      <c r="Q5632">
        <f t="shared" si="131"/>
        <v>2</v>
      </c>
      <c r="R5632">
        <f>IF(P5632="","",0)</f>
        <v>0</v>
      </c>
    </row>
    <row r="5633" spans="1:18" x14ac:dyDescent="0.3">
      <c r="A5633" t="s">
        <v>791</v>
      </c>
      <c r="B5633" s="1">
        <v>38985</v>
      </c>
      <c r="C5633" t="s">
        <v>82</v>
      </c>
      <c r="D5633" t="s">
        <v>807</v>
      </c>
      <c r="E5633" t="s">
        <v>808</v>
      </c>
      <c r="G5633" t="s">
        <v>19</v>
      </c>
      <c r="H5633" t="s">
        <v>96</v>
      </c>
      <c r="I5633" t="s">
        <v>21</v>
      </c>
      <c r="J5633" t="s">
        <v>73</v>
      </c>
      <c r="K5633">
        <v>534</v>
      </c>
      <c r="L5633">
        <v>24.4</v>
      </c>
      <c r="M5633" t="s">
        <v>798</v>
      </c>
      <c r="N5633">
        <v>24.51</v>
      </c>
      <c r="P5633" cm="1">
        <f t="array" ref="P5633">IF(Q5633&gt;0,INDEX(Q5633:Q17767,MATCH(TRUE,INDEX(Q5633:Q17767="",,),0)-1),"")</f>
        <v>3</v>
      </c>
      <c r="Q5633">
        <f t="shared" si="131"/>
        <v>3</v>
      </c>
      <c r="R5633">
        <f>IF(P5633="","",0)</f>
        <v>0</v>
      </c>
    </row>
    <row r="5634" spans="1:18" x14ac:dyDescent="0.3">
      <c r="A5634" t="s">
        <v>791</v>
      </c>
      <c r="B5634" s="1">
        <v>38985</v>
      </c>
      <c r="C5634" t="s">
        <v>82</v>
      </c>
      <c r="D5634" t="s">
        <v>807</v>
      </c>
      <c r="E5634" t="s">
        <v>808</v>
      </c>
      <c r="G5634" t="s">
        <v>19</v>
      </c>
      <c r="H5634" t="s">
        <v>95</v>
      </c>
      <c r="I5634" t="s">
        <v>21</v>
      </c>
      <c r="J5634" t="s">
        <v>73</v>
      </c>
      <c r="K5634">
        <v>250</v>
      </c>
      <c r="L5634">
        <v>62</v>
      </c>
      <c r="M5634" t="s">
        <v>798</v>
      </c>
      <c r="N5634">
        <v>62.01</v>
      </c>
      <c r="P5634" cm="1">
        <f t="array" ref="P5634">IF(Q5634&gt;0,INDEX(Q5634:Q17768,MATCH(TRUE,INDEX(Q5634:Q17768="",,),0)-1),"")</f>
        <v>3</v>
      </c>
      <c r="Q5634">
        <f t="shared" si="131"/>
        <v>3</v>
      </c>
      <c r="R5634">
        <f>IF(P5634="","",0)</f>
        <v>0</v>
      </c>
    </row>
    <row r="5635" spans="1:18" x14ac:dyDescent="0.3">
      <c r="A5635" t="s">
        <v>791</v>
      </c>
      <c r="B5635" s="1">
        <v>38985</v>
      </c>
      <c r="C5635" t="s">
        <v>82</v>
      </c>
      <c r="D5635" t="s">
        <v>807</v>
      </c>
      <c r="E5635" t="s">
        <v>808</v>
      </c>
      <c r="G5635" t="s">
        <v>19</v>
      </c>
      <c r="H5635" t="s">
        <v>87</v>
      </c>
      <c r="I5635" t="s">
        <v>21</v>
      </c>
      <c r="J5635" t="s">
        <v>73</v>
      </c>
      <c r="K5635">
        <v>1253</v>
      </c>
      <c r="L5635">
        <v>28.1</v>
      </c>
      <c r="M5635" t="s">
        <v>798</v>
      </c>
      <c r="N5635">
        <v>28.11</v>
      </c>
      <c r="P5635" cm="1">
        <f t="array" ref="P5635">IF(Q5635&gt;0,INDEX(Q5635:Q17769,MATCH(TRUE,INDEX(Q5635:Q17769="",,),0)-1),"")</f>
        <v>3</v>
      </c>
      <c r="Q5635">
        <f t="shared" si="131"/>
        <v>3</v>
      </c>
      <c r="R5635">
        <f>IF(P5635="","",0)</f>
        <v>0</v>
      </c>
    </row>
    <row r="5636" spans="1:18" x14ac:dyDescent="0.3">
      <c r="A5636" t="s">
        <v>791</v>
      </c>
      <c r="B5636" s="1">
        <v>38985</v>
      </c>
      <c r="C5636" t="s">
        <v>82</v>
      </c>
      <c r="D5636" t="s">
        <v>807</v>
      </c>
      <c r="E5636" t="s">
        <v>808</v>
      </c>
      <c r="G5636" s="6" t="s">
        <v>88</v>
      </c>
      <c r="H5636" t="s">
        <v>85</v>
      </c>
      <c r="I5636" t="s">
        <v>21</v>
      </c>
      <c r="J5636" t="s">
        <v>73</v>
      </c>
      <c r="K5636">
        <v>322</v>
      </c>
      <c r="L5636">
        <v>21.9</v>
      </c>
      <c r="M5636" t="s">
        <v>798</v>
      </c>
      <c r="N5636">
        <v>21.9</v>
      </c>
      <c r="P5636" cm="1">
        <f t="array" ref="P5636">IF(Q5636&gt;0,INDEX(Q5636:Q17770,MATCH(TRUE,INDEX(Q5636:Q17770="",,),0)-1),"")</f>
        <v>3</v>
      </c>
      <c r="Q5636">
        <f t="shared" si="131"/>
        <v>3</v>
      </c>
      <c r="R5636">
        <f>IF(P5636="","",0)</f>
        <v>0</v>
      </c>
    </row>
    <row r="5637" spans="1:18" x14ac:dyDescent="0.3">
      <c r="P5637" t="str" cm="1">
        <f t="array" ref="P5637">IF(Q5637&gt;0,INDEX(Q5637:Q17771,MATCH(TRUE,INDEX(Q5637:Q17771="",,),0)-1),"")</f>
        <v/>
      </c>
      <c r="R5637" t="str">
        <f>IF(P5637="","",0)</f>
        <v/>
      </c>
    </row>
    <row r="5638" spans="1:18" x14ac:dyDescent="0.3">
      <c r="A5638" t="s">
        <v>791</v>
      </c>
      <c r="B5638" s="1">
        <v>38985</v>
      </c>
      <c r="C5638" t="s">
        <v>82</v>
      </c>
      <c r="D5638" t="s">
        <v>809</v>
      </c>
      <c r="E5638" t="s">
        <v>810</v>
      </c>
      <c r="G5638" t="s">
        <v>19</v>
      </c>
      <c r="H5638" t="s">
        <v>85</v>
      </c>
      <c r="I5638" t="s">
        <v>21</v>
      </c>
      <c r="J5638" t="s">
        <v>73</v>
      </c>
      <c r="K5638">
        <v>200</v>
      </c>
      <c r="L5638">
        <v>22.5</v>
      </c>
      <c r="M5638" t="s">
        <v>297</v>
      </c>
      <c r="N5638">
        <v>83.2</v>
      </c>
      <c r="O5638" t="s">
        <v>24</v>
      </c>
      <c r="P5638" cm="1">
        <f t="array" ref="P5638">IF(Q5638&gt;0,INDEX(Q5638:Q17772,MATCH(TRUE,INDEX(Q5638:Q17772="",,),0)-1),"")</f>
        <v>3</v>
      </c>
      <c r="Q5638">
        <v>1</v>
      </c>
      <c r="R5638">
        <f>IF(P5638="","",0)</f>
        <v>0</v>
      </c>
    </row>
    <row r="5639" spans="1:18" x14ac:dyDescent="0.3">
      <c r="A5639" t="s">
        <v>791</v>
      </c>
      <c r="B5639" s="1">
        <v>38985</v>
      </c>
      <c r="C5639" t="s">
        <v>82</v>
      </c>
      <c r="D5639" t="s">
        <v>809</v>
      </c>
      <c r="E5639" t="s">
        <v>810</v>
      </c>
      <c r="G5639" t="s">
        <v>19</v>
      </c>
      <c r="H5639" t="s">
        <v>96</v>
      </c>
      <c r="I5639" t="s">
        <v>21</v>
      </c>
      <c r="J5639" t="s">
        <v>73</v>
      </c>
      <c r="K5639">
        <v>184</v>
      </c>
      <c r="L5639">
        <v>21.4</v>
      </c>
      <c r="M5639" t="s">
        <v>297</v>
      </c>
      <c r="N5639">
        <v>23</v>
      </c>
      <c r="O5639" t="s">
        <v>24</v>
      </c>
      <c r="P5639" cm="1">
        <f t="array" ref="P5639">IF(Q5639&gt;0,INDEX(Q5639:Q17773,MATCH(TRUE,INDEX(Q5639:Q17773="",,),0)-1),"")</f>
        <v>3</v>
      </c>
      <c r="Q5639">
        <v>1</v>
      </c>
      <c r="R5639">
        <f>IF(P5639="","",0)</f>
        <v>0</v>
      </c>
    </row>
    <row r="5640" spans="1:18" x14ac:dyDescent="0.3">
      <c r="A5640" t="s">
        <v>791</v>
      </c>
      <c r="B5640" s="1">
        <v>38985</v>
      </c>
      <c r="C5640" t="s">
        <v>82</v>
      </c>
      <c r="D5640" t="s">
        <v>809</v>
      </c>
      <c r="E5640" t="s">
        <v>810</v>
      </c>
      <c r="G5640" t="s">
        <v>19</v>
      </c>
      <c r="H5640" t="s">
        <v>95</v>
      </c>
      <c r="I5640" t="s">
        <v>21</v>
      </c>
      <c r="J5640" t="s">
        <v>73</v>
      </c>
      <c r="K5640">
        <v>68</v>
      </c>
      <c r="L5640">
        <v>54.35</v>
      </c>
      <c r="M5640" t="s">
        <v>297</v>
      </c>
      <c r="N5640">
        <v>55</v>
      </c>
      <c r="O5640" t="s">
        <v>24</v>
      </c>
      <c r="P5640" cm="1">
        <f t="array" ref="P5640">IF(Q5640&gt;0,INDEX(Q5640:Q17774,MATCH(TRUE,INDEX(Q5640:Q17774="",,),0)-1),"")</f>
        <v>3</v>
      </c>
      <c r="Q5640">
        <v>1</v>
      </c>
      <c r="R5640">
        <f>IF(P5640="","",0)</f>
        <v>0</v>
      </c>
    </row>
    <row r="5641" spans="1:18" x14ac:dyDescent="0.3">
      <c r="A5641" t="s">
        <v>791</v>
      </c>
      <c r="B5641" s="1">
        <v>38985</v>
      </c>
      <c r="C5641" t="s">
        <v>82</v>
      </c>
      <c r="D5641" t="s">
        <v>809</v>
      </c>
      <c r="E5641" t="s">
        <v>810</v>
      </c>
      <c r="G5641" t="s">
        <v>19</v>
      </c>
      <c r="H5641" t="s">
        <v>87</v>
      </c>
      <c r="I5641" t="s">
        <v>21</v>
      </c>
      <c r="J5641" t="s">
        <v>73</v>
      </c>
      <c r="K5641">
        <v>491</v>
      </c>
      <c r="L5641">
        <v>24.6</v>
      </c>
      <c r="M5641" t="s">
        <v>297</v>
      </c>
      <c r="N5641">
        <v>28</v>
      </c>
      <c r="O5641" t="s">
        <v>24</v>
      </c>
      <c r="P5641" cm="1">
        <f t="array" ref="P5641">IF(Q5641&gt;0,INDEX(Q5641:Q17775,MATCH(TRUE,INDEX(Q5641:Q17775="",,),0)-1),"")</f>
        <v>3</v>
      </c>
      <c r="Q5641">
        <v>1</v>
      </c>
      <c r="R5641">
        <f>IF(P5641="","",0)</f>
        <v>0</v>
      </c>
    </row>
    <row r="5642" spans="1:18" x14ac:dyDescent="0.3">
      <c r="A5642" t="s">
        <v>791</v>
      </c>
      <c r="B5642" s="1">
        <v>38985</v>
      </c>
      <c r="C5642" t="s">
        <v>82</v>
      </c>
      <c r="D5642" t="s">
        <v>809</v>
      </c>
      <c r="E5642" t="s">
        <v>810</v>
      </c>
      <c r="G5642" t="s">
        <v>19</v>
      </c>
      <c r="H5642" t="s">
        <v>85</v>
      </c>
      <c r="I5642" t="s">
        <v>21</v>
      </c>
      <c r="J5642" t="s">
        <v>73</v>
      </c>
      <c r="K5642">
        <v>200</v>
      </c>
      <c r="L5642">
        <v>22.5</v>
      </c>
      <c r="M5642" t="s">
        <v>445</v>
      </c>
      <c r="N5642">
        <v>22.5</v>
      </c>
      <c r="P5642" cm="1">
        <f t="array" ref="P5642">IF(Q5642&gt;0,INDEX(Q5642:Q17776,MATCH(TRUE,INDEX(Q5642:Q17776="",,),0)-1),"")</f>
        <v>3</v>
      </c>
      <c r="Q5642">
        <v>2</v>
      </c>
      <c r="R5642">
        <f>IF(P5642="","",0)</f>
        <v>0</v>
      </c>
    </row>
    <row r="5643" spans="1:18" x14ac:dyDescent="0.3">
      <c r="A5643" t="s">
        <v>791</v>
      </c>
      <c r="B5643" s="1">
        <v>38985</v>
      </c>
      <c r="C5643" t="s">
        <v>82</v>
      </c>
      <c r="D5643" t="s">
        <v>809</v>
      </c>
      <c r="E5643" t="s">
        <v>810</v>
      </c>
      <c r="G5643" t="s">
        <v>19</v>
      </c>
      <c r="H5643" t="s">
        <v>96</v>
      </c>
      <c r="I5643" t="s">
        <v>21</v>
      </c>
      <c r="J5643" t="s">
        <v>73</v>
      </c>
      <c r="K5643">
        <v>184</v>
      </c>
      <c r="L5643">
        <v>21.4</v>
      </c>
      <c r="M5643" t="s">
        <v>445</v>
      </c>
      <c r="N5643">
        <v>21.4</v>
      </c>
      <c r="P5643" cm="1">
        <f t="array" ref="P5643">IF(Q5643&gt;0,INDEX(Q5643:Q17777,MATCH(TRUE,INDEX(Q5643:Q17777="",,),0)-1),"")</f>
        <v>3</v>
      </c>
      <c r="Q5643">
        <v>2</v>
      </c>
      <c r="R5643">
        <f>IF(P5643="","",0)</f>
        <v>0</v>
      </c>
    </row>
    <row r="5644" spans="1:18" x14ac:dyDescent="0.3">
      <c r="A5644" t="s">
        <v>791</v>
      </c>
      <c r="B5644" s="1">
        <v>38985</v>
      </c>
      <c r="C5644" t="s">
        <v>82</v>
      </c>
      <c r="D5644" t="s">
        <v>809</v>
      </c>
      <c r="E5644" t="s">
        <v>810</v>
      </c>
      <c r="G5644" t="s">
        <v>19</v>
      </c>
      <c r="H5644" t="s">
        <v>95</v>
      </c>
      <c r="I5644" t="s">
        <v>21</v>
      </c>
      <c r="J5644" t="s">
        <v>73</v>
      </c>
      <c r="K5644">
        <v>68</v>
      </c>
      <c r="L5644">
        <v>54.35</v>
      </c>
      <c r="M5644" t="s">
        <v>445</v>
      </c>
      <c r="N5644">
        <v>120.52</v>
      </c>
      <c r="P5644" cm="1">
        <f t="array" ref="P5644">IF(Q5644&gt;0,INDEX(Q5644:Q17778,MATCH(TRUE,INDEX(Q5644:Q17778="",,),0)-1),"")</f>
        <v>3</v>
      </c>
      <c r="Q5644">
        <v>2</v>
      </c>
      <c r="R5644">
        <f>IF(P5644="","",0)</f>
        <v>0</v>
      </c>
    </row>
    <row r="5645" spans="1:18" x14ac:dyDescent="0.3">
      <c r="A5645" t="s">
        <v>791</v>
      </c>
      <c r="B5645" s="1">
        <v>38985</v>
      </c>
      <c r="C5645" t="s">
        <v>82</v>
      </c>
      <c r="D5645" t="s">
        <v>809</v>
      </c>
      <c r="E5645" t="s">
        <v>810</v>
      </c>
      <c r="G5645" t="s">
        <v>19</v>
      </c>
      <c r="H5645" t="s">
        <v>87</v>
      </c>
      <c r="I5645" t="s">
        <v>21</v>
      </c>
      <c r="J5645" t="s">
        <v>73</v>
      </c>
      <c r="K5645">
        <v>491</v>
      </c>
      <c r="L5645">
        <v>24.6</v>
      </c>
      <c r="M5645" t="s">
        <v>445</v>
      </c>
      <c r="N5645">
        <v>24.6</v>
      </c>
      <c r="P5645" cm="1">
        <f t="array" ref="P5645">IF(Q5645&gt;0,INDEX(Q5645:Q17779,MATCH(TRUE,INDEX(Q5645:Q17779="",,),0)-1),"")</f>
        <v>3</v>
      </c>
      <c r="Q5645">
        <v>2</v>
      </c>
      <c r="R5645">
        <f>IF(P5645="","",0)</f>
        <v>0</v>
      </c>
    </row>
    <row r="5646" spans="1:18" x14ac:dyDescent="0.3">
      <c r="A5646" t="s">
        <v>791</v>
      </c>
      <c r="B5646" s="1">
        <v>38985</v>
      </c>
      <c r="C5646" t="s">
        <v>82</v>
      </c>
      <c r="D5646" t="s">
        <v>809</v>
      </c>
      <c r="E5646" t="s">
        <v>810</v>
      </c>
      <c r="G5646" t="s">
        <v>19</v>
      </c>
      <c r="H5646" t="s">
        <v>85</v>
      </c>
      <c r="I5646" t="s">
        <v>21</v>
      </c>
      <c r="J5646" t="s">
        <v>73</v>
      </c>
      <c r="K5646">
        <v>200</v>
      </c>
      <c r="L5646">
        <v>22.5</v>
      </c>
      <c r="M5646" t="s">
        <v>798</v>
      </c>
      <c r="N5646">
        <v>23.51</v>
      </c>
      <c r="P5646" cm="1">
        <f t="array" ref="P5646">IF(Q5646&gt;0,INDEX(Q5646:Q17780,MATCH(TRUE,INDEX(Q5646:Q17780="",,),0)-1),"")</f>
        <v>3</v>
      </c>
      <c r="Q5646">
        <v>3</v>
      </c>
      <c r="R5646">
        <f>IF(P5646="","",0)</f>
        <v>0</v>
      </c>
    </row>
    <row r="5647" spans="1:18" x14ac:dyDescent="0.3">
      <c r="A5647" t="s">
        <v>791</v>
      </c>
      <c r="B5647" s="1">
        <v>38985</v>
      </c>
      <c r="C5647" t="s">
        <v>82</v>
      </c>
      <c r="D5647" t="s">
        <v>809</v>
      </c>
      <c r="E5647" t="s">
        <v>810</v>
      </c>
      <c r="G5647" t="s">
        <v>19</v>
      </c>
      <c r="H5647" t="s">
        <v>96</v>
      </c>
      <c r="I5647" t="s">
        <v>21</v>
      </c>
      <c r="J5647" t="s">
        <v>73</v>
      </c>
      <c r="K5647">
        <v>184</v>
      </c>
      <c r="L5647">
        <v>21.4</v>
      </c>
      <c r="M5647" t="s">
        <v>798</v>
      </c>
      <c r="N5647">
        <v>21.51</v>
      </c>
      <c r="P5647" cm="1">
        <f t="array" ref="P5647">IF(Q5647&gt;0,INDEX(Q5647:Q17781,MATCH(TRUE,INDEX(Q5647:Q17781="",,),0)-1),"")</f>
        <v>3</v>
      </c>
      <c r="Q5647">
        <v>3</v>
      </c>
      <c r="R5647">
        <f>IF(P5647="","",0)</f>
        <v>0</v>
      </c>
    </row>
    <row r="5648" spans="1:18" x14ac:dyDescent="0.3">
      <c r="A5648" t="s">
        <v>791</v>
      </c>
      <c r="B5648" s="1">
        <v>38985</v>
      </c>
      <c r="C5648" t="s">
        <v>82</v>
      </c>
      <c r="D5648" t="s">
        <v>809</v>
      </c>
      <c r="E5648" t="s">
        <v>810</v>
      </c>
      <c r="G5648" t="s">
        <v>19</v>
      </c>
      <c r="H5648" t="s">
        <v>95</v>
      </c>
      <c r="I5648" t="s">
        <v>21</v>
      </c>
      <c r="J5648" t="s">
        <v>73</v>
      </c>
      <c r="K5648">
        <v>68</v>
      </c>
      <c r="L5648">
        <v>54.35</v>
      </c>
      <c r="M5648" t="s">
        <v>798</v>
      </c>
      <c r="N5648">
        <v>54.45</v>
      </c>
      <c r="P5648" cm="1">
        <f t="array" ref="P5648">IF(Q5648&gt;0,INDEX(Q5648:Q17782,MATCH(TRUE,INDEX(Q5648:Q17782="",,),0)-1),"")</f>
        <v>3</v>
      </c>
      <c r="Q5648">
        <v>3</v>
      </c>
      <c r="R5648">
        <f>IF(P5648="","",0)</f>
        <v>0</v>
      </c>
    </row>
    <row r="5649" spans="1:18" x14ac:dyDescent="0.3">
      <c r="A5649" t="s">
        <v>791</v>
      </c>
      <c r="B5649" s="1">
        <v>38985</v>
      </c>
      <c r="C5649" t="s">
        <v>82</v>
      </c>
      <c r="D5649" t="s">
        <v>809</v>
      </c>
      <c r="E5649" t="s">
        <v>810</v>
      </c>
      <c r="G5649" t="s">
        <v>19</v>
      </c>
      <c r="H5649" t="s">
        <v>87</v>
      </c>
      <c r="I5649" t="s">
        <v>21</v>
      </c>
      <c r="J5649" t="s">
        <v>73</v>
      </c>
      <c r="K5649">
        <v>491</v>
      </c>
      <c r="L5649">
        <v>24.6</v>
      </c>
      <c r="M5649" t="s">
        <v>798</v>
      </c>
      <c r="N5649">
        <v>24.71</v>
      </c>
      <c r="P5649" cm="1">
        <f t="array" ref="P5649">IF(Q5649&gt;0,INDEX(Q5649:Q17783,MATCH(TRUE,INDEX(Q5649:Q17783="",,),0)-1),"")</f>
        <v>3</v>
      </c>
      <c r="Q5649">
        <v>3</v>
      </c>
      <c r="R5649">
        <f>IF(P5649="","",0)</f>
        <v>0</v>
      </c>
    </row>
    <row r="5650" spans="1:18" x14ac:dyDescent="0.3">
      <c r="P5650" t="str" cm="1">
        <f t="array" ref="P5650">IF(Q5650&gt;0,INDEX(Q5650:Q17784,MATCH(TRUE,INDEX(Q5650:Q17784="",,),0)-1),"")</f>
        <v/>
      </c>
      <c r="R5650" t="str">
        <f>IF(P5650="","",0)</f>
        <v/>
      </c>
    </row>
    <row r="5651" spans="1:18" x14ac:dyDescent="0.3">
      <c r="A5651" t="s">
        <v>791</v>
      </c>
      <c r="B5651" s="1">
        <v>38971</v>
      </c>
      <c r="C5651" t="s">
        <v>82</v>
      </c>
      <c r="D5651" t="s">
        <v>811</v>
      </c>
      <c r="E5651" t="s">
        <v>812</v>
      </c>
      <c r="G5651" t="s">
        <v>19</v>
      </c>
      <c r="H5651" t="s">
        <v>102</v>
      </c>
      <c r="I5651" t="s">
        <v>45</v>
      </c>
      <c r="J5651" t="s">
        <v>93</v>
      </c>
      <c r="K5651">
        <v>8</v>
      </c>
      <c r="L5651">
        <v>787</v>
      </c>
      <c r="M5651" t="s">
        <v>297</v>
      </c>
      <c r="N5651">
        <v>790</v>
      </c>
      <c r="O5651" t="s">
        <v>24</v>
      </c>
      <c r="P5651" cm="1">
        <f t="array" ref="P5651">IF(Q5651&gt;0,INDEX(Q5651:Q17785,MATCH(TRUE,INDEX(Q5651:Q17785="",,),0)-1),"")</f>
        <v>2</v>
      </c>
      <c r="Q5651">
        <v>1</v>
      </c>
      <c r="R5651">
        <f>IF(P5651="","",0)</f>
        <v>0</v>
      </c>
    </row>
    <row r="5652" spans="1:18" x14ac:dyDescent="0.3">
      <c r="A5652" t="s">
        <v>791</v>
      </c>
      <c r="B5652" s="1">
        <v>38971</v>
      </c>
      <c r="C5652" t="s">
        <v>82</v>
      </c>
      <c r="D5652" t="s">
        <v>811</v>
      </c>
      <c r="E5652" t="s">
        <v>812</v>
      </c>
      <c r="G5652" t="s">
        <v>19</v>
      </c>
      <c r="H5652" t="s">
        <v>72</v>
      </c>
      <c r="I5652" t="s">
        <v>21</v>
      </c>
      <c r="J5652" t="s">
        <v>73</v>
      </c>
      <c r="K5652">
        <v>54.5</v>
      </c>
      <c r="L5652">
        <v>22.1</v>
      </c>
      <c r="M5652" t="s">
        <v>297</v>
      </c>
      <c r="N5652">
        <v>28</v>
      </c>
      <c r="O5652" t="s">
        <v>24</v>
      </c>
      <c r="P5652" cm="1">
        <f t="array" ref="P5652">IF(Q5652&gt;0,INDEX(Q5652:Q17786,MATCH(TRUE,INDEX(Q5652:Q17786="",,),0)-1),"")</f>
        <v>2</v>
      </c>
      <c r="Q5652">
        <v>1</v>
      </c>
      <c r="R5652">
        <f>IF(P5652="","",0)</f>
        <v>0</v>
      </c>
    </row>
    <row r="5653" spans="1:18" x14ac:dyDescent="0.3">
      <c r="A5653" t="s">
        <v>791</v>
      </c>
      <c r="B5653" s="1">
        <v>38971</v>
      </c>
      <c r="C5653" t="s">
        <v>82</v>
      </c>
      <c r="D5653" t="s">
        <v>811</v>
      </c>
      <c r="E5653" t="s">
        <v>812</v>
      </c>
      <c r="G5653" t="s">
        <v>19</v>
      </c>
      <c r="H5653" t="s">
        <v>102</v>
      </c>
      <c r="I5653" t="s">
        <v>45</v>
      </c>
      <c r="J5653" t="s">
        <v>93</v>
      </c>
      <c r="K5653">
        <v>8</v>
      </c>
      <c r="L5653">
        <v>787</v>
      </c>
      <c r="M5653" t="s">
        <v>813</v>
      </c>
      <c r="N5653">
        <v>787</v>
      </c>
      <c r="P5653" cm="1">
        <f t="array" ref="P5653">IF(Q5653&gt;0,INDEX(Q5653:Q17787,MATCH(TRUE,INDEX(Q5653:Q17787="",,),0)-1),"")</f>
        <v>2</v>
      </c>
      <c r="Q5653">
        <v>2</v>
      </c>
      <c r="R5653">
        <f>IF(P5653="","",0)</f>
        <v>0</v>
      </c>
    </row>
    <row r="5654" spans="1:18" x14ac:dyDescent="0.3">
      <c r="A5654" t="s">
        <v>791</v>
      </c>
      <c r="B5654" s="1">
        <v>38971</v>
      </c>
      <c r="C5654" t="s">
        <v>82</v>
      </c>
      <c r="D5654" t="s">
        <v>811</v>
      </c>
      <c r="E5654" t="s">
        <v>812</v>
      </c>
      <c r="G5654" t="s">
        <v>19</v>
      </c>
      <c r="H5654" t="s">
        <v>72</v>
      </c>
      <c r="I5654" t="s">
        <v>21</v>
      </c>
      <c r="J5654" t="s">
        <v>73</v>
      </c>
      <c r="K5654">
        <v>54.5</v>
      </c>
      <c r="L5654">
        <v>22.1</v>
      </c>
      <c r="M5654" t="s">
        <v>813</v>
      </c>
      <c r="N5654">
        <v>22.26</v>
      </c>
      <c r="P5654" cm="1">
        <f t="array" ref="P5654">IF(Q5654&gt;0,INDEX(Q5654:Q17788,MATCH(TRUE,INDEX(Q5654:Q17788="",,),0)-1),"")</f>
        <v>2</v>
      </c>
      <c r="Q5654">
        <v>2</v>
      </c>
      <c r="R5654">
        <f>IF(P5654="","",0)</f>
        <v>0</v>
      </c>
    </row>
    <row r="5655" spans="1:18" x14ac:dyDescent="0.3">
      <c r="P5655" t="str" cm="1">
        <f t="array" ref="P5655">IF(Q5655&gt;0,INDEX(Q5655:Q17789,MATCH(TRUE,INDEX(Q5655:Q17789="",,),0)-1),"")</f>
        <v/>
      </c>
      <c r="R5655" t="str">
        <f>IF(P5655="","",0)</f>
        <v/>
      </c>
    </row>
    <row r="5656" spans="1:18" x14ac:dyDescent="0.3">
      <c r="A5656" t="s">
        <v>791</v>
      </c>
      <c r="B5656" s="1">
        <v>38971</v>
      </c>
      <c r="C5656" t="s">
        <v>82</v>
      </c>
      <c r="D5656" t="s">
        <v>814</v>
      </c>
      <c r="E5656" t="s">
        <v>815</v>
      </c>
      <c r="G5656" t="s">
        <v>19</v>
      </c>
      <c r="H5656" t="s">
        <v>96</v>
      </c>
      <c r="I5656" t="s">
        <v>21</v>
      </c>
      <c r="J5656" t="s">
        <v>73</v>
      </c>
      <c r="K5656">
        <v>71.7</v>
      </c>
      <c r="L5656">
        <v>23</v>
      </c>
      <c r="M5656" t="s">
        <v>297</v>
      </c>
      <c r="N5656">
        <v>70.180000000000007</v>
      </c>
      <c r="O5656" t="s">
        <v>24</v>
      </c>
      <c r="P5656" cm="1">
        <f t="array" ref="P5656">IF(Q5656&gt;0,INDEX(Q5656:Q17790,MATCH(TRUE,INDEX(Q5656:Q17790="",,),0)-1),"")</f>
        <v>2</v>
      </c>
      <c r="Q5656">
        <v>1</v>
      </c>
      <c r="R5656">
        <f>IF(P5656="","",0)</f>
        <v>0</v>
      </c>
    </row>
    <row r="5657" spans="1:18" x14ac:dyDescent="0.3">
      <c r="A5657" t="s">
        <v>791</v>
      </c>
      <c r="B5657" s="1">
        <v>38971</v>
      </c>
      <c r="C5657" t="s">
        <v>82</v>
      </c>
      <c r="D5657" t="s">
        <v>814</v>
      </c>
      <c r="E5657" t="s">
        <v>815</v>
      </c>
      <c r="G5657" t="s">
        <v>19</v>
      </c>
      <c r="H5657" t="s">
        <v>128</v>
      </c>
      <c r="I5657" t="s">
        <v>21</v>
      </c>
      <c r="J5657" t="s">
        <v>73</v>
      </c>
      <c r="K5657">
        <v>348.3</v>
      </c>
      <c r="L5657">
        <v>28.2</v>
      </c>
      <c r="M5657" t="s">
        <v>297</v>
      </c>
      <c r="N5657">
        <v>30</v>
      </c>
      <c r="O5657" t="s">
        <v>24</v>
      </c>
      <c r="P5657" cm="1">
        <f t="array" ref="P5657">IF(Q5657&gt;0,INDEX(Q5657:Q17791,MATCH(TRUE,INDEX(Q5657:Q17791="",,),0)-1),"")</f>
        <v>2</v>
      </c>
      <c r="Q5657">
        <v>1</v>
      </c>
      <c r="R5657">
        <f>IF(P5657="","",0)</f>
        <v>0</v>
      </c>
    </row>
    <row r="5658" spans="1:18" x14ac:dyDescent="0.3">
      <c r="A5658" t="s">
        <v>791</v>
      </c>
      <c r="B5658" s="1">
        <v>38971</v>
      </c>
      <c r="C5658" t="s">
        <v>82</v>
      </c>
      <c r="D5658" t="s">
        <v>814</v>
      </c>
      <c r="E5658" t="s">
        <v>815</v>
      </c>
      <c r="G5658" s="6" t="s">
        <v>88</v>
      </c>
      <c r="H5658" t="s">
        <v>418</v>
      </c>
      <c r="I5658" t="s">
        <v>21</v>
      </c>
      <c r="J5658" t="s">
        <v>73</v>
      </c>
      <c r="K5658">
        <v>23.4</v>
      </c>
      <c r="L5658">
        <v>18.7</v>
      </c>
      <c r="M5658" t="s">
        <v>297</v>
      </c>
      <c r="N5658">
        <v>18.7</v>
      </c>
      <c r="O5658" t="s">
        <v>24</v>
      </c>
      <c r="P5658" cm="1">
        <f t="array" ref="P5658">IF(Q5658&gt;0,INDEX(Q5658:Q17792,MATCH(TRUE,INDEX(Q5658:Q17792="",,),0)-1),"")</f>
        <v>2</v>
      </c>
      <c r="Q5658">
        <v>1</v>
      </c>
      <c r="R5658">
        <f>IF(P5658="","",0)</f>
        <v>0</v>
      </c>
    </row>
    <row r="5659" spans="1:18" x14ac:dyDescent="0.3">
      <c r="A5659" t="s">
        <v>791</v>
      </c>
      <c r="B5659" s="1">
        <v>38971</v>
      </c>
      <c r="C5659" t="s">
        <v>82</v>
      </c>
      <c r="D5659" t="s">
        <v>814</v>
      </c>
      <c r="E5659" t="s">
        <v>815</v>
      </c>
      <c r="G5659" s="6" t="s">
        <v>88</v>
      </c>
      <c r="H5659" t="s">
        <v>116</v>
      </c>
      <c r="I5659" t="s">
        <v>21</v>
      </c>
      <c r="J5659" t="s">
        <v>73</v>
      </c>
      <c r="K5659">
        <v>13.4</v>
      </c>
      <c r="L5659">
        <v>20.8</v>
      </c>
      <c r="M5659" t="s">
        <v>297</v>
      </c>
      <c r="N5659">
        <v>20.8</v>
      </c>
      <c r="O5659" t="s">
        <v>24</v>
      </c>
      <c r="P5659" cm="1">
        <f t="array" ref="P5659">IF(Q5659&gt;0,INDEX(Q5659:Q17793,MATCH(TRUE,INDEX(Q5659:Q17793="",,),0)-1),"")</f>
        <v>2</v>
      </c>
      <c r="Q5659">
        <v>1</v>
      </c>
      <c r="R5659">
        <f>IF(P5659="","",0)</f>
        <v>0</v>
      </c>
    </row>
    <row r="5660" spans="1:18" x14ac:dyDescent="0.3">
      <c r="A5660" t="s">
        <v>791</v>
      </c>
      <c r="B5660" s="1">
        <v>38971</v>
      </c>
      <c r="C5660" t="s">
        <v>82</v>
      </c>
      <c r="D5660" t="s">
        <v>814</v>
      </c>
      <c r="E5660" t="s">
        <v>815</v>
      </c>
      <c r="G5660" s="6" t="s">
        <v>88</v>
      </c>
      <c r="H5660" t="s">
        <v>265</v>
      </c>
      <c r="I5660" t="s">
        <v>21</v>
      </c>
      <c r="J5660" t="s">
        <v>73</v>
      </c>
      <c r="K5660">
        <v>15.4</v>
      </c>
      <c r="L5660">
        <v>21.9</v>
      </c>
      <c r="M5660" t="s">
        <v>297</v>
      </c>
      <c r="N5660">
        <v>21.9</v>
      </c>
      <c r="O5660" t="s">
        <v>24</v>
      </c>
      <c r="P5660" cm="1">
        <f t="array" ref="P5660">IF(Q5660&gt;0,INDEX(Q5660:Q17794,MATCH(TRUE,INDEX(Q5660:Q17794="",,),0)-1),"")</f>
        <v>2</v>
      </c>
      <c r="Q5660">
        <v>1</v>
      </c>
      <c r="R5660">
        <f>IF(P5660="","",0)</f>
        <v>0</v>
      </c>
    </row>
    <row r="5661" spans="1:18" x14ac:dyDescent="0.3">
      <c r="A5661" t="s">
        <v>791</v>
      </c>
      <c r="B5661" s="1">
        <v>38971</v>
      </c>
      <c r="C5661" t="s">
        <v>82</v>
      </c>
      <c r="D5661" t="s">
        <v>814</v>
      </c>
      <c r="E5661" t="s">
        <v>815</v>
      </c>
      <c r="G5661" s="6" t="s">
        <v>88</v>
      </c>
      <c r="H5661" t="s">
        <v>72</v>
      </c>
      <c r="I5661" t="s">
        <v>21</v>
      </c>
      <c r="J5661" t="s">
        <v>73</v>
      </c>
      <c r="K5661">
        <v>56.9</v>
      </c>
      <c r="L5661">
        <v>23.3</v>
      </c>
      <c r="M5661" t="s">
        <v>297</v>
      </c>
      <c r="N5661">
        <v>23.3</v>
      </c>
      <c r="O5661" t="s">
        <v>24</v>
      </c>
      <c r="P5661" cm="1">
        <f t="array" ref="P5661">IF(Q5661&gt;0,INDEX(Q5661:Q17795,MATCH(TRUE,INDEX(Q5661:Q17795="",,),0)-1),"")</f>
        <v>2</v>
      </c>
      <c r="Q5661">
        <v>1</v>
      </c>
      <c r="R5661">
        <f>IF(P5661="","",0)</f>
        <v>0</v>
      </c>
    </row>
    <row r="5662" spans="1:18" x14ac:dyDescent="0.3">
      <c r="A5662" t="s">
        <v>791</v>
      </c>
      <c r="B5662" s="1">
        <v>38971</v>
      </c>
      <c r="C5662" t="s">
        <v>82</v>
      </c>
      <c r="D5662" t="s">
        <v>814</v>
      </c>
      <c r="E5662" t="s">
        <v>815</v>
      </c>
      <c r="G5662" t="s">
        <v>19</v>
      </c>
      <c r="H5662" t="s">
        <v>96</v>
      </c>
      <c r="I5662" t="s">
        <v>21</v>
      </c>
      <c r="J5662" t="s">
        <v>73</v>
      </c>
      <c r="K5662">
        <v>71.7</v>
      </c>
      <c r="L5662">
        <v>23</v>
      </c>
      <c r="M5662" t="s">
        <v>795</v>
      </c>
      <c r="N5662">
        <v>25</v>
      </c>
      <c r="P5662" cm="1">
        <f t="array" ref="P5662">IF(Q5662&gt;0,INDEX(Q5662:Q17796,MATCH(TRUE,INDEX(Q5662:Q17796="",,),0)-1),"")</f>
        <v>2</v>
      </c>
      <c r="Q5662">
        <v>2</v>
      </c>
      <c r="R5662">
        <f>IF(P5662="","",0)</f>
        <v>0</v>
      </c>
    </row>
    <row r="5663" spans="1:18" x14ac:dyDescent="0.3">
      <c r="A5663" t="s">
        <v>791</v>
      </c>
      <c r="B5663" s="1">
        <v>38971</v>
      </c>
      <c r="C5663" t="s">
        <v>82</v>
      </c>
      <c r="D5663" t="s">
        <v>814</v>
      </c>
      <c r="E5663" t="s">
        <v>815</v>
      </c>
      <c r="G5663" t="s">
        <v>19</v>
      </c>
      <c r="H5663" t="s">
        <v>128</v>
      </c>
      <c r="I5663" t="s">
        <v>21</v>
      </c>
      <c r="J5663" t="s">
        <v>73</v>
      </c>
      <c r="K5663">
        <v>348.3</v>
      </c>
      <c r="L5663">
        <v>28.2</v>
      </c>
      <c r="M5663" t="s">
        <v>795</v>
      </c>
      <c r="N5663">
        <v>30</v>
      </c>
      <c r="P5663" cm="1">
        <f t="array" ref="P5663">IF(Q5663&gt;0,INDEX(Q5663:Q17797,MATCH(TRUE,INDEX(Q5663:Q17797="",,),0)-1),"")</f>
        <v>2</v>
      </c>
      <c r="Q5663">
        <v>2</v>
      </c>
      <c r="R5663">
        <f>IF(P5663="","",0)</f>
        <v>0</v>
      </c>
    </row>
    <row r="5664" spans="1:18" x14ac:dyDescent="0.3">
      <c r="A5664" t="s">
        <v>791</v>
      </c>
      <c r="B5664" s="1">
        <v>38971</v>
      </c>
      <c r="C5664" t="s">
        <v>82</v>
      </c>
      <c r="D5664" t="s">
        <v>814</v>
      </c>
      <c r="E5664" t="s">
        <v>815</v>
      </c>
      <c r="G5664" s="6" t="s">
        <v>88</v>
      </c>
      <c r="H5664" t="s">
        <v>418</v>
      </c>
      <c r="I5664" t="s">
        <v>21</v>
      </c>
      <c r="J5664" t="s">
        <v>73</v>
      </c>
      <c r="K5664">
        <v>23.4</v>
      </c>
      <c r="L5664">
        <v>18.7</v>
      </c>
      <c r="M5664" t="s">
        <v>795</v>
      </c>
      <c r="N5664">
        <v>18.7</v>
      </c>
      <c r="P5664" cm="1">
        <f t="array" ref="P5664">IF(Q5664&gt;0,INDEX(Q5664:Q17798,MATCH(TRUE,INDEX(Q5664:Q17798="",,),0)-1),"")</f>
        <v>2</v>
      </c>
      <c r="Q5664">
        <v>2</v>
      </c>
      <c r="R5664">
        <f>IF(P5664="","",0)</f>
        <v>0</v>
      </c>
    </row>
    <row r="5665" spans="1:18" x14ac:dyDescent="0.3">
      <c r="A5665" t="s">
        <v>791</v>
      </c>
      <c r="B5665" s="1">
        <v>38971</v>
      </c>
      <c r="C5665" t="s">
        <v>82</v>
      </c>
      <c r="D5665" t="s">
        <v>814</v>
      </c>
      <c r="E5665" t="s">
        <v>815</v>
      </c>
      <c r="G5665" s="6" t="s">
        <v>88</v>
      </c>
      <c r="H5665" t="s">
        <v>116</v>
      </c>
      <c r="I5665" t="s">
        <v>21</v>
      </c>
      <c r="J5665" t="s">
        <v>73</v>
      </c>
      <c r="K5665">
        <v>13.4</v>
      </c>
      <c r="L5665">
        <v>20.8</v>
      </c>
      <c r="M5665" t="s">
        <v>795</v>
      </c>
      <c r="N5665">
        <v>20.8</v>
      </c>
      <c r="P5665" cm="1">
        <f t="array" ref="P5665">IF(Q5665&gt;0,INDEX(Q5665:Q17799,MATCH(TRUE,INDEX(Q5665:Q17799="",,),0)-1),"")</f>
        <v>2</v>
      </c>
      <c r="Q5665">
        <v>2</v>
      </c>
      <c r="R5665">
        <f>IF(P5665="","",0)</f>
        <v>0</v>
      </c>
    </row>
    <row r="5666" spans="1:18" x14ac:dyDescent="0.3">
      <c r="A5666" t="s">
        <v>791</v>
      </c>
      <c r="B5666" s="1">
        <v>38971</v>
      </c>
      <c r="C5666" t="s">
        <v>82</v>
      </c>
      <c r="D5666" t="s">
        <v>814</v>
      </c>
      <c r="E5666" t="s">
        <v>815</v>
      </c>
      <c r="G5666" s="6" t="s">
        <v>88</v>
      </c>
      <c r="H5666" t="s">
        <v>265</v>
      </c>
      <c r="I5666" t="s">
        <v>21</v>
      </c>
      <c r="J5666" t="s">
        <v>73</v>
      </c>
      <c r="K5666">
        <v>15.4</v>
      </c>
      <c r="L5666">
        <v>21.9</v>
      </c>
      <c r="M5666" t="s">
        <v>795</v>
      </c>
      <c r="N5666">
        <v>21.9</v>
      </c>
      <c r="P5666" cm="1">
        <f t="array" ref="P5666">IF(Q5666&gt;0,INDEX(Q5666:Q17800,MATCH(TRUE,INDEX(Q5666:Q17800="",,),0)-1),"")</f>
        <v>2</v>
      </c>
      <c r="Q5666">
        <v>2</v>
      </c>
      <c r="R5666">
        <f>IF(P5666="","",0)</f>
        <v>0</v>
      </c>
    </row>
    <row r="5667" spans="1:18" x14ac:dyDescent="0.3">
      <c r="A5667" t="s">
        <v>791</v>
      </c>
      <c r="B5667" s="1">
        <v>38971</v>
      </c>
      <c r="C5667" t="s">
        <v>82</v>
      </c>
      <c r="D5667" t="s">
        <v>814</v>
      </c>
      <c r="E5667" t="s">
        <v>815</v>
      </c>
      <c r="G5667" s="6" t="s">
        <v>88</v>
      </c>
      <c r="H5667" t="s">
        <v>72</v>
      </c>
      <c r="I5667" t="s">
        <v>21</v>
      </c>
      <c r="J5667" t="s">
        <v>73</v>
      </c>
      <c r="K5667">
        <v>56.9</v>
      </c>
      <c r="L5667">
        <v>23.3</v>
      </c>
      <c r="M5667" t="s">
        <v>795</v>
      </c>
      <c r="N5667">
        <v>23.3</v>
      </c>
      <c r="P5667" cm="1">
        <f t="array" ref="P5667">IF(Q5667&gt;0,INDEX(Q5667:Q17801,MATCH(TRUE,INDEX(Q5667:Q17801="",,),0)-1),"")</f>
        <v>2</v>
      </c>
      <c r="Q5667">
        <v>2</v>
      </c>
      <c r="R5667">
        <f>IF(P5667="","",0)</f>
        <v>0</v>
      </c>
    </row>
    <row r="5668" spans="1:18" x14ac:dyDescent="0.3">
      <c r="P5668" t="str" cm="1">
        <f t="array" ref="P5668">IF(Q5668&gt;0,INDEX(Q5668:Q17802,MATCH(TRUE,INDEX(Q5668:Q17802="",,),0)-1),"")</f>
        <v/>
      </c>
      <c r="R5668" t="str">
        <f>IF(P5668="","",0)</f>
        <v/>
      </c>
    </row>
    <row r="5669" spans="1:18" x14ac:dyDescent="0.3">
      <c r="A5669" t="s">
        <v>791</v>
      </c>
      <c r="B5669" s="1">
        <v>38971</v>
      </c>
      <c r="C5669" t="s">
        <v>82</v>
      </c>
      <c r="D5669" t="s">
        <v>816</v>
      </c>
      <c r="E5669" t="s">
        <v>817</v>
      </c>
      <c r="G5669" t="s">
        <v>19</v>
      </c>
      <c r="H5669" t="s">
        <v>87</v>
      </c>
      <c r="I5669" t="s">
        <v>21</v>
      </c>
      <c r="J5669" t="s">
        <v>73</v>
      </c>
      <c r="K5669">
        <v>29</v>
      </c>
      <c r="L5669">
        <v>27</v>
      </c>
      <c r="M5669" t="s">
        <v>795</v>
      </c>
      <c r="N5669">
        <v>27</v>
      </c>
      <c r="O5669" t="s">
        <v>24</v>
      </c>
      <c r="P5669" cm="1">
        <f t="array" ref="P5669">IF(Q5669&gt;0,INDEX(Q5669:Q17803,MATCH(TRUE,INDEX(Q5669:Q17803="",,),0)-1),"")</f>
        <v>1</v>
      </c>
      <c r="Q5669">
        <v>1</v>
      </c>
      <c r="R5669">
        <f>IF(P5669="","",0)</f>
        <v>0</v>
      </c>
    </row>
    <row r="5670" spans="1:18" x14ac:dyDescent="0.3">
      <c r="A5670" t="s">
        <v>791</v>
      </c>
      <c r="B5670" s="1">
        <v>38971</v>
      </c>
      <c r="C5670" t="s">
        <v>82</v>
      </c>
      <c r="D5670" t="s">
        <v>816</v>
      </c>
      <c r="E5670" t="s">
        <v>817</v>
      </c>
      <c r="G5670" t="s">
        <v>19</v>
      </c>
      <c r="H5670" t="s">
        <v>101</v>
      </c>
      <c r="I5670" t="s">
        <v>21</v>
      </c>
      <c r="J5670" t="s">
        <v>73</v>
      </c>
      <c r="K5670">
        <v>65</v>
      </c>
      <c r="L5670">
        <v>25</v>
      </c>
      <c r="M5670" t="s">
        <v>795</v>
      </c>
      <c r="N5670">
        <v>25</v>
      </c>
      <c r="O5670" t="s">
        <v>24</v>
      </c>
      <c r="P5670" cm="1">
        <f t="array" ref="P5670">IF(Q5670&gt;0,INDEX(Q5670:Q17804,MATCH(TRUE,INDEX(Q5670:Q17804="",,),0)-1),"")</f>
        <v>1</v>
      </c>
      <c r="Q5670">
        <v>1</v>
      </c>
      <c r="R5670">
        <f>IF(P5670="","",0)</f>
        <v>0</v>
      </c>
    </row>
    <row r="5671" spans="1:18" x14ac:dyDescent="0.3">
      <c r="A5671" t="s">
        <v>791</v>
      </c>
      <c r="B5671" s="1">
        <v>38971</v>
      </c>
      <c r="C5671" t="s">
        <v>82</v>
      </c>
      <c r="D5671" t="s">
        <v>816</v>
      </c>
      <c r="E5671" t="s">
        <v>817</v>
      </c>
      <c r="G5671" t="s">
        <v>19</v>
      </c>
      <c r="H5671" t="s">
        <v>72</v>
      </c>
      <c r="I5671" t="s">
        <v>21</v>
      </c>
      <c r="J5671" t="s">
        <v>73</v>
      </c>
      <c r="K5671">
        <v>98</v>
      </c>
      <c r="L5671">
        <v>24</v>
      </c>
      <c r="M5671" t="s">
        <v>795</v>
      </c>
      <c r="N5671">
        <v>25</v>
      </c>
      <c r="O5671" t="s">
        <v>24</v>
      </c>
      <c r="P5671" cm="1">
        <f t="array" ref="P5671">IF(Q5671&gt;0,INDEX(Q5671:Q17805,MATCH(TRUE,INDEX(Q5671:Q17805="",,),0)-1),"")</f>
        <v>1</v>
      </c>
      <c r="Q5671">
        <v>1</v>
      </c>
      <c r="R5671">
        <f>IF(P5671="","",0)</f>
        <v>0</v>
      </c>
    </row>
    <row r="5672" spans="1:18" x14ac:dyDescent="0.3">
      <c r="A5672" t="s">
        <v>791</v>
      </c>
      <c r="B5672" s="1">
        <v>38971</v>
      </c>
      <c r="C5672" t="s">
        <v>82</v>
      </c>
      <c r="D5672" t="s">
        <v>816</v>
      </c>
      <c r="E5672" t="s">
        <v>817</v>
      </c>
      <c r="G5672" s="6" t="s">
        <v>88</v>
      </c>
      <c r="H5672" t="s">
        <v>72</v>
      </c>
      <c r="I5672" t="s">
        <v>45</v>
      </c>
      <c r="J5672" t="s">
        <v>93</v>
      </c>
      <c r="K5672">
        <v>1.3</v>
      </c>
      <c r="L5672">
        <v>162</v>
      </c>
      <c r="M5672" t="s">
        <v>795</v>
      </c>
      <c r="N5672">
        <v>162</v>
      </c>
      <c r="O5672" t="s">
        <v>24</v>
      </c>
      <c r="P5672" cm="1">
        <f t="array" ref="P5672">IF(Q5672&gt;0,INDEX(Q5672:Q17806,MATCH(TRUE,INDEX(Q5672:Q17806="",,),0)-1),"")</f>
        <v>1</v>
      </c>
      <c r="Q5672">
        <v>1</v>
      </c>
      <c r="R5672">
        <f>IF(P5672="","",0)</f>
        <v>0</v>
      </c>
    </row>
    <row r="5673" spans="1:18" x14ac:dyDescent="0.3">
      <c r="A5673" t="s">
        <v>791</v>
      </c>
      <c r="B5673" s="1">
        <v>38971</v>
      </c>
      <c r="C5673" t="s">
        <v>82</v>
      </c>
      <c r="D5673" t="s">
        <v>816</v>
      </c>
      <c r="E5673" t="s">
        <v>817</v>
      </c>
      <c r="G5673" s="6" t="s">
        <v>88</v>
      </c>
      <c r="H5673" t="s">
        <v>96</v>
      </c>
      <c r="I5673" t="s">
        <v>21</v>
      </c>
      <c r="J5673" t="s">
        <v>73</v>
      </c>
      <c r="K5673">
        <v>5</v>
      </c>
      <c r="L5673">
        <v>24</v>
      </c>
      <c r="M5673" t="s">
        <v>795</v>
      </c>
      <c r="N5673">
        <v>24</v>
      </c>
      <c r="O5673" t="s">
        <v>24</v>
      </c>
      <c r="P5673" cm="1">
        <f t="array" ref="P5673">IF(Q5673&gt;0,INDEX(Q5673:Q17807,MATCH(TRUE,INDEX(Q5673:Q17807="",,),0)-1),"")</f>
        <v>1</v>
      </c>
      <c r="Q5673">
        <v>1</v>
      </c>
      <c r="R5673">
        <f>IF(P5673="","",0)</f>
        <v>0</v>
      </c>
    </row>
    <row r="5674" spans="1:18" x14ac:dyDescent="0.3">
      <c r="P5674" t="str" cm="1">
        <f t="array" ref="P5674">IF(Q5674&gt;0,INDEX(Q5674:Q17808,MATCH(TRUE,INDEX(Q5674:Q17808="",,),0)-1),"")</f>
        <v/>
      </c>
      <c r="R5674" t="str">
        <f>IF(P5674="","",0)</f>
        <v/>
      </c>
    </row>
    <row r="5675" spans="1:18" x14ac:dyDescent="0.3">
      <c r="A5675" t="s">
        <v>791</v>
      </c>
      <c r="B5675" s="1">
        <v>38971</v>
      </c>
      <c r="C5675" t="s">
        <v>82</v>
      </c>
      <c r="D5675" t="s">
        <v>818</v>
      </c>
      <c r="E5675" t="s">
        <v>819</v>
      </c>
      <c r="G5675" t="s">
        <v>19</v>
      </c>
      <c r="H5675" t="s">
        <v>116</v>
      </c>
      <c r="I5675" t="s">
        <v>21</v>
      </c>
      <c r="J5675" t="s">
        <v>73</v>
      </c>
      <c r="K5675">
        <v>114</v>
      </c>
      <c r="L5675">
        <v>27</v>
      </c>
      <c r="M5675" t="s">
        <v>795</v>
      </c>
      <c r="N5675">
        <v>30</v>
      </c>
      <c r="O5675" t="s">
        <v>24</v>
      </c>
      <c r="P5675" cm="1">
        <f t="array" ref="P5675">IF(Q5675&gt;0,INDEX(Q5675:Q17809,MATCH(TRUE,INDEX(Q5675:Q17809="",,),0)-1),"")</f>
        <v>1</v>
      </c>
      <c r="Q5675">
        <v>1</v>
      </c>
      <c r="R5675">
        <f>IF(P5675="","",0)</f>
        <v>0</v>
      </c>
    </row>
    <row r="5676" spans="1:18" x14ac:dyDescent="0.3">
      <c r="A5676" t="s">
        <v>791</v>
      </c>
      <c r="B5676" s="1">
        <v>38971</v>
      </c>
      <c r="C5676" t="s">
        <v>82</v>
      </c>
      <c r="D5676" t="s">
        <v>818</v>
      </c>
      <c r="E5676" t="s">
        <v>819</v>
      </c>
      <c r="G5676" t="s">
        <v>19</v>
      </c>
      <c r="H5676" t="s">
        <v>265</v>
      </c>
      <c r="I5676" t="s">
        <v>21</v>
      </c>
      <c r="J5676" t="s">
        <v>73</v>
      </c>
      <c r="K5676">
        <v>119</v>
      </c>
      <c r="L5676">
        <v>32</v>
      </c>
      <c r="M5676" t="s">
        <v>795</v>
      </c>
      <c r="N5676">
        <v>32</v>
      </c>
      <c r="O5676" t="s">
        <v>24</v>
      </c>
      <c r="P5676" cm="1">
        <f t="array" ref="P5676">IF(Q5676&gt;0,INDEX(Q5676:Q17810,MATCH(TRUE,INDEX(Q5676:Q17810="",,),0)-1),"")</f>
        <v>1</v>
      </c>
      <c r="Q5676">
        <v>1</v>
      </c>
      <c r="R5676">
        <f>IF(P5676="","",0)</f>
        <v>0</v>
      </c>
    </row>
    <row r="5677" spans="1:18" x14ac:dyDescent="0.3">
      <c r="A5677" t="s">
        <v>791</v>
      </c>
      <c r="B5677" s="1">
        <v>38971</v>
      </c>
      <c r="C5677" t="s">
        <v>82</v>
      </c>
      <c r="D5677" t="s">
        <v>818</v>
      </c>
      <c r="E5677" t="s">
        <v>819</v>
      </c>
      <c r="G5677" t="s">
        <v>19</v>
      </c>
      <c r="H5677" t="s">
        <v>87</v>
      </c>
      <c r="I5677" t="s">
        <v>21</v>
      </c>
      <c r="J5677" t="s">
        <v>73</v>
      </c>
      <c r="K5677">
        <v>102</v>
      </c>
      <c r="L5677">
        <v>26</v>
      </c>
      <c r="M5677" t="s">
        <v>795</v>
      </c>
      <c r="N5677">
        <v>30</v>
      </c>
      <c r="O5677" t="s">
        <v>24</v>
      </c>
      <c r="P5677" cm="1">
        <f t="array" ref="P5677">IF(Q5677&gt;0,INDEX(Q5677:Q17811,MATCH(TRUE,INDEX(Q5677:Q17811="",,),0)-1),"")</f>
        <v>1</v>
      </c>
      <c r="Q5677">
        <v>1</v>
      </c>
      <c r="R5677">
        <f>IF(P5677="","",0)</f>
        <v>0</v>
      </c>
    </row>
    <row r="5678" spans="1:18" x14ac:dyDescent="0.3">
      <c r="A5678" t="s">
        <v>791</v>
      </c>
      <c r="B5678" s="1">
        <v>38971</v>
      </c>
      <c r="C5678" t="s">
        <v>82</v>
      </c>
      <c r="D5678" t="s">
        <v>818</v>
      </c>
      <c r="E5678" t="s">
        <v>819</v>
      </c>
      <c r="G5678" t="s">
        <v>19</v>
      </c>
      <c r="H5678" t="s">
        <v>72</v>
      </c>
      <c r="I5678" t="s">
        <v>21</v>
      </c>
      <c r="J5678" t="s">
        <v>73</v>
      </c>
      <c r="K5678">
        <v>529</v>
      </c>
      <c r="L5678">
        <v>26</v>
      </c>
      <c r="M5678" t="s">
        <v>795</v>
      </c>
      <c r="N5678">
        <v>27</v>
      </c>
      <c r="O5678" t="s">
        <v>24</v>
      </c>
      <c r="P5678" cm="1">
        <f t="array" ref="P5678">IF(Q5678&gt;0,INDEX(Q5678:Q17812,MATCH(TRUE,INDEX(Q5678:Q17812="",,),0)-1),"")</f>
        <v>1</v>
      </c>
      <c r="Q5678">
        <v>1</v>
      </c>
      <c r="R5678">
        <f>IF(P5678="","",0)</f>
        <v>0</v>
      </c>
    </row>
    <row r="5679" spans="1:18" x14ac:dyDescent="0.3">
      <c r="A5679" t="s">
        <v>791</v>
      </c>
      <c r="B5679" s="1">
        <v>38971</v>
      </c>
      <c r="C5679" t="s">
        <v>82</v>
      </c>
      <c r="D5679" t="s">
        <v>818</v>
      </c>
      <c r="E5679" t="s">
        <v>819</v>
      </c>
      <c r="G5679" s="6" t="s">
        <v>88</v>
      </c>
      <c r="H5679" t="s">
        <v>72</v>
      </c>
      <c r="I5679" t="s">
        <v>45</v>
      </c>
      <c r="J5679" t="s">
        <v>93</v>
      </c>
      <c r="K5679">
        <v>6.2</v>
      </c>
      <c r="L5679">
        <v>165</v>
      </c>
      <c r="M5679" t="s">
        <v>795</v>
      </c>
      <c r="N5679">
        <v>165</v>
      </c>
      <c r="O5679" t="s">
        <v>24</v>
      </c>
      <c r="P5679" cm="1">
        <f t="array" ref="P5679">IF(Q5679&gt;0,INDEX(Q5679:Q17813,MATCH(TRUE,INDEX(Q5679:Q17813="",,),0)-1),"")</f>
        <v>1</v>
      </c>
      <c r="Q5679">
        <v>1</v>
      </c>
      <c r="R5679">
        <f>IF(P5679="","",0)</f>
        <v>0</v>
      </c>
    </row>
    <row r="5680" spans="1:18" x14ac:dyDescent="0.3">
      <c r="A5680" t="s">
        <v>791</v>
      </c>
      <c r="B5680" s="1">
        <v>38971</v>
      </c>
      <c r="C5680" t="s">
        <v>82</v>
      </c>
      <c r="D5680" t="s">
        <v>818</v>
      </c>
      <c r="E5680" t="s">
        <v>819</v>
      </c>
      <c r="G5680" s="6" t="s">
        <v>88</v>
      </c>
      <c r="H5680" t="s">
        <v>96</v>
      </c>
      <c r="I5680" t="s">
        <v>21</v>
      </c>
      <c r="J5680" t="s">
        <v>73</v>
      </c>
      <c r="K5680">
        <v>5</v>
      </c>
      <c r="L5680">
        <v>23</v>
      </c>
      <c r="M5680" t="s">
        <v>795</v>
      </c>
      <c r="N5680">
        <v>23</v>
      </c>
      <c r="O5680" t="s">
        <v>24</v>
      </c>
      <c r="P5680" cm="1">
        <f t="array" ref="P5680">IF(Q5680&gt;0,INDEX(Q5680:Q17814,MATCH(TRUE,INDEX(Q5680:Q17814="",,),0)-1),"")</f>
        <v>1</v>
      </c>
      <c r="Q5680">
        <v>1</v>
      </c>
      <c r="R5680">
        <f>IF(P5680="","",0)</f>
        <v>0</v>
      </c>
    </row>
    <row r="5681" spans="1:18" x14ac:dyDescent="0.3">
      <c r="P5681" t="str" cm="1">
        <f t="array" ref="P5681">IF(Q5681&gt;0,INDEX(Q5681:Q17815,MATCH(TRUE,INDEX(Q5681:Q17815="",,),0)-1),"")</f>
        <v/>
      </c>
      <c r="R5681" t="str">
        <f>IF(P5681="","",0)</f>
        <v/>
      </c>
    </row>
    <row r="5682" spans="1:18" x14ac:dyDescent="0.3">
      <c r="A5682" t="s">
        <v>791</v>
      </c>
      <c r="B5682" s="1">
        <v>38971</v>
      </c>
      <c r="C5682" t="s">
        <v>82</v>
      </c>
      <c r="D5682" t="s">
        <v>820</v>
      </c>
      <c r="E5682" t="s">
        <v>821</v>
      </c>
      <c r="G5682" t="s">
        <v>19</v>
      </c>
      <c r="H5682" t="s">
        <v>95</v>
      </c>
      <c r="I5682" t="s">
        <v>21</v>
      </c>
      <c r="J5682" t="s">
        <v>73</v>
      </c>
      <c r="K5682">
        <v>1135</v>
      </c>
      <c r="L5682">
        <v>54</v>
      </c>
      <c r="M5682" t="s">
        <v>798</v>
      </c>
      <c r="N5682">
        <v>55.27</v>
      </c>
      <c r="O5682" t="s">
        <v>24</v>
      </c>
      <c r="P5682" cm="1">
        <f t="array" ref="P5682">IF(Q5682&gt;0,INDEX(Q5682:Q17816,MATCH(TRUE,INDEX(Q5682:Q17816="",,),0)-1),"")</f>
        <v>1</v>
      </c>
      <c r="Q5682">
        <v>1</v>
      </c>
      <c r="R5682">
        <f>IF(P5682="","",0)</f>
        <v>0</v>
      </c>
    </row>
    <row r="5683" spans="1:18" x14ac:dyDescent="0.3">
      <c r="A5683" t="s">
        <v>791</v>
      </c>
      <c r="B5683" s="1">
        <v>38971</v>
      </c>
      <c r="C5683" t="s">
        <v>82</v>
      </c>
      <c r="D5683" t="s">
        <v>820</v>
      </c>
      <c r="E5683" t="s">
        <v>821</v>
      </c>
      <c r="G5683" s="6" t="s">
        <v>88</v>
      </c>
      <c r="H5683" t="s">
        <v>128</v>
      </c>
      <c r="I5683" t="s">
        <v>21</v>
      </c>
      <c r="J5683" t="s">
        <v>73</v>
      </c>
      <c r="K5683">
        <v>14</v>
      </c>
      <c r="L5683">
        <v>18.600000000000001</v>
      </c>
      <c r="M5683" t="s">
        <v>798</v>
      </c>
      <c r="N5683">
        <v>18.600000000000001</v>
      </c>
      <c r="O5683" t="s">
        <v>24</v>
      </c>
      <c r="P5683" cm="1">
        <f t="array" ref="P5683">IF(Q5683&gt;0,INDEX(Q5683:Q17817,MATCH(TRUE,INDEX(Q5683:Q17817="",,),0)-1),"")</f>
        <v>1</v>
      </c>
      <c r="Q5683">
        <v>1</v>
      </c>
      <c r="R5683">
        <f>IF(P5683="","",0)</f>
        <v>0</v>
      </c>
    </row>
    <row r="5684" spans="1:18" x14ac:dyDescent="0.3">
      <c r="A5684" t="s">
        <v>791</v>
      </c>
      <c r="B5684" s="1">
        <v>38971</v>
      </c>
      <c r="C5684" t="s">
        <v>82</v>
      </c>
      <c r="D5684" t="s">
        <v>820</v>
      </c>
      <c r="E5684" t="s">
        <v>821</v>
      </c>
      <c r="G5684" s="6" t="s">
        <v>88</v>
      </c>
      <c r="H5684" t="s">
        <v>336</v>
      </c>
      <c r="I5684" t="s">
        <v>21</v>
      </c>
      <c r="J5684" t="s">
        <v>73</v>
      </c>
      <c r="K5684">
        <v>55</v>
      </c>
      <c r="L5684">
        <v>15</v>
      </c>
      <c r="M5684" t="s">
        <v>798</v>
      </c>
      <c r="N5684">
        <v>15</v>
      </c>
      <c r="O5684" t="s">
        <v>24</v>
      </c>
      <c r="P5684" cm="1">
        <f t="array" ref="P5684">IF(Q5684&gt;0,INDEX(Q5684:Q17818,MATCH(TRUE,INDEX(Q5684:Q17818="",,),0)-1),"")</f>
        <v>1</v>
      </c>
      <c r="Q5684">
        <v>1</v>
      </c>
      <c r="R5684">
        <f>IF(P5684="","",0)</f>
        <v>0</v>
      </c>
    </row>
    <row r="5685" spans="1:18" x14ac:dyDescent="0.3">
      <c r="P5685" t="str" cm="1">
        <f t="array" ref="P5685">IF(Q5685&gt;0,INDEX(Q5685:Q17819,MATCH(TRUE,INDEX(Q5685:Q17819="",,),0)-1),"")</f>
        <v/>
      </c>
      <c r="R5685" t="str">
        <f>IF(P5685="","",0)</f>
        <v/>
      </c>
    </row>
    <row r="5686" spans="1:18" x14ac:dyDescent="0.3">
      <c r="A5686" t="s">
        <v>791</v>
      </c>
      <c r="B5686" s="1">
        <v>38971</v>
      </c>
      <c r="C5686" t="s">
        <v>82</v>
      </c>
      <c r="D5686" t="s">
        <v>822</v>
      </c>
      <c r="E5686" t="s">
        <v>823</v>
      </c>
      <c r="G5686" t="s">
        <v>19</v>
      </c>
      <c r="H5686" t="s">
        <v>128</v>
      </c>
      <c r="I5686" t="s">
        <v>21</v>
      </c>
      <c r="J5686" t="s">
        <v>73</v>
      </c>
      <c r="K5686">
        <v>80</v>
      </c>
      <c r="L5686">
        <v>11.6</v>
      </c>
      <c r="M5686" t="s">
        <v>798</v>
      </c>
      <c r="N5686">
        <v>22.1</v>
      </c>
      <c r="O5686" t="s">
        <v>24</v>
      </c>
      <c r="P5686" cm="1">
        <f t="array" ref="P5686">IF(Q5686&gt;0,INDEX(Q5686:Q17820,MATCH(TRUE,INDEX(Q5686:Q17820="",,),0)-1),"")</f>
        <v>2</v>
      </c>
      <c r="Q5686">
        <v>1</v>
      </c>
      <c r="R5686">
        <f>IF(P5686="","",0)</f>
        <v>0</v>
      </c>
    </row>
    <row r="5687" spans="1:18" x14ac:dyDescent="0.3">
      <c r="A5687" t="s">
        <v>791</v>
      </c>
      <c r="B5687" s="1">
        <v>38971</v>
      </c>
      <c r="C5687" t="s">
        <v>82</v>
      </c>
      <c r="D5687" t="s">
        <v>822</v>
      </c>
      <c r="E5687" t="s">
        <v>823</v>
      </c>
      <c r="G5687" t="s">
        <v>19</v>
      </c>
      <c r="H5687" t="s">
        <v>95</v>
      </c>
      <c r="I5687" t="s">
        <v>21</v>
      </c>
      <c r="J5687" t="s">
        <v>73</v>
      </c>
      <c r="K5687">
        <v>750</v>
      </c>
      <c r="L5687">
        <v>20.399999999999999</v>
      </c>
      <c r="M5687" t="s">
        <v>798</v>
      </c>
      <c r="N5687">
        <v>21.57</v>
      </c>
      <c r="O5687" t="s">
        <v>24</v>
      </c>
      <c r="P5687" cm="1">
        <f t="array" ref="P5687">IF(Q5687&gt;0,INDEX(Q5687:Q17821,MATCH(TRUE,INDEX(Q5687:Q17821="",,),0)-1),"")</f>
        <v>2</v>
      </c>
      <c r="Q5687">
        <v>1</v>
      </c>
      <c r="R5687">
        <f>IF(P5687="","",0)</f>
        <v>0</v>
      </c>
    </row>
    <row r="5688" spans="1:18" x14ac:dyDescent="0.3">
      <c r="A5688" t="s">
        <v>791</v>
      </c>
      <c r="B5688" s="1">
        <v>38971</v>
      </c>
      <c r="C5688" t="s">
        <v>82</v>
      </c>
      <c r="D5688" t="s">
        <v>822</v>
      </c>
      <c r="E5688" t="s">
        <v>823</v>
      </c>
      <c r="G5688" t="s">
        <v>19</v>
      </c>
      <c r="H5688" t="s">
        <v>128</v>
      </c>
      <c r="I5688" t="s">
        <v>21</v>
      </c>
      <c r="J5688" t="s">
        <v>73</v>
      </c>
      <c r="K5688">
        <v>80</v>
      </c>
      <c r="L5688">
        <v>11.6</v>
      </c>
      <c r="M5688" t="s">
        <v>297</v>
      </c>
      <c r="N5688">
        <v>12.62</v>
      </c>
      <c r="P5688" cm="1">
        <f t="array" ref="P5688">IF(Q5688&gt;0,INDEX(Q5688:Q17822,MATCH(TRUE,INDEX(Q5688:Q17822="",,),0)-1),"")</f>
        <v>2</v>
      </c>
      <c r="Q5688">
        <v>2</v>
      </c>
      <c r="R5688">
        <f>IF(P5688="","",0)</f>
        <v>0</v>
      </c>
    </row>
    <row r="5689" spans="1:18" x14ac:dyDescent="0.3">
      <c r="A5689" t="s">
        <v>791</v>
      </c>
      <c r="B5689" s="1">
        <v>38971</v>
      </c>
      <c r="C5689" t="s">
        <v>82</v>
      </c>
      <c r="D5689" t="s">
        <v>822</v>
      </c>
      <c r="E5689" t="s">
        <v>823</v>
      </c>
      <c r="G5689" t="s">
        <v>19</v>
      </c>
      <c r="H5689" t="s">
        <v>95</v>
      </c>
      <c r="I5689" t="s">
        <v>21</v>
      </c>
      <c r="J5689" t="s">
        <v>73</v>
      </c>
      <c r="K5689">
        <v>750</v>
      </c>
      <c r="L5689">
        <v>20.399999999999999</v>
      </c>
      <c r="M5689" t="s">
        <v>297</v>
      </c>
      <c r="N5689">
        <v>20.399999999999999</v>
      </c>
      <c r="P5689" cm="1">
        <f t="array" ref="P5689">IF(Q5689&gt;0,INDEX(Q5689:Q17823,MATCH(TRUE,INDEX(Q5689:Q17823="",,),0)-1),"")</f>
        <v>2</v>
      </c>
      <c r="Q5689">
        <v>2</v>
      </c>
      <c r="R5689">
        <f>IF(P5689="","",0)</f>
        <v>0</v>
      </c>
    </row>
    <row r="5690" spans="1:18" x14ac:dyDescent="0.3">
      <c r="P5690" t="str" cm="1">
        <f t="array" ref="P5690">IF(Q5690&gt;0,INDEX(Q5690:Q17824,MATCH(TRUE,INDEX(Q5690:Q17824="",,),0)-1),"")</f>
        <v/>
      </c>
      <c r="R5690" t="str">
        <f>IF(P5690="","",0)</f>
        <v/>
      </c>
    </row>
    <row r="5691" spans="1:18" x14ac:dyDescent="0.3">
      <c r="A5691" t="s">
        <v>791</v>
      </c>
      <c r="B5691" s="1">
        <v>38894</v>
      </c>
      <c r="C5691" t="s">
        <v>82</v>
      </c>
      <c r="D5691" t="s">
        <v>824</v>
      </c>
      <c r="E5691" t="s">
        <v>825</v>
      </c>
      <c r="G5691" t="s">
        <v>19</v>
      </c>
      <c r="H5691" t="s">
        <v>128</v>
      </c>
      <c r="I5691" t="s">
        <v>21</v>
      </c>
      <c r="J5691" t="s">
        <v>73</v>
      </c>
      <c r="K5691">
        <v>412.5</v>
      </c>
      <c r="L5691">
        <v>33</v>
      </c>
      <c r="M5691" t="s">
        <v>579</v>
      </c>
      <c r="N5691">
        <v>33</v>
      </c>
      <c r="O5691" t="s">
        <v>24</v>
      </c>
      <c r="P5691" cm="1">
        <f t="array" ref="P5691">IF(Q5691&gt;0,INDEX(Q5691:Q17825,MATCH(TRUE,INDEX(Q5691:Q17825="",,),0)-1),"")</f>
        <v>2</v>
      </c>
      <c r="Q5691">
        <v>1</v>
      </c>
      <c r="R5691">
        <f>IF(P5691="","",0)</f>
        <v>0</v>
      </c>
    </row>
    <row r="5692" spans="1:18" x14ac:dyDescent="0.3">
      <c r="A5692" t="s">
        <v>791</v>
      </c>
      <c r="B5692" s="1">
        <v>38894</v>
      </c>
      <c r="C5692" t="s">
        <v>82</v>
      </c>
      <c r="D5692" t="s">
        <v>824</v>
      </c>
      <c r="E5692" t="s">
        <v>825</v>
      </c>
      <c r="G5692" t="s">
        <v>19</v>
      </c>
      <c r="H5692" t="s">
        <v>116</v>
      </c>
      <c r="I5692" t="s">
        <v>21</v>
      </c>
      <c r="J5692" t="s">
        <v>73</v>
      </c>
      <c r="K5692">
        <v>142.80000000000001</v>
      </c>
      <c r="L5692">
        <v>20</v>
      </c>
      <c r="M5692" t="s">
        <v>579</v>
      </c>
      <c r="N5692">
        <v>70.040000000000006</v>
      </c>
      <c r="O5692" t="s">
        <v>24</v>
      </c>
      <c r="P5692" cm="1">
        <f t="array" ref="P5692">IF(Q5692&gt;0,INDEX(Q5692:Q17826,MATCH(TRUE,INDEX(Q5692:Q17826="",,),0)-1),"")</f>
        <v>2</v>
      </c>
      <c r="Q5692">
        <v>1</v>
      </c>
      <c r="R5692">
        <f>IF(P5692="","",0)</f>
        <v>0</v>
      </c>
    </row>
    <row r="5693" spans="1:18" x14ac:dyDescent="0.3">
      <c r="A5693" t="s">
        <v>791</v>
      </c>
      <c r="B5693" s="1">
        <v>38894</v>
      </c>
      <c r="C5693" t="s">
        <v>82</v>
      </c>
      <c r="D5693" t="s">
        <v>824</v>
      </c>
      <c r="E5693" t="s">
        <v>825</v>
      </c>
      <c r="G5693" s="6" t="s">
        <v>88</v>
      </c>
      <c r="H5693" t="s">
        <v>96</v>
      </c>
      <c r="I5693" t="s">
        <v>21</v>
      </c>
      <c r="J5693" t="s">
        <v>73</v>
      </c>
      <c r="K5693">
        <v>48.1</v>
      </c>
      <c r="L5693">
        <v>21</v>
      </c>
      <c r="M5693" t="s">
        <v>579</v>
      </c>
      <c r="N5693">
        <v>21</v>
      </c>
      <c r="O5693" t="s">
        <v>24</v>
      </c>
      <c r="P5693" cm="1">
        <f t="array" ref="P5693">IF(Q5693&gt;0,INDEX(Q5693:Q17827,MATCH(TRUE,INDEX(Q5693:Q17827="",,),0)-1),"")</f>
        <v>2</v>
      </c>
      <c r="Q5693">
        <v>1</v>
      </c>
      <c r="R5693">
        <f>IF(P5693="","",0)</f>
        <v>0</v>
      </c>
    </row>
    <row r="5694" spans="1:18" x14ac:dyDescent="0.3">
      <c r="A5694" t="s">
        <v>791</v>
      </c>
      <c r="B5694" s="1">
        <v>38894</v>
      </c>
      <c r="C5694" t="s">
        <v>82</v>
      </c>
      <c r="D5694" t="s">
        <v>824</v>
      </c>
      <c r="E5694" t="s">
        <v>825</v>
      </c>
      <c r="G5694" s="6" t="s">
        <v>88</v>
      </c>
      <c r="H5694" t="s">
        <v>265</v>
      </c>
      <c r="I5694" t="s">
        <v>21</v>
      </c>
      <c r="J5694" t="s">
        <v>73</v>
      </c>
      <c r="K5694">
        <v>76.900000000000006</v>
      </c>
      <c r="L5694">
        <v>26.8</v>
      </c>
      <c r="M5694" t="s">
        <v>579</v>
      </c>
      <c r="N5694">
        <v>26.8</v>
      </c>
      <c r="O5694" t="s">
        <v>24</v>
      </c>
      <c r="P5694" cm="1">
        <f t="array" ref="P5694">IF(Q5694&gt;0,INDEX(Q5694:Q17828,MATCH(TRUE,INDEX(Q5694:Q17828="",,),0)-1),"")</f>
        <v>2</v>
      </c>
      <c r="Q5694">
        <v>1</v>
      </c>
      <c r="R5694">
        <f>IF(P5694="","",0)</f>
        <v>0</v>
      </c>
    </row>
    <row r="5695" spans="1:18" x14ac:dyDescent="0.3">
      <c r="A5695" t="s">
        <v>791</v>
      </c>
      <c r="B5695" s="1">
        <v>38894</v>
      </c>
      <c r="C5695" t="s">
        <v>82</v>
      </c>
      <c r="D5695" t="s">
        <v>824</v>
      </c>
      <c r="E5695" t="s">
        <v>825</v>
      </c>
      <c r="G5695" s="6" t="s">
        <v>88</v>
      </c>
      <c r="H5695" t="s">
        <v>72</v>
      </c>
      <c r="I5695" t="s">
        <v>21</v>
      </c>
      <c r="J5695" t="s">
        <v>73</v>
      </c>
      <c r="K5695">
        <v>81</v>
      </c>
      <c r="L5695">
        <v>19.5</v>
      </c>
      <c r="M5695" t="s">
        <v>579</v>
      </c>
      <c r="N5695">
        <v>19.5</v>
      </c>
      <c r="O5695" t="s">
        <v>24</v>
      </c>
      <c r="P5695" cm="1">
        <f t="array" ref="P5695">IF(Q5695&gt;0,INDEX(Q5695:Q17829,MATCH(TRUE,INDEX(Q5695:Q17829="",,),0)-1),"")</f>
        <v>2</v>
      </c>
      <c r="Q5695">
        <v>1</v>
      </c>
      <c r="R5695">
        <f>IF(P5695="","",0)</f>
        <v>0</v>
      </c>
    </row>
    <row r="5696" spans="1:18" x14ac:dyDescent="0.3">
      <c r="A5696" t="s">
        <v>791</v>
      </c>
      <c r="B5696" s="1">
        <v>38894</v>
      </c>
      <c r="C5696" t="s">
        <v>82</v>
      </c>
      <c r="D5696" t="s">
        <v>824</v>
      </c>
      <c r="E5696" t="s">
        <v>825</v>
      </c>
      <c r="G5696" t="s">
        <v>19</v>
      </c>
      <c r="H5696" t="s">
        <v>128</v>
      </c>
      <c r="I5696" t="s">
        <v>21</v>
      </c>
      <c r="J5696" t="s">
        <v>73</v>
      </c>
      <c r="K5696">
        <v>412.5</v>
      </c>
      <c r="L5696">
        <v>33</v>
      </c>
      <c r="M5696" t="s">
        <v>547</v>
      </c>
      <c r="N5696">
        <v>42.5</v>
      </c>
      <c r="P5696" cm="1">
        <f t="array" ref="P5696">IF(Q5696&gt;0,INDEX(Q5696:Q17830,MATCH(TRUE,INDEX(Q5696:Q17830="",,),0)-1),"")</f>
        <v>2</v>
      </c>
      <c r="Q5696">
        <v>2</v>
      </c>
      <c r="R5696">
        <f>IF(P5696="","",0)</f>
        <v>0</v>
      </c>
    </row>
    <row r="5697" spans="1:18" x14ac:dyDescent="0.3">
      <c r="A5697" t="s">
        <v>791</v>
      </c>
      <c r="B5697" s="1">
        <v>38894</v>
      </c>
      <c r="C5697" t="s">
        <v>82</v>
      </c>
      <c r="D5697" t="s">
        <v>824</v>
      </c>
      <c r="E5697" t="s">
        <v>825</v>
      </c>
      <c r="G5697" t="s">
        <v>19</v>
      </c>
      <c r="H5697" t="s">
        <v>116</v>
      </c>
      <c r="I5697" t="s">
        <v>21</v>
      </c>
      <c r="J5697" t="s">
        <v>73</v>
      </c>
      <c r="K5697">
        <v>142.80000000000001</v>
      </c>
      <c r="L5697">
        <v>20</v>
      </c>
      <c r="M5697" t="s">
        <v>547</v>
      </c>
      <c r="N5697">
        <v>32.5</v>
      </c>
      <c r="P5697" cm="1">
        <f t="array" ref="P5697">IF(Q5697&gt;0,INDEX(Q5697:Q17831,MATCH(TRUE,INDEX(Q5697:Q17831="",,),0)-1),"")</f>
        <v>2</v>
      </c>
      <c r="Q5697">
        <v>2</v>
      </c>
      <c r="R5697">
        <f>IF(P5697="","",0)</f>
        <v>0</v>
      </c>
    </row>
    <row r="5698" spans="1:18" x14ac:dyDescent="0.3">
      <c r="A5698" t="s">
        <v>791</v>
      </c>
      <c r="B5698" s="1">
        <v>38894</v>
      </c>
      <c r="C5698" t="s">
        <v>82</v>
      </c>
      <c r="D5698" t="s">
        <v>824</v>
      </c>
      <c r="E5698" t="s">
        <v>825</v>
      </c>
      <c r="G5698" s="6" t="s">
        <v>88</v>
      </c>
      <c r="H5698" t="s">
        <v>96</v>
      </c>
      <c r="I5698" t="s">
        <v>21</v>
      </c>
      <c r="J5698" t="s">
        <v>73</v>
      </c>
      <c r="K5698">
        <v>48.1</v>
      </c>
      <c r="L5698">
        <v>21</v>
      </c>
      <c r="M5698" t="s">
        <v>547</v>
      </c>
      <c r="N5698">
        <v>21</v>
      </c>
      <c r="P5698" cm="1">
        <f t="array" ref="P5698">IF(Q5698&gt;0,INDEX(Q5698:Q17832,MATCH(TRUE,INDEX(Q5698:Q17832="",,),0)-1),"")</f>
        <v>2</v>
      </c>
      <c r="Q5698">
        <v>2</v>
      </c>
      <c r="R5698">
        <f>IF(P5698="","",0)</f>
        <v>0</v>
      </c>
    </row>
    <row r="5699" spans="1:18" x14ac:dyDescent="0.3">
      <c r="A5699" t="s">
        <v>791</v>
      </c>
      <c r="B5699" s="1">
        <v>38894</v>
      </c>
      <c r="C5699" t="s">
        <v>82</v>
      </c>
      <c r="D5699" t="s">
        <v>824</v>
      </c>
      <c r="E5699" t="s">
        <v>825</v>
      </c>
      <c r="G5699" s="6" t="s">
        <v>88</v>
      </c>
      <c r="H5699" t="s">
        <v>265</v>
      </c>
      <c r="I5699" t="s">
        <v>21</v>
      </c>
      <c r="J5699" t="s">
        <v>73</v>
      </c>
      <c r="K5699">
        <v>76.900000000000006</v>
      </c>
      <c r="L5699">
        <v>26.8</v>
      </c>
      <c r="M5699" t="s">
        <v>547</v>
      </c>
      <c r="N5699">
        <v>26.8</v>
      </c>
      <c r="P5699" cm="1">
        <f t="array" ref="P5699">IF(Q5699&gt;0,INDEX(Q5699:Q17833,MATCH(TRUE,INDEX(Q5699:Q17833="",,),0)-1),"")</f>
        <v>2</v>
      </c>
      <c r="Q5699">
        <v>2</v>
      </c>
      <c r="R5699">
        <f>IF(P5699="","",0)</f>
        <v>0</v>
      </c>
    </row>
    <row r="5700" spans="1:18" x14ac:dyDescent="0.3">
      <c r="A5700" t="s">
        <v>791</v>
      </c>
      <c r="B5700" s="1">
        <v>38894</v>
      </c>
      <c r="C5700" t="s">
        <v>82</v>
      </c>
      <c r="D5700" t="s">
        <v>824</v>
      </c>
      <c r="E5700" t="s">
        <v>825</v>
      </c>
      <c r="G5700" s="6" t="s">
        <v>88</v>
      </c>
      <c r="H5700" t="s">
        <v>72</v>
      </c>
      <c r="I5700" t="s">
        <v>21</v>
      </c>
      <c r="J5700" t="s">
        <v>73</v>
      </c>
      <c r="K5700">
        <v>81</v>
      </c>
      <c r="L5700">
        <v>19.5</v>
      </c>
      <c r="M5700" t="s">
        <v>547</v>
      </c>
      <c r="N5700">
        <v>19.5</v>
      </c>
      <c r="P5700" cm="1">
        <f t="array" ref="P5700">IF(Q5700&gt;0,INDEX(Q5700:Q17834,MATCH(TRUE,INDEX(Q5700:Q17834="",,),0)-1),"")</f>
        <v>2</v>
      </c>
      <c r="Q5700">
        <v>2</v>
      </c>
      <c r="R5700">
        <f>IF(P5700="","",0)</f>
        <v>0</v>
      </c>
    </row>
    <row r="5701" spans="1:18" x14ac:dyDescent="0.3">
      <c r="P5701" t="str" cm="1">
        <f t="array" ref="P5701">IF(Q5701&gt;0,INDEX(Q5701:Q17835,MATCH(TRUE,INDEX(Q5701:Q17835="",,),0)-1),"")</f>
        <v/>
      </c>
      <c r="R5701" t="str">
        <f>IF(P5701="","",0)</f>
        <v/>
      </c>
    </row>
    <row r="5702" spans="1:18" x14ac:dyDescent="0.3">
      <c r="A5702" t="s">
        <v>791</v>
      </c>
      <c r="B5702" s="1">
        <v>38894</v>
      </c>
      <c r="C5702" t="s">
        <v>82</v>
      </c>
      <c r="D5702" t="s">
        <v>826</v>
      </c>
      <c r="E5702" t="s">
        <v>827</v>
      </c>
      <c r="G5702" t="s">
        <v>19</v>
      </c>
      <c r="H5702" t="s">
        <v>102</v>
      </c>
      <c r="I5702" t="s">
        <v>45</v>
      </c>
      <c r="J5702" t="s">
        <v>93</v>
      </c>
      <c r="K5702">
        <v>1</v>
      </c>
      <c r="L5702">
        <v>685</v>
      </c>
      <c r="M5702" t="s">
        <v>813</v>
      </c>
      <c r="N5702">
        <v>685</v>
      </c>
      <c r="O5702" t="s">
        <v>24</v>
      </c>
      <c r="P5702" cm="1">
        <f t="array" ref="P5702">IF(Q5702&gt;0,INDEX(Q5702:Q17836,MATCH(TRUE,INDEX(Q5702:Q17836="",,),0)-1),"")</f>
        <v>1</v>
      </c>
      <c r="Q5702">
        <v>1</v>
      </c>
      <c r="R5702">
        <f>IF(P5702="","",0)</f>
        <v>0</v>
      </c>
    </row>
    <row r="5703" spans="1:18" x14ac:dyDescent="0.3">
      <c r="A5703" t="s">
        <v>791</v>
      </c>
      <c r="B5703" s="1">
        <v>38894</v>
      </c>
      <c r="C5703" t="s">
        <v>82</v>
      </c>
      <c r="D5703" t="s">
        <v>826</v>
      </c>
      <c r="E5703" t="s">
        <v>827</v>
      </c>
      <c r="G5703" t="s">
        <v>19</v>
      </c>
      <c r="H5703" t="s">
        <v>72</v>
      </c>
      <c r="I5703" t="s">
        <v>21</v>
      </c>
      <c r="J5703" t="s">
        <v>73</v>
      </c>
      <c r="K5703">
        <v>37</v>
      </c>
      <c r="L5703">
        <v>21</v>
      </c>
      <c r="M5703" t="s">
        <v>813</v>
      </c>
      <c r="N5703">
        <v>21.05</v>
      </c>
      <c r="O5703" t="s">
        <v>24</v>
      </c>
      <c r="P5703" cm="1">
        <f t="array" ref="P5703">IF(Q5703&gt;0,INDEX(Q5703:Q17837,MATCH(TRUE,INDEX(Q5703:Q17837="",,),0)-1),"")</f>
        <v>1</v>
      </c>
      <c r="Q5703">
        <v>1</v>
      </c>
      <c r="R5703">
        <f>IF(P5703="","",0)</f>
        <v>0</v>
      </c>
    </row>
    <row r="5704" spans="1:18" x14ac:dyDescent="0.3">
      <c r="A5704" t="s">
        <v>791</v>
      </c>
      <c r="B5704" s="1">
        <v>38894</v>
      </c>
      <c r="C5704" t="s">
        <v>82</v>
      </c>
      <c r="D5704" t="s">
        <v>826</v>
      </c>
      <c r="E5704" t="s">
        <v>827</v>
      </c>
      <c r="G5704" s="6" t="s">
        <v>88</v>
      </c>
      <c r="H5704" t="s">
        <v>100</v>
      </c>
      <c r="I5704" t="s">
        <v>45</v>
      </c>
      <c r="J5704" t="s">
        <v>93</v>
      </c>
      <c r="K5704">
        <v>2</v>
      </c>
      <c r="L5704">
        <v>114</v>
      </c>
      <c r="M5704" t="s">
        <v>813</v>
      </c>
      <c r="N5704">
        <v>114</v>
      </c>
      <c r="O5704" t="s">
        <v>24</v>
      </c>
      <c r="P5704" cm="1">
        <f t="array" ref="P5704">IF(Q5704&gt;0,INDEX(Q5704:Q17838,MATCH(TRUE,INDEX(Q5704:Q17838="",,),0)-1),"")</f>
        <v>1</v>
      </c>
      <c r="Q5704">
        <v>1</v>
      </c>
      <c r="R5704">
        <f>IF(P5704="","",0)</f>
        <v>0</v>
      </c>
    </row>
    <row r="5705" spans="1:18" x14ac:dyDescent="0.3">
      <c r="P5705" t="str" cm="1">
        <f t="array" ref="P5705">IF(Q5705&gt;0,INDEX(Q5705:Q17839,MATCH(TRUE,INDEX(Q5705:Q17839="",,),0)-1),"")</f>
        <v/>
      </c>
      <c r="R5705" t="str">
        <f>IF(P5705="","",0)</f>
        <v/>
      </c>
    </row>
    <row r="5706" spans="1:18" x14ac:dyDescent="0.3">
      <c r="A5706" t="s">
        <v>791</v>
      </c>
      <c r="B5706" s="1">
        <v>38894</v>
      </c>
      <c r="C5706" t="s">
        <v>82</v>
      </c>
      <c r="D5706" t="s">
        <v>828</v>
      </c>
      <c r="E5706" t="s">
        <v>829</v>
      </c>
      <c r="G5706" t="s">
        <v>19</v>
      </c>
      <c r="H5706" t="s">
        <v>96</v>
      </c>
      <c r="I5706" t="s">
        <v>21</v>
      </c>
      <c r="J5706" t="s">
        <v>73</v>
      </c>
      <c r="K5706">
        <v>209</v>
      </c>
      <c r="L5706">
        <v>26</v>
      </c>
      <c r="M5706" t="s">
        <v>813</v>
      </c>
      <c r="N5706">
        <v>26.13</v>
      </c>
      <c r="O5706" t="s">
        <v>24</v>
      </c>
      <c r="P5706" cm="1">
        <f t="array" ref="P5706">IF(Q5706&gt;0,INDEX(Q5706:Q17840,MATCH(TRUE,INDEX(Q5706:Q17840="",,),0)-1),"")</f>
        <v>1</v>
      </c>
      <c r="Q5706">
        <v>1</v>
      </c>
      <c r="R5706">
        <f>IF(P5706="","",0)</f>
        <v>0</v>
      </c>
    </row>
    <row r="5707" spans="1:18" x14ac:dyDescent="0.3">
      <c r="A5707" t="s">
        <v>791</v>
      </c>
      <c r="B5707" s="1">
        <v>38894</v>
      </c>
      <c r="C5707" t="s">
        <v>82</v>
      </c>
      <c r="D5707" t="s">
        <v>828</v>
      </c>
      <c r="E5707" t="s">
        <v>829</v>
      </c>
      <c r="G5707" t="s">
        <v>19</v>
      </c>
      <c r="H5707" t="s">
        <v>87</v>
      </c>
      <c r="I5707" t="s">
        <v>21</v>
      </c>
      <c r="J5707" t="s">
        <v>73</v>
      </c>
      <c r="K5707">
        <v>274</v>
      </c>
      <c r="L5707">
        <v>26</v>
      </c>
      <c r="M5707" t="s">
        <v>813</v>
      </c>
      <c r="N5707">
        <v>27.11</v>
      </c>
      <c r="O5707" t="s">
        <v>24</v>
      </c>
      <c r="P5707" cm="1">
        <f t="array" ref="P5707">IF(Q5707&gt;0,INDEX(Q5707:Q17841,MATCH(TRUE,INDEX(Q5707:Q17841="",,),0)-1),"")</f>
        <v>1</v>
      </c>
      <c r="Q5707">
        <v>1</v>
      </c>
      <c r="R5707">
        <f>IF(P5707="","",0)</f>
        <v>0</v>
      </c>
    </row>
    <row r="5708" spans="1:18" x14ac:dyDescent="0.3">
      <c r="A5708" t="s">
        <v>791</v>
      </c>
      <c r="B5708" s="1">
        <v>38894</v>
      </c>
      <c r="C5708" t="s">
        <v>82</v>
      </c>
      <c r="D5708" t="s">
        <v>828</v>
      </c>
      <c r="E5708" t="s">
        <v>829</v>
      </c>
      <c r="G5708" t="s">
        <v>19</v>
      </c>
      <c r="H5708" t="s">
        <v>72</v>
      </c>
      <c r="I5708" t="s">
        <v>21</v>
      </c>
      <c r="J5708" t="s">
        <v>73</v>
      </c>
      <c r="K5708">
        <v>361</v>
      </c>
      <c r="L5708">
        <v>24</v>
      </c>
      <c r="M5708" t="s">
        <v>813</v>
      </c>
      <c r="N5708">
        <v>25.09</v>
      </c>
      <c r="O5708" t="s">
        <v>24</v>
      </c>
      <c r="P5708" cm="1">
        <f t="array" ref="P5708">IF(Q5708&gt;0,INDEX(Q5708:Q17842,MATCH(TRUE,INDEX(Q5708:Q17842="",,),0)-1),"")</f>
        <v>1</v>
      </c>
      <c r="Q5708">
        <v>1</v>
      </c>
      <c r="R5708">
        <f>IF(P5708="","",0)</f>
        <v>0</v>
      </c>
    </row>
    <row r="5709" spans="1:18" x14ac:dyDescent="0.3">
      <c r="A5709" t="s">
        <v>791</v>
      </c>
      <c r="B5709" s="1">
        <v>38894</v>
      </c>
      <c r="C5709" t="s">
        <v>82</v>
      </c>
      <c r="D5709" t="s">
        <v>828</v>
      </c>
      <c r="E5709" t="s">
        <v>829</v>
      </c>
      <c r="G5709" s="6" t="s">
        <v>88</v>
      </c>
      <c r="H5709" t="s">
        <v>96</v>
      </c>
      <c r="I5709" t="s">
        <v>45</v>
      </c>
      <c r="J5709" t="s">
        <v>93</v>
      </c>
      <c r="K5709">
        <v>7.2</v>
      </c>
      <c r="L5709">
        <v>150</v>
      </c>
      <c r="M5709" t="s">
        <v>813</v>
      </c>
      <c r="N5709">
        <v>150</v>
      </c>
      <c r="O5709" t="s">
        <v>24</v>
      </c>
      <c r="P5709" cm="1">
        <f t="array" ref="P5709">IF(Q5709&gt;0,INDEX(Q5709:Q17843,MATCH(TRUE,INDEX(Q5709:Q17843="",,),0)-1),"")</f>
        <v>1</v>
      </c>
      <c r="Q5709">
        <v>1</v>
      </c>
      <c r="R5709">
        <f>IF(P5709="","",0)</f>
        <v>0</v>
      </c>
    </row>
    <row r="5710" spans="1:18" x14ac:dyDescent="0.3">
      <c r="A5710" t="s">
        <v>791</v>
      </c>
      <c r="B5710" s="1">
        <v>38894</v>
      </c>
      <c r="C5710" t="s">
        <v>82</v>
      </c>
      <c r="D5710" t="s">
        <v>828</v>
      </c>
      <c r="E5710" t="s">
        <v>829</v>
      </c>
      <c r="G5710" s="6" t="s">
        <v>88</v>
      </c>
      <c r="H5710" t="s">
        <v>72</v>
      </c>
      <c r="I5710" t="s">
        <v>45</v>
      </c>
      <c r="J5710" t="s">
        <v>93</v>
      </c>
      <c r="K5710">
        <v>8.1999999999999993</v>
      </c>
      <c r="L5710">
        <v>252</v>
      </c>
      <c r="M5710" t="s">
        <v>813</v>
      </c>
      <c r="N5710">
        <v>252</v>
      </c>
      <c r="O5710" t="s">
        <v>24</v>
      </c>
      <c r="P5710" cm="1">
        <f t="array" ref="P5710">IF(Q5710&gt;0,INDEX(Q5710:Q17844,MATCH(TRUE,INDEX(Q5710:Q17844="",,),0)-1),"")</f>
        <v>1</v>
      </c>
      <c r="Q5710">
        <v>1</v>
      </c>
      <c r="R5710">
        <f>IF(P5710="","",0)</f>
        <v>0</v>
      </c>
    </row>
    <row r="5711" spans="1:18" x14ac:dyDescent="0.3">
      <c r="A5711" t="s">
        <v>791</v>
      </c>
      <c r="B5711" s="1">
        <v>38894</v>
      </c>
      <c r="C5711" t="s">
        <v>82</v>
      </c>
      <c r="D5711" t="s">
        <v>828</v>
      </c>
      <c r="E5711" t="s">
        <v>829</v>
      </c>
      <c r="G5711" s="6" t="s">
        <v>88</v>
      </c>
      <c r="H5711" t="s">
        <v>95</v>
      </c>
      <c r="I5711" t="s">
        <v>21</v>
      </c>
      <c r="J5711" t="s">
        <v>73</v>
      </c>
      <c r="K5711">
        <v>8</v>
      </c>
      <c r="L5711">
        <v>64</v>
      </c>
      <c r="M5711" t="s">
        <v>813</v>
      </c>
      <c r="N5711">
        <v>64</v>
      </c>
      <c r="O5711" t="s">
        <v>24</v>
      </c>
      <c r="P5711" cm="1">
        <f t="array" ref="P5711">IF(Q5711&gt;0,INDEX(Q5711:Q17845,MATCH(TRUE,INDEX(Q5711:Q17845="",,),0)-1),"")</f>
        <v>1</v>
      </c>
      <c r="Q5711">
        <v>1</v>
      </c>
      <c r="R5711">
        <f>IF(P5711="","",0)</f>
        <v>0</v>
      </c>
    </row>
    <row r="5712" spans="1:18" x14ac:dyDescent="0.3">
      <c r="P5712" t="str" cm="1">
        <f t="array" ref="P5712">IF(Q5712&gt;0,INDEX(Q5712:Q17846,MATCH(TRUE,INDEX(Q5712:Q17846="",,),0)-1),"")</f>
        <v/>
      </c>
      <c r="R5712" t="str">
        <f>IF(P5712="","",0)</f>
        <v/>
      </c>
    </row>
    <row r="5713" spans="1:18" x14ac:dyDescent="0.3">
      <c r="A5713" t="s">
        <v>791</v>
      </c>
      <c r="B5713" s="1">
        <v>38894</v>
      </c>
      <c r="C5713" t="s">
        <v>82</v>
      </c>
      <c r="D5713" t="s">
        <v>830</v>
      </c>
      <c r="E5713" t="s">
        <v>831</v>
      </c>
      <c r="G5713" t="s">
        <v>19</v>
      </c>
      <c r="H5713" t="s">
        <v>102</v>
      </c>
      <c r="I5713" t="s">
        <v>45</v>
      </c>
      <c r="J5713" t="s">
        <v>93</v>
      </c>
      <c r="K5713">
        <v>24.8</v>
      </c>
      <c r="L5713">
        <v>763</v>
      </c>
      <c r="M5713" t="s">
        <v>447</v>
      </c>
      <c r="N5713">
        <v>910</v>
      </c>
      <c r="O5713" t="s">
        <v>24</v>
      </c>
      <c r="P5713" cm="1">
        <f t="array" ref="P5713">IF(Q5713&gt;0,INDEX(Q5713:Q17847,MATCH(TRUE,INDEX(Q5713:Q17847="",,),0)-1),"")</f>
        <v>3</v>
      </c>
      <c r="Q5713">
        <f>INT((ROW()-5713)/5)+1</f>
        <v>1</v>
      </c>
      <c r="R5713">
        <f>IF(P5713="","",0)</f>
        <v>0</v>
      </c>
    </row>
    <row r="5714" spans="1:18" x14ac:dyDescent="0.3">
      <c r="A5714" t="s">
        <v>791</v>
      </c>
      <c r="B5714" s="1">
        <v>38894</v>
      </c>
      <c r="C5714" t="s">
        <v>82</v>
      </c>
      <c r="D5714" t="s">
        <v>830</v>
      </c>
      <c r="E5714" t="s">
        <v>831</v>
      </c>
      <c r="G5714" t="s">
        <v>19</v>
      </c>
      <c r="H5714" t="s">
        <v>72</v>
      </c>
      <c r="I5714" t="s">
        <v>21</v>
      </c>
      <c r="J5714" t="s">
        <v>73</v>
      </c>
      <c r="K5714">
        <v>227.9</v>
      </c>
      <c r="L5714">
        <v>20.2</v>
      </c>
      <c r="M5714" t="s">
        <v>447</v>
      </c>
      <c r="N5714">
        <v>20.2</v>
      </c>
      <c r="O5714" t="s">
        <v>24</v>
      </c>
      <c r="P5714" cm="1">
        <f t="array" ref="P5714">IF(Q5714&gt;0,INDEX(Q5714:Q17848,MATCH(TRUE,INDEX(Q5714:Q17848="",,),0)-1),"")</f>
        <v>3</v>
      </c>
      <c r="Q5714">
        <f t="shared" ref="Q5714:Q5727" si="132">INT((ROW()-5713)/5)+1</f>
        <v>1</v>
      </c>
      <c r="R5714">
        <f>IF(P5714="","",0)</f>
        <v>0</v>
      </c>
    </row>
    <row r="5715" spans="1:18" x14ac:dyDescent="0.3">
      <c r="A5715" t="s">
        <v>791</v>
      </c>
      <c r="B5715" s="1">
        <v>38894</v>
      </c>
      <c r="C5715" t="s">
        <v>82</v>
      </c>
      <c r="D5715" t="s">
        <v>830</v>
      </c>
      <c r="E5715" t="s">
        <v>831</v>
      </c>
      <c r="G5715" s="6" t="s">
        <v>88</v>
      </c>
      <c r="H5715" t="s">
        <v>85</v>
      </c>
      <c r="I5715" t="s">
        <v>45</v>
      </c>
      <c r="J5715" t="s">
        <v>93</v>
      </c>
      <c r="K5715">
        <v>0.1</v>
      </c>
      <c r="L5715">
        <v>117.46</v>
      </c>
      <c r="M5715" t="s">
        <v>447</v>
      </c>
      <c r="N5715">
        <v>117.46</v>
      </c>
      <c r="O5715" t="s">
        <v>24</v>
      </c>
      <c r="P5715" cm="1">
        <f t="array" ref="P5715">IF(Q5715&gt;0,INDEX(Q5715:Q17849,MATCH(TRUE,INDEX(Q5715:Q17849="",,),0)-1),"")</f>
        <v>3</v>
      </c>
      <c r="Q5715">
        <f t="shared" si="132"/>
        <v>1</v>
      </c>
      <c r="R5715">
        <f>IF(P5715="","",0)</f>
        <v>0</v>
      </c>
    </row>
    <row r="5716" spans="1:18" x14ac:dyDescent="0.3">
      <c r="A5716" t="s">
        <v>791</v>
      </c>
      <c r="B5716" s="1">
        <v>38894</v>
      </c>
      <c r="C5716" t="s">
        <v>82</v>
      </c>
      <c r="D5716" t="s">
        <v>830</v>
      </c>
      <c r="E5716" t="s">
        <v>831</v>
      </c>
      <c r="G5716" s="6" t="s">
        <v>88</v>
      </c>
      <c r="H5716" t="s">
        <v>100</v>
      </c>
      <c r="I5716" t="s">
        <v>45</v>
      </c>
      <c r="J5716" t="s">
        <v>93</v>
      </c>
      <c r="K5716">
        <v>1.1000000000000001</v>
      </c>
      <c r="L5716">
        <v>126.04</v>
      </c>
      <c r="M5716" t="s">
        <v>447</v>
      </c>
      <c r="N5716">
        <v>126.04</v>
      </c>
      <c r="O5716" t="s">
        <v>24</v>
      </c>
      <c r="P5716" cm="1">
        <f t="array" ref="P5716">IF(Q5716&gt;0,INDEX(Q5716:Q17850,MATCH(TRUE,INDEX(Q5716:Q17850="",,),0)-1),"")</f>
        <v>3</v>
      </c>
      <c r="Q5716">
        <f t="shared" si="132"/>
        <v>1</v>
      </c>
      <c r="R5716">
        <f>IF(P5716="","",0)</f>
        <v>0</v>
      </c>
    </row>
    <row r="5717" spans="1:18" x14ac:dyDescent="0.3">
      <c r="A5717" t="s">
        <v>791</v>
      </c>
      <c r="B5717" s="1">
        <v>38894</v>
      </c>
      <c r="C5717" t="s">
        <v>82</v>
      </c>
      <c r="D5717" t="s">
        <v>830</v>
      </c>
      <c r="E5717" t="s">
        <v>831</v>
      </c>
      <c r="G5717" s="6" t="s">
        <v>88</v>
      </c>
      <c r="H5717" t="s">
        <v>200</v>
      </c>
      <c r="I5717" t="s">
        <v>45</v>
      </c>
      <c r="J5717" t="s">
        <v>93</v>
      </c>
      <c r="K5717">
        <v>0.1</v>
      </c>
      <c r="L5717">
        <v>500</v>
      </c>
      <c r="M5717" t="s">
        <v>447</v>
      </c>
      <c r="N5717">
        <v>500</v>
      </c>
      <c r="O5717" t="s">
        <v>24</v>
      </c>
      <c r="P5717" cm="1">
        <f t="array" ref="P5717">IF(Q5717&gt;0,INDEX(Q5717:Q17851,MATCH(TRUE,INDEX(Q5717:Q17851="",,),0)-1),"")</f>
        <v>3</v>
      </c>
      <c r="Q5717">
        <f t="shared" si="132"/>
        <v>1</v>
      </c>
      <c r="R5717">
        <f>IF(P5717="","",0)</f>
        <v>0</v>
      </c>
    </row>
    <row r="5718" spans="1:18" x14ac:dyDescent="0.3">
      <c r="A5718" t="s">
        <v>791</v>
      </c>
      <c r="B5718" s="1">
        <v>38894</v>
      </c>
      <c r="C5718" t="s">
        <v>82</v>
      </c>
      <c r="D5718" t="s">
        <v>830</v>
      </c>
      <c r="E5718" t="s">
        <v>831</v>
      </c>
      <c r="G5718" t="s">
        <v>19</v>
      </c>
      <c r="H5718" t="s">
        <v>102</v>
      </c>
      <c r="I5718" t="s">
        <v>45</v>
      </c>
      <c r="J5718" t="s">
        <v>93</v>
      </c>
      <c r="K5718">
        <v>24.8</v>
      </c>
      <c r="L5718">
        <v>763</v>
      </c>
      <c r="M5718" t="s">
        <v>268</v>
      </c>
      <c r="N5718">
        <v>765</v>
      </c>
      <c r="P5718" cm="1">
        <f t="array" ref="P5718">IF(Q5718&gt;0,INDEX(Q5718:Q17852,MATCH(TRUE,INDEX(Q5718:Q17852="",,),0)-1),"")</f>
        <v>3</v>
      </c>
      <c r="Q5718">
        <f t="shared" si="132"/>
        <v>2</v>
      </c>
      <c r="R5718">
        <f>IF(P5718="","",0)</f>
        <v>0</v>
      </c>
    </row>
    <row r="5719" spans="1:18" x14ac:dyDescent="0.3">
      <c r="A5719" t="s">
        <v>791</v>
      </c>
      <c r="B5719" s="1">
        <v>38894</v>
      </c>
      <c r="C5719" t="s">
        <v>82</v>
      </c>
      <c r="D5719" t="s">
        <v>830</v>
      </c>
      <c r="E5719" t="s">
        <v>831</v>
      </c>
      <c r="G5719" t="s">
        <v>19</v>
      </c>
      <c r="H5719" t="s">
        <v>72</v>
      </c>
      <c r="I5719" t="s">
        <v>21</v>
      </c>
      <c r="J5719" t="s">
        <v>73</v>
      </c>
      <c r="K5719">
        <v>227.9</v>
      </c>
      <c r="L5719">
        <v>20.2</v>
      </c>
      <c r="M5719" t="s">
        <v>268</v>
      </c>
      <c r="N5719">
        <v>30</v>
      </c>
      <c r="P5719" cm="1">
        <f t="array" ref="P5719">IF(Q5719&gt;0,INDEX(Q5719:Q17853,MATCH(TRUE,INDEX(Q5719:Q17853="",,),0)-1),"")</f>
        <v>3</v>
      </c>
      <c r="Q5719">
        <f t="shared" si="132"/>
        <v>2</v>
      </c>
      <c r="R5719">
        <f>IF(P5719="","",0)</f>
        <v>0</v>
      </c>
    </row>
    <row r="5720" spans="1:18" x14ac:dyDescent="0.3">
      <c r="A5720" t="s">
        <v>791</v>
      </c>
      <c r="B5720" s="1">
        <v>38894</v>
      </c>
      <c r="C5720" t="s">
        <v>82</v>
      </c>
      <c r="D5720" t="s">
        <v>830</v>
      </c>
      <c r="E5720" t="s">
        <v>831</v>
      </c>
      <c r="G5720" s="6" t="s">
        <v>88</v>
      </c>
      <c r="H5720" t="s">
        <v>85</v>
      </c>
      <c r="I5720" t="s">
        <v>45</v>
      </c>
      <c r="J5720" t="s">
        <v>93</v>
      </c>
      <c r="K5720">
        <v>0.1</v>
      </c>
      <c r="L5720">
        <v>117.46</v>
      </c>
      <c r="M5720" t="s">
        <v>268</v>
      </c>
      <c r="N5720">
        <v>117.46</v>
      </c>
      <c r="P5720" cm="1">
        <f t="array" ref="P5720">IF(Q5720&gt;0,INDEX(Q5720:Q17854,MATCH(TRUE,INDEX(Q5720:Q17854="",,),0)-1),"")</f>
        <v>3</v>
      </c>
      <c r="Q5720">
        <f t="shared" si="132"/>
        <v>2</v>
      </c>
      <c r="R5720">
        <f>IF(P5720="","",0)</f>
        <v>0</v>
      </c>
    </row>
    <row r="5721" spans="1:18" x14ac:dyDescent="0.3">
      <c r="A5721" t="s">
        <v>791</v>
      </c>
      <c r="B5721" s="1">
        <v>38894</v>
      </c>
      <c r="C5721" t="s">
        <v>82</v>
      </c>
      <c r="D5721" t="s">
        <v>830</v>
      </c>
      <c r="E5721" t="s">
        <v>831</v>
      </c>
      <c r="G5721" s="6" t="s">
        <v>88</v>
      </c>
      <c r="H5721" t="s">
        <v>100</v>
      </c>
      <c r="I5721" t="s">
        <v>45</v>
      </c>
      <c r="J5721" t="s">
        <v>93</v>
      </c>
      <c r="K5721">
        <v>1.1000000000000001</v>
      </c>
      <c r="L5721">
        <v>126.04</v>
      </c>
      <c r="M5721" t="s">
        <v>268</v>
      </c>
      <c r="N5721">
        <v>126.04</v>
      </c>
      <c r="P5721" cm="1">
        <f t="array" ref="P5721">IF(Q5721&gt;0,INDEX(Q5721:Q17855,MATCH(TRUE,INDEX(Q5721:Q17855="",,),0)-1),"")</f>
        <v>3</v>
      </c>
      <c r="Q5721">
        <f t="shared" si="132"/>
        <v>2</v>
      </c>
      <c r="R5721">
        <f>IF(P5721="","",0)</f>
        <v>0</v>
      </c>
    </row>
    <row r="5722" spans="1:18" x14ac:dyDescent="0.3">
      <c r="A5722" t="s">
        <v>791</v>
      </c>
      <c r="B5722" s="1">
        <v>38894</v>
      </c>
      <c r="C5722" t="s">
        <v>82</v>
      </c>
      <c r="D5722" t="s">
        <v>830</v>
      </c>
      <c r="E5722" t="s">
        <v>831</v>
      </c>
      <c r="G5722" s="6" t="s">
        <v>88</v>
      </c>
      <c r="H5722" t="s">
        <v>200</v>
      </c>
      <c r="I5722" t="s">
        <v>45</v>
      </c>
      <c r="J5722" t="s">
        <v>93</v>
      </c>
      <c r="K5722">
        <v>0.1</v>
      </c>
      <c r="L5722">
        <v>500</v>
      </c>
      <c r="M5722" t="s">
        <v>268</v>
      </c>
      <c r="N5722">
        <v>500</v>
      </c>
      <c r="P5722" cm="1">
        <f t="array" ref="P5722">IF(Q5722&gt;0,INDEX(Q5722:Q17856,MATCH(TRUE,INDEX(Q5722:Q17856="",,),0)-1),"")</f>
        <v>3</v>
      </c>
      <c r="Q5722">
        <f t="shared" si="132"/>
        <v>2</v>
      </c>
      <c r="R5722">
        <f>IF(P5722="","",0)</f>
        <v>0</v>
      </c>
    </row>
    <row r="5723" spans="1:18" x14ac:dyDescent="0.3">
      <c r="A5723" t="s">
        <v>791</v>
      </c>
      <c r="B5723" s="1">
        <v>38894</v>
      </c>
      <c r="C5723" t="s">
        <v>82</v>
      </c>
      <c r="D5723" t="s">
        <v>830</v>
      </c>
      <c r="E5723" t="s">
        <v>831</v>
      </c>
      <c r="G5723" t="s">
        <v>19</v>
      </c>
      <c r="H5723" t="s">
        <v>102</v>
      </c>
      <c r="I5723" t="s">
        <v>45</v>
      </c>
      <c r="J5723" t="s">
        <v>93</v>
      </c>
      <c r="K5723">
        <v>24.8</v>
      </c>
      <c r="L5723">
        <v>763</v>
      </c>
      <c r="M5723" t="s">
        <v>813</v>
      </c>
      <c r="N5723">
        <v>763</v>
      </c>
      <c r="P5723" cm="1">
        <f t="array" ref="P5723">IF(Q5723&gt;0,INDEX(Q5723:Q17857,MATCH(TRUE,INDEX(Q5723:Q17857="",,),0)-1),"")</f>
        <v>3</v>
      </c>
      <c r="Q5723">
        <f t="shared" si="132"/>
        <v>3</v>
      </c>
      <c r="R5723">
        <f>IF(P5723="","",0)</f>
        <v>0</v>
      </c>
    </row>
    <row r="5724" spans="1:18" x14ac:dyDescent="0.3">
      <c r="A5724" t="s">
        <v>791</v>
      </c>
      <c r="B5724" s="1">
        <v>38894</v>
      </c>
      <c r="C5724" t="s">
        <v>82</v>
      </c>
      <c r="D5724" t="s">
        <v>830</v>
      </c>
      <c r="E5724" t="s">
        <v>831</v>
      </c>
      <c r="G5724" t="s">
        <v>19</v>
      </c>
      <c r="H5724" t="s">
        <v>72</v>
      </c>
      <c r="I5724" t="s">
        <v>21</v>
      </c>
      <c r="J5724" t="s">
        <v>73</v>
      </c>
      <c r="K5724">
        <v>227.9</v>
      </c>
      <c r="L5724">
        <v>20.2</v>
      </c>
      <c r="M5724" t="s">
        <v>813</v>
      </c>
      <c r="N5724">
        <v>20.75</v>
      </c>
      <c r="P5724" cm="1">
        <f t="array" ref="P5724">IF(Q5724&gt;0,INDEX(Q5724:Q17858,MATCH(TRUE,INDEX(Q5724:Q17858="",,),0)-1),"")</f>
        <v>3</v>
      </c>
      <c r="Q5724">
        <f t="shared" si="132"/>
        <v>3</v>
      </c>
      <c r="R5724">
        <f>IF(P5724="","",0)</f>
        <v>0</v>
      </c>
    </row>
    <row r="5725" spans="1:18" x14ac:dyDescent="0.3">
      <c r="A5725" t="s">
        <v>791</v>
      </c>
      <c r="B5725" s="1">
        <v>38894</v>
      </c>
      <c r="C5725" t="s">
        <v>82</v>
      </c>
      <c r="D5725" t="s">
        <v>830</v>
      </c>
      <c r="E5725" t="s">
        <v>831</v>
      </c>
      <c r="G5725" s="6" t="s">
        <v>88</v>
      </c>
      <c r="H5725" t="s">
        <v>85</v>
      </c>
      <c r="I5725" t="s">
        <v>45</v>
      </c>
      <c r="J5725" t="s">
        <v>93</v>
      </c>
      <c r="K5725">
        <v>0.1</v>
      </c>
      <c r="L5725">
        <v>117.46</v>
      </c>
      <c r="M5725" t="s">
        <v>813</v>
      </c>
      <c r="N5725">
        <v>117.46</v>
      </c>
      <c r="P5725" cm="1">
        <f t="array" ref="P5725">IF(Q5725&gt;0,INDEX(Q5725:Q17859,MATCH(TRUE,INDEX(Q5725:Q17859="",,),0)-1),"")</f>
        <v>3</v>
      </c>
      <c r="Q5725">
        <f t="shared" si="132"/>
        <v>3</v>
      </c>
      <c r="R5725">
        <f>IF(P5725="","",0)</f>
        <v>0</v>
      </c>
    </row>
    <row r="5726" spans="1:18" x14ac:dyDescent="0.3">
      <c r="A5726" t="s">
        <v>791</v>
      </c>
      <c r="B5726" s="1">
        <v>38894</v>
      </c>
      <c r="C5726" t="s">
        <v>82</v>
      </c>
      <c r="D5726" t="s">
        <v>830</v>
      </c>
      <c r="E5726" t="s">
        <v>831</v>
      </c>
      <c r="G5726" s="6" t="s">
        <v>88</v>
      </c>
      <c r="H5726" t="s">
        <v>100</v>
      </c>
      <c r="I5726" t="s">
        <v>45</v>
      </c>
      <c r="J5726" t="s">
        <v>93</v>
      </c>
      <c r="K5726">
        <v>1.1000000000000001</v>
      </c>
      <c r="L5726">
        <v>126.04</v>
      </c>
      <c r="M5726" t="s">
        <v>813</v>
      </c>
      <c r="N5726">
        <v>126.04</v>
      </c>
      <c r="P5726" cm="1">
        <f t="array" ref="P5726">IF(Q5726&gt;0,INDEX(Q5726:Q17860,MATCH(TRUE,INDEX(Q5726:Q17860="",,),0)-1),"")</f>
        <v>3</v>
      </c>
      <c r="Q5726">
        <f t="shared" si="132"/>
        <v>3</v>
      </c>
      <c r="R5726">
        <f>IF(P5726="","",0)</f>
        <v>0</v>
      </c>
    </row>
    <row r="5727" spans="1:18" x14ac:dyDescent="0.3">
      <c r="A5727" t="s">
        <v>791</v>
      </c>
      <c r="B5727" s="1">
        <v>38894</v>
      </c>
      <c r="C5727" t="s">
        <v>82</v>
      </c>
      <c r="D5727" t="s">
        <v>830</v>
      </c>
      <c r="E5727" t="s">
        <v>831</v>
      </c>
      <c r="G5727" s="6" t="s">
        <v>88</v>
      </c>
      <c r="H5727" t="s">
        <v>200</v>
      </c>
      <c r="I5727" t="s">
        <v>45</v>
      </c>
      <c r="J5727" t="s">
        <v>93</v>
      </c>
      <c r="K5727">
        <v>0.1</v>
      </c>
      <c r="L5727">
        <v>500</v>
      </c>
      <c r="M5727" t="s">
        <v>813</v>
      </c>
      <c r="N5727">
        <v>500</v>
      </c>
      <c r="P5727" cm="1">
        <f t="array" ref="P5727">IF(Q5727&gt;0,INDEX(Q5727:Q17861,MATCH(TRUE,INDEX(Q5727:Q17861="",,),0)-1),"")</f>
        <v>3</v>
      </c>
      <c r="Q5727">
        <f t="shared" si="132"/>
        <v>3</v>
      </c>
      <c r="R5727">
        <f>IF(P5727="","",0)</f>
        <v>0</v>
      </c>
    </row>
    <row r="5728" spans="1:18" x14ac:dyDescent="0.3">
      <c r="P5728" t="str" cm="1">
        <f t="array" ref="P5728">IF(Q5728&gt;0,INDEX(Q5728:Q17862,MATCH(TRUE,INDEX(Q5728:Q17862="",,),0)-1),"")</f>
        <v/>
      </c>
      <c r="R5728" t="str">
        <f>IF(P5728="","",0)</f>
        <v/>
      </c>
    </row>
    <row r="5729" spans="1:18" x14ac:dyDescent="0.3">
      <c r="A5729" t="s">
        <v>791</v>
      </c>
      <c r="B5729" s="1">
        <v>38880</v>
      </c>
      <c r="C5729" t="s">
        <v>82</v>
      </c>
      <c r="D5729" t="s">
        <v>832</v>
      </c>
      <c r="E5729" t="s">
        <v>833</v>
      </c>
      <c r="G5729" t="s">
        <v>19</v>
      </c>
      <c r="H5729" t="s">
        <v>95</v>
      </c>
      <c r="I5729" t="s">
        <v>21</v>
      </c>
      <c r="J5729" t="s">
        <v>73</v>
      </c>
      <c r="K5729">
        <v>483</v>
      </c>
      <c r="L5729">
        <v>66</v>
      </c>
      <c r="M5729" t="s">
        <v>297</v>
      </c>
      <c r="N5729">
        <v>67.11</v>
      </c>
      <c r="O5729" t="s">
        <v>24</v>
      </c>
      <c r="P5729" cm="1">
        <f t="array" ref="P5729">IF(Q5729&gt;0,INDEX(Q5729:Q17863,MATCH(TRUE,INDEX(Q5729:Q17863="",,),0)-1),"")</f>
        <v>2</v>
      </c>
      <c r="Q5729">
        <v>1</v>
      </c>
      <c r="R5729">
        <f>IF(P5729="","",0)</f>
        <v>0</v>
      </c>
    </row>
    <row r="5730" spans="1:18" x14ac:dyDescent="0.3">
      <c r="A5730" t="s">
        <v>791</v>
      </c>
      <c r="B5730" s="1">
        <v>38880</v>
      </c>
      <c r="C5730" t="s">
        <v>82</v>
      </c>
      <c r="D5730" t="s">
        <v>832</v>
      </c>
      <c r="E5730" t="s">
        <v>833</v>
      </c>
      <c r="G5730" s="6" t="s">
        <v>88</v>
      </c>
      <c r="H5730" t="s">
        <v>183</v>
      </c>
      <c r="I5730" t="s">
        <v>21</v>
      </c>
      <c r="J5730" t="s">
        <v>73</v>
      </c>
      <c r="K5730">
        <v>12</v>
      </c>
      <c r="L5730">
        <v>46</v>
      </c>
      <c r="M5730" t="s">
        <v>297</v>
      </c>
      <c r="N5730">
        <v>46</v>
      </c>
      <c r="O5730" t="s">
        <v>24</v>
      </c>
      <c r="P5730" cm="1">
        <f t="array" ref="P5730">IF(Q5730&gt;0,INDEX(Q5730:Q17864,MATCH(TRUE,INDEX(Q5730:Q17864="",,),0)-1),"")</f>
        <v>2</v>
      </c>
      <c r="Q5730">
        <v>1</v>
      </c>
      <c r="R5730">
        <f>IF(P5730="","",0)</f>
        <v>0</v>
      </c>
    </row>
    <row r="5731" spans="1:18" x14ac:dyDescent="0.3">
      <c r="A5731" t="s">
        <v>791</v>
      </c>
      <c r="B5731" s="1">
        <v>38880</v>
      </c>
      <c r="C5731" t="s">
        <v>82</v>
      </c>
      <c r="D5731" t="s">
        <v>832</v>
      </c>
      <c r="E5731" t="s">
        <v>833</v>
      </c>
      <c r="G5731" t="s">
        <v>19</v>
      </c>
      <c r="H5731" t="s">
        <v>95</v>
      </c>
      <c r="I5731" t="s">
        <v>21</v>
      </c>
      <c r="J5731" t="s">
        <v>73</v>
      </c>
      <c r="K5731">
        <v>483</v>
      </c>
      <c r="L5731">
        <v>66</v>
      </c>
      <c r="M5731" t="s">
        <v>798</v>
      </c>
      <c r="N5731">
        <v>66.11</v>
      </c>
      <c r="P5731" cm="1">
        <f t="array" ref="P5731">IF(Q5731&gt;0,INDEX(Q5731:Q17865,MATCH(TRUE,INDEX(Q5731:Q17865="",,),0)-1),"")</f>
        <v>2</v>
      </c>
      <c r="Q5731">
        <v>2</v>
      </c>
      <c r="R5731">
        <f>IF(P5731="","",0)</f>
        <v>0</v>
      </c>
    </row>
    <row r="5732" spans="1:18" x14ac:dyDescent="0.3">
      <c r="A5732" t="s">
        <v>791</v>
      </c>
      <c r="B5732" s="1">
        <v>38880</v>
      </c>
      <c r="C5732" t="s">
        <v>82</v>
      </c>
      <c r="D5732" t="s">
        <v>832</v>
      </c>
      <c r="E5732" t="s">
        <v>833</v>
      </c>
      <c r="G5732" s="6" t="s">
        <v>88</v>
      </c>
      <c r="H5732" t="s">
        <v>183</v>
      </c>
      <c r="I5732" t="s">
        <v>21</v>
      </c>
      <c r="J5732" t="s">
        <v>73</v>
      </c>
      <c r="K5732">
        <v>12</v>
      </c>
      <c r="L5732">
        <v>46</v>
      </c>
      <c r="M5732" t="s">
        <v>798</v>
      </c>
      <c r="N5732">
        <v>46</v>
      </c>
      <c r="P5732" cm="1">
        <f t="array" ref="P5732">IF(Q5732&gt;0,INDEX(Q5732:Q17866,MATCH(TRUE,INDEX(Q5732:Q17866="",,),0)-1),"")</f>
        <v>2</v>
      </c>
      <c r="Q5732">
        <v>2</v>
      </c>
      <c r="R5732">
        <f>IF(P5732="","",0)</f>
        <v>0</v>
      </c>
    </row>
    <row r="5733" spans="1:18" x14ac:dyDescent="0.3">
      <c r="P5733" t="str" cm="1">
        <f t="array" ref="P5733">IF(Q5733&gt;0,INDEX(Q5733:Q17867,MATCH(TRUE,INDEX(Q5733:Q17867="",,),0)-1),"")</f>
        <v/>
      </c>
      <c r="R5733" t="str">
        <f>IF(P5733="","",0)</f>
        <v/>
      </c>
    </row>
    <row r="5734" spans="1:18" x14ac:dyDescent="0.3">
      <c r="A5734" t="s">
        <v>791</v>
      </c>
      <c r="B5734" s="1">
        <v>38880</v>
      </c>
      <c r="C5734" t="s">
        <v>82</v>
      </c>
      <c r="D5734" t="s">
        <v>834</v>
      </c>
      <c r="E5734" t="s">
        <v>835</v>
      </c>
      <c r="G5734" t="s">
        <v>19</v>
      </c>
      <c r="H5734" t="s">
        <v>102</v>
      </c>
      <c r="I5734" t="s">
        <v>45</v>
      </c>
      <c r="J5734" t="s">
        <v>93</v>
      </c>
      <c r="K5734">
        <v>7.6</v>
      </c>
      <c r="L5734">
        <v>763</v>
      </c>
      <c r="M5734" t="s">
        <v>836</v>
      </c>
      <c r="N5734">
        <v>5400</v>
      </c>
      <c r="O5734" t="s">
        <v>24</v>
      </c>
      <c r="P5734" cm="1">
        <f t="array" ref="P5734">IF(Q5734&gt;0,INDEX(Q5734:Q17868,MATCH(TRUE,INDEX(Q5734:Q17868="",,),0)-1),"")</f>
        <v>8</v>
      </c>
      <c r="Q5734">
        <f>INT((ROW()-5734)/8)+1</f>
        <v>1</v>
      </c>
      <c r="R5734">
        <f>IF(P5734="","",0)</f>
        <v>0</v>
      </c>
    </row>
    <row r="5735" spans="1:18" x14ac:dyDescent="0.3">
      <c r="A5735" t="s">
        <v>791</v>
      </c>
      <c r="B5735" s="1">
        <v>38880</v>
      </c>
      <c r="C5735" t="s">
        <v>82</v>
      </c>
      <c r="D5735" t="s">
        <v>834</v>
      </c>
      <c r="E5735" t="s">
        <v>835</v>
      </c>
      <c r="G5735" t="s">
        <v>19</v>
      </c>
      <c r="H5735" t="s">
        <v>85</v>
      </c>
      <c r="I5735" t="s">
        <v>45</v>
      </c>
      <c r="J5735" t="s">
        <v>93</v>
      </c>
      <c r="K5735">
        <v>24</v>
      </c>
      <c r="L5735">
        <v>117.46</v>
      </c>
      <c r="M5735" t="s">
        <v>836</v>
      </c>
      <c r="N5735">
        <v>117.46</v>
      </c>
      <c r="O5735" t="s">
        <v>24</v>
      </c>
      <c r="P5735" cm="1">
        <f t="array" ref="P5735">IF(Q5735&gt;0,INDEX(Q5735:Q17869,MATCH(TRUE,INDEX(Q5735:Q17869="",,),0)-1),"")</f>
        <v>8</v>
      </c>
      <c r="Q5735">
        <f t="shared" ref="Q5735:Q5797" si="133">INT((ROW()-5734)/8)+1</f>
        <v>1</v>
      </c>
      <c r="R5735">
        <f>IF(P5735="","",0)</f>
        <v>0</v>
      </c>
    </row>
    <row r="5736" spans="1:18" x14ac:dyDescent="0.3">
      <c r="A5736" t="s">
        <v>791</v>
      </c>
      <c r="B5736" s="1">
        <v>38880</v>
      </c>
      <c r="C5736" t="s">
        <v>82</v>
      </c>
      <c r="D5736" t="s">
        <v>834</v>
      </c>
      <c r="E5736" t="s">
        <v>835</v>
      </c>
      <c r="G5736" t="s">
        <v>19</v>
      </c>
      <c r="H5736" t="s">
        <v>72</v>
      </c>
      <c r="I5736" t="s">
        <v>21</v>
      </c>
      <c r="J5736" t="s">
        <v>73</v>
      </c>
      <c r="K5736">
        <v>1351.3</v>
      </c>
      <c r="L5736">
        <v>20.2</v>
      </c>
      <c r="M5736" t="s">
        <v>836</v>
      </c>
      <c r="N5736">
        <v>20.2</v>
      </c>
      <c r="O5736" t="s">
        <v>24</v>
      </c>
      <c r="P5736" cm="1">
        <f t="array" ref="P5736">IF(Q5736&gt;0,INDEX(Q5736:Q17870,MATCH(TRUE,INDEX(Q5736:Q17870="",,),0)-1),"")</f>
        <v>8</v>
      </c>
      <c r="Q5736">
        <f t="shared" si="133"/>
        <v>1</v>
      </c>
      <c r="R5736">
        <f>IF(P5736="","",0)</f>
        <v>0</v>
      </c>
    </row>
    <row r="5737" spans="1:18" x14ac:dyDescent="0.3">
      <c r="A5737" t="s">
        <v>791</v>
      </c>
      <c r="B5737" s="1">
        <v>38880</v>
      </c>
      <c r="C5737" t="s">
        <v>82</v>
      </c>
      <c r="D5737" t="s">
        <v>834</v>
      </c>
      <c r="E5737" t="s">
        <v>835</v>
      </c>
      <c r="G5737" s="6" t="s">
        <v>88</v>
      </c>
      <c r="H5737" t="s">
        <v>264</v>
      </c>
      <c r="I5737" t="s">
        <v>45</v>
      </c>
      <c r="J5737" t="s">
        <v>93</v>
      </c>
      <c r="K5737">
        <v>0.5</v>
      </c>
      <c r="L5737">
        <v>386</v>
      </c>
      <c r="M5737" t="s">
        <v>836</v>
      </c>
      <c r="N5737">
        <v>386</v>
      </c>
      <c r="O5737" t="s">
        <v>24</v>
      </c>
      <c r="P5737" cm="1">
        <f t="array" ref="P5737">IF(Q5737&gt;0,INDEX(Q5737:Q17871,MATCH(TRUE,INDEX(Q5737:Q17871="",,),0)-1),"")</f>
        <v>8</v>
      </c>
      <c r="Q5737">
        <f t="shared" si="133"/>
        <v>1</v>
      </c>
      <c r="R5737">
        <f>IF(P5737="","",0)</f>
        <v>0</v>
      </c>
    </row>
    <row r="5738" spans="1:18" x14ac:dyDescent="0.3">
      <c r="A5738" t="s">
        <v>791</v>
      </c>
      <c r="B5738" s="1">
        <v>38880</v>
      </c>
      <c r="C5738" t="s">
        <v>82</v>
      </c>
      <c r="D5738" t="s">
        <v>834</v>
      </c>
      <c r="E5738" t="s">
        <v>835</v>
      </c>
      <c r="G5738" s="6" t="s">
        <v>88</v>
      </c>
      <c r="H5738" t="s">
        <v>96</v>
      </c>
      <c r="I5738" t="s">
        <v>45</v>
      </c>
      <c r="J5738" t="s">
        <v>93</v>
      </c>
      <c r="K5738">
        <v>0.1</v>
      </c>
      <c r="L5738">
        <v>114</v>
      </c>
      <c r="M5738" t="s">
        <v>836</v>
      </c>
      <c r="N5738">
        <v>114</v>
      </c>
      <c r="O5738" t="s">
        <v>24</v>
      </c>
      <c r="P5738" cm="1">
        <f t="array" ref="P5738">IF(Q5738&gt;0,INDEX(Q5738:Q17872,MATCH(TRUE,INDEX(Q5738:Q17872="",,),0)-1),"")</f>
        <v>8</v>
      </c>
      <c r="Q5738">
        <f t="shared" si="133"/>
        <v>1</v>
      </c>
      <c r="R5738">
        <f>IF(P5738="","",0)</f>
        <v>0</v>
      </c>
    </row>
    <row r="5739" spans="1:18" x14ac:dyDescent="0.3">
      <c r="A5739" t="s">
        <v>791</v>
      </c>
      <c r="B5739" s="1">
        <v>38880</v>
      </c>
      <c r="C5739" t="s">
        <v>82</v>
      </c>
      <c r="D5739" t="s">
        <v>834</v>
      </c>
      <c r="E5739" t="s">
        <v>835</v>
      </c>
      <c r="G5739" s="6" t="s">
        <v>88</v>
      </c>
      <c r="H5739" t="s">
        <v>200</v>
      </c>
      <c r="I5739" t="s">
        <v>45</v>
      </c>
      <c r="J5739" t="s">
        <v>93</v>
      </c>
      <c r="K5739">
        <v>0.1</v>
      </c>
      <c r="L5739">
        <v>500</v>
      </c>
      <c r="M5739" t="s">
        <v>836</v>
      </c>
      <c r="N5739">
        <v>500</v>
      </c>
      <c r="O5739" t="s">
        <v>24</v>
      </c>
      <c r="P5739" cm="1">
        <f t="array" ref="P5739">IF(Q5739&gt;0,INDEX(Q5739:Q17873,MATCH(TRUE,INDEX(Q5739:Q17873="",,),0)-1),"")</f>
        <v>8</v>
      </c>
      <c r="Q5739">
        <f t="shared" si="133"/>
        <v>1</v>
      </c>
      <c r="R5739">
        <f>IF(P5739="","",0)</f>
        <v>0</v>
      </c>
    </row>
    <row r="5740" spans="1:18" x14ac:dyDescent="0.3">
      <c r="A5740" t="s">
        <v>791</v>
      </c>
      <c r="B5740" s="1">
        <v>38880</v>
      </c>
      <c r="C5740" t="s">
        <v>82</v>
      </c>
      <c r="D5740" t="s">
        <v>834</v>
      </c>
      <c r="E5740" t="s">
        <v>835</v>
      </c>
      <c r="G5740" s="6" t="s">
        <v>88</v>
      </c>
      <c r="H5740" t="s">
        <v>116</v>
      </c>
      <c r="I5740" t="s">
        <v>21</v>
      </c>
      <c r="J5740" t="s">
        <v>73</v>
      </c>
      <c r="K5740">
        <v>37</v>
      </c>
      <c r="L5740">
        <v>21.12</v>
      </c>
      <c r="M5740" t="s">
        <v>836</v>
      </c>
      <c r="N5740">
        <v>21.12</v>
      </c>
      <c r="O5740" t="s">
        <v>24</v>
      </c>
      <c r="P5740" cm="1">
        <f t="array" ref="P5740">IF(Q5740&gt;0,INDEX(Q5740:Q17874,MATCH(TRUE,INDEX(Q5740:Q17874="",,),0)-1),"")</f>
        <v>8</v>
      </c>
      <c r="Q5740">
        <f t="shared" si="133"/>
        <v>1</v>
      </c>
      <c r="R5740">
        <f>IF(P5740="","",0)</f>
        <v>0</v>
      </c>
    </row>
    <row r="5741" spans="1:18" x14ac:dyDescent="0.3">
      <c r="A5741" t="s">
        <v>791</v>
      </c>
      <c r="B5741" s="1">
        <v>38880</v>
      </c>
      <c r="C5741" t="s">
        <v>82</v>
      </c>
      <c r="D5741" t="s">
        <v>834</v>
      </c>
      <c r="E5741" t="s">
        <v>835</v>
      </c>
      <c r="G5741" s="6" t="s">
        <v>88</v>
      </c>
      <c r="H5741" t="s">
        <v>265</v>
      </c>
      <c r="I5741" t="s">
        <v>21</v>
      </c>
      <c r="J5741" t="s">
        <v>73</v>
      </c>
      <c r="K5741">
        <v>4.5</v>
      </c>
      <c r="L5741">
        <v>27.3</v>
      </c>
      <c r="M5741" t="s">
        <v>836</v>
      </c>
      <c r="N5741">
        <v>27.3</v>
      </c>
      <c r="O5741" t="s">
        <v>24</v>
      </c>
      <c r="P5741" cm="1">
        <f t="array" ref="P5741">IF(Q5741&gt;0,INDEX(Q5741:Q17875,MATCH(TRUE,INDEX(Q5741:Q17875="",,),0)-1),"")</f>
        <v>8</v>
      </c>
      <c r="Q5741">
        <f t="shared" si="133"/>
        <v>1</v>
      </c>
      <c r="R5741">
        <f>IF(P5741="","",0)</f>
        <v>0</v>
      </c>
    </row>
    <row r="5742" spans="1:18" x14ac:dyDescent="0.3">
      <c r="A5742" t="s">
        <v>791</v>
      </c>
      <c r="B5742" s="1">
        <v>38880</v>
      </c>
      <c r="C5742" t="s">
        <v>82</v>
      </c>
      <c r="D5742" t="s">
        <v>834</v>
      </c>
      <c r="E5742" t="s">
        <v>835</v>
      </c>
      <c r="G5742" t="s">
        <v>19</v>
      </c>
      <c r="H5742" t="s">
        <v>102</v>
      </c>
      <c r="I5742" t="s">
        <v>45</v>
      </c>
      <c r="J5742" t="s">
        <v>93</v>
      </c>
      <c r="K5742">
        <v>7.6</v>
      </c>
      <c r="L5742">
        <v>763</v>
      </c>
      <c r="M5742" t="s">
        <v>447</v>
      </c>
      <c r="N5742">
        <v>763</v>
      </c>
      <c r="P5742" cm="1">
        <f t="array" ref="P5742">IF(Q5742&gt;0,INDEX(Q5742:Q17876,MATCH(TRUE,INDEX(Q5742:Q17876="",,),0)-1),"")</f>
        <v>8</v>
      </c>
      <c r="Q5742">
        <f t="shared" si="133"/>
        <v>2</v>
      </c>
      <c r="R5742">
        <f>IF(P5742="","",0)</f>
        <v>0</v>
      </c>
    </row>
    <row r="5743" spans="1:18" x14ac:dyDescent="0.3">
      <c r="A5743" t="s">
        <v>791</v>
      </c>
      <c r="B5743" s="1">
        <v>38880</v>
      </c>
      <c r="C5743" t="s">
        <v>82</v>
      </c>
      <c r="D5743" t="s">
        <v>834</v>
      </c>
      <c r="E5743" t="s">
        <v>835</v>
      </c>
      <c r="G5743" t="s">
        <v>19</v>
      </c>
      <c r="H5743" t="s">
        <v>85</v>
      </c>
      <c r="I5743" t="s">
        <v>45</v>
      </c>
      <c r="J5743" t="s">
        <v>93</v>
      </c>
      <c r="K5743">
        <v>24</v>
      </c>
      <c r="L5743">
        <v>117.46</v>
      </c>
      <c r="M5743" t="s">
        <v>447</v>
      </c>
      <c r="N5743">
        <v>1000</v>
      </c>
      <c r="P5743" cm="1">
        <f t="array" ref="P5743">IF(Q5743&gt;0,INDEX(Q5743:Q17877,MATCH(TRUE,INDEX(Q5743:Q17877="",,),0)-1),"")</f>
        <v>8</v>
      </c>
      <c r="Q5743">
        <f t="shared" si="133"/>
        <v>2</v>
      </c>
      <c r="R5743">
        <f>IF(P5743="","",0)</f>
        <v>0</v>
      </c>
    </row>
    <row r="5744" spans="1:18" x14ac:dyDescent="0.3">
      <c r="A5744" t="s">
        <v>791</v>
      </c>
      <c r="B5744" s="1">
        <v>38880</v>
      </c>
      <c r="C5744" t="s">
        <v>82</v>
      </c>
      <c r="D5744" t="s">
        <v>834</v>
      </c>
      <c r="E5744" t="s">
        <v>835</v>
      </c>
      <c r="G5744" t="s">
        <v>19</v>
      </c>
      <c r="H5744" t="s">
        <v>72</v>
      </c>
      <c r="I5744" t="s">
        <v>21</v>
      </c>
      <c r="J5744" t="s">
        <v>73</v>
      </c>
      <c r="K5744">
        <v>1351.3</v>
      </c>
      <c r="L5744">
        <v>20.2</v>
      </c>
      <c r="M5744" t="s">
        <v>447</v>
      </c>
      <c r="N5744">
        <v>25</v>
      </c>
      <c r="P5744" cm="1">
        <f t="array" ref="P5744">IF(Q5744&gt;0,INDEX(Q5744:Q17878,MATCH(TRUE,INDEX(Q5744:Q17878="",,),0)-1),"")</f>
        <v>8</v>
      </c>
      <c r="Q5744">
        <f t="shared" si="133"/>
        <v>2</v>
      </c>
      <c r="R5744">
        <f>IF(P5744="","",0)</f>
        <v>0</v>
      </c>
    </row>
    <row r="5745" spans="1:18" x14ac:dyDescent="0.3">
      <c r="A5745" t="s">
        <v>791</v>
      </c>
      <c r="B5745" s="1">
        <v>38880</v>
      </c>
      <c r="C5745" t="s">
        <v>82</v>
      </c>
      <c r="D5745" t="s">
        <v>834</v>
      </c>
      <c r="E5745" t="s">
        <v>835</v>
      </c>
      <c r="G5745" s="6" t="s">
        <v>88</v>
      </c>
      <c r="H5745" t="s">
        <v>264</v>
      </c>
      <c r="I5745" t="s">
        <v>45</v>
      </c>
      <c r="J5745" t="s">
        <v>93</v>
      </c>
      <c r="K5745">
        <v>0.5</v>
      </c>
      <c r="L5745">
        <v>386</v>
      </c>
      <c r="M5745" t="s">
        <v>447</v>
      </c>
      <c r="N5745">
        <v>386</v>
      </c>
      <c r="P5745" cm="1">
        <f t="array" ref="P5745">IF(Q5745&gt;0,INDEX(Q5745:Q17879,MATCH(TRUE,INDEX(Q5745:Q17879="",,),0)-1),"")</f>
        <v>8</v>
      </c>
      <c r="Q5745">
        <f t="shared" si="133"/>
        <v>2</v>
      </c>
      <c r="R5745">
        <f>IF(P5745="","",0)</f>
        <v>0</v>
      </c>
    </row>
    <row r="5746" spans="1:18" x14ac:dyDescent="0.3">
      <c r="A5746" t="s">
        <v>791</v>
      </c>
      <c r="B5746" s="1">
        <v>38880</v>
      </c>
      <c r="C5746" t="s">
        <v>82</v>
      </c>
      <c r="D5746" t="s">
        <v>834</v>
      </c>
      <c r="E5746" t="s">
        <v>835</v>
      </c>
      <c r="G5746" s="6" t="s">
        <v>88</v>
      </c>
      <c r="H5746" t="s">
        <v>96</v>
      </c>
      <c r="I5746" t="s">
        <v>45</v>
      </c>
      <c r="J5746" t="s">
        <v>93</v>
      </c>
      <c r="K5746">
        <v>0.1</v>
      </c>
      <c r="L5746">
        <v>114</v>
      </c>
      <c r="M5746" t="s">
        <v>447</v>
      </c>
      <c r="N5746">
        <v>114</v>
      </c>
      <c r="P5746" cm="1">
        <f t="array" ref="P5746">IF(Q5746&gt;0,INDEX(Q5746:Q17880,MATCH(TRUE,INDEX(Q5746:Q17880="",,),0)-1),"")</f>
        <v>8</v>
      </c>
      <c r="Q5746">
        <f t="shared" si="133"/>
        <v>2</v>
      </c>
      <c r="R5746">
        <f>IF(P5746="","",0)</f>
        <v>0</v>
      </c>
    </row>
    <row r="5747" spans="1:18" x14ac:dyDescent="0.3">
      <c r="A5747" t="s">
        <v>791</v>
      </c>
      <c r="B5747" s="1">
        <v>38880</v>
      </c>
      <c r="C5747" t="s">
        <v>82</v>
      </c>
      <c r="D5747" t="s">
        <v>834</v>
      </c>
      <c r="E5747" t="s">
        <v>835</v>
      </c>
      <c r="G5747" s="6" t="s">
        <v>88</v>
      </c>
      <c r="H5747" t="s">
        <v>200</v>
      </c>
      <c r="I5747" t="s">
        <v>45</v>
      </c>
      <c r="J5747" t="s">
        <v>93</v>
      </c>
      <c r="K5747">
        <v>0.1</v>
      </c>
      <c r="L5747">
        <v>500</v>
      </c>
      <c r="M5747" t="s">
        <v>447</v>
      </c>
      <c r="N5747">
        <v>500</v>
      </c>
      <c r="P5747" cm="1">
        <f t="array" ref="P5747">IF(Q5747&gt;0,INDEX(Q5747:Q17881,MATCH(TRUE,INDEX(Q5747:Q17881="",,),0)-1),"")</f>
        <v>8</v>
      </c>
      <c r="Q5747">
        <f t="shared" si="133"/>
        <v>2</v>
      </c>
      <c r="R5747">
        <f>IF(P5747="","",0)</f>
        <v>0</v>
      </c>
    </row>
    <row r="5748" spans="1:18" x14ac:dyDescent="0.3">
      <c r="A5748" t="s">
        <v>791</v>
      </c>
      <c r="B5748" s="1">
        <v>38880</v>
      </c>
      <c r="C5748" t="s">
        <v>82</v>
      </c>
      <c r="D5748" t="s">
        <v>834</v>
      </c>
      <c r="E5748" t="s">
        <v>835</v>
      </c>
      <c r="G5748" s="6" t="s">
        <v>88</v>
      </c>
      <c r="H5748" t="s">
        <v>116</v>
      </c>
      <c r="I5748" t="s">
        <v>21</v>
      </c>
      <c r="J5748" t="s">
        <v>73</v>
      </c>
      <c r="K5748">
        <v>37</v>
      </c>
      <c r="L5748">
        <v>21.12</v>
      </c>
      <c r="M5748" t="s">
        <v>447</v>
      </c>
      <c r="N5748">
        <v>21.12</v>
      </c>
      <c r="P5748" cm="1">
        <f t="array" ref="P5748">IF(Q5748&gt;0,INDEX(Q5748:Q17882,MATCH(TRUE,INDEX(Q5748:Q17882="",,),0)-1),"")</f>
        <v>8</v>
      </c>
      <c r="Q5748">
        <f t="shared" si="133"/>
        <v>2</v>
      </c>
      <c r="R5748">
        <f>IF(P5748="","",0)</f>
        <v>0</v>
      </c>
    </row>
    <row r="5749" spans="1:18" x14ac:dyDescent="0.3">
      <c r="A5749" t="s">
        <v>791</v>
      </c>
      <c r="B5749" s="1">
        <v>38880</v>
      </c>
      <c r="C5749" t="s">
        <v>82</v>
      </c>
      <c r="D5749" t="s">
        <v>834</v>
      </c>
      <c r="E5749" t="s">
        <v>835</v>
      </c>
      <c r="G5749" s="6" t="s">
        <v>88</v>
      </c>
      <c r="H5749" t="s">
        <v>265</v>
      </c>
      <c r="I5749" t="s">
        <v>21</v>
      </c>
      <c r="J5749" t="s">
        <v>73</v>
      </c>
      <c r="K5749">
        <v>4.5</v>
      </c>
      <c r="L5749">
        <v>27.3</v>
      </c>
      <c r="M5749" t="s">
        <v>447</v>
      </c>
      <c r="N5749">
        <v>27.3</v>
      </c>
      <c r="P5749" cm="1">
        <f t="array" ref="P5749">IF(Q5749&gt;0,INDEX(Q5749:Q17883,MATCH(TRUE,INDEX(Q5749:Q17883="",,),0)-1),"")</f>
        <v>8</v>
      </c>
      <c r="Q5749">
        <f t="shared" si="133"/>
        <v>2</v>
      </c>
      <c r="R5749">
        <f>IF(P5749="","",0)</f>
        <v>0</v>
      </c>
    </row>
    <row r="5750" spans="1:18" x14ac:dyDescent="0.3">
      <c r="A5750" t="s">
        <v>791</v>
      </c>
      <c r="B5750" s="1">
        <v>38880</v>
      </c>
      <c r="C5750" t="s">
        <v>82</v>
      </c>
      <c r="D5750" t="s">
        <v>834</v>
      </c>
      <c r="E5750" t="s">
        <v>835</v>
      </c>
      <c r="G5750" t="s">
        <v>19</v>
      </c>
      <c r="H5750" t="s">
        <v>102</v>
      </c>
      <c r="I5750" t="s">
        <v>45</v>
      </c>
      <c r="J5750" t="s">
        <v>93</v>
      </c>
      <c r="K5750">
        <v>7.6</v>
      </c>
      <c r="L5750">
        <v>763</v>
      </c>
      <c r="M5750" t="s">
        <v>579</v>
      </c>
      <c r="N5750">
        <v>2998.58</v>
      </c>
      <c r="P5750" cm="1">
        <f t="array" ref="P5750">IF(Q5750&gt;0,INDEX(Q5750:Q17884,MATCH(TRUE,INDEX(Q5750:Q17884="",,),0)-1),"")</f>
        <v>8</v>
      </c>
      <c r="Q5750">
        <f t="shared" si="133"/>
        <v>3</v>
      </c>
      <c r="R5750">
        <f>IF(P5750="","",0)</f>
        <v>0</v>
      </c>
    </row>
    <row r="5751" spans="1:18" x14ac:dyDescent="0.3">
      <c r="A5751" t="s">
        <v>791</v>
      </c>
      <c r="B5751" s="1">
        <v>38880</v>
      </c>
      <c r="C5751" t="s">
        <v>82</v>
      </c>
      <c r="D5751" t="s">
        <v>834</v>
      </c>
      <c r="E5751" t="s">
        <v>835</v>
      </c>
      <c r="G5751" t="s">
        <v>19</v>
      </c>
      <c r="H5751" t="s">
        <v>85</v>
      </c>
      <c r="I5751" t="s">
        <v>45</v>
      </c>
      <c r="J5751" t="s">
        <v>93</v>
      </c>
      <c r="K5751">
        <v>24</v>
      </c>
      <c r="L5751">
        <v>117.46</v>
      </c>
      <c r="M5751" t="s">
        <v>579</v>
      </c>
      <c r="N5751">
        <v>117.46</v>
      </c>
      <c r="P5751" cm="1">
        <f t="array" ref="P5751">IF(Q5751&gt;0,INDEX(Q5751:Q17885,MATCH(TRUE,INDEX(Q5751:Q17885="",,),0)-1),"")</f>
        <v>8</v>
      </c>
      <c r="Q5751">
        <f t="shared" si="133"/>
        <v>3</v>
      </c>
      <c r="R5751">
        <f>IF(P5751="","",0)</f>
        <v>0</v>
      </c>
    </row>
    <row r="5752" spans="1:18" x14ac:dyDescent="0.3">
      <c r="A5752" t="s">
        <v>791</v>
      </c>
      <c r="B5752" s="1">
        <v>38880</v>
      </c>
      <c r="C5752" t="s">
        <v>82</v>
      </c>
      <c r="D5752" t="s">
        <v>834</v>
      </c>
      <c r="E5752" t="s">
        <v>835</v>
      </c>
      <c r="G5752" t="s">
        <v>19</v>
      </c>
      <c r="H5752" t="s">
        <v>72</v>
      </c>
      <c r="I5752" t="s">
        <v>21</v>
      </c>
      <c r="J5752" t="s">
        <v>73</v>
      </c>
      <c r="K5752">
        <v>1351.3</v>
      </c>
      <c r="L5752">
        <v>20.2</v>
      </c>
      <c r="M5752" t="s">
        <v>579</v>
      </c>
      <c r="N5752">
        <v>20.2</v>
      </c>
      <c r="P5752" cm="1">
        <f t="array" ref="P5752">IF(Q5752&gt;0,INDEX(Q5752:Q17886,MATCH(TRUE,INDEX(Q5752:Q17886="",,),0)-1),"")</f>
        <v>8</v>
      </c>
      <c r="Q5752">
        <f t="shared" si="133"/>
        <v>3</v>
      </c>
      <c r="R5752">
        <f>IF(P5752="","",0)</f>
        <v>0</v>
      </c>
    </row>
    <row r="5753" spans="1:18" x14ac:dyDescent="0.3">
      <c r="A5753" t="s">
        <v>791</v>
      </c>
      <c r="B5753" s="1">
        <v>38880</v>
      </c>
      <c r="C5753" t="s">
        <v>82</v>
      </c>
      <c r="D5753" t="s">
        <v>834</v>
      </c>
      <c r="E5753" t="s">
        <v>835</v>
      </c>
      <c r="G5753" s="6" t="s">
        <v>88</v>
      </c>
      <c r="H5753" t="s">
        <v>264</v>
      </c>
      <c r="I5753" t="s">
        <v>45</v>
      </c>
      <c r="J5753" t="s">
        <v>93</v>
      </c>
      <c r="K5753">
        <v>0.5</v>
      </c>
      <c r="L5753">
        <v>386</v>
      </c>
      <c r="M5753" t="s">
        <v>579</v>
      </c>
      <c r="N5753">
        <v>386</v>
      </c>
      <c r="P5753" cm="1">
        <f t="array" ref="P5753">IF(Q5753&gt;0,INDEX(Q5753:Q17887,MATCH(TRUE,INDEX(Q5753:Q17887="",,),0)-1),"")</f>
        <v>8</v>
      </c>
      <c r="Q5753">
        <f t="shared" si="133"/>
        <v>3</v>
      </c>
      <c r="R5753">
        <f>IF(P5753="","",0)</f>
        <v>0</v>
      </c>
    </row>
    <row r="5754" spans="1:18" x14ac:dyDescent="0.3">
      <c r="A5754" t="s">
        <v>791</v>
      </c>
      <c r="B5754" s="1">
        <v>38880</v>
      </c>
      <c r="C5754" t="s">
        <v>82</v>
      </c>
      <c r="D5754" t="s">
        <v>834</v>
      </c>
      <c r="E5754" t="s">
        <v>835</v>
      </c>
      <c r="G5754" s="6" t="s">
        <v>88</v>
      </c>
      <c r="H5754" t="s">
        <v>96</v>
      </c>
      <c r="I5754" t="s">
        <v>45</v>
      </c>
      <c r="J5754" t="s">
        <v>93</v>
      </c>
      <c r="K5754">
        <v>0.1</v>
      </c>
      <c r="L5754">
        <v>114</v>
      </c>
      <c r="M5754" t="s">
        <v>579</v>
      </c>
      <c r="N5754">
        <v>114</v>
      </c>
      <c r="P5754" cm="1">
        <f t="array" ref="P5754">IF(Q5754&gt;0,INDEX(Q5754:Q17888,MATCH(TRUE,INDEX(Q5754:Q17888="",,),0)-1),"")</f>
        <v>8</v>
      </c>
      <c r="Q5754">
        <f t="shared" si="133"/>
        <v>3</v>
      </c>
      <c r="R5754">
        <f>IF(P5754="","",0)</f>
        <v>0</v>
      </c>
    </row>
    <row r="5755" spans="1:18" x14ac:dyDescent="0.3">
      <c r="A5755" t="s">
        <v>791</v>
      </c>
      <c r="B5755" s="1">
        <v>38880</v>
      </c>
      <c r="C5755" t="s">
        <v>82</v>
      </c>
      <c r="D5755" t="s">
        <v>834</v>
      </c>
      <c r="E5755" t="s">
        <v>835</v>
      </c>
      <c r="G5755" s="6" t="s">
        <v>88</v>
      </c>
      <c r="H5755" t="s">
        <v>200</v>
      </c>
      <c r="I5755" t="s">
        <v>45</v>
      </c>
      <c r="J5755" t="s">
        <v>93</v>
      </c>
      <c r="K5755">
        <v>0.1</v>
      </c>
      <c r="L5755">
        <v>500</v>
      </c>
      <c r="M5755" t="s">
        <v>579</v>
      </c>
      <c r="N5755">
        <v>500</v>
      </c>
      <c r="P5755" cm="1">
        <f t="array" ref="P5755">IF(Q5755&gt;0,INDEX(Q5755:Q17889,MATCH(TRUE,INDEX(Q5755:Q17889="",,),0)-1),"")</f>
        <v>8</v>
      </c>
      <c r="Q5755">
        <f t="shared" si="133"/>
        <v>3</v>
      </c>
      <c r="R5755">
        <f>IF(P5755="","",0)</f>
        <v>0</v>
      </c>
    </row>
    <row r="5756" spans="1:18" x14ac:dyDescent="0.3">
      <c r="A5756" t="s">
        <v>791</v>
      </c>
      <c r="B5756" s="1">
        <v>38880</v>
      </c>
      <c r="C5756" t="s">
        <v>82</v>
      </c>
      <c r="D5756" t="s">
        <v>834</v>
      </c>
      <c r="E5756" t="s">
        <v>835</v>
      </c>
      <c r="G5756" s="6" t="s">
        <v>88</v>
      </c>
      <c r="H5756" t="s">
        <v>116</v>
      </c>
      <c r="I5756" t="s">
        <v>21</v>
      </c>
      <c r="J5756" t="s">
        <v>73</v>
      </c>
      <c r="K5756">
        <v>37</v>
      </c>
      <c r="L5756">
        <v>21.12</v>
      </c>
      <c r="M5756" t="s">
        <v>579</v>
      </c>
      <c r="N5756">
        <v>21.12</v>
      </c>
      <c r="P5756" cm="1">
        <f t="array" ref="P5756">IF(Q5756&gt;0,INDEX(Q5756:Q17890,MATCH(TRUE,INDEX(Q5756:Q17890="",,),0)-1),"")</f>
        <v>8</v>
      </c>
      <c r="Q5756">
        <f t="shared" si="133"/>
        <v>3</v>
      </c>
      <c r="R5756">
        <f>IF(P5756="","",0)</f>
        <v>0</v>
      </c>
    </row>
    <row r="5757" spans="1:18" x14ac:dyDescent="0.3">
      <c r="A5757" t="s">
        <v>791</v>
      </c>
      <c r="B5757" s="1">
        <v>38880</v>
      </c>
      <c r="C5757" t="s">
        <v>82</v>
      </c>
      <c r="D5757" t="s">
        <v>834</v>
      </c>
      <c r="E5757" t="s">
        <v>835</v>
      </c>
      <c r="G5757" s="6" t="s">
        <v>88</v>
      </c>
      <c r="H5757" t="s">
        <v>265</v>
      </c>
      <c r="I5757" t="s">
        <v>21</v>
      </c>
      <c r="J5757" t="s">
        <v>73</v>
      </c>
      <c r="K5757">
        <v>4.5</v>
      </c>
      <c r="L5757">
        <v>27.3</v>
      </c>
      <c r="M5757" t="s">
        <v>579</v>
      </c>
      <c r="N5757">
        <v>27.3</v>
      </c>
      <c r="P5757" cm="1">
        <f t="array" ref="P5757">IF(Q5757&gt;0,INDEX(Q5757:Q17891,MATCH(TRUE,INDEX(Q5757:Q17891="",,),0)-1),"")</f>
        <v>8</v>
      </c>
      <c r="Q5757">
        <f t="shared" si="133"/>
        <v>3</v>
      </c>
      <c r="R5757">
        <f>IF(P5757="","",0)</f>
        <v>0</v>
      </c>
    </row>
    <row r="5758" spans="1:18" x14ac:dyDescent="0.3">
      <c r="A5758" t="s">
        <v>791</v>
      </c>
      <c r="B5758" s="1">
        <v>38880</v>
      </c>
      <c r="C5758" t="s">
        <v>82</v>
      </c>
      <c r="D5758" t="s">
        <v>834</v>
      </c>
      <c r="E5758" t="s">
        <v>835</v>
      </c>
      <c r="G5758" t="s">
        <v>19</v>
      </c>
      <c r="H5758" t="s">
        <v>102</v>
      </c>
      <c r="I5758" t="s">
        <v>45</v>
      </c>
      <c r="J5758" t="s">
        <v>93</v>
      </c>
      <c r="K5758">
        <v>7.6</v>
      </c>
      <c r="L5758">
        <v>763</v>
      </c>
      <c r="M5758" t="s">
        <v>297</v>
      </c>
      <c r="N5758">
        <v>763</v>
      </c>
      <c r="P5758" cm="1">
        <f t="array" ref="P5758">IF(Q5758&gt;0,INDEX(Q5758:Q17892,MATCH(TRUE,INDEX(Q5758:Q17892="",,),0)-1),"")</f>
        <v>8</v>
      </c>
      <c r="Q5758">
        <f t="shared" si="133"/>
        <v>4</v>
      </c>
      <c r="R5758">
        <f>IF(P5758="","",0)</f>
        <v>0</v>
      </c>
    </row>
    <row r="5759" spans="1:18" x14ac:dyDescent="0.3">
      <c r="A5759" t="s">
        <v>791</v>
      </c>
      <c r="B5759" s="1">
        <v>38880</v>
      </c>
      <c r="C5759" t="s">
        <v>82</v>
      </c>
      <c r="D5759" t="s">
        <v>834</v>
      </c>
      <c r="E5759" t="s">
        <v>835</v>
      </c>
      <c r="G5759" t="s">
        <v>19</v>
      </c>
      <c r="H5759" t="s">
        <v>85</v>
      </c>
      <c r="I5759" t="s">
        <v>45</v>
      </c>
      <c r="J5759" t="s">
        <v>93</v>
      </c>
      <c r="K5759">
        <v>24</v>
      </c>
      <c r="L5759">
        <v>117.46</v>
      </c>
      <c r="M5759" t="s">
        <v>297</v>
      </c>
      <c r="N5759">
        <v>117.46</v>
      </c>
      <c r="P5759" cm="1">
        <f t="array" ref="P5759">IF(Q5759&gt;0,INDEX(Q5759:Q17893,MATCH(TRUE,INDEX(Q5759:Q17893="",,),0)-1),"")</f>
        <v>8</v>
      </c>
      <c r="Q5759">
        <f t="shared" si="133"/>
        <v>4</v>
      </c>
      <c r="R5759">
        <f>IF(P5759="","",0)</f>
        <v>0</v>
      </c>
    </row>
    <row r="5760" spans="1:18" x14ac:dyDescent="0.3">
      <c r="A5760" t="s">
        <v>791</v>
      </c>
      <c r="B5760" s="1">
        <v>38880</v>
      </c>
      <c r="C5760" t="s">
        <v>82</v>
      </c>
      <c r="D5760" t="s">
        <v>834</v>
      </c>
      <c r="E5760" t="s">
        <v>835</v>
      </c>
      <c r="G5760" t="s">
        <v>19</v>
      </c>
      <c r="H5760" t="s">
        <v>72</v>
      </c>
      <c r="I5760" t="s">
        <v>21</v>
      </c>
      <c r="J5760" t="s">
        <v>73</v>
      </c>
      <c r="K5760">
        <v>1351.3</v>
      </c>
      <c r="L5760">
        <v>20.2</v>
      </c>
      <c r="M5760" t="s">
        <v>297</v>
      </c>
      <c r="N5760">
        <v>28.64</v>
      </c>
      <c r="P5760" cm="1">
        <f t="array" ref="P5760">IF(Q5760&gt;0,INDEX(Q5760:Q17894,MATCH(TRUE,INDEX(Q5760:Q17894="",,),0)-1),"")</f>
        <v>8</v>
      </c>
      <c r="Q5760">
        <f t="shared" si="133"/>
        <v>4</v>
      </c>
      <c r="R5760">
        <f>IF(P5760="","",0)</f>
        <v>0</v>
      </c>
    </row>
    <row r="5761" spans="1:18" x14ac:dyDescent="0.3">
      <c r="A5761" t="s">
        <v>791</v>
      </c>
      <c r="B5761" s="1">
        <v>38880</v>
      </c>
      <c r="C5761" t="s">
        <v>82</v>
      </c>
      <c r="D5761" t="s">
        <v>834</v>
      </c>
      <c r="E5761" t="s">
        <v>835</v>
      </c>
      <c r="G5761" s="6" t="s">
        <v>88</v>
      </c>
      <c r="H5761" t="s">
        <v>264</v>
      </c>
      <c r="I5761" t="s">
        <v>45</v>
      </c>
      <c r="J5761" t="s">
        <v>93</v>
      </c>
      <c r="K5761">
        <v>0.5</v>
      </c>
      <c r="L5761">
        <v>386</v>
      </c>
      <c r="M5761" t="s">
        <v>297</v>
      </c>
      <c r="N5761">
        <v>386</v>
      </c>
      <c r="P5761" cm="1">
        <f t="array" ref="P5761">IF(Q5761&gt;0,INDEX(Q5761:Q17895,MATCH(TRUE,INDEX(Q5761:Q17895="",,),0)-1),"")</f>
        <v>8</v>
      </c>
      <c r="Q5761">
        <f t="shared" si="133"/>
        <v>4</v>
      </c>
      <c r="R5761">
        <f>IF(P5761="","",0)</f>
        <v>0</v>
      </c>
    </row>
    <row r="5762" spans="1:18" x14ac:dyDescent="0.3">
      <c r="A5762" t="s">
        <v>791</v>
      </c>
      <c r="B5762" s="1">
        <v>38880</v>
      </c>
      <c r="C5762" t="s">
        <v>82</v>
      </c>
      <c r="D5762" t="s">
        <v>834</v>
      </c>
      <c r="E5762" t="s">
        <v>835</v>
      </c>
      <c r="G5762" s="6" t="s">
        <v>88</v>
      </c>
      <c r="H5762" t="s">
        <v>96</v>
      </c>
      <c r="I5762" t="s">
        <v>45</v>
      </c>
      <c r="J5762" t="s">
        <v>93</v>
      </c>
      <c r="K5762">
        <v>0.1</v>
      </c>
      <c r="L5762">
        <v>114</v>
      </c>
      <c r="M5762" t="s">
        <v>297</v>
      </c>
      <c r="N5762">
        <v>114</v>
      </c>
      <c r="P5762" cm="1">
        <f t="array" ref="P5762">IF(Q5762&gt;0,INDEX(Q5762:Q17896,MATCH(TRUE,INDEX(Q5762:Q17896="",,),0)-1),"")</f>
        <v>8</v>
      </c>
      <c r="Q5762">
        <f t="shared" si="133"/>
        <v>4</v>
      </c>
      <c r="R5762">
        <f>IF(P5762="","",0)</f>
        <v>0</v>
      </c>
    </row>
    <row r="5763" spans="1:18" x14ac:dyDescent="0.3">
      <c r="A5763" t="s">
        <v>791</v>
      </c>
      <c r="B5763" s="1">
        <v>38880</v>
      </c>
      <c r="C5763" t="s">
        <v>82</v>
      </c>
      <c r="D5763" t="s">
        <v>834</v>
      </c>
      <c r="E5763" t="s">
        <v>835</v>
      </c>
      <c r="G5763" s="6" t="s">
        <v>88</v>
      </c>
      <c r="H5763" t="s">
        <v>200</v>
      </c>
      <c r="I5763" t="s">
        <v>45</v>
      </c>
      <c r="J5763" t="s">
        <v>93</v>
      </c>
      <c r="K5763">
        <v>0.1</v>
      </c>
      <c r="L5763">
        <v>500</v>
      </c>
      <c r="M5763" t="s">
        <v>297</v>
      </c>
      <c r="N5763">
        <v>500</v>
      </c>
      <c r="P5763" cm="1">
        <f t="array" ref="P5763">IF(Q5763&gt;0,INDEX(Q5763:Q17897,MATCH(TRUE,INDEX(Q5763:Q17897="",,),0)-1),"")</f>
        <v>8</v>
      </c>
      <c r="Q5763">
        <f t="shared" si="133"/>
        <v>4</v>
      </c>
      <c r="R5763">
        <f>IF(P5763="","",0)</f>
        <v>0</v>
      </c>
    </row>
    <row r="5764" spans="1:18" x14ac:dyDescent="0.3">
      <c r="A5764" t="s">
        <v>791</v>
      </c>
      <c r="B5764" s="1">
        <v>38880</v>
      </c>
      <c r="C5764" t="s">
        <v>82</v>
      </c>
      <c r="D5764" t="s">
        <v>834</v>
      </c>
      <c r="E5764" t="s">
        <v>835</v>
      </c>
      <c r="G5764" s="6" t="s">
        <v>88</v>
      </c>
      <c r="H5764" t="s">
        <v>116</v>
      </c>
      <c r="I5764" t="s">
        <v>21</v>
      </c>
      <c r="J5764" t="s">
        <v>73</v>
      </c>
      <c r="K5764">
        <v>37</v>
      </c>
      <c r="L5764">
        <v>21.12</v>
      </c>
      <c r="M5764" t="s">
        <v>297</v>
      </c>
      <c r="N5764">
        <v>21.12</v>
      </c>
      <c r="P5764" cm="1">
        <f t="array" ref="P5764">IF(Q5764&gt;0,INDEX(Q5764:Q17898,MATCH(TRUE,INDEX(Q5764:Q17898="",,),0)-1),"")</f>
        <v>8</v>
      </c>
      <c r="Q5764">
        <f t="shared" si="133"/>
        <v>4</v>
      </c>
      <c r="R5764">
        <f>IF(P5764="","",0)</f>
        <v>0</v>
      </c>
    </row>
    <row r="5765" spans="1:18" x14ac:dyDescent="0.3">
      <c r="A5765" t="s">
        <v>791</v>
      </c>
      <c r="B5765" s="1">
        <v>38880</v>
      </c>
      <c r="C5765" t="s">
        <v>82</v>
      </c>
      <c r="D5765" t="s">
        <v>834</v>
      </c>
      <c r="E5765" t="s">
        <v>835</v>
      </c>
      <c r="G5765" s="6" t="s">
        <v>88</v>
      </c>
      <c r="H5765" t="s">
        <v>265</v>
      </c>
      <c r="I5765" t="s">
        <v>21</v>
      </c>
      <c r="J5765" t="s">
        <v>73</v>
      </c>
      <c r="K5765">
        <v>4.5</v>
      </c>
      <c r="L5765">
        <v>27.3</v>
      </c>
      <c r="M5765" t="s">
        <v>297</v>
      </c>
      <c r="N5765">
        <v>27.3</v>
      </c>
      <c r="P5765" cm="1">
        <f t="array" ref="P5765">IF(Q5765&gt;0,INDEX(Q5765:Q17899,MATCH(TRUE,INDEX(Q5765:Q17899="",,),0)-1),"")</f>
        <v>8</v>
      </c>
      <c r="Q5765">
        <f t="shared" si="133"/>
        <v>4</v>
      </c>
      <c r="R5765">
        <f>IF(P5765="","",0)</f>
        <v>0</v>
      </c>
    </row>
    <row r="5766" spans="1:18" x14ac:dyDescent="0.3">
      <c r="A5766" t="s">
        <v>791</v>
      </c>
      <c r="B5766" s="1">
        <v>38880</v>
      </c>
      <c r="C5766" t="s">
        <v>82</v>
      </c>
      <c r="D5766" t="s">
        <v>834</v>
      </c>
      <c r="E5766" t="s">
        <v>835</v>
      </c>
      <c r="G5766" t="s">
        <v>19</v>
      </c>
      <c r="H5766" t="s">
        <v>102</v>
      </c>
      <c r="I5766" t="s">
        <v>45</v>
      </c>
      <c r="J5766" t="s">
        <v>93</v>
      </c>
      <c r="K5766">
        <v>7.6</v>
      </c>
      <c r="L5766">
        <v>763</v>
      </c>
      <c r="M5766" t="s">
        <v>837</v>
      </c>
      <c r="N5766">
        <v>763</v>
      </c>
      <c r="P5766" cm="1">
        <f t="array" ref="P5766">IF(Q5766&gt;0,INDEX(Q5766:Q17900,MATCH(TRUE,INDEX(Q5766:Q17900="",,),0)-1),"")</f>
        <v>8</v>
      </c>
      <c r="Q5766">
        <f t="shared" si="133"/>
        <v>5</v>
      </c>
      <c r="R5766">
        <f>IF(P5766="","",0)</f>
        <v>0</v>
      </c>
    </row>
    <row r="5767" spans="1:18" x14ac:dyDescent="0.3">
      <c r="A5767" t="s">
        <v>791</v>
      </c>
      <c r="B5767" s="1">
        <v>38880</v>
      </c>
      <c r="C5767" t="s">
        <v>82</v>
      </c>
      <c r="D5767" t="s">
        <v>834</v>
      </c>
      <c r="E5767" t="s">
        <v>835</v>
      </c>
      <c r="G5767" t="s">
        <v>19</v>
      </c>
      <c r="H5767" t="s">
        <v>85</v>
      </c>
      <c r="I5767" t="s">
        <v>45</v>
      </c>
      <c r="J5767" t="s">
        <v>93</v>
      </c>
      <c r="K5767">
        <v>24</v>
      </c>
      <c r="L5767">
        <v>117.46</v>
      </c>
      <c r="M5767" t="s">
        <v>837</v>
      </c>
      <c r="N5767">
        <v>117.46</v>
      </c>
      <c r="P5767" cm="1">
        <f t="array" ref="P5767">IF(Q5767&gt;0,INDEX(Q5767:Q17901,MATCH(TRUE,INDEX(Q5767:Q17901="",,),0)-1),"")</f>
        <v>8</v>
      </c>
      <c r="Q5767">
        <f t="shared" si="133"/>
        <v>5</v>
      </c>
      <c r="R5767">
        <f>IF(P5767="","",0)</f>
        <v>0</v>
      </c>
    </row>
    <row r="5768" spans="1:18" x14ac:dyDescent="0.3">
      <c r="A5768" t="s">
        <v>791</v>
      </c>
      <c r="B5768" s="1">
        <v>38880</v>
      </c>
      <c r="C5768" t="s">
        <v>82</v>
      </c>
      <c r="D5768" t="s">
        <v>834</v>
      </c>
      <c r="E5768" t="s">
        <v>835</v>
      </c>
      <c r="G5768" t="s">
        <v>19</v>
      </c>
      <c r="H5768" t="s">
        <v>72</v>
      </c>
      <c r="I5768" t="s">
        <v>21</v>
      </c>
      <c r="J5768" t="s">
        <v>73</v>
      </c>
      <c r="K5768">
        <v>1351.3</v>
      </c>
      <c r="L5768">
        <v>20.2</v>
      </c>
      <c r="M5768" t="s">
        <v>837</v>
      </c>
      <c r="N5768">
        <v>28.1</v>
      </c>
      <c r="P5768" cm="1">
        <f t="array" ref="P5768">IF(Q5768&gt;0,INDEX(Q5768:Q17902,MATCH(TRUE,INDEX(Q5768:Q17902="",,),0)-1),"")</f>
        <v>8</v>
      </c>
      <c r="Q5768">
        <f t="shared" si="133"/>
        <v>5</v>
      </c>
      <c r="R5768">
        <f>IF(P5768="","",0)</f>
        <v>0</v>
      </c>
    </row>
    <row r="5769" spans="1:18" x14ac:dyDescent="0.3">
      <c r="A5769" t="s">
        <v>791</v>
      </c>
      <c r="B5769" s="1">
        <v>38880</v>
      </c>
      <c r="C5769" t="s">
        <v>82</v>
      </c>
      <c r="D5769" t="s">
        <v>834</v>
      </c>
      <c r="E5769" t="s">
        <v>835</v>
      </c>
      <c r="G5769" s="6" t="s">
        <v>88</v>
      </c>
      <c r="H5769" t="s">
        <v>264</v>
      </c>
      <c r="I5769" t="s">
        <v>45</v>
      </c>
      <c r="J5769" t="s">
        <v>93</v>
      </c>
      <c r="K5769">
        <v>0.5</v>
      </c>
      <c r="L5769">
        <v>386</v>
      </c>
      <c r="M5769" t="s">
        <v>837</v>
      </c>
      <c r="N5769">
        <v>386</v>
      </c>
      <c r="P5769" cm="1">
        <f t="array" ref="P5769">IF(Q5769&gt;0,INDEX(Q5769:Q17903,MATCH(TRUE,INDEX(Q5769:Q17903="",,),0)-1),"")</f>
        <v>8</v>
      </c>
      <c r="Q5769">
        <f t="shared" si="133"/>
        <v>5</v>
      </c>
      <c r="R5769">
        <f>IF(P5769="","",0)</f>
        <v>0</v>
      </c>
    </row>
    <row r="5770" spans="1:18" x14ac:dyDescent="0.3">
      <c r="A5770" t="s">
        <v>791</v>
      </c>
      <c r="B5770" s="1">
        <v>38880</v>
      </c>
      <c r="C5770" t="s">
        <v>82</v>
      </c>
      <c r="D5770" t="s">
        <v>834</v>
      </c>
      <c r="E5770" t="s">
        <v>835</v>
      </c>
      <c r="G5770" s="6" t="s">
        <v>88</v>
      </c>
      <c r="H5770" t="s">
        <v>96</v>
      </c>
      <c r="I5770" t="s">
        <v>45</v>
      </c>
      <c r="J5770" t="s">
        <v>93</v>
      </c>
      <c r="K5770">
        <v>0.1</v>
      </c>
      <c r="L5770">
        <v>114</v>
      </c>
      <c r="M5770" t="s">
        <v>837</v>
      </c>
      <c r="N5770">
        <v>114</v>
      </c>
      <c r="P5770" cm="1">
        <f t="array" ref="P5770">IF(Q5770&gt;0,INDEX(Q5770:Q17904,MATCH(TRUE,INDEX(Q5770:Q17904="",,),0)-1),"")</f>
        <v>8</v>
      </c>
      <c r="Q5770">
        <f t="shared" si="133"/>
        <v>5</v>
      </c>
      <c r="R5770">
        <f>IF(P5770="","",0)</f>
        <v>0</v>
      </c>
    </row>
    <row r="5771" spans="1:18" x14ac:dyDescent="0.3">
      <c r="A5771" t="s">
        <v>791</v>
      </c>
      <c r="B5771" s="1">
        <v>38880</v>
      </c>
      <c r="C5771" t="s">
        <v>82</v>
      </c>
      <c r="D5771" t="s">
        <v>834</v>
      </c>
      <c r="E5771" t="s">
        <v>835</v>
      </c>
      <c r="G5771" s="6" t="s">
        <v>88</v>
      </c>
      <c r="H5771" t="s">
        <v>200</v>
      </c>
      <c r="I5771" t="s">
        <v>45</v>
      </c>
      <c r="J5771" t="s">
        <v>93</v>
      </c>
      <c r="K5771">
        <v>0.1</v>
      </c>
      <c r="L5771">
        <v>500</v>
      </c>
      <c r="M5771" t="s">
        <v>837</v>
      </c>
      <c r="N5771">
        <v>500</v>
      </c>
      <c r="P5771" cm="1">
        <f t="array" ref="P5771">IF(Q5771&gt;0,INDEX(Q5771:Q17905,MATCH(TRUE,INDEX(Q5771:Q17905="",,),0)-1),"")</f>
        <v>8</v>
      </c>
      <c r="Q5771">
        <f t="shared" si="133"/>
        <v>5</v>
      </c>
      <c r="R5771">
        <f>IF(P5771="","",0)</f>
        <v>0</v>
      </c>
    </row>
    <row r="5772" spans="1:18" x14ac:dyDescent="0.3">
      <c r="A5772" t="s">
        <v>791</v>
      </c>
      <c r="B5772" s="1">
        <v>38880</v>
      </c>
      <c r="C5772" t="s">
        <v>82</v>
      </c>
      <c r="D5772" t="s">
        <v>834</v>
      </c>
      <c r="E5772" t="s">
        <v>835</v>
      </c>
      <c r="G5772" s="6" t="s">
        <v>88</v>
      </c>
      <c r="H5772" t="s">
        <v>116</v>
      </c>
      <c r="I5772" t="s">
        <v>21</v>
      </c>
      <c r="J5772" t="s">
        <v>73</v>
      </c>
      <c r="K5772">
        <v>37</v>
      </c>
      <c r="L5772">
        <v>21.12</v>
      </c>
      <c r="M5772" t="s">
        <v>837</v>
      </c>
      <c r="N5772">
        <v>21.12</v>
      </c>
      <c r="P5772" cm="1">
        <f t="array" ref="P5772">IF(Q5772&gt;0,INDEX(Q5772:Q17906,MATCH(TRUE,INDEX(Q5772:Q17906="",,),0)-1),"")</f>
        <v>8</v>
      </c>
      <c r="Q5772">
        <f t="shared" si="133"/>
        <v>5</v>
      </c>
      <c r="R5772">
        <f>IF(P5772="","",0)</f>
        <v>0</v>
      </c>
    </row>
    <row r="5773" spans="1:18" x14ac:dyDescent="0.3">
      <c r="A5773" t="s">
        <v>791</v>
      </c>
      <c r="B5773" s="1">
        <v>38880</v>
      </c>
      <c r="C5773" t="s">
        <v>82</v>
      </c>
      <c r="D5773" t="s">
        <v>834</v>
      </c>
      <c r="E5773" t="s">
        <v>835</v>
      </c>
      <c r="G5773" s="6" t="s">
        <v>88</v>
      </c>
      <c r="H5773" t="s">
        <v>265</v>
      </c>
      <c r="I5773" t="s">
        <v>21</v>
      </c>
      <c r="J5773" t="s">
        <v>73</v>
      </c>
      <c r="K5773">
        <v>4.5</v>
      </c>
      <c r="L5773">
        <v>27.3</v>
      </c>
      <c r="M5773" t="s">
        <v>837</v>
      </c>
      <c r="N5773">
        <v>27.3</v>
      </c>
      <c r="P5773" cm="1">
        <f t="array" ref="P5773">IF(Q5773&gt;0,INDEX(Q5773:Q17907,MATCH(TRUE,INDEX(Q5773:Q17907="",,),0)-1),"")</f>
        <v>8</v>
      </c>
      <c r="Q5773">
        <f t="shared" si="133"/>
        <v>5</v>
      </c>
      <c r="R5773">
        <f>IF(P5773="","",0)</f>
        <v>0</v>
      </c>
    </row>
    <row r="5774" spans="1:18" x14ac:dyDescent="0.3">
      <c r="A5774" t="s">
        <v>791</v>
      </c>
      <c r="B5774" s="1">
        <v>38880</v>
      </c>
      <c r="C5774" t="s">
        <v>82</v>
      </c>
      <c r="D5774" t="s">
        <v>834</v>
      </c>
      <c r="E5774" t="s">
        <v>835</v>
      </c>
      <c r="G5774" t="s">
        <v>19</v>
      </c>
      <c r="H5774" t="s">
        <v>102</v>
      </c>
      <c r="I5774" t="s">
        <v>45</v>
      </c>
      <c r="J5774" t="s">
        <v>93</v>
      </c>
      <c r="K5774">
        <v>7.6</v>
      </c>
      <c r="L5774">
        <v>763</v>
      </c>
      <c r="M5774" t="s">
        <v>838</v>
      </c>
      <c r="N5774">
        <v>770</v>
      </c>
      <c r="P5774" cm="1">
        <f t="array" ref="P5774">IF(Q5774&gt;0,INDEX(Q5774:Q17908,MATCH(TRUE,INDEX(Q5774:Q17908="",,),0)-1),"")</f>
        <v>8</v>
      </c>
      <c r="Q5774">
        <f t="shared" si="133"/>
        <v>6</v>
      </c>
      <c r="R5774">
        <f>IF(P5774="","",0)</f>
        <v>0</v>
      </c>
    </row>
    <row r="5775" spans="1:18" x14ac:dyDescent="0.3">
      <c r="A5775" t="s">
        <v>791</v>
      </c>
      <c r="B5775" s="1">
        <v>38880</v>
      </c>
      <c r="C5775" t="s">
        <v>82</v>
      </c>
      <c r="D5775" t="s">
        <v>834</v>
      </c>
      <c r="E5775" t="s">
        <v>835</v>
      </c>
      <c r="G5775" t="s">
        <v>19</v>
      </c>
      <c r="H5775" t="s">
        <v>85</v>
      </c>
      <c r="I5775" t="s">
        <v>45</v>
      </c>
      <c r="J5775" t="s">
        <v>93</v>
      </c>
      <c r="K5775">
        <v>24</v>
      </c>
      <c r="L5775">
        <v>117.46</v>
      </c>
      <c r="M5775" t="s">
        <v>838</v>
      </c>
      <c r="N5775">
        <v>140</v>
      </c>
      <c r="P5775" cm="1">
        <f t="array" ref="P5775">IF(Q5775&gt;0,INDEX(Q5775:Q17909,MATCH(TRUE,INDEX(Q5775:Q17909="",,),0)-1),"")</f>
        <v>8</v>
      </c>
      <c r="Q5775">
        <f t="shared" si="133"/>
        <v>6</v>
      </c>
      <c r="R5775">
        <f>IF(P5775="","",0)</f>
        <v>0</v>
      </c>
    </row>
    <row r="5776" spans="1:18" x14ac:dyDescent="0.3">
      <c r="A5776" t="s">
        <v>791</v>
      </c>
      <c r="B5776" s="1">
        <v>38880</v>
      </c>
      <c r="C5776" t="s">
        <v>82</v>
      </c>
      <c r="D5776" t="s">
        <v>834</v>
      </c>
      <c r="E5776" t="s">
        <v>835</v>
      </c>
      <c r="G5776" t="s">
        <v>19</v>
      </c>
      <c r="H5776" t="s">
        <v>72</v>
      </c>
      <c r="I5776" t="s">
        <v>21</v>
      </c>
      <c r="J5776" t="s">
        <v>73</v>
      </c>
      <c r="K5776">
        <v>1351.3</v>
      </c>
      <c r="L5776">
        <v>20.2</v>
      </c>
      <c r="M5776" t="s">
        <v>838</v>
      </c>
      <c r="N5776">
        <v>26.5</v>
      </c>
      <c r="P5776" cm="1">
        <f t="array" ref="P5776">IF(Q5776&gt;0,INDEX(Q5776:Q17910,MATCH(TRUE,INDEX(Q5776:Q17910="",,),0)-1),"")</f>
        <v>8</v>
      </c>
      <c r="Q5776">
        <f t="shared" si="133"/>
        <v>6</v>
      </c>
      <c r="R5776">
        <f>IF(P5776="","",0)</f>
        <v>0</v>
      </c>
    </row>
    <row r="5777" spans="1:18" x14ac:dyDescent="0.3">
      <c r="A5777" t="s">
        <v>791</v>
      </c>
      <c r="B5777" s="1">
        <v>38880</v>
      </c>
      <c r="C5777" t="s">
        <v>82</v>
      </c>
      <c r="D5777" t="s">
        <v>834</v>
      </c>
      <c r="E5777" t="s">
        <v>835</v>
      </c>
      <c r="G5777" s="6" t="s">
        <v>88</v>
      </c>
      <c r="H5777" t="s">
        <v>264</v>
      </c>
      <c r="I5777" t="s">
        <v>45</v>
      </c>
      <c r="J5777" t="s">
        <v>93</v>
      </c>
      <c r="K5777">
        <v>0.5</v>
      </c>
      <c r="L5777">
        <v>386</v>
      </c>
      <c r="M5777" t="s">
        <v>838</v>
      </c>
      <c r="N5777">
        <v>386</v>
      </c>
      <c r="P5777" cm="1">
        <f t="array" ref="P5777">IF(Q5777&gt;0,INDEX(Q5777:Q17911,MATCH(TRUE,INDEX(Q5777:Q17911="",,),0)-1),"")</f>
        <v>8</v>
      </c>
      <c r="Q5777">
        <f t="shared" si="133"/>
        <v>6</v>
      </c>
      <c r="R5777">
        <f>IF(P5777="","",0)</f>
        <v>0</v>
      </c>
    </row>
    <row r="5778" spans="1:18" x14ac:dyDescent="0.3">
      <c r="A5778" t="s">
        <v>791</v>
      </c>
      <c r="B5778" s="1">
        <v>38880</v>
      </c>
      <c r="C5778" t="s">
        <v>82</v>
      </c>
      <c r="D5778" t="s">
        <v>834</v>
      </c>
      <c r="E5778" t="s">
        <v>835</v>
      </c>
      <c r="G5778" s="6" t="s">
        <v>88</v>
      </c>
      <c r="H5778" t="s">
        <v>96</v>
      </c>
      <c r="I5778" t="s">
        <v>45</v>
      </c>
      <c r="J5778" t="s">
        <v>93</v>
      </c>
      <c r="K5778">
        <v>0.1</v>
      </c>
      <c r="L5778">
        <v>114</v>
      </c>
      <c r="M5778" t="s">
        <v>838</v>
      </c>
      <c r="N5778">
        <v>114</v>
      </c>
      <c r="P5778" cm="1">
        <f t="array" ref="P5778">IF(Q5778&gt;0,INDEX(Q5778:Q17912,MATCH(TRUE,INDEX(Q5778:Q17912="",,),0)-1),"")</f>
        <v>8</v>
      </c>
      <c r="Q5778">
        <f t="shared" si="133"/>
        <v>6</v>
      </c>
      <c r="R5778">
        <f>IF(P5778="","",0)</f>
        <v>0</v>
      </c>
    </row>
    <row r="5779" spans="1:18" x14ac:dyDescent="0.3">
      <c r="A5779" t="s">
        <v>791</v>
      </c>
      <c r="B5779" s="1">
        <v>38880</v>
      </c>
      <c r="C5779" t="s">
        <v>82</v>
      </c>
      <c r="D5779" t="s">
        <v>834</v>
      </c>
      <c r="E5779" t="s">
        <v>835</v>
      </c>
      <c r="G5779" s="6" t="s">
        <v>88</v>
      </c>
      <c r="H5779" t="s">
        <v>200</v>
      </c>
      <c r="I5779" t="s">
        <v>45</v>
      </c>
      <c r="J5779" t="s">
        <v>93</v>
      </c>
      <c r="K5779">
        <v>0.1</v>
      </c>
      <c r="L5779">
        <v>500</v>
      </c>
      <c r="M5779" t="s">
        <v>838</v>
      </c>
      <c r="N5779">
        <v>500</v>
      </c>
      <c r="P5779" cm="1">
        <f t="array" ref="P5779">IF(Q5779&gt;0,INDEX(Q5779:Q17913,MATCH(TRUE,INDEX(Q5779:Q17913="",,),0)-1),"")</f>
        <v>8</v>
      </c>
      <c r="Q5779">
        <f t="shared" si="133"/>
        <v>6</v>
      </c>
      <c r="R5779">
        <f>IF(P5779="","",0)</f>
        <v>0</v>
      </c>
    </row>
    <row r="5780" spans="1:18" x14ac:dyDescent="0.3">
      <c r="A5780" t="s">
        <v>791</v>
      </c>
      <c r="B5780" s="1">
        <v>38880</v>
      </c>
      <c r="C5780" t="s">
        <v>82</v>
      </c>
      <c r="D5780" t="s">
        <v>834</v>
      </c>
      <c r="E5780" t="s">
        <v>835</v>
      </c>
      <c r="G5780" s="6" t="s">
        <v>88</v>
      </c>
      <c r="H5780" t="s">
        <v>116</v>
      </c>
      <c r="I5780" t="s">
        <v>21</v>
      </c>
      <c r="J5780" t="s">
        <v>73</v>
      </c>
      <c r="K5780">
        <v>37</v>
      </c>
      <c r="L5780">
        <v>21.12</v>
      </c>
      <c r="M5780" t="s">
        <v>838</v>
      </c>
      <c r="N5780">
        <v>21.12</v>
      </c>
      <c r="P5780" cm="1">
        <f t="array" ref="P5780">IF(Q5780&gt;0,INDEX(Q5780:Q17914,MATCH(TRUE,INDEX(Q5780:Q17914="",,),0)-1),"")</f>
        <v>8</v>
      </c>
      <c r="Q5780">
        <f t="shared" si="133"/>
        <v>6</v>
      </c>
      <c r="R5780">
        <f>IF(P5780="","",0)</f>
        <v>0</v>
      </c>
    </row>
    <row r="5781" spans="1:18" x14ac:dyDescent="0.3">
      <c r="A5781" t="s">
        <v>791</v>
      </c>
      <c r="B5781" s="1">
        <v>38880</v>
      </c>
      <c r="C5781" t="s">
        <v>82</v>
      </c>
      <c r="D5781" t="s">
        <v>834</v>
      </c>
      <c r="E5781" t="s">
        <v>835</v>
      </c>
      <c r="G5781" s="6" t="s">
        <v>88</v>
      </c>
      <c r="H5781" t="s">
        <v>265</v>
      </c>
      <c r="I5781" t="s">
        <v>21</v>
      </c>
      <c r="J5781" t="s">
        <v>73</v>
      </c>
      <c r="K5781">
        <v>4.5</v>
      </c>
      <c r="L5781">
        <v>27.3</v>
      </c>
      <c r="M5781" t="s">
        <v>838</v>
      </c>
      <c r="N5781">
        <v>27.3</v>
      </c>
      <c r="P5781" cm="1">
        <f t="array" ref="P5781">IF(Q5781&gt;0,INDEX(Q5781:Q17915,MATCH(TRUE,INDEX(Q5781:Q17915="",,),0)-1),"")</f>
        <v>8</v>
      </c>
      <c r="Q5781">
        <f t="shared" si="133"/>
        <v>6</v>
      </c>
      <c r="R5781">
        <f>IF(P5781="","",0)</f>
        <v>0</v>
      </c>
    </row>
    <row r="5782" spans="1:18" x14ac:dyDescent="0.3">
      <c r="A5782" t="s">
        <v>791</v>
      </c>
      <c r="B5782" s="1">
        <v>38880</v>
      </c>
      <c r="C5782" t="s">
        <v>82</v>
      </c>
      <c r="D5782" t="s">
        <v>834</v>
      </c>
      <c r="E5782" t="s">
        <v>835</v>
      </c>
      <c r="G5782" t="s">
        <v>19</v>
      </c>
      <c r="H5782" t="s">
        <v>102</v>
      </c>
      <c r="I5782" t="s">
        <v>45</v>
      </c>
      <c r="J5782" t="s">
        <v>93</v>
      </c>
      <c r="K5782">
        <v>7.6</v>
      </c>
      <c r="L5782">
        <v>763</v>
      </c>
      <c r="M5782" t="s">
        <v>813</v>
      </c>
      <c r="N5782">
        <v>763</v>
      </c>
      <c r="P5782" cm="1">
        <f t="array" ref="P5782">IF(Q5782&gt;0,INDEX(Q5782:Q17916,MATCH(TRUE,INDEX(Q5782:Q17916="",,),0)-1),"")</f>
        <v>8</v>
      </c>
      <c r="Q5782">
        <f t="shared" si="133"/>
        <v>7</v>
      </c>
      <c r="R5782">
        <f>IF(P5782="","",0)</f>
        <v>0</v>
      </c>
    </row>
    <row r="5783" spans="1:18" x14ac:dyDescent="0.3">
      <c r="A5783" t="s">
        <v>791</v>
      </c>
      <c r="B5783" s="1">
        <v>38880</v>
      </c>
      <c r="C5783" t="s">
        <v>82</v>
      </c>
      <c r="D5783" t="s">
        <v>834</v>
      </c>
      <c r="E5783" t="s">
        <v>835</v>
      </c>
      <c r="G5783" t="s">
        <v>19</v>
      </c>
      <c r="H5783" t="s">
        <v>85</v>
      </c>
      <c r="I5783" t="s">
        <v>45</v>
      </c>
      <c r="J5783" t="s">
        <v>93</v>
      </c>
      <c r="K5783">
        <v>24</v>
      </c>
      <c r="L5783">
        <v>117.46</v>
      </c>
      <c r="M5783" t="s">
        <v>813</v>
      </c>
      <c r="N5783">
        <v>125</v>
      </c>
      <c r="P5783" cm="1">
        <f t="array" ref="P5783">IF(Q5783&gt;0,INDEX(Q5783:Q17917,MATCH(TRUE,INDEX(Q5783:Q17917="",,),0)-1),"")</f>
        <v>8</v>
      </c>
      <c r="Q5783">
        <f t="shared" si="133"/>
        <v>7</v>
      </c>
      <c r="R5783">
        <f>IF(P5783="","",0)</f>
        <v>0</v>
      </c>
    </row>
    <row r="5784" spans="1:18" x14ac:dyDescent="0.3">
      <c r="A5784" t="s">
        <v>791</v>
      </c>
      <c r="B5784" s="1">
        <v>38880</v>
      </c>
      <c r="C5784" t="s">
        <v>82</v>
      </c>
      <c r="D5784" t="s">
        <v>834</v>
      </c>
      <c r="E5784" t="s">
        <v>835</v>
      </c>
      <c r="G5784" t="s">
        <v>19</v>
      </c>
      <c r="H5784" t="s">
        <v>72</v>
      </c>
      <c r="I5784" t="s">
        <v>21</v>
      </c>
      <c r="J5784" t="s">
        <v>73</v>
      </c>
      <c r="K5784">
        <v>1351.3</v>
      </c>
      <c r="L5784">
        <v>20.2</v>
      </c>
      <c r="M5784" t="s">
        <v>813</v>
      </c>
      <c r="N5784">
        <v>22.23</v>
      </c>
      <c r="P5784" cm="1">
        <f t="array" ref="P5784">IF(Q5784&gt;0,INDEX(Q5784:Q17918,MATCH(TRUE,INDEX(Q5784:Q17918="",,),0)-1),"")</f>
        <v>8</v>
      </c>
      <c r="Q5784">
        <f t="shared" si="133"/>
        <v>7</v>
      </c>
      <c r="R5784">
        <f>IF(P5784="","",0)</f>
        <v>0</v>
      </c>
    </row>
    <row r="5785" spans="1:18" x14ac:dyDescent="0.3">
      <c r="A5785" t="s">
        <v>791</v>
      </c>
      <c r="B5785" s="1">
        <v>38880</v>
      </c>
      <c r="C5785" t="s">
        <v>82</v>
      </c>
      <c r="D5785" t="s">
        <v>834</v>
      </c>
      <c r="E5785" t="s">
        <v>835</v>
      </c>
      <c r="G5785" s="6" t="s">
        <v>88</v>
      </c>
      <c r="H5785" t="s">
        <v>264</v>
      </c>
      <c r="I5785" t="s">
        <v>45</v>
      </c>
      <c r="J5785" t="s">
        <v>93</v>
      </c>
      <c r="K5785">
        <v>0.5</v>
      </c>
      <c r="L5785">
        <v>386</v>
      </c>
      <c r="M5785" t="s">
        <v>813</v>
      </c>
      <c r="N5785">
        <v>386</v>
      </c>
      <c r="P5785" cm="1">
        <f t="array" ref="P5785">IF(Q5785&gt;0,INDEX(Q5785:Q17919,MATCH(TRUE,INDEX(Q5785:Q17919="",,),0)-1),"")</f>
        <v>8</v>
      </c>
      <c r="Q5785">
        <f t="shared" si="133"/>
        <v>7</v>
      </c>
      <c r="R5785">
        <f>IF(P5785="","",0)</f>
        <v>0</v>
      </c>
    </row>
    <row r="5786" spans="1:18" x14ac:dyDescent="0.3">
      <c r="A5786" t="s">
        <v>791</v>
      </c>
      <c r="B5786" s="1">
        <v>38880</v>
      </c>
      <c r="C5786" t="s">
        <v>82</v>
      </c>
      <c r="D5786" t="s">
        <v>834</v>
      </c>
      <c r="E5786" t="s">
        <v>835</v>
      </c>
      <c r="G5786" s="6" t="s">
        <v>88</v>
      </c>
      <c r="H5786" t="s">
        <v>96</v>
      </c>
      <c r="I5786" t="s">
        <v>45</v>
      </c>
      <c r="J5786" t="s">
        <v>93</v>
      </c>
      <c r="K5786">
        <v>0.1</v>
      </c>
      <c r="L5786">
        <v>114</v>
      </c>
      <c r="M5786" t="s">
        <v>813</v>
      </c>
      <c r="N5786">
        <v>114</v>
      </c>
      <c r="P5786" cm="1">
        <f t="array" ref="P5786">IF(Q5786&gt;0,INDEX(Q5786:Q17920,MATCH(TRUE,INDEX(Q5786:Q17920="",,),0)-1),"")</f>
        <v>8</v>
      </c>
      <c r="Q5786">
        <f t="shared" si="133"/>
        <v>7</v>
      </c>
      <c r="R5786">
        <f>IF(P5786="","",0)</f>
        <v>0</v>
      </c>
    </row>
    <row r="5787" spans="1:18" x14ac:dyDescent="0.3">
      <c r="A5787" t="s">
        <v>791</v>
      </c>
      <c r="B5787" s="1">
        <v>38880</v>
      </c>
      <c r="C5787" t="s">
        <v>82</v>
      </c>
      <c r="D5787" t="s">
        <v>834</v>
      </c>
      <c r="E5787" t="s">
        <v>835</v>
      </c>
      <c r="G5787" s="6" t="s">
        <v>88</v>
      </c>
      <c r="H5787" t="s">
        <v>200</v>
      </c>
      <c r="I5787" t="s">
        <v>45</v>
      </c>
      <c r="J5787" t="s">
        <v>93</v>
      </c>
      <c r="K5787">
        <v>0.1</v>
      </c>
      <c r="L5787">
        <v>500</v>
      </c>
      <c r="M5787" t="s">
        <v>813</v>
      </c>
      <c r="N5787">
        <v>500</v>
      </c>
      <c r="P5787" cm="1">
        <f t="array" ref="P5787">IF(Q5787&gt;0,INDEX(Q5787:Q17921,MATCH(TRUE,INDEX(Q5787:Q17921="",,),0)-1),"")</f>
        <v>8</v>
      </c>
      <c r="Q5787">
        <f t="shared" si="133"/>
        <v>7</v>
      </c>
      <c r="R5787">
        <f>IF(P5787="","",0)</f>
        <v>0</v>
      </c>
    </row>
    <row r="5788" spans="1:18" x14ac:dyDescent="0.3">
      <c r="A5788" t="s">
        <v>791</v>
      </c>
      <c r="B5788" s="1">
        <v>38880</v>
      </c>
      <c r="C5788" t="s">
        <v>82</v>
      </c>
      <c r="D5788" t="s">
        <v>834</v>
      </c>
      <c r="E5788" t="s">
        <v>835</v>
      </c>
      <c r="G5788" s="6" t="s">
        <v>88</v>
      </c>
      <c r="H5788" t="s">
        <v>116</v>
      </c>
      <c r="I5788" t="s">
        <v>21</v>
      </c>
      <c r="J5788" t="s">
        <v>73</v>
      </c>
      <c r="K5788">
        <v>37</v>
      </c>
      <c r="L5788">
        <v>21.12</v>
      </c>
      <c r="M5788" t="s">
        <v>813</v>
      </c>
      <c r="N5788">
        <v>21.12</v>
      </c>
      <c r="P5788" cm="1">
        <f t="array" ref="P5788">IF(Q5788&gt;0,INDEX(Q5788:Q17922,MATCH(TRUE,INDEX(Q5788:Q17922="",,),0)-1),"")</f>
        <v>8</v>
      </c>
      <c r="Q5788">
        <f t="shared" si="133"/>
        <v>7</v>
      </c>
      <c r="R5788">
        <f>IF(P5788="","",0)</f>
        <v>0</v>
      </c>
    </row>
    <row r="5789" spans="1:18" x14ac:dyDescent="0.3">
      <c r="A5789" t="s">
        <v>791</v>
      </c>
      <c r="B5789" s="1">
        <v>38880</v>
      </c>
      <c r="C5789" t="s">
        <v>82</v>
      </c>
      <c r="D5789" t="s">
        <v>834</v>
      </c>
      <c r="E5789" t="s">
        <v>835</v>
      </c>
      <c r="G5789" s="6" t="s">
        <v>88</v>
      </c>
      <c r="H5789" t="s">
        <v>265</v>
      </c>
      <c r="I5789" t="s">
        <v>21</v>
      </c>
      <c r="J5789" t="s">
        <v>73</v>
      </c>
      <c r="K5789">
        <v>4.5</v>
      </c>
      <c r="L5789">
        <v>27.3</v>
      </c>
      <c r="M5789" t="s">
        <v>813</v>
      </c>
      <c r="N5789">
        <v>27.3</v>
      </c>
      <c r="P5789" cm="1">
        <f t="array" ref="P5789">IF(Q5789&gt;0,INDEX(Q5789:Q17923,MATCH(TRUE,INDEX(Q5789:Q17923="",,),0)-1),"")</f>
        <v>8</v>
      </c>
      <c r="Q5789">
        <f t="shared" si="133"/>
        <v>7</v>
      </c>
      <c r="R5789">
        <f>IF(P5789="","",0)</f>
        <v>0</v>
      </c>
    </row>
    <row r="5790" spans="1:18" x14ac:dyDescent="0.3">
      <c r="A5790" t="s">
        <v>791</v>
      </c>
      <c r="B5790" s="1">
        <v>38880</v>
      </c>
      <c r="C5790" t="s">
        <v>82</v>
      </c>
      <c r="D5790" t="s">
        <v>834</v>
      </c>
      <c r="E5790" t="s">
        <v>835</v>
      </c>
      <c r="G5790" t="s">
        <v>19</v>
      </c>
      <c r="H5790" t="s">
        <v>102</v>
      </c>
      <c r="I5790" t="s">
        <v>45</v>
      </c>
      <c r="J5790" t="s">
        <v>93</v>
      </c>
      <c r="K5790">
        <v>7.6</v>
      </c>
      <c r="L5790">
        <v>763</v>
      </c>
      <c r="M5790" t="s">
        <v>272</v>
      </c>
      <c r="N5790">
        <v>765</v>
      </c>
      <c r="P5790" cm="1">
        <f t="array" ref="P5790">IF(Q5790&gt;0,INDEX(Q5790:Q17924,MATCH(TRUE,INDEX(Q5790:Q17924="",,),0)-1),"")</f>
        <v>8</v>
      </c>
      <c r="Q5790">
        <f t="shared" si="133"/>
        <v>8</v>
      </c>
      <c r="R5790">
        <f>IF(P5790="","",0)</f>
        <v>0</v>
      </c>
    </row>
    <row r="5791" spans="1:18" x14ac:dyDescent="0.3">
      <c r="A5791" t="s">
        <v>791</v>
      </c>
      <c r="B5791" s="1">
        <v>38880</v>
      </c>
      <c r="C5791" t="s">
        <v>82</v>
      </c>
      <c r="D5791" t="s">
        <v>834</v>
      </c>
      <c r="E5791" t="s">
        <v>835</v>
      </c>
      <c r="G5791" t="s">
        <v>19</v>
      </c>
      <c r="H5791" t="s">
        <v>85</v>
      </c>
      <c r="I5791" t="s">
        <v>45</v>
      </c>
      <c r="J5791" t="s">
        <v>93</v>
      </c>
      <c r="K5791">
        <v>24</v>
      </c>
      <c r="L5791">
        <v>117.46</v>
      </c>
      <c r="M5791" t="s">
        <v>272</v>
      </c>
      <c r="N5791">
        <v>120</v>
      </c>
      <c r="P5791" cm="1">
        <f t="array" ref="P5791">IF(Q5791&gt;0,INDEX(Q5791:Q17925,MATCH(TRUE,INDEX(Q5791:Q17925="",,),0)-1),"")</f>
        <v>8</v>
      </c>
      <c r="Q5791">
        <f t="shared" si="133"/>
        <v>8</v>
      </c>
      <c r="R5791">
        <f>IF(P5791="","",0)</f>
        <v>0</v>
      </c>
    </row>
    <row r="5792" spans="1:18" x14ac:dyDescent="0.3">
      <c r="A5792" t="s">
        <v>791</v>
      </c>
      <c r="B5792" s="1">
        <v>38880</v>
      </c>
      <c r="C5792" t="s">
        <v>82</v>
      </c>
      <c r="D5792" t="s">
        <v>834</v>
      </c>
      <c r="E5792" t="s">
        <v>835</v>
      </c>
      <c r="G5792" t="s">
        <v>19</v>
      </c>
      <c r="H5792" t="s">
        <v>72</v>
      </c>
      <c r="I5792" t="s">
        <v>21</v>
      </c>
      <c r="J5792" t="s">
        <v>73</v>
      </c>
      <c r="K5792">
        <v>1351.3</v>
      </c>
      <c r="L5792">
        <v>20.2</v>
      </c>
      <c r="M5792" t="s">
        <v>272</v>
      </c>
      <c r="N5792">
        <v>20.25</v>
      </c>
      <c r="P5792" cm="1">
        <f t="array" ref="P5792">IF(Q5792&gt;0,INDEX(Q5792:Q17926,MATCH(TRUE,INDEX(Q5792:Q17926="",,),0)-1),"")</f>
        <v>8</v>
      </c>
      <c r="Q5792">
        <f t="shared" si="133"/>
        <v>8</v>
      </c>
      <c r="R5792">
        <f>IF(P5792="","",0)</f>
        <v>0</v>
      </c>
    </row>
    <row r="5793" spans="1:18" x14ac:dyDescent="0.3">
      <c r="A5793" t="s">
        <v>791</v>
      </c>
      <c r="B5793" s="1">
        <v>38880</v>
      </c>
      <c r="C5793" t="s">
        <v>82</v>
      </c>
      <c r="D5793" t="s">
        <v>834</v>
      </c>
      <c r="E5793" t="s">
        <v>835</v>
      </c>
      <c r="G5793" s="6" t="s">
        <v>88</v>
      </c>
      <c r="H5793" t="s">
        <v>264</v>
      </c>
      <c r="I5793" t="s">
        <v>45</v>
      </c>
      <c r="J5793" t="s">
        <v>93</v>
      </c>
      <c r="K5793">
        <v>0.5</v>
      </c>
      <c r="L5793">
        <v>386</v>
      </c>
      <c r="M5793" t="s">
        <v>272</v>
      </c>
      <c r="N5793">
        <v>386</v>
      </c>
      <c r="P5793" cm="1">
        <f t="array" ref="P5793">IF(Q5793&gt;0,INDEX(Q5793:Q17927,MATCH(TRUE,INDEX(Q5793:Q17927="",,),0)-1),"")</f>
        <v>8</v>
      </c>
      <c r="Q5793">
        <f t="shared" si="133"/>
        <v>8</v>
      </c>
      <c r="R5793">
        <f>IF(P5793="","",0)</f>
        <v>0</v>
      </c>
    </row>
    <row r="5794" spans="1:18" x14ac:dyDescent="0.3">
      <c r="A5794" t="s">
        <v>791</v>
      </c>
      <c r="B5794" s="1">
        <v>38880</v>
      </c>
      <c r="C5794" t="s">
        <v>82</v>
      </c>
      <c r="D5794" t="s">
        <v>834</v>
      </c>
      <c r="E5794" t="s">
        <v>835</v>
      </c>
      <c r="G5794" s="6" t="s">
        <v>88</v>
      </c>
      <c r="H5794" t="s">
        <v>96</v>
      </c>
      <c r="I5794" t="s">
        <v>45</v>
      </c>
      <c r="J5794" t="s">
        <v>93</v>
      </c>
      <c r="K5794">
        <v>0.1</v>
      </c>
      <c r="L5794">
        <v>114</v>
      </c>
      <c r="M5794" t="s">
        <v>272</v>
      </c>
      <c r="N5794">
        <v>114</v>
      </c>
      <c r="P5794" cm="1">
        <f t="array" ref="P5794">IF(Q5794&gt;0,INDEX(Q5794:Q17928,MATCH(TRUE,INDEX(Q5794:Q17928="",,),0)-1),"")</f>
        <v>8</v>
      </c>
      <c r="Q5794">
        <f t="shared" si="133"/>
        <v>8</v>
      </c>
      <c r="R5794">
        <f>IF(P5794="","",0)</f>
        <v>0</v>
      </c>
    </row>
    <row r="5795" spans="1:18" x14ac:dyDescent="0.3">
      <c r="A5795" t="s">
        <v>791</v>
      </c>
      <c r="B5795" s="1">
        <v>38880</v>
      </c>
      <c r="C5795" t="s">
        <v>82</v>
      </c>
      <c r="D5795" t="s">
        <v>834</v>
      </c>
      <c r="E5795" t="s">
        <v>835</v>
      </c>
      <c r="G5795" s="6" t="s">
        <v>88</v>
      </c>
      <c r="H5795" t="s">
        <v>200</v>
      </c>
      <c r="I5795" t="s">
        <v>45</v>
      </c>
      <c r="J5795" t="s">
        <v>93</v>
      </c>
      <c r="K5795">
        <v>0.1</v>
      </c>
      <c r="L5795">
        <v>500</v>
      </c>
      <c r="M5795" t="s">
        <v>272</v>
      </c>
      <c r="N5795">
        <v>500</v>
      </c>
      <c r="P5795" cm="1">
        <f t="array" ref="P5795">IF(Q5795&gt;0,INDEX(Q5795:Q17929,MATCH(TRUE,INDEX(Q5795:Q17929="",,),0)-1),"")</f>
        <v>8</v>
      </c>
      <c r="Q5795">
        <f t="shared" si="133"/>
        <v>8</v>
      </c>
      <c r="R5795">
        <f>IF(P5795="","",0)</f>
        <v>0</v>
      </c>
    </row>
    <row r="5796" spans="1:18" x14ac:dyDescent="0.3">
      <c r="A5796" t="s">
        <v>791</v>
      </c>
      <c r="B5796" s="1">
        <v>38880</v>
      </c>
      <c r="C5796" t="s">
        <v>82</v>
      </c>
      <c r="D5796" t="s">
        <v>834</v>
      </c>
      <c r="E5796" t="s">
        <v>835</v>
      </c>
      <c r="G5796" s="6" t="s">
        <v>88</v>
      </c>
      <c r="H5796" t="s">
        <v>116</v>
      </c>
      <c r="I5796" t="s">
        <v>21</v>
      </c>
      <c r="J5796" t="s">
        <v>73</v>
      </c>
      <c r="K5796">
        <v>37</v>
      </c>
      <c r="L5796">
        <v>21.12</v>
      </c>
      <c r="M5796" t="s">
        <v>272</v>
      </c>
      <c r="N5796">
        <v>21.12</v>
      </c>
      <c r="P5796" cm="1">
        <f t="array" ref="P5796">IF(Q5796&gt;0,INDEX(Q5796:Q17930,MATCH(TRUE,INDEX(Q5796:Q17930="",,),0)-1),"")</f>
        <v>8</v>
      </c>
      <c r="Q5796">
        <f t="shared" si="133"/>
        <v>8</v>
      </c>
      <c r="R5796">
        <f>IF(P5796="","",0)</f>
        <v>0</v>
      </c>
    </row>
    <row r="5797" spans="1:18" x14ac:dyDescent="0.3">
      <c r="A5797" t="s">
        <v>791</v>
      </c>
      <c r="B5797" s="1">
        <v>38880</v>
      </c>
      <c r="C5797" t="s">
        <v>82</v>
      </c>
      <c r="D5797" t="s">
        <v>834</v>
      </c>
      <c r="E5797" t="s">
        <v>835</v>
      </c>
      <c r="G5797" s="6" t="s">
        <v>88</v>
      </c>
      <c r="H5797" t="s">
        <v>265</v>
      </c>
      <c r="I5797" t="s">
        <v>21</v>
      </c>
      <c r="J5797" t="s">
        <v>73</v>
      </c>
      <c r="K5797">
        <v>4.5</v>
      </c>
      <c r="L5797">
        <v>27.3</v>
      </c>
      <c r="M5797" t="s">
        <v>272</v>
      </c>
      <c r="N5797">
        <v>27.3</v>
      </c>
      <c r="P5797" cm="1">
        <f t="array" ref="P5797">IF(Q5797&gt;0,INDEX(Q5797:Q17931,MATCH(TRUE,INDEX(Q5797:Q17931="",,),0)-1),"")</f>
        <v>8</v>
      </c>
      <c r="Q5797">
        <f t="shared" si="133"/>
        <v>8</v>
      </c>
      <c r="R5797">
        <f>IF(P5797="","",0)</f>
        <v>0</v>
      </c>
    </row>
    <row r="5798" spans="1:18" x14ac:dyDescent="0.3">
      <c r="P5798" t="str" cm="1">
        <f t="array" ref="P5798">IF(Q5798&gt;0,INDEX(Q5798:Q17932,MATCH(TRUE,INDEX(Q5798:Q17932="",,),0)-1),"")</f>
        <v/>
      </c>
      <c r="R5798" t="str">
        <f>IF(P5798="","",0)</f>
        <v/>
      </c>
    </row>
    <row r="5799" spans="1:18" x14ac:dyDescent="0.3">
      <c r="A5799" t="s">
        <v>791</v>
      </c>
      <c r="B5799" s="1">
        <v>38880</v>
      </c>
      <c r="C5799" t="s">
        <v>82</v>
      </c>
      <c r="D5799" t="s">
        <v>839</v>
      </c>
      <c r="E5799" t="s">
        <v>840</v>
      </c>
      <c r="G5799" t="s">
        <v>19</v>
      </c>
      <c r="H5799" t="s">
        <v>102</v>
      </c>
      <c r="I5799" t="s">
        <v>45</v>
      </c>
      <c r="J5799" t="s">
        <v>93</v>
      </c>
      <c r="K5799">
        <v>3.2</v>
      </c>
      <c r="L5799">
        <v>763</v>
      </c>
      <c r="M5799" t="s">
        <v>447</v>
      </c>
      <c r="N5799">
        <v>2550</v>
      </c>
      <c r="O5799" t="s">
        <v>24</v>
      </c>
      <c r="P5799" cm="1">
        <f t="array" ref="P5799">IF(Q5799&gt;0,INDEX(Q5799:Q17933,MATCH(TRUE,INDEX(Q5799:Q17933="",,),0)-1),"")</f>
        <v>8</v>
      </c>
      <c r="Q5799">
        <f>INT((ROW()-5799)/3)+1</f>
        <v>1</v>
      </c>
      <c r="R5799">
        <f>IF(P5799="","",0)</f>
        <v>0</v>
      </c>
    </row>
    <row r="5800" spans="1:18" x14ac:dyDescent="0.3">
      <c r="A5800" t="s">
        <v>791</v>
      </c>
      <c r="B5800" s="1">
        <v>38880</v>
      </c>
      <c r="C5800" t="s">
        <v>82</v>
      </c>
      <c r="D5800" t="s">
        <v>839</v>
      </c>
      <c r="E5800" t="s">
        <v>840</v>
      </c>
      <c r="G5800" t="s">
        <v>19</v>
      </c>
      <c r="H5800" t="s">
        <v>72</v>
      </c>
      <c r="I5800" t="s">
        <v>21</v>
      </c>
      <c r="J5800" t="s">
        <v>73</v>
      </c>
      <c r="K5800">
        <v>308.60000000000002</v>
      </c>
      <c r="L5800">
        <v>20.2</v>
      </c>
      <c r="M5800" t="s">
        <v>447</v>
      </c>
      <c r="N5800">
        <v>28</v>
      </c>
      <c r="O5800" t="s">
        <v>24</v>
      </c>
      <c r="P5800" cm="1">
        <f t="array" ref="P5800">IF(Q5800&gt;0,INDEX(Q5800:Q17934,MATCH(TRUE,INDEX(Q5800:Q17934="",,),0)-1),"")</f>
        <v>8</v>
      </c>
      <c r="Q5800">
        <f t="shared" ref="Q5800:Q5822" si="134">INT((ROW()-5799)/3)+1</f>
        <v>1</v>
      </c>
      <c r="R5800">
        <f>IF(P5800="","",0)</f>
        <v>0</v>
      </c>
    </row>
    <row r="5801" spans="1:18" x14ac:dyDescent="0.3">
      <c r="A5801" t="s">
        <v>791</v>
      </c>
      <c r="B5801" s="1">
        <v>38880</v>
      </c>
      <c r="C5801" t="s">
        <v>82</v>
      </c>
      <c r="D5801" t="s">
        <v>839</v>
      </c>
      <c r="E5801" t="s">
        <v>840</v>
      </c>
      <c r="G5801" s="6" t="s">
        <v>88</v>
      </c>
      <c r="H5801" t="s">
        <v>85</v>
      </c>
      <c r="I5801" t="s">
        <v>45</v>
      </c>
      <c r="J5801" t="s">
        <v>93</v>
      </c>
      <c r="K5801">
        <v>3.5</v>
      </c>
      <c r="L5801">
        <v>117.46</v>
      </c>
      <c r="M5801" t="s">
        <v>447</v>
      </c>
      <c r="N5801">
        <v>117.46</v>
      </c>
      <c r="O5801" t="s">
        <v>24</v>
      </c>
      <c r="P5801" cm="1">
        <f t="array" ref="P5801">IF(Q5801&gt;0,INDEX(Q5801:Q17935,MATCH(TRUE,INDEX(Q5801:Q17935="",,),0)-1),"")</f>
        <v>8</v>
      </c>
      <c r="Q5801">
        <f t="shared" si="134"/>
        <v>1</v>
      </c>
      <c r="R5801">
        <f>IF(P5801="","",0)</f>
        <v>0</v>
      </c>
    </row>
    <row r="5802" spans="1:18" x14ac:dyDescent="0.3">
      <c r="A5802" t="s">
        <v>791</v>
      </c>
      <c r="B5802" s="1">
        <v>38880</v>
      </c>
      <c r="C5802" t="s">
        <v>82</v>
      </c>
      <c r="D5802" t="s">
        <v>839</v>
      </c>
      <c r="E5802" t="s">
        <v>840</v>
      </c>
      <c r="G5802" t="s">
        <v>19</v>
      </c>
      <c r="H5802" t="s">
        <v>102</v>
      </c>
      <c r="I5802" t="s">
        <v>45</v>
      </c>
      <c r="J5802" t="s">
        <v>93</v>
      </c>
      <c r="K5802">
        <v>3.2</v>
      </c>
      <c r="L5802">
        <v>763</v>
      </c>
      <c r="M5802" t="s">
        <v>836</v>
      </c>
      <c r="N5802">
        <v>3255</v>
      </c>
      <c r="P5802" cm="1">
        <f t="array" ref="P5802">IF(Q5802&gt;0,INDEX(Q5802:Q17936,MATCH(TRUE,INDEX(Q5802:Q17936="",,),0)-1),"")</f>
        <v>8</v>
      </c>
      <c r="Q5802">
        <f t="shared" si="134"/>
        <v>2</v>
      </c>
      <c r="R5802">
        <f>IF(P5802="","",0)</f>
        <v>0</v>
      </c>
    </row>
    <row r="5803" spans="1:18" x14ac:dyDescent="0.3">
      <c r="A5803" t="s">
        <v>791</v>
      </c>
      <c r="B5803" s="1">
        <v>38880</v>
      </c>
      <c r="C5803" t="s">
        <v>82</v>
      </c>
      <c r="D5803" t="s">
        <v>839</v>
      </c>
      <c r="E5803" t="s">
        <v>840</v>
      </c>
      <c r="G5803" t="s">
        <v>19</v>
      </c>
      <c r="H5803" t="s">
        <v>72</v>
      </c>
      <c r="I5803" t="s">
        <v>21</v>
      </c>
      <c r="J5803" t="s">
        <v>73</v>
      </c>
      <c r="K5803">
        <v>308.60000000000002</v>
      </c>
      <c r="L5803">
        <v>20.2</v>
      </c>
      <c r="M5803" t="s">
        <v>836</v>
      </c>
      <c r="N5803">
        <v>20.2</v>
      </c>
      <c r="P5803" cm="1">
        <f t="array" ref="P5803">IF(Q5803&gt;0,INDEX(Q5803:Q17937,MATCH(TRUE,INDEX(Q5803:Q17937="",,),0)-1),"")</f>
        <v>8</v>
      </c>
      <c r="Q5803">
        <f t="shared" si="134"/>
        <v>2</v>
      </c>
      <c r="R5803">
        <f>IF(P5803="","",0)</f>
        <v>0</v>
      </c>
    </row>
    <row r="5804" spans="1:18" x14ac:dyDescent="0.3">
      <c r="A5804" t="s">
        <v>791</v>
      </c>
      <c r="B5804" s="1">
        <v>38880</v>
      </c>
      <c r="C5804" t="s">
        <v>82</v>
      </c>
      <c r="D5804" t="s">
        <v>839</v>
      </c>
      <c r="E5804" t="s">
        <v>840</v>
      </c>
      <c r="G5804" s="6" t="s">
        <v>88</v>
      </c>
      <c r="H5804" t="s">
        <v>85</v>
      </c>
      <c r="I5804" t="s">
        <v>45</v>
      </c>
      <c r="J5804" t="s">
        <v>93</v>
      </c>
      <c r="K5804">
        <v>3.5</v>
      </c>
      <c r="L5804">
        <v>117.46</v>
      </c>
      <c r="M5804" t="s">
        <v>836</v>
      </c>
      <c r="N5804">
        <v>117.46</v>
      </c>
      <c r="P5804" cm="1">
        <f t="array" ref="P5804">IF(Q5804&gt;0,INDEX(Q5804:Q17938,MATCH(TRUE,INDEX(Q5804:Q17938="",,),0)-1),"")</f>
        <v>8</v>
      </c>
      <c r="Q5804">
        <f t="shared" si="134"/>
        <v>2</v>
      </c>
      <c r="R5804">
        <f>IF(P5804="","",0)</f>
        <v>0</v>
      </c>
    </row>
    <row r="5805" spans="1:18" x14ac:dyDescent="0.3">
      <c r="A5805" t="s">
        <v>791</v>
      </c>
      <c r="B5805" s="1">
        <v>38880</v>
      </c>
      <c r="C5805" t="s">
        <v>82</v>
      </c>
      <c r="D5805" t="s">
        <v>839</v>
      </c>
      <c r="E5805" t="s">
        <v>840</v>
      </c>
      <c r="G5805" t="s">
        <v>19</v>
      </c>
      <c r="H5805" t="s">
        <v>102</v>
      </c>
      <c r="I5805" t="s">
        <v>45</v>
      </c>
      <c r="J5805" t="s">
        <v>93</v>
      </c>
      <c r="K5805">
        <v>3.2</v>
      </c>
      <c r="L5805">
        <v>763</v>
      </c>
      <c r="M5805" t="s">
        <v>579</v>
      </c>
      <c r="N5805">
        <v>2876.91</v>
      </c>
      <c r="P5805" cm="1">
        <f t="array" ref="P5805">IF(Q5805&gt;0,INDEX(Q5805:Q17939,MATCH(TRUE,INDEX(Q5805:Q17939="",,),0)-1),"")</f>
        <v>8</v>
      </c>
      <c r="Q5805">
        <f t="shared" si="134"/>
        <v>3</v>
      </c>
      <c r="R5805">
        <f>IF(P5805="","",0)</f>
        <v>0</v>
      </c>
    </row>
    <row r="5806" spans="1:18" x14ac:dyDescent="0.3">
      <c r="A5806" t="s">
        <v>791</v>
      </c>
      <c r="B5806" s="1">
        <v>38880</v>
      </c>
      <c r="C5806" t="s">
        <v>82</v>
      </c>
      <c r="D5806" t="s">
        <v>839</v>
      </c>
      <c r="E5806" t="s">
        <v>840</v>
      </c>
      <c r="G5806" t="s">
        <v>19</v>
      </c>
      <c r="H5806" t="s">
        <v>72</v>
      </c>
      <c r="I5806" t="s">
        <v>21</v>
      </c>
      <c r="J5806" t="s">
        <v>73</v>
      </c>
      <c r="K5806">
        <v>308.60000000000002</v>
      </c>
      <c r="L5806">
        <v>20.2</v>
      </c>
      <c r="M5806" t="s">
        <v>579</v>
      </c>
      <c r="N5806">
        <v>20.2</v>
      </c>
      <c r="P5806" cm="1">
        <f t="array" ref="P5806">IF(Q5806&gt;0,INDEX(Q5806:Q17940,MATCH(TRUE,INDEX(Q5806:Q17940="",,),0)-1),"")</f>
        <v>8</v>
      </c>
      <c r="Q5806">
        <f t="shared" si="134"/>
        <v>3</v>
      </c>
      <c r="R5806">
        <f>IF(P5806="","",0)</f>
        <v>0</v>
      </c>
    </row>
    <row r="5807" spans="1:18" x14ac:dyDescent="0.3">
      <c r="A5807" t="s">
        <v>791</v>
      </c>
      <c r="B5807" s="1">
        <v>38880</v>
      </c>
      <c r="C5807" t="s">
        <v>82</v>
      </c>
      <c r="D5807" t="s">
        <v>839</v>
      </c>
      <c r="E5807" t="s">
        <v>840</v>
      </c>
      <c r="G5807" s="6" t="s">
        <v>88</v>
      </c>
      <c r="H5807" t="s">
        <v>85</v>
      </c>
      <c r="I5807" t="s">
        <v>45</v>
      </c>
      <c r="J5807" t="s">
        <v>93</v>
      </c>
      <c r="K5807">
        <v>3.5</v>
      </c>
      <c r="L5807">
        <v>117.46</v>
      </c>
      <c r="M5807" t="s">
        <v>579</v>
      </c>
      <c r="N5807">
        <v>117.46</v>
      </c>
      <c r="P5807" cm="1">
        <f t="array" ref="P5807">IF(Q5807&gt;0,INDEX(Q5807:Q17941,MATCH(TRUE,INDEX(Q5807:Q17941="",,),0)-1),"")</f>
        <v>8</v>
      </c>
      <c r="Q5807">
        <f t="shared" si="134"/>
        <v>3</v>
      </c>
      <c r="R5807">
        <f>IF(P5807="","",0)</f>
        <v>0</v>
      </c>
    </row>
    <row r="5808" spans="1:18" x14ac:dyDescent="0.3">
      <c r="A5808" t="s">
        <v>791</v>
      </c>
      <c r="B5808" s="1">
        <v>38880</v>
      </c>
      <c r="C5808" t="s">
        <v>82</v>
      </c>
      <c r="D5808" t="s">
        <v>839</v>
      </c>
      <c r="E5808" t="s">
        <v>840</v>
      </c>
      <c r="G5808" t="s">
        <v>19</v>
      </c>
      <c r="H5808" t="s">
        <v>102</v>
      </c>
      <c r="I5808" t="s">
        <v>45</v>
      </c>
      <c r="J5808" t="s">
        <v>93</v>
      </c>
      <c r="K5808">
        <v>3.2</v>
      </c>
      <c r="L5808">
        <v>763</v>
      </c>
      <c r="M5808" t="s">
        <v>837</v>
      </c>
      <c r="N5808">
        <v>763</v>
      </c>
      <c r="P5808" cm="1">
        <f t="array" ref="P5808">IF(Q5808&gt;0,INDEX(Q5808:Q17942,MATCH(TRUE,INDEX(Q5808:Q17942="",,),0)-1),"")</f>
        <v>8</v>
      </c>
      <c r="Q5808">
        <f t="shared" si="134"/>
        <v>4</v>
      </c>
      <c r="R5808">
        <f>IF(P5808="","",0)</f>
        <v>0</v>
      </c>
    </row>
    <row r="5809" spans="1:18" x14ac:dyDescent="0.3">
      <c r="A5809" t="s">
        <v>791</v>
      </c>
      <c r="B5809" s="1">
        <v>38880</v>
      </c>
      <c r="C5809" t="s">
        <v>82</v>
      </c>
      <c r="D5809" t="s">
        <v>839</v>
      </c>
      <c r="E5809" t="s">
        <v>840</v>
      </c>
      <c r="G5809" t="s">
        <v>19</v>
      </c>
      <c r="H5809" t="s">
        <v>72</v>
      </c>
      <c r="I5809" t="s">
        <v>21</v>
      </c>
      <c r="J5809" t="s">
        <v>73</v>
      </c>
      <c r="K5809">
        <v>308.60000000000002</v>
      </c>
      <c r="L5809">
        <v>20.2</v>
      </c>
      <c r="M5809" t="s">
        <v>837</v>
      </c>
      <c r="N5809">
        <v>35.1</v>
      </c>
      <c r="P5809" cm="1">
        <f t="array" ref="P5809">IF(Q5809&gt;0,INDEX(Q5809:Q17943,MATCH(TRUE,INDEX(Q5809:Q17943="",,),0)-1),"")</f>
        <v>8</v>
      </c>
      <c r="Q5809">
        <f t="shared" si="134"/>
        <v>4</v>
      </c>
      <c r="R5809">
        <f>IF(P5809="","",0)</f>
        <v>0</v>
      </c>
    </row>
    <row r="5810" spans="1:18" x14ac:dyDescent="0.3">
      <c r="A5810" t="s">
        <v>791</v>
      </c>
      <c r="B5810" s="1">
        <v>38880</v>
      </c>
      <c r="C5810" t="s">
        <v>82</v>
      </c>
      <c r="D5810" t="s">
        <v>839</v>
      </c>
      <c r="E5810" t="s">
        <v>840</v>
      </c>
      <c r="G5810" s="6" t="s">
        <v>88</v>
      </c>
      <c r="H5810" t="s">
        <v>85</v>
      </c>
      <c r="I5810" t="s">
        <v>45</v>
      </c>
      <c r="J5810" t="s">
        <v>93</v>
      </c>
      <c r="K5810">
        <v>3.5</v>
      </c>
      <c r="L5810">
        <v>117.46</v>
      </c>
      <c r="M5810" t="s">
        <v>837</v>
      </c>
      <c r="N5810">
        <v>117.46</v>
      </c>
      <c r="P5810" cm="1">
        <f t="array" ref="P5810">IF(Q5810&gt;0,INDEX(Q5810:Q17944,MATCH(TRUE,INDEX(Q5810:Q17944="",,),0)-1),"")</f>
        <v>8</v>
      </c>
      <c r="Q5810">
        <f t="shared" si="134"/>
        <v>4</v>
      </c>
      <c r="R5810">
        <f>IF(P5810="","",0)</f>
        <v>0</v>
      </c>
    </row>
    <row r="5811" spans="1:18" x14ac:dyDescent="0.3">
      <c r="A5811" t="s">
        <v>791</v>
      </c>
      <c r="B5811" s="1">
        <v>38880</v>
      </c>
      <c r="C5811" t="s">
        <v>82</v>
      </c>
      <c r="D5811" t="s">
        <v>839</v>
      </c>
      <c r="E5811" t="s">
        <v>840</v>
      </c>
      <c r="G5811" t="s">
        <v>19</v>
      </c>
      <c r="H5811" t="s">
        <v>102</v>
      </c>
      <c r="I5811" t="s">
        <v>45</v>
      </c>
      <c r="J5811" t="s">
        <v>93</v>
      </c>
      <c r="K5811">
        <v>3.2</v>
      </c>
      <c r="L5811">
        <v>763</v>
      </c>
      <c r="M5811" t="s">
        <v>297</v>
      </c>
      <c r="N5811">
        <v>764</v>
      </c>
      <c r="P5811" cm="1">
        <f t="array" ref="P5811">IF(Q5811&gt;0,INDEX(Q5811:Q17945,MATCH(TRUE,INDEX(Q5811:Q17945="",,),0)-1),"")</f>
        <v>8</v>
      </c>
      <c r="Q5811">
        <f t="shared" si="134"/>
        <v>5</v>
      </c>
      <c r="R5811">
        <f>IF(P5811="","",0)</f>
        <v>0</v>
      </c>
    </row>
    <row r="5812" spans="1:18" x14ac:dyDescent="0.3">
      <c r="A5812" t="s">
        <v>791</v>
      </c>
      <c r="B5812" s="1">
        <v>38880</v>
      </c>
      <c r="C5812" t="s">
        <v>82</v>
      </c>
      <c r="D5812" t="s">
        <v>839</v>
      </c>
      <c r="E5812" t="s">
        <v>840</v>
      </c>
      <c r="G5812" t="s">
        <v>19</v>
      </c>
      <c r="H5812" t="s">
        <v>72</v>
      </c>
      <c r="I5812" t="s">
        <v>21</v>
      </c>
      <c r="J5812" t="s">
        <v>73</v>
      </c>
      <c r="K5812">
        <v>308.60000000000002</v>
      </c>
      <c r="L5812">
        <v>20.2</v>
      </c>
      <c r="M5812" t="s">
        <v>297</v>
      </c>
      <c r="N5812">
        <v>28.51</v>
      </c>
      <c r="P5812" cm="1">
        <f t="array" ref="P5812">IF(Q5812&gt;0,INDEX(Q5812:Q17946,MATCH(TRUE,INDEX(Q5812:Q17946="",,),0)-1),"")</f>
        <v>8</v>
      </c>
      <c r="Q5812">
        <f t="shared" si="134"/>
        <v>5</v>
      </c>
      <c r="R5812">
        <f>IF(P5812="","",0)</f>
        <v>0</v>
      </c>
    </row>
    <row r="5813" spans="1:18" x14ac:dyDescent="0.3">
      <c r="A5813" t="s">
        <v>791</v>
      </c>
      <c r="B5813" s="1">
        <v>38880</v>
      </c>
      <c r="C5813" t="s">
        <v>82</v>
      </c>
      <c r="D5813" t="s">
        <v>839</v>
      </c>
      <c r="E5813" t="s">
        <v>840</v>
      </c>
      <c r="G5813" s="6" t="s">
        <v>88</v>
      </c>
      <c r="H5813" t="s">
        <v>85</v>
      </c>
      <c r="I5813" t="s">
        <v>45</v>
      </c>
      <c r="J5813" t="s">
        <v>93</v>
      </c>
      <c r="K5813">
        <v>3.5</v>
      </c>
      <c r="L5813">
        <v>117.46</v>
      </c>
      <c r="M5813" t="s">
        <v>297</v>
      </c>
      <c r="N5813">
        <v>117.46</v>
      </c>
      <c r="P5813" cm="1">
        <f t="array" ref="P5813">IF(Q5813&gt;0,INDEX(Q5813:Q17947,MATCH(TRUE,INDEX(Q5813:Q17947="",,),0)-1),"")</f>
        <v>8</v>
      </c>
      <c r="Q5813">
        <f t="shared" si="134"/>
        <v>5</v>
      </c>
      <c r="R5813">
        <f>IF(P5813="","",0)</f>
        <v>0</v>
      </c>
    </row>
    <row r="5814" spans="1:18" x14ac:dyDescent="0.3">
      <c r="A5814" t="s">
        <v>791</v>
      </c>
      <c r="B5814" s="1">
        <v>38880</v>
      </c>
      <c r="C5814" t="s">
        <v>82</v>
      </c>
      <c r="D5814" t="s">
        <v>839</v>
      </c>
      <c r="E5814" t="s">
        <v>840</v>
      </c>
      <c r="G5814" t="s">
        <v>19</v>
      </c>
      <c r="H5814" t="s">
        <v>102</v>
      </c>
      <c r="I5814" t="s">
        <v>45</v>
      </c>
      <c r="J5814" t="s">
        <v>93</v>
      </c>
      <c r="K5814">
        <v>3.2</v>
      </c>
      <c r="L5814">
        <v>763</v>
      </c>
      <c r="M5814" t="s">
        <v>841</v>
      </c>
      <c r="N5814">
        <v>763</v>
      </c>
      <c r="P5814" cm="1">
        <f t="array" ref="P5814">IF(Q5814&gt;0,INDEX(Q5814:Q17948,MATCH(TRUE,INDEX(Q5814:Q17948="",,),0)-1),"")</f>
        <v>8</v>
      </c>
      <c r="Q5814">
        <f t="shared" si="134"/>
        <v>6</v>
      </c>
      <c r="R5814">
        <f>IF(P5814="","",0)</f>
        <v>0</v>
      </c>
    </row>
    <row r="5815" spans="1:18" x14ac:dyDescent="0.3">
      <c r="A5815" t="s">
        <v>791</v>
      </c>
      <c r="B5815" s="1">
        <v>38880</v>
      </c>
      <c r="C5815" t="s">
        <v>82</v>
      </c>
      <c r="D5815" t="s">
        <v>839</v>
      </c>
      <c r="E5815" t="s">
        <v>840</v>
      </c>
      <c r="G5815" t="s">
        <v>19</v>
      </c>
      <c r="H5815" t="s">
        <v>72</v>
      </c>
      <c r="I5815" t="s">
        <v>21</v>
      </c>
      <c r="J5815" t="s">
        <v>73</v>
      </c>
      <c r="K5815">
        <v>308.60000000000002</v>
      </c>
      <c r="L5815">
        <v>20.2</v>
      </c>
      <c r="M5815" t="s">
        <v>841</v>
      </c>
      <c r="N5815">
        <v>22.5</v>
      </c>
      <c r="P5815" cm="1">
        <f t="array" ref="P5815">IF(Q5815&gt;0,INDEX(Q5815:Q17949,MATCH(TRUE,INDEX(Q5815:Q17949="",,),0)-1),"")</f>
        <v>8</v>
      </c>
      <c r="Q5815">
        <f t="shared" si="134"/>
        <v>6</v>
      </c>
      <c r="R5815">
        <f>IF(P5815="","",0)</f>
        <v>0</v>
      </c>
    </row>
    <row r="5816" spans="1:18" x14ac:dyDescent="0.3">
      <c r="A5816" t="s">
        <v>791</v>
      </c>
      <c r="B5816" s="1">
        <v>38880</v>
      </c>
      <c r="C5816" t="s">
        <v>82</v>
      </c>
      <c r="D5816" t="s">
        <v>839</v>
      </c>
      <c r="E5816" t="s">
        <v>840</v>
      </c>
      <c r="G5816" s="6" t="s">
        <v>88</v>
      </c>
      <c r="H5816" t="s">
        <v>85</v>
      </c>
      <c r="I5816" t="s">
        <v>45</v>
      </c>
      <c r="J5816" t="s">
        <v>93</v>
      </c>
      <c r="K5816">
        <v>3.5</v>
      </c>
      <c r="L5816">
        <v>117.46</v>
      </c>
      <c r="M5816" t="s">
        <v>841</v>
      </c>
      <c r="N5816">
        <v>117.46</v>
      </c>
      <c r="P5816" cm="1">
        <f t="array" ref="P5816">IF(Q5816&gt;0,INDEX(Q5816:Q17950,MATCH(TRUE,INDEX(Q5816:Q17950="",,),0)-1),"")</f>
        <v>8</v>
      </c>
      <c r="Q5816">
        <f t="shared" si="134"/>
        <v>6</v>
      </c>
      <c r="R5816">
        <f>IF(P5816="","",0)</f>
        <v>0</v>
      </c>
    </row>
    <row r="5817" spans="1:18" x14ac:dyDescent="0.3">
      <c r="A5817" t="s">
        <v>791</v>
      </c>
      <c r="B5817" s="1">
        <v>38880</v>
      </c>
      <c r="C5817" t="s">
        <v>82</v>
      </c>
      <c r="D5817" t="s">
        <v>839</v>
      </c>
      <c r="E5817" t="s">
        <v>840</v>
      </c>
      <c r="G5817" t="s">
        <v>19</v>
      </c>
      <c r="H5817" t="s">
        <v>102</v>
      </c>
      <c r="I5817" t="s">
        <v>45</v>
      </c>
      <c r="J5817" t="s">
        <v>93</v>
      </c>
      <c r="K5817">
        <v>3.2</v>
      </c>
      <c r="L5817">
        <v>763</v>
      </c>
      <c r="M5817" t="s">
        <v>813</v>
      </c>
      <c r="N5817">
        <v>763</v>
      </c>
      <c r="P5817" cm="1">
        <f t="array" ref="P5817">IF(Q5817&gt;0,INDEX(Q5817:Q17951,MATCH(TRUE,INDEX(Q5817:Q17951="",,),0)-1),"")</f>
        <v>8</v>
      </c>
      <c r="Q5817">
        <f t="shared" si="134"/>
        <v>7</v>
      </c>
      <c r="R5817">
        <f>IF(P5817="","",0)</f>
        <v>0</v>
      </c>
    </row>
    <row r="5818" spans="1:18" x14ac:dyDescent="0.3">
      <c r="A5818" t="s">
        <v>791</v>
      </c>
      <c r="B5818" s="1">
        <v>38880</v>
      </c>
      <c r="C5818" t="s">
        <v>82</v>
      </c>
      <c r="D5818" t="s">
        <v>839</v>
      </c>
      <c r="E5818" t="s">
        <v>840</v>
      </c>
      <c r="G5818" t="s">
        <v>19</v>
      </c>
      <c r="H5818" t="s">
        <v>72</v>
      </c>
      <c r="I5818" t="s">
        <v>21</v>
      </c>
      <c r="J5818" t="s">
        <v>73</v>
      </c>
      <c r="K5818">
        <v>308.60000000000002</v>
      </c>
      <c r="L5818">
        <v>20.2</v>
      </c>
      <c r="M5818" t="s">
        <v>813</v>
      </c>
      <c r="N5818">
        <v>20.55</v>
      </c>
      <c r="P5818" cm="1">
        <f t="array" ref="P5818">IF(Q5818&gt;0,INDEX(Q5818:Q17952,MATCH(TRUE,INDEX(Q5818:Q17952="",,),0)-1),"")</f>
        <v>8</v>
      </c>
      <c r="Q5818">
        <f t="shared" si="134"/>
        <v>7</v>
      </c>
      <c r="R5818">
        <f>IF(P5818="","",0)</f>
        <v>0</v>
      </c>
    </row>
    <row r="5819" spans="1:18" x14ac:dyDescent="0.3">
      <c r="A5819" t="s">
        <v>791</v>
      </c>
      <c r="B5819" s="1">
        <v>38880</v>
      </c>
      <c r="C5819" t="s">
        <v>82</v>
      </c>
      <c r="D5819" t="s">
        <v>839</v>
      </c>
      <c r="E5819" t="s">
        <v>840</v>
      </c>
      <c r="G5819" s="6" t="s">
        <v>88</v>
      </c>
      <c r="H5819" t="s">
        <v>85</v>
      </c>
      <c r="I5819" t="s">
        <v>45</v>
      </c>
      <c r="J5819" t="s">
        <v>93</v>
      </c>
      <c r="K5819">
        <v>3.5</v>
      </c>
      <c r="L5819">
        <v>117.46</v>
      </c>
      <c r="M5819" t="s">
        <v>813</v>
      </c>
      <c r="N5819">
        <v>117.46</v>
      </c>
      <c r="P5819" cm="1">
        <f t="array" ref="P5819">IF(Q5819&gt;0,INDEX(Q5819:Q17953,MATCH(TRUE,INDEX(Q5819:Q17953="",,),0)-1),"")</f>
        <v>8</v>
      </c>
      <c r="Q5819">
        <f t="shared" si="134"/>
        <v>7</v>
      </c>
      <c r="R5819">
        <f>IF(P5819="","",0)</f>
        <v>0</v>
      </c>
    </row>
    <row r="5820" spans="1:18" x14ac:dyDescent="0.3">
      <c r="A5820" t="s">
        <v>791</v>
      </c>
      <c r="B5820" s="1">
        <v>38880</v>
      </c>
      <c r="C5820" t="s">
        <v>82</v>
      </c>
      <c r="D5820" t="s">
        <v>839</v>
      </c>
      <c r="E5820" t="s">
        <v>840</v>
      </c>
      <c r="G5820" t="s">
        <v>19</v>
      </c>
      <c r="H5820" t="s">
        <v>102</v>
      </c>
      <c r="I5820" t="s">
        <v>45</v>
      </c>
      <c r="J5820" t="s">
        <v>93</v>
      </c>
      <c r="K5820">
        <v>3.2</v>
      </c>
      <c r="L5820">
        <v>763</v>
      </c>
      <c r="M5820" t="s">
        <v>272</v>
      </c>
      <c r="N5820">
        <v>765</v>
      </c>
      <c r="P5820" cm="1">
        <f t="array" ref="P5820">IF(Q5820&gt;0,INDEX(Q5820:Q17954,MATCH(TRUE,INDEX(Q5820:Q17954="",,),0)-1),"")</f>
        <v>8</v>
      </c>
      <c r="Q5820">
        <f t="shared" si="134"/>
        <v>8</v>
      </c>
      <c r="R5820">
        <f>IF(P5820="","",0)</f>
        <v>0</v>
      </c>
    </row>
    <row r="5821" spans="1:18" x14ac:dyDescent="0.3">
      <c r="A5821" t="s">
        <v>791</v>
      </c>
      <c r="B5821" s="1">
        <v>38880</v>
      </c>
      <c r="C5821" t="s">
        <v>82</v>
      </c>
      <c r="D5821" t="s">
        <v>839</v>
      </c>
      <c r="E5821" t="s">
        <v>840</v>
      </c>
      <c r="G5821" t="s">
        <v>19</v>
      </c>
      <c r="H5821" t="s">
        <v>72</v>
      </c>
      <c r="I5821" t="s">
        <v>21</v>
      </c>
      <c r="J5821" t="s">
        <v>73</v>
      </c>
      <c r="K5821">
        <v>308.60000000000002</v>
      </c>
      <c r="L5821">
        <v>20.2</v>
      </c>
      <c r="M5821" t="s">
        <v>272</v>
      </c>
      <c r="N5821">
        <v>20.25</v>
      </c>
      <c r="P5821" cm="1">
        <f t="array" ref="P5821">IF(Q5821&gt;0,INDEX(Q5821:Q17955,MATCH(TRUE,INDEX(Q5821:Q17955="",,),0)-1),"")</f>
        <v>8</v>
      </c>
      <c r="Q5821">
        <f t="shared" si="134"/>
        <v>8</v>
      </c>
      <c r="R5821">
        <f>IF(P5821="","",0)</f>
        <v>0</v>
      </c>
    </row>
    <row r="5822" spans="1:18" x14ac:dyDescent="0.3">
      <c r="A5822" t="s">
        <v>791</v>
      </c>
      <c r="B5822" s="1">
        <v>38880</v>
      </c>
      <c r="C5822" t="s">
        <v>82</v>
      </c>
      <c r="D5822" t="s">
        <v>839</v>
      </c>
      <c r="E5822" t="s">
        <v>840</v>
      </c>
      <c r="G5822" s="6" t="s">
        <v>88</v>
      </c>
      <c r="H5822" t="s">
        <v>85</v>
      </c>
      <c r="I5822" t="s">
        <v>45</v>
      </c>
      <c r="J5822" t="s">
        <v>93</v>
      </c>
      <c r="K5822">
        <v>3.5</v>
      </c>
      <c r="L5822">
        <v>117.46</v>
      </c>
      <c r="M5822" t="s">
        <v>272</v>
      </c>
      <c r="N5822">
        <v>117.46</v>
      </c>
      <c r="P5822" cm="1">
        <f t="array" ref="P5822">IF(Q5822&gt;0,INDEX(Q5822:Q17956,MATCH(TRUE,INDEX(Q5822:Q17956="",,),0)-1),"")</f>
        <v>8</v>
      </c>
      <c r="Q5822">
        <f t="shared" si="134"/>
        <v>8</v>
      </c>
      <c r="R5822">
        <f>IF(P5822="","",0)</f>
        <v>0</v>
      </c>
    </row>
    <row r="5823" spans="1:18" x14ac:dyDescent="0.3">
      <c r="P5823" t="str" cm="1">
        <f t="array" ref="P5823">IF(Q5823&gt;0,INDEX(Q5823:Q17957,MATCH(TRUE,INDEX(Q5823:Q17957="",,),0)-1),"")</f>
        <v/>
      </c>
      <c r="R5823" t="str">
        <f>IF(P5823="","",0)</f>
        <v/>
      </c>
    </row>
    <row r="5824" spans="1:18" x14ac:dyDescent="0.3">
      <c r="A5824" t="s">
        <v>791</v>
      </c>
      <c r="B5824" s="1">
        <v>38880</v>
      </c>
      <c r="C5824" t="s">
        <v>82</v>
      </c>
      <c r="D5824" t="s">
        <v>842</v>
      </c>
      <c r="E5824" t="s">
        <v>843</v>
      </c>
      <c r="G5824" t="s">
        <v>19</v>
      </c>
      <c r="H5824" t="s">
        <v>41</v>
      </c>
      <c r="I5824" t="s">
        <v>45</v>
      </c>
      <c r="J5824" t="s">
        <v>93</v>
      </c>
      <c r="K5824">
        <v>16.5</v>
      </c>
      <c r="L5824">
        <v>281.5</v>
      </c>
      <c r="M5824" t="s">
        <v>836</v>
      </c>
      <c r="N5824">
        <v>782</v>
      </c>
      <c r="O5824" t="s">
        <v>24</v>
      </c>
      <c r="P5824" cm="1">
        <f t="array" ref="P5824">IF(Q5824&gt;0,INDEX(Q5824:Q17958,MATCH(TRUE,INDEX(Q5824:Q17958="",,),0)-1),"")</f>
        <v>1</v>
      </c>
      <c r="Q5824">
        <v>1</v>
      </c>
      <c r="R5824">
        <f>IF(P5824="","",0)</f>
        <v>0</v>
      </c>
    </row>
    <row r="5825" spans="1:18" x14ac:dyDescent="0.3">
      <c r="A5825" t="s">
        <v>791</v>
      </c>
      <c r="B5825" s="1">
        <v>38880</v>
      </c>
      <c r="C5825" t="s">
        <v>82</v>
      </c>
      <c r="D5825" t="s">
        <v>842</v>
      </c>
      <c r="E5825" t="s">
        <v>843</v>
      </c>
      <c r="G5825" t="s">
        <v>19</v>
      </c>
      <c r="H5825" t="s">
        <v>96</v>
      </c>
      <c r="I5825" t="s">
        <v>21</v>
      </c>
      <c r="J5825" t="s">
        <v>73</v>
      </c>
      <c r="K5825">
        <v>103.4</v>
      </c>
      <c r="L5825">
        <v>25.15</v>
      </c>
      <c r="M5825" t="s">
        <v>836</v>
      </c>
      <c r="N5825">
        <v>25.15</v>
      </c>
      <c r="O5825" t="s">
        <v>24</v>
      </c>
      <c r="P5825" cm="1">
        <f t="array" ref="P5825">IF(Q5825&gt;0,INDEX(Q5825:Q17959,MATCH(TRUE,INDEX(Q5825:Q17959="",,),0)-1),"")</f>
        <v>1</v>
      </c>
      <c r="Q5825">
        <v>1</v>
      </c>
      <c r="R5825">
        <f>IF(P5825="","",0)</f>
        <v>0</v>
      </c>
    </row>
    <row r="5826" spans="1:18" x14ac:dyDescent="0.3">
      <c r="A5826" t="s">
        <v>791</v>
      </c>
      <c r="B5826" s="1">
        <v>38880</v>
      </c>
      <c r="C5826" t="s">
        <v>82</v>
      </c>
      <c r="D5826" t="s">
        <v>842</v>
      </c>
      <c r="E5826" t="s">
        <v>843</v>
      </c>
      <c r="G5826" t="s">
        <v>19</v>
      </c>
      <c r="H5826" t="s">
        <v>128</v>
      </c>
      <c r="I5826" t="s">
        <v>21</v>
      </c>
      <c r="J5826" t="s">
        <v>73</v>
      </c>
      <c r="K5826">
        <v>171</v>
      </c>
      <c r="L5826">
        <v>38.35</v>
      </c>
      <c r="M5826" t="s">
        <v>836</v>
      </c>
      <c r="N5826">
        <v>38.35</v>
      </c>
      <c r="O5826" t="s">
        <v>24</v>
      </c>
      <c r="P5826" cm="1">
        <f t="array" ref="P5826">IF(Q5826&gt;0,INDEX(Q5826:Q17960,MATCH(TRUE,INDEX(Q5826:Q17960="",,),0)-1),"")</f>
        <v>1</v>
      </c>
      <c r="Q5826">
        <v>1</v>
      </c>
      <c r="R5826">
        <f>IF(P5826="","",0)</f>
        <v>0</v>
      </c>
    </row>
    <row r="5827" spans="1:18" x14ac:dyDescent="0.3">
      <c r="A5827" t="s">
        <v>791</v>
      </c>
      <c r="B5827" s="1">
        <v>38880</v>
      </c>
      <c r="C5827" t="s">
        <v>82</v>
      </c>
      <c r="D5827" t="s">
        <v>842</v>
      </c>
      <c r="E5827" t="s">
        <v>843</v>
      </c>
      <c r="G5827" t="s">
        <v>19</v>
      </c>
      <c r="H5827" t="s">
        <v>41</v>
      </c>
      <c r="I5827" t="s">
        <v>21</v>
      </c>
      <c r="J5827" t="s">
        <v>73</v>
      </c>
      <c r="K5827">
        <v>464.4</v>
      </c>
      <c r="L5827">
        <v>70.650000000000006</v>
      </c>
      <c r="M5827" t="s">
        <v>836</v>
      </c>
      <c r="N5827">
        <v>70.650000000000006</v>
      </c>
      <c r="O5827" t="s">
        <v>24</v>
      </c>
      <c r="P5827" cm="1">
        <f t="array" ref="P5827">IF(Q5827&gt;0,INDEX(Q5827:Q17961,MATCH(TRUE,INDEX(Q5827:Q17961="",,),0)-1),"")</f>
        <v>1</v>
      </c>
      <c r="Q5827">
        <v>1</v>
      </c>
      <c r="R5827">
        <f>IF(P5827="","",0)</f>
        <v>0</v>
      </c>
    </row>
    <row r="5828" spans="1:18" x14ac:dyDescent="0.3">
      <c r="A5828" t="s">
        <v>791</v>
      </c>
      <c r="B5828" s="1">
        <v>38880</v>
      </c>
      <c r="C5828" t="s">
        <v>82</v>
      </c>
      <c r="D5828" t="s">
        <v>842</v>
      </c>
      <c r="E5828" t="s">
        <v>843</v>
      </c>
      <c r="G5828" t="s">
        <v>19</v>
      </c>
      <c r="H5828" t="s">
        <v>95</v>
      </c>
      <c r="I5828" t="s">
        <v>21</v>
      </c>
      <c r="J5828" t="s">
        <v>73</v>
      </c>
      <c r="K5828">
        <v>164.4</v>
      </c>
      <c r="L5828">
        <v>70.650000000000006</v>
      </c>
      <c r="M5828" t="s">
        <v>836</v>
      </c>
      <c r="N5828">
        <v>70.650000000000006</v>
      </c>
      <c r="O5828" t="s">
        <v>24</v>
      </c>
      <c r="P5828" cm="1">
        <f t="array" ref="P5828">IF(Q5828&gt;0,INDEX(Q5828:Q17962,MATCH(TRUE,INDEX(Q5828:Q17962="",,),0)-1),"")</f>
        <v>1</v>
      </c>
      <c r="Q5828">
        <v>1</v>
      </c>
      <c r="R5828">
        <f>IF(P5828="","",0)</f>
        <v>0</v>
      </c>
    </row>
    <row r="5829" spans="1:18" x14ac:dyDescent="0.3">
      <c r="A5829" t="s">
        <v>791</v>
      </c>
      <c r="B5829" s="1">
        <v>38880</v>
      </c>
      <c r="C5829" t="s">
        <v>82</v>
      </c>
      <c r="D5829" t="s">
        <v>842</v>
      </c>
      <c r="E5829" t="s">
        <v>843</v>
      </c>
      <c r="G5829" s="6" t="s">
        <v>88</v>
      </c>
      <c r="H5829" t="s">
        <v>96</v>
      </c>
      <c r="I5829" t="s">
        <v>45</v>
      </c>
      <c r="J5829" t="s">
        <v>93</v>
      </c>
      <c r="K5829">
        <v>2.8</v>
      </c>
      <c r="L5829">
        <v>124.5</v>
      </c>
      <c r="M5829" t="s">
        <v>836</v>
      </c>
      <c r="N5829">
        <v>124.5</v>
      </c>
      <c r="O5829" t="s">
        <v>24</v>
      </c>
      <c r="P5829" cm="1">
        <f t="array" ref="P5829">IF(Q5829&gt;0,INDEX(Q5829:Q17963,MATCH(TRUE,INDEX(Q5829:Q17963="",,),0)-1),"")</f>
        <v>1</v>
      </c>
      <c r="Q5829">
        <v>1</v>
      </c>
      <c r="R5829">
        <f>IF(P5829="","",0)</f>
        <v>0</v>
      </c>
    </row>
    <row r="5830" spans="1:18" x14ac:dyDescent="0.3">
      <c r="A5830" t="s">
        <v>791</v>
      </c>
      <c r="B5830" s="1">
        <v>38880</v>
      </c>
      <c r="C5830" t="s">
        <v>82</v>
      </c>
      <c r="D5830" t="s">
        <v>842</v>
      </c>
      <c r="E5830" t="s">
        <v>843</v>
      </c>
      <c r="G5830" s="6" t="s">
        <v>88</v>
      </c>
      <c r="H5830" t="s">
        <v>183</v>
      </c>
      <c r="I5830" t="s">
        <v>21</v>
      </c>
      <c r="J5830" t="s">
        <v>73</v>
      </c>
      <c r="K5830">
        <v>1.6</v>
      </c>
      <c r="L5830">
        <v>65.599999999999994</v>
      </c>
      <c r="M5830" t="s">
        <v>836</v>
      </c>
      <c r="N5830">
        <v>65.599999999999994</v>
      </c>
      <c r="O5830" t="s">
        <v>24</v>
      </c>
      <c r="P5830" cm="1">
        <f t="array" ref="P5830">IF(Q5830&gt;0,INDEX(Q5830:Q17964,MATCH(TRUE,INDEX(Q5830:Q17964="",,),0)-1),"")</f>
        <v>1</v>
      </c>
      <c r="Q5830">
        <v>1</v>
      </c>
      <c r="R5830">
        <f>IF(P5830="","",0)</f>
        <v>0</v>
      </c>
    </row>
    <row r="5831" spans="1:18" x14ac:dyDescent="0.3">
      <c r="A5831" t="s">
        <v>791</v>
      </c>
      <c r="B5831" s="1">
        <v>38880</v>
      </c>
      <c r="C5831" t="s">
        <v>82</v>
      </c>
      <c r="D5831" t="s">
        <v>842</v>
      </c>
      <c r="E5831" t="s">
        <v>843</v>
      </c>
      <c r="G5831" s="6" t="s">
        <v>88</v>
      </c>
      <c r="H5831" t="s">
        <v>72</v>
      </c>
      <c r="I5831" t="s">
        <v>21</v>
      </c>
      <c r="J5831" t="s">
        <v>73</v>
      </c>
      <c r="K5831">
        <v>62.8</v>
      </c>
      <c r="L5831">
        <v>23.1</v>
      </c>
      <c r="M5831" t="s">
        <v>836</v>
      </c>
      <c r="N5831">
        <v>23.1</v>
      </c>
      <c r="O5831" t="s">
        <v>24</v>
      </c>
      <c r="P5831" cm="1">
        <f t="array" ref="P5831">IF(Q5831&gt;0,INDEX(Q5831:Q17965,MATCH(TRUE,INDEX(Q5831:Q17965="",,),0)-1),"")</f>
        <v>1</v>
      </c>
      <c r="Q5831">
        <v>1</v>
      </c>
      <c r="R5831">
        <f>IF(P5831="","",0)</f>
        <v>0</v>
      </c>
    </row>
    <row r="5832" spans="1:18" x14ac:dyDescent="0.3">
      <c r="P5832" t="str" cm="1">
        <f t="array" ref="P5832">IF(Q5832&gt;0,INDEX(Q5832:Q17966,MATCH(TRUE,INDEX(Q5832:Q17966="",,),0)-1),"")</f>
        <v/>
      </c>
      <c r="R5832" t="str">
        <f>IF(P5832="","",0)</f>
        <v/>
      </c>
    </row>
    <row r="5833" spans="1:18" x14ac:dyDescent="0.3">
      <c r="A5833" t="s">
        <v>791</v>
      </c>
      <c r="B5833" s="1">
        <v>38880</v>
      </c>
      <c r="C5833" t="s">
        <v>82</v>
      </c>
      <c r="D5833" t="s">
        <v>844</v>
      </c>
      <c r="E5833" t="s">
        <v>845</v>
      </c>
      <c r="G5833" t="s">
        <v>19</v>
      </c>
      <c r="H5833" t="s">
        <v>85</v>
      </c>
      <c r="I5833" t="s">
        <v>45</v>
      </c>
      <c r="J5833" t="s">
        <v>93</v>
      </c>
      <c r="K5833">
        <v>21.9</v>
      </c>
      <c r="L5833">
        <v>159</v>
      </c>
      <c r="M5833" t="s">
        <v>836</v>
      </c>
      <c r="N5833">
        <v>565</v>
      </c>
      <c r="O5833" t="s">
        <v>24</v>
      </c>
      <c r="P5833" cm="1">
        <f t="array" ref="P5833">IF(Q5833&gt;0,INDEX(Q5833:Q17967,MATCH(TRUE,INDEX(Q5833:Q17967="",,),0)-1),"")</f>
        <v>4</v>
      </c>
      <c r="Q5833">
        <f>INT((ROW()-5833)/9)+1</f>
        <v>1</v>
      </c>
      <c r="R5833">
        <f>IF(P5833="","",0)</f>
        <v>0</v>
      </c>
    </row>
    <row r="5834" spans="1:18" x14ac:dyDescent="0.3">
      <c r="A5834" t="s">
        <v>791</v>
      </c>
      <c r="B5834" s="1">
        <v>38880</v>
      </c>
      <c r="C5834" t="s">
        <v>82</v>
      </c>
      <c r="D5834" t="s">
        <v>844</v>
      </c>
      <c r="E5834" t="s">
        <v>845</v>
      </c>
      <c r="G5834" t="s">
        <v>19</v>
      </c>
      <c r="H5834" t="s">
        <v>116</v>
      </c>
      <c r="I5834" t="s">
        <v>21</v>
      </c>
      <c r="J5834" t="s">
        <v>73</v>
      </c>
      <c r="K5834">
        <v>59</v>
      </c>
      <c r="L5834">
        <v>26.05</v>
      </c>
      <c r="M5834" t="s">
        <v>836</v>
      </c>
      <c r="N5834">
        <v>26.05</v>
      </c>
      <c r="O5834" t="s">
        <v>24</v>
      </c>
      <c r="P5834" cm="1">
        <f t="array" ref="P5834">IF(Q5834&gt;0,INDEX(Q5834:Q17968,MATCH(TRUE,INDEX(Q5834:Q17968="",,),0)-1),"")</f>
        <v>4</v>
      </c>
      <c r="Q5834">
        <f t="shared" ref="Q5834:Q5868" si="135">INT((ROW()-5833)/9)+1</f>
        <v>1</v>
      </c>
      <c r="R5834">
        <f>IF(P5834="","",0)</f>
        <v>0</v>
      </c>
    </row>
    <row r="5835" spans="1:18" x14ac:dyDescent="0.3">
      <c r="A5835" t="s">
        <v>791</v>
      </c>
      <c r="B5835" s="1">
        <v>38880</v>
      </c>
      <c r="C5835" t="s">
        <v>82</v>
      </c>
      <c r="D5835" t="s">
        <v>844</v>
      </c>
      <c r="E5835" t="s">
        <v>845</v>
      </c>
      <c r="G5835" t="s">
        <v>19</v>
      </c>
      <c r="H5835" t="s">
        <v>183</v>
      </c>
      <c r="I5835" t="s">
        <v>21</v>
      </c>
      <c r="J5835" t="s">
        <v>73</v>
      </c>
      <c r="K5835">
        <v>122.6</v>
      </c>
      <c r="L5835">
        <v>55.95</v>
      </c>
      <c r="M5835" t="s">
        <v>836</v>
      </c>
      <c r="N5835">
        <v>55.95</v>
      </c>
      <c r="O5835" t="s">
        <v>24</v>
      </c>
      <c r="P5835" cm="1">
        <f t="array" ref="P5835">IF(Q5835&gt;0,INDEX(Q5835:Q17969,MATCH(TRUE,INDEX(Q5835:Q17969="",,),0)-1),"")</f>
        <v>4</v>
      </c>
      <c r="Q5835">
        <f t="shared" si="135"/>
        <v>1</v>
      </c>
      <c r="R5835">
        <f>IF(P5835="","",0)</f>
        <v>0</v>
      </c>
    </row>
    <row r="5836" spans="1:18" x14ac:dyDescent="0.3">
      <c r="A5836" t="s">
        <v>791</v>
      </c>
      <c r="B5836" s="1">
        <v>38880</v>
      </c>
      <c r="C5836" t="s">
        <v>82</v>
      </c>
      <c r="D5836" t="s">
        <v>844</v>
      </c>
      <c r="E5836" t="s">
        <v>845</v>
      </c>
      <c r="G5836" t="s">
        <v>19</v>
      </c>
      <c r="H5836" t="s">
        <v>72</v>
      </c>
      <c r="I5836" t="s">
        <v>21</v>
      </c>
      <c r="J5836" t="s">
        <v>73</v>
      </c>
      <c r="K5836">
        <v>445.2</v>
      </c>
      <c r="L5836">
        <v>31.1</v>
      </c>
      <c r="M5836" t="s">
        <v>836</v>
      </c>
      <c r="N5836">
        <v>31.1</v>
      </c>
      <c r="O5836" t="s">
        <v>24</v>
      </c>
      <c r="P5836" cm="1">
        <f t="array" ref="P5836">IF(Q5836&gt;0,INDEX(Q5836:Q17970,MATCH(TRUE,INDEX(Q5836:Q17970="",,),0)-1),"")</f>
        <v>4</v>
      </c>
      <c r="Q5836">
        <f t="shared" si="135"/>
        <v>1</v>
      </c>
      <c r="R5836">
        <f>IF(P5836="","",0)</f>
        <v>0</v>
      </c>
    </row>
    <row r="5837" spans="1:18" x14ac:dyDescent="0.3">
      <c r="A5837" t="s">
        <v>791</v>
      </c>
      <c r="B5837" s="1">
        <v>38880</v>
      </c>
      <c r="C5837" t="s">
        <v>82</v>
      </c>
      <c r="D5837" t="s">
        <v>844</v>
      </c>
      <c r="E5837" t="s">
        <v>845</v>
      </c>
      <c r="G5837" s="6" t="s">
        <v>88</v>
      </c>
      <c r="H5837" t="s">
        <v>264</v>
      </c>
      <c r="I5837" t="s">
        <v>45</v>
      </c>
      <c r="J5837" t="s">
        <v>93</v>
      </c>
      <c r="K5837">
        <v>3.6</v>
      </c>
      <c r="L5837">
        <v>342</v>
      </c>
      <c r="M5837" t="s">
        <v>836</v>
      </c>
      <c r="N5837">
        <v>342</v>
      </c>
      <c r="O5837" t="s">
        <v>24</v>
      </c>
      <c r="P5837" cm="1">
        <f t="array" ref="P5837">IF(Q5837&gt;0,INDEX(Q5837:Q17971,MATCH(TRUE,INDEX(Q5837:Q17971="",,),0)-1),"")</f>
        <v>4</v>
      </c>
      <c r="Q5837">
        <f t="shared" si="135"/>
        <v>1</v>
      </c>
      <c r="R5837">
        <f>IF(P5837="","",0)</f>
        <v>0</v>
      </c>
    </row>
    <row r="5838" spans="1:18" x14ac:dyDescent="0.3">
      <c r="A5838" t="s">
        <v>791</v>
      </c>
      <c r="B5838" s="1">
        <v>38880</v>
      </c>
      <c r="C5838" t="s">
        <v>82</v>
      </c>
      <c r="D5838" t="s">
        <v>844</v>
      </c>
      <c r="E5838" t="s">
        <v>845</v>
      </c>
      <c r="G5838" s="6" t="s">
        <v>88</v>
      </c>
      <c r="H5838" t="s">
        <v>100</v>
      </c>
      <c r="I5838" t="s">
        <v>45</v>
      </c>
      <c r="J5838" t="s">
        <v>93</v>
      </c>
      <c r="K5838">
        <v>0.4</v>
      </c>
      <c r="L5838">
        <v>123</v>
      </c>
      <c r="M5838" t="s">
        <v>836</v>
      </c>
      <c r="N5838">
        <v>123</v>
      </c>
      <c r="O5838" t="s">
        <v>24</v>
      </c>
      <c r="P5838" cm="1">
        <f t="array" ref="P5838">IF(Q5838&gt;0,INDEX(Q5838:Q17972,MATCH(TRUE,INDEX(Q5838:Q17972="",,),0)-1),"")</f>
        <v>4</v>
      </c>
      <c r="Q5838">
        <f t="shared" si="135"/>
        <v>1</v>
      </c>
      <c r="R5838">
        <f>IF(P5838="","",0)</f>
        <v>0</v>
      </c>
    </row>
    <row r="5839" spans="1:18" x14ac:dyDescent="0.3">
      <c r="A5839" t="s">
        <v>791</v>
      </c>
      <c r="B5839" s="1">
        <v>38880</v>
      </c>
      <c r="C5839" t="s">
        <v>82</v>
      </c>
      <c r="D5839" t="s">
        <v>844</v>
      </c>
      <c r="E5839" t="s">
        <v>845</v>
      </c>
      <c r="G5839" s="6" t="s">
        <v>88</v>
      </c>
      <c r="H5839" t="s">
        <v>200</v>
      </c>
      <c r="I5839" t="s">
        <v>45</v>
      </c>
      <c r="J5839" t="s">
        <v>93</v>
      </c>
      <c r="K5839">
        <v>1.1000000000000001</v>
      </c>
      <c r="L5839">
        <v>440.5</v>
      </c>
      <c r="M5839" t="s">
        <v>836</v>
      </c>
      <c r="N5839">
        <v>440.5</v>
      </c>
      <c r="O5839" t="s">
        <v>24</v>
      </c>
      <c r="P5839" cm="1">
        <f t="array" ref="P5839">IF(Q5839&gt;0,INDEX(Q5839:Q17973,MATCH(TRUE,INDEX(Q5839:Q17973="",,),0)-1),"")</f>
        <v>4</v>
      </c>
      <c r="Q5839">
        <f t="shared" si="135"/>
        <v>1</v>
      </c>
      <c r="R5839">
        <f>IF(P5839="","",0)</f>
        <v>0</v>
      </c>
    </row>
    <row r="5840" spans="1:18" x14ac:dyDescent="0.3">
      <c r="A5840" t="s">
        <v>791</v>
      </c>
      <c r="B5840" s="1">
        <v>38880</v>
      </c>
      <c r="C5840" t="s">
        <v>82</v>
      </c>
      <c r="D5840" t="s">
        <v>844</v>
      </c>
      <c r="E5840" t="s">
        <v>845</v>
      </c>
      <c r="G5840" s="6" t="s">
        <v>88</v>
      </c>
      <c r="H5840" t="s">
        <v>418</v>
      </c>
      <c r="I5840" t="s">
        <v>21</v>
      </c>
      <c r="J5840" t="s">
        <v>73</v>
      </c>
      <c r="K5840">
        <v>10.7</v>
      </c>
      <c r="L5840">
        <v>19.2</v>
      </c>
      <c r="M5840" t="s">
        <v>836</v>
      </c>
      <c r="N5840">
        <v>19.2</v>
      </c>
      <c r="O5840" t="s">
        <v>24</v>
      </c>
      <c r="P5840" cm="1">
        <f t="array" ref="P5840">IF(Q5840&gt;0,INDEX(Q5840:Q17974,MATCH(TRUE,INDEX(Q5840:Q17974="",,),0)-1),"")</f>
        <v>4</v>
      </c>
      <c r="Q5840">
        <f t="shared" si="135"/>
        <v>1</v>
      </c>
      <c r="R5840">
        <f>IF(P5840="","",0)</f>
        <v>0</v>
      </c>
    </row>
    <row r="5841" spans="1:18" x14ac:dyDescent="0.3">
      <c r="A5841" t="s">
        <v>791</v>
      </c>
      <c r="B5841" s="1">
        <v>38880</v>
      </c>
      <c r="C5841" t="s">
        <v>82</v>
      </c>
      <c r="D5841" t="s">
        <v>844</v>
      </c>
      <c r="E5841" t="s">
        <v>845</v>
      </c>
      <c r="G5841" s="6" t="s">
        <v>88</v>
      </c>
      <c r="H5841" t="s">
        <v>312</v>
      </c>
      <c r="I5841" t="s">
        <v>21</v>
      </c>
      <c r="J5841" t="s">
        <v>73</v>
      </c>
      <c r="K5841">
        <v>41.7</v>
      </c>
      <c r="L5841">
        <v>23.1</v>
      </c>
      <c r="M5841" t="s">
        <v>836</v>
      </c>
      <c r="N5841">
        <v>23.1</v>
      </c>
      <c r="O5841" t="s">
        <v>24</v>
      </c>
      <c r="P5841" cm="1">
        <f t="array" ref="P5841">IF(Q5841&gt;0,INDEX(Q5841:Q17975,MATCH(TRUE,INDEX(Q5841:Q17975="",,),0)-1),"")</f>
        <v>4</v>
      </c>
      <c r="Q5841">
        <f t="shared" si="135"/>
        <v>1</v>
      </c>
      <c r="R5841">
        <f>IF(P5841="","",0)</f>
        <v>0</v>
      </c>
    </row>
    <row r="5842" spans="1:18" x14ac:dyDescent="0.3">
      <c r="A5842" t="s">
        <v>791</v>
      </c>
      <c r="B5842" s="1">
        <v>38880</v>
      </c>
      <c r="C5842" t="s">
        <v>82</v>
      </c>
      <c r="D5842" t="s">
        <v>844</v>
      </c>
      <c r="E5842" t="s">
        <v>845</v>
      </c>
      <c r="G5842" t="s">
        <v>19</v>
      </c>
      <c r="H5842" t="s">
        <v>85</v>
      </c>
      <c r="I5842" t="s">
        <v>45</v>
      </c>
      <c r="J5842" t="s">
        <v>93</v>
      </c>
      <c r="K5842">
        <v>21.9</v>
      </c>
      <c r="L5842">
        <v>159</v>
      </c>
      <c r="M5842" t="s">
        <v>272</v>
      </c>
      <c r="N5842">
        <v>160</v>
      </c>
      <c r="P5842" cm="1">
        <f t="array" ref="P5842">IF(Q5842&gt;0,INDEX(Q5842:Q17976,MATCH(TRUE,INDEX(Q5842:Q17976="",,),0)-1),"")</f>
        <v>4</v>
      </c>
      <c r="Q5842">
        <f t="shared" si="135"/>
        <v>2</v>
      </c>
      <c r="R5842">
        <f>IF(P5842="","",0)</f>
        <v>0</v>
      </c>
    </row>
    <row r="5843" spans="1:18" x14ac:dyDescent="0.3">
      <c r="A5843" t="s">
        <v>791</v>
      </c>
      <c r="B5843" s="1">
        <v>38880</v>
      </c>
      <c r="C5843" t="s">
        <v>82</v>
      </c>
      <c r="D5843" t="s">
        <v>844</v>
      </c>
      <c r="E5843" t="s">
        <v>845</v>
      </c>
      <c r="G5843" t="s">
        <v>19</v>
      </c>
      <c r="H5843" t="s">
        <v>116</v>
      </c>
      <c r="I5843" t="s">
        <v>21</v>
      </c>
      <c r="J5843" t="s">
        <v>73</v>
      </c>
      <c r="K5843">
        <v>59</v>
      </c>
      <c r="L5843">
        <v>26.05</v>
      </c>
      <c r="M5843" t="s">
        <v>272</v>
      </c>
      <c r="N5843">
        <v>26.1</v>
      </c>
      <c r="P5843" cm="1">
        <f t="array" ref="P5843">IF(Q5843&gt;0,INDEX(Q5843:Q17977,MATCH(TRUE,INDEX(Q5843:Q17977="",,),0)-1),"")</f>
        <v>4</v>
      </c>
      <c r="Q5843">
        <f t="shared" si="135"/>
        <v>2</v>
      </c>
      <c r="R5843">
        <f>IF(P5843="","",0)</f>
        <v>0</v>
      </c>
    </row>
    <row r="5844" spans="1:18" x14ac:dyDescent="0.3">
      <c r="A5844" t="s">
        <v>791</v>
      </c>
      <c r="B5844" s="1">
        <v>38880</v>
      </c>
      <c r="C5844" t="s">
        <v>82</v>
      </c>
      <c r="D5844" t="s">
        <v>844</v>
      </c>
      <c r="E5844" t="s">
        <v>845</v>
      </c>
      <c r="G5844" t="s">
        <v>19</v>
      </c>
      <c r="H5844" t="s">
        <v>183</v>
      </c>
      <c r="I5844" t="s">
        <v>21</v>
      </c>
      <c r="J5844" t="s">
        <v>73</v>
      </c>
      <c r="K5844">
        <v>122.6</v>
      </c>
      <c r="L5844">
        <v>55.95</v>
      </c>
      <c r="M5844" t="s">
        <v>272</v>
      </c>
      <c r="N5844">
        <v>56</v>
      </c>
      <c r="P5844" cm="1">
        <f t="array" ref="P5844">IF(Q5844&gt;0,INDEX(Q5844:Q17978,MATCH(TRUE,INDEX(Q5844:Q17978="",,),0)-1),"")</f>
        <v>4</v>
      </c>
      <c r="Q5844">
        <f t="shared" si="135"/>
        <v>2</v>
      </c>
      <c r="R5844">
        <f>IF(P5844="","",0)</f>
        <v>0</v>
      </c>
    </row>
    <row r="5845" spans="1:18" x14ac:dyDescent="0.3">
      <c r="A5845" t="s">
        <v>791</v>
      </c>
      <c r="B5845" s="1">
        <v>38880</v>
      </c>
      <c r="C5845" t="s">
        <v>82</v>
      </c>
      <c r="D5845" t="s">
        <v>844</v>
      </c>
      <c r="E5845" t="s">
        <v>845</v>
      </c>
      <c r="G5845" t="s">
        <v>19</v>
      </c>
      <c r="H5845" t="s">
        <v>72</v>
      </c>
      <c r="I5845" t="s">
        <v>21</v>
      </c>
      <c r="J5845" t="s">
        <v>73</v>
      </c>
      <c r="K5845">
        <v>445.2</v>
      </c>
      <c r="L5845">
        <v>31.1</v>
      </c>
      <c r="M5845" t="s">
        <v>272</v>
      </c>
      <c r="N5845">
        <v>32</v>
      </c>
      <c r="P5845" cm="1">
        <f t="array" ref="P5845">IF(Q5845&gt;0,INDEX(Q5845:Q17979,MATCH(TRUE,INDEX(Q5845:Q17979="",,),0)-1),"")</f>
        <v>4</v>
      </c>
      <c r="Q5845">
        <f t="shared" si="135"/>
        <v>2</v>
      </c>
      <c r="R5845">
        <f>IF(P5845="","",0)</f>
        <v>0</v>
      </c>
    </row>
    <row r="5846" spans="1:18" x14ac:dyDescent="0.3">
      <c r="A5846" t="s">
        <v>791</v>
      </c>
      <c r="B5846" s="1">
        <v>38880</v>
      </c>
      <c r="C5846" t="s">
        <v>82</v>
      </c>
      <c r="D5846" t="s">
        <v>844</v>
      </c>
      <c r="E5846" t="s">
        <v>845</v>
      </c>
      <c r="G5846" s="6" t="s">
        <v>88</v>
      </c>
      <c r="H5846" t="s">
        <v>264</v>
      </c>
      <c r="I5846" t="s">
        <v>45</v>
      </c>
      <c r="J5846" t="s">
        <v>93</v>
      </c>
      <c r="K5846">
        <v>3.6</v>
      </c>
      <c r="L5846">
        <v>342</v>
      </c>
      <c r="M5846" t="s">
        <v>272</v>
      </c>
      <c r="N5846">
        <v>342</v>
      </c>
      <c r="P5846" cm="1">
        <f t="array" ref="P5846">IF(Q5846&gt;0,INDEX(Q5846:Q17980,MATCH(TRUE,INDEX(Q5846:Q17980="",,),0)-1),"")</f>
        <v>4</v>
      </c>
      <c r="Q5846">
        <f t="shared" si="135"/>
        <v>2</v>
      </c>
      <c r="R5846">
        <f>IF(P5846="","",0)</f>
        <v>0</v>
      </c>
    </row>
    <row r="5847" spans="1:18" x14ac:dyDescent="0.3">
      <c r="A5847" t="s">
        <v>791</v>
      </c>
      <c r="B5847" s="1">
        <v>38880</v>
      </c>
      <c r="C5847" t="s">
        <v>82</v>
      </c>
      <c r="D5847" t="s">
        <v>844</v>
      </c>
      <c r="E5847" t="s">
        <v>845</v>
      </c>
      <c r="G5847" s="6" t="s">
        <v>88</v>
      </c>
      <c r="H5847" t="s">
        <v>100</v>
      </c>
      <c r="I5847" t="s">
        <v>45</v>
      </c>
      <c r="J5847" t="s">
        <v>93</v>
      </c>
      <c r="K5847">
        <v>0.4</v>
      </c>
      <c r="L5847">
        <v>123</v>
      </c>
      <c r="M5847" t="s">
        <v>272</v>
      </c>
      <c r="N5847">
        <v>123</v>
      </c>
      <c r="P5847" cm="1">
        <f t="array" ref="P5847">IF(Q5847&gt;0,INDEX(Q5847:Q17981,MATCH(TRUE,INDEX(Q5847:Q17981="",,),0)-1),"")</f>
        <v>4</v>
      </c>
      <c r="Q5847">
        <f t="shared" si="135"/>
        <v>2</v>
      </c>
      <c r="R5847">
        <f>IF(P5847="","",0)</f>
        <v>0</v>
      </c>
    </row>
    <row r="5848" spans="1:18" x14ac:dyDescent="0.3">
      <c r="A5848" t="s">
        <v>791</v>
      </c>
      <c r="B5848" s="1">
        <v>38880</v>
      </c>
      <c r="C5848" t="s">
        <v>82</v>
      </c>
      <c r="D5848" t="s">
        <v>844</v>
      </c>
      <c r="E5848" t="s">
        <v>845</v>
      </c>
      <c r="G5848" s="6" t="s">
        <v>88</v>
      </c>
      <c r="H5848" t="s">
        <v>200</v>
      </c>
      <c r="I5848" t="s">
        <v>45</v>
      </c>
      <c r="J5848" t="s">
        <v>93</v>
      </c>
      <c r="K5848">
        <v>1.1000000000000001</v>
      </c>
      <c r="L5848">
        <v>440.5</v>
      </c>
      <c r="M5848" t="s">
        <v>272</v>
      </c>
      <c r="N5848">
        <v>440.5</v>
      </c>
      <c r="P5848" cm="1">
        <f t="array" ref="P5848">IF(Q5848&gt;0,INDEX(Q5848:Q17982,MATCH(TRUE,INDEX(Q5848:Q17982="",,),0)-1),"")</f>
        <v>4</v>
      </c>
      <c r="Q5848">
        <f t="shared" si="135"/>
        <v>2</v>
      </c>
      <c r="R5848">
        <f>IF(P5848="","",0)</f>
        <v>0</v>
      </c>
    </row>
    <row r="5849" spans="1:18" x14ac:dyDescent="0.3">
      <c r="A5849" t="s">
        <v>791</v>
      </c>
      <c r="B5849" s="1">
        <v>38880</v>
      </c>
      <c r="C5849" t="s">
        <v>82</v>
      </c>
      <c r="D5849" t="s">
        <v>844</v>
      </c>
      <c r="E5849" t="s">
        <v>845</v>
      </c>
      <c r="G5849" s="6" t="s">
        <v>88</v>
      </c>
      <c r="H5849" t="s">
        <v>418</v>
      </c>
      <c r="I5849" t="s">
        <v>21</v>
      </c>
      <c r="J5849" t="s">
        <v>73</v>
      </c>
      <c r="K5849">
        <v>10.7</v>
      </c>
      <c r="L5849">
        <v>19.2</v>
      </c>
      <c r="M5849" t="s">
        <v>272</v>
      </c>
      <c r="N5849">
        <v>19.2</v>
      </c>
      <c r="P5849" cm="1">
        <f t="array" ref="P5849">IF(Q5849&gt;0,INDEX(Q5849:Q17983,MATCH(TRUE,INDEX(Q5849:Q17983="",,),0)-1),"")</f>
        <v>4</v>
      </c>
      <c r="Q5849">
        <f t="shared" si="135"/>
        <v>2</v>
      </c>
      <c r="R5849">
        <f>IF(P5849="","",0)</f>
        <v>0</v>
      </c>
    </row>
    <row r="5850" spans="1:18" x14ac:dyDescent="0.3">
      <c r="A5850" t="s">
        <v>791</v>
      </c>
      <c r="B5850" s="1">
        <v>38880</v>
      </c>
      <c r="C5850" t="s">
        <v>82</v>
      </c>
      <c r="D5850" t="s">
        <v>844</v>
      </c>
      <c r="E5850" t="s">
        <v>845</v>
      </c>
      <c r="G5850" s="6" t="s">
        <v>88</v>
      </c>
      <c r="H5850" t="s">
        <v>312</v>
      </c>
      <c r="I5850" t="s">
        <v>21</v>
      </c>
      <c r="J5850" t="s">
        <v>73</v>
      </c>
      <c r="K5850">
        <v>41.7</v>
      </c>
      <c r="L5850">
        <v>23.1</v>
      </c>
      <c r="M5850" t="s">
        <v>272</v>
      </c>
      <c r="N5850">
        <v>23.1</v>
      </c>
      <c r="P5850" cm="1">
        <f t="array" ref="P5850">IF(Q5850&gt;0,INDEX(Q5850:Q17984,MATCH(TRUE,INDEX(Q5850:Q17984="",,),0)-1),"")</f>
        <v>4</v>
      </c>
      <c r="Q5850">
        <f t="shared" si="135"/>
        <v>2</v>
      </c>
      <c r="R5850">
        <f>IF(P5850="","",0)</f>
        <v>0</v>
      </c>
    </row>
    <row r="5851" spans="1:18" x14ac:dyDescent="0.3">
      <c r="A5851" t="s">
        <v>791</v>
      </c>
      <c r="B5851" s="1">
        <v>38880</v>
      </c>
      <c r="C5851" t="s">
        <v>82</v>
      </c>
      <c r="D5851" t="s">
        <v>844</v>
      </c>
      <c r="E5851" t="s">
        <v>845</v>
      </c>
      <c r="G5851" t="s">
        <v>19</v>
      </c>
      <c r="H5851" t="s">
        <v>85</v>
      </c>
      <c r="I5851" t="s">
        <v>45</v>
      </c>
      <c r="J5851" t="s">
        <v>93</v>
      </c>
      <c r="K5851">
        <v>21.9</v>
      </c>
      <c r="L5851">
        <v>159</v>
      </c>
      <c r="M5851" t="s">
        <v>813</v>
      </c>
      <c r="N5851">
        <v>160</v>
      </c>
      <c r="P5851" cm="1">
        <f t="array" ref="P5851">IF(Q5851&gt;0,INDEX(Q5851:Q17985,MATCH(TRUE,INDEX(Q5851:Q17985="",,),0)-1),"")</f>
        <v>4</v>
      </c>
      <c r="Q5851">
        <f t="shared" si="135"/>
        <v>3</v>
      </c>
      <c r="R5851">
        <f>IF(P5851="","",0)</f>
        <v>0</v>
      </c>
    </row>
    <row r="5852" spans="1:18" x14ac:dyDescent="0.3">
      <c r="A5852" t="s">
        <v>791</v>
      </c>
      <c r="B5852" s="1">
        <v>38880</v>
      </c>
      <c r="C5852" t="s">
        <v>82</v>
      </c>
      <c r="D5852" t="s">
        <v>844</v>
      </c>
      <c r="E5852" t="s">
        <v>845</v>
      </c>
      <c r="G5852" t="s">
        <v>19</v>
      </c>
      <c r="H5852" t="s">
        <v>116</v>
      </c>
      <c r="I5852" t="s">
        <v>21</v>
      </c>
      <c r="J5852" t="s">
        <v>73</v>
      </c>
      <c r="K5852">
        <v>59</v>
      </c>
      <c r="L5852">
        <v>26.05</v>
      </c>
      <c r="M5852" t="s">
        <v>813</v>
      </c>
      <c r="N5852">
        <v>26.1</v>
      </c>
      <c r="P5852" cm="1">
        <f t="array" ref="P5852">IF(Q5852&gt;0,INDEX(Q5852:Q17986,MATCH(TRUE,INDEX(Q5852:Q17986="",,),0)-1),"")</f>
        <v>4</v>
      </c>
      <c r="Q5852">
        <f t="shared" si="135"/>
        <v>3</v>
      </c>
      <c r="R5852">
        <f>IF(P5852="","",0)</f>
        <v>0</v>
      </c>
    </row>
    <row r="5853" spans="1:18" x14ac:dyDescent="0.3">
      <c r="A5853" t="s">
        <v>791</v>
      </c>
      <c r="B5853" s="1">
        <v>38880</v>
      </c>
      <c r="C5853" t="s">
        <v>82</v>
      </c>
      <c r="D5853" t="s">
        <v>844</v>
      </c>
      <c r="E5853" t="s">
        <v>845</v>
      </c>
      <c r="G5853" t="s">
        <v>19</v>
      </c>
      <c r="H5853" t="s">
        <v>183</v>
      </c>
      <c r="I5853" t="s">
        <v>21</v>
      </c>
      <c r="J5853" t="s">
        <v>73</v>
      </c>
      <c r="K5853">
        <v>122.6</v>
      </c>
      <c r="L5853">
        <v>55.95</v>
      </c>
      <c r="M5853" t="s">
        <v>813</v>
      </c>
      <c r="N5853">
        <v>55.95</v>
      </c>
      <c r="P5853" cm="1">
        <f t="array" ref="P5853">IF(Q5853&gt;0,INDEX(Q5853:Q17987,MATCH(TRUE,INDEX(Q5853:Q17987="",,),0)-1),"")</f>
        <v>4</v>
      </c>
      <c r="Q5853">
        <f t="shared" si="135"/>
        <v>3</v>
      </c>
      <c r="R5853">
        <f>IF(P5853="","",0)</f>
        <v>0</v>
      </c>
    </row>
    <row r="5854" spans="1:18" x14ac:dyDescent="0.3">
      <c r="A5854" t="s">
        <v>791</v>
      </c>
      <c r="B5854" s="1">
        <v>38880</v>
      </c>
      <c r="C5854" t="s">
        <v>82</v>
      </c>
      <c r="D5854" t="s">
        <v>844</v>
      </c>
      <c r="E5854" t="s">
        <v>845</v>
      </c>
      <c r="G5854" t="s">
        <v>19</v>
      </c>
      <c r="H5854" t="s">
        <v>72</v>
      </c>
      <c r="I5854" t="s">
        <v>21</v>
      </c>
      <c r="J5854" t="s">
        <v>73</v>
      </c>
      <c r="K5854">
        <v>445.2</v>
      </c>
      <c r="L5854">
        <v>31.1</v>
      </c>
      <c r="M5854" t="s">
        <v>813</v>
      </c>
      <c r="N5854">
        <v>31.1</v>
      </c>
      <c r="P5854" cm="1">
        <f t="array" ref="P5854">IF(Q5854&gt;0,INDEX(Q5854:Q17988,MATCH(TRUE,INDEX(Q5854:Q17988="",,),0)-1),"")</f>
        <v>4</v>
      </c>
      <c r="Q5854">
        <f t="shared" si="135"/>
        <v>3</v>
      </c>
      <c r="R5854">
        <f>IF(P5854="","",0)</f>
        <v>0</v>
      </c>
    </row>
    <row r="5855" spans="1:18" x14ac:dyDescent="0.3">
      <c r="A5855" t="s">
        <v>791</v>
      </c>
      <c r="B5855" s="1">
        <v>38880</v>
      </c>
      <c r="C5855" t="s">
        <v>82</v>
      </c>
      <c r="D5855" t="s">
        <v>844</v>
      </c>
      <c r="E5855" t="s">
        <v>845</v>
      </c>
      <c r="G5855" s="6" t="s">
        <v>88</v>
      </c>
      <c r="H5855" t="s">
        <v>264</v>
      </c>
      <c r="I5855" t="s">
        <v>45</v>
      </c>
      <c r="J5855" t="s">
        <v>93</v>
      </c>
      <c r="K5855">
        <v>3.6</v>
      </c>
      <c r="L5855">
        <v>342</v>
      </c>
      <c r="M5855" t="s">
        <v>813</v>
      </c>
      <c r="N5855">
        <v>342</v>
      </c>
      <c r="P5855" cm="1">
        <f t="array" ref="P5855">IF(Q5855&gt;0,INDEX(Q5855:Q17989,MATCH(TRUE,INDEX(Q5855:Q17989="",,),0)-1),"")</f>
        <v>4</v>
      </c>
      <c r="Q5855">
        <f t="shared" si="135"/>
        <v>3</v>
      </c>
      <c r="R5855">
        <f>IF(P5855="","",0)</f>
        <v>0</v>
      </c>
    </row>
    <row r="5856" spans="1:18" x14ac:dyDescent="0.3">
      <c r="A5856" t="s">
        <v>791</v>
      </c>
      <c r="B5856" s="1">
        <v>38880</v>
      </c>
      <c r="C5856" t="s">
        <v>82</v>
      </c>
      <c r="D5856" t="s">
        <v>844</v>
      </c>
      <c r="E5856" t="s">
        <v>845</v>
      </c>
      <c r="G5856" s="6" t="s">
        <v>88</v>
      </c>
      <c r="H5856" t="s">
        <v>100</v>
      </c>
      <c r="I5856" t="s">
        <v>45</v>
      </c>
      <c r="J5856" t="s">
        <v>93</v>
      </c>
      <c r="K5856">
        <v>0.4</v>
      </c>
      <c r="L5856">
        <v>123</v>
      </c>
      <c r="M5856" t="s">
        <v>813</v>
      </c>
      <c r="N5856">
        <v>123</v>
      </c>
      <c r="P5856" cm="1">
        <f t="array" ref="P5856">IF(Q5856&gt;0,INDEX(Q5856:Q17990,MATCH(TRUE,INDEX(Q5856:Q17990="",,),0)-1),"")</f>
        <v>4</v>
      </c>
      <c r="Q5856">
        <f t="shared" si="135"/>
        <v>3</v>
      </c>
      <c r="R5856">
        <f>IF(P5856="","",0)</f>
        <v>0</v>
      </c>
    </row>
    <row r="5857" spans="1:18" x14ac:dyDescent="0.3">
      <c r="A5857" t="s">
        <v>791</v>
      </c>
      <c r="B5857" s="1">
        <v>38880</v>
      </c>
      <c r="C5857" t="s">
        <v>82</v>
      </c>
      <c r="D5857" t="s">
        <v>844</v>
      </c>
      <c r="E5857" t="s">
        <v>845</v>
      </c>
      <c r="G5857" s="6" t="s">
        <v>88</v>
      </c>
      <c r="H5857" t="s">
        <v>200</v>
      </c>
      <c r="I5857" t="s">
        <v>45</v>
      </c>
      <c r="J5857" t="s">
        <v>93</v>
      </c>
      <c r="K5857">
        <v>1.1000000000000001</v>
      </c>
      <c r="L5857">
        <v>440.5</v>
      </c>
      <c r="M5857" t="s">
        <v>813</v>
      </c>
      <c r="N5857">
        <v>440.5</v>
      </c>
      <c r="P5857" cm="1">
        <f t="array" ref="P5857">IF(Q5857&gt;0,INDEX(Q5857:Q17991,MATCH(TRUE,INDEX(Q5857:Q17991="",,),0)-1),"")</f>
        <v>4</v>
      </c>
      <c r="Q5857">
        <f t="shared" si="135"/>
        <v>3</v>
      </c>
      <c r="R5857">
        <f>IF(P5857="","",0)</f>
        <v>0</v>
      </c>
    </row>
    <row r="5858" spans="1:18" x14ac:dyDescent="0.3">
      <c r="A5858" t="s">
        <v>791</v>
      </c>
      <c r="B5858" s="1">
        <v>38880</v>
      </c>
      <c r="C5858" t="s">
        <v>82</v>
      </c>
      <c r="D5858" t="s">
        <v>844</v>
      </c>
      <c r="E5858" t="s">
        <v>845</v>
      </c>
      <c r="G5858" s="6" t="s">
        <v>88</v>
      </c>
      <c r="H5858" t="s">
        <v>418</v>
      </c>
      <c r="I5858" t="s">
        <v>21</v>
      </c>
      <c r="J5858" t="s">
        <v>73</v>
      </c>
      <c r="K5858">
        <v>10.7</v>
      </c>
      <c r="L5858">
        <v>19.2</v>
      </c>
      <c r="M5858" t="s">
        <v>813</v>
      </c>
      <c r="N5858">
        <v>19.2</v>
      </c>
      <c r="P5858" cm="1">
        <f t="array" ref="P5858">IF(Q5858&gt;0,INDEX(Q5858:Q17992,MATCH(TRUE,INDEX(Q5858:Q17992="",,),0)-1),"")</f>
        <v>4</v>
      </c>
      <c r="Q5858">
        <f t="shared" si="135"/>
        <v>3</v>
      </c>
      <c r="R5858">
        <f>IF(P5858="","",0)</f>
        <v>0</v>
      </c>
    </row>
    <row r="5859" spans="1:18" x14ac:dyDescent="0.3">
      <c r="A5859" t="s">
        <v>791</v>
      </c>
      <c r="B5859" s="1">
        <v>38880</v>
      </c>
      <c r="C5859" t="s">
        <v>82</v>
      </c>
      <c r="D5859" t="s">
        <v>844</v>
      </c>
      <c r="E5859" t="s">
        <v>845</v>
      </c>
      <c r="G5859" s="6" t="s">
        <v>88</v>
      </c>
      <c r="H5859" t="s">
        <v>312</v>
      </c>
      <c r="I5859" t="s">
        <v>21</v>
      </c>
      <c r="J5859" t="s">
        <v>73</v>
      </c>
      <c r="K5859">
        <v>41.7</v>
      </c>
      <c r="L5859">
        <v>23.1</v>
      </c>
      <c r="M5859" t="s">
        <v>813</v>
      </c>
      <c r="N5859">
        <v>23.1</v>
      </c>
      <c r="P5859" cm="1">
        <f t="array" ref="P5859">IF(Q5859&gt;0,INDEX(Q5859:Q17993,MATCH(TRUE,INDEX(Q5859:Q17993="",,),0)-1),"")</f>
        <v>4</v>
      </c>
      <c r="Q5859">
        <f t="shared" si="135"/>
        <v>3</v>
      </c>
      <c r="R5859">
        <f>IF(P5859="","",0)</f>
        <v>0</v>
      </c>
    </row>
    <row r="5860" spans="1:18" x14ac:dyDescent="0.3">
      <c r="A5860" t="s">
        <v>791</v>
      </c>
      <c r="B5860" s="1">
        <v>38880</v>
      </c>
      <c r="C5860" t="s">
        <v>82</v>
      </c>
      <c r="D5860" t="s">
        <v>844</v>
      </c>
      <c r="E5860" t="s">
        <v>845</v>
      </c>
      <c r="G5860" t="s">
        <v>19</v>
      </c>
      <c r="H5860" t="s">
        <v>85</v>
      </c>
      <c r="I5860" t="s">
        <v>45</v>
      </c>
      <c r="J5860" t="s">
        <v>93</v>
      </c>
      <c r="K5860">
        <v>21.9</v>
      </c>
      <c r="L5860">
        <v>159</v>
      </c>
      <c r="M5860" t="s">
        <v>846</v>
      </c>
      <c r="N5860">
        <v>159</v>
      </c>
      <c r="P5860" cm="1">
        <f t="array" ref="P5860">IF(Q5860&gt;0,INDEX(Q5860:Q17994,MATCH(TRUE,INDEX(Q5860:Q17994="",,),0)-1),"")</f>
        <v>4</v>
      </c>
      <c r="Q5860">
        <f t="shared" si="135"/>
        <v>4</v>
      </c>
      <c r="R5860">
        <f>IF(P5860="","",0)</f>
        <v>0</v>
      </c>
    </row>
    <row r="5861" spans="1:18" x14ac:dyDescent="0.3">
      <c r="A5861" t="s">
        <v>791</v>
      </c>
      <c r="B5861" s="1">
        <v>38880</v>
      </c>
      <c r="C5861" t="s">
        <v>82</v>
      </c>
      <c r="D5861" t="s">
        <v>844</v>
      </c>
      <c r="E5861" t="s">
        <v>845</v>
      </c>
      <c r="G5861" t="s">
        <v>19</v>
      </c>
      <c r="H5861" t="s">
        <v>116</v>
      </c>
      <c r="I5861" t="s">
        <v>21</v>
      </c>
      <c r="J5861" t="s">
        <v>73</v>
      </c>
      <c r="K5861">
        <v>59</v>
      </c>
      <c r="L5861">
        <v>26.05</v>
      </c>
      <c r="M5861" t="s">
        <v>846</v>
      </c>
      <c r="N5861">
        <v>26.1</v>
      </c>
      <c r="P5861" cm="1">
        <f t="array" ref="P5861">IF(Q5861&gt;0,INDEX(Q5861:Q17995,MATCH(TRUE,INDEX(Q5861:Q17995="",,),0)-1),"")</f>
        <v>4</v>
      </c>
      <c r="Q5861">
        <f t="shared" si="135"/>
        <v>4</v>
      </c>
      <c r="R5861">
        <f>IF(P5861="","",0)</f>
        <v>0</v>
      </c>
    </row>
    <row r="5862" spans="1:18" x14ac:dyDescent="0.3">
      <c r="A5862" t="s">
        <v>791</v>
      </c>
      <c r="B5862" s="1">
        <v>38880</v>
      </c>
      <c r="C5862" t="s">
        <v>82</v>
      </c>
      <c r="D5862" t="s">
        <v>844</v>
      </c>
      <c r="E5862" t="s">
        <v>845</v>
      </c>
      <c r="G5862" t="s">
        <v>19</v>
      </c>
      <c r="H5862" t="s">
        <v>183</v>
      </c>
      <c r="I5862" t="s">
        <v>21</v>
      </c>
      <c r="J5862" t="s">
        <v>73</v>
      </c>
      <c r="K5862">
        <v>122.6</v>
      </c>
      <c r="L5862">
        <v>55.95</v>
      </c>
      <c r="M5862" t="s">
        <v>846</v>
      </c>
      <c r="N5862">
        <v>55.95</v>
      </c>
      <c r="P5862" cm="1">
        <f t="array" ref="P5862">IF(Q5862&gt;0,INDEX(Q5862:Q17996,MATCH(TRUE,INDEX(Q5862:Q17996="",,),0)-1),"")</f>
        <v>4</v>
      </c>
      <c r="Q5862">
        <f t="shared" si="135"/>
        <v>4</v>
      </c>
      <c r="R5862">
        <f>IF(P5862="","",0)</f>
        <v>0</v>
      </c>
    </row>
    <row r="5863" spans="1:18" x14ac:dyDescent="0.3">
      <c r="A5863" t="s">
        <v>791</v>
      </c>
      <c r="B5863" s="1">
        <v>38880</v>
      </c>
      <c r="C5863" t="s">
        <v>82</v>
      </c>
      <c r="D5863" t="s">
        <v>844</v>
      </c>
      <c r="E5863" t="s">
        <v>845</v>
      </c>
      <c r="G5863" t="s">
        <v>19</v>
      </c>
      <c r="H5863" t="s">
        <v>72</v>
      </c>
      <c r="I5863" t="s">
        <v>21</v>
      </c>
      <c r="J5863" t="s">
        <v>73</v>
      </c>
      <c r="K5863">
        <v>445.2</v>
      </c>
      <c r="L5863">
        <v>31.1</v>
      </c>
      <c r="M5863" t="s">
        <v>846</v>
      </c>
      <c r="N5863">
        <v>31.1</v>
      </c>
      <c r="P5863" cm="1">
        <f t="array" ref="P5863">IF(Q5863&gt;0,INDEX(Q5863:Q17997,MATCH(TRUE,INDEX(Q5863:Q17997="",,),0)-1),"")</f>
        <v>4</v>
      </c>
      <c r="Q5863">
        <f t="shared" si="135"/>
        <v>4</v>
      </c>
      <c r="R5863">
        <f>IF(P5863="","",0)</f>
        <v>0</v>
      </c>
    </row>
    <row r="5864" spans="1:18" x14ac:dyDescent="0.3">
      <c r="A5864" t="s">
        <v>791</v>
      </c>
      <c r="B5864" s="1">
        <v>38880</v>
      </c>
      <c r="C5864" t="s">
        <v>82</v>
      </c>
      <c r="D5864" t="s">
        <v>844</v>
      </c>
      <c r="E5864" t="s">
        <v>845</v>
      </c>
      <c r="G5864" s="6" t="s">
        <v>88</v>
      </c>
      <c r="H5864" t="s">
        <v>264</v>
      </c>
      <c r="I5864" t="s">
        <v>45</v>
      </c>
      <c r="J5864" t="s">
        <v>93</v>
      </c>
      <c r="K5864">
        <v>3.6</v>
      </c>
      <c r="L5864">
        <v>342</v>
      </c>
      <c r="M5864" t="s">
        <v>846</v>
      </c>
      <c r="N5864">
        <v>342</v>
      </c>
      <c r="P5864" cm="1">
        <f t="array" ref="P5864">IF(Q5864&gt;0,INDEX(Q5864:Q17998,MATCH(TRUE,INDEX(Q5864:Q17998="",,),0)-1),"")</f>
        <v>4</v>
      </c>
      <c r="Q5864">
        <f t="shared" si="135"/>
        <v>4</v>
      </c>
      <c r="R5864">
        <f>IF(P5864="","",0)</f>
        <v>0</v>
      </c>
    </row>
    <row r="5865" spans="1:18" x14ac:dyDescent="0.3">
      <c r="A5865" t="s">
        <v>791</v>
      </c>
      <c r="B5865" s="1">
        <v>38880</v>
      </c>
      <c r="C5865" t="s">
        <v>82</v>
      </c>
      <c r="D5865" t="s">
        <v>844</v>
      </c>
      <c r="E5865" t="s">
        <v>845</v>
      </c>
      <c r="G5865" s="6" t="s">
        <v>88</v>
      </c>
      <c r="H5865" t="s">
        <v>100</v>
      </c>
      <c r="I5865" t="s">
        <v>45</v>
      </c>
      <c r="J5865" t="s">
        <v>93</v>
      </c>
      <c r="K5865">
        <v>0.4</v>
      </c>
      <c r="L5865">
        <v>123</v>
      </c>
      <c r="M5865" t="s">
        <v>846</v>
      </c>
      <c r="N5865">
        <v>123</v>
      </c>
      <c r="P5865" cm="1">
        <f t="array" ref="P5865">IF(Q5865&gt;0,INDEX(Q5865:Q17999,MATCH(TRUE,INDEX(Q5865:Q17999="",,),0)-1),"")</f>
        <v>4</v>
      </c>
      <c r="Q5865">
        <f t="shared" si="135"/>
        <v>4</v>
      </c>
      <c r="R5865">
        <f>IF(P5865="","",0)</f>
        <v>0</v>
      </c>
    </row>
    <row r="5866" spans="1:18" x14ac:dyDescent="0.3">
      <c r="A5866" t="s">
        <v>791</v>
      </c>
      <c r="B5866" s="1">
        <v>38880</v>
      </c>
      <c r="C5866" t="s">
        <v>82</v>
      </c>
      <c r="D5866" t="s">
        <v>844</v>
      </c>
      <c r="E5866" t="s">
        <v>845</v>
      </c>
      <c r="G5866" s="6" t="s">
        <v>88</v>
      </c>
      <c r="H5866" t="s">
        <v>200</v>
      </c>
      <c r="I5866" t="s">
        <v>45</v>
      </c>
      <c r="J5866" t="s">
        <v>93</v>
      </c>
      <c r="K5866">
        <v>1.1000000000000001</v>
      </c>
      <c r="L5866">
        <v>440.5</v>
      </c>
      <c r="M5866" t="s">
        <v>846</v>
      </c>
      <c r="N5866">
        <v>440.5</v>
      </c>
      <c r="P5866" cm="1">
        <f t="array" ref="P5866">IF(Q5866&gt;0,INDEX(Q5866:Q18000,MATCH(TRUE,INDEX(Q5866:Q18000="",,),0)-1),"")</f>
        <v>4</v>
      </c>
      <c r="Q5866">
        <f t="shared" si="135"/>
        <v>4</v>
      </c>
      <c r="R5866">
        <f>IF(P5866="","",0)</f>
        <v>0</v>
      </c>
    </row>
    <row r="5867" spans="1:18" x14ac:dyDescent="0.3">
      <c r="A5867" t="s">
        <v>791</v>
      </c>
      <c r="B5867" s="1">
        <v>38880</v>
      </c>
      <c r="C5867" t="s">
        <v>82</v>
      </c>
      <c r="D5867" t="s">
        <v>844</v>
      </c>
      <c r="E5867" t="s">
        <v>845</v>
      </c>
      <c r="G5867" s="6" t="s">
        <v>88</v>
      </c>
      <c r="H5867" t="s">
        <v>418</v>
      </c>
      <c r="I5867" t="s">
        <v>21</v>
      </c>
      <c r="J5867" t="s">
        <v>73</v>
      </c>
      <c r="K5867">
        <v>10.7</v>
      </c>
      <c r="L5867">
        <v>19.2</v>
      </c>
      <c r="M5867" t="s">
        <v>846</v>
      </c>
      <c r="N5867">
        <v>19.2</v>
      </c>
      <c r="P5867" cm="1">
        <f t="array" ref="P5867">IF(Q5867&gt;0,INDEX(Q5867:Q18001,MATCH(TRUE,INDEX(Q5867:Q18001="",,),0)-1),"")</f>
        <v>4</v>
      </c>
      <c r="Q5867">
        <f t="shared" si="135"/>
        <v>4</v>
      </c>
      <c r="R5867">
        <f>IF(P5867="","",0)</f>
        <v>0</v>
      </c>
    </row>
    <row r="5868" spans="1:18" x14ac:dyDescent="0.3">
      <c r="A5868" t="s">
        <v>791</v>
      </c>
      <c r="B5868" s="1">
        <v>38880</v>
      </c>
      <c r="C5868" t="s">
        <v>82</v>
      </c>
      <c r="D5868" t="s">
        <v>844</v>
      </c>
      <c r="E5868" t="s">
        <v>845</v>
      </c>
      <c r="G5868" s="6" t="s">
        <v>88</v>
      </c>
      <c r="H5868" t="s">
        <v>312</v>
      </c>
      <c r="I5868" t="s">
        <v>21</v>
      </c>
      <c r="J5868" t="s">
        <v>73</v>
      </c>
      <c r="K5868">
        <v>41.7</v>
      </c>
      <c r="L5868">
        <v>23.1</v>
      </c>
      <c r="M5868" t="s">
        <v>846</v>
      </c>
      <c r="N5868">
        <v>23.1</v>
      </c>
      <c r="P5868" cm="1">
        <f t="array" ref="P5868">IF(Q5868&gt;0,INDEX(Q5868:Q18002,MATCH(TRUE,INDEX(Q5868:Q18002="",,),0)-1),"")</f>
        <v>4</v>
      </c>
      <c r="Q5868">
        <f t="shared" si="135"/>
        <v>4</v>
      </c>
      <c r="R5868">
        <f>IF(P5868="","",0)</f>
        <v>0</v>
      </c>
    </row>
    <row r="5869" spans="1:18" x14ac:dyDescent="0.3">
      <c r="P5869" t="str" cm="1">
        <f t="array" ref="P5869">IF(Q5869&gt;0,INDEX(Q5869:Q18003,MATCH(TRUE,INDEX(Q5869:Q18003="",,),0)-1),"")</f>
        <v/>
      </c>
      <c r="R5869" t="str">
        <f>IF(P5869="","",0)</f>
        <v/>
      </c>
    </row>
    <row r="5870" spans="1:18" x14ac:dyDescent="0.3">
      <c r="A5870" t="s">
        <v>791</v>
      </c>
      <c r="B5870" s="1">
        <v>38880</v>
      </c>
      <c r="C5870" t="s">
        <v>82</v>
      </c>
      <c r="D5870" t="s">
        <v>847</v>
      </c>
      <c r="E5870" t="s">
        <v>848</v>
      </c>
      <c r="G5870" t="s">
        <v>19</v>
      </c>
      <c r="H5870" t="s">
        <v>116</v>
      </c>
      <c r="I5870" t="s">
        <v>21</v>
      </c>
      <c r="J5870" t="s">
        <v>73</v>
      </c>
      <c r="K5870">
        <v>69.099999999999994</v>
      </c>
      <c r="L5870">
        <v>50.35</v>
      </c>
      <c r="M5870" t="s">
        <v>836</v>
      </c>
      <c r="N5870">
        <v>51</v>
      </c>
      <c r="O5870" t="s">
        <v>24</v>
      </c>
      <c r="P5870" cm="1">
        <f t="array" ref="P5870">IF(Q5870&gt;0,INDEX(Q5870:Q18004,MATCH(TRUE,INDEX(Q5870:Q18004="",,),0)-1),"")</f>
        <v>2</v>
      </c>
      <c r="Q5870">
        <f>INT((ROW()-5870)/10)+1</f>
        <v>1</v>
      </c>
      <c r="R5870">
        <f>IF(P5870="","",0)</f>
        <v>0</v>
      </c>
    </row>
    <row r="5871" spans="1:18" x14ac:dyDescent="0.3">
      <c r="A5871" t="s">
        <v>791</v>
      </c>
      <c r="B5871" s="1">
        <v>38880</v>
      </c>
      <c r="C5871" t="s">
        <v>82</v>
      </c>
      <c r="D5871" t="s">
        <v>847</v>
      </c>
      <c r="E5871" t="s">
        <v>848</v>
      </c>
      <c r="G5871" t="s">
        <v>19</v>
      </c>
      <c r="H5871" t="s">
        <v>183</v>
      </c>
      <c r="I5871" t="s">
        <v>21</v>
      </c>
      <c r="J5871" t="s">
        <v>73</v>
      </c>
      <c r="K5871">
        <v>171.6</v>
      </c>
      <c r="L5871">
        <v>55.95</v>
      </c>
      <c r="M5871" t="s">
        <v>836</v>
      </c>
      <c r="N5871">
        <v>59.95</v>
      </c>
      <c r="O5871" t="s">
        <v>24</v>
      </c>
      <c r="P5871" cm="1">
        <f t="array" ref="P5871">IF(Q5871&gt;0,INDEX(Q5871:Q18005,MATCH(TRUE,INDEX(Q5871:Q18005="",,),0)-1),"")</f>
        <v>2</v>
      </c>
      <c r="Q5871">
        <f t="shared" ref="Q5871:Q5889" si="136">INT((ROW()-5870)/10)+1</f>
        <v>1</v>
      </c>
      <c r="R5871">
        <f>IF(P5871="","",0)</f>
        <v>0</v>
      </c>
    </row>
    <row r="5872" spans="1:18" x14ac:dyDescent="0.3">
      <c r="A5872" t="s">
        <v>791</v>
      </c>
      <c r="B5872" s="1">
        <v>38880</v>
      </c>
      <c r="C5872" t="s">
        <v>82</v>
      </c>
      <c r="D5872" t="s">
        <v>847</v>
      </c>
      <c r="E5872" t="s">
        <v>848</v>
      </c>
      <c r="G5872" t="s">
        <v>19</v>
      </c>
      <c r="H5872" t="s">
        <v>72</v>
      </c>
      <c r="I5872" t="s">
        <v>21</v>
      </c>
      <c r="J5872" t="s">
        <v>73</v>
      </c>
      <c r="K5872">
        <v>494.4</v>
      </c>
      <c r="L5872">
        <v>31.1</v>
      </c>
      <c r="M5872" t="s">
        <v>836</v>
      </c>
      <c r="N5872">
        <v>33.1</v>
      </c>
      <c r="O5872" t="s">
        <v>24</v>
      </c>
      <c r="P5872" cm="1">
        <f t="array" ref="P5872">IF(Q5872&gt;0,INDEX(Q5872:Q18006,MATCH(TRUE,INDEX(Q5872:Q18006="",,),0)-1),"")</f>
        <v>2</v>
      </c>
      <c r="Q5872">
        <f t="shared" si="136"/>
        <v>1</v>
      </c>
      <c r="R5872">
        <f>IF(P5872="","",0)</f>
        <v>0</v>
      </c>
    </row>
    <row r="5873" spans="1:18" x14ac:dyDescent="0.3">
      <c r="A5873" t="s">
        <v>791</v>
      </c>
      <c r="B5873" s="1">
        <v>38880</v>
      </c>
      <c r="C5873" t="s">
        <v>82</v>
      </c>
      <c r="D5873" t="s">
        <v>847</v>
      </c>
      <c r="E5873" t="s">
        <v>848</v>
      </c>
      <c r="G5873" s="6" t="s">
        <v>88</v>
      </c>
      <c r="H5873" t="s">
        <v>102</v>
      </c>
      <c r="I5873" t="s">
        <v>45</v>
      </c>
      <c r="J5873" t="s">
        <v>93</v>
      </c>
      <c r="K5873">
        <v>1.6</v>
      </c>
      <c r="L5873">
        <v>767.5</v>
      </c>
      <c r="M5873" t="s">
        <v>836</v>
      </c>
      <c r="N5873">
        <v>767.5</v>
      </c>
      <c r="O5873" t="s">
        <v>24</v>
      </c>
      <c r="P5873" cm="1">
        <f t="array" ref="P5873">IF(Q5873&gt;0,INDEX(Q5873:Q18007,MATCH(TRUE,INDEX(Q5873:Q18007="",,),0)-1),"")</f>
        <v>2</v>
      </c>
      <c r="Q5873">
        <f t="shared" si="136"/>
        <v>1</v>
      </c>
      <c r="R5873">
        <f>IF(P5873="","",0)</f>
        <v>0</v>
      </c>
    </row>
    <row r="5874" spans="1:18" x14ac:dyDescent="0.3">
      <c r="A5874" t="s">
        <v>791</v>
      </c>
      <c r="B5874" s="1">
        <v>38880</v>
      </c>
      <c r="C5874" t="s">
        <v>82</v>
      </c>
      <c r="D5874" t="s">
        <v>847</v>
      </c>
      <c r="E5874" t="s">
        <v>848</v>
      </c>
      <c r="G5874" s="6" t="s">
        <v>88</v>
      </c>
      <c r="H5874" t="s">
        <v>85</v>
      </c>
      <c r="I5874" t="s">
        <v>45</v>
      </c>
      <c r="J5874" t="s">
        <v>93</v>
      </c>
      <c r="K5874">
        <v>7.3</v>
      </c>
      <c r="L5874">
        <v>153</v>
      </c>
      <c r="M5874" t="s">
        <v>836</v>
      </c>
      <c r="N5874">
        <v>153</v>
      </c>
      <c r="O5874" t="s">
        <v>24</v>
      </c>
      <c r="P5874" cm="1">
        <f t="array" ref="P5874">IF(Q5874&gt;0,INDEX(Q5874:Q18008,MATCH(TRUE,INDEX(Q5874:Q18008="",,),0)-1),"")</f>
        <v>2</v>
      </c>
      <c r="Q5874">
        <f t="shared" si="136"/>
        <v>1</v>
      </c>
      <c r="R5874">
        <f>IF(P5874="","",0)</f>
        <v>0</v>
      </c>
    </row>
    <row r="5875" spans="1:18" x14ac:dyDescent="0.3">
      <c r="A5875" t="s">
        <v>791</v>
      </c>
      <c r="B5875" s="1">
        <v>38880</v>
      </c>
      <c r="C5875" t="s">
        <v>82</v>
      </c>
      <c r="D5875" t="s">
        <v>847</v>
      </c>
      <c r="E5875" t="s">
        <v>848</v>
      </c>
      <c r="G5875" s="6" t="s">
        <v>88</v>
      </c>
      <c r="H5875" t="s">
        <v>264</v>
      </c>
      <c r="I5875" t="s">
        <v>45</v>
      </c>
      <c r="J5875" t="s">
        <v>93</v>
      </c>
      <c r="K5875">
        <v>1.1000000000000001</v>
      </c>
      <c r="L5875">
        <v>267</v>
      </c>
      <c r="M5875" t="s">
        <v>836</v>
      </c>
      <c r="N5875">
        <v>267</v>
      </c>
      <c r="O5875" t="s">
        <v>24</v>
      </c>
      <c r="P5875" cm="1">
        <f t="array" ref="P5875">IF(Q5875&gt;0,INDEX(Q5875:Q18009,MATCH(TRUE,INDEX(Q5875:Q18009="",,),0)-1),"")</f>
        <v>2</v>
      </c>
      <c r="Q5875">
        <f t="shared" si="136"/>
        <v>1</v>
      </c>
      <c r="R5875">
        <f>IF(P5875="","",0)</f>
        <v>0</v>
      </c>
    </row>
    <row r="5876" spans="1:18" x14ac:dyDescent="0.3">
      <c r="A5876" t="s">
        <v>791</v>
      </c>
      <c r="B5876" s="1">
        <v>38880</v>
      </c>
      <c r="C5876" t="s">
        <v>82</v>
      </c>
      <c r="D5876" t="s">
        <v>847</v>
      </c>
      <c r="E5876" t="s">
        <v>848</v>
      </c>
      <c r="G5876" s="6" t="s">
        <v>88</v>
      </c>
      <c r="H5876" t="s">
        <v>200</v>
      </c>
      <c r="I5876" t="s">
        <v>45</v>
      </c>
      <c r="J5876" t="s">
        <v>93</v>
      </c>
      <c r="K5876">
        <v>0.9</v>
      </c>
      <c r="L5876">
        <v>440.5</v>
      </c>
      <c r="M5876" t="s">
        <v>836</v>
      </c>
      <c r="N5876">
        <v>440.5</v>
      </c>
      <c r="O5876" t="s">
        <v>24</v>
      </c>
      <c r="P5876" cm="1">
        <f t="array" ref="P5876">IF(Q5876&gt;0,INDEX(Q5876:Q18010,MATCH(TRUE,INDEX(Q5876:Q18010="",,),0)-1),"")</f>
        <v>2</v>
      </c>
      <c r="Q5876">
        <f t="shared" si="136"/>
        <v>1</v>
      </c>
      <c r="R5876">
        <f>IF(P5876="","",0)</f>
        <v>0</v>
      </c>
    </row>
    <row r="5877" spans="1:18" x14ac:dyDescent="0.3">
      <c r="A5877" t="s">
        <v>791</v>
      </c>
      <c r="B5877" s="1">
        <v>38880</v>
      </c>
      <c r="C5877" t="s">
        <v>82</v>
      </c>
      <c r="D5877" t="s">
        <v>847</v>
      </c>
      <c r="E5877" t="s">
        <v>848</v>
      </c>
      <c r="G5877" s="6" t="s">
        <v>88</v>
      </c>
      <c r="H5877" t="s">
        <v>96</v>
      </c>
      <c r="I5877" t="s">
        <v>21</v>
      </c>
      <c r="J5877" t="s">
        <v>73</v>
      </c>
      <c r="K5877">
        <v>6.5</v>
      </c>
      <c r="L5877">
        <v>28.7</v>
      </c>
      <c r="M5877" t="s">
        <v>836</v>
      </c>
      <c r="N5877">
        <v>28.7</v>
      </c>
      <c r="O5877" t="s">
        <v>24</v>
      </c>
      <c r="P5877" cm="1">
        <f t="array" ref="P5877">IF(Q5877&gt;0,INDEX(Q5877:Q18011,MATCH(TRUE,INDEX(Q5877:Q18011="",,),0)-1),"")</f>
        <v>2</v>
      </c>
      <c r="Q5877">
        <f t="shared" si="136"/>
        <v>1</v>
      </c>
      <c r="R5877">
        <f>IF(P5877="","",0)</f>
        <v>0</v>
      </c>
    </row>
    <row r="5878" spans="1:18" x14ac:dyDescent="0.3">
      <c r="A5878" t="s">
        <v>791</v>
      </c>
      <c r="B5878" s="1">
        <v>38880</v>
      </c>
      <c r="C5878" t="s">
        <v>82</v>
      </c>
      <c r="D5878" t="s">
        <v>847</v>
      </c>
      <c r="E5878" t="s">
        <v>848</v>
      </c>
      <c r="G5878" s="6" t="s">
        <v>88</v>
      </c>
      <c r="H5878" t="s">
        <v>128</v>
      </c>
      <c r="I5878" t="s">
        <v>21</v>
      </c>
      <c r="J5878" t="s">
        <v>73</v>
      </c>
      <c r="K5878">
        <v>12.8</v>
      </c>
      <c r="L5878">
        <v>41</v>
      </c>
      <c r="M5878" t="s">
        <v>836</v>
      </c>
      <c r="N5878">
        <v>41</v>
      </c>
      <c r="O5878" t="s">
        <v>24</v>
      </c>
      <c r="P5878" cm="1">
        <f t="array" ref="P5878">IF(Q5878&gt;0,INDEX(Q5878:Q18012,MATCH(TRUE,INDEX(Q5878:Q18012="",,),0)-1),"")</f>
        <v>2</v>
      </c>
      <c r="Q5878">
        <f t="shared" si="136"/>
        <v>1</v>
      </c>
      <c r="R5878">
        <f>IF(P5878="","",0)</f>
        <v>0</v>
      </c>
    </row>
    <row r="5879" spans="1:18" x14ac:dyDescent="0.3">
      <c r="A5879" t="s">
        <v>791</v>
      </c>
      <c r="B5879" s="1">
        <v>38880</v>
      </c>
      <c r="C5879" t="s">
        <v>82</v>
      </c>
      <c r="D5879" t="s">
        <v>847</v>
      </c>
      <c r="E5879" t="s">
        <v>848</v>
      </c>
      <c r="G5879" s="6" t="s">
        <v>88</v>
      </c>
      <c r="H5879" t="s">
        <v>418</v>
      </c>
      <c r="I5879" t="s">
        <v>21</v>
      </c>
      <c r="J5879" t="s">
        <v>73</v>
      </c>
      <c r="K5879">
        <v>35</v>
      </c>
      <c r="L5879">
        <v>20.65</v>
      </c>
      <c r="M5879" t="s">
        <v>836</v>
      </c>
      <c r="N5879">
        <v>20.65</v>
      </c>
      <c r="O5879" t="s">
        <v>24</v>
      </c>
      <c r="P5879" cm="1">
        <f t="array" ref="P5879">IF(Q5879&gt;0,INDEX(Q5879:Q18013,MATCH(TRUE,INDEX(Q5879:Q18013="",,),0)-1),"")</f>
        <v>2</v>
      </c>
      <c r="Q5879">
        <f t="shared" si="136"/>
        <v>1</v>
      </c>
      <c r="R5879">
        <f>IF(P5879="","",0)</f>
        <v>0</v>
      </c>
    </row>
    <row r="5880" spans="1:18" x14ac:dyDescent="0.3">
      <c r="A5880" t="s">
        <v>791</v>
      </c>
      <c r="B5880" s="1">
        <v>38880</v>
      </c>
      <c r="C5880" t="s">
        <v>82</v>
      </c>
      <c r="D5880" t="s">
        <v>847</v>
      </c>
      <c r="E5880" t="s">
        <v>848</v>
      </c>
      <c r="G5880" t="s">
        <v>19</v>
      </c>
      <c r="H5880" t="s">
        <v>116</v>
      </c>
      <c r="I5880" t="s">
        <v>21</v>
      </c>
      <c r="J5880" t="s">
        <v>73</v>
      </c>
      <c r="K5880">
        <v>69.099999999999994</v>
      </c>
      <c r="L5880">
        <v>50.35</v>
      </c>
      <c r="M5880" t="s">
        <v>272</v>
      </c>
      <c r="N5880">
        <v>50.4</v>
      </c>
      <c r="P5880" cm="1">
        <f t="array" ref="P5880">IF(Q5880&gt;0,INDEX(Q5880:Q18014,MATCH(TRUE,INDEX(Q5880:Q18014="",,),0)-1),"")</f>
        <v>2</v>
      </c>
      <c r="Q5880">
        <f t="shared" si="136"/>
        <v>2</v>
      </c>
      <c r="R5880">
        <f>IF(P5880="","",0)</f>
        <v>0</v>
      </c>
    </row>
    <row r="5881" spans="1:18" x14ac:dyDescent="0.3">
      <c r="A5881" t="s">
        <v>791</v>
      </c>
      <c r="B5881" s="1">
        <v>38880</v>
      </c>
      <c r="C5881" t="s">
        <v>82</v>
      </c>
      <c r="D5881" t="s">
        <v>847</v>
      </c>
      <c r="E5881" t="s">
        <v>848</v>
      </c>
      <c r="G5881" t="s">
        <v>19</v>
      </c>
      <c r="H5881" t="s">
        <v>183</v>
      </c>
      <c r="I5881" t="s">
        <v>21</v>
      </c>
      <c r="J5881" t="s">
        <v>73</v>
      </c>
      <c r="K5881">
        <v>171.6</v>
      </c>
      <c r="L5881">
        <v>55.95</v>
      </c>
      <c r="M5881" t="s">
        <v>272</v>
      </c>
      <c r="N5881">
        <v>56</v>
      </c>
      <c r="P5881" cm="1">
        <f t="array" ref="P5881">IF(Q5881&gt;0,INDEX(Q5881:Q18015,MATCH(TRUE,INDEX(Q5881:Q18015="",,),0)-1),"")</f>
        <v>2</v>
      </c>
      <c r="Q5881">
        <f t="shared" si="136"/>
        <v>2</v>
      </c>
      <c r="R5881">
        <f>IF(P5881="","",0)</f>
        <v>0</v>
      </c>
    </row>
    <row r="5882" spans="1:18" x14ac:dyDescent="0.3">
      <c r="A5882" t="s">
        <v>791</v>
      </c>
      <c r="B5882" s="1">
        <v>38880</v>
      </c>
      <c r="C5882" t="s">
        <v>82</v>
      </c>
      <c r="D5882" t="s">
        <v>847</v>
      </c>
      <c r="E5882" t="s">
        <v>848</v>
      </c>
      <c r="G5882" t="s">
        <v>19</v>
      </c>
      <c r="H5882" t="s">
        <v>72</v>
      </c>
      <c r="I5882" t="s">
        <v>21</v>
      </c>
      <c r="J5882" t="s">
        <v>73</v>
      </c>
      <c r="K5882">
        <v>494.4</v>
      </c>
      <c r="L5882">
        <v>31.1</v>
      </c>
      <c r="M5882" t="s">
        <v>272</v>
      </c>
      <c r="N5882">
        <v>32</v>
      </c>
      <c r="P5882" cm="1">
        <f t="array" ref="P5882">IF(Q5882&gt;0,INDEX(Q5882:Q18016,MATCH(TRUE,INDEX(Q5882:Q18016="",,),0)-1),"")</f>
        <v>2</v>
      </c>
      <c r="Q5882">
        <f t="shared" si="136"/>
        <v>2</v>
      </c>
      <c r="R5882">
        <f>IF(P5882="","",0)</f>
        <v>0</v>
      </c>
    </row>
    <row r="5883" spans="1:18" x14ac:dyDescent="0.3">
      <c r="A5883" t="s">
        <v>791</v>
      </c>
      <c r="B5883" s="1">
        <v>38880</v>
      </c>
      <c r="C5883" t="s">
        <v>82</v>
      </c>
      <c r="D5883" t="s">
        <v>847</v>
      </c>
      <c r="E5883" t="s">
        <v>848</v>
      </c>
      <c r="G5883" s="6" t="s">
        <v>88</v>
      </c>
      <c r="H5883" t="s">
        <v>102</v>
      </c>
      <c r="I5883" t="s">
        <v>45</v>
      </c>
      <c r="J5883" t="s">
        <v>93</v>
      </c>
      <c r="K5883">
        <v>1.6</v>
      </c>
      <c r="L5883">
        <v>767.5</v>
      </c>
      <c r="M5883" t="s">
        <v>272</v>
      </c>
      <c r="N5883">
        <v>767.5</v>
      </c>
      <c r="P5883" cm="1">
        <f t="array" ref="P5883">IF(Q5883&gt;0,INDEX(Q5883:Q18017,MATCH(TRUE,INDEX(Q5883:Q18017="",,),0)-1),"")</f>
        <v>2</v>
      </c>
      <c r="Q5883">
        <f t="shared" si="136"/>
        <v>2</v>
      </c>
      <c r="R5883">
        <f>IF(P5883="","",0)</f>
        <v>0</v>
      </c>
    </row>
    <row r="5884" spans="1:18" x14ac:dyDescent="0.3">
      <c r="A5884" t="s">
        <v>791</v>
      </c>
      <c r="B5884" s="1">
        <v>38880</v>
      </c>
      <c r="C5884" t="s">
        <v>82</v>
      </c>
      <c r="D5884" t="s">
        <v>847</v>
      </c>
      <c r="E5884" t="s">
        <v>848</v>
      </c>
      <c r="G5884" s="6" t="s">
        <v>88</v>
      </c>
      <c r="H5884" t="s">
        <v>85</v>
      </c>
      <c r="I5884" t="s">
        <v>45</v>
      </c>
      <c r="J5884" t="s">
        <v>93</v>
      </c>
      <c r="K5884">
        <v>7.3</v>
      </c>
      <c r="L5884">
        <v>153</v>
      </c>
      <c r="M5884" t="s">
        <v>272</v>
      </c>
      <c r="N5884">
        <v>153</v>
      </c>
      <c r="P5884" cm="1">
        <f t="array" ref="P5884">IF(Q5884&gt;0,INDEX(Q5884:Q18018,MATCH(TRUE,INDEX(Q5884:Q18018="",,),0)-1),"")</f>
        <v>2</v>
      </c>
      <c r="Q5884">
        <f t="shared" si="136"/>
        <v>2</v>
      </c>
      <c r="R5884">
        <f>IF(P5884="","",0)</f>
        <v>0</v>
      </c>
    </row>
    <row r="5885" spans="1:18" x14ac:dyDescent="0.3">
      <c r="A5885" t="s">
        <v>791</v>
      </c>
      <c r="B5885" s="1">
        <v>38880</v>
      </c>
      <c r="C5885" t="s">
        <v>82</v>
      </c>
      <c r="D5885" t="s">
        <v>847</v>
      </c>
      <c r="E5885" t="s">
        <v>848</v>
      </c>
      <c r="G5885" s="6" t="s">
        <v>88</v>
      </c>
      <c r="H5885" t="s">
        <v>264</v>
      </c>
      <c r="I5885" t="s">
        <v>45</v>
      </c>
      <c r="J5885" t="s">
        <v>93</v>
      </c>
      <c r="K5885">
        <v>1.1000000000000001</v>
      </c>
      <c r="L5885">
        <v>267</v>
      </c>
      <c r="M5885" t="s">
        <v>272</v>
      </c>
      <c r="N5885">
        <v>267</v>
      </c>
      <c r="P5885" cm="1">
        <f t="array" ref="P5885">IF(Q5885&gt;0,INDEX(Q5885:Q18019,MATCH(TRUE,INDEX(Q5885:Q18019="",,),0)-1),"")</f>
        <v>2</v>
      </c>
      <c r="Q5885">
        <f t="shared" si="136"/>
        <v>2</v>
      </c>
      <c r="R5885">
        <f>IF(P5885="","",0)</f>
        <v>0</v>
      </c>
    </row>
    <row r="5886" spans="1:18" x14ac:dyDescent="0.3">
      <c r="A5886" t="s">
        <v>791</v>
      </c>
      <c r="B5886" s="1">
        <v>38880</v>
      </c>
      <c r="C5886" t="s">
        <v>82</v>
      </c>
      <c r="D5886" t="s">
        <v>847</v>
      </c>
      <c r="E5886" t="s">
        <v>848</v>
      </c>
      <c r="G5886" s="6" t="s">
        <v>88</v>
      </c>
      <c r="H5886" t="s">
        <v>200</v>
      </c>
      <c r="I5886" t="s">
        <v>45</v>
      </c>
      <c r="J5886" t="s">
        <v>93</v>
      </c>
      <c r="K5886">
        <v>0.9</v>
      </c>
      <c r="L5886">
        <v>440.5</v>
      </c>
      <c r="M5886" t="s">
        <v>272</v>
      </c>
      <c r="N5886">
        <v>440.5</v>
      </c>
      <c r="P5886" cm="1">
        <f t="array" ref="P5886">IF(Q5886&gt;0,INDEX(Q5886:Q18020,MATCH(TRUE,INDEX(Q5886:Q18020="",,),0)-1),"")</f>
        <v>2</v>
      </c>
      <c r="Q5886">
        <f t="shared" si="136"/>
        <v>2</v>
      </c>
      <c r="R5886">
        <f>IF(P5886="","",0)</f>
        <v>0</v>
      </c>
    </row>
    <row r="5887" spans="1:18" x14ac:dyDescent="0.3">
      <c r="A5887" t="s">
        <v>791</v>
      </c>
      <c r="B5887" s="1">
        <v>38880</v>
      </c>
      <c r="C5887" t="s">
        <v>82</v>
      </c>
      <c r="D5887" t="s">
        <v>847</v>
      </c>
      <c r="E5887" t="s">
        <v>848</v>
      </c>
      <c r="G5887" s="6" t="s">
        <v>88</v>
      </c>
      <c r="H5887" t="s">
        <v>96</v>
      </c>
      <c r="I5887" t="s">
        <v>21</v>
      </c>
      <c r="J5887" t="s">
        <v>73</v>
      </c>
      <c r="K5887">
        <v>6.5</v>
      </c>
      <c r="L5887">
        <v>28.7</v>
      </c>
      <c r="M5887" t="s">
        <v>272</v>
      </c>
      <c r="N5887">
        <v>28.7</v>
      </c>
      <c r="P5887" cm="1">
        <f t="array" ref="P5887">IF(Q5887&gt;0,INDEX(Q5887:Q18021,MATCH(TRUE,INDEX(Q5887:Q18021="",,),0)-1),"")</f>
        <v>2</v>
      </c>
      <c r="Q5887">
        <f t="shared" si="136"/>
        <v>2</v>
      </c>
      <c r="R5887">
        <f>IF(P5887="","",0)</f>
        <v>0</v>
      </c>
    </row>
    <row r="5888" spans="1:18" x14ac:dyDescent="0.3">
      <c r="A5888" t="s">
        <v>791</v>
      </c>
      <c r="B5888" s="1">
        <v>38880</v>
      </c>
      <c r="C5888" t="s">
        <v>82</v>
      </c>
      <c r="D5888" t="s">
        <v>847</v>
      </c>
      <c r="E5888" t="s">
        <v>848</v>
      </c>
      <c r="G5888" s="6" t="s">
        <v>88</v>
      </c>
      <c r="H5888" t="s">
        <v>128</v>
      </c>
      <c r="I5888" t="s">
        <v>21</v>
      </c>
      <c r="J5888" t="s">
        <v>73</v>
      </c>
      <c r="K5888">
        <v>12.8</v>
      </c>
      <c r="L5888">
        <v>41</v>
      </c>
      <c r="M5888" t="s">
        <v>272</v>
      </c>
      <c r="N5888">
        <v>41</v>
      </c>
      <c r="P5888" cm="1">
        <f t="array" ref="P5888">IF(Q5888&gt;0,INDEX(Q5888:Q18022,MATCH(TRUE,INDEX(Q5888:Q18022="",,),0)-1),"")</f>
        <v>2</v>
      </c>
      <c r="Q5888">
        <f t="shared" si="136"/>
        <v>2</v>
      </c>
      <c r="R5888">
        <f>IF(P5888="","",0)</f>
        <v>0</v>
      </c>
    </row>
    <row r="5889" spans="1:18" x14ac:dyDescent="0.3">
      <c r="A5889" t="s">
        <v>791</v>
      </c>
      <c r="B5889" s="1">
        <v>38880</v>
      </c>
      <c r="C5889" t="s">
        <v>82</v>
      </c>
      <c r="D5889" t="s">
        <v>847</v>
      </c>
      <c r="E5889" t="s">
        <v>848</v>
      </c>
      <c r="G5889" s="6" t="s">
        <v>88</v>
      </c>
      <c r="H5889" t="s">
        <v>418</v>
      </c>
      <c r="I5889" t="s">
        <v>21</v>
      </c>
      <c r="J5889" t="s">
        <v>73</v>
      </c>
      <c r="K5889">
        <v>35</v>
      </c>
      <c r="L5889">
        <v>20.65</v>
      </c>
      <c r="M5889" t="s">
        <v>272</v>
      </c>
      <c r="N5889">
        <v>20.65</v>
      </c>
      <c r="P5889" cm="1">
        <f t="array" ref="P5889">IF(Q5889&gt;0,INDEX(Q5889:Q18023,MATCH(TRUE,INDEX(Q5889:Q18023="",,),0)-1),"")</f>
        <v>2</v>
      </c>
      <c r="Q5889">
        <f t="shared" si="136"/>
        <v>2</v>
      </c>
      <c r="R5889">
        <f>IF(P5889="","",0)</f>
        <v>0</v>
      </c>
    </row>
    <row r="5890" spans="1:18" x14ac:dyDescent="0.3">
      <c r="P5890" t="str" cm="1">
        <f t="array" ref="P5890">IF(Q5890&gt;0,INDEX(Q5890:Q18024,MATCH(TRUE,INDEX(Q5890:Q18024="",,),0)-1),"")</f>
        <v/>
      </c>
      <c r="R5890" t="str">
        <f>IF(P5890="","",0)</f>
        <v/>
      </c>
    </row>
    <row r="5891" spans="1:18" x14ac:dyDescent="0.3">
      <c r="A5891" t="s">
        <v>791</v>
      </c>
      <c r="B5891" s="1">
        <v>38868</v>
      </c>
      <c r="C5891" t="s">
        <v>82</v>
      </c>
      <c r="D5891" t="s">
        <v>849</v>
      </c>
      <c r="E5891" t="s">
        <v>850</v>
      </c>
      <c r="G5891" t="s">
        <v>19</v>
      </c>
      <c r="H5891" t="s">
        <v>41</v>
      </c>
      <c r="I5891" t="s">
        <v>45</v>
      </c>
      <c r="J5891" t="s">
        <v>93</v>
      </c>
      <c r="K5891">
        <v>15.4</v>
      </c>
      <c r="L5891">
        <v>100</v>
      </c>
      <c r="M5891" t="s">
        <v>297</v>
      </c>
      <c r="N5891">
        <v>108.6</v>
      </c>
      <c r="O5891" t="s">
        <v>24</v>
      </c>
      <c r="P5891" cm="1">
        <f t="array" ref="P5891">IF(Q5891&gt;0,INDEX(Q5891:Q18025,MATCH(TRUE,INDEX(Q5891:Q18025="",,),0)-1),"")</f>
        <v>2</v>
      </c>
      <c r="Q5891">
        <v>1</v>
      </c>
      <c r="R5891">
        <f>IF(P5891="","",0)</f>
        <v>0</v>
      </c>
    </row>
    <row r="5892" spans="1:18" x14ac:dyDescent="0.3">
      <c r="A5892" t="s">
        <v>791</v>
      </c>
      <c r="B5892" s="1">
        <v>38868</v>
      </c>
      <c r="C5892" t="s">
        <v>82</v>
      </c>
      <c r="D5892" t="s">
        <v>849</v>
      </c>
      <c r="E5892" t="s">
        <v>850</v>
      </c>
      <c r="G5892" t="s">
        <v>19</v>
      </c>
      <c r="H5892" t="s">
        <v>101</v>
      </c>
      <c r="I5892" t="s">
        <v>21</v>
      </c>
      <c r="J5892" t="s">
        <v>73</v>
      </c>
      <c r="K5892">
        <v>35</v>
      </c>
      <c r="L5892">
        <v>21.55</v>
      </c>
      <c r="M5892" t="s">
        <v>297</v>
      </c>
      <c r="N5892">
        <v>22.41</v>
      </c>
      <c r="O5892" t="s">
        <v>24</v>
      </c>
      <c r="P5892" cm="1">
        <f t="array" ref="P5892">IF(Q5892&gt;0,INDEX(Q5892:Q18026,MATCH(TRUE,INDEX(Q5892:Q18026="",,),0)-1),"")</f>
        <v>2</v>
      </c>
      <c r="Q5892">
        <v>1</v>
      </c>
      <c r="R5892">
        <f>IF(P5892="","",0)</f>
        <v>0</v>
      </c>
    </row>
    <row r="5893" spans="1:18" x14ac:dyDescent="0.3">
      <c r="A5893" t="s">
        <v>791</v>
      </c>
      <c r="B5893" s="1">
        <v>38868</v>
      </c>
      <c r="C5893" t="s">
        <v>82</v>
      </c>
      <c r="D5893" t="s">
        <v>849</v>
      </c>
      <c r="E5893" t="s">
        <v>850</v>
      </c>
      <c r="G5893" s="6" t="s">
        <v>88</v>
      </c>
      <c r="H5893" t="s">
        <v>67</v>
      </c>
      <c r="I5893" t="s">
        <v>45</v>
      </c>
      <c r="J5893" t="s">
        <v>93</v>
      </c>
      <c r="K5893">
        <v>0.6</v>
      </c>
      <c r="L5893">
        <v>140</v>
      </c>
      <c r="M5893" t="s">
        <v>297</v>
      </c>
      <c r="N5893">
        <v>140</v>
      </c>
      <c r="O5893" t="s">
        <v>24</v>
      </c>
      <c r="P5893" cm="1">
        <f t="array" ref="P5893">IF(Q5893&gt;0,INDEX(Q5893:Q18027,MATCH(TRUE,INDEX(Q5893:Q18027="",,),0)-1),"")</f>
        <v>2</v>
      </c>
      <c r="Q5893">
        <v>1</v>
      </c>
      <c r="R5893">
        <f>IF(P5893="","",0)</f>
        <v>0</v>
      </c>
    </row>
    <row r="5894" spans="1:18" x14ac:dyDescent="0.3">
      <c r="A5894" t="s">
        <v>791</v>
      </c>
      <c r="B5894" s="1">
        <v>38868</v>
      </c>
      <c r="C5894" t="s">
        <v>82</v>
      </c>
      <c r="D5894" t="s">
        <v>849</v>
      </c>
      <c r="E5894" t="s">
        <v>850</v>
      </c>
      <c r="G5894" t="s">
        <v>19</v>
      </c>
      <c r="H5894" t="s">
        <v>41</v>
      </c>
      <c r="I5894" t="s">
        <v>45</v>
      </c>
      <c r="J5894" t="s">
        <v>93</v>
      </c>
      <c r="K5894">
        <v>15.4</v>
      </c>
      <c r="L5894">
        <v>100</v>
      </c>
      <c r="M5894" t="s">
        <v>813</v>
      </c>
      <c r="N5894">
        <v>105.25</v>
      </c>
      <c r="P5894" cm="1">
        <f t="array" ref="P5894">IF(Q5894&gt;0,INDEX(Q5894:Q18028,MATCH(TRUE,INDEX(Q5894:Q18028="",,),0)-1),"")</f>
        <v>2</v>
      </c>
      <c r="Q5894">
        <v>2</v>
      </c>
      <c r="R5894">
        <f>IF(P5894="","",0)</f>
        <v>0</v>
      </c>
    </row>
    <row r="5895" spans="1:18" x14ac:dyDescent="0.3">
      <c r="A5895" t="s">
        <v>791</v>
      </c>
      <c r="B5895" s="1">
        <v>38868</v>
      </c>
      <c r="C5895" t="s">
        <v>82</v>
      </c>
      <c r="D5895" t="s">
        <v>849</v>
      </c>
      <c r="E5895" t="s">
        <v>850</v>
      </c>
      <c r="G5895" t="s">
        <v>19</v>
      </c>
      <c r="H5895" t="s">
        <v>101</v>
      </c>
      <c r="I5895" t="s">
        <v>21</v>
      </c>
      <c r="J5895" t="s">
        <v>73</v>
      </c>
      <c r="K5895">
        <v>35</v>
      </c>
      <c r="L5895">
        <v>21.55</v>
      </c>
      <c r="M5895" t="s">
        <v>813</v>
      </c>
      <c r="N5895">
        <v>22.1</v>
      </c>
      <c r="P5895" cm="1">
        <f t="array" ref="P5895">IF(Q5895&gt;0,INDEX(Q5895:Q18029,MATCH(TRUE,INDEX(Q5895:Q18029="",,),0)-1),"")</f>
        <v>2</v>
      </c>
      <c r="Q5895">
        <v>2</v>
      </c>
      <c r="R5895">
        <f>IF(P5895="","",0)</f>
        <v>0</v>
      </c>
    </row>
    <row r="5896" spans="1:18" x14ac:dyDescent="0.3">
      <c r="A5896" t="s">
        <v>791</v>
      </c>
      <c r="B5896" s="1">
        <v>38868</v>
      </c>
      <c r="C5896" t="s">
        <v>82</v>
      </c>
      <c r="D5896" t="s">
        <v>849</v>
      </c>
      <c r="E5896" t="s">
        <v>850</v>
      </c>
      <c r="G5896" s="6" t="s">
        <v>88</v>
      </c>
      <c r="H5896" t="s">
        <v>67</v>
      </c>
      <c r="I5896" t="s">
        <v>45</v>
      </c>
      <c r="J5896" t="s">
        <v>93</v>
      </c>
      <c r="K5896">
        <v>0.6</v>
      </c>
      <c r="L5896">
        <v>140</v>
      </c>
      <c r="M5896" t="s">
        <v>813</v>
      </c>
      <c r="N5896">
        <v>140</v>
      </c>
      <c r="P5896" cm="1">
        <f t="array" ref="P5896">IF(Q5896&gt;0,INDEX(Q5896:Q18030,MATCH(TRUE,INDEX(Q5896:Q18030="",,),0)-1),"")</f>
        <v>2</v>
      </c>
      <c r="Q5896">
        <v>2</v>
      </c>
      <c r="R5896">
        <f>IF(P5896="","",0)</f>
        <v>0</v>
      </c>
    </row>
    <row r="5897" spans="1:18" x14ac:dyDescent="0.3">
      <c r="P5897" t="str" cm="1">
        <f t="array" ref="P5897">IF(Q5897&gt;0,INDEX(Q5897:Q18031,MATCH(TRUE,INDEX(Q5897:Q18031="",,),0)-1),"")</f>
        <v/>
      </c>
      <c r="R5897" t="str">
        <f>IF(P5897="","",0)</f>
        <v/>
      </c>
    </row>
    <row r="5898" spans="1:18" x14ac:dyDescent="0.3">
      <c r="A5898" t="s">
        <v>791</v>
      </c>
      <c r="B5898" s="1">
        <v>38929</v>
      </c>
      <c r="C5898" t="s">
        <v>82</v>
      </c>
      <c r="D5898" t="s">
        <v>851</v>
      </c>
      <c r="E5898" t="s">
        <v>852</v>
      </c>
      <c r="G5898" t="s">
        <v>19</v>
      </c>
      <c r="H5898" t="s">
        <v>128</v>
      </c>
      <c r="I5898" t="s">
        <v>21</v>
      </c>
      <c r="J5898" t="s">
        <v>73</v>
      </c>
      <c r="K5898">
        <v>140.19999999999999</v>
      </c>
      <c r="L5898">
        <v>38.35</v>
      </c>
      <c r="M5898" t="s">
        <v>582</v>
      </c>
      <c r="N5898">
        <v>39.35</v>
      </c>
      <c r="O5898" t="s">
        <v>24</v>
      </c>
      <c r="P5898" cm="1">
        <f t="array" ref="P5898">IF(Q5898&gt;0,INDEX(Q5898:Q18032,MATCH(TRUE,INDEX(Q5898:Q18032="",,),0)-1),"")</f>
        <v>1</v>
      </c>
      <c r="Q5898">
        <v>1</v>
      </c>
      <c r="R5898">
        <f>IF(P5898="","",0)</f>
        <v>0</v>
      </c>
    </row>
    <row r="5899" spans="1:18" x14ac:dyDescent="0.3">
      <c r="A5899" t="s">
        <v>791</v>
      </c>
      <c r="B5899" s="1">
        <v>38929</v>
      </c>
      <c r="C5899" t="s">
        <v>82</v>
      </c>
      <c r="D5899" t="s">
        <v>851</v>
      </c>
      <c r="E5899" t="s">
        <v>852</v>
      </c>
      <c r="G5899" t="s">
        <v>19</v>
      </c>
      <c r="H5899" t="s">
        <v>183</v>
      </c>
      <c r="I5899" t="s">
        <v>21</v>
      </c>
      <c r="J5899" t="s">
        <v>73</v>
      </c>
      <c r="K5899">
        <v>448</v>
      </c>
      <c r="L5899">
        <v>65.650000000000006</v>
      </c>
      <c r="M5899" t="s">
        <v>582</v>
      </c>
      <c r="N5899">
        <v>65.650000000000006</v>
      </c>
      <c r="O5899" t="s">
        <v>24</v>
      </c>
      <c r="P5899" cm="1">
        <f t="array" ref="P5899">IF(Q5899&gt;0,INDEX(Q5899:Q18033,MATCH(TRUE,INDEX(Q5899:Q18033="",,),0)-1),"")</f>
        <v>1</v>
      </c>
      <c r="Q5899">
        <v>1</v>
      </c>
      <c r="R5899">
        <f>IF(P5899="","",0)</f>
        <v>0</v>
      </c>
    </row>
    <row r="5900" spans="1:18" x14ac:dyDescent="0.3">
      <c r="A5900" t="s">
        <v>791</v>
      </c>
      <c r="B5900" s="1">
        <v>38929</v>
      </c>
      <c r="C5900" t="s">
        <v>82</v>
      </c>
      <c r="D5900" t="s">
        <v>851</v>
      </c>
      <c r="E5900" t="s">
        <v>852</v>
      </c>
      <c r="G5900" t="s">
        <v>19</v>
      </c>
      <c r="H5900" t="s">
        <v>72</v>
      </c>
      <c r="I5900" t="s">
        <v>21</v>
      </c>
      <c r="J5900" t="s">
        <v>73</v>
      </c>
      <c r="K5900">
        <v>171.4</v>
      </c>
      <c r="L5900">
        <v>23.85</v>
      </c>
      <c r="M5900" t="s">
        <v>582</v>
      </c>
      <c r="N5900">
        <v>25.85</v>
      </c>
      <c r="O5900" t="s">
        <v>24</v>
      </c>
      <c r="P5900" cm="1">
        <f t="array" ref="P5900">IF(Q5900&gt;0,INDEX(Q5900:Q18034,MATCH(TRUE,INDEX(Q5900:Q18034="",,),0)-1),"")</f>
        <v>1</v>
      </c>
      <c r="Q5900">
        <v>1</v>
      </c>
      <c r="R5900">
        <f>IF(P5900="","",0)</f>
        <v>0</v>
      </c>
    </row>
    <row r="5901" spans="1:18" x14ac:dyDescent="0.3">
      <c r="A5901" t="s">
        <v>791</v>
      </c>
      <c r="B5901" s="1">
        <v>38929</v>
      </c>
      <c r="C5901" t="s">
        <v>82</v>
      </c>
      <c r="D5901" t="s">
        <v>851</v>
      </c>
      <c r="E5901" t="s">
        <v>852</v>
      </c>
      <c r="G5901" s="6" t="s">
        <v>88</v>
      </c>
      <c r="H5901" t="s">
        <v>96</v>
      </c>
      <c r="I5901" t="s">
        <v>45</v>
      </c>
      <c r="J5901" t="s">
        <v>93</v>
      </c>
      <c r="K5901">
        <v>6.7</v>
      </c>
      <c r="L5901">
        <v>109</v>
      </c>
      <c r="M5901" t="s">
        <v>582</v>
      </c>
      <c r="N5901">
        <v>109</v>
      </c>
      <c r="O5901" t="s">
        <v>24</v>
      </c>
      <c r="P5901" cm="1">
        <f t="array" ref="P5901">IF(Q5901&gt;0,INDEX(Q5901:Q18035,MATCH(TRUE,INDEX(Q5901:Q18035="",,),0)-1),"")</f>
        <v>1</v>
      </c>
      <c r="Q5901">
        <v>1</v>
      </c>
      <c r="R5901">
        <f>IF(P5901="","",0)</f>
        <v>0</v>
      </c>
    </row>
    <row r="5902" spans="1:18" x14ac:dyDescent="0.3">
      <c r="A5902" t="s">
        <v>791</v>
      </c>
      <c r="B5902" s="1">
        <v>38929</v>
      </c>
      <c r="C5902" t="s">
        <v>82</v>
      </c>
      <c r="D5902" t="s">
        <v>851</v>
      </c>
      <c r="E5902" t="s">
        <v>852</v>
      </c>
      <c r="G5902" s="6" t="s">
        <v>88</v>
      </c>
      <c r="H5902" t="s">
        <v>96</v>
      </c>
      <c r="I5902" t="s">
        <v>21</v>
      </c>
      <c r="J5902" t="s">
        <v>73</v>
      </c>
      <c r="K5902">
        <v>131.4</v>
      </c>
      <c r="L5902">
        <v>26</v>
      </c>
      <c r="M5902" t="s">
        <v>582</v>
      </c>
      <c r="N5902">
        <v>26</v>
      </c>
      <c r="O5902" t="s">
        <v>24</v>
      </c>
      <c r="P5902" cm="1">
        <f t="array" ref="P5902">IF(Q5902&gt;0,INDEX(Q5902:Q18036,MATCH(TRUE,INDEX(Q5902:Q18036="",,),0)-1),"")</f>
        <v>1</v>
      </c>
      <c r="Q5902">
        <v>1</v>
      </c>
      <c r="R5902">
        <f>IF(P5902="","",0)</f>
        <v>0</v>
      </c>
    </row>
    <row r="5903" spans="1:18" x14ac:dyDescent="0.3">
      <c r="A5903" t="s">
        <v>791</v>
      </c>
      <c r="B5903" s="1">
        <v>38929</v>
      </c>
      <c r="C5903" t="s">
        <v>82</v>
      </c>
      <c r="D5903" t="s">
        <v>851</v>
      </c>
      <c r="E5903" t="s">
        <v>852</v>
      </c>
      <c r="G5903" s="6" t="s">
        <v>88</v>
      </c>
      <c r="H5903" t="s">
        <v>116</v>
      </c>
      <c r="I5903" t="s">
        <v>21</v>
      </c>
      <c r="J5903" t="s">
        <v>73</v>
      </c>
      <c r="K5903">
        <v>49.5</v>
      </c>
      <c r="L5903">
        <v>24.8</v>
      </c>
      <c r="M5903" t="s">
        <v>582</v>
      </c>
      <c r="N5903">
        <v>24.8</v>
      </c>
      <c r="O5903" t="s">
        <v>24</v>
      </c>
      <c r="P5903" cm="1">
        <f t="array" ref="P5903">IF(Q5903&gt;0,INDEX(Q5903:Q18037,MATCH(TRUE,INDEX(Q5903:Q18037="",,),0)-1),"")</f>
        <v>1</v>
      </c>
      <c r="Q5903">
        <v>1</v>
      </c>
      <c r="R5903">
        <f>IF(P5903="","",0)</f>
        <v>0</v>
      </c>
    </row>
    <row r="5904" spans="1:18" x14ac:dyDescent="0.3">
      <c r="A5904" t="s">
        <v>791</v>
      </c>
      <c r="B5904" s="1">
        <v>38929</v>
      </c>
      <c r="C5904" t="s">
        <v>82</v>
      </c>
      <c r="D5904" t="s">
        <v>851</v>
      </c>
      <c r="E5904" t="s">
        <v>852</v>
      </c>
      <c r="G5904" s="6" t="s">
        <v>88</v>
      </c>
      <c r="H5904" t="s">
        <v>312</v>
      </c>
      <c r="I5904" t="s">
        <v>21</v>
      </c>
      <c r="J5904" t="s">
        <v>73</v>
      </c>
      <c r="K5904">
        <v>82.4</v>
      </c>
      <c r="L5904">
        <v>24.55</v>
      </c>
      <c r="M5904" t="s">
        <v>582</v>
      </c>
      <c r="N5904">
        <v>24.55</v>
      </c>
      <c r="O5904" t="s">
        <v>24</v>
      </c>
      <c r="P5904" cm="1">
        <f t="array" ref="P5904">IF(Q5904&gt;0,INDEX(Q5904:Q18038,MATCH(TRUE,INDEX(Q5904:Q18038="",,),0)-1),"")</f>
        <v>1</v>
      </c>
      <c r="Q5904">
        <v>1</v>
      </c>
      <c r="R5904">
        <f>IF(P5904="","",0)</f>
        <v>0</v>
      </c>
    </row>
    <row r="5905" spans="1:18" x14ac:dyDescent="0.3">
      <c r="A5905" t="s">
        <v>791</v>
      </c>
      <c r="B5905" s="1">
        <v>38929</v>
      </c>
      <c r="C5905" t="s">
        <v>82</v>
      </c>
      <c r="D5905" t="s">
        <v>851</v>
      </c>
      <c r="E5905" t="s">
        <v>852</v>
      </c>
      <c r="G5905" s="6" t="s">
        <v>88</v>
      </c>
      <c r="H5905" t="s">
        <v>95</v>
      </c>
      <c r="I5905" t="s">
        <v>21</v>
      </c>
      <c r="J5905" t="s">
        <v>73</v>
      </c>
      <c r="K5905">
        <v>2.5</v>
      </c>
      <c r="L5905">
        <v>70.650000000000006</v>
      </c>
      <c r="M5905" t="s">
        <v>582</v>
      </c>
      <c r="N5905">
        <v>70.650000000000006</v>
      </c>
      <c r="O5905" t="s">
        <v>24</v>
      </c>
      <c r="P5905" cm="1">
        <f t="array" ref="P5905">IF(Q5905&gt;0,INDEX(Q5905:Q18039,MATCH(TRUE,INDEX(Q5905:Q18039="",,),0)-1),"")</f>
        <v>1</v>
      </c>
      <c r="Q5905">
        <v>1</v>
      </c>
      <c r="R5905">
        <f>IF(P5905="","",0)</f>
        <v>0</v>
      </c>
    </row>
    <row r="5906" spans="1:18" x14ac:dyDescent="0.3">
      <c r="P5906" t="str" cm="1">
        <f t="array" ref="P5906">IF(Q5906&gt;0,INDEX(Q5906:Q18040,MATCH(TRUE,INDEX(Q5906:Q18040="",,),0)-1),"")</f>
        <v/>
      </c>
      <c r="R5906" t="str">
        <f>IF(P5906="","",0)</f>
        <v/>
      </c>
    </row>
    <row r="5907" spans="1:18" x14ac:dyDescent="0.3">
      <c r="A5907" t="s">
        <v>791</v>
      </c>
      <c r="B5907" s="1">
        <v>38929</v>
      </c>
      <c r="C5907" t="s">
        <v>82</v>
      </c>
      <c r="D5907" t="s">
        <v>853</v>
      </c>
      <c r="E5907" t="s">
        <v>854</v>
      </c>
      <c r="G5907" t="s">
        <v>19</v>
      </c>
      <c r="H5907" t="s">
        <v>96</v>
      </c>
      <c r="I5907" t="s">
        <v>21</v>
      </c>
      <c r="J5907" t="s">
        <v>73</v>
      </c>
      <c r="K5907">
        <v>298.60000000000002</v>
      </c>
      <c r="L5907">
        <v>25.15</v>
      </c>
      <c r="M5907" t="s">
        <v>582</v>
      </c>
      <c r="N5907">
        <v>27.15</v>
      </c>
      <c r="O5907" t="s">
        <v>24</v>
      </c>
      <c r="P5907" cm="1">
        <f t="array" ref="P5907">IF(Q5907&gt;0,INDEX(Q5907:Q18041,MATCH(TRUE,INDEX(Q5907:Q18041="",,),0)-1),"")</f>
        <v>2</v>
      </c>
      <c r="Q5907">
        <v>1</v>
      </c>
      <c r="R5907">
        <f>IF(P5907="","",0)</f>
        <v>0</v>
      </c>
    </row>
    <row r="5908" spans="1:18" x14ac:dyDescent="0.3">
      <c r="A5908" t="s">
        <v>791</v>
      </c>
      <c r="B5908" s="1">
        <v>38929</v>
      </c>
      <c r="C5908" t="s">
        <v>82</v>
      </c>
      <c r="D5908" t="s">
        <v>853</v>
      </c>
      <c r="E5908" t="s">
        <v>854</v>
      </c>
      <c r="G5908" t="s">
        <v>19</v>
      </c>
      <c r="H5908" t="s">
        <v>128</v>
      </c>
      <c r="I5908" t="s">
        <v>21</v>
      </c>
      <c r="J5908" t="s">
        <v>73</v>
      </c>
      <c r="K5908">
        <v>1082.5</v>
      </c>
      <c r="L5908">
        <v>38.35</v>
      </c>
      <c r="M5908" t="s">
        <v>582</v>
      </c>
      <c r="N5908">
        <v>40.35</v>
      </c>
      <c r="O5908" t="s">
        <v>24</v>
      </c>
      <c r="P5908" cm="1">
        <f t="array" ref="P5908">IF(Q5908&gt;0,INDEX(Q5908:Q18042,MATCH(TRUE,INDEX(Q5908:Q18042="",,),0)-1),"")</f>
        <v>2</v>
      </c>
      <c r="Q5908">
        <v>1</v>
      </c>
      <c r="R5908">
        <f>IF(P5908="","",0)</f>
        <v>0</v>
      </c>
    </row>
    <row r="5909" spans="1:18" x14ac:dyDescent="0.3">
      <c r="A5909" t="s">
        <v>791</v>
      </c>
      <c r="B5909" s="1">
        <v>38929</v>
      </c>
      <c r="C5909" t="s">
        <v>82</v>
      </c>
      <c r="D5909" t="s">
        <v>853</v>
      </c>
      <c r="E5909" t="s">
        <v>854</v>
      </c>
      <c r="G5909" t="s">
        <v>19</v>
      </c>
      <c r="H5909" t="s">
        <v>95</v>
      </c>
      <c r="I5909" t="s">
        <v>21</v>
      </c>
      <c r="J5909" t="s">
        <v>73</v>
      </c>
      <c r="K5909">
        <v>373.3</v>
      </c>
      <c r="L5909">
        <v>70.650000000000006</v>
      </c>
      <c r="M5909" t="s">
        <v>582</v>
      </c>
      <c r="N5909">
        <v>70.650000000000006</v>
      </c>
      <c r="O5909" t="s">
        <v>24</v>
      </c>
      <c r="P5909" cm="1">
        <f t="array" ref="P5909">IF(Q5909&gt;0,INDEX(Q5909:Q18043,MATCH(TRUE,INDEX(Q5909:Q18043="",,),0)-1),"")</f>
        <v>2</v>
      </c>
      <c r="Q5909">
        <v>1</v>
      </c>
      <c r="R5909">
        <f>IF(P5909="","",0)</f>
        <v>0</v>
      </c>
    </row>
    <row r="5910" spans="1:18" x14ac:dyDescent="0.3">
      <c r="A5910" t="s">
        <v>791</v>
      </c>
      <c r="B5910" s="1">
        <v>38929</v>
      </c>
      <c r="C5910" t="s">
        <v>82</v>
      </c>
      <c r="D5910" t="s">
        <v>853</v>
      </c>
      <c r="E5910" t="s">
        <v>854</v>
      </c>
      <c r="G5910" t="s">
        <v>19</v>
      </c>
      <c r="H5910" t="s">
        <v>72</v>
      </c>
      <c r="I5910" t="s">
        <v>21</v>
      </c>
      <c r="J5910" t="s">
        <v>73</v>
      </c>
      <c r="K5910">
        <v>341.4</v>
      </c>
      <c r="L5910">
        <v>23.85</v>
      </c>
      <c r="M5910" t="s">
        <v>582</v>
      </c>
      <c r="N5910">
        <v>27.85</v>
      </c>
      <c r="O5910" t="s">
        <v>24</v>
      </c>
      <c r="P5910" cm="1">
        <f t="array" ref="P5910">IF(Q5910&gt;0,INDEX(Q5910:Q18044,MATCH(TRUE,INDEX(Q5910:Q18044="",,),0)-1),"")</f>
        <v>2</v>
      </c>
      <c r="Q5910">
        <v>1</v>
      </c>
      <c r="R5910">
        <f>IF(P5910="","",0)</f>
        <v>0</v>
      </c>
    </row>
    <row r="5911" spans="1:18" x14ac:dyDescent="0.3">
      <c r="A5911" t="s">
        <v>791</v>
      </c>
      <c r="B5911" s="1">
        <v>38929</v>
      </c>
      <c r="C5911" t="s">
        <v>82</v>
      </c>
      <c r="D5911" t="s">
        <v>853</v>
      </c>
      <c r="E5911" t="s">
        <v>854</v>
      </c>
      <c r="G5911" s="6" t="s">
        <v>88</v>
      </c>
      <c r="H5911" t="s">
        <v>67</v>
      </c>
      <c r="I5911" t="s">
        <v>45</v>
      </c>
      <c r="J5911" t="s">
        <v>93</v>
      </c>
      <c r="K5911">
        <v>0.8</v>
      </c>
      <c r="L5911">
        <v>141.5</v>
      </c>
      <c r="M5911" t="s">
        <v>582</v>
      </c>
      <c r="N5911">
        <v>141.5</v>
      </c>
      <c r="O5911" t="s">
        <v>24</v>
      </c>
      <c r="P5911" cm="1">
        <f t="array" ref="P5911">IF(Q5911&gt;0,INDEX(Q5911:Q18045,MATCH(TRUE,INDEX(Q5911:Q18045="",,),0)-1),"")</f>
        <v>2</v>
      </c>
      <c r="Q5911">
        <v>1</v>
      </c>
      <c r="R5911">
        <f>IF(P5911="","",0)</f>
        <v>0</v>
      </c>
    </row>
    <row r="5912" spans="1:18" x14ac:dyDescent="0.3">
      <c r="A5912" t="s">
        <v>791</v>
      </c>
      <c r="B5912" s="1">
        <v>38929</v>
      </c>
      <c r="C5912" t="s">
        <v>82</v>
      </c>
      <c r="D5912" t="s">
        <v>853</v>
      </c>
      <c r="E5912" t="s">
        <v>854</v>
      </c>
      <c r="G5912" s="6" t="s">
        <v>88</v>
      </c>
      <c r="H5912" t="s">
        <v>116</v>
      </c>
      <c r="I5912" t="s">
        <v>21</v>
      </c>
      <c r="J5912" t="s">
        <v>73</v>
      </c>
      <c r="K5912">
        <v>6.1</v>
      </c>
      <c r="L5912">
        <v>25.1</v>
      </c>
      <c r="M5912" t="s">
        <v>582</v>
      </c>
      <c r="N5912">
        <v>25.1</v>
      </c>
      <c r="O5912" t="s">
        <v>24</v>
      </c>
      <c r="P5912" cm="1">
        <f t="array" ref="P5912">IF(Q5912&gt;0,INDEX(Q5912:Q18046,MATCH(TRUE,INDEX(Q5912:Q18046="",,),0)-1),"")</f>
        <v>2</v>
      </c>
      <c r="Q5912">
        <v>1</v>
      </c>
      <c r="R5912">
        <f>IF(P5912="","",0)</f>
        <v>0</v>
      </c>
    </row>
    <row r="5913" spans="1:18" x14ac:dyDescent="0.3">
      <c r="A5913" t="s">
        <v>791</v>
      </c>
      <c r="B5913" s="1">
        <v>38929</v>
      </c>
      <c r="C5913" t="s">
        <v>82</v>
      </c>
      <c r="D5913" t="s">
        <v>853</v>
      </c>
      <c r="E5913" t="s">
        <v>854</v>
      </c>
      <c r="G5913" s="6" t="s">
        <v>88</v>
      </c>
      <c r="H5913" t="s">
        <v>183</v>
      </c>
      <c r="I5913" t="s">
        <v>21</v>
      </c>
      <c r="J5913" t="s">
        <v>73</v>
      </c>
      <c r="K5913">
        <v>70</v>
      </c>
      <c r="L5913">
        <v>62.35</v>
      </c>
      <c r="M5913" t="s">
        <v>582</v>
      </c>
      <c r="N5913">
        <v>62.35</v>
      </c>
      <c r="O5913" t="s">
        <v>24</v>
      </c>
      <c r="P5913" cm="1">
        <f t="array" ref="P5913">IF(Q5913&gt;0,INDEX(Q5913:Q18047,MATCH(TRUE,INDEX(Q5913:Q18047="",,),0)-1),"")</f>
        <v>2</v>
      </c>
      <c r="Q5913">
        <v>1</v>
      </c>
      <c r="R5913">
        <f>IF(P5913="","",0)</f>
        <v>0</v>
      </c>
    </row>
    <row r="5914" spans="1:18" x14ac:dyDescent="0.3">
      <c r="A5914" t="s">
        <v>791</v>
      </c>
      <c r="B5914" s="1">
        <v>38929</v>
      </c>
      <c r="C5914" t="s">
        <v>82</v>
      </c>
      <c r="D5914" t="s">
        <v>853</v>
      </c>
      <c r="E5914" t="s">
        <v>854</v>
      </c>
      <c r="G5914" s="6" t="s">
        <v>88</v>
      </c>
      <c r="H5914" t="s">
        <v>67</v>
      </c>
      <c r="I5914" t="s">
        <v>21</v>
      </c>
      <c r="J5914" t="s">
        <v>73</v>
      </c>
      <c r="K5914">
        <v>59.1</v>
      </c>
      <c r="L5914">
        <v>24.8</v>
      </c>
      <c r="M5914" t="s">
        <v>582</v>
      </c>
      <c r="N5914">
        <v>24.8</v>
      </c>
      <c r="O5914" t="s">
        <v>24</v>
      </c>
      <c r="P5914" cm="1">
        <f t="array" ref="P5914">IF(Q5914&gt;0,INDEX(Q5914:Q18048,MATCH(TRUE,INDEX(Q5914:Q18048="",,),0)-1),"")</f>
        <v>2</v>
      </c>
      <c r="Q5914">
        <v>1</v>
      </c>
      <c r="R5914">
        <f>IF(P5914="","",0)</f>
        <v>0</v>
      </c>
    </row>
    <row r="5915" spans="1:18" x14ac:dyDescent="0.3">
      <c r="A5915" t="s">
        <v>791</v>
      </c>
      <c r="B5915" s="1">
        <v>38929</v>
      </c>
      <c r="C5915" t="s">
        <v>82</v>
      </c>
      <c r="D5915" t="s">
        <v>853</v>
      </c>
      <c r="E5915" t="s">
        <v>854</v>
      </c>
      <c r="G5915" t="s">
        <v>19</v>
      </c>
      <c r="H5915" t="s">
        <v>96</v>
      </c>
      <c r="I5915" t="s">
        <v>21</v>
      </c>
      <c r="J5915" t="s">
        <v>73</v>
      </c>
      <c r="K5915">
        <v>298.60000000000002</v>
      </c>
      <c r="L5915">
        <v>25.15</v>
      </c>
      <c r="M5915" t="s">
        <v>795</v>
      </c>
      <c r="N5915">
        <v>26</v>
      </c>
      <c r="P5915" cm="1">
        <f t="array" ref="P5915">IF(Q5915&gt;0,INDEX(Q5915:Q18049,MATCH(TRUE,INDEX(Q5915:Q18049="",,),0)-1),"")</f>
        <v>2</v>
      </c>
      <c r="Q5915">
        <v>2</v>
      </c>
      <c r="R5915">
        <f>IF(P5915="","",0)</f>
        <v>0</v>
      </c>
    </row>
    <row r="5916" spans="1:18" x14ac:dyDescent="0.3">
      <c r="A5916" t="s">
        <v>791</v>
      </c>
      <c r="B5916" s="1">
        <v>38929</v>
      </c>
      <c r="C5916" t="s">
        <v>82</v>
      </c>
      <c r="D5916" t="s">
        <v>853</v>
      </c>
      <c r="E5916" t="s">
        <v>854</v>
      </c>
      <c r="G5916" t="s">
        <v>19</v>
      </c>
      <c r="H5916" t="s">
        <v>128</v>
      </c>
      <c r="I5916" t="s">
        <v>21</v>
      </c>
      <c r="J5916" t="s">
        <v>73</v>
      </c>
      <c r="K5916">
        <v>1082.5</v>
      </c>
      <c r="L5916">
        <v>38.35</v>
      </c>
      <c r="M5916" t="s">
        <v>795</v>
      </c>
      <c r="N5916">
        <v>38.35</v>
      </c>
      <c r="P5916" cm="1">
        <f t="array" ref="P5916">IF(Q5916&gt;0,INDEX(Q5916:Q18050,MATCH(TRUE,INDEX(Q5916:Q18050="",,),0)-1),"")</f>
        <v>2</v>
      </c>
      <c r="Q5916">
        <v>2</v>
      </c>
      <c r="R5916">
        <f>IF(P5916="","",0)</f>
        <v>0</v>
      </c>
    </row>
    <row r="5917" spans="1:18" x14ac:dyDescent="0.3">
      <c r="A5917" t="s">
        <v>791</v>
      </c>
      <c r="B5917" s="1">
        <v>38929</v>
      </c>
      <c r="C5917" t="s">
        <v>82</v>
      </c>
      <c r="D5917" t="s">
        <v>853</v>
      </c>
      <c r="E5917" t="s">
        <v>854</v>
      </c>
      <c r="G5917" t="s">
        <v>19</v>
      </c>
      <c r="H5917" t="s">
        <v>95</v>
      </c>
      <c r="I5917" t="s">
        <v>21</v>
      </c>
      <c r="J5917" t="s">
        <v>73</v>
      </c>
      <c r="K5917">
        <v>373.3</v>
      </c>
      <c r="L5917">
        <v>70.650000000000006</v>
      </c>
      <c r="M5917" t="s">
        <v>795</v>
      </c>
      <c r="N5917">
        <v>70.650000000000006</v>
      </c>
      <c r="P5917" cm="1">
        <f t="array" ref="P5917">IF(Q5917&gt;0,INDEX(Q5917:Q18051,MATCH(TRUE,INDEX(Q5917:Q18051="",,),0)-1),"")</f>
        <v>2</v>
      </c>
      <c r="Q5917">
        <v>2</v>
      </c>
      <c r="R5917">
        <f>IF(P5917="","",0)</f>
        <v>0</v>
      </c>
    </row>
    <row r="5918" spans="1:18" x14ac:dyDescent="0.3">
      <c r="A5918" t="s">
        <v>791</v>
      </c>
      <c r="B5918" s="1">
        <v>38929</v>
      </c>
      <c r="C5918" t="s">
        <v>82</v>
      </c>
      <c r="D5918" t="s">
        <v>853</v>
      </c>
      <c r="E5918" t="s">
        <v>854</v>
      </c>
      <c r="G5918" t="s">
        <v>19</v>
      </c>
      <c r="H5918" t="s">
        <v>72</v>
      </c>
      <c r="I5918" t="s">
        <v>21</v>
      </c>
      <c r="J5918" t="s">
        <v>73</v>
      </c>
      <c r="K5918">
        <v>341.4</v>
      </c>
      <c r="L5918">
        <v>23.85</v>
      </c>
      <c r="M5918" t="s">
        <v>795</v>
      </c>
      <c r="N5918">
        <v>26</v>
      </c>
      <c r="P5918" cm="1">
        <f t="array" ref="P5918">IF(Q5918&gt;0,INDEX(Q5918:Q18052,MATCH(TRUE,INDEX(Q5918:Q18052="",,),0)-1),"")</f>
        <v>2</v>
      </c>
      <c r="Q5918">
        <v>2</v>
      </c>
      <c r="R5918">
        <f>IF(P5918="","",0)</f>
        <v>0</v>
      </c>
    </row>
    <row r="5919" spans="1:18" x14ac:dyDescent="0.3">
      <c r="A5919" t="s">
        <v>791</v>
      </c>
      <c r="B5919" s="1">
        <v>38929</v>
      </c>
      <c r="C5919" t="s">
        <v>82</v>
      </c>
      <c r="D5919" t="s">
        <v>853</v>
      </c>
      <c r="E5919" t="s">
        <v>854</v>
      </c>
      <c r="G5919" s="6" t="s">
        <v>88</v>
      </c>
      <c r="H5919" t="s">
        <v>67</v>
      </c>
      <c r="I5919" t="s">
        <v>45</v>
      </c>
      <c r="J5919" t="s">
        <v>93</v>
      </c>
      <c r="K5919">
        <v>0.8</v>
      </c>
      <c r="L5919">
        <v>141.5</v>
      </c>
      <c r="M5919" t="s">
        <v>795</v>
      </c>
      <c r="N5919">
        <v>141.5</v>
      </c>
      <c r="P5919" cm="1">
        <f t="array" ref="P5919">IF(Q5919&gt;0,INDEX(Q5919:Q18053,MATCH(TRUE,INDEX(Q5919:Q18053="",,),0)-1),"")</f>
        <v>2</v>
      </c>
      <c r="Q5919">
        <v>2</v>
      </c>
      <c r="R5919">
        <f>IF(P5919="","",0)</f>
        <v>0</v>
      </c>
    </row>
    <row r="5920" spans="1:18" x14ac:dyDescent="0.3">
      <c r="A5920" t="s">
        <v>791</v>
      </c>
      <c r="B5920" s="1">
        <v>38929</v>
      </c>
      <c r="C5920" t="s">
        <v>82</v>
      </c>
      <c r="D5920" t="s">
        <v>853</v>
      </c>
      <c r="E5920" t="s">
        <v>854</v>
      </c>
      <c r="G5920" s="6" t="s">
        <v>88</v>
      </c>
      <c r="H5920" t="s">
        <v>116</v>
      </c>
      <c r="I5920" t="s">
        <v>21</v>
      </c>
      <c r="J5920" t="s">
        <v>73</v>
      </c>
      <c r="K5920">
        <v>6.1</v>
      </c>
      <c r="L5920">
        <v>25.1</v>
      </c>
      <c r="M5920" t="s">
        <v>795</v>
      </c>
      <c r="N5920">
        <v>25.1</v>
      </c>
      <c r="P5920" cm="1">
        <f t="array" ref="P5920">IF(Q5920&gt;0,INDEX(Q5920:Q18054,MATCH(TRUE,INDEX(Q5920:Q18054="",,),0)-1),"")</f>
        <v>2</v>
      </c>
      <c r="Q5920">
        <v>2</v>
      </c>
      <c r="R5920">
        <f>IF(P5920="","",0)</f>
        <v>0</v>
      </c>
    </row>
    <row r="5921" spans="1:18" x14ac:dyDescent="0.3">
      <c r="A5921" t="s">
        <v>791</v>
      </c>
      <c r="B5921" s="1">
        <v>38929</v>
      </c>
      <c r="C5921" t="s">
        <v>82</v>
      </c>
      <c r="D5921" t="s">
        <v>853</v>
      </c>
      <c r="E5921" t="s">
        <v>854</v>
      </c>
      <c r="G5921" s="6" t="s">
        <v>88</v>
      </c>
      <c r="H5921" t="s">
        <v>183</v>
      </c>
      <c r="I5921" t="s">
        <v>21</v>
      </c>
      <c r="J5921" t="s">
        <v>73</v>
      </c>
      <c r="K5921">
        <v>70</v>
      </c>
      <c r="L5921">
        <v>62.35</v>
      </c>
      <c r="M5921" t="s">
        <v>795</v>
      </c>
      <c r="N5921">
        <v>62.35</v>
      </c>
      <c r="P5921" cm="1">
        <f t="array" ref="P5921">IF(Q5921&gt;0,INDEX(Q5921:Q18055,MATCH(TRUE,INDEX(Q5921:Q18055="",,),0)-1),"")</f>
        <v>2</v>
      </c>
      <c r="Q5921">
        <v>2</v>
      </c>
      <c r="R5921">
        <f>IF(P5921="","",0)</f>
        <v>0</v>
      </c>
    </row>
    <row r="5922" spans="1:18" x14ac:dyDescent="0.3">
      <c r="A5922" t="s">
        <v>791</v>
      </c>
      <c r="B5922" s="1">
        <v>38929</v>
      </c>
      <c r="C5922" t="s">
        <v>82</v>
      </c>
      <c r="D5922" t="s">
        <v>853</v>
      </c>
      <c r="E5922" t="s">
        <v>854</v>
      </c>
      <c r="G5922" s="6" t="s">
        <v>88</v>
      </c>
      <c r="H5922" t="s">
        <v>67</v>
      </c>
      <c r="I5922" t="s">
        <v>21</v>
      </c>
      <c r="J5922" t="s">
        <v>73</v>
      </c>
      <c r="K5922">
        <v>59.1</v>
      </c>
      <c r="L5922">
        <v>24.8</v>
      </c>
      <c r="M5922" t="s">
        <v>795</v>
      </c>
      <c r="N5922">
        <v>24.8</v>
      </c>
      <c r="P5922" cm="1">
        <f t="array" ref="P5922">IF(Q5922&gt;0,INDEX(Q5922:Q18056,MATCH(TRUE,INDEX(Q5922:Q18056="",,),0)-1),"")</f>
        <v>2</v>
      </c>
      <c r="Q5922">
        <v>2</v>
      </c>
      <c r="R5922">
        <f>IF(P5922="","",0)</f>
        <v>0</v>
      </c>
    </row>
    <row r="5923" spans="1:18" x14ac:dyDescent="0.3">
      <c r="P5923" t="str" cm="1">
        <f t="array" ref="P5923">IF(Q5923&gt;0,INDEX(Q5923:Q18057,MATCH(TRUE,INDEX(Q5923:Q18057="",,),0)-1),"")</f>
        <v/>
      </c>
      <c r="R5923" t="str">
        <f>IF(P5923="","",0)</f>
        <v/>
      </c>
    </row>
    <row r="5924" spans="1:18" x14ac:dyDescent="0.3">
      <c r="A5924" s="3" t="s">
        <v>791</v>
      </c>
      <c r="B5924" s="4">
        <v>38929</v>
      </c>
      <c r="C5924" s="3" t="s">
        <v>82</v>
      </c>
      <c r="D5924" s="3" t="s">
        <v>855</v>
      </c>
      <c r="E5924" s="3" t="s">
        <v>856</v>
      </c>
      <c r="F5924" s="3" t="s">
        <v>91</v>
      </c>
      <c r="G5924" s="3" t="s">
        <v>19</v>
      </c>
      <c r="H5924" s="3" t="s">
        <v>128</v>
      </c>
      <c r="I5924" s="3" t="s">
        <v>21</v>
      </c>
      <c r="J5924" s="3" t="s">
        <v>73</v>
      </c>
      <c r="K5924" s="3">
        <v>599.29999999999995</v>
      </c>
      <c r="L5924" s="3">
        <v>31.8</v>
      </c>
      <c r="M5924" s="3" t="s">
        <v>94</v>
      </c>
      <c r="N5924" s="3"/>
      <c r="O5924" s="3"/>
      <c r="P5924" s="3" t="str" cm="1">
        <f t="array" ref="P5924">IF(Q5924&gt;0,INDEX(Q5924:Q18058,MATCH(TRUE,INDEX(Q5924:Q18058="",,),0)-1),"")</f>
        <v/>
      </c>
      <c r="Q5924" s="3"/>
      <c r="R5924">
        <v>0</v>
      </c>
    </row>
    <row r="5925" spans="1:18" x14ac:dyDescent="0.3">
      <c r="A5925" t="s">
        <v>791</v>
      </c>
      <c r="B5925" s="1">
        <v>38929</v>
      </c>
      <c r="C5925" t="s">
        <v>82</v>
      </c>
      <c r="D5925" t="s">
        <v>855</v>
      </c>
      <c r="E5925" t="s">
        <v>856</v>
      </c>
      <c r="F5925" t="s">
        <v>91</v>
      </c>
      <c r="G5925" t="s">
        <v>19</v>
      </c>
      <c r="H5925" t="s">
        <v>95</v>
      </c>
      <c r="I5925" t="s">
        <v>21</v>
      </c>
      <c r="J5925" t="s">
        <v>73</v>
      </c>
      <c r="K5925">
        <v>1461.2</v>
      </c>
      <c r="L5925">
        <v>62.8</v>
      </c>
      <c r="M5925" t="s">
        <v>94</v>
      </c>
      <c r="P5925" t="str" cm="1">
        <f t="array" ref="P5925">IF(Q5925&gt;0,INDEX(Q5925:Q18059,MATCH(TRUE,INDEX(Q5925:Q18059="",,),0)-1),"")</f>
        <v/>
      </c>
      <c r="R5925">
        <v>0</v>
      </c>
    </row>
    <row r="5926" spans="1:18" x14ac:dyDescent="0.3">
      <c r="A5926" t="s">
        <v>791</v>
      </c>
      <c r="B5926" s="1">
        <v>38929</v>
      </c>
      <c r="C5926" t="s">
        <v>82</v>
      </c>
      <c r="D5926" t="s">
        <v>855</v>
      </c>
      <c r="E5926" t="s">
        <v>856</v>
      </c>
      <c r="F5926" t="s">
        <v>91</v>
      </c>
      <c r="G5926" s="6" t="s">
        <v>88</v>
      </c>
      <c r="H5926" t="s">
        <v>96</v>
      </c>
      <c r="I5926" t="s">
        <v>21</v>
      </c>
      <c r="J5926" t="s">
        <v>73</v>
      </c>
      <c r="K5926">
        <v>70.8</v>
      </c>
      <c r="L5926">
        <v>22.3</v>
      </c>
      <c r="M5926" t="s">
        <v>94</v>
      </c>
      <c r="P5926" t="str" cm="1">
        <f t="array" ref="P5926">IF(Q5926&gt;0,INDEX(Q5926:Q18060,MATCH(TRUE,INDEX(Q5926:Q18060="",,),0)-1),"")</f>
        <v/>
      </c>
      <c r="R5926">
        <v>0</v>
      </c>
    </row>
    <row r="5927" spans="1:18" x14ac:dyDescent="0.3">
      <c r="A5927" t="s">
        <v>791</v>
      </c>
      <c r="B5927" s="1">
        <v>38929</v>
      </c>
      <c r="C5927" t="s">
        <v>82</v>
      </c>
      <c r="D5927" t="s">
        <v>855</v>
      </c>
      <c r="E5927" t="s">
        <v>856</v>
      </c>
      <c r="F5927" t="s">
        <v>91</v>
      </c>
      <c r="G5927" s="6" t="s">
        <v>88</v>
      </c>
      <c r="H5927" t="s">
        <v>183</v>
      </c>
      <c r="I5927" t="s">
        <v>21</v>
      </c>
      <c r="J5927" t="s">
        <v>73</v>
      </c>
      <c r="K5927">
        <v>9</v>
      </c>
      <c r="L5927">
        <v>38.9</v>
      </c>
      <c r="M5927" t="s">
        <v>94</v>
      </c>
      <c r="P5927" t="str" cm="1">
        <f t="array" ref="P5927">IF(Q5927&gt;0,INDEX(Q5927:Q18061,MATCH(TRUE,INDEX(Q5927:Q18061="",,),0)-1),"")</f>
        <v/>
      </c>
      <c r="R5927">
        <v>0</v>
      </c>
    </row>
    <row r="5928" spans="1:18" x14ac:dyDescent="0.3">
      <c r="A5928" t="s">
        <v>791</v>
      </c>
      <c r="B5928" s="1">
        <v>38929</v>
      </c>
      <c r="C5928" t="s">
        <v>82</v>
      </c>
      <c r="D5928" t="s">
        <v>855</v>
      </c>
      <c r="E5928" t="s">
        <v>856</v>
      </c>
      <c r="F5928" t="s">
        <v>91</v>
      </c>
      <c r="G5928" s="6" t="s">
        <v>88</v>
      </c>
      <c r="H5928" t="s">
        <v>72</v>
      </c>
      <c r="I5928" t="s">
        <v>21</v>
      </c>
      <c r="J5928" t="s">
        <v>73</v>
      </c>
      <c r="K5928">
        <v>37.299999999999997</v>
      </c>
      <c r="L5928">
        <v>24.85</v>
      </c>
      <c r="M5928" t="s">
        <v>94</v>
      </c>
      <c r="P5928" t="str" cm="1">
        <f t="array" ref="P5928">IF(Q5928&gt;0,INDEX(Q5928:Q18062,MATCH(TRUE,INDEX(Q5928:Q18062="",,),0)-1),"")</f>
        <v/>
      </c>
      <c r="R5928">
        <v>0</v>
      </c>
    </row>
    <row r="5929" spans="1:18" x14ac:dyDescent="0.3">
      <c r="P5929" t="str" cm="1">
        <f t="array" ref="P5929">IF(Q5929&gt;0,INDEX(Q5929:Q18063,MATCH(TRUE,INDEX(Q5929:Q18063="",,),0)-1),"")</f>
        <v/>
      </c>
      <c r="R5929" t="str">
        <f>IF(P5929="","",0)</f>
        <v/>
      </c>
    </row>
    <row r="5930" spans="1:18" x14ac:dyDescent="0.3">
      <c r="A5930" t="s">
        <v>791</v>
      </c>
      <c r="B5930" s="1">
        <v>38915</v>
      </c>
      <c r="C5930" t="s">
        <v>82</v>
      </c>
      <c r="D5930" t="s">
        <v>857</v>
      </c>
      <c r="E5930" t="s">
        <v>858</v>
      </c>
      <c r="G5930" t="s">
        <v>19</v>
      </c>
      <c r="H5930" t="s">
        <v>102</v>
      </c>
      <c r="I5930" t="s">
        <v>45</v>
      </c>
      <c r="J5930" t="s">
        <v>93</v>
      </c>
      <c r="K5930">
        <v>9.9</v>
      </c>
      <c r="L5930">
        <v>763</v>
      </c>
      <c r="M5930" t="s">
        <v>445</v>
      </c>
      <c r="N5930">
        <v>1506.94</v>
      </c>
      <c r="O5930" t="s">
        <v>24</v>
      </c>
      <c r="P5930" cm="1">
        <f t="array" ref="P5930">IF(Q5930&gt;0,INDEX(Q5930:Q18064,MATCH(TRUE,INDEX(Q5930:Q18064="",,),0)-1),"")</f>
        <v>6</v>
      </c>
      <c r="Q5930">
        <f>INT((ROW()-5930)/7)+1</f>
        <v>1</v>
      </c>
      <c r="R5930">
        <f>IF(P5930="","",0)</f>
        <v>0</v>
      </c>
    </row>
    <row r="5931" spans="1:18" x14ac:dyDescent="0.3">
      <c r="A5931" t="s">
        <v>791</v>
      </c>
      <c r="B5931" s="1">
        <v>38915</v>
      </c>
      <c r="C5931" t="s">
        <v>82</v>
      </c>
      <c r="D5931" t="s">
        <v>857</v>
      </c>
      <c r="E5931" t="s">
        <v>858</v>
      </c>
      <c r="G5931" t="s">
        <v>19</v>
      </c>
      <c r="H5931" t="s">
        <v>128</v>
      </c>
      <c r="I5931" t="s">
        <v>21</v>
      </c>
      <c r="J5931" t="s">
        <v>73</v>
      </c>
      <c r="K5931">
        <v>67.099999999999994</v>
      </c>
      <c r="L5931">
        <v>30.6</v>
      </c>
      <c r="M5931" t="s">
        <v>445</v>
      </c>
      <c r="N5931">
        <v>30.6</v>
      </c>
      <c r="O5931" t="s">
        <v>24</v>
      </c>
      <c r="P5931" cm="1">
        <f t="array" ref="P5931">IF(Q5931&gt;0,INDEX(Q5931:Q18065,MATCH(TRUE,INDEX(Q5931:Q18065="",,),0)-1),"")</f>
        <v>6</v>
      </c>
      <c r="Q5931">
        <f t="shared" ref="Q5931:Q5971" si="137">INT((ROW()-5930)/7)+1</f>
        <v>1</v>
      </c>
      <c r="R5931">
        <f>IF(P5931="","",0)</f>
        <v>0</v>
      </c>
    </row>
    <row r="5932" spans="1:18" x14ac:dyDescent="0.3">
      <c r="A5932" t="s">
        <v>791</v>
      </c>
      <c r="B5932" s="1">
        <v>38915</v>
      </c>
      <c r="C5932" t="s">
        <v>82</v>
      </c>
      <c r="D5932" t="s">
        <v>857</v>
      </c>
      <c r="E5932" t="s">
        <v>858</v>
      </c>
      <c r="G5932" t="s">
        <v>19</v>
      </c>
      <c r="H5932" t="s">
        <v>72</v>
      </c>
      <c r="I5932" t="s">
        <v>21</v>
      </c>
      <c r="J5932" t="s">
        <v>73</v>
      </c>
      <c r="K5932">
        <v>546.79999999999995</v>
      </c>
      <c r="L5932">
        <v>20.2</v>
      </c>
      <c r="M5932" t="s">
        <v>445</v>
      </c>
      <c r="N5932">
        <v>20.2</v>
      </c>
      <c r="O5932" t="s">
        <v>24</v>
      </c>
      <c r="P5932" cm="1">
        <f t="array" ref="P5932">IF(Q5932&gt;0,INDEX(Q5932:Q18066,MATCH(TRUE,INDEX(Q5932:Q18066="",,),0)-1),"")</f>
        <v>6</v>
      </c>
      <c r="Q5932">
        <f t="shared" si="137"/>
        <v>1</v>
      </c>
      <c r="R5932">
        <f>IF(P5932="","",0)</f>
        <v>0</v>
      </c>
    </row>
    <row r="5933" spans="1:18" x14ac:dyDescent="0.3">
      <c r="A5933" t="s">
        <v>791</v>
      </c>
      <c r="B5933" s="1">
        <v>38915</v>
      </c>
      <c r="C5933" t="s">
        <v>82</v>
      </c>
      <c r="D5933" t="s">
        <v>857</v>
      </c>
      <c r="E5933" t="s">
        <v>858</v>
      </c>
      <c r="G5933" s="6" t="s">
        <v>88</v>
      </c>
      <c r="H5933" t="s">
        <v>85</v>
      </c>
      <c r="I5933" t="s">
        <v>45</v>
      </c>
      <c r="J5933" t="s">
        <v>93</v>
      </c>
      <c r="K5933">
        <v>2</v>
      </c>
      <c r="L5933">
        <v>117.46</v>
      </c>
      <c r="M5933" t="s">
        <v>445</v>
      </c>
      <c r="N5933">
        <v>117.46</v>
      </c>
      <c r="O5933" t="s">
        <v>24</v>
      </c>
      <c r="P5933" cm="1">
        <f t="array" ref="P5933">IF(Q5933&gt;0,INDEX(Q5933:Q18067,MATCH(TRUE,INDEX(Q5933:Q18067="",,),0)-1),"")</f>
        <v>6</v>
      </c>
      <c r="Q5933">
        <f t="shared" si="137"/>
        <v>1</v>
      </c>
      <c r="R5933">
        <f>IF(P5933="","",0)</f>
        <v>0</v>
      </c>
    </row>
    <row r="5934" spans="1:18" x14ac:dyDescent="0.3">
      <c r="A5934" t="s">
        <v>791</v>
      </c>
      <c r="B5934" s="1">
        <v>38915</v>
      </c>
      <c r="C5934" t="s">
        <v>82</v>
      </c>
      <c r="D5934" t="s">
        <v>857</v>
      </c>
      <c r="E5934" t="s">
        <v>858</v>
      </c>
      <c r="G5934" s="6" t="s">
        <v>88</v>
      </c>
      <c r="H5934" t="s">
        <v>264</v>
      </c>
      <c r="I5934" t="s">
        <v>45</v>
      </c>
      <c r="J5934" t="s">
        <v>93</v>
      </c>
      <c r="K5934">
        <v>0.6</v>
      </c>
      <c r="L5934">
        <v>386.26</v>
      </c>
      <c r="M5934" t="s">
        <v>445</v>
      </c>
      <c r="N5934">
        <v>386.26</v>
      </c>
      <c r="O5934" t="s">
        <v>24</v>
      </c>
      <c r="P5934" cm="1">
        <f t="array" ref="P5934">IF(Q5934&gt;0,INDEX(Q5934:Q18068,MATCH(TRUE,INDEX(Q5934:Q18068="",,),0)-1),"")</f>
        <v>6</v>
      </c>
      <c r="Q5934">
        <f t="shared" si="137"/>
        <v>1</v>
      </c>
      <c r="R5934">
        <f>IF(P5934="","",0)</f>
        <v>0</v>
      </c>
    </row>
    <row r="5935" spans="1:18" x14ac:dyDescent="0.3">
      <c r="A5935" t="s">
        <v>791</v>
      </c>
      <c r="B5935" s="1">
        <v>38915</v>
      </c>
      <c r="C5935" t="s">
        <v>82</v>
      </c>
      <c r="D5935" t="s">
        <v>857</v>
      </c>
      <c r="E5935" t="s">
        <v>858</v>
      </c>
      <c r="G5935" s="6" t="s">
        <v>88</v>
      </c>
      <c r="H5935" t="s">
        <v>200</v>
      </c>
      <c r="I5935" t="s">
        <v>45</v>
      </c>
      <c r="J5935" t="s">
        <v>93</v>
      </c>
      <c r="K5935">
        <v>0.5</v>
      </c>
      <c r="L5935">
        <v>500</v>
      </c>
      <c r="M5935" t="s">
        <v>445</v>
      </c>
      <c r="N5935">
        <v>500</v>
      </c>
      <c r="O5935" t="s">
        <v>24</v>
      </c>
      <c r="P5935" cm="1">
        <f t="array" ref="P5935">IF(Q5935&gt;0,INDEX(Q5935:Q18069,MATCH(TRUE,INDEX(Q5935:Q18069="",,),0)-1),"")</f>
        <v>6</v>
      </c>
      <c r="Q5935">
        <f t="shared" si="137"/>
        <v>1</v>
      </c>
      <c r="R5935">
        <f>IF(P5935="","",0)</f>
        <v>0</v>
      </c>
    </row>
    <row r="5936" spans="1:18" x14ac:dyDescent="0.3">
      <c r="A5936" t="s">
        <v>791</v>
      </c>
      <c r="B5936" s="1">
        <v>38915</v>
      </c>
      <c r="C5936" t="s">
        <v>82</v>
      </c>
      <c r="D5936" t="s">
        <v>857</v>
      </c>
      <c r="E5936" t="s">
        <v>858</v>
      </c>
      <c r="G5936" s="6" t="s">
        <v>88</v>
      </c>
      <c r="H5936" t="s">
        <v>116</v>
      </c>
      <c r="I5936" t="s">
        <v>21</v>
      </c>
      <c r="J5936" t="s">
        <v>73</v>
      </c>
      <c r="K5936">
        <v>47</v>
      </c>
      <c r="L5936">
        <v>21.12</v>
      </c>
      <c r="M5936" t="s">
        <v>445</v>
      </c>
      <c r="N5936">
        <v>21.12</v>
      </c>
      <c r="O5936" t="s">
        <v>24</v>
      </c>
      <c r="P5936" cm="1">
        <f t="array" ref="P5936">IF(Q5936&gt;0,INDEX(Q5936:Q18070,MATCH(TRUE,INDEX(Q5936:Q18070="",,),0)-1),"")</f>
        <v>6</v>
      </c>
      <c r="Q5936">
        <f t="shared" si="137"/>
        <v>1</v>
      </c>
      <c r="R5936">
        <f>IF(P5936="","",0)</f>
        <v>0</v>
      </c>
    </row>
    <row r="5937" spans="1:18" x14ac:dyDescent="0.3">
      <c r="A5937" t="s">
        <v>791</v>
      </c>
      <c r="B5937" s="1">
        <v>38915</v>
      </c>
      <c r="C5937" t="s">
        <v>82</v>
      </c>
      <c r="D5937" t="s">
        <v>857</v>
      </c>
      <c r="E5937" t="s">
        <v>858</v>
      </c>
      <c r="G5937" t="s">
        <v>19</v>
      </c>
      <c r="H5937" t="s">
        <v>102</v>
      </c>
      <c r="I5937" t="s">
        <v>45</v>
      </c>
      <c r="J5937" t="s">
        <v>93</v>
      </c>
      <c r="K5937">
        <v>9.9</v>
      </c>
      <c r="L5937">
        <v>763</v>
      </c>
      <c r="M5937" t="s">
        <v>836</v>
      </c>
      <c r="N5937">
        <v>770</v>
      </c>
      <c r="P5937" cm="1">
        <f t="array" ref="P5937">IF(Q5937&gt;0,INDEX(Q5937:Q18071,MATCH(TRUE,INDEX(Q5937:Q18071="",,),0)-1),"")</f>
        <v>6</v>
      </c>
      <c r="Q5937">
        <f t="shared" si="137"/>
        <v>2</v>
      </c>
      <c r="R5937">
        <f>IF(P5937="","",0)</f>
        <v>0</v>
      </c>
    </row>
    <row r="5938" spans="1:18" x14ac:dyDescent="0.3">
      <c r="A5938" t="s">
        <v>791</v>
      </c>
      <c r="B5938" s="1">
        <v>38915</v>
      </c>
      <c r="C5938" t="s">
        <v>82</v>
      </c>
      <c r="D5938" t="s">
        <v>857</v>
      </c>
      <c r="E5938" t="s">
        <v>858</v>
      </c>
      <c r="G5938" t="s">
        <v>19</v>
      </c>
      <c r="H5938" t="s">
        <v>128</v>
      </c>
      <c r="I5938" t="s">
        <v>21</v>
      </c>
      <c r="J5938" t="s">
        <v>73</v>
      </c>
      <c r="K5938">
        <v>67.099999999999994</v>
      </c>
      <c r="L5938">
        <v>30.6</v>
      </c>
      <c r="M5938" t="s">
        <v>836</v>
      </c>
      <c r="N5938">
        <v>32.6</v>
      </c>
      <c r="P5938" cm="1">
        <f t="array" ref="P5938">IF(Q5938&gt;0,INDEX(Q5938:Q18072,MATCH(TRUE,INDEX(Q5938:Q18072="",,),0)-1),"")</f>
        <v>6</v>
      </c>
      <c r="Q5938">
        <f t="shared" si="137"/>
        <v>2</v>
      </c>
      <c r="R5938">
        <f>IF(P5938="","",0)</f>
        <v>0</v>
      </c>
    </row>
    <row r="5939" spans="1:18" x14ac:dyDescent="0.3">
      <c r="A5939" t="s">
        <v>791</v>
      </c>
      <c r="B5939" s="1">
        <v>38915</v>
      </c>
      <c r="C5939" t="s">
        <v>82</v>
      </c>
      <c r="D5939" t="s">
        <v>857</v>
      </c>
      <c r="E5939" t="s">
        <v>858</v>
      </c>
      <c r="G5939" t="s">
        <v>19</v>
      </c>
      <c r="H5939" t="s">
        <v>72</v>
      </c>
      <c r="I5939" t="s">
        <v>21</v>
      </c>
      <c r="J5939" t="s">
        <v>73</v>
      </c>
      <c r="K5939">
        <v>546.79999999999995</v>
      </c>
      <c r="L5939">
        <v>20.2</v>
      </c>
      <c r="M5939" t="s">
        <v>836</v>
      </c>
      <c r="N5939">
        <v>27.33</v>
      </c>
      <c r="P5939" cm="1">
        <f t="array" ref="P5939">IF(Q5939&gt;0,INDEX(Q5939:Q18073,MATCH(TRUE,INDEX(Q5939:Q18073="",,),0)-1),"")</f>
        <v>6</v>
      </c>
      <c r="Q5939">
        <f t="shared" si="137"/>
        <v>2</v>
      </c>
      <c r="R5939">
        <f>IF(P5939="","",0)</f>
        <v>0</v>
      </c>
    </row>
    <row r="5940" spans="1:18" x14ac:dyDescent="0.3">
      <c r="A5940" t="s">
        <v>791</v>
      </c>
      <c r="B5940" s="1">
        <v>38915</v>
      </c>
      <c r="C5940" t="s">
        <v>82</v>
      </c>
      <c r="D5940" t="s">
        <v>857</v>
      </c>
      <c r="E5940" t="s">
        <v>858</v>
      </c>
      <c r="G5940" s="6" t="s">
        <v>88</v>
      </c>
      <c r="H5940" t="s">
        <v>85</v>
      </c>
      <c r="I5940" t="s">
        <v>45</v>
      </c>
      <c r="J5940" t="s">
        <v>93</v>
      </c>
      <c r="K5940">
        <v>2</v>
      </c>
      <c r="L5940">
        <v>117.46</v>
      </c>
      <c r="M5940" t="s">
        <v>836</v>
      </c>
      <c r="N5940">
        <v>117.46</v>
      </c>
      <c r="P5940" cm="1">
        <f t="array" ref="P5940">IF(Q5940&gt;0,INDEX(Q5940:Q18074,MATCH(TRUE,INDEX(Q5940:Q18074="",,),0)-1),"")</f>
        <v>6</v>
      </c>
      <c r="Q5940">
        <f t="shared" si="137"/>
        <v>2</v>
      </c>
      <c r="R5940">
        <f>IF(P5940="","",0)</f>
        <v>0</v>
      </c>
    </row>
    <row r="5941" spans="1:18" x14ac:dyDescent="0.3">
      <c r="A5941" t="s">
        <v>791</v>
      </c>
      <c r="B5941" s="1">
        <v>38915</v>
      </c>
      <c r="C5941" t="s">
        <v>82</v>
      </c>
      <c r="D5941" t="s">
        <v>857</v>
      </c>
      <c r="E5941" t="s">
        <v>858</v>
      </c>
      <c r="G5941" s="6" t="s">
        <v>88</v>
      </c>
      <c r="H5941" t="s">
        <v>264</v>
      </c>
      <c r="I5941" t="s">
        <v>45</v>
      </c>
      <c r="J5941" t="s">
        <v>93</v>
      </c>
      <c r="K5941">
        <v>0.6</v>
      </c>
      <c r="L5941">
        <v>386.26</v>
      </c>
      <c r="M5941" t="s">
        <v>836</v>
      </c>
      <c r="N5941">
        <v>386.26</v>
      </c>
      <c r="P5941" cm="1">
        <f t="array" ref="P5941">IF(Q5941&gt;0,INDEX(Q5941:Q18075,MATCH(TRUE,INDEX(Q5941:Q18075="",,),0)-1),"")</f>
        <v>6</v>
      </c>
      <c r="Q5941">
        <f t="shared" si="137"/>
        <v>2</v>
      </c>
      <c r="R5941">
        <f>IF(P5941="","",0)</f>
        <v>0</v>
      </c>
    </row>
    <row r="5942" spans="1:18" x14ac:dyDescent="0.3">
      <c r="A5942" t="s">
        <v>791</v>
      </c>
      <c r="B5942" s="1">
        <v>38915</v>
      </c>
      <c r="C5942" t="s">
        <v>82</v>
      </c>
      <c r="D5942" t="s">
        <v>857</v>
      </c>
      <c r="E5942" t="s">
        <v>858</v>
      </c>
      <c r="G5942" s="6" t="s">
        <v>88</v>
      </c>
      <c r="H5942" t="s">
        <v>200</v>
      </c>
      <c r="I5942" t="s">
        <v>45</v>
      </c>
      <c r="J5942" t="s">
        <v>93</v>
      </c>
      <c r="K5942">
        <v>0.5</v>
      </c>
      <c r="L5942">
        <v>500</v>
      </c>
      <c r="M5942" t="s">
        <v>836</v>
      </c>
      <c r="N5942">
        <v>500</v>
      </c>
      <c r="P5942" cm="1">
        <f t="array" ref="P5942">IF(Q5942&gt;0,INDEX(Q5942:Q18076,MATCH(TRUE,INDEX(Q5942:Q18076="",,),0)-1),"")</f>
        <v>6</v>
      </c>
      <c r="Q5942">
        <f t="shared" si="137"/>
        <v>2</v>
      </c>
      <c r="R5942">
        <f>IF(P5942="","",0)</f>
        <v>0</v>
      </c>
    </row>
    <row r="5943" spans="1:18" x14ac:dyDescent="0.3">
      <c r="A5943" t="s">
        <v>791</v>
      </c>
      <c r="B5943" s="1">
        <v>38915</v>
      </c>
      <c r="C5943" t="s">
        <v>82</v>
      </c>
      <c r="D5943" t="s">
        <v>857</v>
      </c>
      <c r="E5943" t="s">
        <v>858</v>
      </c>
      <c r="G5943" s="6" t="s">
        <v>88</v>
      </c>
      <c r="H5943" t="s">
        <v>116</v>
      </c>
      <c r="I5943" t="s">
        <v>21</v>
      </c>
      <c r="J5943" t="s">
        <v>73</v>
      </c>
      <c r="K5943">
        <v>47</v>
      </c>
      <c r="L5943">
        <v>21.12</v>
      </c>
      <c r="M5943" t="s">
        <v>836</v>
      </c>
      <c r="N5943">
        <v>21.12</v>
      </c>
      <c r="P5943" cm="1">
        <f t="array" ref="P5943">IF(Q5943&gt;0,INDEX(Q5943:Q18077,MATCH(TRUE,INDEX(Q5943:Q18077="",,),0)-1),"")</f>
        <v>6</v>
      </c>
      <c r="Q5943">
        <f t="shared" si="137"/>
        <v>2</v>
      </c>
      <c r="R5943">
        <f>IF(P5943="","",0)</f>
        <v>0</v>
      </c>
    </row>
    <row r="5944" spans="1:18" x14ac:dyDescent="0.3">
      <c r="A5944" t="s">
        <v>791</v>
      </c>
      <c r="B5944" s="1">
        <v>38915</v>
      </c>
      <c r="C5944" t="s">
        <v>82</v>
      </c>
      <c r="D5944" t="s">
        <v>857</v>
      </c>
      <c r="E5944" t="s">
        <v>858</v>
      </c>
      <c r="G5944" t="s">
        <v>19</v>
      </c>
      <c r="H5944" t="s">
        <v>102</v>
      </c>
      <c r="I5944" t="s">
        <v>45</v>
      </c>
      <c r="J5944" t="s">
        <v>93</v>
      </c>
      <c r="K5944">
        <v>9.9</v>
      </c>
      <c r="L5944">
        <v>763</v>
      </c>
      <c r="M5944" t="s">
        <v>794</v>
      </c>
      <c r="N5944">
        <v>800</v>
      </c>
      <c r="P5944" cm="1">
        <f t="array" ref="P5944">IF(Q5944&gt;0,INDEX(Q5944:Q18078,MATCH(TRUE,INDEX(Q5944:Q18078="",,),0)-1),"")</f>
        <v>6</v>
      </c>
      <c r="Q5944">
        <f t="shared" si="137"/>
        <v>3</v>
      </c>
      <c r="R5944">
        <f>IF(P5944="","",0)</f>
        <v>0</v>
      </c>
    </row>
    <row r="5945" spans="1:18" x14ac:dyDescent="0.3">
      <c r="A5945" t="s">
        <v>791</v>
      </c>
      <c r="B5945" s="1">
        <v>38915</v>
      </c>
      <c r="C5945" t="s">
        <v>82</v>
      </c>
      <c r="D5945" t="s">
        <v>857</v>
      </c>
      <c r="E5945" t="s">
        <v>858</v>
      </c>
      <c r="G5945" t="s">
        <v>19</v>
      </c>
      <c r="H5945" t="s">
        <v>128</v>
      </c>
      <c r="I5945" t="s">
        <v>21</v>
      </c>
      <c r="J5945" t="s">
        <v>73</v>
      </c>
      <c r="K5945">
        <v>67.099999999999994</v>
      </c>
      <c r="L5945">
        <v>30.6</v>
      </c>
      <c r="M5945" t="s">
        <v>794</v>
      </c>
      <c r="N5945">
        <v>32</v>
      </c>
      <c r="P5945" cm="1">
        <f t="array" ref="P5945">IF(Q5945&gt;0,INDEX(Q5945:Q18079,MATCH(TRUE,INDEX(Q5945:Q18079="",,),0)-1),"")</f>
        <v>6</v>
      </c>
      <c r="Q5945">
        <f t="shared" si="137"/>
        <v>3</v>
      </c>
      <c r="R5945">
        <f>IF(P5945="","",0)</f>
        <v>0</v>
      </c>
    </row>
    <row r="5946" spans="1:18" x14ac:dyDescent="0.3">
      <c r="A5946" t="s">
        <v>791</v>
      </c>
      <c r="B5946" s="1">
        <v>38915</v>
      </c>
      <c r="C5946" t="s">
        <v>82</v>
      </c>
      <c r="D5946" t="s">
        <v>857</v>
      </c>
      <c r="E5946" t="s">
        <v>858</v>
      </c>
      <c r="G5946" t="s">
        <v>19</v>
      </c>
      <c r="H5946" t="s">
        <v>72</v>
      </c>
      <c r="I5946" t="s">
        <v>21</v>
      </c>
      <c r="J5946" t="s">
        <v>73</v>
      </c>
      <c r="K5946">
        <v>546.79999999999995</v>
      </c>
      <c r="L5946">
        <v>20.2</v>
      </c>
      <c r="M5946" t="s">
        <v>794</v>
      </c>
      <c r="N5946">
        <v>26.2</v>
      </c>
      <c r="P5946" cm="1">
        <f t="array" ref="P5946">IF(Q5946&gt;0,INDEX(Q5946:Q18080,MATCH(TRUE,INDEX(Q5946:Q18080="",,),0)-1),"")</f>
        <v>6</v>
      </c>
      <c r="Q5946">
        <f t="shared" si="137"/>
        <v>3</v>
      </c>
      <c r="R5946">
        <f>IF(P5946="","",0)</f>
        <v>0</v>
      </c>
    </row>
    <row r="5947" spans="1:18" x14ac:dyDescent="0.3">
      <c r="A5947" t="s">
        <v>791</v>
      </c>
      <c r="B5947" s="1">
        <v>38915</v>
      </c>
      <c r="C5947" t="s">
        <v>82</v>
      </c>
      <c r="D5947" t="s">
        <v>857</v>
      </c>
      <c r="E5947" t="s">
        <v>858</v>
      </c>
      <c r="G5947" s="6" t="s">
        <v>88</v>
      </c>
      <c r="H5947" t="s">
        <v>85</v>
      </c>
      <c r="I5947" t="s">
        <v>45</v>
      </c>
      <c r="J5947" t="s">
        <v>93</v>
      </c>
      <c r="K5947">
        <v>2</v>
      </c>
      <c r="L5947">
        <v>117.46</v>
      </c>
      <c r="M5947" t="s">
        <v>794</v>
      </c>
      <c r="N5947">
        <v>117.46</v>
      </c>
      <c r="P5947" cm="1">
        <f t="array" ref="P5947">IF(Q5947&gt;0,INDEX(Q5947:Q18081,MATCH(TRUE,INDEX(Q5947:Q18081="",,),0)-1),"")</f>
        <v>6</v>
      </c>
      <c r="Q5947">
        <f t="shared" si="137"/>
        <v>3</v>
      </c>
      <c r="R5947">
        <f>IF(P5947="","",0)</f>
        <v>0</v>
      </c>
    </row>
    <row r="5948" spans="1:18" x14ac:dyDescent="0.3">
      <c r="A5948" t="s">
        <v>791</v>
      </c>
      <c r="B5948" s="1">
        <v>38915</v>
      </c>
      <c r="C5948" t="s">
        <v>82</v>
      </c>
      <c r="D5948" t="s">
        <v>857</v>
      </c>
      <c r="E5948" t="s">
        <v>858</v>
      </c>
      <c r="G5948" s="6" t="s">
        <v>88</v>
      </c>
      <c r="H5948" t="s">
        <v>264</v>
      </c>
      <c r="I5948" t="s">
        <v>45</v>
      </c>
      <c r="J5948" t="s">
        <v>93</v>
      </c>
      <c r="K5948">
        <v>0.6</v>
      </c>
      <c r="L5948">
        <v>386.26</v>
      </c>
      <c r="M5948" t="s">
        <v>794</v>
      </c>
      <c r="N5948">
        <v>386.26</v>
      </c>
      <c r="P5948" cm="1">
        <f t="array" ref="P5948">IF(Q5948&gt;0,INDEX(Q5948:Q18082,MATCH(TRUE,INDEX(Q5948:Q18082="",,),0)-1),"")</f>
        <v>6</v>
      </c>
      <c r="Q5948">
        <f t="shared" si="137"/>
        <v>3</v>
      </c>
      <c r="R5948">
        <f>IF(P5948="","",0)</f>
        <v>0</v>
      </c>
    </row>
    <row r="5949" spans="1:18" x14ac:dyDescent="0.3">
      <c r="A5949" t="s">
        <v>791</v>
      </c>
      <c r="B5949" s="1">
        <v>38915</v>
      </c>
      <c r="C5949" t="s">
        <v>82</v>
      </c>
      <c r="D5949" t="s">
        <v>857</v>
      </c>
      <c r="E5949" t="s">
        <v>858</v>
      </c>
      <c r="G5949" s="6" t="s">
        <v>88</v>
      </c>
      <c r="H5949" t="s">
        <v>200</v>
      </c>
      <c r="I5949" t="s">
        <v>45</v>
      </c>
      <c r="J5949" t="s">
        <v>93</v>
      </c>
      <c r="K5949">
        <v>0.5</v>
      </c>
      <c r="L5949">
        <v>500</v>
      </c>
      <c r="M5949" t="s">
        <v>794</v>
      </c>
      <c r="N5949">
        <v>500</v>
      </c>
      <c r="P5949" cm="1">
        <f t="array" ref="P5949">IF(Q5949&gt;0,INDEX(Q5949:Q18083,MATCH(TRUE,INDEX(Q5949:Q18083="",,),0)-1),"")</f>
        <v>6</v>
      </c>
      <c r="Q5949">
        <f t="shared" si="137"/>
        <v>3</v>
      </c>
      <c r="R5949">
        <f>IF(P5949="","",0)</f>
        <v>0</v>
      </c>
    </row>
    <row r="5950" spans="1:18" x14ac:dyDescent="0.3">
      <c r="A5950" t="s">
        <v>791</v>
      </c>
      <c r="B5950" s="1">
        <v>38915</v>
      </c>
      <c r="C5950" t="s">
        <v>82</v>
      </c>
      <c r="D5950" t="s">
        <v>857</v>
      </c>
      <c r="E5950" t="s">
        <v>858</v>
      </c>
      <c r="G5950" s="6" t="s">
        <v>88</v>
      </c>
      <c r="H5950" t="s">
        <v>116</v>
      </c>
      <c r="I5950" t="s">
        <v>21</v>
      </c>
      <c r="J5950" t="s">
        <v>73</v>
      </c>
      <c r="K5950">
        <v>47</v>
      </c>
      <c r="L5950">
        <v>21.12</v>
      </c>
      <c r="M5950" t="s">
        <v>794</v>
      </c>
      <c r="N5950">
        <v>21.12</v>
      </c>
      <c r="P5950" cm="1">
        <f t="array" ref="P5950">IF(Q5950&gt;0,INDEX(Q5950:Q18084,MATCH(TRUE,INDEX(Q5950:Q18084="",,),0)-1),"")</f>
        <v>6</v>
      </c>
      <c r="Q5950">
        <f t="shared" si="137"/>
        <v>3</v>
      </c>
      <c r="R5950">
        <f>IF(P5950="","",0)</f>
        <v>0</v>
      </c>
    </row>
    <row r="5951" spans="1:18" x14ac:dyDescent="0.3">
      <c r="A5951" t="s">
        <v>791</v>
      </c>
      <c r="B5951" s="1">
        <v>38915</v>
      </c>
      <c r="C5951" t="s">
        <v>82</v>
      </c>
      <c r="D5951" t="s">
        <v>857</v>
      </c>
      <c r="E5951" t="s">
        <v>858</v>
      </c>
      <c r="G5951" t="s">
        <v>19</v>
      </c>
      <c r="H5951" t="s">
        <v>102</v>
      </c>
      <c r="I5951" t="s">
        <v>45</v>
      </c>
      <c r="J5951" t="s">
        <v>93</v>
      </c>
      <c r="K5951">
        <v>9.9</v>
      </c>
      <c r="L5951">
        <v>763</v>
      </c>
      <c r="M5951" t="s">
        <v>859</v>
      </c>
      <c r="N5951">
        <v>763</v>
      </c>
      <c r="P5951" cm="1">
        <f t="array" ref="P5951">IF(Q5951&gt;0,INDEX(Q5951:Q18085,MATCH(TRUE,INDEX(Q5951:Q18085="",,),0)-1),"")</f>
        <v>6</v>
      </c>
      <c r="Q5951">
        <f t="shared" si="137"/>
        <v>4</v>
      </c>
      <c r="R5951">
        <f>IF(P5951="","",0)</f>
        <v>0</v>
      </c>
    </row>
    <row r="5952" spans="1:18" x14ac:dyDescent="0.3">
      <c r="A5952" t="s">
        <v>791</v>
      </c>
      <c r="B5952" s="1">
        <v>38915</v>
      </c>
      <c r="C5952" t="s">
        <v>82</v>
      </c>
      <c r="D5952" t="s">
        <v>857</v>
      </c>
      <c r="E5952" t="s">
        <v>858</v>
      </c>
      <c r="G5952" t="s">
        <v>19</v>
      </c>
      <c r="H5952" t="s">
        <v>128</v>
      </c>
      <c r="I5952" t="s">
        <v>21</v>
      </c>
      <c r="J5952" t="s">
        <v>73</v>
      </c>
      <c r="K5952">
        <v>67.099999999999994</v>
      </c>
      <c r="L5952">
        <v>30.6</v>
      </c>
      <c r="M5952" t="s">
        <v>859</v>
      </c>
      <c r="N5952">
        <v>30.6</v>
      </c>
      <c r="P5952" cm="1">
        <f t="array" ref="P5952">IF(Q5952&gt;0,INDEX(Q5952:Q18086,MATCH(TRUE,INDEX(Q5952:Q18086="",,),0)-1),"")</f>
        <v>6</v>
      </c>
      <c r="Q5952">
        <f t="shared" si="137"/>
        <v>4</v>
      </c>
      <c r="R5952">
        <f>IF(P5952="","",0)</f>
        <v>0</v>
      </c>
    </row>
    <row r="5953" spans="1:18" x14ac:dyDescent="0.3">
      <c r="A5953" t="s">
        <v>791</v>
      </c>
      <c r="B5953" s="1">
        <v>38915</v>
      </c>
      <c r="C5953" t="s">
        <v>82</v>
      </c>
      <c r="D5953" t="s">
        <v>857</v>
      </c>
      <c r="E5953" t="s">
        <v>858</v>
      </c>
      <c r="G5953" t="s">
        <v>19</v>
      </c>
      <c r="H5953" t="s">
        <v>72</v>
      </c>
      <c r="I5953" t="s">
        <v>21</v>
      </c>
      <c r="J5953" t="s">
        <v>73</v>
      </c>
      <c r="K5953">
        <v>546.79999999999995</v>
      </c>
      <c r="L5953">
        <v>20.2</v>
      </c>
      <c r="M5953" t="s">
        <v>859</v>
      </c>
      <c r="N5953">
        <v>26.75</v>
      </c>
      <c r="P5953" cm="1">
        <f t="array" ref="P5953">IF(Q5953&gt;0,INDEX(Q5953:Q18087,MATCH(TRUE,INDEX(Q5953:Q18087="",,),0)-1),"")</f>
        <v>6</v>
      </c>
      <c r="Q5953">
        <f t="shared" si="137"/>
        <v>4</v>
      </c>
      <c r="R5953">
        <f>IF(P5953="","",0)</f>
        <v>0</v>
      </c>
    </row>
    <row r="5954" spans="1:18" x14ac:dyDescent="0.3">
      <c r="A5954" t="s">
        <v>791</v>
      </c>
      <c r="B5954" s="1">
        <v>38915</v>
      </c>
      <c r="C5954" t="s">
        <v>82</v>
      </c>
      <c r="D5954" t="s">
        <v>857</v>
      </c>
      <c r="E5954" t="s">
        <v>858</v>
      </c>
      <c r="G5954" s="6" t="s">
        <v>88</v>
      </c>
      <c r="H5954" t="s">
        <v>85</v>
      </c>
      <c r="I5954" t="s">
        <v>45</v>
      </c>
      <c r="J5954" t="s">
        <v>93</v>
      </c>
      <c r="K5954">
        <v>2</v>
      </c>
      <c r="L5954">
        <v>117.46</v>
      </c>
      <c r="M5954" t="s">
        <v>859</v>
      </c>
      <c r="N5954">
        <v>117.46</v>
      </c>
      <c r="P5954" cm="1">
        <f t="array" ref="P5954">IF(Q5954&gt;0,INDEX(Q5954:Q18088,MATCH(TRUE,INDEX(Q5954:Q18088="",,),0)-1),"")</f>
        <v>6</v>
      </c>
      <c r="Q5954">
        <f t="shared" si="137"/>
        <v>4</v>
      </c>
      <c r="R5954">
        <f>IF(P5954="","",0)</f>
        <v>0</v>
      </c>
    </row>
    <row r="5955" spans="1:18" x14ac:dyDescent="0.3">
      <c r="A5955" t="s">
        <v>791</v>
      </c>
      <c r="B5955" s="1">
        <v>38915</v>
      </c>
      <c r="C5955" t="s">
        <v>82</v>
      </c>
      <c r="D5955" t="s">
        <v>857</v>
      </c>
      <c r="E5955" t="s">
        <v>858</v>
      </c>
      <c r="G5955" s="6" t="s">
        <v>88</v>
      </c>
      <c r="H5955" t="s">
        <v>264</v>
      </c>
      <c r="I5955" t="s">
        <v>45</v>
      </c>
      <c r="J5955" t="s">
        <v>93</v>
      </c>
      <c r="K5955">
        <v>0.6</v>
      </c>
      <c r="L5955">
        <v>386.26</v>
      </c>
      <c r="M5955" t="s">
        <v>859</v>
      </c>
      <c r="N5955">
        <v>386.26</v>
      </c>
      <c r="P5955" cm="1">
        <f t="array" ref="P5955">IF(Q5955&gt;0,INDEX(Q5955:Q18089,MATCH(TRUE,INDEX(Q5955:Q18089="",,),0)-1),"")</f>
        <v>6</v>
      </c>
      <c r="Q5955">
        <f t="shared" si="137"/>
        <v>4</v>
      </c>
      <c r="R5955">
        <f>IF(P5955="","",0)</f>
        <v>0</v>
      </c>
    </row>
    <row r="5956" spans="1:18" x14ac:dyDescent="0.3">
      <c r="A5956" t="s">
        <v>791</v>
      </c>
      <c r="B5956" s="1">
        <v>38915</v>
      </c>
      <c r="C5956" t="s">
        <v>82</v>
      </c>
      <c r="D5956" t="s">
        <v>857</v>
      </c>
      <c r="E5956" t="s">
        <v>858</v>
      </c>
      <c r="G5956" s="6" t="s">
        <v>88</v>
      </c>
      <c r="H5956" t="s">
        <v>200</v>
      </c>
      <c r="I5956" t="s">
        <v>45</v>
      </c>
      <c r="J5956" t="s">
        <v>93</v>
      </c>
      <c r="K5956">
        <v>0.5</v>
      </c>
      <c r="L5956">
        <v>500</v>
      </c>
      <c r="M5956" t="s">
        <v>859</v>
      </c>
      <c r="N5956">
        <v>500</v>
      </c>
      <c r="P5956" cm="1">
        <f t="array" ref="P5956">IF(Q5956&gt;0,INDEX(Q5956:Q18090,MATCH(TRUE,INDEX(Q5956:Q18090="",,),0)-1),"")</f>
        <v>6</v>
      </c>
      <c r="Q5956">
        <f t="shared" si="137"/>
        <v>4</v>
      </c>
      <c r="R5956">
        <f>IF(P5956="","",0)</f>
        <v>0</v>
      </c>
    </row>
    <row r="5957" spans="1:18" x14ac:dyDescent="0.3">
      <c r="A5957" t="s">
        <v>791</v>
      </c>
      <c r="B5957" s="1">
        <v>38915</v>
      </c>
      <c r="C5957" t="s">
        <v>82</v>
      </c>
      <c r="D5957" t="s">
        <v>857</v>
      </c>
      <c r="E5957" t="s">
        <v>858</v>
      </c>
      <c r="G5957" s="6" t="s">
        <v>88</v>
      </c>
      <c r="H5957" t="s">
        <v>116</v>
      </c>
      <c r="I5957" t="s">
        <v>21</v>
      </c>
      <c r="J5957" t="s">
        <v>73</v>
      </c>
      <c r="K5957">
        <v>47</v>
      </c>
      <c r="L5957">
        <v>21.12</v>
      </c>
      <c r="M5957" t="s">
        <v>859</v>
      </c>
      <c r="N5957">
        <v>21.12</v>
      </c>
      <c r="P5957" cm="1">
        <f t="array" ref="P5957">IF(Q5957&gt;0,INDEX(Q5957:Q18091,MATCH(TRUE,INDEX(Q5957:Q18091="",,),0)-1),"")</f>
        <v>6</v>
      </c>
      <c r="Q5957">
        <f t="shared" si="137"/>
        <v>4</v>
      </c>
      <c r="R5957">
        <f>IF(P5957="","",0)</f>
        <v>0</v>
      </c>
    </row>
    <row r="5958" spans="1:18" x14ac:dyDescent="0.3">
      <c r="A5958" t="s">
        <v>791</v>
      </c>
      <c r="B5958" s="1">
        <v>38915</v>
      </c>
      <c r="C5958" t="s">
        <v>82</v>
      </c>
      <c r="D5958" t="s">
        <v>857</v>
      </c>
      <c r="E5958" t="s">
        <v>858</v>
      </c>
      <c r="G5958" t="s">
        <v>19</v>
      </c>
      <c r="H5958" t="s">
        <v>102</v>
      </c>
      <c r="I5958" t="s">
        <v>45</v>
      </c>
      <c r="J5958" t="s">
        <v>93</v>
      </c>
      <c r="K5958">
        <v>9.9</v>
      </c>
      <c r="L5958">
        <v>763</v>
      </c>
      <c r="M5958" t="s">
        <v>813</v>
      </c>
      <c r="N5958">
        <v>763</v>
      </c>
      <c r="P5958" cm="1">
        <f t="array" ref="P5958">IF(Q5958&gt;0,INDEX(Q5958:Q18092,MATCH(TRUE,INDEX(Q5958:Q18092="",,),0)-1),"")</f>
        <v>6</v>
      </c>
      <c r="Q5958">
        <f t="shared" si="137"/>
        <v>5</v>
      </c>
      <c r="R5958">
        <f>IF(P5958="","",0)</f>
        <v>0</v>
      </c>
    </row>
    <row r="5959" spans="1:18" x14ac:dyDescent="0.3">
      <c r="A5959" t="s">
        <v>791</v>
      </c>
      <c r="B5959" s="1">
        <v>38915</v>
      </c>
      <c r="C5959" t="s">
        <v>82</v>
      </c>
      <c r="D5959" t="s">
        <v>857</v>
      </c>
      <c r="E5959" t="s">
        <v>858</v>
      </c>
      <c r="G5959" t="s">
        <v>19</v>
      </c>
      <c r="H5959" t="s">
        <v>128</v>
      </c>
      <c r="I5959" t="s">
        <v>21</v>
      </c>
      <c r="J5959" t="s">
        <v>73</v>
      </c>
      <c r="K5959">
        <v>67.099999999999994</v>
      </c>
      <c r="L5959">
        <v>30.6</v>
      </c>
      <c r="M5959" t="s">
        <v>813</v>
      </c>
      <c r="N5959">
        <v>31.1</v>
      </c>
      <c r="P5959" cm="1">
        <f t="array" ref="P5959">IF(Q5959&gt;0,INDEX(Q5959:Q18093,MATCH(TRUE,INDEX(Q5959:Q18093="",,),0)-1),"")</f>
        <v>6</v>
      </c>
      <c r="Q5959">
        <f t="shared" si="137"/>
        <v>5</v>
      </c>
      <c r="R5959">
        <f>IF(P5959="","",0)</f>
        <v>0</v>
      </c>
    </row>
    <row r="5960" spans="1:18" x14ac:dyDescent="0.3">
      <c r="A5960" t="s">
        <v>791</v>
      </c>
      <c r="B5960" s="1">
        <v>38915</v>
      </c>
      <c r="C5960" t="s">
        <v>82</v>
      </c>
      <c r="D5960" t="s">
        <v>857</v>
      </c>
      <c r="E5960" t="s">
        <v>858</v>
      </c>
      <c r="G5960" t="s">
        <v>19</v>
      </c>
      <c r="H5960" t="s">
        <v>72</v>
      </c>
      <c r="I5960" t="s">
        <v>21</v>
      </c>
      <c r="J5960" t="s">
        <v>73</v>
      </c>
      <c r="K5960">
        <v>546.79999999999995</v>
      </c>
      <c r="L5960">
        <v>20.2</v>
      </c>
      <c r="M5960" t="s">
        <v>813</v>
      </c>
      <c r="N5960">
        <v>25.03</v>
      </c>
      <c r="P5960" cm="1">
        <f t="array" ref="P5960">IF(Q5960&gt;0,INDEX(Q5960:Q18094,MATCH(TRUE,INDEX(Q5960:Q18094="",,),0)-1),"")</f>
        <v>6</v>
      </c>
      <c r="Q5960">
        <f t="shared" si="137"/>
        <v>5</v>
      </c>
      <c r="R5960">
        <f>IF(P5960="","",0)</f>
        <v>0</v>
      </c>
    </row>
    <row r="5961" spans="1:18" x14ac:dyDescent="0.3">
      <c r="A5961" t="s">
        <v>791</v>
      </c>
      <c r="B5961" s="1">
        <v>38915</v>
      </c>
      <c r="C5961" t="s">
        <v>82</v>
      </c>
      <c r="D5961" t="s">
        <v>857</v>
      </c>
      <c r="E5961" t="s">
        <v>858</v>
      </c>
      <c r="G5961" s="6" t="s">
        <v>88</v>
      </c>
      <c r="H5961" t="s">
        <v>85</v>
      </c>
      <c r="I5961" t="s">
        <v>45</v>
      </c>
      <c r="J5961" t="s">
        <v>93</v>
      </c>
      <c r="K5961">
        <v>2</v>
      </c>
      <c r="L5961">
        <v>117.46</v>
      </c>
      <c r="M5961" t="s">
        <v>813</v>
      </c>
      <c r="N5961">
        <v>117.46</v>
      </c>
      <c r="P5961" cm="1">
        <f t="array" ref="P5961">IF(Q5961&gt;0,INDEX(Q5961:Q18095,MATCH(TRUE,INDEX(Q5961:Q18095="",,),0)-1),"")</f>
        <v>6</v>
      </c>
      <c r="Q5961">
        <f t="shared" si="137"/>
        <v>5</v>
      </c>
      <c r="R5961">
        <f>IF(P5961="","",0)</f>
        <v>0</v>
      </c>
    </row>
    <row r="5962" spans="1:18" x14ac:dyDescent="0.3">
      <c r="A5962" t="s">
        <v>791</v>
      </c>
      <c r="B5962" s="1">
        <v>38915</v>
      </c>
      <c r="C5962" t="s">
        <v>82</v>
      </c>
      <c r="D5962" t="s">
        <v>857</v>
      </c>
      <c r="E5962" t="s">
        <v>858</v>
      </c>
      <c r="G5962" s="6" t="s">
        <v>88</v>
      </c>
      <c r="H5962" t="s">
        <v>264</v>
      </c>
      <c r="I5962" t="s">
        <v>45</v>
      </c>
      <c r="J5962" t="s">
        <v>93</v>
      </c>
      <c r="K5962">
        <v>0.6</v>
      </c>
      <c r="L5962">
        <v>386.26</v>
      </c>
      <c r="M5962" t="s">
        <v>813</v>
      </c>
      <c r="N5962">
        <v>386.26</v>
      </c>
      <c r="P5962" cm="1">
        <f t="array" ref="P5962">IF(Q5962&gt;0,INDEX(Q5962:Q18096,MATCH(TRUE,INDEX(Q5962:Q18096="",,),0)-1),"")</f>
        <v>6</v>
      </c>
      <c r="Q5962">
        <f t="shared" si="137"/>
        <v>5</v>
      </c>
      <c r="R5962">
        <f>IF(P5962="","",0)</f>
        <v>0</v>
      </c>
    </row>
    <row r="5963" spans="1:18" x14ac:dyDescent="0.3">
      <c r="A5963" t="s">
        <v>791</v>
      </c>
      <c r="B5963" s="1">
        <v>38915</v>
      </c>
      <c r="C5963" t="s">
        <v>82</v>
      </c>
      <c r="D5963" t="s">
        <v>857</v>
      </c>
      <c r="E5963" t="s">
        <v>858</v>
      </c>
      <c r="G5963" s="6" t="s">
        <v>88</v>
      </c>
      <c r="H5963" t="s">
        <v>200</v>
      </c>
      <c r="I5963" t="s">
        <v>45</v>
      </c>
      <c r="J5963" t="s">
        <v>93</v>
      </c>
      <c r="K5963">
        <v>0.5</v>
      </c>
      <c r="L5963">
        <v>500</v>
      </c>
      <c r="M5963" t="s">
        <v>813</v>
      </c>
      <c r="N5963">
        <v>500</v>
      </c>
      <c r="P5963" cm="1">
        <f t="array" ref="P5963">IF(Q5963&gt;0,INDEX(Q5963:Q18097,MATCH(TRUE,INDEX(Q5963:Q18097="",,),0)-1),"")</f>
        <v>6</v>
      </c>
      <c r="Q5963">
        <f t="shared" si="137"/>
        <v>5</v>
      </c>
      <c r="R5963">
        <f>IF(P5963="","",0)</f>
        <v>0</v>
      </c>
    </row>
    <row r="5964" spans="1:18" x14ac:dyDescent="0.3">
      <c r="A5964" t="s">
        <v>791</v>
      </c>
      <c r="B5964" s="1">
        <v>38915</v>
      </c>
      <c r="C5964" t="s">
        <v>82</v>
      </c>
      <c r="D5964" t="s">
        <v>857</v>
      </c>
      <c r="E5964" t="s">
        <v>858</v>
      </c>
      <c r="G5964" s="6" t="s">
        <v>88</v>
      </c>
      <c r="H5964" t="s">
        <v>116</v>
      </c>
      <c r="I5964" t="s">
        <v>21</v>
      </c>
      <c r="J5964" t="s">
        <v>73</v>
      </c>
      <c r="K5964">
        <v>47</v>
      </c>
      <c r="L5964">
        <v>21.12</v>
      </c>
      <c r="M5964" t="s">
        <v>813</v>
      </c>
      <c r="N5964">
        <v>21.12</v>
      </c>
      <c r="P5964" cm="1">
        <f t="array" ref="P5964">IF(Q5964&gt;0,INDEX(Q5964:Q18098,MATCH(TRUE,INDEX(Q5964:Q18098="",,),0)-1),"")</f>
        <v>6</v>
      </c>
      <c r="Q5964">
        <f t="shared" si="137"/>
        <v>5</v>
      </c>
      <c r="R5964">
        <f>IF(P5964="","",0)</f>
        <v>0</v>
      </c>
    </row>
    <row r="5965" spans="1:18" x14ac:dyDescent="0.3">
      <c r="A5965" t="s">
        <v>791</v>
      </c>
      <c r="B5965" s="1">
        <v>38915</v>
      </c>
      <c r="C5965" t="s">
        <v>82</v>
      </c>
      <c r="D5965" t="s">
        <v>857</v>
      </c>
      <c r="E5965" t="s">
        <v>858</v>
      </c>
      <c r="G5965" t="s">
        <v>19</v>
      </c>
      <c r="H5965" t="s">
        <v>102</v>
      </c>
      <c r="I5965" t="s">
        <v>45</v>
      </c>
      <c r="J5965" t="s">
        <v>93</v>
      </c>
      <c r="K5965">
        <v>9.9</v>
      </c>
      <c r="L5965">
        <v>763</v>
      </c>
      <c r="M5965" t="s">
        <v>272</v>
      </c>
      <c r="N5965">
        <v>763</v>
      </c>
      <c r="P5965" cm="1">
        <f t="array" ref="P5965">IF(Q5965&gt;0,INDEX(Q5965:Q18099,MATCH(TRUE,INDEX(Q5965:Q18099="",,),0)-1),"")</f>
        <v>6</v>
      </c>
      <c r="Q5965">
        <f t="shared" si="137"/>
        <v>6</v>
      </c>
      <c r="R5965">
        <f>IF(P5965="","",0)</f>
        <v>0</v>
      </c>
    </row>
    <row r="5966" spans="1:18" x14ac:dyDescent="0.3">
      <c r="A5966" t="s">
        <v>791</v>
      </c>
      <c r="B5966" s="1">
        <v>38915</v>
      </c>
      <c r="C5966" t="s">
        <v>82</v>
      </c>
      <c r="D5966" t="s">
        <v>857</v>
      </c>
      <c r="E5966" t="s">
        <v>858</v>
      </c>
      <c r="G5966" t="s">
        <v>19</v>
      </c>
      <c r="H5966" t="s">
        <v>128</v>
      </c>
      <c r="I5966" t="s">
        <v>21</v>
      </c>
      <c r="J5966" t="s">
        <v>73</v>
      </c>
      <c r="K5966">
        <v>67.099999999999994</v>
      </c>
      <c r="L5966">
        <v>30.6</v>
      </c>
      <c r="M5966" t="s">
        <v>272</v>
      </c>
      <c r="N5966">
        <v>30.6</v>
      </c>
      <c r="P5966" cm="1">
        <f t="array" ref="P5966">IF(Q5966&gt;0,INDEX(Q5966:Q18100,MATCH(TRUE,INDEX(Q5966:Q18100="",,),0)-1),"")</f>
        <v>6</v>
      </c>
      <c r="Q5966">
        <f t="shared" si="137"/>
        <v>6</v>
      </c>
      <c r="R5966">
        <f>IF(P5966="","",0)</f>
        <v>0</v>
      </c>
    </row>
    <row r="5967" spans="1:18" x14ac:dyDescent="0.3">
      <c r="A5967" t="s">
        <v>791</v>
      </c>
      <c r="B5967" s="1">
        <v>38915</v>
      </c>
      <c r="C5967" t="s">
        <v>82</v>
      </c>
      <c r="D5967" t="s">
        <v>857</v>
      </c>
      <c r="E5967" t="s">
        <v>858</v>
      </c>
      <c r="G5967" t="s">
        <v>19</v>
      </c>
      <c r="H5967" t="s">
        <v>72</v>
      </c>
      <c r="I5967" t="s">
        <v>21</v>
      </c>
      <c r="J5967" t="s">
        <v>73</v>
      </c>
      <c r="K5967">
        <v>546.79999999999995</v>
      </c>
      <c r="L5967">
        <v>20.2</v>
      </c>
      <c r="M5967" t="s">
        <v>272</v>
      </c>
      <c r="N5967">
        <v>21</v>
      </c>
      <c r="P5967" cm="1">
        <f t="array" ref="P5967">IF(Q5967&gt;0,INDEX(Q5967:Q18101,MATCH(TRUE,INDEX(Q5967:Q18101="",,),0)-1),"")</f>
        <v>6</v>
      </c>
      <c r="Q5967">
        <f t="shared" si="137"/>
        <v>6</v>
      </c>
      <c r="R5967">
        <f>IF(P5967="","",0)</f>
        <v>0</v>
      </c>
    </row>
    <row r="5968" spans="1:18" x14ac:dyDescent="0.3">
      <c r="A5968" t="s">
        <v>791</v>
      </c>
      <c r="B5968" s="1">
        <v>38915</v>
      </c>
      <c r="C5968" t="s">
        <v>82</v>
      </c>
      <c r="D5968" t="s">
        <v>857</v>
      </c>
      <c r="E5968" t="s">
        <v>858</v>
      </c>
      <c r="G5968" s="6" t="s">
        <v>88</v>
      </c>
      <c r="H5968" t="s">
        <v>85</v>
      </c>
      <c r="I5968" t="s">
        <v>45</v>
      </c>
      <c r="J5968" t="s">
        <v>93</v>
      </c>
      <c r="K5968">
        <v>2</v>
      </c>
      <c r="L5968">
        <v>117.46</v>
      </c>
      <c r="M5968" t="s">
        <v>272</v>
      </c>
      <c r="N5968">
        <v>117.46</v>
      </c>
      <c r="P5968" cm="1">
        <f t="array" ref="P5968">IF(Q5968&gt;0,INDEX(Q5968:Q18102,MATCH(TRUE,INDEX(Q5968:Q18102="",,),0)-1),"")</f>
        <v>6</v>
      </c>
      <c r="Q5968">
        <f t="shared" si="137"/>
        <v>6</v>
      </c>
      <c r="R5968">
        <f>IF(P5968="","",0)</f>
        <v>0</v>
      </c>
    </row>
    <row r="5969" spans="1:18" x14ac:dyDescent="0.3">
      <c r="A5969" t="s">
        <v>791</v>
      </c>
      <c r="B5969" s="1">
        <v>38915</v>
      </c>
      <c r="C5969" t="s">
        <v>82</v>
      </c>
      <c r="D5969" t="s">
        <v>857</v>
      </c>
      <c r="E5969" t="s">
        <v>858</v>
      </c>
      <c r="G5969" s="6" t="s">
        <v>88</v>
      </c>
      <c r="H5969" t="s">
        <v>264</v>
      </c>
      <c r="I5969" t="s">
        <v>45</v>
      </c>
      <c r="J5969" t="s">
        <v>93</v>
      </c>
      <c r="K5969">
        <v>0.6</v>
      </c>
      <c r="L5969">
        <v>386.26</v>
      </c>
      <c r="M5969" t="s">
        <v>272</v>
      </c>
      <c r="N5969">
        <v>386.26</v>
      </c>
      <c r="P5969" cm="1">
        <f t="array" ref="P5969">IF(Q5969&gt;0,INDEX(Q5969:Q18103,MATCH(TRUE,INDEX(Q5969:Q18103="",,),0)-1),"")</f>
        <v>6</v>
      </c>
      <c r="Q5969">
        <f t="shared" si="137"/>
        <v>6</v>
      </c>
      <c r="R5969">
        <f>IF(P5969="","",0)</f>
        <v>0</v>
      </c>
    </row>
    <row r="5970" spans="1:18" x14ac:dyDescent="0.3">
      <c r="A5970" t="s">
        <v>791</v>
      </c>
      <c r="B5970" s="1">
        <v>38915</v>
      </c>
      <c r="C5970" t="s">
        <v>82</v>
      </c>
      <c r="D5970" t="s">
        <v>857</v>
      </c>
      <c r="E5970" t="s">
        <v>858</v>
      </c>
      <c r="G5970" s="6" t="s">
        <v>88</v>
      </c>
      <c r="H5970" t="s">
        <v>200</v>
      </c>
      <c r="I5970" t="s">
        <v>45</v>
      </c>
      <c r="J5970" t="s">
        <v>93</v>
      </c>
      <c r="K5970">
        <v>0.5</v>
      </c>
      <c r="L5970">
        <v>500</v>
      </c>
      <c r="M5970" t="s">
        <v>272</v>
      </c>
      <c r="N5970">
        <v>500</v>
      </c>
      <c r="P5970" cm="1">
        <f t="array" ref="P5970">IF(Q5970&gt;0,INDEX(Q5970:Q18104,MATCH(TRUE,INDEX(Q5970:Q18104="",,),0)-1),"")</f>
        <v>6</v>
      </c>
      <c r="Q5970">
        <f t="shared" si="137"/>
        <v>6</v>
      </c>
      <c r="R5970">
        <f>IF(P5970="","",0)</f>
        <v>0</v>
      </c>
    </row>
    <row r="5971" spans="1:18" x14ac:dyDescent="0.3">
      <c r="A5971" t="s">
        <v>791</v>
      </c>
      <c r="B5971" s="1">
        <v>38915</v>
      </c>
      <c r="C5971" t="s">
        <v>82</v>
      </c>
      <c r="D5971" t="s">
        <v>857</v>
      </c>
      <c r="E5971" t="s">
        <v>858</v>
      </c>
      <c r="G5971" s="6" t="s">
        <v>88</v>
      </c>
      <c r="H5971" t="s">
        <v>116</v>
      </c>
      <c r="I5971" t="s">
        <v>21</v>
      </c>
      <c r="J5971" t="s">
        <v>73</v>
      </c>
      <c r="K5971">
        <v>47</v>
      </c>
      <c r="L5971">
        <v>21.12</v>
      </c>
      <c r="M5971" t="s">
        <v>272</v>
      </c>
      <c r="N5971">
        <v>21.12</v>
      </c>
      <c r="P5971" cm="1">
        <f t="array" ref="P5971">IF(Q5971&gt;0,INDEX(Q5971:Q18105,MATCH(TRUE,INDEX(Q5971:Q18105="",,),0)-1),"")</f>
        <v>6</v>
      </c>
      <c r="Q5971">
        <f t="shared" si="137"/>
        <v>6</v>
      </c>
      <c r="R5971">
        <f>IF(P5971="","",0)</f>
        <v>0</v>
      </c>
    </row>
    <row r="5972" spans="1:18" x14ac:dyDescent="0.3">
      <c r="P5972" t="str" cm="1">
        <f t="array" ref="P5972">IF(Q5972&gt;0,INDEX(Q5972:Q18106,MATCH(TRUE,INDEX(Q5972:Q18106="",,),0)-1),"")</f>
        <v/>
      </c>
      <c r="R5972" t="str">
        <f>IF(P5972="","",0)</f>
        <v/>
      </c>
    </row>
    <row r="5973" spans="1:18" x14ac:dyDescent="0.3">
      <c r="A5973" t="s">
        <v>791</v>
      </c>
      <c r="B5973" s="1">
        <v>38915</v>
      </c>
      <c r="C5973" t="s">
        <v>82</v>
      </c>
      <c r="D5973" t="s">
        <v>860</v>
      </c>
      <c r="E5973" t="s">
        <v>861</v>
      </c>
      <c r="G5973" t="s">
        <v>19</v>
      </c>
      <c r="H5973" t="s">
        <v>85</v>
      </c>
      <c r="I5973" t="s">
        <v>45</v>
      </c>
      <c r="J5973" t="s">
        <v>93</v>
      </c>
      <c r="K5973">
        <v>12.1</v>
      </c>
      <c r="L5973">
        <v>117.46</v>
      </c>
      <c r="M5973" t="s">
        <v>445</v>
      </c>
      <c r="N5973">
        <v>1122.17</v>
      </c>
      <c r="O5973" t="s">
        <v>24</v>
      </c>
      <c r="P5973" cm="1">
        <f t="array" ref="P5973">IF(Q5973&gt;0,INDEX(Q5973:Q18107,MATCH(TRUE,INDEX(Q5973:Q18107="",,),0)-1),"")</f>
        <v>5</v>
      </c>
      <c r="Q5973">
        <f>INT((ROW()-5973)/6)+1</f>
        <v>1</v>
      </c>
      <c r="R5973">
        <f>IF(P5973="","",0)</f>
        <v>0</v>
      </c>
    </row>
    <row r="5974" spans="1:18" x14ac:dyDescent="0.3">
      <c r="A5974" t="s">
        <v>791</v>
      </c>
      <c r="B5974" s="1">
        <v>38915</v>
      </c>
      <c r="C5974" t="s">
        <v>82</v>
      </c>
      <c r="D5974" t="s">
        <v>860</v>
      </c>
      <c r="E5974" t="s">
        <v>861</v>
      </c>
      <c r="G5974" t="s">
        <v>19</v>
      </c>
      <c r="H5974" t="s">
        <v>72</v>
      </c>
      <c r="I5974" t="s">
        <v>21</v>
      </c>
      <c r="J5974" t="s">
        <v>73</v>
      </c>
      <c r="K5974">
        <v>567.6</v>
      </c>
      <c r="L5974">
        <v>20.2</v>
      </c>
      <c r="M5974" t="s">
        <v>445</v>
      </c>
      <c r="N5974">
        <v>20.2</v>
      </c>
      <c r="O5974" t="s">
        <v>24</v>
      </c>
      <c r="P5974" cm="1">
        <f t="array" ref="P5974">IF(Q5974&gt;0,INDEX(Q5974:Q18108,MATCH(TRUE,INDEX(Q5974:Q18108="",,),0)-1),"")</f>
        <v>5</v>
      </c>
      <c r="Q5974">
        <f t="shared" ref="Q5974:Q6002" si="138">INT((ROW()-5973)/6)+1</f>
        <v>1</v>
      </c>
      <c r="R5974">
        <f>IF(P5974="","",0)</f>
        <v>0</v>
      </c>
    </row>
    <row r="5975" spans="1:18" x14ac:dyDescent="0.3">
      <c r="A5975" t="s">
        <v>791</v>
      </c>
      <c r="B5975" s="1">
        <v>38915</v>
      </c>
      <c r="C5975" t="s">
        <v>82</v>
      </c>
      <c r="D5975" t="s">
        <v>860</v>
      </c>
      <c r="E5975" t="s">
        <v>861</v>
      </c>
      <c r="G5975" s="6" t="s">
        <v>88</v>
      </c>
      <c r="H5975" t="s">
        <v>102</v>
      </c>
      <c r="I5975" t="s">
        <v>45</v>
      </c>
      <c r="J5975" t="s">
        <v>93</v>
      </c>
      <c r="K5975">
        <v>0.3</v>
      </c>
      <c r="L5975">
        <v>500</v>
      </c>
      <c r="M5975" t="s">
        <v>445</v>
      </c>
      <c r="N5975">
        <v>500</v>
      </c>
      <c r="O5975" t="s">
        <v>24</v>
      </c>
      <c r="P5975" cm="1">
        <f t="array" ref="P5975">IF(Q5975&gt;0,INDEX(Q5975:Q18109,MATCH(TRUE,INDEX(Q5975:Q18109="",,),0)-1),"")</f>
        <v>5</v>
      </c>
      <c r="Q5975">
        <f t="shared" si="138"/>
        <v>1</v>
      </c>
      <c r="R5975">
        <f>IF(P5975="","",0)</f>
        <v>0</v>
      </c>
    </row>
    <row r="5976" spans="1:18" x14ac:dyDescent="0.3">
      <c r="A5976" t="s">
        <v>791</v>
      </c>
      <c r="B5976" s="1">
        <v>38915</v>
      </c>
      <c r="C5976" t="s">
        <v>82</v>
      </c>
      <c r="D5976" t="s">
        <v>860</v>
      </c>
      <c r="E5976" t="s">
        <v>861</v>
      </c>
      <c r="G5976" s="6" t="s">
        <v>88</v>
      </c>
      <c r="H5976" t="s">
        <v>264</v>
      </c>
      <c r="I5976" t="s">
        <v>45</v>
      </c>
      <c r="J5976" t="s">
        <v>93</v>
      </c>
      <c r="K5976">
        <v>0.6</v>
      </c>
      <c r="L5976">
        <v>386.26</v>
      </c>
      <c r="M5976" t="s">
        <v>445</v>
      </c>
      <c r="N5976">
        <v>386.26</v>
      </c>
      <c r="O5976" t="s">
        <v>24</v>
      </c>
      <c r="P5976" cm="1">
        <f t="array" ref="P5976">IF(Q5976&gt;0,INDEX(Q5976:Q18110,MATCH(TRUE,INDEX(Q5976:Q18110="",,),0)-1),"")</f>
        <v>5</v>
      </c>
      <c r="Q5976">
        <f t="shared" si="138"/>
        <v>1</v>
      </c>
      <c r="R5976">
        <f>IF(P5976="","",0)</f>
        <v>0</v>
      </c>
    </row>
    <row r="5977" spans="1:18" x14ac:dyDescent="0.3">
      <c r="A5977" t="s">
        <v>791</v>
      </c>
      <c r="B5977" s="1">
        <v>38915</v>
      </c>
      <c r="C5977" t="s">
        <v>82</v>
      </c>
      <c r="D5977" t="s">
        <v>860</v>
      </c>
      <c r="E5977" t="s">
        <v>861</v>
      </c>
      <c r="G5977" s="6" t="s">
        <v>88</v>
      </c>
      <c r="H5977" t="s">
        <v>200</v>
      </c>
      <c r="I5977" t="s">
        <v>45</v>
      </c>
      <c r="J5977" t="s">
        <v>93</v>
      </c>
      <c r="K5977">
        <v>1.6</v>
      </c>
      <c r="L5977">
        <v>500</v>
      </c>
      <c r="M5977" t="s">
        <v>445</v>
      </c>
      <c r="N5977">
        <v>500</v>
      </c>
      <c r="O5977" t="s">
        <v>24</v>
      </c>
      <c r="P5977" cm="1">
        <f t="array" ref="P5977">IF(Q5977&gt;0,INDEX(Q5977:Q18111,MATCH(TRUE,INDEX(Q5977:Q18111="",,),0)-1),"")</f>
        <v>5</v>
      </c>
      <c r="Q5977">
        <f t="shared" si="138"/>
        <v>1</v>
      </c>
      <c r="R5977">
        <f>IF(P5977="","",0)</f>
        <v>0</v>
      </c>
    </row>
    <row r="5978" spans="1:18" x14ac:dyDescent="0.3">
      <c r="A5978" t="s">
        <v>791</v>
      </c>
      <c r="B5978" s="1">
        <v>38915</v>
      </c>
      <c r="C5978" t="s">
        <v>82</v>
      </c>
      <c r="D5978" t="s">
        <v>860</v>
      </c>
      <c r="E5978" t="s">
        <v>861</v>
      </c>
      <c r="G5978" s="6" t="s">
        <v>88</v>
      </c>
      <c r="H5978" t="s">
        <v>116</v>
      </c>
      <c r="I5978" t="s">
        <v>21</v>
      </c>
      <c r="J5978" t="s">
        <v>73</v>
      </c>
      <c r="K5978">
        <v>12</v>
      </c>
      <c r="L5978">
        <v>21.12</v>
      </c>
      <c r="M5978" t="s">
        <v>445</v>
      </c>
      <c r="N5978">
        <v>21.12</v>
      </c>
      <c r="O5978" t="s">
        <v>24</v>
      </c>
      <c r="P5978" cm="1">
        <f t="array" ref="P5978">IF(Q5978&gt;0,INDEX(Q5978:Q18112,MATCH(TRUE,INDEX(Q5978:Q18112="",,),0)-1),"")</f>
        <v>5</v>
      </c>
      <c r="Q5978">
        <f t="shared" si="138"/>
        <v>1</v>
      </c>
      <c r="R5978">
        <f>IF(P5978="","",0)</f>
        <v>0</v>
      </c>
    </row>
    <row r="5979" spans="1:18" x14ac:dyDescent="0.3">
      <c r="A5979" t="s">
        <v>791</v>
      </c>
      <c r="B5979" s="1">
        <v>38915</v>
      </c>
      <c r="C5979" t="s">
        <v>82</v>
      </c>
      <c r="D5979" t="s">
        <v>860</v>
      </c>
      <c r="E5979" t="s">
        <v>861</v>
      </c>
      <c r="G5979" t="s">
        <v>19</v>
      </c>
      <c r="H5979" t="s">
        <v>85</v>
      </c>
      <c r="I5979" t="s">
        <v>45</v>
      </c>
      <c r="J5979" t="s">
        <v>93</v>
      </c>
      <c r="K5979">
        <v>12.1</v>
      </c>
      <c r="L5979">
        <v>117.46</v>
      </c>
      <c r="M5979" t="s">
        <v>794</v>
      </c>
      <c r="N5979">
        <v>150</v>
      </c>
      <c r="P5979" cm="1">
        <f t="array" ref="P5979">IF(Q5979&gt;0,INDEX(Q5979:Q18113,MATCH(TRUE,INDEX(Q5979:Q18113="",,),0)-1),"")</f>
        <v>5</v>
      </c>
      <c r="Q5979">
        <f t="shared" si="138"/>
        <v>2</v>
      </c>
      <c r="R5979">
        <f>IF(P5979="","",0)</f>
        <v>0</v>
      </c>
    </row>
    <row r="5980" spans="1:18" x14ac:dyDescent="0.3">
      <c r="A5980" t="s">
        <v>791</v>
      </c>
      <c r="B5980" s="1">
        <v>38915</v>
      </c>
      <c r="C5980" t="s">
        <v>82</v>
      </c>
      <c r="D5980" t="s">
        <v>860</v>
      </c>
      <c r="E5980" t="s">
        <v>861</v>
      </c>
      <c r="G5980" t="s">
        <v>19</v>
      </c>
      <c r="H5980" t="s">
        <v>72</v>
      </c>
      <c r="I5980" t="s">
        <v>21</v>
      </c>
      <c r="J5980" t="s">
        <v>73</v>
      </c>
      <c r="K5980">
        <v>567.6</v>
      </c>
      <c r="L5980">
        <v>20.2</v>
      </c>
      <c r="M5980" t="s">
        <v>794</v>
      </c>
      <c r="N5980">
        <v>28.25</v>
      </c>
      <c r="P5980" cm="1">
        <f t="array" ref="P5980">IF(Q5980&gt;0,INDEX(Q5980:Q18114,MATCH(TRUE,INDEX(Q5980:Q18114="",,),0)-1),"")</f>
        <v>5</v>
      </c>
      <c r="Q5980">
        <f t="shared" si="138"/>
        <v>2</v>
      </c>
      <c r="R5980">
        <f>IF(P5980="","",0)</f>
        <v>0</v>
      </c>
    </row>
    <row r="5981" spans="1:18" x14ac:dyDescent="0.3">
      <c r="A5981" t="s">
        <v>791</v>
      </c>
      <c r="B5981" s="1">
        <v>38915</v>
      </c>
      <c r="C5981" t="s">
        <v>82</v>
      </c>
      <c r="D5981" t="s">
        <v>860</v>
      </c>
      <c r="E5981" t="s">
        <v>861</v>
      </c>
      <c r="G5981" s="6" t="s">
        <v>88</v>
      </c>
      <c r="H5981" t="s">
        <v>102</v>
      </c>
      <c r="I5981" t="s">
        <v>45</v>
      </c>
      <c r="J5981" t="s">
        <v>93</v>
      </c>
      <c r="K5981">
        <v>0.3</v>
      </c>
      <c r="L5981">
        <v>500</v>
      </c>
      <c r="M5981" t="s">
        <v>794</v>
      </c>
      <c r="N5981">
        <v>500</v>
      </c>
      <c r="P5981" cm="1">
        <f t="array" ref="P5981">IF(Q5981&gt;0,INDEX(Q5981:Q18115,MATCH(TRUE,INDEX(Q5981:Q18115="",,),0)-1),"")</f>
        <v>5</v>
      </c>
      <c r="Q5981">
        <f t="shared" si="138"/>
        <v>2</v>
      </c>
      <c r="R5981">
        <f>IF(P5981="","",0)</f>
        <v>0</v>
      </c>
    </row>
    <row r="5982" spans="1:18" x14ac:dyDescent="0.3">
      <c r="A5982" t="s">
        <v>791</v>
      </c>
      <c r="B5982" s="1">
        <v>38915</v>
      </c>
      <c r="C5982" t="s">
        <v>82</v>
      </c>
      <c r="D5982" t="s">
        <v>860</v>
      </c>
      <c r="E5982" t="s">
        <v>861</v>
      </c>
      <c r="G5982" s="6" t="s">
        <v>88</v>
      </c>
      <c r="H5982" t="s">
        <v>264</v>
      </c>
      <c r="I5982" t="s">
        <v>45</v>
      </c>
      <c r="J5982" t="s">
        <v>93</v>
      </c>
      <c r="K5982">
        <v>0.6</v>
      </c>
      <c r="L5982">
        <v>386.26</v>
      </c>
      <c r="M5982" t="s">
        <v>794</v>
      </c>
      <c r="N5982">
        <v>386.26</v>
      </c>
      <c r="P5982" cm="1">
        <f t="array" ref="P5982">IF(Q5982&gt;0,INDEX(Q5982:Q18116,MATCH(TRUE,INDEX(Q5982:Q18116="",,),0)-1),"")</f>
        <v>5</v>
      </c>
      <c r="Q5982">
        <f t="shared" si="138"/>
        <v>2</v>
      </c>
      <c r="R5982">
        <f>IF(P5982="","",0)</f>
        <v>0</v>
      </c>
    </row>
    <row r="5983" spans="1:18" x14ac:dyDescent="0.3">
      <c r="A5983" t="s">
        <v>791</v>
      </c>
      <c r="B5983" s="1">
        <v>38915</v>
      </c>
      <c r="C5983" t="s">
        <v>82</v>
      </c>
      <c r="D5983" t="s">
        <v>860</v>
      </c>
      <c r="E5983" t="s">
        <v>861</v>
      </c>
      <c r="G5983" s="6" t="s">
        <v>88</v>
      </c>
      <c r="H5983" t="s">
        <v>200</v>
      </c>
      <c r="I5983" t="s">
        <v>45</v>
      </c>
      <c r="J5983" t="s">
        <v>93</v>
      </c>
      <c r="K5983">
        <v>1.6</v>
      </c>
      <c r="L5983">
        <v>500</v>
      </c>
      <c r="M5983" t="s">
        <v>794</v>
      </c>
      <c r="N5983">
        <v>500</v>
      </c>
      <c r="P5983" cm="1">
        <f t="array" ref="P5983">IF(Q5983&gt;0,INDEX(Q5983:Q18117,MATCH(TRUE,INDEX(Q5983:Q18117="",,),0)-1),"")</f>
        <v>5</v>
      </c>
      <c r="Q5983">
        <f t="shared" si="138"/>
        <v>2</v>
      </c>
      <c r="R5983">
        <f>IF(P5983="","",0)</f>
        <v>0</v>
      </c>
    </row>
    <row r="5984" spans="1:18" x14ac:dyDescent="0.3">
      <c r="A5984" t="s">
        <v>791</v>
      </c>
      <c r="B5984" s="1">
        <v>38915</v>
      </c>
      <c r="C5984" t="s">
        <v>82</v>
      </c>
      <c r="D5984" t="s">
        <v>860</v>
      </c>
      <c r="E5984" t="s">
        <v>861</v>
      </c>
      <c r="G5984" s="6" t="s">
        <v>88</v>
      </c>
      <c r="H5984" t="s">
        <v>116</v>
      </c>
      <c r="I5984" t="s">
        <v>21</v>
      </c>
      <c r="J5984" t="s">
        <v>73</v>
      </c>
      <c r="K5984">
        <v>12</v>
      </c>
      <c r="L5984">
        <v>21.12</v>
      </c>
      <c r="M5984" t="s">
        <v>794</v>
      </c>
      <c r="N5984">
        <v>21.12</v>
      </c>
      <c r="P5984" cm="1">
        <f t="array" ref="P5984">IF(Q5984&gt;0,INDEX(Q5984:Q18118,MATCH(TRUE,INDEX(Q5984:Q18118="",,),0)-1),"")</f>
        <v>5</v>
      </c>
      <c r="Q5984">
        <f t="shared" si="138"/>
        <v>2</v>
      </c>
      <c r="R5984">
        <f>IF(P5984="","",0)</f>
        <v>0</v>
      </c>
    </row>
    <row r="5985" spans="1:18" x14ac:dyDescent="0.3">
      <c r="A5985" t="s">
        <v>791</v>
      </c>
      <c r="B5985" s="1">
        <v>38915</v>
      </c>
      <c r="C5985" t="s">
        <v>82</v>
      </c>
      <c r="D5985" t="s">
        <v>860</v>
      </c>
      <c r="E5985" t="s">
        <v>861</v>
      </c>
      <c r="G5985" t="s">
        <v>19</v>
      </c>
      <c r="H5985" t="s">
        <v>85</v>
      </c>
      <c r="I5985" t="s">
        <v>45</v>
      </c>
      <c r="J5985" t="s">
        <v>93</v>
      </c>
      <c r="K5985">
        <v>12.1</v>
      </c>
      <c r="L5985">
        <v>117.46</v>
      </c>
      <c r="M5985" t="s">
        <v>582</v>
      </c>
      <c r="N5985">
        <v>127</v>
      </c>
      <c r="P5985" cm="1">
        <f t="array" ref="P5985">IF(Q5985&gt;0,INDEX(Q5985:Q18119,MATCH(TRUE,INDEX(Q5985:Q18119="",,),0)-1),"")</f>
        <v>5</v>
      </c>
      <c r="Q5985">
        <f t="shared" si="138"/>
        <v>3</v>
      </c>
      <c r="R5985">
        <f>IF(P5985="","",0)</f>
        <v>0</v>
      </c>
    </row>
    <row r="5986" spans="1:18" x14ac:dyDescent="0.3">
      <c r="A5986" t="s">
        <v>791</v>
      </c>
      <c r="B5986" s="1">
        <v>38915</v>
      </c>
      <c r="C5986" t="s">
        <v>82</v>
      </c>
      <c r="D5986" t="s">
        <v>860</v>
      </c>
      <c r="E5986" t="s">
        <v>861</v>
      </c>
      <c r="G5986" t="s">
        <v>19</v>
      </c>
      <c r="H5986" t="s">
        <v>72</v>
      </c>
      <c r="I5986" t="s">
        <v>21</v>
      </c>
      <c r="J5986" t="s">
        <v>73</v>
      </c>
      <c r="K5986">
        <v>567.6</v>
      </c>
      <c r="L5986">
        <v>20.2</v>
      </c>
      <c r="M5986" t="s">
        <v>582</v>
      </c>
      <c r="N5986">
        <v>27.33</v>
      </c>
      <c r="P5986" cm="1">
        <f t="array" ref="P5986">IF(Q5986&gt;0,INDEX(Q5986:Q18120,MATCH(TRUE,INDEX(Q5986:Q18120="",,),0)-1),"")</f>
        <v>5</v>
      </c>
      <c r="Q5986">
        <f t="shared" si="138"/>
        <v>3</v>
      </c>
      <c r="R5986">
        <f>IF(P5986="","",0)</f>
        <v>0</v>
      </c>
    </row>
    <row r="5987" spans="1:18" x14ac:dyDescent="0.3">
      <c r="A5987" t="s">
        <v>791</v>
      </c>
      <c r="B5987" s="1">
        <v>38915</v>
      </c>
      <c r="C5987" t="s">
        <v>82</v>
      </c>
      <c r="D5987" t="s">
        <v>860</v>
      </c>
      <c r="E5987" t="s">
        <v>861</v>
      </c>
      <c r="G5987" s="6" t="s">
        <v>88</v>
      </c>
      <c r="H5987" t="s">
        <v>102</v>
      </c>
      <c r="I5987" t="s">
        <v>45</v>
      </c>
      <c r="J5987" t="s">
        <v>93</v>
      </c>
      <c r="K5987">
        <v>0.3</v>
      </c>
      <c r="L5987">
        <v>500</v>
      </c>
      <c r="M5987" t="s">
        <v>582</v>
      </c>
      <c r="N5987">
        <v>500</v>
      </c>
      <c r="P5987" cm="1">
        <f t="array" ref="P5987">IF(Q5987&gt;0,INDEX(Q5987:Q18121,MATCH(TRUE,INDEX(Q5987:Q18121="",,),0)-1),"")</f>
        <v>5</v>
      </c>
      <c r="Q5987">
        <f t="shared" si="138"/>
        <v>3</v>
      </c>
      <c r="R5987">
        <f>IF(P5987="","",0)</f>
        <v>0</v>
      </c>
    </row>
    <row r="5988" spans="1:18" x14ac:dyDescent="0.3">
      <c r="A5988" t="s">
        <v>791</v>
      </c>
      <c r="B5988" s="1">
        <v>38915</v>
      </c>
      <c r="C5988" t="s">
        <v>82</v>
      </c>
      <c r="D5988" t="s">
        <v>860</v>
      </c>
      <c r="E5988" t="s">
        <v>861</v>
      </c>
      <c r="G5988" s="6" t="s">
        <v>88</v>
      </c>
      <c r="H5988" t="s">
        <v>264</v>
      </c>
      <c r="I5988" t="s">
        <v>45</v>
      </c>
      <c r="J5988" t="s">
        <v>93</v>
      </c>
      <c r="K5988">
        <v>0.6</v>
      </c>
      <c r="L5988">
        <v>386.26</v>
      </c>
      <c r="M5988" t="s">
        <v>582</v>
      </c>
      <c r="N5988">
        <v>386.26</v>
      </c>
      <c r="P5988" cm="1">
        <f t="array" ref="P5988">IF(Q5988&gt;0,INDEX(Q5988:Q18122,MATCH(TRUE,INDEX(Q5988:Q18122="",,),0)-1),"")</f>
        <v>5</v>
      </c>
      <c r="Q5988">
        <f t="shared" si="138"/>
        <v>3</v>
      </c>
      <c r="R5988">
        <f>IF(P5988="","",0)</f>
        <v>0</v>
      </c>
    </row>
    <row r="5989" spans="1:18" x14ac:dyDescent="0.3">
      <c r="A5989" t="s">
        <v>791</v>
      </c>
      <c r="B5989" s="1">
        <v>38915</v>
      </c>
      <c r="C5989" t="s">
        <v>82</v>
      </c>
      <c r="D5989" t="s">
        <v>860</v>
      </c>
      <c r="E5989" t="s">
        <v>861</v>
      </c>
      <c r="G5989" s="6" t="s">
        <v>88</v>
      </c>
      <c r="H5989" t="s">
        <v>200</v>
      </c>
      <c r="I5989" t="s">
        <v>45</v>
      </c>
      <c r="J5989" t="s">
        <v>93</v>
      </c>
      <c r="K5989">
        <v>1.6</v>
      </c>
      <c r="L5989">
        <v>500</v>
      </c>
      <c r="M5989" t="s">
        <v>582</v>
      </c>
      <c r="N5989">
        <v>500</v>
      </c>
      <c r="P5989" cm="1">
        <f t="array" ref="P5989">IF(Q5989&gt;0,INDEX(Q5989:Q18123,MATCH(TRUE,INDEX(Q5989:Q18123="",,),0)-1),"")</f>
        <v>5</v>
      </c>
      <c r="Q5989">
        <f t="shared" si="138"/>
        <v>3</v>
      </c>
      <c r="R5989">
        <f>IF(P5989="","",0)</f>
        <v>0</v>
      </c>
    </row>
    <row r="5990" spans="1:18" x14ac:dyDescent="0.3">
      <c r="A5990" t="s">
        <v>791</v>
      </c>
      <c r="B5990" s="1">
        <v>38915</v>
      </c>
      <c r="C5990" t="s">
        <v>82</v>
      </c>
      <c r="D5990" t="s">
        <v>860</v>
      </c>
      <c r="E5990" t="s">
        <v>861</v>
      </c>
      <c r="G5990" s="6" t="s">
        <v>88</v>
      </c>
      <c r="H5990" t="s">
        <v>116</v>
      </c>
      <c r="I5990" t="s">
        <v>21</v>
      </c>
      <c r="J5990" t="s">
        <v>73</v>
      </c>
      <c r="K5990">
        <v>12</v>
      </c>
      <c r="L5990">
        <v>21.12</v>
      </c>
      <c r="M5990" t="s">
        <v>582</v>
      </c>
      <c r="N5990">
        <v>21.12</v>
      </c>
      <c r="P5990" cm="1">
        <f t="array" ref="P5990">IF(Q5990&gt;0,INDEX(Q5990:Q18124,MATCH(TRUE,INDEX(Q5990:Q18124="",,),0)-1),"")</f>
        <v>5</v>
      </c>
      <c r="Q5990">
        <f t="shared" si="138"/>
        <v>3</v>
      </c>
      <c r="R5990">
        <f>IF(P5990="","",0)</f>
        <v>0</v>
      </c>
    </row>
    <row r="5991" spans="1:18" x14ac:dyDescent="0.3">
      <c r="A5991" t="s">
        <v>791</v>
      </c>
      <c r="B5991" s="1">
        <v>38915</v>
      </c>
      <c r="C5991" t="s">
        <v>82</v>
      </c>
      <c r="D5991" t="s">
        <v>860</v>
      </c>
      <c r="E5991" t="s">
        <v>861</v>
      </c>
      <c r="G5991" t="s">
        <v>19</v>
      </c>
      <c r="H5991" t="s">
        <v>85</v>
      </c>
      <c r="I5991" t="s">
        <v>45</v>
      </c>
      <c r="J5991" t="s">
        <v>93</v>
      </c>
      <c r="K5991">
        <v>12.1</v>
      </c>
      <c r="L5991">
        <v>117.46</v>
      </c>
      <c r="M5991" t="s">
        <v>813</v>
      </c>
      <c r="N5991">
        <v>126</v>
      </c>
      <c r="P5991" cm="1">
        <f t="array" ref="P5991">IF(Q5991&gt;0,INDEX(Q5991:Q18125,MATCH(TRUE,INDEX(Q5991:Q18125="",,),0)-1),"")</f>
        <v>5</v>
      </c>
      <c r="Q5991">
        <f t="shared" si="138"/>
        <v>4</v>
      </c>
      <c r="R5991">
        <f>IF(P5991="","",0)</f>
        <v>0</v>
      </c>
    </row>
    <row r="5992" spans="1:18" x14ac:dyDescent="0.3">
      <c r="A5992" t="s">
        <v>791</v>
      </c>
      <c r="B5992" s="1">
        <v>38915</v>
      </c>
      <c r="C5992" t="s">
        <v>82</v>
      </c>
      <c r="D5992" t="s">
        <v>860</v>
      </c>
      <c r="E5992" t="s">
        <v>861</v>
      </c>
      <c r="G5992" t="s">
        <v>19</v>
      </c>
      <c r="H5992" t="s">
        <v>72</v>
      </c>
      <c r="I5992" t="s">
        <v>21</v>
      </c>
      <c r="J5992" t="s">
        <v>73</v>
      </c>
      <c r="K5992">
        <v>567.6</v>
      </c>
      <c r="L5992">
        <v>20.2</v>
      </c>
      <c r="M5992" t="s">
        <v>813</v>
      </c>
      <c r="N5992">
        <v>25.07</v>
      </c>
      <c r="P5992" cm="1">
        <f t="array" ref="P5992">IF(Q5992&gt;0,INDEX(Q5992:Q18126,MATCH(TRUE,INDEX(Q5992:Q18126="",,),0)-1),"")</f>
        <v>5</v>
      </c>
      <c r="Q5992">
        <f t="shared" si="138"/>
        <v>4</v>
      </c>
      <c r="R5992">
        <f>IF(P5992="","",0)</f>
        <v>0</v>
      </c>
    </row>
    <row r="5993" spans="1:18" x14ac:dyDescent="0.3">
      <c r="A5993" t="s">
        <v>791</v>
      </c>
      <c r="B5993" s="1">
        <v>38915</v>
      </c>
      <c r="C5993" t="s">
        <v>82</v>
      </c>
      <c r="D5993" t="s">
        <v>860</v>
      </c>
      <c r="E5993" t="s">
        <v>861</v>
      </c>
      <c r="G5993" s="6" t="s">
        <v>88</v>
      </c>
      <c r="H5993" t="s">
        <v>102</v>
      </c>
      <c r="I5993" t="s">
        <v>45</v>
      </c>
      <c r="J5993" t="s">
        <v>93</v>
      </c>
      <c r="K5993">
        <v>0.3</v>
      </c>
      <c r="L5993">
        <v>500</v>
      </c>
      <c r="M5993" t="s">
        <v>813</v>
      </c>
      <c r="N5993">
        <v>500</v>
      </c>
      <c r="P5993" cm="1">
        <f t="array" ref="P5993">IF(Q5993&gt;0,INDEX(Q5993:Q18127,MATCH(TRUE,INDEX(Q5993:Q18127="",,),0)-1),"")</f>
        <v>5</v>
      </c>
      <c r="Q5993">
        <f t="shared" si="138"/>
        <v>4</v>
      </c>
      <c r="R5993">
        <f>IF(P5993="","",0)</f>
        <v>0</v>
      </c>
    </row>
    <row r="5994" spans="1:18" x14ac:dyDescent="0.3">
      <c r="A5994" t="s">
        <v>791</v>
      </c>
      <c r="B5994" s="1">
        <v>38915</v>
      </c>
      <c r="C5994" t="s">
        <v>82</v>
      </c>
      <c r="D5994" t="s">
        <v>860</v>
      </c>
      <c r="E5994" t="s">
        <v>861</v>
      </c>
      <c r="G5994" s="6" t="s">
        <v>88</v>
      </c>
      <c r="H5994" t="s">
        <v>264</v>
      </c>
      <c r="I5994" t="s">
        <v>45</v>
      </c>
      <c r="J5994" t="s">
        <v>93</v>
      </c>
      <c r="K5994">
        <v>0.6</v>
      </c>
      <c r="L5994">
        <v>386.26</v>
      </c>
      <c r="M5994" t="s">
        <v>813</v>
      </c>
      <c r="N5994">
        <v>386.26</v>
      </c>
      <c r="P5994" cm="1">
        <f t="array" ref="P5994">IF(Q5994&gt;0,INDEX(Q5994:Q18128,MATCH(TRUE,INDEX(Q5994:Q18128="",,),0)-1),"")</f>
        <v>5</v>
      </c>
      <c r="Q5994">
        <f t="shared" si="138"/>
        <v>4</v>
      </c>
      <c r="R5994">
        <f>IF(P5994="","",0)</f>
        <v>0</v>
      </c>
    </row>
    <row r="5995" spans="1:18" x14ac:dyDescent="0.3">
      <c r="A5995" t="s">
        <v>791</v>
      </c>
      <c r="B5995" s="1">
        <v>38915</v>
      </c>
      <c r="C5995" t="s">
        <v>82</v>
      </c>
      <c r="D5995" t="s">
        <v>860</v>
      </c>
      <c r="E5995" t="s">
        <v>861</v>
      </c>
      <c r="G5995" s="6" t="s">
        <v>88</v>
      </c>
      <c r="H5995" t="s">
        <v>200</v>
      </c>
      <c r="I5995" t="s">
        <v>45</v>
      </c>
      <c r="J5995" t="s">
        <v>93</v>
      </c>
      <c r="K5995">
        <v>1.6</v>
      </c>
      <c r="L5995">
        <v>500</v>
      </c>
      <c r="M5995" t="s">
        <v>813</v>
      </c>
      <c r="N5995">
        <v>500</v>
      </c>
      <c r="P5995" cm="1">
        <f t="array" ref="P5995">IF(Q5995&gt;0,INDEX(Q5995:Q18129,MATCH(TRUE,INDEX(Q5995:Q18129="",,),0)-1),"")</f>
        <v>5</v>
      </c>
      <c r="Q5995">
        <f t="shared" si="138"/>
        <v>4</v>
      </c>
      <c r="R5995">
        <f>IF(P5995="","",0)</f>
        <v>0</v>
      </c>
    </row>
    <row r="5996" spans="1:18" x14ac:dyDescent="0.3">
      <c r="A5996" t="s">
        <v>791</v>
      </c>
      <c r="B5996" s="1">
        <v>38915</v>
      </c>
      <c r="C5996" t="s">
        <v>82</v>
      </c>
      <c r="D5996" t="s">
        <v>860</v>
      </c>
      <c r="E5996" t="s">
        <v>861</v>
      </c>
      <c r="G5996" s="6" t="s">
        <v>88</v>
      </c>
      <c r="H5996" t="s">
        <v>116</v>
      </c>
      <c r="I5996" t="s">
        <v>21</v>
      </c>
      <c r="J5996" t="s">
        <v>73</v>
      </c>
      <c r="K5996">
        <v>12</v>
      </c>
      <c r="L5996">
        <v>21.12</v>
      </c>
      <c r="M5996" t="s">
        <v>813</v>
      </c>
      <c r="N5996">
        <v>21.12</v>
      </c>
      <c r="P5996" cm="1">
        <f t="array" ref="P5996">IF(Q5996&gt;0,INDEX(Q5996:Q18130,MATCH(TRUE,INDEX(Q5996:Q18130="",,),0)-1),"")</f>
        <v>5</v>
      </c>
      <c r="Q5996">
        <f t="shared" si="138"/>
        <v>4</v>
      </c>
      <c r="R5996">
        <f>IF(P5996="","",0)</f>
        <v>0</v>
      </c>
    </row>
    <row r="5997" spans="1:18" x14ac:dyDescent="0.3">
      <c r="A5997" t="s">
        <v>791</v>
      </c>
      <c r="B5997" s="1">
        <v>38915</v>
      </c>
      <c r="C5997" t="s">
        <v>82</v>
      </c>
      <c r="D5997" t="s">
        <v>860</v>
      </c>
      <c r="E5997" t="s">
        <v>861</v>
      </c>
      <c r="G5997" t="s">
        <v>19</v>
      </c>
      <c r="H5997" t="s">
        <v>85</v>
      </c>
      <c r="I5997" t="s">
        <v>45</v>
      </c>
      <c r="J5997" t="s">
        <v>93</v>
      </c>
      <c r="K5997">
        <v>12.1</v>
      </c>
      <c r="L5997">
        <v>117.46</v>
      </c>
      <c r="M5997" t="s">
        <v>272</v>
      </c>
      <c r="N5997">
        <v>119</v>
      </c>
      <c r="P5997" cm="1">
        <f t="array" ref="P5997">IF(Q5997&gt;0,INDEX(Q5997:Q18131,MATCH(TRUE,INDEX(Q5997:Q18131="",,),0)-1),"")</f>
        <v>5</v>
      </c>
      <c r="Q5997">
        <f t="shared" si="138"/>
        <v>5</v>
      </c>
      <c r="R5997">
        <f>IF(P5997="","",0)</f>
        <v>0</v>
      </c>
    </row>
    <row r="5998" spans="1:18" x14ac:dyDescent="0.3">
      <c r="A5998" t="s">
        <v>791</v>
      </c>
      <c r="B5998" s="1">
        <v>38915</v>
      </c>
      <c r="C5998" t="s">
        <v>82</v>
      </c>
      <c r="D5998" t="s">
        <v>860</v>
      </c>
      <c r="E5998" t="s">
        <v>861</v>
      </c>
      <c r="G5998" t="s">
        <v>19</v>
      </c>
      <c r="H5998" t="s">
        <v>72</v>
      </c>
      <c r="I5998" t="s">
        <v>21</v>
      </c>
      <c r="J5998" t="s">
        <v>73</v>
      </c>
      <c r="K5998">
        <v>567.6</v>
      </c>
      <c r="L5998">
        <v>20.2</v>
      </c>
      <c r="M5998" t="s">
        <v>272</v>
      </c>
      <c r="N5998">
        <v>20.25</v>
      </c>
      <c r="P5998" cm="1">
        <f t="array" ref="P5998">IF(Q5998&gt;0,INDEX(Q5998:Q18132,MATCH(TRUE,INDEX(Q5998:Q18132="",,),0)-1),"")</f>
        <v>5</v>
      </c>
      <c r="Q5998">
        <f t="shared" si="138"/>
        <v>5</v>
      </c>
      <c r="R5998">
        <f>IF(P5998="","",0)</f>
        <v>0</v>
      </c>
    </row>
    <row r="5999" spans="1:18" x14ac:dyDescent="0.3">
      <c r="A5999" t="s">
        <v>791</v>
      </c>
      <c r="B5999" s="1">
        <v>38915</v>
      </c>
      <c r="C5999" t="s">
        <v>82</v>
      </c>
      <c r="D5999" t="s">
        <v>860</v>
      </c>
      <c r="E5999" t="s">
        <v>861</v>
      </c>
      <c r="G5999" s="6" t="s">
        <v>88</v>
      </c>
      <c r="H5999" t="s">
        <v>102</v>
      </c>
      <c r="I5999" t="s">
        <v>45</v>
      </c>
      <c r="J5999" t="s">
        <v>93</v>
      </c>
      <c r="K5999">
        <v>0.3</v>
      </c>
      <c r="L5999">
        <v>500</v>
      </c>
      <c r="M5999" t="s">
        <v>272</v>
      </c>
      <c r="N5999">
        <v>500</v>
      </c>
      <c r="P5999" cm="1">
        <f t="array" ref="P5999">IF(Q5999&gt;0,INDEX(Q5999:Q18133,MATCH(TRUE,INDEX(Q5999:Q18133="",,),0)-1),"")</f>
        <v>5</v>
      </c>
      <c r="Q5999">
        <f t="shared" si="138"/>
        <v>5</v>
      </c>
      <c r="R5999">
        <f>IF(P5999="","",0)</f>
        <v>0</v>
      </c>
    </row>
    <row r="6000" spans="1:18" x14ac:dyDescent="0.3">
      <c r="A6000" t="s">
        <v>791</v>
      </c>
      <c r="B6000" s="1">
        <v>38915</v>
      </c>
      <c r="C6000" t="s">
        <v>82</v>
      </c>
      <c r="D6000" t="s">
        <v>860</v>
      </c>
      <c r="E6000" t="s">
        <v>861</v>
      </c>
      <c r="G6000" s="6" t="s">
        <v>88</v>
      </c>
      <c r="H6000" t="s">
        <v>264</v>
      </c>
      <c r="I6000" t="s">
        <v>45</v>
      </c>
      <c r="J6000" t="s">
        <v>93</v>
      </c>
      <c r="K6000">
        <v>0.6</v>
      </c>
      <c r="L6000">
        <v>386.26</v>
      </c>
      <c r="M6000" t="s">
        <v>272</v>
      </c>
      <c r="N6000">
        <v>386.26</v>
      </c>
      <c r="P6000" cm="1">
        <f t="array" ref="P6000">IF(Q6000&gt;0,INDEX(Q6000:Q18134,MATCH(TRUE,INDEX(Q6000:Q18134="",,),0)-1),"")</f>
        <v>5</v>
      </c>
      <c r="Q6000">
        <f t="shared" si="138"/>
        <v>5</v>
      </c>
      <c r="R6000">
        <f>IF(P6000="","",0)</f>
        <v>0</v>
      </c>
    </row>
    <row r="6001" spans="1:18" x14ac:dyDescent="0.3">
      <c r="A6001" t="s">
        <v>791</v>
      </c>
      <c r="B6001" s="1">
        <v>38915</v>
      </c>
      <c r="C6001" t="s">
        <v>82</v>
      </c>
      <c r="D6001" t="s">
        <v>860</v>
      </c>
      <c r="E6001" t="s">
        <v>861</v>
      </c>
      <c r="G6001" s="6" t="s">
        <v>88</v>
      </c>
      <c r="H6001" t="s">
        <v>200</v>
      </c>
      <c r="I6001" t="s">
        <v>45</v>
      </c>
      <c r="J6001" t="s">
        <v>93</v>
      </c>
      <c r="K6001">
        <v>1.6</v>
      </c>
      <c r="L6001">
        <v>500</v>
      </c>
      <c r="M6001" t="s">
        <v>272</v>
      </c>
      <c r="N6001">
        <v>500</v>
      </c>
      <c r="P6001" cm="1">
        <f t="array" ref="P6001">IF(Q6001&gt;0,INDEX(Q6001:Q18135,MATCH(TRUE,INDEX(Q6001:Q18135="",,),0)-1),"")</f>
        <v>5</v>
      </c>
      <c r="Q6001">
        <f t="shared" si="138"/>
        <v>5</v>
      </c>
      <c r="R6001">
        <f>IF(P6001="","",0)</f>
        <v>0</v>
      </c>
    </row>
    <row r="6002" spans="1:18" x14ac:dyDescent="0.3">
      <c r="A6002" t="s">
        <v>791</v>
      </c>
      <c r="B6002" s="1">
        <v>38915</v>
      </c>
      <c r="C6002" t="s">
        <v>82</v>
      </c>
      <c r="D6002" t="s">
        <v>860</v>
      </c>
      <c r="E6002" t="s">
        <v>861</v>
      </c>
      <c r="G6002" s="6" t="s">
        <v>88</v>
      </c>
      <c r="H6002" t="s">
        <v>116</v>
      </c>
      <c r="I6002" t="s">
        <v>21</v>
      </c>
      <c r="J6002" t="s">
        <v>73</v>
      </c>
      <c r="K6002">
        <v>12</v>
      </c>
      <c r="L6002">
        <v>21.12</v>
      </c>
      <c r="M6002" t="s">
        <v>272</v>
      </c>
      <c r="N6002">
        <v>21.12</v>
      </c>
      <c r="P6002" cm="1">
        <f t="array" ref="P6002">IF(Q6002&gt;0,INDEX(Q6002:Q18136,MATCH(TRUE,INDEX(Q6002:Q18136="",,),0)-1),"")</f>
        <v>5</v>
      </c>
      <c r="Q6002">
        <f t="shared" si="138"/>
        <v>5</v>
      </c>
      <c r="R6002">
        <f>IF(P6002="","",0)</f>
        <v>0</v>
      </c>
    </row>
    <row r="6003" spans="1:18" x14ac:dyDescent="0.3">
      <c r="P6003" t="str" cm="1">
        <f t="array" ref="P6003">IF(Q6003&gt;0,INDEX(Q6003:Q18137,MATCH(TRUE,INDEX(Q6003:Q18137="",,),0)-1),"")</f>
        <v/>
      </c>
      <c r="R6003" t="str">
        <f>IF(P6003="","",0)</f>
        <v/>
      </c>
    </row>
    <row r="6004" spans="1:18" x14ac:dyDescent="0.3">
      <c r="A6004" t="s">
        <v>791</v>
      </c>
      <c r="B6004" s="1">
        <v>38628</v>
      </c>
      <c r="C6004" t="s">
        <v>82</v>
      </c>
      <c r="D6004" t="s">
        <v>862</v>
      </c>
      <c r="E6004" t="s">
        <v>863</v>
      </c>
      <c r="G6004" t="s">
        <v>19</v>
      </c>
      <c r="H6004" t="s">
        <v>102</v>
      </c>
      <c r="I6004" t="s">
        <v>45</v>
      </c>
      <c r="J6004" t="s">
        <v>93</v>
      </c>
      <c r="K6004">
        <v>69.900000000000006</v>
      </c>
      <c r="L6004">
        <v>324</v>
      </c>
      <c r="M6004" t="s">
        <v>859</v>
      </c>
      <c r="N6004">
        <v>613.33000000000004</v>
      </c>
      <c r="O6004" t="s">
        <v>24</v>
      </c>
      <c r="P6004" cm="1">
        <f t="array" ref="P6004">IF(Q6004&gt;0,INDEX(Q6004:Q18138,MATCH(TRUE,INDEX(Q6004:Q18138="",,),0)-1),"")</f>
        <v>9</v>
      </c>
      <c r="Q6004">
        <f>INT((ROW()-6004)/7)+1</f>
        <v>1</v>
      </c>
      <c r="R6004">
        <f>IF(P6004="","",0)</f>
        <v>0</v>
      </c>
    </row>
    <row r="6005" spans="1:18" x14ac:dyDescent="0.3">
      <c r="A6005" t="s">
        <v>791</v>
      </c>
      <c r="B6005" s="1">
        <v>38628</v>
      </c>
      <c r="C6005" t="s">
        <v>82</v>
      </c>
      <c r="D6005" t="s">
        <v>862</v>
      </c>
      <c r="E6005" t="s">
        <v>863</v>
      </c>
      <c r="G6005" t="s">
        <v>19</v>
      </c>
      <c r="H6005" t="s">
        <v>85</v>
      </c>
      <c r="I6005" t="s">
        <v>45</v>
      </c>
      <c r="J6005" t="s">
        <v>93</v>
      </c>
      <c r="K6005">
        <v>23.2</v>
      </c>
      <c r="L6005">
        <v>120</v>
      </c>
      <c r="M6005" t="s">
        <v>859</v>
      </c>
      <c r="N6005">
        <v>168.75</v>
      </c>
      <c r="O6005" t="s">
        <v>24</v>
      </c>
      <c r="P6005" cm="1">
        <f t="array" ref="P6005">IF(Q6005&gt;0,INDEX(Q6005:Q18139,MATCH(TRUE,INDEX(Q6005:Q18139="",,),0)-1),"")</f>
        <v>9</v>
      </c>
      <c r="Q6005">
        <f t="shared" ref="Q6005:Q6066" si="139">INT((ROW()-6004)/7)+1</f>
        <v>1</v>
      </c>
      <c r="R6005">
        <f>IF(P6005="","",0)</f>
        <v>0</v>
      </c>
    </row>
    <row r="6006" spans="1:18" x14ac:dyDescent="0.3">
      <c r="A6006" t="s">
        <v>791</v>
      </c>
      <c r="B6006" s="1">
        <v>38628</v>
      </c>
      <c r="C6006" t="s">
        <v>82</v>
      </c>
      <c r="D6006" t="s">
        <v>862</v>
      </c>
      <c r="E6006" t="s">
        <v>863</v>
      </c>
      <c r="G6006" t="s">
        <v>19</v>
      </c>
      <c r="H6006" t="s">
        <v>128</v>
      </c>
      <c r="I6006" t="s">
        <v>21</v>
      </c>
      <c r="J6006" t="s">
        <v>73</v>
      </c>
      <c r="K6006">
        <v>88.2</v>
      </c>
      <c r="L6006">
        <v>26</v>
      </c>
      <c r="M6006" t="s">
        <v>859</v>
      </c>
      <c r="N6006">
        <v>35</v>
      </c>
      <c r="O6006" t="s">
        <v>24</v>
      </c>
      <c r="P6006" cm="1">
        <f t="array" ref="P6006">IF(Q6006&gt;0,INDEX(Q6006:Q18140,MATCH(TRUE,INDEX(Q6006:Q18140="",,),0)-1),"")</f>
        <v>9</v>
      </c>
      <c r="Q6006">
        <f t="shared" si="139"/>
        <v>1</v>
      </c>
      <c r="R6006">
        <f>IF(P6006="","",0)</f>
        <v>0</v>
      </c>
    </row>
    <row r="6007" spans="1:18" x14ac:dyDescent="0.3">
      <c r="A6007" t="s">
        <v>791</v>
      </c>
      <c r="B6007" s="1">
        <v>38628</v>
      </c>
      <c r="C6007" t="s">
        <v>82</v>
      </c>
      <c r="D6007" t="s">
        <v>862</v>
      </c>
      <c r="E6007" t="s">
        <v>863</v>
      </c>
      <c r="G6007" t="s">
        <v>19</v>
      </c>
      <c r="H6007" t="s">
        <v>72</v>
      </c>
      <c r="I6007" t="s">
        <v>21</v>
      </c>
      <c r="J6007" t="s">
        <v>73</v>
      </c>
      <c r="K6007">
        <v>1444</v>
      </c>
      <c r="L6007">
        <v>16.600000000000001</v>
      </c>
      <c r="M6007" t="s">
        <v>859</v>
      </c>
      <c r="N6007">
        <v>35.1</v>
      </c>
      <c r="O6007" t="s">
        <v>24</v>
      </c>
      <c r="P6007" cm="1">
        <f t="array" ref="P6007">IF(Q6007&gt;0,INDEX(Q6007:Q18141,MATCH(TRUE,INDEX(Q6007:Q18141="",,),0)-1),"")</f>
        <v>9</v>
      </c>
      <c r="Q6007">
        <f t="shared" si="139"/>
        <v>1</v>
      </c>
      <c r="R6007">
        <f>IF(P6007="","",0)</f>
        <v>0</v>
      </c>
    </row>
    <row r="6008" spans="1:18" x14ac:dyDescent="0.3">
      <c r="A6008" t="s">
        <v>791</v>
      </c>
      <c r="B6008" s="1">
        <v>38628</v>
      </c>
      <c r="C6008" t="s">
        <v>82</v>
      </c>
      <c r="D6008" t="s">
        <v>862</v>
      </c>
      <c r="E6008" t="s">
        <v>863</v>
      </c>
      <c r="G6008" s="6" t="s">
        <v>88</v>
      </c>
      <c r="H6008" t="s">
        <v>264</v>
      </c>
      <c r="I6008" t="s">
        <v>45</v>
      </c>
      <c r="J6008" t="s">
        <v>93</v>
      </c>
      <c r="K6008">
        <v>0.1</v>
      </c>
      <c r="L6008">
        <v>168</v>
      </c>
      <c r="M6008" t="s">
        <v>859</v>
      </c>
      <c r="N6008">
        <v>168</v>
      </c>
      <c r="O6008" t="s">
        <v>24</v>
      </c>
      <c r="P6008" cm="1">
        <f t="array" ref="P6008">IF(Q6008&gt;0,INDEX(Q6008:Q18142,MATCH(TRUE,INDEX(Q6008:Q18142="",,),0)-1),"")</f>
        <v>9</v>
      </c>
      <c r="Q6008">
        <f t="shared" si="139"/>
        <v>1</v>
      </c>
      <c r="R6008">
        <f>IF(P6008="","",0)</f>
        <v>0</v>
      </c>
    </row>
    <row r="6009" spans="1:18" x14ac:dyDescent="0.3">
      <c r="A6009" t="s">
        <v>791</v>
      </c>
      <c r="B6009" s="1">
        <v>38628</v>
      </c>
      <c r="C6009" t="s">
        <v>82</v>
      </c>
      <c r="D6009" t="s">
        <v>862</v>
      </c>
      <c r="E6009" t="s">
        <v>863</v>
      </c>
      <c r="G6009" s="6" t="s">
        <v>88</v>
      </c>
      <c r="H6009" t="s">
        <v>96</v>
      </c>
      <c r="I6009" t="s">
        <v>45</v>
      </c>
      <c r="J6009" t="s">
        <v>93</v>
      </c>
      <c r="K6009">
        <v>0.2</v>
      </c>
      <c r="L6009">
        <v>227</v>
      </c>
      <c r="M6009" t="s">
        <v>859</v>
      </c>
      <c r="N6009">
        <v>227</v>
      </c>
      <c r="O6009" t="s">
        <v>24</v>
      </c>
      <c r="P6009" cm="1">
        <f t="array" ref="P6009">IF(Q6009&gt;0,INDEX(Q6009:Q18143,MATCH(TRUE,INDEX(Q6009:Q18143="",,),0)-1),"")</f>
        <v>9</v>
      </c>
      <c r="Q6009">
        <f t="shared" si="139"/>
        <v>1</v>
      </c>
      <c r="R6009">
        <f>IF(P6009="","",0)</f>
        <v>0</v>
      </c>
    </row>
    <row r="6010" spans="1:18" x14ac:dyDescent="0.3">
      <c r="A6010" t="s">
        <v>791</v>
      </c>
      <c r="B6010" s="1">
        <v>38628</v>
      </c>
      <c r="C6010" t="s">
        <v>82</v>
      </c>
      <c r="D6010" t="s">
        <v>862</v>
      </c>
      <c r="E6010" t="s">
        <v>863</v>
      </c>
      <c r="G6010" s="6" t="s">
        <v>88</v>
      </c>
      <c r="H6010" t="s">
        <v>200</v>
      </c>
      <c r="I6010" t="s">
        <v>45</v>
      </c>
      <c r="J6010" t="s">
        <v>93</v>
      </c>
      <c r="K6010">
        <v>0.8</v>
      </c>
      <c r="L6010">
        <v>204</v>
      </c>
      <c r="M6010" t="s">
        <v>859</v>
      </c>
      <c r="N6010">
        <v>204</v>
      </c>
      <c r="O6010" t="s">
        <v>24</v>
      </c>
      <c r="P6010" cm="1">
        <f t="array" ref="P6010">IF(Q6010&gt;0,INDEX(Q6010:Q18144,MATCH(TRUE,INDEX(Q6010:Q18144="",,),0)-1),"")</f>
        <v>9</v>
      </c>
      <c r="Q6010">
        <f t="shared" si="139"/>
        <v>1</v>
      </c>
      <c r="R6010">
        <f>IF(P6010="","",0)</f>
        <v>0</v>
      </c>
    </row>
    <row r="6011" spans="1:18" x14ac:dyDescent="0.3">
      <c r="A6011" t="s">
        <v>791</v>
      </c>
      <c r="B6011" s="1">
        <v>38628</v>
      </c>
      <c r="C6011" t="s">
        <v>82</v>
      </c>
      <c r="D6011" t="s">
        <v>862</v>
      </c>
      <c r="E6011" t="s">
        <v>863</v>
      </c>
      <c r="G6011" t="s">
        <v>19</v>
      </c>
      <c r="H6011" t="s">
        <v>102</v>
      </c>
      <c r="I6011" t="s">
        <v>45</v>
      </c>
      <c r="J6011" t="s">
        <v>93</v>
      </c>
      <c r="K6011">
        <v>69.900000000000006</v>
      </c>
      <c r="L6011">
        <v>324</v>
      </c>
      <c r="M6011" t="s">
        <v>452</v>
      </c>
      <c r="N6011">
        <v>718</v>
      </c>
      <c r="P6011" cm="1">
        <f t="array" ref="P6011">IF(Q6011&gt;0,INDEX(Q6011:Q18145,MATCH(TRUE,INDEX(Q6011:Q18145="",,),0)-1),"")</f>
        <v>9</v>
      </c>
      <c r="Q6011">
        <f t="shared" si="139"/>
        <v>2</v>
      </c>
      <c r="R6011">
        <f>IF(P6011="","",0)</f>
        <v>0</v>
      </c>
    </row>
    <row r="6012" spans="1:18" x14ac:dyDescent="0.3">
      <c r="A6012" t="s">
        <v>791</v>
      </c>
      <c r="B6012" s="1">
        <v>38628</v>
      </c>
      <c r="C6012" t="s">
        <v>82</v>
      </c>
      <c r="D6012" t="s">
        <v>862</v>
      </c>
      <c r="E6012" t="s">
        <v>863</v>
      </c>
      <c r="G6012" t="s">
        <v>19</v>
      </c>
      <c r="H6012" t="s">
        <v>85</v>
      </c>
      <c r="I6012" t="s">
        <v>45</v>
      </c>
      <c r="J6012" t="s">
        <v>93</v>
      </c>
      <c r="K6012">
        <v>23.2</v>
      </c>
      <c r="L6012">
        <v>120</v>
      </c>
      <c r="M6012" t="s">
        <v>452</v>
      </c>
      <c r="N6012">
        <v>165</v>
      </c>
      <c r="P6012" cm="1">
        <f t="array" ref="P6012">IF(Q6012&gt;0,INDEX(Q6012:Q18146,MATCH(TRUE,INDEX(Q6012:Q18146="",,),0)-1),"")</f>
        <v>9</v>
      </c>
      <c r="Q6012">
        <f t="shared" si="139"/>
        <v>2</v>
      </c>
      <c r="R6012">
        <f>IF(P6012="","",0)</f>
        <v>0</v>
      </c>
    </row>
    <row r="6013" spans="1:18" x14ac:dyDescent="0.3">
      <c r="A6013" t="s">
        <v>791</v>
      </c>
      <c r="B6013" s="1">
        <v>38628</v>
      </c>
      <c r="C6013" t="s">
        <v>82</v>
      </c>
      <c r="D6013" t="s">
        <v>862</v>
      </c>
      <c r="E6013" t="s">
        <v>863</v>
      </c>
      <c r="G6013" t="s">
        <v>19</v>
      </c>
      <c r="H6013" t="s">
        <v>128</v>
      </c>
      <c r="I6013" t="s">
        <v>21</v>
      </c>
      <c r="J6013" t="s">
        <v>73</v>
      </c>
      <c r="K6013">
        <v>88.2</v>
      </c>
      <c r="L6013">
        <v>26</v>
      </c>
      <c r="M6013" t="s">
        <v>452</v>
      </c>
      <c r="N6013">
        <v>28</v>
      </c>
      <c r="P6013" cm="1">
        <f t="array" ref="P6013">IF(Q6013&gt;0,INDEX(Q6013:Q18147,MATCH(TRUE,INDEX(Q6013:Q18147="",,),0)-1),"")</f>
        <v>9</v>
      </c>
      <c r="Q6013">
        <f t="shared" si="139"/>
        <v>2</v>
      </c>
      <c r="R6013">
        <f>IF(P6013="","",0)</f>
        <v>0</v>
      </c>
    </row>
    <row r="6014" spans="1:18" x14ac:dyDescent="0.3">
      <c r="A6014" t="s">
        <v>791</v>
      </c>
      <c r="B6014" s="1">
        <v>38628</v>
      </c>
      <c r="C6014" t="s">
        <v>82</v>
      </c>
      <c r="D6014" t="s">
        <v>862</v>
      </c>
      <c r="E6014" t="s">
        <v>863</v>
      </c>
      <c r="G6014" t="s">
        <v>19</v>
      </c>
      <c r="H6014" t="s">
        <v>72</v>
      </c>
      <c r="I6014" t="s">
        <v>21</v>
      </c>
      <c r="J6014" t="s">
        <v>73</v>
      </c>
      <c r="K6014">
        <v>1444</v>
      </c>
      <c r="L6014">
        <v>16.600000000000001</v>
      </c>
      <c r="M6014" t="s">
        <v>452</v>
      </c>
      <c r="N6014">
        <v>30</v>
      </c>
      <c r="P6014" cm="1">
        <f t="array" ref="P6014">IF(Q6014&gt;0,INDEX(Q6014:Q18148,MATCH(TRUE,INDEX(Q6014:Q18148="",,),0)-1),"")</f>
        <v>9</v>
      </c>
      <c r="Q6014">
        <f t="shared" si="139"/>
        <v>2</v>
      </c>
      <c r="R6014">
        <f>IF(P6014="","",0)</f>
        <v>0</v>
      </c>
    </row>
    <row r="6015" spans="1:18" x14ac:dyDescent="0.3">
      <c r="A6015" t="s">
        <v>791</v>
      </c>
      <c r="B6015" s="1">
        <v>38628</v>
      </c>
      <c r="C6015" t="s">
        <v>82</v>
      </c>
      <c r="D6015" t="s">
        <v>862</v>
      </c>
      <c r="E6015" t="s">
        <v>863</v>
      </c>
      <c r="G6015" s="6" t="s">
        <v>88</v>
      </c>
      <c r="H6015" t="s">
        <v>264</v>
      </c>
      <c r="I6015" t="s">
        <v>45</v>
      </c>
      <c r="J6015" t="s">
        <v>93</v>
      </c>
      <c r="K6015">
        <v>0.1</v>
      </c>
      <c r="L6015">
        <v>168</v>
      </c>
      <c r="M6015" t="s">
        <v>452</v>
      </c>
      <c r="N6015">
        <v>168</v>
      </c>
      <c r="P6015" cm="1">
        <f t="array" ref="P6015">IF(Q6015&gt;0,INDEX(Q6015:Q18149,MATCH(TRUE,INDEX(Q6015:Q18149="",,),0)-1),"")</f>
        <v>9</v>
      </c>
      <c r="Q6015">
        <f t="shared" si="139"/>
        <v>2</v>
      </c>
      <c r="R6015">
        <f>IF(P6015="","",0)</f>
        <v>0</v>
      </c>
    </row>
    <row r="6016" spans="1:18" x14ac:dyDescent="0.3">
      <c r="A6016" t="s">
        <v>791</v>
      </c>
      <c r="B6016" s="1">
        <v>38628</v>
      </c>
      <c r="C6016" t="s">
        <v>82</v>
      </c>
      <c r="D6016" t="s">
        <v>862</v>
      </c>
      <c r="E6016" t="s">
        <v>863</v>
      </c>
      <c r="G6016" s="6" t="s">
        <v>88</v>
      </c>
      <c r="H6016" t="s">
        <v>96</v>
      </c>
      <c r="I6016" t="s">
        <v>45</v>
      </c>
      <c r="J6016" t="s">
        <v>93</v>
      </c>
      <c r="K6016">
        <v>0.2</v>
      </c>
      <c r="L6016">
        <v>227</v>
      </c>
      <c r="M6016" t="s">
        <v>452</v>
      </c>
      <c r="N6016">
        <v>227</v>
      </c>
      <c r="P6016" cm="1">
        <f t="array" ref="P6016">IF(Q6016&gt;0,INDEX(Q6016:Q18150,MATCH(TRUE,INDEX(Q6016:Q18150="",,),0)-1),"")</f>
        <v>9</v>
      </c>
      <c r="Q6016">
        <f t="shared" si="139"/>
        <v>2</v>
      </c>
      <c r="R6016">
        <f>IF(P6016="","",0)</f>
        <v>0</v>
      </c>
    </row>
    <row r="6017" spans="1:18" x14ac:dyDescent="0.3">
      <c r="A6017" t="s">
        <v>791</v>
      </c>
      <c r="B6017" s="1">
        <v>38628</v>
      </c>
      <c r="C6017" t="s">
        <v>82</v>
      </c>
      <c r="D6017" t="s">
        <v>862</v>
      </c>
      <c r="E6017" t="s">
        <v>863</v>
      </c>
      <c r="G6017" s="6" t="s">
        <v>88</v>
      </c>
      <c r="H6017" t="s">
        <v>200</v>
      </c>
      <c r="I6017" t="s">
        <v>45</v>
      </c>
      <c r="J6017" t="s">
        <v>93</v>
      </c>
      <c r="K6017">
        <v>0.8</v>
      </c>
      <c r="L6017">
        <v>204</v>
      </c>
      <c r="M6017" t="s">
        <v>452</v>
      </c>
      <c r="N6017">
        <v>204</v>
      </c>
      <c r="P6017" cm="1">
        <f t="array" ref="P6017">IF(Q6017&gt;0,INDEX(Q6017:Q18151,MATCH(TRUE,INDEX(Q6017:Q18151="",,),0)-1),"")</f>
        <v>9</v>
      </c>
      <c r="Q6017">
        <f t="shared" si="139"/>
        <v>2</v>
      </c>
      <c r="R6017">
        <f>IF(P6017="","",0)</f>
        <v>0</v>
      </c>
    </row>
    <row r="6018" spans="1:18" x14ac:dyDescent="0.3">
      <c r="A6018" t="s">
        <v>791</v>
      </c>
      <c r="B6018" s="1">
        <v>38628</v>
      </c>
      <c r="C6018" t="s">
        <v>82</v>
      </c>
      <c r="D6018" t="s">
        <v>862</v>
      </c>
      <c r="E6018" t="s">
        <v>863</v>
      </c>
      <c r="G6018" t="s">
        <v>19</v>
      </c>
      <c r="H6018" t="s">
        <v>102</v>
      </c>
      <c r="I6018" t="s">
        <v>45</v>
      </c>
      <c r="J6018" t="s">
        <v>93</v>
      </c>
      <c r="K6018">
        <v>69.900000000000006</v>
      </c>
      <c r="L6018">
        <v>324</v>
      </c>
      <c r="M6018" t="s">
        <v>836</v>
      </c>
      <c r="N6018">
        <v>500</v>
      </c>
      <c r="P6018" cm="1">
        <f t="array" ref="P6018">IF(Q6018&gt;0,INDEX(Q6018:Q18152,MATCH(TRUE,INDEX(Q6018:Q18152="",,),0)-1),"")</f>
        <v>9</v>
      </c>
      <c r="Q6018">
        <f t="shared" si="139"/>
        <v>3</v>
      </c>
      <c r="R6018">
        <f>IF(P6018="","",0)</f>
        <v>0</v>
      </c>
    </row>
    <row r="6019" spans="1:18" x14ac:dyDescent="0.3">
      <c r="A6019" t="s">
        <v>791</v>
      </c>
      <c r="B6019" s="1">
        <v>38628</v>
      </c>
      <c r="C6019" t="s">
        <v>82</v>
      </c>
      <c r="D6019" t="s">
        <v>862</v>
      </c>
      <c r="E6019" t="s">
        <v>863</v>
      </c>
      <c r="G6019" t="s">
        <v>19</v>
      </c>
      <c r="H6019" t="s">
        <v>85</v>
      </c>
      <c r="I6019" t="s">
        <v>45</v>
      </c>
      <c r="J6019" t="s">
        <v>93</v>
      </c>
      <c r="K6019">
        <v>23.2</v>
      </c>
      <c r="L6019">
        <v>120</v>
      </c>
      <c r="M6019" t="s">
        <v>836</v>
      </c>
      <c r="N6019">
        <v>160</v>
      </c>
      <c r="P6019" cm="1">
        <f t="array" ref="P6019">IF(Q6019&gt;0,INDEX(Q6019:Q18153,MATCH(TRUE,INDEX(Q6019:Q18153="",,),0)-1),"")</f>
        <v>9</v>
      </c>
      <c r="Q6019">
        <f t="shared" si="139"/>
        <v>3</v>
      </c>
      <c r="R6019">
        <f>IF(P6019="","",0)</f>
        <v>0</v>
      </c>
    </row>
    <row r="6020" spans="1:18" x14ac:dyDescent="0.3">
      <c r="A6020" t="s">
        <v>791</v>
      </c>
      <c r="B6020" s="1">
        <v>38628</v>
      </c>
      <c r="C6020" t="s">
        <v>82</v>
      </c>
      <c r="D6020" t="s">
        <v>862</v>
      </c>
      <c r="E6020" t="s">
        <v>863</v>
      </c>
      <c r="G6020" t="s">
        <v>19</v>
      </c>
      <c r="H6020" t="s">
        <v>128</v>
      </c>
      <c r="I6020" t="s">
        <v>21</v>
      </c>
      <c r="J6020" t="s">
        <v>73</v>
      </c>
      <c r="K6020">
        <v>88.2</v>
      </c>
      <c r="L6020">
        <v>26</v>
      </c>
      <c r="M6020" t="s">
        <v>836</v>
      </c>
      <c r="N6020">
        <v>40</v>
      </c>
      <c r="P6020" cm="1">
        <f t="array" ref="P6020">IF(Q6020&gt;0,INDEX(Q6020:Q18154,MATCH(TRUE,INDEX(Q6020:Q18154="",,),0)-1),"")</f>
        <v>9</v>
      </c>
      <c r="Q6020">
        <f t="shared" si="139"/>
        <v>3</v>
      </c>
      <c r="R6020">
        <f>IF(P6020="","",0)</f>
        <v>0</v>
      </c>
    </row>
    <row r="6021" spans="1:18" x14ac:dyDescent="0.3">
      <c r="A6021" t="s">
        <v>791</v>
      </c>
      <c r="B6021" s="1">
        <v>38628</v>
      </c>
      <c r="C6021" t="s">
        <v>82</v>
      </c>
      <c r="D6021" t="s">
        <v>862</v>
      </c>
      <c r="E6021" t="s">
        <v>863</v>
      </c>
      <c r="G6021" t="s">
        <v>19</v>
      </c>
      <c r="H6021" t="s">
        <v>72</v>
      </c>
      <c r="I6021" t="s">
        <v>21</v>
      </c>
      <c r="J6021" t="s">
        <v>73</v>
      </c>
      <c r="K6021">
        <v>1444</v>
      </c>
      <c r="L6021">
        <v>16.600000000000001</v>
      </c>
      <c r="M6021" t="s">
        <v>836</v>
      </c>
      <c r="N6021">
        <v>38</v>
      </c>
      <c r="P6021" cm="1">
        <f t="array" ref="P6021">IF(Q6021&gt;0,INDEX(Q6021:Q18155,MATCH(TRUE,INDEX(Q6021:Q18155="",,),0)-1),"")</f>
        <v>9</v>
      </c>
      <c r="Q6021">
        <f t="shared" si="139"/>
        <v>3</v>
      </c>
      <c r="R6021">
        <f>IF(P6021="","",0)</f>
        <v>0</v>
      </c>
    </row>
    <row r="6022" spans="1:18" x14ac:dyDescent="0.3">
      <c r="A6022" t="s">
        <v>791</v>
      </c>
      <c r="B6022" s="1">
        <v>38628</v>
      </c>
      <c r="C6022" t="s">
        <v>82</v>
      </c>
      <c r="D6022" t="s">
        <v>862</v>
      </c>
      <c r="E6022" t="s">
        <v>863</v>
      </c>
      <c r="G6022" s="6" t="s">
        <v>88</v>
      </c>
      <c r="H6022" t="s">
        <v>264</v>
      </c>
      <c r="I6022" t="s">
        <v>45</v>
      </c>
      <c r="J6022" t="s">
        <v>93</v>
      </c>
      <c r="K6022">
        <v>0.1</v>
      </c>
      <c r="L6022">
        <v>168</v>
      </c>
      <c r="M6022" t="s">
        <v>836</v>
      </c>
      <c r="N6022">
        <v>168</v>
      </c>
      <c r="P6022" cm="1">
        <f t="array" ref="P6022">IF(Q6022&gt;0,INDEX(Q6022:Q18156,MATCH(TRUE,INDEX(Q6022:Q18156="",,),0)-1),"")</f>
        <v>9</v>
      </c>
      <c r="Q6022">
        <f t="shared" si="139"/>
        <v>3</v>
      </c>
      <c r="R6022">
        <f>IF(P6022="","",0)</f>
        <v>0</v>
      </c>
    </row>
    <row r="6023" spans="1:18" x14ac:dyDescent="0.3">
      <c r="A6023" t="s">
        <v>791</v>
      </c>
      <c r="B6023" s="1">
        <v>38628</v>
      </c>
      <c r="C6023" t="s">
        <v>82</v>
      </c>
      <c r="D6023" t="s">
        <v>862</v>
      </c>
      <c r="E6023" t="s">
        <v>863</v>
      </c>
      <c r="G6023" s="6" t="s">
        <v>88</v>
      </c>
      <c r="H6023" t="s">
        <v>96</v>
      </c>
      <c r="I6023" t="s">
        <v>45</v>
      </c>
      <c r="J6023" t="s">
        <v>93</v>
      </c>
      <c r="K6023">
        <v>0.2</v>
      </c>
      <c r="L6023">
        <v>227</v>
      </c>
      <c r="M6023" t="s">
        <v>836</v>
      </c>
      <c r="N6023">
        <v>227</v>
      </c>
      <c r="P6023" cm="1">
        <f t="array" ref="P6023">IF(Q6023&gt;0,INDEX(Q6023:Q18157,MATCH(TRUE,INDEX(Q6023:Q18157="",,),0)-1),"")</f>
        <v>9</v>
      </c>
      <c r="Q6023">
        <f t="shared" si="139"/>
        <v>3</v>
      </c>
      <c r="R6023">
        <f>IF(P6023="","",0)</f>
        <v>0</v>
      </c>
    </row>
    <row r="6024" spans="1:18" x14ac:dyDescent="0.3">
      <c r="A6024" t="s">
        <v>791</v>
      </c>
      <c r="B6024" s="1">
        <v>38628</v>
      </c>
      <c r="C6024" t="s">
        <v>82</v>
      </c>
      <c r="D6024" t="s">
        <v>862</v>
      </c>
      <c r="E6024" t="s">
        <v>863</v>
      </c>
      <c r="G6024" s="6" t="s">
        <v>88</v>
      </c>
      <c r="H6024" t="s">
        <v>200</v>
      </c>
      <c r="I6024" t="s">
        <v>45</v>
      </c>
      <c r="J6024" t="s">
        <v>93</v>
      </c>
      <c r="K6024">
        <v>0.8</v>
      </c>
      <c r="L6024">
        <v>204</v>
      </c>
      <c r="M6024" t="s">
        <v>836</v>
      </c>
      <c r="N6024">
        <v>204</v>
      </c>
      <c r="P6024" cm="1">
        <f t="array" ref="P6024">IF(Q6024&gt;0,INDEX(Q6024:Q18158,MATCH(TRUE,INDEX(Q6024:Q18158="",,),0)-1),"")</f>
        <v>9</v>
      </c>
      <c r="Q6024">
        <f t="shared" si="139"/>
        <v>3</v>
      </c>
      <c r="R6024">
        <f>IF(P6024="","",0)</f>
        <v>0</v>
      </c>
    </row>
    <row r="6025" spans="1:18" x14ac:dyDescent="0.3">
      <c r="A6025" t="s">
        <v>791</v>
      </c>
      <c r="B6025" s="1">
        <v>38628</v>
      </c>
      <c r="C6025" t="s">
        <v>82</v>
      </c>
      <c r="D6025" t="s">
        <v>862</v>
      </c>
      <c r="E6025" t="s">
        <v>863</v>
      </c>
      <c r="G6025" t="s">
        <v>19</v>
      </c>
      <c r="H6025" t="s">
        <v>102</v>
      </c>
      <c r="I6025" t="s">
        <v>45</v>
      </c>
      <c r="J6025" t="s">
        <v>93</v>
      </c>
      <c r="K6025">
        <v>69.900000000000006</v>
      </c>
      <c r="L6025">
        <v>324</v>
      </c>
      <c r="M6025" t="s">
        <v>864</v>
      </c>
      <c r="N6025">
        <v>550</v>
      </c>
      <c r="P6025" cm="1">
        <f t="array" ref="P6025">IF(Q6025&gt;0,INDEX(Q6025:Q18159,MATCH(TRUE,INDEX(Q6025:Q18159="",,),0)-1),"")</f>
        <v>9</v>
      </c>
      <c r="Q6025">
        <f t="shared" si="139"/>
        <v>4</v>
      </c>
      <c r="R6025">
        <f>IF(P6025="","",0)</f>
        <v>0</v>
      </c>
    </row>
    <row r="6026" spans="1:18" x14ac:dyDescent="0.3">
      <c r="A6026" t="s">
        <v>791</v>
      </c>
      <c r="B6026" s="1">
        <v>38628</v>
      </c>
      <c r="C6026" t="s">
        <v>82</v>
      </c>
      <c r="D6026" t="s">
        <v>862</v>
      </c>
      <c r="E6026" t="s">
        <v>863</v>
      </c>
      <c r="G6026" t="s">
        <v>19</v>
      </c>
      <c r="H6026" t="s">
        <v>85</v>
      </c>
      <c r="I6026" t="s">
        <v>45</v>
      </c>
      <c r="J6026" t="s">
        <v>93</v>
      </c>
      <c r="K6026">
        <v>23.2</v>
      </c>
      <c r="L6026">
        <v>120</v>
      </c>
      <c r="M6026" t="s">
        <v>864</v>
      </c>
      <c r="N6026">
        <v>200</v>
      </c>
      <c r="P6026" cm="1">
        <f t="array" ref="P6026">IF(Q6026&gt;0,INDEX(Q6026:Q18160,MATCH(TRUE,INDEX(Q6026:Q18160="",,),0)-1),"")</f>
        <v>9</v>
      </c>
      <c r="Q6026">
        <f t="shared" si="139"/>
        <v>4</v>
      </c>
      <c r="R6026">
        <f>IF(P6026="","",0)</f>
        <v>0</v>
      </c>
    </row>
    <row r="6027" spans="1:18" x14ac:dyDescent="0.3">
      <c r="A6027" t="s">
        <v>791</v>
      </c>
      <c r="B6027" s="1">
        <v>38628</v>
      </c>
      <c r="C6027" t="s">
        <v>82</v>
      </c>
      <c r="D6027" t="s">
        <v>862</v>
      </c>
      <c r="E6027" t="s">
        <v>863</v>
      </c>
      <c r="G6027" t="s">
        <v>19</v>
      </c>
      <c r="H6027" t="s">
        <v>128</v>
      </c>
      <c r="I6027" t="s">
        <v>21</v>
      </c>
      <c r="J6027" t="s">
        <v>73</v>
      </c>
      <c r="K6027">
        <v>88.2</v>
      </c>
      <c r="L6027">
        <v>26</v>
      </c>
      <c r="M6027" t="s">
        <v>864</v>
      </c>
      <c r="N6027">
        <v>27</v>
      </c>
      <c r="P6027" cm="1">
        <f t="array" ref="P6027">IF(Q6027&gt;0,INDEX(Q6027:Q18161,MATCH(TRUE,INDEX(Q6027:Q18161="",,),0)-1),"")</f>
        <v>9</v>
      </c>
      <c r="Q6027">
        <f t="shared" si="139"/>
        <v>4</v>
      </c>
      <c r="R6027">
        <f>IF(P6027="","",0)</f>
        <v>0</v>
      </c>
    </row>
    <row r="6028" spans="1:18" x14ac:dyDescent="0.3">
      <c r="A6028" t="s">
        <v>791</v>
      </c>
      <c r="B6028" s="1">
        <v>38628</v>
      </c>
      <c r="C6028" t="s">
        <v>82</v>
      </c>
      <c r="D6028" t="s">
        <v>862</v>
      </c>
      <c r="E6028" t="s">
        <v>863</v>
      </c>
      <c r="G6028" t="s">
        <v>19</v>
      </c>
      <c r="H6028" t="s">
        <v>72</v>
      </c>
      <c r="I6028" t="s">
        <v>21</v>
      </c>
      <c r="J6028" t="s">
        <v>73</v>
      </c>
      <c r="K6028">
        <v>1444</v>
      </c>
      <c r="L6028">
        <v>16.600000000000001</v>
      </c>
      <c r="M6028" t="s">
        <v>864</v>
      </c>
      <c r="N6028">
        <v>30</v>
      </c>
      <c r="P6028" cm="1">
        <f t="array" ref="P6028">IF(Q6028&gt;0,INDEX(Q6028:Q18162,MATCH(TRUE,INDEX(Q6028:Q18162="",,),0)-1),"")</f>
        <v>9</v>
      </c>
      <c r="Q6028">
        <f t="shared" si="139"/>
        <v>4</v>
      </c>
      <c r="R6028">
        <f>IF(P6028="","",0)</f>
        <v>0</v>
      </c>
    </row>
    <row r="6029" spans="1:18" x14ac:dyDescent="0.3">
      <c r="A6029" t="s">
        <v>791</v>
      </c>
      <c r="B6029" s="1">
        <v>38628</v>
      </c>
      <c r="C6029" t="s">
        <v>82</v>
      </c>
      <c r="D6029" t="s">
        <v>862</v>
      </c>
      <c r="E6029" t="s">
        <v>863</v>
      </c>
      <c r="G6029" s="6" t="s">
        <v>88</v>
      </c>
      <c r="H6029" t="s">
        <v>264</v>
      </c>
      <c r="I6029" t="s">
        <v>45</v>
      </c>
      <c r="J6029" t="s">
        <v>93</v>
      </c>
      <c r="K6029">
        <v>0.1</v>
      </c>
      <c r="L6029">
        <v>168</v>
      </c>
      <c r="M6029" t="s">
        <v>864</v>
      </c>
      <c r="N6029">
        <v>168</v>
      </c>
      <c r="P6029" cm="1">
        <f t="array" ref="P6029">IF(Q6029&gt;0,INDEX(Q6029:Q18163,MATCH(TRUE,INDEX(Q6029:Q18163="",,),0)-1),"")</f>
        <v>9</v>
      </c>
      <c r="Q6029">
        <f t="shared" si="139"/>
        <v>4</v>
      </c>
      <c r="R6029">
        <f>IF(P6029="","",0)</f>
        <v>0</v>
      </c>
    </row>
    <row r="6030" spans="1:18" x14ac:dyDescent="0.3">
      <c r="A6030" t="s">
        <v>791</v>
      </c>
      <c r="B6030" s="1">
        <v>38628</v>
      </c>
      <c r="C6030" t="s">
        <v>82</v>
      </c>
      <c r="D6030" t="s">
        <v>862</v>
      </c>
      <c r="E6030" t="s">
        <v>863</v>
      </c>
      <c r="G6030" s="6" t="s">
        <v>88</v>
      </c>
      <c r="H6030" t="s">
        <v>96</v>
      </c>
      <c r="I6030" t="s">
        <v>45</v>
      </c>
      <c r="J6030" t="s">
        <v>93</v>
      </c>
      <c r="K6030">
        <v>0.2</v>
      </c>
      <c r="L6030">
        <v>227</v>
      </c>
      <c r="M6030" t="s">
        <v>864</v>
      </c>
      <c r="N6030">
        <v>227</v>
      </c>
      <c r="P6030" cm="1">
        <f t="array" ref="P6030">IF(Q6030&gt;0,INDEX(Q6030:Q18164,MATCH(TRUE,INDEX(Q6030:Q18164="",,),0)-1),"")</f>
        <v>9</v>
      </c>
      <c r="Q6030">
        <f t="shared" si="139"/>
        <v>4</v>
      </c>
      <c r="R6030">
        <f>IF(P6030="","",0)</f>
        <v>0</v>
      </c>
    </row>
    <row r="6031" spans="1:18" x14ac:dyDescent="0.3">
      <c r="A6031" t="s">
        <v>791</v>
      </c>
      <c r="B6031" s="1">
        <v>38628</v>
      </c>
      <c r="C6031" t="s">
        <v>82</v>
      </c>
      <c r="D6031" t="s">
        <v>862</v>
      </c>
      <c r="E6031" t="s">
        <v>863</v>
      </c>
      <c r="G6031" s="6" t="s">
        <v>88</v>
      </c>
      <c r="H6031" t="s">
        <v>200</v>
      </c>
      <c r="I6031" t="s">
        <v>45</v>
      </c>
      <c r="J6031" t="s">
        <v>93</v>
      </c>
      <c r="K6031">
        <v>0.8</v>
      </c>
      <c r="L6031">
        <v>204</v>
      </c>
      <c r="M6031" t="s">
        <v>864</v>
      </c>
      <c r="N6031">
        <v>204</v>
      </c>
      <c r="P6031" cm="1">
        <f t="array" ref="P6031">IF(Q6031&gt;0,INDEX(Q6031:Q18165,MATCH(TRUE,INDEX(Q6031:Q18165="",,),0)-1),"")</f>
        <v>9</v>
      </c>
      <c r="Q6031">
        <f t="shared" si="139"/>
        <v>4</v>
      </c>
      <c r="R6031">
        <f>IF(P6031="","",0)</f>
        <v>0</v>
      </c>
    </row>
    <row r="6032" spans="1:18" x14ac:dyDescent="0.3">
      <c r="A6032" t="s">
        <v>791</v>
      </c>
      <c r="B6032" s="1">
        <v>38628</v>
      </c>
      <c r="C6032" t="s">
        <v>82</v>
      </c>
      <c r="D6032" t="s">
        <v>862</v>
      </c>
      <c r="E6032" t="s">
        <v>863</v>
      </c>
      <c r="G6032" t="s">
        <v>19</v>
      </c>
      <c r="H6032" t="s">
        <v>102</v>
      </c>
      <c r="I6032" t="s">
        <v>45</v>
      </c>
      <c r="J6032" t="s">
        <v>93</v>
      </c>
      <c r="K6032">
        <v>69.900000000000006</v>
      </c>
      <c r="L6032">
        <v>324</v>
      </c>
      <c r="M6032" t="s">
        <v>865</v>
      </c>
      <c r="N6032">
        <v>500</v>
      </c>
      <c r="P6032" cm="1">
        <f t="array" ref="P6032">IF(Q6032&gt;0,INDEX(Q6032:Q18166,MATCH(TRUE,INDEX(Q6032:Q18166="",,),0)-1),"")</f>
        <v>9</v>
      </c>
      <c r="Q6032">
        <f t="shared" si="139"/>
        <v>5</v>
      </c>
      <c r="R6032">
        <f>IF(P6032="","",0)</f>
        <v>0</v>
      </c>
    </row>
    <row r="6033" spans="1:18" x14ac:dyDescent="0.3">
      <c r="A6033" t="s">
        <v>791</v>
      </c>
      <c r="B6033" s="1">
        <v>38628</v>
      </c>
      <c r="C6033" t="s">
        <v>82</v>
      </c>
      <c r="D6033" t="s">
        <v>862</v>
      </c>
      <c r="E6033" t="s">
        <v>863</v>
      </c>
      <c r="G6033" t="s">
        <v>19</v>
      </c>
      <c r="H6033" t="s">
        <v>85</v>
      </c>
      <c r="I6033" t="s">
        <v>45</v>
      </c>
      <c r="J6033" t="s">
        <v>93</v>
      </c>
      <c r="K6033">
        <v>23.2</v>
      </c>
      <c r="L6033">
        <v>120</v>
      </c>
      <c r="M6033" t="s">
        <v>865</v>
      </c>
      <c r="N6033">
        <v>150</v>
      </c>
      <c r="P6033" cm="1">
        <f t="array" ref="P6033">IF(Q6033&gt;0,INDEX(Q6033:Q18167,MATCH(TRUE,INDEX(Q6033:Q18167="",,),0)-1),"")</f>
        <v>9</v>
      </c>
      <c r="Q6033">
        <f t="shared" si="139"/>
        <v>5</v>
      </c>
      <c r="R6033">
        <f>IF(P6033="","",0)</f>
        <v>0</v>
      </c>
    </row>
    <row r="6034" spans="1:18" x14ac:dyDescent="0.3">
      <c r="A6034" t="s">
        <v>791</v>
      </c>
      <c r="B6034" s="1">
        <v>38628</v>
      </c>
      <c r="C6034" t="s">
        <v>82</v>
      </c>
      <c r="D6034" t="s">
        <v>862</v>
      </c>
      <c r="E6034" t="s">
        <v>863</v>
      </c>
      <c r="G6034" t="s">
        <v>19</v>
      </c>
      <c r="H6034" t="s">
        <v>128</v>
      </c>
      <c r="I6034" t="s">
        <v>21</v>
      </c>
      <c r="J6034" t="s">
        <v>73</v>
      </c>
      <c r="K6034">
        <v>88.2</v>
      </c>
      <c r="L6034">
        <v>26</v>
      </c>
      <c r="M6034" t="s">
        <v>865</v>
      </c>
      <c r="N6034">
        <v>30</v>
      </c>
      <c r="P6034" cm="1">
        <f t="array" ref="P6034">IF(Q6034&gt;0,INDEX(Q6034:Q18168,MATCH(TRUE,INDEX(Q6034:Q18168="",,),0)-1),"")</f>
        <v>9</v>
      </c>
      <c r="Q6034">
        <f t="shared" si="139"/>
        <v>5</v>
      </c>
      <c r="R6034">
        <f>IF(P6034="","",0)</f>
        <v>0</v>
      </c>
    </row>
    <row r="6035" spans="1:18" x14ac:dyDescent="0.3">
      <c r="A6035" t="s">
        <v>791</v>
      </c>
      <c r="B6035" s="1">
        <v>38628</v>
      </c>
      <c r="C6035" t="s">
        <v>82</v>
      </c>
      <c r="D6035" t="s">
        <v>862</v>
      </c>
      <c r="E6035" t="s">
        <v>863</v>
      </c>
      <c r="G6035" t="s">
        <v>19</v>
      </c>
      <c r="H6035" t="s">
        <v>72</v>
      </c>
      <c r="I6035" t="s">
        <v>21</v>
      </c>
      <c r="J6035" t="s">
        <v>73</v>
      </c>
      <c r="K6035">
        <v>1444</v>
      </c>
      <c r="L6035">
        <v>16.600000000000001</v>
      </c>
      <c r="M6035" t="s">
        <v>865</v>
      </c>
      <c r="N6035">
        <v>30</v>
      </c>
      <c r="P6035" cm="1">
        <f t="array" ref="P6035">IF(Q6035&gt;0,INDEX(Q6035:Q18169,MATCH(TRUE,INDEX(Q6035:Q18169="",,),0)-1),"")</f>
        <v>9</v>
      </c>
      <c r="Q6035">
        <f t="shared" si="139"/>
        <v>5</v>
      </c>
      <c r="R6035">
        <f>IF(P6035="","",0)</f>
        <v>0</v>
      </c>
    </row>
    <row r="6036" spans="1:18" x14ac:dyDescent="0.3">
      <c r="A6036" t="s">
        <v>791</v>
      </c>
      <c r="B6036" s="1">
        <v>38628</v>
      </c>
      <c r="C6036" t="s">
        <v>82</v>
      </c>
      <c r="D6036" t="s">
        <v>862</v>
      </c>
      <c r="E6036" t="s">
        <v>863</v>
      </c>
      <c r="G6036" s="6" t="s">
        <v>88</v>
      </c>
      <c r="H6036" t="s">
        <v>264</v>
      </c>
      <c r="I6036" t="s">
        <v>45</v>
      </c>
      <c r="J6036" t="s">
        <v>93</v>
      </c>
      <c r="K6036">
        <v>0.1</v>
      </c>
      <c r="L6036">
        <v>168</v>
      </c>
      <c r="M6036" t="s">
        <v>865</v>
      </c>
      <c r="N6036">
        <v>168</v>
      </c>
      <c r="P6036" cm="1">
        <f t="array" ref="P6036">IF(Q6036&gt;0,INDEX(Q6036:Q18170,MATCH(TRUE,INDEX(Q6036:Q18170="",,),0)-1),"")</f>
        <v>9</v>
      </c>
      <c r="Q6036">
        <f t="shared" si="139"/>
        <v>5</v>
      </c>
      <c r="R6036">
        <f>IF(P6036="","",0)</f>
        <v>0</v>
      </c>
    </row>
    <row r="6037" spans="1:18" x14ac:dyDescent="0.3">
      <c r="A6037" t="s">
        <v>791</v>
      </c>
      <c r="B6037" s="1">
        <v>38628</v>
      </c>
      <c r="C6037" t="s">
        <v>82</v>
      </c>
      <c r="D6037" t="s">
        <v>862</v>
      </c>
      <c r="E6037" t="s">
        <v>863</v>
      </c>
      <c r="G6037" s="6" t="s">
        <v>88</v>
      </c>
      <c r="H6037" t="s">
        <v>96</v>
      </c>
      <c r="I6037" t="s">
        <v>45</v>
      </c>
      <c r="J6037" t="s">
        <v>93</v>
      </c>
      <c r="K6037">
        <v>0.2</v>
      </c>
      <c r="L6037">
        <v>227</v>
      </c>
      <c r="M6037" t="s">
        <v>865</v>
      </c>
      <c r="N6037">
        <v>227</v>
      </c>
      <c r="P6037" cm="1">
        <f t="array" ref="P6037">IF(Q6037&gt;0,INDEX(Q6037:Q18171,MATCH(TRUE,INDEX(Q6037:Q18171="",,),0)-1),"")</f>
        <v>9</v>
      </c>
      <c r="Q6037">
        <f t="shared" si="139"/>
        <v>5</v>
      </c>
      <c r="R6037">
        <f>IF(P6037="","",0)</f>
        <v>0</v>
      </c>
    </row>
    <row r="6038" spans="1:18" x14ac:dyDescent="0.3">
      <c r="A6038" t="s">
        <v>791</v>
      </c>
      <c r="B6038" s="1">
        <v>38628</v>
      </c>
      <c r="C6038" t="s">
        <v>82</v>
      </c>
      <c r="D6038" t="s">
        <v>862</v>
      </c>
      <c r="E6038" t="s">
        <v>863</v>
      </c>
      <c r="G6038" s="6" t="s">
        <v>88</v>
      </c>
      <c r="H6038" t="s">
        <v>200</v>
      </c>
      <c r="I6038" t="s">
        <v>45</v>
      </c>
      <c r="J6038" t="s">
        <v>93</v>
      </c>
      <c r="K6038">
        <v>0.8</v>
      </c>
      <c r="L6038">
        <v>204</v>
      </c>
      <c r="M6038" t="s">
        <v>865</v>
      </c>
      <c r="N6038">
        <v>204</v>
      </c>
      <c r="P6038" cm="1">
        <f t="array" ref="P6038">IF(Q6038&gt;0,INDEX(Q6038:Q18172,MATCH(TRUE,INDEX(Q6038:Q18172="",,),0)-1),"")</f>
        <v>9</v>
      </c>
      <c r="Q6038">
        <f t="shared" si="139"/>
        <v>5</v>
      </c>
      <c r="R6038">
        <f>IF(P6038="","",0)</f>
        <v>0</v>
      </c>
    </row>
    <row r="6039" spans="1:18" x14ac:dyDescent="0.3">
      <c r="A6039" t="s">
        <v>791</v>
      </c>
      <c r="B6039" s="1">
        <v>38628</v>
      </c>
      <c r="C6039" t="s">
        <v>82</v>
      </c>
      <c r="D6039" t="s">
        <v>862</v>
      </c>
      <c r="E6039" t="s">
        <v>863</v>
      </c>
      <c r="G6039" t="s">
        <v>19</v>
      </c>
      <c r="H6039" t="s">
        <v>102</v>
      </c>
      <c r="I6039" t="s">
        <v>45</v>
      </c>
      <c r="J6039" t="s">
        <v>93</v>
      </c>
      <c r="K6039">
        <v>69.900000000000006</v>
      </c>
      <c r="L6039">
        <v>324</v>
      </c>
      <c r="M6039" t="s">
        <v>447</v>
      </c>
      <c r="N6039">
        <v>450</v>
      </c>
      <c r="P6039" cm="1">
        <f t="array" ref="P6039">IF(Q6039&gt;0,INDEX(Q6039:Q18173,MATCH(TRUE,INDEX(Q6039:Q18173="",,),0)-1),"")</f>
        <v>9</v>
      </c>
      <c r="Q6039">
        <f t="shared" si="139"/>
        <v>6</v>
      </c>
      <c r="R6039">
        <f>IF(P6039="","",0)</f>
        <v>0</v>
      </c>
    </row>
    <row r="6040" spans="1:18" x14ac:dyDescent="0.3">
      <c r="A6040" t="s">
        <v>791</v>
      </c>
      <c r="B6040" s="1">
        <v>38628</v>
      </c>
      <c r="C6040" t="s">
        <v>82</v>
      </c>
      <c r="D6040" t="s">
        <v>862</v>
      </c>
      <c r="E6040" t="s">
        <v>863</v>
      </c>
      <c r="G6040" t="s">
        <v>19</v>
      </c>
      <c r="H6040" t="s">
        <v>85</v>
      </c>
      <c r="I6040" t="s">
        <v>45</v>
      </c>
      <c r="J6040" t="s">
        <v>93</v>
      </c>
      <c r="K6040">
        <v>23.2</v>
      </c>
      <c r="L6040">
        <v>120</v>
      </c>
      <c r="M6040" t="s">
        <v>447</v>
      </c>
      <c r="N6040">
        <v>220</v>
      </c>
      <c r="P6040" cm="1">
        <f t="array" ref="P6040">IF(Q6040&gt;0,INDEX(Q6040:Q18174,MATCH(TRUE,INDEX(Q6040:Q18174="",,),0)-1),"")</f>
        <v>9</v>
      </c>
      <c r="Q6040">
        <f t="shared" si="139"/>
        <v>6</v>
      </c>
      <c r="R6040">
        <f>IF(P6040="","",0)</f>
        <v>0</v>
      </c>
    </row>
    <row r="6041" spans="1:18" x14ac:dyDescent="0.3">
      <c r="A6041" t="s">
        <v>791</v>
      </c>
      <c r="B6041" s="1">
        <v>38628</v>
      </c>
      <c r="C6041" t="s">
        <v>82</v>
      </c>
      <c r="D6041" t="s">
        <v>862</v>
      </c>
      <c r="E6041" t="s">
        <v>863</v>
      </c>
      <c r="G6041" t="s">
        <v>19</v>
      </c>
      <c r="H6041" t="s">
        <v>128</v>
      </c>
      <c r="I6041" t="s">
        <v>21</v>
      </c>
      <c r="J6041" t="s">
        <v>73</v>
      </c>
      <c r="K6041">
        <v>88.2</v>
      </c>
      <c r="L6041">
        <v>26</v>
      </c>
      <c r="M6041" t="s">
        <v>447</v>
      </c>
      <c r="N6041">
        <v>30</v>
      </c>
      <c r="P6041" cm="1">
        <f t="array" ref="P6041">IF(Q6041&gt;0,INDEX(Q6041:Q18175,MATCH(TRUE,INDEX(Q6041:Q18175="",,),0)-1),"")</f>
        <v>9</v>
      </c>
      <c r="Q6041">
        <f t="shared" si="139"/>
        <v>6</v>
      </c>
      <c r="R6041">
        <f>IF(P6041="","",0)</f>
        <v>0</v>
      </c>
    </row>
    <row r="6042" spans="1:18" x14ac:dyDescent="0.3">
      <c r="A6042" t="s">
        <v>791</v>
      </c>
      <c r="B6042" s="1">
        <v>38628</v>
      </c>
      <c r="C6042" t="s">
        <v>82</v>
      </c>
      <c r="D6042" t="s">
        <v>862</v>
      </c>
      <c r="E6042" t="s">
        <v>863</v>
      </c>
      <c r="G6042" t="s">
        <v>19</v>
      </c>
      <c r="H6042" t="s">
        <v>72</v>
      </c>
      <c r="I6042" t="s">
        <v>21</v>
      </c>
      <c r="J6042" t="s">
        <v>73</v>
      </c>
      <c r="K6042">
        <v>1444</v>
      </c>
      <c r="L6042">
        <v>16.600000000000001</v>
      </c>
      <c r="M6042" t="s">
        <v>447</v>
      </c>
      <c r="N6042">
        <v>31</v>
      </c>
      <c r="P6042" cm="1">
        <f t="array" ref="P6042">IF(Q6042&gt;0,INDEX(Q6042:Q18176,MATCH(TRUE,INDEX(Q6042:Q18176="",,),0)-1),"")</f>
        <v>9</v>
      </c>
      <c r="Q6042">
        <f t="shared" si="139"/>
        <v>6</v>
      </c>
      <c r="R6042">
        <f>IF(P6042="","",0)</f>
        <v>0</v>
      </c>
    </row>
    <row r="6043" spans="1:18" x14ac:dyDescent="0.3">
      <c r="A6043" t="s">
        <v>791</v>
      </c>
      <c r="B6043" s="1">
        <v>38628</v>
      </c>
      <c r="C6043" t="s">
        <v>82</v>
      </c>
      <c r="D6043" t="s">
        <v>862</v>
      </c>
      <c r="E6043" t="s">
        <v>863</v>
      </c>
      <c r="G6043" s="6" t="s">
        <v>88</v>
      </c>
      <c r="H6043" t="s">
        <v>264</v>
      </c>
      <c r="I6043" t="s">
        <v>45</v>
      </c>
      <c r="J6043" t="s">
        <v>93</v>
      </c>
      <c r="K6043">
        <v>0.1</v>
      </c>
      <c r="L6043">
        <v>168</v>
      </c>
      <c r="M6043" t="s">
        <v>447</v>
      </c>
      <c r="N6043">
        <v>168</v>
      </c>
      <c r="P6043" cm="1">
        <f t="array" ref="P6043">IF(Q6043&gt;0,INDEX(Q6043:Q18177,MATCH(TRUE,INDEX(Q6043:Q18177="",,),0)-1),"")</f>
        <v>9</v>
      </c>
      <c r="Q6043">
        <f t="shared" si="139"/>
        <v>6</v>
      </c>
      <c r="R6043">
        <f>IF(P6043="","",0)</f>
        <v>0</v>
      </c>
    </row>
    <row r="6044" spans="1:18" x14ac:dyDescent="0.3">
      <c r="A6044" t="s">
        <v>791</v>
      </c>
      <c r="B6044" s="1">
        <v>38628</v>
      </c>
      <c r="C6044" t="s">
        <v>82</v>
      </c>
      <c r="D6044" t="s">
        <v>862</v>
      </c>
      <c r="E6044" t="s">
        <v>863</v>
      </c>
      <c r="G6044" s="6" t="s">
        <v>88</v>
      </c>
      <c r="H6044" t="s">
        <v>96</v>
      </c>
      <c r="I6044" t="s">
        <v>45</v>
      </c>
      <c r="J6044" t="s">
        <v>93</v>
      </c>
      <c r="K6044">
        <v>0.2</v>
      </c>
      <c r="L6044">
        <v>227</v>
      </c>
      <c r="M6044" t="s">
        <v>447</v>
      </c>
      <c r="N6044">
        <v>227</v>
      </c>
      <c r="P6044" cm="1">
        <f t="array" ref="P6044">IF(Q6044&gt;0,INDEX(Q6044:Q18178,MATCH(TRUE,INDEX(Q6044:Q18178="",,),0)-1),"")</f>
        <v>9</v>
      </c>
      <c r="Q6044">
        <f t="shared" si="139"/>
        <v>6</v>
      </c>
      <c r="R6044">
        <f>IF(P6044="","",0)</f>
        <v>0</v>
      </c>
    </row>
    <row r="6045" spans="1:18" x14ac:dyDescent="0.3">
      <c r="A6045" t="s">
        <v>791</v>
      </c>
      <c r="B6045" s="1">
        <v>38628</v>
      </c>
      <c r="C6045" t="s">
        <v>82</v>
      </c>
      <c r="D6045" t="s">
        <v>862</v>
      </c>
      <c r="E6045" t="s">
        <v>863</v>
      </c>
      <c r="G6045" s="6" t="s">
        <v>88</v>
      </c>
      <c r="H6045" t="s">
        <v>200</v>
      </c>
      <c r="I6045" t="s">
        <v>45</v>
      </c>
      <c r="J6045" t="s">
        <v>93</v>
      </c>
      <c r="K6045">
        <v>0.8</v>
      </c>
      <c r="L6045">
        <v>204</v>
      </c>
      <c r="M6045" t="s">
        <v>447</v>
      </c>
      <c r="N6045">
        <v>204</v>
      </c>
      <c r="P6045" cm="1">
        <f t="array" ref="P6045">IF(Q6045&gt;0,INDEX(Q6045:Q18179,MATCH(TRUE,INDEX(Q6045:Q18179="",,),0)-1),"")</f>
        <v>9</v>
      </c>
      <c r="Q6045">
        <f t="shared" si="139"/>
        <v>6</v>
      </c>
      <c r="R6045">
        <f>IF(P6045="","",0)</f>
        <v>0</v>
      </c>
    </row>
    <row r="6046" spans="1:18" x14ac:dyDescent="0.3">
      <c r="A6046" t="s">
        <v>791</v>
      </c>
      <c r="B6046" s="1">
        <v>38628</v>
      </c>
      <c r="C6046" t="s">
        <v>82</v>
      </c>
      <c r="D6046" t="s">
        <v>862</v>
      </c>
      <c r="E6046" t="s">
        <v>863</v>
      </c>
      <c r="G6046" t="s">
        <v>19</v>
      </c>
      <c r="H6046" t="s">
        <v>102</v>
      </c>
      <c r="I6046" t="s">
        <v>45</v>
      </c>
      <c r="J6046" t="s">
        <v>93</v>
      </c>
      <c r="K6046">
        <v>69.900000000000006</v>
      </c>
      <c r="L6046">
        <v>324</v>
      </c>
      <c r="M6046" t="s">
        <v>296</v>
      </c>
      <c r="N6046">
        <v>500</v>
      </c>
      <c r="P6046" cm="1">
        <f t="array" ref="P6046">IF(Q6046&gt;0,INDEX(Q6046:Q18180,MATCH(TRUE,INDEX(Q6046:Q18180="",,),0)-1),"")</f>
        <v>9</v>
      </c>
      <c r="Q6046">
        <f t="shared" si="139"/>
        <v>7</v>
      </c>
      <c r="R6046">
        <f>IF(P6046="","",0)</f>
        <v>0</v>
      </c>
    </row>
    <row r="6047" spans="1:18" x14ac:dyDescent="0.3">
      <c r="A6047" t="s">
        <v>791</v>
      </c>
      <c r="B6047" s="1">
        <v>38628</v>
      </c>
      <c r="C6047" t="s">
        <v>82</v>
      </c>
      <c r="D6047" t="s">
        <v>862</v>
      </c>
      <c r="E6047" t="s">
        <v>863</v>
      </c>
      <c r="G6047" t="s">
        <v>19</v>
      </c>
      <c r="H6047" t="s">
        <v>85</v>
      </c>
      <c r="I6047" t="s">
        <v>45</v>
      </c>
      <c r="J6047" t="s">
        <v>93</v>
      </c>
      <c r="K6047">
        <v>23.2</v>
      </c>
      <c r="L6047">
        <v>120</v>
      </c>
      <c r="M6047" t="s">
        <v>296</v>
      </c>
      <c r="N6047">
        <v>200</v>
      </c>
      <c r="P6047" cm="1">
        <f t="array" ref="P6047">IF(Q6047&gt;0,INDEX(Q6047:Q18181,MATCH(TRUE,INDEX(Q6047:Q18181="",,),0)-1),"")</f>
        <v>9</v>
      </c>
      <c r="Q6047">
        <f t="shared" si="139"/>
        <v>7</v>
      </c>
      <c r="R6047">
        <f>IF(P6047="","",0)</f>
        <v>0</v>
      </c>
    </row>
    <row r="6048" spans="1:18" x14ac:dyDescent="0.3">
      <c r="A6048" t="s">
        <v>791</v>
      </c>
      <c r="B6048" s="1">
        <v>38628</v>
      </c>
      <c r="C6048" t="s">
        <v>82</v>
      </c>
      <c r="D6048" t="s">
        <v>862</v>
      </c>
      <c r="E6048" t="s">
        <v>863</v>
      </c>
      <c r="G6048" t="s">
        <v>19</v>
      </c>
      <c r="H6048" t="s">
        <v>128</v>
      </c>
      <c r="I6048" t="s">
        <v>21</v>
      </c>
      <c r="J6048" t="s">
        <v>73</v>
      </c>
      <c r="K6048">
        <v>88.2</v>
      </c>
      <c r="L6048">
        <v>26</v>
      </c>
      <c r="M6048" t="s">
        <v>296</v>
      </c>
      <c r="N6048">
        <v>27</v>
      </c>
      <c r="P6048" cm="1">
        <f t="array" ref="P6048">IF(Q6048&gt;0,INDEX(Q6048:Q18182,MATCH(TRUE,INDEX(Q6048:Q18182="",,),0)-1),"")</f>
        <v>9</v>
      </c>
      <c r="Q6048">
        <f t="shared" si="139"/>
        <v>7</v>
      </c>
      <c r="R6048">
        <f>IF(P6048="","",0)</f>
        <v>0</v>
      </c>
    </row>
    <row r="6049" spans="1:18" x14ac:dyDescent="0.3">
      <c r="A6049" t="s">
        <v>791</v>
      </c>
      <c r="B6049" s="1">
        <v>38628</v>
      </c>
      <c r="C6049" t="s">
        <v>82</v>
      </c>
      <c r="D6049" t="s">
        <v>862</v>
      </c>
      <c r="E6049" t="s">
        <v>863</v>
      </c>
      <c r="G6049" t="s">
        <v>19</v>
      </c>
      <c r="H6049" t="s">
        <v>72</v>
      </c>
      <c r="I6049" t="s">
        <v>21</v>
      </c>
      <c r="J6049" t="s">
        <v>73</v>
      </c>
      <c r="K6049">
        <v>1444</v>
      </c>
      <c r="L6049">
        <v>16.600000000000001</v>
      </c>
      <c r="M6049" t="s">
        <v>296</v>
      </c>
      <c r="N6049">
        <v>24</v>
      </c>
      <c r="P6049" cm="1">
        <f t="array" ref="P6049">IF(Q6049&gt;0,INDEX(Q6049:Q18183,MATCH(TRUE,INDEX(Q6049:Q18183="",,),0)-1),"")</f>
        <v>9</v>
      </c>
      <c r="Q6049">
        <f t="shared" si="139"/>
        <v>7</v>
      </c>
      <c r="R6049">
        <f>IF(P6049="","",0)</f>
        <v>0</v>
      </c>
    </row>
    <row r="6050" spans="1:18" x14ac:dyDescent="0.3">
      <c r="A6050" t="s">
        <v>791</v>
      </c>
      <c r="B6050" s="1">
        <v>38628</v>
      </c>
      <c r="C6050" t="s">
        <v>82</v>
      </c>
      <c r="D6050" t="s">
        <v>862</v>
      </c>
      <c r="E6050" t="s">
        <v>863</v>
      </c>
      <c r="G6050" s="6" t="s">
        <v>88</v>
      </c>
      <c r="H6050" t="s">
        <v>264</v>
      </c>
      <c r="I6050" t="s">
        <v>45</v>
      </c>
      <c r="J6050" t="s">
        <v>93</v>
      </c>
      <c r="K6050">
        <v>0.1</v>
      </c>
      <c r="L6050">
        <v>168</v>
      </c>
      <c r="M6050" t="s">
        <v>296</v>
      </c>
      <c r="N6050">
        <v>168</v>
      </c>
      <c r="P6050" cm="1">
        <f t="array" ref="P6050">IF(Q6050&gt;0,INDEX(Q6050:Q18184,MATCH(TRUE,INDEX(Q6050:Q18184="",,),0)-1),"")</f>
        <v>9</v>
      </c>
      <c r="Q6050">
        <f t="shared" si="139"/>
        <v>7</v>
      </c>
      <c r="R6050">
        <f>IF(P6050="","",0)</f>
        <v>0</v>
      </c>
    </row>
    <row r="6051" spans="1:18" x14ac:dyDescent="0.3">
      <c r="A6051" t="s">
        <v>791</v>
      </c>
      <c r="B6051" s="1">
        <v>38628</v>
      </c>
      <c r="C6051" t="s">
        <v>82</v>
      </c>
      <c r="D6051" t="s">
        <v>862</v>
      </c>
      <c r="E6051" t="s">
        <v>863</v>
      </c>
      <c r="G6051" s="6" t="s">
        <v>88</v>
      </c>
      <c r="H6051" t="s">
        <v>96</v>
      </c>
      <c r="I6051" t="s">
        <v>45</v>
      </c>
      <c r="J6051" t="s">
        <v>93</v>
      </c>
      <c r="K6051">
        <v>0.2</v>
      </c>
      <c r="L6051">
        <v>227</v>
      </c>
      <c r="M6051" t="s">
        <v>296</v>
      </c>
      <c r="N6051">
        <v>227</v>
      </c>
      <c r="P6051" cm="1">
        <f t="array" ref="P6051">IF(Q6051&gt;0,INDEX(Q6051:Q18185,MATCH(TRUE,INDEX(Q6051:Q18185="",,),0)-1),"")</f>
        <v>9</v>
      </c>
      <c r="Q6051">
        <f t="shared" si="139"/>
        <v>7</v>
      </c>
      <c r="R6051">
        <f>IF(P6051="","",0)</f>
        <v>0</v>
      </c>
    </row>
    <row r="6052" spans="1:18" x14ac:dyDescent="0.3">
      <c r="A6052" t="s">
        <v>791</v>
      </c>
      <c r="B6052" s="1">
        <v>38628</v>
      </c>
      <c r="C6052" t="s">
        <v>82</v>
      </c>
      <c r="D6052" t="s">
        <v>862</v>
      </c>
      <c r="E6052" t="s">
        <v>863</v>
      </c>
      <c r="G6052" s="6" t="s">
        <v>88</v>
      </c>
      <c r="H6052" t="s">
        <v>200</v>
      </c>
      <c r="I6052" t="s">
        <v>45</v>
      </c>
      <c r="J6052" t="s">
        <v>93</v>
      </c>
      <c r="K6052">
        <v>0.8</v>
      </c>
      <c r="L6052">
        <v>204</v>
      </c>
      <c r="M6052" t="s">
        <v>296</v>
      </c>
      <c r="N6052">
        <v>204</v>
      </c>
      <c r="P6052" cm="1">
        <f t="array" ref="P6052">IF(Q6052&gt;0,INDEX(Q6052:Q18186,MATCH(TRUE,INDEX(Q6052:Q18186="",,),0)-1),"")</f>
        <v>9</v>
      </c>
      <c r="Q6052">
        <f t="shared" si="139"/>
        <v>7</v>
      </c>
      <c r="R6052">
        <f>IF(P6052="","",0)</f>
        <v>0</v>
      </c>
    </row>
    <row r="6053" spans="1:18" x14ac:dyDescent="0.3">
      <c r="A6053" t="s">
        <v>791</v>
      </c>
      <c r="B6053" s="1">
        <v>38628</v>
      </c>
      <c r="C6053" t="s">
        <v>82</v>
      </c>
      <c r="D6053" t="s">
        <v>862</v>
      </c>
      <c r="E6053" t="s">
        <v>863</v>
      </c>
      <c r="G6053" t="s">
        <v>19</v>
      </c>
      <c r="H6053" t="s">
        <v>102</v>
      </c>
      <c r="I6053" t="s">
        <v>45</v>
      </c>
      <c r="J6053" t="s">
        <v>93</v>
      </c>
      <c r="K6053">
        <v>69.900000000000006</v>
      </c>
      <c r="L6053">
        <v>324</v>
      </c>
      <c r="M6053" t="s">
        <v>866</v>
      </c>
      <c r="N6053">
        <v>324</v>
      </c>
      <c r="P6053" cm="1">
        <f t="array" ref="P6053">IF(Q6053&gt;0,INDEX(Q6053:Q18187,MATCH(TRUE,INDEX(Q6053:Q18187="",,),0)-1),"")</f>
        <v>9</v>
      </c>
      <c r="Q6053">
        <f t="shared" si="139"/>
        <v>8</v>
      </c>
      <c r="R6053">
        <f>IF(P6053="","",0)</f>
        <v>0</v>
      </c>
    </row>
    <row r="6054" spans="1:18" x14ac:dyDescent="0.3">
      <c r="A6054" t="s">
        <v>791</v>
      </c>
      <c r="B6054" s="1">
        <v>38628</v>
      </c>
      <c r="C6054" t="s">
        <v>82</v>
      </c>
      <c r="D6054" t="s">
        <v>862</v>
      </c>
      <c r="E6054" t="s">
        <v>863</v>
      </c>
      <c r="G6054" t="s">
        <v>19</v>
      </c>
      <c r="H6054" t="s">
        <v>85</v>
      </c>
      <c r="I6054" t="s">
        <v>45</v>
      </c>
      <c r="J6054" t="s">
        <v>93</v>
      </c>
      <c r="K6054">
        <v>23.2</v>
      </c>
      <c r="L6054">
        <v>120</v>
      </c>
      <c r="M6054" t="s">
        <v>866</v>
      </c>
      <c r="N6054">
        <v>120</v>
      </c>
      <c r="P6054" cm="1">
        <f t="array" ref="P6054">IF(Q6054&gt;0,INDEX(Q6054:Q18188,MATCH(TRUE,INDEX(Q6054:Q18188="",,),0)-1),"")</f>
        <v>9</v>
      </c>
      <c r="Q6054">
        <f t="shared" si="139"/>
        <v>8</v>
      </c>
      <c r="R6054">
        <f>IF(P6054="","",0)</f>
        <v>0</v>
      </c>
    </row>
    <row r="6055" spans="1:18" x14ac:dyDescent="0.3">
      <c r="A6055" t="s">
        <v>791</v>
      </c>
      <c r="B6055" s="1">
        <v>38628</v>
      </c>
      <c r="C6055" t="s">
        <v>82</v>
      </c>
      <c r="D6055" t="s">
        <v>862</v>
      </c>
      <c r="E6055" t="s">
        <v>863</v>
      </c>
      <c r="G6055" t="s">
        <v>19</v>
      </c>
      <c r="H6055" t="s">
        <v>128</v>
      </c>
      <c r="I6055" t="s">
        <v>21</v>
      </c>
      <c r="J6055" t="s">
        <v>73</v>
      </c>
      <c r="K6055">
        <v>88.2</v>
      </c>
      <c r="L6055">
        <v>26</v>
      </c>
      <c r="M6055" t="s">
        <v>866</v>
      </c>
      <c r="N6055">
        <v>26</v>
      </c>
      <c r="P6055" cm="1">
        <f t="array" ref="P6055">IF(Q6055&gt;0,INDEX(Q6055:Q18189,MATCH(TRUE,INDEX(Q6055:Q18189="",,),0)-1),"")</f>
        <v>9</v>
      </c>
      <c r="Q6055">
        <f t="shared" si="139"/>
        <v>8</v>
      </c>
      <c r="R6055">
        <f>IF(P6055="","",0)</f>
        <v>0</v>
      </c>
    </row>
    <row r="6056" spans="1:18" x14ac:dyDescent="0.3">
      <c r="A6056" t="s">
        <v>791</v>
      </c>
      <c r="B6056" s="1">
        <v>38628</v>
      </c>
      <c r="C6056" t="s">
        <v>82</v>
      </c>
      <c r="D6056" t="s">
        <v>862</v>
      </c>
      <c r="E6056" t="s">
        <v>863</v>
      </c>
      <c r="G6056" t="s">
        <v>19</v>
      </c>
      <c r="H6056" t="s">
        <v>72</v>
      </c>
      <c r="I6056" t="s">
        <v>21</v>
      </c>
      <c r="J6056" t="s">
        <v>73</v>
      </c>
      <c r="K6056">
        <v>1444</v>
      </c>
      <c r="L6056">
        <v>16.600000000000001</v>
      </c>
      <c r="M6056" t="s">
        <v>866</v>
      </c>
      <c r="N6056">
        <v>31</v>
      </c>
      <c r="P6056" cm="1">
        <f t="array" ref="P6056">IF(Q6056&gt;0,INDEX(Q6056:Q18190,MATCH(TRUE,INDEX(Q6056:Q18190="",,),0)-1),"")</f>
        <v>9</v>
      </c>
      <c r="Q6056">
        <f t="shared" si="139"/>
        <v>8</v>
      </c>
      <c r="R6056">
        <f>IF(P6056="","",0)</f>
        <v>0</v>
      </c>
    </row>
    <row r="6057" spans="1:18" x14ac:dyDescent="0.3">
      <c r="A6057" t="s">
        <v>791</v>
      </c>
      <c r="B6057" s="1">
        <v>38628</v>
      </c>
      <c r="C6057" t="s">
        <v>82</v>
      </c>
      <c r="D6057" t="s">
        <v>862</v>
      </c>
      <c r="E6057" t="s">
        <v>863</v>
      </c>
      <c r="G6057" s="6" t="s">
        <v>88</v>
      </c>
      <c r="H6057" t="s">
        <v>264</v>
      </c>
      <c r="I6057" t="s">
        <v>45</v>
      </c>
      <c r="J6057" t="s">
        <v>93</v>
      </c>
      <c r="K6057">
        <v>0.1</v>
      </c>
      <c r="L6057">
        <v>168</v>
      </c>
      <c r="M6057" t="s">
        <v>866</v>
      </c>
      <c r="N6057">
        <v>168</v>
      </c>
      <c r="P6057" cm="1">
        <f t="array" ref="P6057">IF(Q6057&gt;0,INDEX(Q6057:Q18191,MATCH(TRUE,INDEX(Q6057:Q18191="",,),0)-1),"")</f>
        <v>9</v>
      </c>
      <c r="Q6057">
        <f t="shared" si="139"/>
        <v>8</v>
      </c>
      <c r="R6057">
        <f>IF(P6057="","",0)</f>
        <v>0</v>
      </c>
    </row>
    <row r="6058" spans="1:18" x14ac:dyDescent="0.3">
      <c r="A6058" t="s">
        <v>791</v>
      </c>
      <c r="B6058" s="1">
        <v>38628</v>
      </c>
      <c r="C6058" t="s">
        <v>82</v>
      </c>
      <c r="D6058" t="s">
        <v>862</v>
      </c>
      <c r="E6058" t="s">
        <v>863</v>
      </c>
      <c r="G6058" s="6" t="s">
        <v>88</v>
      </c>
      <c r="H6058" t="s">
        <v>96</v>
      </c>
      <c r="I6058" t="s">
        <v>45</v>
      </c>
      <c r="J6058" t="s">
        <v>93</v>
      </c>
      <c r="K6058">
        <v>0.2</v>
      </c>
      <c r="L6058">
        <v>227</v>
      </c>
      <c r="M6058" t="s">
        <v>866</v>
      </c>
      <c r="N6058">
        <v>227</v>
      </c>
      <c r="P6058" cm="1">
        <f t="array" ref="P6058">IF(Q6058&gt;0,INDEX(Q6058:Q18192,MATCH(TRUE,INDEX(Q6058:Q18192="",,),0)-1),"")</f>
        <v>9</v>
      </c>
      <c r="Q6058">
        <f t="shared" si="139"/>
        <v>8</v>
      </c>
      <c r="R6058">
        <f>IF(P6058="","",0)</f>
        <v>0</v>
      </c>
    </row>
    <row r="6059" spans="1:18" x14ac:dyDescent="0.3">
      <c r="A6059" t="s">
        <v>791</v>
      </c>
      <c r="B6059" s="1">
        <v>38628</v>
      </c>
      <c r="C6059" t="s">
        <v>82</v>
      </c>
      <c r="D6059" t="s">
        <v>862</v>
      </c>
      <c r="E6059" t="s">
        <v>863</v>
      </c>
      <c r="G6059" s="6" t="s">
        <v>88</v>
      </c>
      <c r="H6059" t="s">
        <v>200</v>
      </c>
      <c r="I6059" t="s">
        <v>45</v>
      </c>
      <c r="J6059" t="s">
        <v>93</v>
      </c>
      <c r="K6059">
        <v>0.8</v>
      </c>
      <c r="L6059">
        <v>204</v>
      </c>
      <c r="M6059" t="s">
        <v>866</v>
      </c>
      <c r="N6059">
        <v>204</v>
      </c>
      <c r="P6059" cm="1">
        <f t="array" ref="P6059">IF(Q6059&gt;0,INDEX(Q6059:Q18193,MATCH(TRUE,INDEX(Q6059:Q18193="",,),0)-1),"")</f>
        <v>9</v>
      </c>
      <c r="Q6059">
        <f t="shared" si="139"/>
        <v>8</v>
      </c>
      <c r="R6059">
        <f>IF(P6059="","",0)</f>
        <v>0</v>
      </c>
    </row>
    <row r="6060" spans="1:18" x14ac:dyDescent="0.3">
      <c r="A6060" t="s">
        <v>791</v>
      </c>
      <c r="B6060" s="1">
        <v>38628</v>
      </c>
      <c r="C6060" t="s">
        <v>82</v>
      </c>
      <c r="D6060" t="s">
        <v>862</v>
      </c>
      <c r="E6060" t="s">
        <v>863</v>
      </c>
      <c r="G6060" t="s">
        <v>19</v>
      </c>
      <c r="H6060" t="s">
        <v>102</v>
      </c>
      <c r="I6060" t="s">
        <v>45</v>
      </c>
      <c r="J6060" t="s">
        <v>93</v>
      </c>
      <c r="K6060">
        <v>69.900000000000006</v>
      </c>
      <c r="L6060">
        <v>324</v>
      </c>
      <c r="M6060" t="s">
        <v>445</v>
      </c>
      <c r="N6060">
        <v>404.6</v>
      </c>
      <c r="P6060" cm="1">
        <f t="array" ref="P6060">IF(Q6060&gt;0,INDEX(Q6060:Q18194,MATCH(TRUE,INDEX(Q6060:Q18194="",,),0)-1),"")</f>
        <v>9</v>
      </c>
      <c r="Q6060">
        <f t="shared" si="139"/>
        <v>9</v>
      </c>
      <c r="R6060">
        <f>IF(P6060="","",0)</f>
        <v>0</v>
      </c>
    </row>
    <row r="6061" spans="1:18" x14ac:dyDescent="0.3">
      <c r="A6061" t="s">
        <v>791</v>
      </c>
      <c r="B6061" s="1">
        <v>38628</v>
      </c>
      <c r="C6061" t="s">
        <v>82</v>
      </c>
      <c r="D6061" t="s">
        <v>862</v>
      </c>
      <c r="E6061" t="s">
        <v>863</v>
      </c>
      <c r="G6061" t="s">
        <v>19</v>
      </c>
      <c r="H6061" t="s">
        <v>85</v>
      </c>
      <c r="I6061" t="s">
        <v>45</v>
      </c>
      <c r="J6061" t="s">
        <v>93</v>
      </c>
      <c r="K6061">
        <v>23.2</v>
      </c>
      <c r="L6061">
        <v>120</v>
      </c>
      <c r="M6061" t="s">
        <v>445</v>
      </c>
      <c r="N6061">
        <v>400</v>
      </c>
      <c r="P6061" cm="1">
        <f t="array" ref="P6061">IF(Q6061&gt;0,INDEX(Q6061:Q18195,MATCH(TRUE,INDEX(Q6061:Q18195="",,),0)-1),"")</f>
        <v>9</v>
      </c>
      <c r="Q6061">
        <f t="shared" si="139"/>
        <v>9</v>
      </c>
      <c r="R6061">
        <f>IF(P6061="","",0)</f>
        <v>0</v>
      </c>
    </row>
    <row r="6062" spans="1:18" x14ac:dyDescent="0.3">
      <c r="A6062" t="s">
        <v>791</v>
      </c>
      <c r="B6062" s="1">
        <v>38628</v>
      </c>
      <c r="C6062" t="s">
        <v>82</v>
      </c>
      <c r="D6062" t="s">
        <v>862</v>
      </c>
      <c r="E6062" t="s">
        <v>863</v>
      </c>
      <c r="G6062" t="s">
        <v>19</v>
      </c>
      <c r="H6062" t="s">
        <v>128</v>
      </c>
      <c r="I6062" t="s">
        <v>21</v>
      </c>
      <c r="J6062" t="s">
        <v>73</v>
      </c>
      <c r="K6062">
        <v>88.2</v>
      </c>
      <c r="L6062">
        <v>26</v>
      </c>
      <c r="M6062" t="s">
        <v>445</v>
      </c>
      <c r="N6062">
        <v>26</v>
      </c>
      <c r="P6062" cm="1">
        <f t="array" ref="P6062">IF(Q6062&gt;0,INDEX(Q6062:Q18196,MATCH(TRUE,INDEX(Q6062:Q18196="",,),0)-1),"")</f>
        <v>9</v>
      </c>
      <c r="Q6062">
        <f t="shared" si="139"/>
        <v>9</v>
      </c>
      <c r="R6062">
        <f>IF(P6062="","",0)</f>
        <v>0</v>
      </c>
    </row>
    <row r="6063" spans="1:18" x14ac:dyDescent="0.3">
      <c r="A6063" t="s">
        <v>791</v>
      </c>
      <c r="B6063" s="1">
        <v>38628</v>
      </c>
      <c r="C6063" t="s">
        <v>82</v>
      </c>
      <c r="D6063" t="s">
        <v>862</v>
      </c>
      <c r="E6063" t="s">
        <v>863</v>
      </c>
      <c r="G6063" t="s">
        <v>19</v>
      </c>
      <c r="H6063" t="s">
        <v>72</v>
      </c>
      <c r="I6063" t="s">
        <v>21</v>
      </c>
      <c r="J6063" t="s">
        <v>73</v>
      </c>
      <c r="K6063">
        <v>1444</v>
      </c>
      <c r="L6063">
        <v>16.600000000000001</v>
      </c>
      <c r="M6063" t="s">
        <v>445</v>
      </c>
      <c r="N6063">
        <v>16.600000000000001</v>
      </c>
      <c r="P6063" cm="1">
        <f t="array" ref="P6063">IF(Q6063&gt;0,INDEX(Q6063:Q18197,MATCH(TRUE,INDEX(Q6063:Q18197="",,),0)-1),"")</f>
        <v>9</v>
      </c>
      <c r="Q6063">
        <f t="shared" si="139"/>
        <v>9</v>
      </c>
      <c r="R6063">
        <f>IF(P6063="","",0)</f>
        <v>0</v>
      </c>
    </row>
    <row r="6064" spans="1:18" x14ac:dyDescent="0.3">
      <c r="A6064" t="s">
        <v>791</v>
      </c>
      <c r="B6064" s="1">
        <v>38628</v>
      </c>
      <c r="C6064" t="s">
        <v>82</v>
      </c>
      <c r="D6064" t="s">
        <v>862</v>
      </c>
      <c r="E6064" t="s">
        <v>863</v>
      </c>
      <c r="G6064" s="6" t="s">
        <v>88</v>
      </c>
      <c r="H6064" t="s">
        <v>264</v>
      </c>
      <c r="I6064" t="s">
        <v>45</v>
      </c>
      <c r="J6064" t="s">
        <v>93</v>
      </c>
      <c r="K6064">
        <v>0.1</v>
      </c>
      <c r="L6064">
        <v>168</v>
      </c>
      <c r="M6064" t="s">
        <v>445</v>
      </c>
      <c r="N6064">
        <v>168</v>
      </c>
      <c r="P6064" cm="1">
        <f t="array" ref="P6064">IF(Q6064&gt;0,INDEX(Q6064:Q18198,MATCH(TRUE,INDEX(Q6064:Q18198="",,),0)-1),"")</f>
        <v>9</v>
      </c>
      <c r="Q6064">
        <f t="shared" si="139"/>
        <v>9</v>
      </c>
      <c r="R6064">
        <f>IF(P6064="","",0)</f>
        <v>0</v>
      </c>
    </row>
    <row r="6065" spans="1:18" x14ac:dyDescent="0.3">
      <c r="A6065" t="s">
        <v>791</v>
      </c>
      <c r="B6065" s="1">
        <v>38628</v>
      </c>
      <c r="C6065" t="s">
        <v>82</v>
      </c>
      <c r="D6065" t="s">
        <v>862</v>
      </c>
      <c r="E6065" t="s">
        <v>863</v>
      </c>
      <c r="G6065" s="6" t="s">
        <v>88</v>
      </c>
      <c r="H6065" t="s">
        <v>96</v>
      </c>
      <c r="I6065" t="s">
        <v>45</v>
      </c>
      <c r="J6065" t="s">
        <v>93</v>
      </c>
      <c r="K6065">
        <v>0.2</v>
      </c>
      <c r="L6065">
        <v>227</v>
      </c>
      <c r="M6065" t="s">
        <v>445</v>
      </c>
      <c r="N6065">
        <v>227</v>
      </c>
      <c r="P6065" cm="1">
        <f t="array" ref="P6065">IF(Q6065&gt;0,INDEX(Q6065:Q18199,MATCH(TRUE,INDEX(Q6065:Q18199="",,),0)-1),"")</f>
        <v>9</v>
      </c>
      <c r="Q6065">
        <f t="shared" si="139"/>
        <v>9</v>
      </c>
      <c r="R6065">
        <f>IF(P6065="","",0)</f>
        <v>0</v>
      </c>
    </row>
    <row r="6066" spans="1:18" x14ac:dyDescent="0.3">
      <c r="A6066" t="s">
        <v>791</v>
      </c>
      <c r="B6066" s="1">
        <v>38628</v>
      </c>
      <c r="C6066" t="s">
        <v>82</v>
      </c>
      <c r="D6066" t="s">
        <v>862</v>
      </c>
      <c r="E6066" t="s">
        <v>863</v>
      </c>
      <c r="G6066" s="6" t="s">
        <v>88</v>
      </c>
      <c r="H6066" t="s">
        <v>200</v>
      </c>
      <c r="I6066" t="s">
        <v>45</v>
      </c>
      <c r="J6066" t="s">
        <v>93</v>
      </c>
      <c r="K6066">
        <v>0.8</v>
      </c>
      <c r="L6066">
        <v>204</v>
      </c>
      <c r="M6066" t="s">
        <v>445</v>
      </c>
      <c r="N6066">
        <v>204</v>
      </c>
      <c r="P6066" cm="1">
        <f t="array" ref="P6066">IF(Q6066&gt;0,INDEX(Q6066:Q18200,MATCH(TRUE,INDEX(Q6066:Q18200="",,),0)-1),"")</f>
        <v>9</v>
      </c>
      <c r="Q6066">
        <f t="shared" si="139"/>
        <v>9</v>
      </c>
      <c r="R6066">
        <f>IF(P6066="","",0)</f>
        <v>0</v>
      </c>
    </row>
    <row r="6067" spans="1:18" x14ac:dyDescent="0.3">
      <c r="P6067" t="str" cm="1">
        <f t="array" ref="P6067">IF(Q6067&gt;0,INDEX(Q6067:Q18201,MATCH(TRUE,INDEX(Q6067:Q18201="",,),0)-1),"")</f>
        <v/>
      </c>
      <c r="R6067" t="str">
        <f>IF(P6067="","",0)</f>
        <v/>
      </c>
    </row>
    <row r="6068" spans="1:18" x14ac:dyDescent="0.3">
      <c r="A6068" t="s">
        <v>791</v>
      </c>
      <c r="B6068" s="1">
        <v>38628</v>
      </c>
      <c r="C6068" t="s">
        <v>82</v>
      </c>
      <c r="D6068" t="s">
        <v>867</v>
      </c>
      <c r="E6068" t="s">
        <v>868</v>
      </c>
      <c r="G6068" t="s">
        <v>19</v>
      </c>
      <c r="H6068" t="s">
        <v>95</v>
      </c>
      <c r="I6068" t="s">
        <v>21</v>
      </c>
      <c r="J6068" t="s">
        <v>73</v>
      </c>
      <c r="K6068">
        <v>731</v>
      </c>
      <c r="L6068">
        <v>53.2</v>
      </c>
      <c r="M6068" t="s">
        <v>798</v>
      </c>
      <c r="N6068">
        <v>75.13</v>
      </c>
      <c r="O6068" t="s">
        <v>24</v>
      </c>
      <c r="P6068" cm="1">
        <f t="array" ref="P6068">IF(Q6068&gt;0,INDEX(Q6068:Q18202,MATCH(TRUE,INDEX(Q6068:Q18202="",,),0)-1),"")</f>
        <v>2</v>
      </c>
      <c r="Q6068">
        <v>1</v>
      </c>
      <c r="R6068">
        <f>IF(P6068="","",0)</f>
        <v>0</v>
      </c>
    </row>
    <row r="6069" spans="1:18" x14ac:dyDescent="0.3">
      <c r="A6069" t="s">
        <v>791</v>
      </c>
      <c r="B6069" s="1">
        <v>38628</v>
      </c>
      <c r="C6069" t="s">
        <v>82</v>
      </c>
      <c r="D6069" t="s">
        <v>867</v>
      </c>
      <c r="E6069" t="s">
        <v>868</v>
      </c>
      <c r="G6069" t="s">
        <v>19</v>
      </c>
      <c r="H6069" t="s">
        <v>95</v>
      </c>
      <c r="I6069" t="s">
        <v>21</v>
      </c>
      <c r="J6069" t="s">
        <v>73</v>
      </c>
      <c r="K6069">
        <v>731</v>
      </c>
      <c r="L6069">
        <v>53.2</v>
      </c>
      <c r="M6069" t="s">
        <v>297</v>
      </c>
      <c r="N6069">
        <v>57.1</v>
      </c>
      <c r="P6069" cm="1">
        <f t="array" ref="P6069">IF(Q6069&gt;0,INDEX(Q6069:Q18203,MATCH(TRUE,INDEX(Q6069:Q18203="",,),0)-1),"")</f>
        <v>2</v>
      </c>
      <c r="Q6069">
        <v>2</v>
      </c>
      <c r="R6069">
        <f>IF(P6069="","",0)</f>
        <v>0</v>
      </c>
    </row>
    <row r="6070" spans="1:18" x14ac:dyDescent="0.3">
      <c r="P6070" t="str" cm="1">
        <f t="array" ref="P6070">IF(Q6070&gt;0,INDEX(Q6070:Q18204,MATCH(TRUE,INDEX(Q6070:Q18204="",,),0)-1),"")</f>
        <v/>
      </c>
      <c r="R6070" t="str">
        <f>IF(P6070="","",0)</f>
        <v/>
      </c>
    </row>
    <row r="6071" spans="1:18" x14ac:dyDescent="0.3">
      <c r="A6071" t="s">
        <v>791</v>
      </c>
      <c r="B6071" s="1">
        <v>38628</v>
      </c>
      <c r="C6071" t="s">
        <v>82</v>
      </c>
      <c r="D6071" t="s">
        <v>869</v>
      </c>
      <c r="E6071" t="s">
        <v>870</v>
      </c>
      <c r="G6071" t="s">
        <v>19</v>
      </c>
      <c r="H6071" t="s">
        <v>95</v>
      </c>
      <c r="I6071" t="s">
        <v>21</v>
      </c>
      <c r="J6071" t="s">
        <v>73</v>
      </c>
      <c r="K6071">
        <v>695</v>
      </c>
      <c r="L6071">
        <v>54</v>
      </c>
      <c r="M6071" t="s">
        <v>798</v>
      </c>
      <c r="N6071">
        <v>71.59</v>
      </c>
      <c r="O6071" t="s">
        <v>24</v>
      </c>
      <c r="P6071" cm="1">
        <f t="array" ref="P6071">IF(Q6071&gt;0,INDEX(Q6071:Q18205,MATCH(TRUE,INDEX(Q6071:Q18205="",,),0)-1),"")</f>
        <v>2</v>
      </c>
      <c r="Q6071">
        <v>1</v>
      </c>
      <c r="R6071">
        <f>IF(P6071="","",0)</f>
        <v>0</v>
      </c>
    </row>
    <row r="6072" spans="1:18" x14ac:dyDescent="0.3">
      <c r="A6072" t="s">
        <v>791</v>
      </c>
      <c r="B6072" s="1">
        <v>38628</v>
      </c>
      <c r="C6072" t="s">
        <v>82</v>
      </c>
      <c r="D6072" t="s">
        <v>869</v>
      </c>
      <c r="E6072" t="s">
        <v>870</v>
      </c>
      <c r="G6072" t="s">
        <v>19</v>
      </c>
      <c r="H6072" t="s">
        <v>101</v>
      </c>
      <c r="I6072" t="s">
        <v>21</v>
      </c>
      <c r="J6072" t="s">
        <v>73</v>
      </c>
      <c r="K6072">
        <v>105</v>
      </c>
      <c r="L6072">
        <v>37</v>
      </c>
      <c r="M6072" t="s">
        <v>798</v>
      </c>
      <c r="N6072">
        <v>39.590000000000003</v>
      </c>
      <c r="O6072" t="s">
        <v>24</v>
      </c>
      <c r="P6072" cm="1">
        <f t="array" ref="P6072">IF(Q6072&gt;0,INDEX(Q6072:Q18206,MATCH(TRUE,INDEX(Q6072:Q18206="",,),0)-1),"")</f>
        <v>2</v>
      </c>
      <c r="Q6072">
        <v>1</v>
      </c>
      <c r="R6072">
        <f>IF(P6072="","",0)</f>
        <v>0</v>
      </c>
    </row>
    <row r="6073" spans="1:18" x14ac:dyDescent="0.3">
      <c r="A6073" t="s">
        <v>791</v>
      </c>
      <c r="B6073" s="1">
        <v>38628</v>
      </c>
      <c r="C6073" t="s">
        <v>82</v>
      </c>
      <c r="D6073" t="s">
        <v>869</v>
      </c>
      <c r="E6073" t="s">
        <v>870</v>
      </c>
      <c r="G6073" s="6" t="s">
        <v>88</v>
      </c>
      <c r="H6073" t="s">
        <v>85</v>
      </c>
      <c r="I6073" t="s">
        <v>21</v>
      </c>
      <c r="J6073" t="s">
        <v>73</v>
      </c>
      <c r="K6073">
        <v>10</v>
      </c>
      <c r="L6073">
        <v>11</v>
      </c>
      <c r="M6073" t="s">
        <v>798</v>
      </c>
      <c r="N6073">
        <v>11</v>
      </c>
      <c r="O6073" t="s">
        <v>24</v>
      </c>
      <c r="P6073" cm="1">
        <f t="array" ref="P6073">IF(Q6073&gt;0,INDEX(Q6073:Q18207,MATCH(TRUE,INDEX(Q6073:Q18207="",,),0)-1),"")</f>
        <v>2</v>
      </c>
      <c r="Q6073">
        <v>1</v>
      </c>
      <c r="R6073">
        <f>IF(P6073="","",0)</f>
        <v>0</v>
      </c>
    </row>
    <row r="6074" spans="1:18" x14ac:dyDescent="0.3">
      <c r="A6074" t="s">
        <v>791</v>
      </c>
      <c r="B6074" s="1">
        <v>38628</v>
      </c>
      <c r="C6074" t="s">
        <v>82</v>
      </c>
      <c r="D6074" t="s">
        <v>869</v>
      </c>
      <c r="E6074" t="s">
        <v>870</v>
      </c>
      <c r="G6074" s="6" t="s">
        <v>88</v>
      </c>
      <c r="H6074" t="s">
        <v>96</v>
      </c>
      <c r="I6074" t="s">
        <v>21</v>
      </c>
      <c r="J6074" t="s">
        <v>73</v>
      </c>
      <c r="K6074">
        <v>114</v>
      </c>
      <c r="L6074">
        <v>19</v>
      </c>
      <c r="M6074" t="s">
        <v>798</v>
      </c>
      <c r="N6074">
        <v>19</v>
      </c>
      <c r="O6074" t="s">
        <v>24</v>
      </c>
      <c r="P6074" cm="1">
        <f t="array" ref="P6074">IF(Q6074&gt;0,INDEX(Q6074:Q18208,MATCH(TRUE,INDEX(Q6074:Q18208="",,),0)-1),"")</f>
        <v>2</v>
      </c>
      <c r="Q6074">
        <v>1</v>
      </c>
      <c r="R6074">
        <f>IF(P6074="","",0)</f>
        <v>0</v>
      </c>
    </row>
    <row r="6075" spans="1:18" x14ac:dyDescent="0.3">
      <c r="A6075" t="s">
        <v>791</v>
      </c>
      <c r="B6075" s="1">
        <v>38628</v>
      </c>
      <c r="C6075" t="s">
        <v>82</v>
      </c>
      <c r="D6075" t="s">
        <v>869</v>
      </c>
      <c r="E6075" t="s">
        <v>870</v>
      </c>
      <c r="G6075" t="s">
        <v>19</v>
      </c>
      <c r="H6075" t="s">
        <v>95</v>
      </c>
      <c r="I6075" t="s">
        <v>21</v>
      </c>
      <c r="J6075" t="s">
        <v>73</v>
      </c>
      <c r="K6075">
        <v>695</v>
      </c>
      <c r="L6075">
        <v>54</v>
      </c>
      <c r="M6075" t="s">
        <v>866</v>
      </c>
      <c r="N6075">
        <v>55</v>
      </c>
      <c r="P6075" cm="1">
        <f t="array" ref="P6075">IF(Q6075&gt;0,INDEX(Q6075:Q18209,MATCH(TRUE,INDEX(Q6075:Q18209="",,),0)-1),"")</f>
        <v>2</v>
      </c>
      <c r="Q6075">
        <v>2</v>
      </c>
      <c r="R6075">
        <f>IF(P6075="","",0)</f>
        <v>0</v>
      </c>
    </row>
    <row r="6076" spans="1:18" x14ac:dyDescent="0.3">
      <c r="A6076" t="s">
        <v>791</v>
      </c>
      <c r="B6076" s="1">
        <v>38628</v>
      </c>
      <c r="C6076" t="s">
        <v>82</v>
      </c>
      <c r="D6076" t="s">
        <v>869</v>
      </c>
      <c r="E6076" t="s">
        <v>870</v>
      </c>
      <c r="G6076" t="s">
        <v>19</v>
      </c>
      <c r="H6076" t="s">
        <v>101</v>
      </c>
      <c r="I6076" t="s">
        <v>21</v>
      </c>
      <c r="J6076" t="s">
        <v>73</v>
      </c>
      <c r="K6076">
        <v>105</v>
      </c>
      <c r="L6076">
        <v>37</v>
      </c>
      <c r="M6076" t="s">
        <v>866</v>
      </c>
      <c r="N6076">
        <v>37</v>
      </c>
      <c r="P6076" cm="1">
        <f t="array" ref="P6076">IF(Q6076&gt;0,INDEX(Q6076:Q18210,MATCH(TRUE,INDEX(Q6076:Q18210="",,),0)-1),"")</f>
        <v>2</v>
      </c>
      <c r="Q6076">
        <v>2</v>
      </c>
      <c r="R6076">
        <f>IF(P6076="","",0)</f>
        <v>0</v>
      </c>
    </row>
    <row r="6077" spans="1:18" x14ac:dyDescent="0.3">
      <c r="A6077" t="s">
        <v>791</v>
      </c>
      <c r="B6077" s="1">
        <v>38628</v>
      </c>
      <c r="C6077" t="s">
        <v>82</v>
      </c>
      <c r="D6077" t="s">
        <v>869</v>
      </c>
      <c r="E6077" t="s">
        <v>870</v>
      </c>
      <c r="G6077" s="6" t="s">
        <v>88</v>
      </c>
      <c r="H6077" t="s">
        <v>85</v>
      </c>
      <c r="I6077" t="s">
        <v>21</v>
      </c>
      <c r="J6077" t="s">
        <v>73</v>
      </c>
      <c r="K6077">
        <v>10</v>
      </c>
      <c r="L6077">
        <v>11</v>
      </c>
      <c r="M6077" t="s">
        <v>866</v>
      </c>
      <c r="N6077">
        <v>11</v>
      </c>
      <c r="P6077" cm="1">
        <f t="array" ref="P6077">IF(Q6077&gt;0,INDEX(Q6077:Q18211,MATCH(TRUE,INDEX(Q6077:Q18211="",,),0)-1),"")</f>
        <v>2</v>
      </c>
      <c r="Q6077">
        <v>2</v>
      </c>
      <c r="R6077">
        <f>IF(P6077="","",0)</f>
        <v>0</v>
      </c>
    </row>
    <row r="6078" spans="1:18" x14ac:dyDescent="0.3">
      <c r="A6078" t="s">
        <v>791</v>
      </c>
      <c r="B6078" s="1">
        <v>38628</v>
      </c>
      <c r="C6078" t="s">
        <v>82</v>
      </c>
      <c r="D6078" t="s">
        <v>869</v>
      </c>
      <c r="E6078" t="s">
        <v>870</v>
      </c>
      <c r="G6078" s="6" t="s">
        <v>88</v>
      </c>
      <c r="H6078" t="s">
        <v>96</v>
      </c>
      <c r="I6078" t="s">
        <v>21</v>
      </c>
      <c r="J6078" t="s">
        <v>73</v>
      </c>
      <c r="K6078">
        <v>114</v>
      </c>
      <c r="L6078">
        <v>19</v>
      </c>
      <c r="M6078" t="s">
        <v>866</v>
      </c>
      <c r="N6078">
        <v>19</v>
      </c>
      <c r="P6078" cm="1">
        <f t="array" ref="P6078">IF(Q6078&gt;0,INDEX(Q6078:Q18212,MATCH(TRUE,INDEX(Q6078:Q18212="",,),0)-1),"")</f>
        <v>2</v>
      </c>
      <c r="Q6078">
        <v>2</v>
      </c>
      <c r="R6078">
        <f>IF(P6078="","",0)</f>
        <v>0</v>
      </c>
    </row>
    <row r="6079" spans="1:18" x14ac:dyDescent="0.3">
      <c r="P6079" t="str" cm="1">
        <f t="array" ref="P6079">IF(Q6079&gt;0,INDEX(Q6079:Q18213,MATCH(TRUE,INDEX(Q6079:Q18213="",,),0)-1),"")</f>
        <v/>
      </c>
      <c r="R6079" t="str">
        <f>IF(P6079="","",0)</f>
        <v/>
      </c>
    </row>
    <row r="6080" spans="1:18" x14ac:dyDescent="0.3">
      <c r="A6080" t="s">
        <v>791</v>
      </c>
      <c r="B6080" s="1">
        <v>38859</v>
      </c>
      <c r="C6080" t="s">
        <v>82</v>
      </c>
      <c r="D6080" t="s">
        <v>871</v>
      </c>
      <c r="E6080" t="s">
        <v>872</v>
      </c>
      <c r="G6080" t="s">
        <v>19</v>
      </c>
      <c r="H6080" t="s">
        <v>95</v>
      </c>
      <c r="I6080" t="s">
        <v>21</v>
      </c>
      <c r="J6080" t="s">
        <v>73</v>
      </c>
      <c r="K6080">
        <v>506</v>
      </c>
      <c r="L6080">
        <v>57</v>
      </c>
      <c r="M6080" t="s">
        <v>798</v>
      </c>
      <c r="N6080">
        <v>58.29</v>
      </c>
      <c r="O6080" t="s">
        <v>24</v>
      </c>
      <c r="P6080" cm="1">
        <f t="array" ref="P6080">IF(Q6080&gt;0,INDEX(Q6080:Q18214,MATCH(TRUE,INDEX(Q6080:Q18214="",,),0)-1),"")</f>
        <v>1</v>
      </c>
      <c r="Q6080">
        <v>1</v>
      </c>
      <c r="R6080">
        <f>IF(P6080="","",0)</f>
        <v>0</v>
      </c>
    </row>
    <row r="6081" spans="1:18" x14ac:dyDescent="0.3">
      <c r="P6081" t="str" cm="1">
        <f t="array" ref="P6081">IF(Q6081&gt;0,INDEX(Q6081:Q18215,MATCH(TRUE,INDEX(Q6081:Q18215="",,),0)-1),"")</f>
        <v/>
      </c>
      <c r="R6081" t="str">
        <f>IF(P6081="","",0)</f>
        <v/>
      </c>
    </row>
    <row r="6082" spans="1:18" x14ac:dyDescent="0.3">
      <c r="A6082" s="3" t="s">
        <v>791</v>
      </c>
      <c r="B6082" s="4">
        <v>38859</v>
      </c>
      <c r="C6082" s="3" t="s">
        <v>82</v>
      </c>
      <c r="D6082" s="3" t="s">
        <v>873</v>
      </c>
      <c r="E6082" s="3" t="s">
        <v>874</v>
      </c>
      <c r="F6082" s="3" t="s">
        <v>91</v>
      </c>
      <c r="G6082" s="3" t="s">
        <v>19</v>
      </c>
      <c r="H6082" s="3" t="s">
        <v>116</v>
      </c>
      <c r="I6082" s="3" t="s">
        <v>21</v>
      </c>
      <c r="J6082" s="3" t="s">
        <v>73</v>
      </c>
      <c r="K6082" s="3">
        <v>68.099999999999994</v>
      </c>
      <c r="L6082" s="3">
        <v>28.1</v>
      </c>
      <c r="M6082" s="3" t="s">
        <v>94</v>
      </c>
      <c r="N6082" s="3"/>
      <c r="O6082" s="3"/>
      <c r="P6082" s="3" t="str" cm="1">
        <f t="array" ref="P6082">IF(Q6082&gt;0,INDEX(Q6082:Q18216,MATCH(TRUE,INDEX(Q6082:Q18216="",,),0)-1),"")</f>
        <v/>
      </c>
      <c r="Q6082" s="3"/>
      <c r="R6082">
        <v>0</v>
      </c>
    </row>
    <row r="6083" spans="1:18" x14ac:dyDescent="0.3">
      <c r="A6083" t="s">
        <v>791</v>
      </c>
      <c r="B6083" s="1">
        <v>38859</v>
      </c>
      <c r="C6083" t="s">
        <v>82</v>
      </c>
      <c r="D6083" t="s">
        <v>873</v>
      </c>
      <c r="E6083" t="s">
        <v>874</v>
      </c>
      <c r="F6083" t="s">
        <v>91</v>
      </c>
      <c r="G6083" t="s">
        <v>19</v>
      </c>
      <c r="H6083" t="s">
        <v>72</v>
      </c>
      <c r="I6083" t="s">
        <v>21</v>
      </c>
      <c r="J6083" t="s">
        <v>73</v>
      </c>
      <c r="K6083">
        <v>209.2</v>
      </c>
      <c r="L6083">
        <v>31.1</v>
      </c>
      <c r="M6083" t="s">
        <v>94</v>
      </c>
      <c r="P6083" t="str" cm="1">
        <f t="array" ref="P6083">IF(Q6083&gt;0,INDEX(Q6083:Q18217,MATCH(TRUE,INDEX(Q6083:Q18217="",,),0)-1),"")</f>
        <v/>
      </c>
      <c r="R6083">
        <v>0</v>
      </c>
    </row>
    <row r="6084" spans="1:18" x14ac:dyDescent="0.3">
      <c r="A6084" t="s">
        <v>791</v>
      </c>
      <c r="B6084" s="1">
        <v>38859</v>
      </c>
      <c r="C6084" t="s">
        <v>82</v>
      </c>
      <c r="D6084" t="s">
        <v>873</v>
      </c>
      <c r="E6084" t="s">
        <v>874</v>
      </c>
      <c r="F6084" t="s">
        <v>91</v>
      </c>
      <c r="G6084" s="6" t="s">
        <v>88</v>
      </c>
      <c r="H6084" t="s">
        <v>85</v>
      </c>
      <c r="I6084" t="s">
        <v>45</v>
      </c>
      <c r="J6084" t="s">
        <v>93</v>
      </c>
      <c r="K6084">
        <v>3.2</v>
      </c>
      <c r="L6084">
        <v>186.5</v>
      </c>
      <c r="M6084" t="s">
        <v>94</v>
      </c>
      <c r="P6084" t="str" cm="1">
        <f t="array" ref="P6084">IF(Q6084&gt;0,INDEX(Q6084:Q18218,MATCH(TRUE,INDEX(Q6084:Q18218="",,),0)-1),"")</f>
        <v/>
      </c>
      <c r="R6084">
        <v>0</v>
      </c>
    </row>
    <row r="6085" spans="1:18" x14ac:dyDescent="0.3">
      <c r="A6085" t="s">
        <v>791</v>
      </c>
      <c r="B6085" s="1">
        <v>38859</v>
      </c>
      <c r="C6085" t="s">
        <v>82</v>
      </c>
      <c r="D6085" t="s">
        <v>873</v>
      </c>
      <c r="E6085" t="s">
        <v>874</v>
      </c>
      <c r="F6085" t="s">
        <v>91</v>
      </c>
      <c r="G6085" s="6" t="s">
        <v>88</v>
      </c>
      <c r="H6085" t="s">
        <v>96</v>
      </c>
      <c r="I6085" t="s">
        <v>21</v>
      </c>
      <c r="J6085" t="s">
        <v>73</v>
      </c>
      <c r="K6085">
        <v>16.100000000000001</v>
      </c>
      <c r="L6085">
        <v>33.4</v>
      </c>
      <c r="M6085" t="s">
        <v>94</v>
      </c>
      <c r="P6085" t="str" cm="1">
        <f t="array" ref="P6085">IF(Q6085&gt;0,INDEX(Q6085:Q18219,MATCH(TRUE,INDEX(Q6085:Q18219="",,),0)-1),"")</f>
        <v/>
      </c>
      <c r="R6085">
        <v>0</v>
      </c>
    </row>
    <row r="6086" spans="1:18" x14ac:dyDescent="0.3">
      <c r="A6086" t="s">
        <v>791</v>
      </c>
      <c r="B6086" s="1">
        <v>38859</v>
      </c>
      <c r="C6086" t="s">
        <v>82</v>
      </c>
      <c r="D6086" t="s">
        <v>873</v>
      </c>
      <c r="E6086" t="s">
        <v>874</v>
      </c>
      <c r="F6086" t="s">
        <v>91</v>
      </c>
      <c r="G6086" s="6" t="s">
        <v>88</v>
      </c>
      <c r="H6086" t="s">
        <v>128</v>
      </c>
      <c r="I6086" t="s">
        <v>21</v>
      </c>
      <c r="J6086" t="s">
        <v>73</v>
      </c>
      <c r="K6086">
        <v>41.7</v>
      </c>
      <c r="L6086">
        <v>41</v>
      </c>
      <c r="M6086" t="s">
        <v>94</v>
      </c>
      <c r="P6086" t="str" cm="1">
        <f t="array" ref="P6086">IF(Q6086&gt;0,INDEX(Q6086:Q18220,MATCH(TRUE,INDEX(Q6086:Q18220="",,),0)-1),"")</f>
        <v/>
      </c>
      <c r="R6086">
        <v>0</v>
      </c>
    </row>
    <row r="6087" spans="1:18" x14ac:dyDescent="0.3">
      <c r="A6087" t="s">
        <v>791</v>
      </c>
      <c r="B6087" s="1">
        <v>38859</v>
      </c>
      <c r="C6087" t="s">
        <v>82</v>
      </c>
      <c r="D6087" t="s">
        <v>873</v>
      </c>
      <c r="E6087" t="s">
        <v>874</v>
      </c>
      <c r="F6087" t="s">
        <v>91</v>
      </c>
      <c r="G6087" s="6" t="s">
        <v>88</v>
      </c>
      <c r="H6087" t="s">
        <v>418</v>
      </c>
      <c r="I6087" t="s">
        <v>21</v>
      </c>
      <c r="J6087" t="s">
        <v>73</v>
      </c>
      <c r="K6087">
        <v>1.3</v>
      </c>
      <c r="L6087">
        <v>20.65</v>
      </c>
      <c r="M6087" t="s">
        <v>94</v>
      </c>
      <c r="P6087" t="str" cm="1">
        <f t="array" ref="P6087">IF(Q6087&gt;0,INDEX(Q6087:Q18221,MATCH(TRUE,INDEX(Q6087:Q18221="",,),0)-1),"")</f>
        <v/>
      </c>
      <c r="R6087">
        <v>0</v>
      </c>
    </row>
    <row r="6088" spans="1:18" x14ac:dyDescent="0.3">
      <c r="A6088" t="s">
        <v>791</v>
      </c>
      <c r="B6088" s="1">
        <v>38859</v>
      </c>
      <c r="C6088" t="s">
        <v>82</v>
      </c>
      <c r="D6088" t="s">
        <v>873</v>
      </c>
      <c r="E6088" t="s">
        <v>874</v>
      </c>
      <c r="F6088" t="s">
        <v>91</v>
      </c>
      <c r="G6088" s="6" t="s">
        <v>88</v>
      </c>
      <c r="H6088" t="s">
        <v>183</v>
      </c>
      <c r="I6088" t="s">
        <v>21</v>
      </c>
      <c r="J6088" t="s">
        <v>73</v>
      </c>
      <c r="K6088">
        <v>30.5</v>
      </c>
      <c r="L6088">
        <v>55.95</v>
      </c>
      <c r="M6088" t="s">
        <v>94</v>
      </c>
      <c r="P6088" t="str" cm="1">
        <f t="array" ref="P6088">IF(Q6088&gt;0,INDEX(Q6088:Q18222,MATCH(TRUE,INDEX(Q6088:Q18222="",,),0)-1),"")</f>
        <v/>
      </c>
      <c r="R6088">
        <v>0</v>
      </c>
    </row>
    <row r="6089" spans="1:18" x14ac:dyDescent="0.3">
      <c r="P6089" t="str" cm="1">
        <f t="array" ref="P6089">IF(Q6089&gt;0,INDEX(Q6089:Q18223,MATCH(TRUE,INDEX(Q6089:Q18223="",,),0)-1),"")</f>
        <v/>
      </c>
      <c r="R6089" t="str">
        <f>IF(P6089="","",0)</f>
        <v/>
      </c>
    </row>
    <row r="6090" spans="1:18" x14ac:dyDescent="0.3">
      <c r="A6090" s="3" t="s">
        <v>791</v>
      </c>
      <c r="B6090" s="4">
        <v>38859</v>
      </c>
      <c r="C6090" s="3" t="s">
        <v>82</v>
      </c>
      <c r="D6090" s="3" t="s">
        <v>875</v>
      </c>
      <c r="E6090" s="3" t="s">
        <v>876</v>
      </c>
      <c r="F6090" s="3" t="s">
        <v>91</v>
      </c>
      <c r="G6090" s="3" t="s">
        <v>19</v>
      </c>
      <c r="H6090" s="3" t="s">
        <v>102</v>
      </c>
      <c r="I6090" s="3" t="s">
        <v>45</v>
      </c>
      <c r="J6090" s="3" t="s">
        <v>93</v>
      </c>
      <c r="K6090" s="3">
        <v>1</v>
      </c>
      <c r="L6090" s="3">
        <v>450</v>
      </c>
      <c r="M6090" s="3" t="s">
        <v>94</v>
      </c>
      <c r="N6090" s="3"/>
      <c r="O6090" s="3"/>
      <c r="P6090" s="3" t="str" cm="1">
        <f t="array" ref="P6090">IF(Q6090&gt;0,INDEX(Q6090:Q18224,MATCH(TRUE,INDEX(Q6090:Q18224="",,),0)-1),"")</f>
        <v/>
      </c>
      <c r="Q6090" s="3"/>
      <c r="R6090">
        <v>0</v>
      </c>
    </row>
    <row r="6091" spans="1:18" x14ac:dyDescent="0.3">
      <c r="A6091" t="s">
        <v>791</v>
      </c>
      <c r="B6091" s="1">
        <v>38859</v>
      </c>
      <c r="C6091" t="s">
        <v>82</v>
      </c>
      <c r="D6091" t="s">
        <v>875</v>
      </c>
      <c r="E6091" t="s">
        <v>876</v>
      </c>
      <c r="F6091" t="s">
        <v>91</v>
      </c>
      <c r="G6091" t="s">
        <v>19</v>
      </c>
      <c r="H6091" t="s">
        <v>72</v>
      </c>
      <c r="I6091" t="s">
        <v>21</v>
      </c>
      <c r="J6091" t="s">
        <v>73</v>
      </c>
      <c r="K6091">
        <v>62</v>
      </c>
      <c r="L6091">
        <v>20.5</v>
      </c>
      <c r="M6091" t="s">
        <v>94</v>
      </c>
      <c r="P6091" t="str" cm="1">
        <f t="array" ref="P6091">IF(Q6091&gt;0,INDEX(Q6091:Q18225,MATCH(TRUE,INDEX(Q6091:Q18225="",,),0)-1),"")</f>
        <v/>
      </c>
      <c r="R6091">
        <v>0</v>
      </c>
    </row>
    <row r="6092" spans="1:18" x14ac:dyDescent="0.3">
      <c r="A6092" t="s">
        <v>791</v>
      </c>
      <c r="B6092" s="1">
        <v>38859</v>
      </c>
      <c r="C6092" t="s">
        <v>82</v>
      </c>
      <c r="D6092" t="s">
        <v>875</v>
      </c>
      <c r="E6092" t="s">
        <v>876</v>
      </c>
      <c r="F6092" t="s">
        <v>91</v>
      </c>
      <c r="G6092" s="6" t="s">
        <v>88</v>
      </c>
      <c r="H6092" t="s">
        <v>100</v>
      </c>
      <c r="I6092" t="s">
        <v>45</v>
      </c>
      <c r="J6092" t="s">
        <v>93</v>
      </c>
      <c r="K6092">
        <v>3.5</v>
      </c>
      <c r="L6092">
        <v>120</v>
      </c>
      <c r="M6092" t="s">
        <v>94</v>
      </c>
      <c r="P6092" t="str" cm="1">
        <f t="array" ref="P6092">IF(Q6092&gt;0,INDEX(Q6092:Q18226,MATCH(TRUE,INDEX(Q6092:Q18226="",,),0)-1),"")</f>
        <v/>
      </c>
      <c r="R6092">
        <v>0</v>
      </c>
    </row>
    <row r="6093" spans="1:18" x14ac:dyDescent="0.3">
      <c r="A6093" t="s">
        <v>791</v>
      </c>
      <c r="B6093" s="1">
        <v>38859</v>
      </c>
      <c r="C6093" t="s">
        <v>82</v>
      </c>
      <c r="D6093" t="s">
        <v>875</v>
      </c>
      <c r="E6093" t="s">
        <v>876</v>
      </c>
      <c r="F6093" t="s">
        <v>91</v>
      </c>
      <c r="G6093" s="6" t="s">
        <v>88</v>
      </c>
      <c r="H6093" t="s">
        <v>72</v>
      </c>
      <c r="I6093" t="s">
        <v>45</v>
      </c>
      <c r="J6093" t="s">
        <v>93</v>
      </c>
      <c r="K6093">
        <v>0.2</v>
      </c>
      <c r="L6093">
        <v>260</v>
      </c>
      <c r="M6093" t="s">
        <v>94</v>
      </c>
      <c r="P6093" t="str" cm="1">
        <f t="array" ref="P6093">IF(Q6093&gt;0,INDEX(Q6093:Q18227,MATCH(TRUE,INDEX(Q6093:Q18227="",,),0)-1),"")</f>
        <v/>
      </c>
      <c r="R6093">
        <v>0</v>
      </c>
    </row>
    <row r="6094" spans="1:18" x14ac:dyDescent="0.3">
      <c r="P6094" t="str" cm="1">
        <f t="array" ref="P6094">IF(Q6094&gt;0,INDEX(Q6094:Q18228,MATCH(TRUE,INDEX(Q6094:Q18228="",,),0)-1),"")</f>
        <v/>
      </c>
      <c r="R6094" t="str">
        <f>IF(P6094="","",0)</f>
        <v/>
      </c>
    </row>
    <row r="6095" spans="1:18" x14ac:dyDescent="0.3">
      <c r="A6095" t="s">
        <v>791</v>
      </c>
      <c r="B6095" s="1">
        <v>38754</v>
      </c>
      <c r="C6095" t="s">
        <v>82</v>
      </c>
      <c r="D6095" t="s">
        <v>877</v>
      </c>
      <c r="E6095" t="s">
        <v>878</v>
      </c>
      <c r="G6095" t="s">
        <v>19</v>
      </c>
      <c r="H6095" t="s">
        <v>96</v>
      </c>
      <c r="I6095" t="s">
        <v>21</v>
      </c>
      <c r="J6095" t="s">
        <v>73</v>
      </c>
      <c r="K6095">
        <v>230</v>
      </c>
      <c r="L6095">
        <v>26</v>
      </c>
      <c r="M6095" t="s">
        <v>836</v>
      </c>
      <c r="N6095">
        <v>73.819999999999993</v>
      </c>
      <c r="O6095" t="s">
        <v>24</v>
      </c>
      <c r="P6095" cm="1">
        <f t="array" ref="P6095">IF(Q6095&gt;0,INDEX(Q6095:Q18229,MATCH(TRUE,INDEX(Q6095:Q18229="",,),0)-1),"")</f>
        <v>6</v>
      </c>
      <c r="Q6095">
        <f>INT((ROW()-6095)/5)+1</f>
        <v>1</v>
      </c>
      <c r="R6095">
        <f>IF(P6095="","",0)</f>
        <v>0</v>
      </c>
    </row>
    <row r="6096" spans="1:18" x14ac:dyDescent="0.3">
      <c r="A6096" t="s">
        <v>791</v>
      </c>
      <c r="B6096" s="1">
        <v>38754</v>
      </c>
      <c r="C6096" t="s">
        <v>82</v>
      </c>
      <c r="D6096" t="s">
        <v>877</v>
      </c>
      <c r="E6096" t="s">
        <v>878</v>
      </c>
      <c r="G6096" t="s">
        <v>19</v>
      </c>
      <c r="H6096" t="s">
        <v>128</v>
      </c>
      <c r="I6096" t="s">
        <v>21</v>
      </c>
      <c r="J6096" t="s">
        <v>73</v>
      </c>
      <c r="K6096">
        <v>513.9</v>
      </c>
      <c r="L6096">
        <v>38.35</v>
      </c>
      <c r="M6096" t="s">
        <v>836</v>
      </c>
      <c r="N6096">
        <v>38.35</v>
      </c>
      <c r="O6096" t="s">
        <v>24</v>
      </c>
      <c r="P6096" cm="1">
        <f t="array" ref="P6096">IF(Q6096&gt;0,INDEX(Q6096:Q18230,MATCH(TRUE,INDEX(Q6096:Q18230="",,),0)-1),"")</f>
        <v>6</v>
      </c>
      <c r="Q6096">
        <f t="shared" ref="Q6096:Q6124" si="140">INT((ROW()-6095)/5)+1</f>
        <v>1</v>
      </c>
      <c r="R6096">
        <f>IF(P6096="","",0)</f>
        <v>0</v>
      </c>
    </row>
    <row r="6097" spans="1:18" x14ac:dyDescent="0.3">
      <c r="A6097" t="s">
        <v>791</v>
      </c>
      <c r="B6097" s="1">
        <v>38754</v>
      </c>
      <c r="C6097" t="s">
        <v>82</v>
      </c>
      <c r="D6097" t="s">
        <v>877</v>
      </c>
      <c r="E6097" t="s">
        <v>878</v>
      </c>
      <c r="G6097" t="s">
        <v>19</v>
      </c>
      <c r="H6097" t="s">
        <v>72</v>
      </c>
      <c r="I6097" t="s">
        <v>21</v>
      </c>
      <c r="J6097" t="s">
        <v>73</v>
      </c>
      <c r="K6097">
        <v>304.8</v>
      </c>
      <c r="L6097">
        <v>24.1</v>
      </c>
      <c r="M6097" t="s">
        <v>836</v>
      </c>
      <c r="N6097">
        <v>24.1</v>
      </c>
      <c r="O6097" t="s">
        <v>24</v>
      </c>
      <c r="P6097" cm="1">
        <f t="array" ref="P6097">IF(Q6097&gt;0,INDEX(Q6097:Q18231,MATCH(TRUE,INDEX(Q6097:Q18231="",,),0)-1),"")</f>
        <v>6</v>
      </c>
      <c r="Q6097">
        <f t="shared" si="140"/>
        <v>1</v>
      </c>
      <c r="R6097">
        <f>IF(P6097="","",0)</f>
        <v>0</v>
      </c>
    </row>
    <row r="6098" spans="1:18" x14ac:dyDescent="0.3">
      <c r="A6098" t="s">
        <v>791</v>
      </c>
      <c r="B6098" s="1">
        <v>38754</v>
      </c>
      <c r="C6098" t="s">
        <v>82</v>
      </c>
      <c r="D6098" t="s">
        <v>877</v>
      </c>
      <c r="E6098" t="s">
        <v>878</v>
      </c>
      <c r="G6098" s="6" t="s">
        <v>88</v>
      </c>
      <c r="H6098" t="s">
        <v>96</v>
      </c>
      <c r="I6098" t="s">
        <v>45</v>
      </c>
      <c r="J6098" t="s">
        <v>93</v>
      </c>
      <c r="K6098">
        <v>4.2</v>
      </c>
      <c r="L6098">
        <v>109</v>
      </c>
      <c r="M6098" t="s">
        <v>836</v>
      </c>
      <c r="N6098">
        <v>109</v>
      </c>
      <c r="O6098" t="s">
        <v>24</v>
      </c>
      <c r="P6098" cm="1">
        <f t="array" ref="P6098">IF(Q6098&gt;0,INDEX(Q6098:Q18232,MATCH(TRUE,INDEX(Q6098:Q18232="",,),0)-1),"")</f>
        <v>6</v>
      </c>
      <c r="Q6098">
        <f t="shared" si="140"/>
        <v>1</v>
      </c>
      <c r="R6098">
        <f>IF(P6098="","",0)</f>
        <v>0</v>
      </c>
    </row>
    <row r="6099" spans="1:18" x14ac:dyDescent="0.3">
      <c r="A6099" t="s">
        <v>791</v>
      </c>
      <c r="B6099" s="1">
        <v>38754</v>
      </c>
      <c r="C6099" t="s">
        <v>82</v>
      </c>
      <c r="D6099" t="s">
        <v>877</v>
      </c>
      <c r="E6099" t="s">
        <v>878</v>
      </c>
      <c r="G6099" s="6" t="s">
        <v>88</v>
      </c>
      <c r="H6099" t="s">
        <v>183</v>
      </c>
      <c r="I6099" t="s">
        <v>21</v>
      </c>
      <c r="J6099" t="s">
        <v>73</v>
      </c>
      <c r="K6099">
        <v>4</v>
      </c>
      <c r="L6099">
        <v>65.650000000000006</v>
      </c>
      <c r="M6099" t="s">
        <v>836</v>
      </c>
      <c r="N6099">
        <v>65.650000000000006</v>
      </c>
      <c r="O6099" t="s">
        <v>24</v>
      </c>
      <c r="P6099" cm="1">
        <f t="array" ref="P6099">IF(Q6099&gt;0,INDEX(Q6099:Q18233,MATCH(TRUE,INDEX(Q6099:Q18233="",,),0)-1),"")</f>
        <v>6</v>
      </c>
      <c r="Q6099">
        <f t="shared" si="140"/>
        <v>1</v>
      </c>
      <c r="R6099">
        <f>IF(P6099="","",0)</f>
        <v>0</v>
      </c>
    </row>
    <row r="6100" spans="1:18" x14ac:dyDescent="0.3">
      <c r="A6100" t="s">
        <v>791</v>
      </c>
      <c r="B6100" s="1">
        <v>38754</v>
      </c>
      <c r="C6100" t="s">
        <v>82</v>
      </c>
      <c r="D6100" t="s">
        <v>877</v>
      </c>
      <c r="E6100" t="s">
        <v>878</v>
      </c>
      <c r="G6100" t="s">
        <v>19</v>
      </c>
      <c r="H6100" t="s">
        <v>96</v>
      </c>
      <c r="I6100" t="s">
        <v>21</v>
      </c>
      <c r="J6100" t="s">
        <v>73</v>
      </c>
      <c r="K6100">
        <v>230</v>
      </c>
      <c r="L6100">
        <v>26</v>
      </c>
      <c r="M6100" t="s">
        <v>579</v>
      </c>
      <c r="N6100">
        <v>55.65</v>
      </c>
      <c r="P6100" cm="1">
        <f t="array" ref="P6100">IF(Q6100&gt;0,INDEX(Q6100:Q18234,MATCH(TRUE,INDEX(Q6100:Q18234="",,),0)-1),"")</f>
        <v>6</v>
      </c>
      <c r="Q6100">
        <f t="shared" si="140"/>
        <v>2</v>
      </c>
      <c r="R6100">
        <f>IF(P6100="","",0)</f>
        <v>0</v>
      </c>
    </row>
    <row r="6101" spans="1:18" x14ac:dyDescent="0.3">
      <c r="A6101" t="s">
        <v>791</v>
      </c>
      <c r="B6101" s="1">
        <v>38754</v>
      </c>
      <c r="C6101" t="s">
        <v>82</v>
      </c>
      <c r="D6101" t="s">
        <v>877</v>
      </c>
      <c r="E6101" t="s">
        <v>878</v>
      </c>
      <c r="G6101" t="s">
        <v>19</v>
      </c>
      <c r="H6101" t="s">
        <v>128</v>
      </c>
      <c r="I6101" t="s">
        <v>21</v>
      </c>
      <c r="J6101" t="s">
        <v>73</v>
      </c>
      <c r="K6101">
        <v>513.9</v>
      </c>
      <c r="L6101">
        <v>38.35</v>
      </c>
      <c r="M6101" t="s">
        <v>579</v>
      </c>
      <c r="N6101">
        <v>38.35</v>
      </c>
      <c r="P6101" cm="1">
        <f t="array" ref="P6101">IF(Q6101&gt;0,INDEX(Q6101:Q18235,MATCH(TRUE,INDEX(Q6101:Q18235="",,),0)-1),"")</f>
        <v>6</v>
      </c>
      <c r="Q6101">
        <f t="shared" si="140"/>
        <v>2</v>
      </c>
      <c r="R6101">
        <f>IF(P6101="","",0)</f>
        <v>0</v>
      </c>
    </row>
    <row r="6102" spans="1:18" x14ac:dyDescent="0.3">
      <c r="A6102" t="s">
        <v>791</v>
      </c>
      <c r="B6102" s="1">
        <v>38754</v>
      </c>
      <c r="C6102" t="s">
        <v>82</v>
      </c>
      <c r="D6102" t="s">
        <v>877</v>
      </c>
      <c r="E6102" t="s">
        <v>878</v>
      </c>
      <c r="G6102" t="s">
        <v>19</v>
      </c>
      <c r="H6102" t="s">
        <v>72</v>
      </c>
      <c r="I6102" t="s">
        <v>21</v>
      </c>
      <c r="J6102" t="s">
        <v>73</v>
      </c>
      <c r="K6102">
        <v>304.8</v>
      </c>
      <c r="L6102">
        <v>24.1</v>
      </c>
      <c r="M6102" t="s">
        <v>579</v>
      </c>
      <c r="N6102">
        <v>24.14</v>
      </c>
      <c r="P6102" cm="1">
        <f t="array" ref="P6102">IF(Q6102&gt;0,INDEX(Q6102:Q18236,MATCH(TRUE,INDEX(Q6102:Q18236="",,),0)-1),"")</f>
        <v>6</v>
      </c>
      <c r="Q6102">
        <f t="shared" si="140"/>
        <v>2</v>
      </c>
      <c r="R6102">
        <f>IF(P6102="","",0)</f>
        <v>0</v>
      </c>
    </row>
    <row r="6103" spans="1:18" x14ac:dyDescent="0.3">
      <c r="A6103" t="s">
        <v>791</v>
      </c>
      <c r="B6103" s="1">
        <v>38754</v>
      </c>
      <c r="C6103" t="s">
        <v>82</v>
      </c>
      <c r="D6103" t="s">
        <v>877</v>
      </c>
      <c r="E6103" t="s">
        <v>878</v>
      </c>
      <c r="G6103" s="6" t="s">
        <v>88</v>
      </c>
      <c r="H6103" t="s">
        <v>96</v>
      </c>
      <c r="I6103" t="s">
        <v>45</v>
      </c>
      <c r="J6103" t="s">
        <v>93</v>
      </c>
      <c r="K6103">
        <v>4.2</v>
      </c>
      <c r="L6103">
        <v>109</v>
      </c>
      <c r="M6103" t="s">
        <v>579</v>
      </c>
      <c r="N6103">
        <v>109</v>
      </c>
      <c r="P6103" cm="1">
        <f t="array" ref="P6103">IF(Q6103&gt;0,INDEX(Q6103:Q18237,MATCH(TRUE,INDEX(Q6103:Q18237="",,),0)-1),"")</f>
        <v>6</v>
      </c>
      <c r="Q6103">
        <f t="shared" si="140"/>
        <v>2</v>
      </c>
      <c r="R6103">
        <f>IF(P6103="","",0)</f>
        <v>0</v>
      </c>
    </row>
    <row r="6104" spans="1:18" x14ac:dyDescent="0.3">
      <c r="A6104" t="s">
        <v>791</v>
      </c>
      <c r="B6104" s="1">
        <v>38754</v>
      </c>
      <c r="C6104" t="s">
        <v>82</v>
      </c>
      <c r="D6104" t="s">
        <v>877</v>
      </c>
      <c r="E6104" t="s">
        <v>878</v>
      </c>
      <c r="G6104" s="6" t="s">
        <v>88</v>
      </c>
      <c r="H6104" t="s">
        <v>183</v>
      </c>
      <c r="I6104" t="s">
        <v>21</v>
      </c>
      <c r="J6104" t="s">
        <v>73</v>
      </c>
      <c r="K6104">
        <v>4</v>
      </c>
      <c r="L6104">
        <v>65.650000000000006</v>
      </c>
      <c r="M6104" t="s">
        <v>579</v>
      </c>
      <c r="N6104">
        <v>65.650000000000006</v>
      </c>
      <c r="P6104" cm="1">
        <f t="array" ref="P6104">IF(Q6104&gt;0,INDEX(Q6104:Q18238,MATCH(TRUE,INDEX(Q6104:Q18238="",,),0)-1),"")</f>
        <v>6</v>
      </c>
      <c r="Q6104">
        <f t="shared" si="140"/>
        <v>2</v>
      </c>
      <c r="R6104">
        <f>IF(P6104="","",0)</f>
        <v>0</v>
      </c>
    </row>
    <row r="6105" spans="1:18" x14ac:dyDescent="0.3">
      <c r="A6105" t="s">
        <v>791</v>
      </c>
      <c r="B6105" s="1">
        <v>38754</v>
      </c>
      <c r="C6105" t="s">
        <v>82</v>
      </c>
      <c r="D6105" t="s">
        <v>877</v>
      </c>
      <c r="E6105" t="s">
        <v>878</v>
      </c>
      <c r="G6105" t="s">
        <v>19</v>
      </c>
      <c r="H6105" t="s">
        <v>96</v>
      </c>
      <c r="I6105" t="s">
        <v>21</v>
      </c>
      <c r="J6105" t="s">
        <v>73</v>
      </c>
      <c r="K6105">
        <v>230</v>
      </c>
      <c r="L6105">
        <v>26</v>
      </c>
      <c r="M6105" t="s">
        <v>447</v>
      </c>
      <c r="N6105">
        <v>30</v>
      </c>
      <c r="P6105" cm="1">
        <f t="array" ref="P6105">IF(Q6105&gt;0,INDEX(Q6105:Q18239,MATCH(TRUE,INDEX(Q6105:Q18239="",,),0)-1),"")</f>
        <v>6</v>
      </c>
      <c r="Q6105">
        <f t="shared" si="140"/>
        <v>3</v>
      </c>
      <c r="R6105">
        <f>IF(P6105="","",0)</f>
        <v>0</v>
      </c>
    </row>
    <row r="6106" spans="1:18" x14ac:dyDescent="0.3">
      <c r="A6106" t="s">
        <v>791</v>
      </c>
      <c r="B6106" s="1">
        <v>38754</v>
      </c>
      <c r="C6106" t="s">
        <v>82</v>
      </c>
      <c r="D6106" t="s">
        <v>877</v>
      </c>
      <c r="E6106" t="s">
        <v>878</v>
      </c>
      <c r="G6106" t="s">
        <v>19</v>
      </c>
      <c r="H6106" t="s">
        <v>128</v>
      </c>
      <c r="I6106" t="s">
        <v>21</v>
      </c>
      <c r="J6106" t="s">
        <v>73</v>
      </c>
      <c r="K6106">
        <v>513.9</v>
      </c>
      <c r="L6106">
        <v>38.35</v>
      </c>
      <c r="M6106" t="s">
        <v>447</v>
      </c>
      <c r="N6106">
        <v>42</v>
      </c>
      <c r="P6106" cm="1">
        <f t="array" ref="P6106">IF(Q6106&gt;0,INDEX(Q6106:Q18240,MATCH(TRUE,INDEX(Q6106:Q18240="",,),0)-1),"")</f>
        <v>6</v>
      </c>
      <c r="Q6106">
        <f t="shared" si="140"/>
        <v>3</v>
      </c>
      <c r="R6106">
        <f>IF(P6106="","",0)</f>
        <v>0</v>
      </c>
    </row>
    <row r="6107" spans="1:18" x14ac:dyDescent="0.3">
      <c r="A6107" t="s">
        <v>791</v>
      </c>
      <c r="B6107" s="1">
        <v>38754</v>
      </c>
      <c r="C6107" t="s">
        <v>82</v>
      </c>
      <c r="D6107" t="s">
        <v>877</v>
      </c>
      <c r="E6107" t="s">
        <v>878</v>
      </c>
      <c r="G6107" t="s">
        <v>19</v>
      </c>
      <c r="H6107" t="s">
        <v>72</v>
      </c>
      <c r="I6107" t="s">
        <v>21</v>
      </c>
      <c r="J6107" t="s">
        <v>73</v>
      </c>
      <c r="K6107">
        <v>304.8</v>
      </c>
      <c r="L6107">
        <v>24.1</v>
      </c>
      <c r="M6107" t="s">
        <v>447</v>
      </c>
      <c r="N6107">
        <v>35</v>
      </c>
      <c r="P6107" cm="1">
        <f t="array" ref="P6107">IF(Q6107&gt;0,INDEX(Q6107:Q18241,MATCH(TRUE,INDEX(Q6107:Q18241="",,),0)-1),"")</f>
        <v>6</v>
      </c>
      <c r="Q6107">
        <f t="shared" si="140"/>
        <v>3</v>
      </c>
      <c r="R6107">
        <f>IF(P6107="","",0)</f>
        <v>0</v>
      </c>
    </row>
    <row r="6108" spans="1:18" x14ac:dyDescent="0.3">
      <c r="A6108" t="s">
        <v>791</v>
      </c>
      <c r="B6108" s="1">
        <v>38754</v>
      </c>
      <c r="C6108" t="s">
        <v>82</v>
      </c>
      <c r="D6108" t="s">
        <v>877</v>
      </c>
      <c r="E6108" t="s">
        <v>878</v>
      </c>
      <c r="G6108" s="6" t="s">
        <v>88</v>
      </c>
      <c r="H6108" t="s">
        <v>96</v>
      </c>
      <c r="I6108" t="s">
        <v>45</v>
      </c>
      <c r="J6108" t="s">
        <v>93</v>
      </c>
      <c r="K6108">
        <v>4.2</v>
      </c>
      <c r="L6108">
        <v>109</v>
      </c>
      <c r="M6108" t="s">
        <v>447</v>
      </c>
      <c r="N6108">
        <v>109</v>
      </c>
      <c r="P6108" cm="1">
        <f t="array" ref="P6108">IF(Q6108&gt;0,INDEX(Q6108:Q18242,MATCH(TRUE,INDEX(Q6108:Q18242="",,),0)-1),"")</f>
        <v>6</v>
      </c>
      <c r="Q6108">
        <f t="shared" si="140"/>
        <v>3</v>
      </c>
      <c r="R6108">
        <f>IF(P6108="","",0)</f>
        <v>0</v>
      </c>
    </row>
    <row r="6109" spans="1:18" x14ac:dyDescent="0.3">
      <c r="A6109" t="s">
        <v>791</v>
      </c>
      <c r="B6109" s="1">
        <v>38754</v>
      </c>
      <c r="C6109" t="s">
        <v>82</v>
      </c>
      <c r="D6109" t="s">
        <v>877</v>
      </c>
      <c r="E6109" t="s">
        <v>878</v>
      </c>
      <c r="G6109" s="6" t="s">
        <v>88</v>
      </c>
      <c r="H6109" t="s">
        <v>183</v>
      </c>
      <c r="I6109" t="s">
        <v>21</v>
      </c>
      <c r="J6109" t="s">
        <v>73</v>
      </c>
      <c r="K6109">
        <v>4</v>
      </c>
      <c r="L6109">
        <v>65.650000000000006</v>
      </c>
      <c r="M6109" t="s">
        <v>447</v>
      </c>
      <c r="N6109">
        <v>65.650000000000006</v>
      </c>
      <c r="P6109" cm="1">
        <f t="array" ref="P6109">IF(Q6109&gt;0,INDEX(Q6109:Q18243,MATCH(TRUE,INDEX(Q6109:Q18243="",,),0)-1),"")</f>
        <v>6</v>
      </c>
      <c r="Q6109">
        <f t="shared" si="140"/>
        <v>3</v>
      </c>
      <c r="R6109">
        <f>IF(P6109="","",0)</f>
        <v>0</v>
      </c>
    </row>
    <row r="6110" spans="1:18" x14ac:dyDescent="0.3">
      <c r="A6110" t="s">
        <v>791</v>
      </c>
      <c r="B6110" s="1">
        <v>38754</v>
      </c>
      <c r="C6110" t="s">
        <v>82</v>
      </c>
      <c r="D6110" t="s">
        <v>877</v>
      </c>
      <c r="E6110" t="s">
        <v>878</v>
      </c>
      <c r="G6110" t="s">
        <v>19</v>
      </c>
      <c r="H6110" t="s">
        <v>96</v>
      </c>
      <c r="I6110" t="s">
        <v>21</v>
      </c>
      <c r="J6110" t="s">
        <v>73</v>
      </c>
      <c r="K6110">
        <v>230</v>
      </c>
      <c r="L6110">
        <v>26</v>
      </c>
      <c r="M6110" t="s">
        <v>794</v>
      </c>
      <c r="N6110">
        <v>29.5</v>
      </c>
      <c r="P6110" cm="1">
        <f t="array" ref="P6110">IF(Q6110&gt;0,INDEX(Q6110:Q18244,MATCH(TRUE,INDEX(Q6110:Q18244="",,),0)-1),"")</f>
        <v>6</v>
      </c>
      <c r="Q6110">
        <f t="shared" si="140"/>
        <v>4</v>
      </c>
      <c r="R6110">
        <f>IF(P6110="","",0)</f>
        <v>0</v>
      </c>
    </row>
    <row r="6111" spans="1:18" x14ac:dyDescent="0.3">
      <c r="A6111" t="s">
        <v>791</v>
      </c>
      <c r="B6111" s="1">
        <v>38754</v>
      </c>
      <c r="C6111" t="s">
        <v>82</v>
      </c>
      <c r="D6111" t="s">
        <v>877</v>
      </c>
      <c r="E6111" t="s">
        <v>878</v>
      </c>
      <c r="G6111" t="s">
        <v>19</v>
      </c>
      <c r="H6111" t="s">
        <v>128</v>
      </c>
      <c r="I6111" t="s">
        <v>21</v>
      </c>
      <c r="J6111" t="s">
        <v>73</v>
      </c>
      <c r="K6111">
        <v>513.9</v>
      </c>
      <c r="L6111">
        <v>38.35</v>
      </c>
      <c r="M6111" t="s">
        <v>794</v>
      </c>
      <c r="N6111">
        <v>42</v>
      </c>
      <c r="P6111" cm="1">
        <f t="array" ref="P6111">IF(Q6111&gt;0,INDEX(Q6111:Q18245,MATCH(TRUE,INDEX(Q6111:Q18245="",,),0)-1),"")</f>
        <v>6</v>
      </c>
      <c r="Q6111">
        <f t="shared" si="140"/>
        <v>4</v>
      </c>
      <c r="R6111">
        <f>IF(P6111="","",0)</f>
        <v>0</v>
      </c>
    </row>
    <row r="6112" spans="1:18" x14ac:dyDescent="0.3">
      <c r="A6112" t="s">
        <v>791</v>
      </c>
      <c r="B6112" s="1">
        <v>38754</v>
      </c>
      <c r="C6112" t="s">
        <v>82</v>
      </c>
      <c r="D6112" t="s">
        <v>877</v>
      </c>
      <c r="E6112" t="s">
        <v>878</v>
      </c>
      <c r="G6112" t="s">
        <v>19</v>
      </c>
      <c r="H6112" t="s">
        <v>72</v>
      </c>
      <c r="I6112" t="s">
        <v>21</v>
      </c>
      <c r="J6112" t="s">
        <v>73</v>
      </c>
      <c r="K6112">
        <v>304.8</v>
      </c>
      <c r="L6112">
        <v>24.1</v>
      </c>
      <c r="M6112" t="s">
        <v>794</v>
      </c>
      <c r="N6112">
        <v>29.5</v>
      </c>
      <c r="P6112" cm="1">
        <f t="array" ref="P6112">IF(Q6112&gt;0,INDEX(Q6112:Q18246,MATCH(TRUE,INDEX(Q6112:Q18246="",,),0)-1),"")</f>
        <v>6</v>
      </c>
      <c r="Q6112">
        <f t="shared" si="140"/>
        <v>4</v>
      </c>
      <c r="R6112">
        <f>IF(P6112="","",0)</f>
        <v>0</v>
      </c>
    </row>
    <row r="6113" spans="1:18" x14ac:dyDescent="0.3">
      <c r="A6113" t="s">
        <v>791</v>
      </c>
      <c r="B6113" s="1">
        <v>38754</v>
      </c>
      <c r="C6113" t="s">
        <v>82</v>
      </c>
      <c r="D6113" t="s">
        <v>877</v>
      </c>
      <c r="E6113" t="s">
        <v>878</v>
      </c>
      <c r="G6113" s="6" t="s">
        <v>88</v>
      </c>
      <c r="H6113" t="s">
        <v>96</v>
      </c>
      <c r="I6113" t="s">
        <v>45</v>
      </c>
      <c r="J6113" t="s">
        <v>93</v>
      </c>
      <c r="K6113">
        <v>4.2</v>
      </c>
      <c r="L6113">
        <v>109</v>
      </c>
      <c r="M6113" t="s">
        <v>794</v>
      </c>
      <c r="N6113">
        <v>109</v>
      </c>
      <c r="P6113" cm="1">
        <f t="array" ref="P6113">IF(Q6113&gt;0,INDEX(Q6113:Q18247,MATCH(TRUE,INDEX(Q6113:Q18247="",,),0)-1),"")</f>
        <v>6</v>
      </c>
      <c r="Q6113">
        <f t="shared" si="140"/>
        <v>4</v>
      </c>
      <c r="R6113">
        <f>IF(P6113="","",0)</f>
        <v>0</v>
      </c>
    </row>
    <row r="6114" spans="1:18" x14ac:dyDescent="0.3">
      <c r="A6114" t="s">
        <v>791</v>
      </c>
      <c r="B6114" s="1">
        <v>38754</v>
      </c>
      <c r="C6114" t="s">
        <v>82</v>
      </c>
      <c r="D6114" t="s">
        <v>877</v>
      </c>
      <c r="E6114" t="s">
        <v>878</v>
      </c>
      <c r="G6114" s="6" t="s">
        <v>88</v>
      </c>
      <c r="H6114" t="s">
        <v>183</v>
      </c>
      <c r="I6114" t="s">
        <v>21</v>
      </c>
      <c r="J6114" t="s">
        <v>73</v>
      </c>
      <c r="K6114">
        <v>4</v>
      </c>
      <c r="L6114">
        <v>65.650000000000006</v>
      </c>
      <c r="M6114" t="s">
        <v>794</v>
      </c>
      <c r="N6114">
        <v>65.650000000000006</v>
      </c>
      <c r="P6114" cm="1">
        <f t="array" ref="P6114">IF(Q6114&gt;0,INDEX(Q6114:Q18248,MATCH(TRUE,INDEX(Q6114:Q18248="",,),0)-1),"")</f>
        <v>6</v>
      </c>
      <c r="Q6114">
        <f t="shared" si="140"/>
        <v>4</v>
      </c>
      <c r="R6114">
        <f>IF(P6114="","",0)</f>
        <v>0</v>
      </c>
    </row>
    <row r="6115" spans="1:18" x14ac:dyDescent="0.3">
      <c r="A6115" t="s">
        <v>791</v>
      </c>
      <c r="B6115" s="1">
        <v>38754</v>
      </c>
      <c r="C6115" t="s">
        <v>82</v>
      </c>
      <c r="D6115" t="s">
        <v>877</v>
      </c>
      <c r="E6115" t="s">
        <v>878</v>
      </c>
      <c r="G6115" t="s">
        <v>19</v>
      </c>
      <c r="H6115" t="s">
        <v>96</v>
      </c>
      <c r="I6115" t="s">
        <v>21</v>
      </c>
      <c r="J6115" t="s">
        <v>73</v>
      </c>
      <c r="K6115">
        <v>230</v>
      </c>
      <c r="L6115">
        <v>26</v>
      </c>
      <c r="M6115" t="s">
        <v>297</v>
      </c>
      <c r="N6115">
        <v>31.1</v>
      </c>
      <c r="P6115" cm="1">
        <f t="array" ref="P6115">IF(Q6115&gt;0,INDEX(Q6115:Q18249,MATCH(TRUE,INDEX(Q6115:Q18249="",,),0)-1),"")</f>
        <v>6</v>
      </c>
      <c r="Q6115">
        <f t="shared" si="140"/>
        <v>5</v>
      </c>
      <c r="R6115">
        <f>IF(P6115="","",0)</f>
        <v>0</v>
      </c>
    </row>
    <row r="6116" spans="1:18" x14ac:dyDescent="0.3">
      <c r="A6116" t="s">
        <v>791</v>
      </c>
      <c r="B6116" s="1">
        <v>38754</v>
      </c>
      <c r="C6116" t="s">
        <v>82</v>
      </c>
      <c r="D6116" t="s">
        <v>877</v>
      </c>
      <c r="E6116" t="s">
        <v>878</v>
      </c>
      <c r="G6116" t="s">
        <v>19</v>
      </c>
      <c r="H6116" t="s">
        <v>128</v>
      </c>
      <c r="I6116" t="s">
        <v>21</v>
      </c>
      <c r="J6116" t="s">
        <v>73</v>
      </c>
      <c r="K6116">
        <v>513.9</v>
      </c>
      <c r="L6116">
        <v>38.35</v>
      </c>
      <c r="M6116" t="s">
        <v>297</v>
      </c>
      <c r="N6116">
        <v>38.35</v>
      </c>
      <c r="P6116" cm="1">
        <f t="array" ref="P6116">IF(Q6116&gt;0,INDEX(Q6116:Q18250,MATCH(TRUE,INDEX(Q6116:Q18250="",,),0)-1),"")</f>
        <v>6</v>
      </c>
      <c r="Q6116">
        <f t="shared" si="140"/>
        <v>5</v>
      </c>
      <c r="R6116">
        <f>IF(P6116="","",0)</f>
        <v>0</v>
      </c>
    </row>
    <row r="6117" spans="1:18" x14ac:dyDescent="0.3">
      <c r="A6117" t="s">
        <v>791</v>
      </c>
      <c r="B6117" s="1">
        <v>38754</v>
      </c>
      <c r="C6117" t="s">
        <v>82</v>
      </c>
      <c r="D6117" t="s">
        <v>877</v>
      </c>
      <c r="E6117" t="s">
        <v>878</v>
      </c>
      <c r="G6117" t="s">
        <v>19</v>
      </c>
      <c r="H6117" t="s">
        <v>72</v>
      </c>
      <c r="I6117" t="s">
        <v>21</v>
      </c>
      <c r="J6117" t="s">
        <v>73</v>
      </c>
      <c r="K6117">
        <v>304.8</v>
      </c>
      <c r="L6117">
        <v>24.1</v>
      </c>
      <c r="M6117" t="s">
        <v>297</v>
      </c>
      <c r="N6117">
        <v>24.1</v>
      </c>
      <c r="P6117" cm="1">
        <f t="array" ref="P6117">IF(Q6117&gt;0,INDEX(Q6117:Q18251,MATCH(TRUE,INDEX(Q6117:Q18251="",,),0)-1),"")</f>
        <v>6</v>
      </c>
      <c r="Q6117">
        <f t="shared" si="140"/>
        <v>5</v>
      </c>
      <c r="R6117">
        <f>IF(P6117="","",0)</f>
        <v>0</v>
      </c>
    </row>
    <row r="6118" spans="1:18" x14ac:dyDescent="0.3">
      <c r="A6118" t="s">
        <v>791</v>
      </c>
      <c r="B6118" s="1">
        <v>38754</v>
      </c>
      <c r="C6118" t="s">
        <v>82</v>
      </c>
      <c r="D6118" t="s">
        <v>877</v>
      </c>
      <c r="E6118" t="s">
        <v>878</v>
      </c>
      <c r="G6118" s="6" t="s">
        <v>88</v>
      </c>
      <c r="H6118" t="s">
        <v>96</v>
      </c>
      <c r="I6118" t="s">
        <v>45</v>
      </c>
      <c r="J6118" t="s">
        <v>93</v>
      </c>
      <c r="K6118">
        <v>4.2</v>
      </c>
      <c r="L6118">
        <v>109</v>
      </c>
      <c r="M6118" t="s">
        <v>297</v>
      </c>
      <c r="N6118">
        <v>109</v>
      </c>
      <c r="P6118" cm="1">
        <f t="array" ref="P6118">IF(Q6118&gt;0,INDEX(Q6118:Q18252,MATCH(TRUE,INDEX(Q6118:Q18252="",,),0)-1),"")</f>
        <v>6</v>
      </c>
      <c r="Q6118">
        <f t="shared" si="140"/>
        <v>5</v>
      </c>
      <c r="R6118">
        <f>IF(P6118="","",0)</f>
        <v>0</v>
      </c>
    </row>
    <row r="6119" spans="1:18" x14ac:dyDescent="0.3">
      <c r="A6119" t="s">
        <v>791</v>
      </c>
      <c r="B6119" s="1">
        <v>38754</v>
      </c>
      <c r="C6119" t="s">
        <v>82</v>
      </c>
      <c r="D6119" t="s">
        <v>877</v>
      </c>
      <c r="E6119" t="s">
        <v>878</v>
      </c>
      <c r="G6119" s="6" t="s">
        <v>88</v>
      </c>
      <c r="H6119" t="s">
        <v>183</v>
      </c>
      <c r="I6119" t="s">
        <v>21</v>
      </c>
      <c r="J6119" t="s">
        <v>73</v>
      </c>
      <c r="K6119">
        <v>4</v>
      </c>
      <c r="L6119">
        <v>65.650000000000006</v>
      </c>
      <c r="M6119" t="s">
        <v>297</v>
      </c>
      <c r="N6119">
        <v>65.650000000000006</v>
      </c>
      <c r="P6119" cm="1">
        <f t="array" ref="P6119">IF(Q6119&gt;0,INDEX(Q6119:Q18253,MATCH(TRUE,INDEX(Q6119:Q18253="",,),0)-1),"")</f>
        <v>6</v>
      </c>
      <c r="Q6119">
        <f t="shared" si="140"/>
        <v>5</v>
      </c>
      <c r="R6119">
        <f>IF(P6119="","",0)</f>
        <v>0</v>
      </c>
    </row>
    <row r="6120" spans="1:18" x14ac:dyDescent="0.3">
      <c r="A6120" t="s">
        <v>791</v>
      </c>
      <c r="B6120" s="1">
        <v>38754</v>
      </c>
      <c r="C6120" t="s">
        <v>82</v>
      </c>
      <c r="D6120" t="s">
        <v>877</v>
      </c>
      <c r="E6120" t="s">
        <v>878</v>
      </c>
      <c r="G6120" t="s">
        <v>19</v>
      </c>
      <c r="H6120" t="s">
        <v>96</v>
      </c>
      <c r="I6120" t="s">
        <v>21</v>
      </c>
      <c r="J6120" t="s">
        <v>73</v>
      </c>
      <c r="K6120">
        <v>230</v>
      </c>
      <c r="L6120">
        <v>26</v>
      </c>
      <c r="M6120" t="s">
        <v>504</v>
      </c>
      <c r="N6120">
        <v>26</v>
      </c>
      <c r="P6120" cm="1">
        <f t="array" ref="P6120">IF(Q6120&gt;0,INDEX(Q6120:Q18254,MATCH(TRUE,INDEX(Q6120:Q18254="",,),0)-1),"")</f>
        <v>6</v>
      </c>
      <c r="Q6120">
        <f t="shared" si="140"/>
        <v>6</v>
      </c>
      <c r="R6120">
        <f>IF(P6120="","",0)</f>
        <v>0</v>
      </c>
    </row>
    <row r="6121" spans="1:18" x14ac:dyDescent="0.3">
      <c r="A6121" t="s">
        <v>791</v>
      </c>
      <c r="B6121" s="1">
        <v>38754</v>
      </c>
      <c r="C6121" t="s">
        <v>82</v>
      </c>
      <c r="D6121" t="s">
        <v>877</v>
      </c>
      <c r="E6121" t="s">
        <v>878</v>
      </c>
      <c r="G6121" t="s">
        <v>19</v>
      </c>
      <c r="H6121" t="s">
        <v>128</v>
      </c>
      <c r="I6121" t="s">
        <v>21</v>
      </c>
      <c r="J6121" t="s">
        <v>73</v>
      </c>
      <c r="K6121">
        <v>513.9</v>
      </c>
      <c r="L6121">
        <v>38.35</v>
      </c>
      <c r="M6121" t="s">
        <v>504</v>
      </c>
      <c r="N6121">
        <v>38.35</v>
      </c>
      <c r="P6121" cm="1">
        <f t="array" ref="P6121">IF(Q6121&gt;0,INDEX(Q6121:Q18255,MATCH(TRUE,INDEX(Q6121:Q18255="",,),0)-1),"")</f>
        <v>6</v>
      </c>
      <c r="Q6121">
        <f t="shared" si="140"/>
        <v>6</v>
      </c>
      <c r="R6121">
        <f>IF(P6121="","",0)</f>
        <v>0</v>
      </c>
    </row>
    <row r="6122" spans="1:18" x14ac:dyDescent="0.3">
      <c r="A6122" t="s">
        <v>791</v>
      </c>
      <c r="B6122" s="1">
        <v>38754</v>
      </c>
      <c r="C6122" t="s">
        <v>82</v>
      </c>
      <c r="D6122" t="s">
        <v>877</v>
      </c>
      <c r="E6122" t="s">
        <v>878</v>
      </c>
      <c r="G6122" t="s">
        <v>19</v>
      </c>
      <c r="H6122" t="s">
        <v>72</v>
      </c>
      <c r="I6122" t="s">
        <v>21</v>
      </c>
      <c r="J6122" t="s">
        <v>73</v>
      </c>
      <c r="K6122">
        <v>304.8</v>
      </c>
      <c r="L6122">
        <v>24.1</v>
      </c>
      <c r="M6122" t="s">
        <v>504</v>
      </c>
      <c r="N6122">
        <v>24.2</v>
      </c>
      <c r="P6122" cm="1">
        <f t="array" ref="P6122">IF(Q6122&gt;0,INDEX(Q6122:Q18256,MATCH(TRUE,INDEX(Q6122:Q18256="",,),0)-1),"")</f>
        <v>6</v>
      </c>
      <c r="Q6122">
        <f t="shared" si="140"/>
        <v>6</v>
      </c>
      <c r="R6122">
        <f>IF(P6122="","",0)</f>
        <v>0</v>
      </c>
    </row>
    <row r="6123" spans="1:18" x14ac:dyDescent="0.3">
      <c r="A6123" t="s">
        <v>791</v>
      </c>
      <c r="B6123" s="1">
        <v>38754</v>
      </c>
      <c r="C6123" t="s">
        <v>82</v>
      </c>
      <c r="D6123" t="s">
        <v>877</v>
      </c>
      <c r="E6123" t="s">
        <v>878</v>
      </c>
      <c r="G6123" s="6" t="s">
        <v>88</v>
      </c>
      <c r="H6123" t="s">
        <v>96</v>
      </c>
      <c r="I6123" t="s">
        <v>45</v>
      </c>
      <c r="J6123" t="s">
        <v>93</v>
      </c>
      <c r="K6123">
        <v>4.2</v>
      </c>
      <c r="L6123">
        <v>109</v>
      </c>
      <c r="M6123" t="s">
        <v>504</v>
      </c>
      <c r="N6123">
        <v>109</v>
      </c>
      <c r="P6123" cm="1">
        <f t="array" ref="P6123">IF(Q6123&gt;0,INDEX(Q6123:Q18257,MATCH(TRUE,INDEX(Q6123:Q18257="",,),0)-1),"")</f>
        <v>6</v>
      </c>
      <c r="Q6123">
        <f t="shared" si="140"/>
        <v>6</v>
      </c>
      <c r="R6123">
        <f>IF(P6123="","",0)</f>
        <v>0</v>
      </c>
    </row>
    <row r="6124" spans="1:18" x14ac:dyDescent="0.3">
      <c r="A6124" t="s">
        <v>791</v>
      </c>
      <c r="B6124" s="1">
        <v>38754</v>
      </c>
      <c r="C6124" t="s">
        <v>82</v>
      </c>
      <c r="D6124" t="s">
        <v>877</v>
      </c>
      <c r="E6124" t="s">
        <v>878</v>
      </c>
      <c r="G6124" s="6" t="s">
        <v>88</v>
      </c>
      <c r="H6124" t="s">
        <v>183</v>
      </c>
      <c r="I6124" t="s">
        <v>21</v>
      </c>
      <c r="J6124" t="s">
        <v>73</v>
      </c>
      <c r="K6124">
        <v>4</v>
      </c>
      <c r="L6124">
        <v>65.650000000000006</v>
      </c>
      <c r="M6124" t="s">
        <v>504</v>
      </c>
      <c r="N6124">
        <v>65.650000000000006</v>
      </c>
      <c r="P6124" cm="1">
        <f t="array" ref="P6124">IF(Q6124&gt;0,INDEX(Q6124:Q18258,MATCH(TRUE,INDEX(Q6124:Q18258="",,),0)-1),"")</f>
        <v>6</v>
      </c>
      <c r="Q6124">
        <f t="shared" si="140"/>
        <v>6</v>
      </c>
      <c r="R6124">
        <f>IF(P6124="","",0)</f>
        <v>0</v>
      </c>
    </row>
    <row r="6125" spans="1:18" x14ac:dyDescent="0.3">
      <c r="P6125" t="str" cm="1">
        <f t="array" ref="P6125">IF(Q6125&gt;0,INDEX(Q6125:Q18259,MATCH(TRUE,INDEX(Q6125:Q18259="",,),0)-1),"")</f>
        <v/>
      </c>
      <c r="R6125" t="str">
        <f>IF(P6125="","",0)</f>
        <v/>
      </c>
    </row>
    <row r="6126" spans="1:18" x14ac:dyDescent="0.3">
      <c r="A6126" t="s">
        <v>791</v>
      </c>
      <c r="B6126" s="1">
        <v>38754</v>
      </c>
      <c r="C6126" t="s">
        <v>82</v>
      </c>
      <c r="D6126" t="s">
        <v>879</v>
      </c>
      <c r="E6126" t="s">
        <v>880</v>
      </c>
      <c r="G6126" t="s">
        <v>19</v>
      </c>
      <c r="H6126" t="s">
        <v>102</v>
      </c>
      <c r="I6126" t="s">
        <v>45</v>
      </c>
      <c r="J6126" t="s">
        <v>93</v>
      </c>
      <c r="K6126">
        <v>16</v>
      </c>
      <c r="L6126">
        <v>787</v>
      </c>
      <c r="M6126" t="s">
        <v>447</v>
      </c>
      <c r="N6126">
        <v>800</v>
      </c>
      <c r="O6126" t="s">
        <v>24</v>
      </c>
      <c r="P6126" cm="1">
        <f t="array" ref="P6126">IF(Q6126&gt;0,INDEX(Q6126:Q18260,MATCH(TRUE,INDEX(Q6126:Q18260="",,),0)-1),"")</f>
        <v>2</v>
      </c>
      <c r="Q6126">
        <f>INT((ROW()-6126)/4)+1</f>
        <v>1</v>
      </c>
      <c r="R6126">
        <f>IF(P6126="","",0)</f>
        <v>0</v>
      </c>
    </row>
    <row r="6127" spans="1:18" x14ac:dyDescent="0.3">
      <c r="A6127" t="s">
        <v>791</v>
      </c>
      <c r="B6127" s="1">
        <v>38754</v>
      </c>
      <c r="C6127" t="s">
        <v>82</v>
      </c>
      <c r="D6127" t="s">
        <v>879</v>
      </c>
      <c r="E6127" t="s">
        <v>880</v>
      </c>
      <c r="G6127" t="s">
        <v>19</v>
      </c>
      <c r="H6127" t="s">
        <v>72</v>
      </c>
      <c r="I6127" t="s">
        <v>21</v>
      </c>
      <c r="J6127" t="s">
        <v>73</v>
      </c>
      <c r="K6127">
        <v>76.400000000000006</v>
      </c>
      <c r="L6127">
        <v>21.5</v>
      </c>
      <c r="M6127" t="s">
        <v>447</v>
      </c>
      <c r="N6127">
        <v>22</v>
      </c>
      <c r="O6127" t="s">
        <v>24</v>
      </c>
      <c r="P6127" cm="1">
        <f t="array" ref="P6127">IF(Q6127&gt;0,INDEX(Q6127:Q18261,MATCH(TRUE,INDEX(Q6127:Q18261="",,),0)-1),"")</f>
        <v>2</v>
      </c>
      <c r="Q6127">
        <f t="shared" ref="Q6127:Q6133" si="141">INT((ROW()-6126)/4)+1</f>
        <v>1</v>
      </c>
      <c r="R6127">
        <f>IF(P6127="","",0)</f>
        <v>0</v>
      </c>
    </row>
    <row r="6128" spans="1:18" x14ac:dyDescent="0.3">
      <c r="A6128" t="s">
        <v>791</v>
      </c>
      <c r="B6128" s="1">
        <v>38754</v>
      </c>
      <c r="C6128" t="s">
        <v>82</v>
      </c>
      <c r="D6128" t="s">
        <v>879</v>
      </c>
      <c r="E6128" t="s">
        <v>880</v>
      </c>
      <c r="G6128" s="6" t="s">
        <v>88</v>
      </c>
      <c r="H6128" t="s">
        <v>264</v>
      </c>
      <c r="I6128" t="s">
        <v>45</v>
      </c>
      <c r="J6128" t="s">
        <v>93</v>
      </c>
      <c r="K6128">
        <v>0.1</v>
      </c>
      <c r="L6128">
        <v>370</v>
      </c>
      <c r="M6128" t="s">
        <v>447</v>
      </c>
      <c r="N6128">
        <v>370</v>
      </c>
      <c r="O6128" t="s">
        <v>24</v>
      </c>
      <c r="P6128" cm="1">
        <f t="array" ref="P6128">IF(Q6128&gt;0,INDEX(Q6128:Q18262,MATCH(TRUE,INDEX(Q6128:Q18262="",,),0)-1),"")</f>
        <v>2</v>
      </c>
      <c r="Q6128">
        <f t="shared" si="141"/>
        <v>1</v>
      </c>
      <c r="R6128">
        <f>IF(P6128="","",0)</f>
        <v>0</v>
      </c>
    </row>
    <row r="6129" spans="1:18" x14ac:dyDescent="0.3">
      <c r="A6129" t="s">
        <v>791</v>
      </c>
      <c r="B6129" s="1">
        <v>38754</v>
      </c>
      <c r="C6129" t="s">
        <v>82</v>
      </c>
      <c r="D6129" t="s">
        <v>879</v>
      </c>
      <c r="E6129" t="s">
        <v>880</v>
      </c>
      <c r="G6129" s="6" t="s">
        <v>88</v>
      </c>
      <c r="H6129" t="s">
        <v>100</v>
      </c>
      <c r="I6129" t="s">
        <v>45</v>
      </c>
      <c r="J6129" t="s">
        <v>93</v>
      </c>
      <c r="K6129">
        <v>0.5</v>
      </c>
      <c r="L6129">
        <v>116</v>
      </c>
      <c r="M6129" t="s">
        <v>447</v>
      </c>
      <c r="N6129">
        <v>116</v>
      </c>
      <c r="O6129" t="s">
        <v>24</v>
      </c>
      <c r="P6129" cm="1">
        <f t="array" ref="P6129">IF(Q6129&gt;0,INDEX(Q6129:Q18263,MATCH(TRUE,INDEX(Q6129:Q18263="",,),0)-1),"")</f>
        <v>2</v>
      </c>
      <c r="Q6129">
        <f t="shared" si="141"/>
        <v>1</v>
      </c>
      <c r="R6129">
        <f>IF(P6129="","",0)</f>
        <v>0</v>
      </c>
    </row>
    <row r="6130" spans="1:18" x14ac:dyDescent="0.3">
      <c r="A6130" t="s">
        <v>791</v>
      </c>
      <c r="B6130" s="1">
        <v>38754</v>
      </c>
      <c r="C6130" t="s">
        <v>82</v>
      </c>
      <c r="D6130" t="s">
        <v>879</v>
      </c>
      <c r="E6130" t="s">
        <v>880</v>
      </c>
      <c r="G6130" t="s">
        <v>19</v>
      </c>
      <c r="H6130" t="s">
        <v>102</v>
      </c>
      <c r="I6130" t="s">
        <v>45</v>
      </c>
      <c r="J6130" t="s">
        <v>93</v>
      </c>
      <c r="K6130">
        <v>16</v>
      </c>
      <c r="L6130">
        <v>787</v>
      </c>
      <c r="M6130" t="s">
        <v>881</v>
      </c>
      <c r="N6130">
        <v>787</v>
      </c>
      <c r="P6130" cm="1">
        <f t="array" ref="P6130">IF(Q6130&gt;0,INDEX(Q6130:Q18264,MATCH(TRUE,INDEX(Q6130:Q18264="",,),0)-1),"")</f>
        <v>2</v>
      </c>
      <c r="Q6130">
        <f t="shared" si="141"/>
        <v>2</v>
      </c>
      <c r="R6130">
        <f>IF(P6130="","",0)</f>
        <v>0</v>
      </c>
    </row>
    <row r="6131" spans="1:18" x14ac:dyDescent="0.3">
      <c r="A6131" t="s">
        <v>791</v>
      </c>
      <c r="B6131" s="1">
        <v>38754</v>
      </c>
      <c r="C6131" t="s">
        <v>82</v>
      </c>
      <c r="D6131" t="s">
        <v>879</v>
      </c>
      <c r="E6131" t="s">
        <v>880</v>
      </c>
      <c r="G6131" t="s">
        <v>19</v>
      </c>
      <c r="H6131" t="s">
        <v>72</v>
      </c>
      <c r="I6131" t="s">
        <v>21</v>
      </c>
      <c r="J6131" t="s">
        <v>73</v>
      </c>
      <c r="K6131">
        <v>76.400000000000006</v>
      </c>
      <c r="L6131">
        <v>21.5</v>
      </c>
      <c r="M6131" t="s">
        <v>881</v>
      </c>
      <c r="N6131">
        <v>21.53</v>
      </c>
      <c r="P6131" cm="1">
        <f t="array" ref="P6131">IF(Q6131&gt;0,INDEX(Q6131:Q18265,MATCH(TRUE,INDEX(Q6131:Q18265="",,),0)-1),"")</f>
        <v>2</v>
      </c>
      <c r="Q6131">
        <f t="shared" si="141"/>
        <v>2</v>
      </c>
      <c r="R6131">
        <f>IF(P6131="","",0)</f>
        <v>0</v>
      </c>
    </row>
    <row r="6132" spans="1:18" x14ac:dyDescent="0.3">
      <c r="A6132" t="s">
        <v>791</v>
      </c>
      <c r="B6132" s="1">
        <v>38754</v>
      </c>
      <c r="C6132" t="s">
        <v>82</v>
      </c>
      <c r="D6132" t="s">
        <v>879</v>
      </c>
      <c r="E6132" t="s">
        <v>880</v>
      </c>
      <c r="G6132" s="6" t="s">
        <v>88</v>
      </c>
      <c r="H6132" t="s">
        <v>264</v>
      </c>
      <c r="I6132" t="s">
        <v>45</v>
      </c>
      <c r="J6132" t="s">
        <v>93</v>
      </c>
      <c r="K6132">
        <v>0.1</v>
      </c>
      <c r="L6132">
        <v>370</v>
      </c>
      <c r="M6132" t="s">
        <v>881</v>
      </c>
      <c r="N6132">
        <v>370</v>
      </c>
      <c r="P6132" cm="1">
        <f t="array" ref="P6132">IF(Q6132&gt;0,INDEX(Q6132:Q18266,MATCH(TRUE,INDEX(Q6132:Q18266="",,),0)-1),"")</f>
        <v>2</v>
      </c>
      <c r="Q6132">
        <f t="shared" si="141"/>
        <v>2</v>
      </c>
      <c r="R6132">
        <f>IF(P6132="","",0)</f>
        <v>0</v>
      </c>
    </row>
    <row r="6133" spans="1:18" x14ac:dyDescent="0.3">
      <c r="A6133" t="s">
        <v>791</v>
      </c>
      <c r="B6133" s="1">
        <v>38754</v>
      </c>
      <c r="C6133" t="s">
        <v>82</v>
      </c>
      <c r="D6133" t="s">
        <v>879</v>
      </c>
      <c r="E6133" t="s">
        <v>880</v>
      </c>
      <c r="G6133" s="6" t="s">
        <v>88</v>
      </c>
      <c r="H6133" t="s">
        <v>100</v>
      </c>
      <c r="I6133" t="s">
        <v>45</v>
      </c>
      <c r="J6133" t="s">
        <v>93</v>
      </c>
      <c r="K6133">
        <v>0.5</v>
      </c>
      <c r="L6133">
        <v>116</v>
      </c>
      <c r="M6133" t="s">
        <v>881</v>
      </c>
      <c r="N6133">
        <v>116</v>
      </c>
      <c r="P6133" cm="1">
        <f t="array" ref="P6133">IF(Q6133&gt;0,INDEX(Q6133:Q18267,MATCH(TRUE,INDEX(Q6133:Q18267="",,),0)-1),"")</f>
        <v>2</v>
      </c>
      <c r="Q6133">
        <f t="shared" si="141"/>
        <v>2</v>
      </c>
      <c r="R6133">
        <f>IF(P6133="","",0)</f>
        <v>0</v>
      </c>
    </row>
    <row r="6134" spans="1:18" x14ac:dyDescent="0.3">
      <c r="P6134" t="str" cm="1">
        <f t="array" ref="P6134">IF(Q6134&gt;0,INDEX(Q6134:Q18268,MATCH(TRUE,INDEX(Q6134:Q18268="",,),0)-1),"")</f>
        <v/>
      </c>
      <c r="R6134" t="str">
        <f>IF(P6134="","",0)</f>
        <v/>
      </c>
    </row>
    <row r="6135" spans="1:18" x14ac:dyDescent="0.3">
      <c r="A6135" t="s">
        <v>791</v>
      </c>
      <c r="B6135" s="1">
        <v>38754</v>
      </c>
      <c r="C6135" t="s">
        <v>82</v>
      </c>
      <c r="D6135" t="s">
        <v>882</v>
      </c>
      <c r="E6135" t="s">
        <v>883</v>
      </c>
      <c r="G6135" t="s">
        <v>19</v>
      </c>
      <c r="H6135" t="s">
        <v>85</v>
      </c>
      <c r="I6135" t="s">
        <v>21</v>
      </c>
      <c r="J6135" t="s">
        <v>73</v>
      </c>
      <c r="K6135">
        <v>252</v>
      </c>
      <c r="L6135">
        <v>21.15</v>
      </c>
      <c r="M6135" t="s">
        <v>297</v>
      </c>
      <c r="N6135">
        <v>21.15</v>
      </c>
      <c r="O6135" t="s">
        <v>24</v>
      </c>
      <c r="P6135" cm="1">
        <f t="array" ref="P6135">IF(Q6135&gt;0,INDEX(Q6135:Q18269,MATCH(TRUE,INDEX(Q6135:Q18269="",,),0)-1),"")</f>
        <v>5</v>
      </c>
      <c r="Q6135">
        <f>INT((ROW()-6135)/4)+1</f>
        <v>1</v>
      </c>
      <c r="R6135">
        <f>IF(P6135="","",0)</f>
        <v>0</v>
      </c>
    </row>
    <row r="6136" spans="1:18" x14ac:dyDescent="0.3">
      <c r="A6136" t="s">
        <v>791</v>
      </c>
      <c r="B6136" s="1">
        <v>38754</v>
      </c>
      <c r="C6136" t="s">
        <v>82</v>
      </c>
      <c r="D6136" t="s">
        <v>882</v>
      </c>
      <c r="E6136" t="s">
        <v>883</v>
      </c>
      <c r="G6136" t="s">
        <v>19</v>
      </c>
      <c r="H6136" t="s">
        <v>96</v>
      </c>
      <c r="I6136" t="s">
        <v>21</v>
      </c>
      <c r="J6136" t="s">
        <v>73</v>
      </c>
      <c r="K6136">
        <v>231</v>
      </c>
      <c r="L6136">
        <v>24.05</v>
      </c>
      <c r="M6136" t="s">
        <v>297</v>
      </c>
      <c r="N6136">
        <v>102.8</v>
      </c>
      <c r="O6136" t="s">
        <v>24</v>
      </c>
      <c r="P6136" cm="1">
        <f t="array" ref="P6136">IF(Q6136&gt;0,INDEX(Q6136:Q18270,MATCH(TRUE,INDEX(Q6136:Q18270="",,),0)-1),"")</f>
        <v>5</v>
      </c>
      <c r="Q6136">
        <f t="shared" ref="Q6136:Q6154" si="142">INT((ROW()-6135)/4)+1</f>
        <v>1</v>
      </c>
      <c r="R6136">
        <f>IF(P6136="","",0)</f>
        <v>0</v>
      </c>
    </row>
    <row r="6137" spans="1:18" x14ac:dyDescent="0.3">
      <c r="A6137" t="s">
        <v>791</v>
      </c>
      <c r="B6137" s="1">
        <v>38754</v>
      </c>
      <c r="C6137" t="s">
        <v>82</v>
      </c>
      <c r="D6137" t="s">
        <v>882</v>
      </c>
      <c r="E6137" t="s">
        <v>883</v>
      </c>
      <c r="G6137" t="s">
        <v>19</v>
      </c>
      <c r="H6137" t="s">
        <v>36</v>
      </c>
      <c r="I6137" t="s">
        <v>21</v>
      </c>
      <c r="J6137" t="s">
        <v>73</v>
      </c>
      <c r="K6137">
        <v>518</v>
      </c>
      <c r="L6137">
        <v>23.5</v>
      </c>
      <c r="M6137" t="s">
        <v>297</v>
      </c>
      <c r="N6137">
        <v>23.5</v>
      </c>
      <c r="O6137" t="s">
        <v>24</v>
      </c>
      <c r="P6137" cm="1">
        <f t="array" ref="P6137">IF(Q6137&gt;0,INDEX(Q6137:Q18271,MATCH(TRUE,INDEX(Q6137:Q18271="",,),0)-1),"")</f>
        <v>5</v>
      </c>
      <c r="Q6137">
        <f t="shared" si="142"/>
        <v>1</v>
      </c>
      <c r="R6137">
        <f>IF(P6137="","",0)</f>
        <v>0</v>
      </c>
    </row>
    <row r="6138" spans="1:18" x14ac:dyDescent="0.3">
      <c r="A6138" t="s">
        <v>791</v>
      </c>
      <c r="B6138" s="1">
        <v>38754</v>
      </c>
      <c r="C6138" t="s">
        <v>82</v>
      </c>
      <c r="D6138" t="s">
        <v>882</v>
      </c>
      <c r="E6138" t="s">
        <v>883</v>
      </c>
      <c r="G6138" s="6" t="s">
        <v>88</v>
      </c>
      <c r="H6138" t="s">
        <v>101</v>
      </c>
      <c r="I6138" t="s">
        <v>21</v>
      </c>
      <c r="J6138" t="s">
        <v>73</v>
      </c>
      <c r="K6138">
        <v>6</v>
      </c>
      <c r="L6138">
        <v>17.350000000000001</v>
      </c>
      <c r="M6138" t="s">
        <v>297</v>
      </c>
      <c r="N6138">
        <v>17.350000000000001</v>
      </c>
      <c r="O6138" t="s">
        <v>24</v>
      </c>
      <c r="P6138" cm="1">
        <f t="array" ref="P6138">IF(Q6138&gt;0,INDEX(Q6138:Q18272,MATCH(TRUE,INDEX(Q6138:Q18272="",,),0)-1),"")</f>
        <v>5</v>
      </c>
      <c r="Q6138">
        <f t="shared" si="142"/>
        <v>1</v>
      </c>
      <c r="R6138">
        <f>IF(P6138="","",0)</f>
        <v>0</v>
      </c>
    </row>
    <row r="6139" spans="1:18" x14ac:dyDescent="0.3">
      <c r="A6139" t="s">
        <v>791</v>
      </c>
      <c r="B6139" s="1">
        <v>38754</v>
      </c>
      <c r="C6139" t="s">
        <v>82</v>
      </c>
      <c r="D6139" t="s">
        <v>882</v>
      </c>
      <c r="E6139" t="s">
        <v>883</v>
      </c>
      <c r="G6139" t="s">
        <v>19</v>
      </c>
      <c r="H6139" t="s">
        <v>85</v>
      </c>
      <c r="I6139" t="s">
        <v>21</v>
      </c>
      <c r="J6139" t="s">
        <v>73</v>
      </c>
      <c r="K6139">
        <v>252</v>
      </c>
      <c r="L6139">
        <v>21.15</v>
      </c>
      <c r="M6139" t="s">
        <v>450</v>
      </c>
      <c r="N6139">
        <v>30.52</v>
      </c>
      <c r="P6139" cm="1">
        <f t="array" ref="P6139">IF(Q6139&gt;0,INDEX(Q6139:Q18273,MATCH(TRUE,INDEX(Q6139:Q18273="",,),0)-1),"")</f>
        <v>5</v>
      </c>
      <c r="Q6139">
        <f t="shared" si="142"/>
        <v>2</v>
      </c>
      <c r="R6139">
        <f>IF(P6139="","",0)</f>
        <v>0</v>
      </c>
    </row>
    <row r="6140" spans="1:18" x14ac:dyDescent="0.3">
      <c r="A6140" t="s">
        <v>791</v>
      </c>
      <c r="B6140" s="1">
        <v>38754</v>
      </c>
      <c r="C6140" t="s">
        <v>82</v>
      </c>
      <c r="D6140" t="s">
        <v>882</v>
      </c>
      <c r="E6140" t="s">
        <v>883</v>
      </c>
      <c r="G6140" t="s">
        <v>19</v>
      </c>
      <c r="H6140" t="s">
        <v>96</v>
      </c>
      <c r="I6140" t="s">
        <v>21</v>
      </c>
      <c r="J6140" t="s">
        <v>73</v>
      </c>
      <c r="K6140">
        <v>231</v>
      </c>
      <c r="L6140">
        <v>24.05</v>
      </c>
      <c r="M6140" t="s">
        <v>450</v>
      </c>
      <c r="N6140">
        <v>31</v>
      </c>
      <c r="P6140" cm="1">
        <f t="array" ref="P6140">IF(Q6140&gt;0,INDEX(Q6140:Q18274,MATCH(TRUE,INDEX(Q6140:Q18274="",,),0)-1),"")</f>
        <v>5</v>
      </c>
      <c r="Q6140">
        <f t="shared" si="142"/>
        <v>2</v>
      </c>
      <c r="R6140">
        <f>IF(P6140="","",0)</f>
        <v>0</v>
      </c>
    </row>
    <row r="6141" spans="1:18" x14ac:dyDescent="0.3">
      <c r="A6141" t="s">
        <v>791</v>
      </c>
      <c r="B6141" s="1">
        <v>38754</v>
      </c>
      <c r="C6141" t="s">
        <v>82</v>
      </c>
      <c r="D6141" t="s">
        <v>882</v>
      </c>
      <c r="E6141" t="s">
        <v>883</v>
      </c>
      <c r="G6141" t="s">
        <v>19</v>
      </c>
      <c r="H6141" t="s">
        <v>36</v>
      </c>
      <c r="I6141" t="s">
        <v>21</v>
      </c>
      <c r="J6141" t="s">
        <v>73</v>
      </c>
      <c r="K6141">
        <v>518</v>
      </c>
      <c r="L6141">
        <v>23.5</v>
      </c>
      <c r="M6141" t="s">
        <v>450</v>
      </c>
      <c r="N6141">
        <v>38.5</v>
      </c>
      <c r="P6141" cm="1">
        <f t="array" ref="P6141">IF(Q6141&gt;0,INDEX(Q6141:Q18275,MATCH(TRUE,INDEX(Q6141:Q18275="",,),0)-1),"")</f>
        <v>5</v>
      </c>
      <c r="Q6141">
        <f t="shared" si="142"/>
        <v>2</v>
      </c>
      <c r="R6141">
        <f>IF(P6141="","",0)</f>
        <v>0</v>
      </c>
    </row>
    <row r="6142" spans="1:18" x14ac:dyDescent="0.3">
      <c r="A6142" t="s">
        <v>791</v>
      </c>
      <c r="B6142" s="1">
        <v>38754</v>
      </c>
      <c r="C6142" t="s">
        <v>82</v>
      </c>
      <c r="D6142" t="s">
        <v>882</v>
      </c>
      <c r="E6142" t="s">
        <v>883</v>
      </c>
      <c r="G6142" s="6" t="s">
        <v>88</v>
      </c>
      <c r="H6142" t="s">
        <v>101</v>
      </c>
      <c r="I6142" t="s">
        <v>21</v>
      </c>
      <c r="J6142" t="s">
        <v>73</v>
      </c>
      <c r="K6142">
        <v>6</v>
      </c>
      <c r="L6142">
        <v>17.350000000000001</v>
      </c>
      <c r="M6142" t="s">
        <v>450</v>
      </c>
      <c r="N6142">
        <v>17.350000000000001</v>
      </c>
      <c r="P6142" cm="1">
        <f t="array" ref="P6142">IF(Q6142&gt;0,INDEX(Q6142:Q18276,MATCH(TRUE,INDEX(Q6142:Q18276="",,),0)-1),"")</f>
        <v>5</v>
      </c>
      <c r="Q6142">
        <f t="shared" si="142"/>
        <v>2</v>
      </c>
      <c r="R6142">
        <f>IF(P6142="","",0)</f>
        <v>0</v>
      </c>
    </row>
    <row r="6143" spans="1:18" x14ac:dyDescent="0.3">
      <c r="A6143" t="s">
        <v>791</v>
      </c>
      <c r="B6143" s="1">
        <v>38754</v>
      </c>
      <c r="C6143" t="s">
        <v>82</v>
      </c>
      <c r="D6143" t="s">
        <v>882</v>
      </c>
      <c r="E6143" t="s">
        <v>883</v>
      </c>
      <c r="G6143" t="s">
        <v>19</v>
      </c>
      <c r="H6143" t="s">
        <v>85</v>
      </c>
      <c r="I6143" t="s">
        <v>21</v>
      </c>
      <c r="J6143" t="s">
        <v>73</v>
      </c>
      <c r="K6143">
        <v>252</v>
      </c>
      <c r="L6143">
        <v>21.15</v>
      </c>
      <c r="M6143" t="s">
        <v>447</v>
      </c>
      <c r="N6143">
        <v>30</v>
      </c>
      <c r="P6143" cm="1">
        <f t="array" ref="P6143">IF(Q6143&gt;0,INDEX(Q6143:Q18277,MATCH(TRUE,INDEX(Q6143:Q18277="",,),0)-1),"")</f>
        <v>5</v>
      </c>
      <c r="Q6143">
        <f t="shared" si="142"/>
        <v>3</v>
      </c>
      <c r="R6143">
        <f>IF(P6143="","",0)</f>
        <v>0</v>
      </c>
    </row>
    <row r="6144" spans="1:18" x14ac:dyDescent="0.3">
      <c r="A6144" t="s">
        <v>791</v>
      </c>
      <c r="B6144" s="1">
        <v>38754</v>
      </c>
      <c r="C6144" t="s">
        <v>82</v>
      </c>
      <c r="D6144" t="s">
        <v>882</v>
      </c>
      <c r="E6144" t="s">
        <v>883</v>
      </c>
      <c r="G6144" t="s">
        <v>19</v>
      </c>
      <c r="H6144" t="s">
        <v>96</v>
      </c>
      <c r="I6144" t="s">
        <v>21</v>
      </c>
      <c r="J6144" t="s">
        <v>73</v>
      </c>
      <c r="K6144">
        <v>231</v>
      </c>
      <c r="L6144">
        <v>24.05</v>
      </c>
      <c r="M6144" t="s">
        <v>447</v>
      </c>
      <c r="N6144">
        <v>29</v>
      </c>
      <c r="P6144" cm="1">
        <f t="array" ref="P6144">IF(Q6144&gt;0,INDEX(Q6144:Q18278,MATCH(TRUE,INDEX(Q6144:Q18278="",,),0)-1),"")</f>
        <v>5</v>
      </c>
      <c r="Q6144">
        <f t="shared" si="142"/>
        <v>3</v>
      </c>
      <c r="R6144">
        <f>IF(P6144="","",0)</f>
        <v>0</v>
      </c>
    </row>
    <row r="6145" spans="1:18" x14ac:dyDescent="0.3">
      <c r="A6145" t="s">
        <v>791</v>
      </c>
      <c r="B6145" s="1">
        <v>38754</v>
      </c>
      <c r="C6145" t="s">
        <v>82</v>
      </c>
      <c r="D6145" t="s">
        <v>882</v>
      </c>
      <c r="E6145" t="s">
        <v>883</v>
      </c>
      <c r="G6145" t="s">
        <v>19</v>
      </c>
      <c r="H6145" t="s">
        <v>36</v>
      </c>
      <c r="I6145" t="s">
        <v>21</v>
      </c>
      <c r="J6145" t="s">
        <v>73</v>
      </c>
      <c r="K6145">
        <v>518</v>
      </c>
      <c r="L6145">
        <v>23.5</v>
      </c>
      <c r="M6145" t="s">
        <v>447</v>
      </c>
      <c r="N6145">
        <v>38</v>
      </c>
      <c r="P6145" cm="1">
        <f t="array" ref="P6145">IF(Q6145&gt;0,INDEX(Q6145:Q18279,MATCH(TRUE,INDEX(Q6145:Q18279="",,),0)-1),"")</f>
        <v>5</v>
      </c>
      <c r="Q6145">
        <f t="shared" si="142"/>
        <v>3</v>
      </c>
      <c r="R6145">
        <f>IF(P6145="","",0)</f>
        <v>0</v>
      </c>
    </row>
    <row r="6146" spans="1:18" x14ac:dyDescent="0.3">
      <c r="A6146" t="s">
        <v>791</v>
      </c>
      <c r="B6146" s="1">
        <v>38754</v>
      </c>
      <c r="C6146" t="s">
        <v>82</v>
      </c>
      <c r="D6146" t="s">
        <v>882</v>
      </c>
      <c r="E6146" t="s">
        <v>883</v>
      </c>
      <c r="G6146" s="6" t="s">
        <v>88</v>
      </c>
      <c r="H6146" t="s">
        <v>101</v>
      </c>
      <c r="I6146" t="s">
        <v>21</v>
      </c>
      <c r="J6146" t="s">
        <v>73</v>
      </c>
      <c r="K6146">
        <v>6</v>
      </c>
      <c r="L6146">
        <v>17.350000000000001</v>
      </c>
      <c r="M6146" t="s">
        <v>447</v>
      </c>
      <c r="N6146">
        <v>17.350000000000001</v>
      </c>
      <c r="P6146" cm="1">
        <f t="array" ref="P6146">IF(Q6146&gt;0,INDEX(Q6146:Q18280,MATCH(TRUE,INDEX(Q6146:Q18280="",,),0)-1),"")</f>
        <v>5</v>
      </c>
      <c r="Q6146">
        <f t="shared" si="142"/>
        <v>3</v>
      </c>
      <c r="R6146">
        <f>IF(P6146="","",0)</f>
        <v>0</v>
      </c>
    </row>
    <row r="6147" spans="1:18" x14ac:dyDescent="0.3">
      <c r="A6147" t="s">
        <v>791</v>
      </c>
      <c r="B6147" s="1">
        <v>38754</v>
      </c>
      <c r="C6147" t="s">
        <v>82</v>
      </c>
      <c r="D6147" t="s">
        <v>882</v>
      </c>
      <c r="E6147" t="s">
        <v>883</v>
      </c>
      <c r="G6147" t="s">
        <v>19</v>
      </c>
      <c r="H6147" t="s">
        <v>85</v>
      </c>
      <c r="I6147" t="s">
        <v>21</v>
      </c>
      <c r="J6147" t="s">
        <v>73</v>
      </c>
      <c r="K6147">
        <v>252</v>
      </c>
      <c r="L6147">
        <v>21.15</v>
      </c>
      <c r="M6147" t="s">
        <v>445</v>
      </c>
      <c r="N6147">
        <v>21.15</v>
      </c>
      <c r="P6147" cm="1">
        <f t="array" ref="P6147">IF(Q6147&gt;0,INDEX(Q6147:Q18281,MATCH(TRUE,INDEX(Q6147:Q18281="",,),0)-1),"")</f>
        <v>5</v>
      </c>
      <c r="Q6147">
        <f t="shared" si="142"/>
        <v>4</v>
      </c>
      <c r="R6147">
        <f>IF(P6147="","",0)</f>
        <v>0</v>
      </c>
    </row>
    <row r="6148" spans="1:18" x14ac:dyDescent="0.3">
      <c r="A6148" t="s">
        <v>791</v>
      </c>
      <c r="B6148" s="1">
        <v>38754</v>
      </c>
      <c r="C6148" t="s">
        <v>82</v>
      </c>
      <c r="D6148" t="s">
        <v>882</v>
      </c>
      <c r="E6148" t="s">
        <v>883</v>
      </c>
      <c r="G6148" t="s">
        <v>19</v>
      </c>
      <c r="H6148" t="s">
        <v>96</v>
      </c>
      <c r="I6148" t="s">
        <v>21</v>
      </c>
      <c r="J6148" t="s">
        <v>73</v>
      </c>
      <c r="K6148">
        <v>231</v>
      </c>
      <c r="L6148">
        <v>24.05</v>
      </c>
      <c r="M6148" t="s">
        <v>445</v>
      </c>
      <c r="N6148">
        <v>65.73</v>
      </c>
      <c r="P6148" cm="1">
        <f t="array" ref="P6148">IF(Q6148&gt;0,INDEX(Q6148:Q18282,MATCH(TRUE,INDEX(Q6148:Q18282="",,),0)-1),"")</f>
        <v>5</v>
      </c>
      <c r="Q6148">
        <f t="shared" si="142"/>
        <v>4</v>
      </c>
      <c r="R6148">
        <f>IF(P6148="","",0)</f>
        <v>0</v>
      </c>
    </row>
    <row r="6149" spans="1:18" x14ac:dyDescent="0.3">
      <c r="A6149" t="s">
        <v>791</v>
      </c>
      <c r="B6149" s="1">
        <v>38754</v>
      </c>
      <c r="C6149" t="s">
        <v>82</v>
      </c>
      <c r="D6149" t="s">
        <v>882</v>
      </c>
      <c r="E6149" t="s">
        <v>883</v>
      </c>
      <c r="G6149" t="s">
        <v>19</v>
      </c>
      <c r="H6149" t="s">
        <v>36</v>
      </c>
      <c r="I6149" t="s">
        <v>21</v>
      </c>
      <c r="J6149" t="s">
        <v>73</v>
      </c>
      <c r="K6149">
        <v>518</v>
      </c>
      <c r="L6149">
        <v>23.5</v>
      </c>
      <c r="M6149" t="s">
        <v>445</v>
      </c>
      <c r="N6149">
        <v>23.5</v>
      </c>
      <c r="P6149" cm="1">
        <f t="array" ref="P6149">IF(Q6149&gt;0,INDEX(Q6149:Q18283,MATCH(TRUE,INDEX(Q6149:Q18283="",,),0)-1),"")</f>
        <v>5</v>
      </c>
      <c r="Q6149">
        <f t="shared" si="142"/>
        <v>4</v>
      </c>
      <c r="R6149">
        <f>IF(P6149="","",0)</f>
        <v>0</v>
      </c>
    </row>
    <row r="6150" spans="1:18" x14ac:dyDescent="0.3">
      <c r="A6150" t="s">
        <v>791</v>
      </c>
      <c r="B6150" s="1">
        <v>38754</v>
      </c>
      <c r="C6150" t="s">
        <v>82</v>
      </c>
      <c r="D6150" t="s">
        <v>882</v>
      </c>
      <c r="E6150" t="s">
        <v>883</v>
      </c>
      <c r="G6150" s="6" t="s">
        <v>88</v>
      </c>
      <c r="H6150" t="s">
        <v>101</v>
      </c>
      <c r="I6150" t="s">
        <v>21</v>
      </c>
      <c r="J6150" t="s">
        <v>73</v>
      </c>
      <c r="K6150">
        <v>6</v>
      </c>
      <c r="L6150">
        <v>17.350000000000001</v>
      </c>
      <c r="M6150" t="s">
        <v>445</v>
      </c>
      <c r="N6150">
        <v>17.350000000000001</v>
      </c>
      <c r="P6150" cm="1">
        <f t="array" ref="P6150">IF(Q6150&gt;0,INDEX(Q6150:Q18284,MATCH(TRUE,INDEX(Q6150:Q18284="",,),0)-1),"")</f>
        <v>5</v>
      </c>
      <c r="Q6150">
        <f t="shared" si="142"/>
        <v>4</v>
      </c>
      <c r="R6150">
        <f>IF(P6150="","",0)</f>
        <v>0</v>
      </c>
    </row>
    <row r="6151" spans="1:18" x14ac:dyDescent="0.3">
      <c r="A6151" t="s">
        <v>791</v>
      </c>
      <c r="B6151" s="1">
        <v>38754</v>
      </c>
      <c r="C6151" t="s">
        <v>82</v>
      </c>
      <c r="D6151" t="s">
        <v>882</v>
      </c>
      <c r="E6151" t="s">
        <v>883</v>
      </c>
      <c r="G6151" t="s">
        <v>19</v>
      </c>
      <c r="H6151" t="s">
        <v>85</v>
      </c>
      <c r="I6151" t="s">
        <v>21</v>
      </c>
      <c r="J6151" t="s">
        <v>73</v>
      </c>
      <c r="K6151">
        <v>252</v>
      </c>
      <c r="L6151">
        <v>21.15</v>
      </c>
      <c r="M6151" t="s">
        <v>272</v>
      </c>
      <c r="N6151">
        <v>21.99</v>
      </c>
      <c r="P6151" cm="1">
        <f t="array" ref="P6151">IF(Q6151&gt;0,INDEX(Q6151:Q18285,MATCH(TRUE,INDEX(Q6151:Q18285="",,),0)-1),"")</f>
        <v>5</v>
      </c>
      <c r="Q6151">
        <f t="shared" si="142"/>
        <v>5</v>
      </c>
      <c r="R6151">
        <f>IF(P6151="","",0)</f>
        <v>0</v>
      </c>
    </row>
    <row r="6152" spans="1:18" x14ac:dyDescent="0.3">
      <c r="A6152" t="s">
        <v>791</v>
      </c>
      <c r="B6152" s="1">
        <v>38754</v>
      </c>
      <c r="C6152" t="s">
        <v>82</v>
      </c>
      <c r="D6152" t="s">
        <v>882</v>
      </c>
      <c r="E6152" t="s">
        <v>883</v>
      </c>
      <c r="G6152" t="s">
        <v>19</v>
      </c>
      <c r="H6152" t="s">
        <v>96</v>
      </c>
      <c r="I6152" t="s">
        <v>21</v>
      </c>
      <c r="J6152" t="s">
        <v>73</v>
      </c>
      <c r="K6152">
        <v>231</v>
      </c>
      <c r="L6152">
        <v>24.05</v>
      </c>
      <c r="M6152" t="s">
        <v>272</v>
      </c>
      <c r="N6152">
        <v>24.11</v>
      </c>
      <c r="P6152" cm="1">
        <f t="array" ref="P6152">IF(Q6152&gt;0,INDEX(Q6152:Q18286,MATCH(TRUE,INDEX(Q6152:Q18286="",,),0)-1),"")</f>
        <v>5</v>
      </c>
      <c r="Q6152">
        <f t="shared" si="142"/>
        <v>5</v>
      </c>
      <c r="R6152">
        <f>IF(P6152="","",0)</f>
        <v>0</v>
      </c>
    </row>
    <row r="6153" spans="1:18" x14ac:dyDescent="0.3">
      <c r="A6153" t="s">
        <v>791</v>
      </c>
      <c r="B6153" s="1">
        <v>38754</v>
      </c>
      <c r="C6153" t="s">
        <v>82</v>
      </c>
      <c r="D6153" t="s">
        <v>882</v>
      </c>
      <c r="E6153" t="s">
        <v>883</v>
      </c>
      <c r="G6153" t="s">
        <v>19</v>
      </c>
      <c r="H6153" t="s">
        <v>36</v>
      </c>
      <c r="I6153" t="s">
        <v>21</v>
      </c>
      <c r="J6153" t="s">
        <v>73</v>
      </c>
      <c r="K6153">
        <v>518</v>
      </c>
      <c r="L6153">
        <v>23.5</v>
      </c>
      <c r="M6153" t="s">
        <v>272</v>
      </c>
      <c r="N6153">
        <v>23.5</v>
      </c>
      <c r="P6153" cm="1">
        <f t="array" ref="P6153">IF(Q6153&gt;0,INDEX(Q6153:Q18287,MATCH(TRUE,INDEX(Q6153:Q18287="",,),0)-1),"")</f>
        <v>5</v>
      </c>
      <c r="Q6153">
        <f t="shared" si="142"/>
        <v>5</v>
      </c>
      <c r="R6153">
        <f>IF(P6153="","",0)</f>
        <v>0</v>
      </c>
    </row>
    <row r="6154" spans="1:18" x14ac:dyDescent="0.3">
      <c r="A6154" t="s">
        <v>791</v>
      </c>
      <c r="B6154" s="1">
        <v>38754</v>
      </c>
      <c r="C6154" t="s">
        <v>82</v>
      </c>
      <c r="D6154" t="s">
        <v>882</v>
      </c>
      <c r="E6154" t="s">
        <v>883</v>
      </c>
      <c r="G6154" s="6" t="s">
        <v>88</v>
      </c>
      <c r="H6154" t="s">
        <v>101</v>
      </c>
      <c r="I6154" t="s">
        <v>21</v>
      </c>
      <c r="J6154" t="s">
        <v>73</v>
      </c>
      <c r="K6154">
        <v>6</v>
      </c>
      <c r="L6154">
        <v>17.350000000000001</v>
      </c>
      <c r="M6154" t="s">
        <v>272</v>
      </c>
      <c r="N6154">
        <v>17.350000000000001</v>
      </c>
      <c r="P6154" cm="1">
        <f t="array" ref="P6154">IF(Q6154&gt;0,INDEX(Q6154:Q18288,MATCH(TRUE,INDEX(Q6154:Q18288="",,),0)-1),"")</f>
        <v>5</v>
      </c>
      <c r="Q6154">
        <f t="shared" si="142"/>
        <v>5</v>
      </c>
      <c r="R6154">
        <f>IF(P6154="","",0)</f>
        <v>0</v>
      </c>
    </row>
    <row r="6155" spans="1:18" x14ac:dyDescent="0.3">
      <c r="P6155" t="str" cm="1">
        <f t="array" ref="P6155">IF(Q6155&gt;0,INDEX(Q6155:Q18289,MATCH(TRUE,INDEX(Q6155:Q18289="",,),0)-1),"")</f>
        <v/>
      </c>
      <c r="R6155" t="str">
        <f>IF(P6155="","",0)</f>
        <v/>
      </c>
    </row>
    <row r="6156" spans="1:18" x14ac:dyDescent="0.3">
      <c r="A6156" t="s">
        <v>791</v>
      </c>
      <c r="B6156" s="1">
        <v>38663</v>
      </c>
      <c r="C6156" t="s">
        <v>82</v>
      </c>
      <c r="D6156" t="s">
        <v>884</v>
      </c>
      <c r="E6156" t="s">
        <v>885</v>
      </c>
      <c r="G6156" t="s">
        <v>19</v>
      </c>
      <c r="H6156" t="s">
        <v>128</v>
      </c>
      <c r="I6156" t="s">
        <v>21</v>
      </c>
      <c r="J6156" t="s">
        <v>73</v>
      </c>
      <c r="K6156">
        <v>375.8</v>
      </c>
      <c r="L6156">
        <v>38.35</v>
      </c>
      <c r="M6156" t="s">
        <v>582</v>
      </c>
      <c r="N6156">
        <v>39.35</v>
      </c>
      <c r="O6156" t="s">
        <v>24</v>
      </c>
      <c r="P6156" cm="1">
        <f t="array" ref="P6156">IF(Q6156&gt;0,INDEX(Q6156:Q18290,MATCH(TRUE,INDEX(Q6156:Q18290="",,),0)-1),"")</f>
        <v>5</v>
      </c>
      <c r="Q6156">
        <f>INT((ROW()-6156)/10)+1</f>
        <v>1</v>
      </c>
      <c r="R6156">
        <f>IF(P6156="","",0)</f>
        <v>0</v>
      </c>
    </row>
    <row r="6157" spans="1:18" x14ac:dyDescent="0.3">
      <c r="A6157" t="s">
        <v>791</v>
      </c>
      <c r="B6157" s="1">
        <v>38663</v>
      </c>
      <c r="C6157" t="s">
        <v>82</v>
      </c>
      <c r="D6157" t="s">
        <v>884</v>
      </c>
      <c r="E6157" t="s">
        <v>885</v>
      </c>
      <c r="G6157" t="s">
        <v>19</v>
      </c>
      <c r="H6157" t="s">
        <v>116</v>
      </c>
      <c r="I6157" t="s">
        <v>21</v>
      </c>
      <c r="J6157" t="s">
        <v>73</v>
      </c>
      <c r="K6157">
        <v>328.2</v>
      </c>
      <c r="L6157">
        <v>21.65</v>
      </c>
      <c r="M6157" t="s">
        <v>582</v>
      </c>
      <c r="N6157">
        <v>34.15</v>
      </c>
      <c r="O6157" t="s">
        <v>24</v>
      </c>
      <c r="P6157" cm="1">
        <f t="array" ref="P6157">IF(Q6157&gt;0,INDEX(Q6157:Q18291,MATCH(TRUE,INDEX(Q6157:Q18291="",,),0)-1),"")</f>
        <v>5</v>
      </c>
      <c r="Q6157">
        <f t="shared" ref="Q6157:Q6205" si="143">INT((ROW()-6156)/10)+1</f>
        <v>1</v>
      </c>
      <c r="R6157">
        <f>IF(P6157="","",0)</f>
        <v>0</v>
      </c>
    </row>
    <row r="6158" spans="1:18" x14ac:dyDescent="0.3">
      <c r="A6158" t="s">
        <v>791</v>
      </c>
      <c r="B6158" s="1">
        <v>38663</v>
      </c>
      <c r="C6158" t="s">
        <v>82</v>
      </c>
      <c r="D6158" t="s">
        <v>884</v>
      </c>
      <c r="E6158" t="s">
        <v>885</v>
      </c>
      <c r="G6158" t="s">
        <v>19</v>
      </c>
      <c r="H6158" t="s">
        <v>72</v>
      </c>
      <c r="I6158" t="s">
        <v>21</v>
      </c>
      <c r="J6158" t="s">
        <v>73</v>
      </c>
      <c r="K6158">
        <v>363.6</v>
      </c>
      <c r="L6158">
        <v>21.05</v>
      </c>
      <c r="M6158" t="s">
        <v>582</v>
      </c>
      <c r="N6158">
        <v>40.15</v>
      </c>
      <c r="O6158" t="s">
        <v>24</v>
      </c>
      <c r="P6158" cm="1">
        <f t="array" ref="P6158">IF(Q6158&gt;0,INDEX(Q6158:Q18292,MATCH(TRUE,INDEX(Q6158:Q18292="",,),0)-1),"")</f>
        <v>5</v>
      </c>
      <c r="Q6158">
        <f t="shared" si="143"/>
        <v>1</v>
      </c>
      <c r="R6158">
        <f>IF(P6158="","",0)</f>
        <v>0</v>
      </c>
    </row>
    <row r="6159" spans="1:18" x14ac:dyDescent="0.3">
      <c r="A6159" t="s">
        <v>791</v>
      </c>
      <c r="B6159" s="1">
        <v>38663</v>
      </c>
      <c r="C6159" t="s">
        <v>82</v>
      </c>
      <c r="D6159" t="s">
        <v>884</v>
      </c>
      <c r="E6159" t="s">
        <v>885</v>
      </c>
      <c r="G6159" s="6" t="s">
        <v>88</v>
      </c>
      <c r="H6159" t="s">
        <v>102</v>
      </c>
      <c r="I6159" t="s">
        <v>45</v>
      </c>
      <c r="J6159" t="s">
        <v>93</v>
      </c>
      <c r="K6159">
        <v>1.7</v>
      </c>
      <c r="L6159">
        <v>658</v>
      </c>
      <c r="M6159" t="s">
        <v>582</v>
      </c>
      <c r="N6159">
        <v>658</v>
      </c>
      <c r="O6159" t="s">
        <v>24</v>
      </c>
      <c r="P6159" cm="1">
        <f t="array" ref="P6159">IF(Q6159&gt;0,INDEX(Q6159:Q18293,MATCH(TRUE,INDEX(Q6159:Q18293="",,),0)-1),"")</f>
        <v>5</v>
      </c>
      <c r="Q6159">
        <f t="shared" si="143"/>
        <v>1</v>
      </c>
      <c r="R6159">
        <f>IF(P6159="","",0)</f>
        <v>0</v>
      </c>
    </row>
    <row r="6160" spans="1:18" x14ac:dyDescent="0.3">
      <c r="A6160" t="s">
        <v>791</v>
      </c>
      <c r="B6160" s="1">
        <v>38663</v>
      </c>
      <c r="C6160" t="s">
        <v>82</v>
      </c>
      <c r="D6160" t="s">
        <v>884</v>
      </c>
      <c r="E6160" t="s">
        <v>885</v>
      </c>
      <c r="G6160" s="6" t="s">
        <v>88</v>
      </c>
      <c r="H6160" t="s">
        <v>85</v>
      </c>
      <c r="I6160" t="s">
        <v>45</v>
      </c>
      <c r="J6160" t="s">
        <v>93</v>
      </c>
      <c r="K6160">
        <v>6.3</v>
      </c>
      <c r="L6160">
        <v>101.5</v>
      </c>
      <c r="M6160" t="s">
        <v>582</v>
      </c>
      <c r="N6160">
        <v>101.5</v>
      </c>
      <c r="O6160" t="s">
        <v>24</v>
      </c>
      <c r="P6160" cm="1">
        <f t="array" ref="P6160">IF(Q6160&gt;0,INDEX(Q6160:Q18294,MATCH(TRUE,INDEX(Q6160:Q18294="",,),0)-1),"")</f>
        <v>5</v>
      </c>
      <c r="Q6160">
        <f t="shared" si="143"/>
        <v>1</v>
      </c>
      <c r="R6160">
        <f>IF(P6160="","",0)</f>
        <v>0</v>
      </c>
    </row>
    <row r="6161" spans="1:18" x14ac:dyDescent="0.3">
      <c r="A6161" t="s">
        <v>791</v>
      </c>
      <c r="B6161" s="1">
        <v>38663</v>
      </c>
      <c r="C6161" t="s">
        <v>82</v>
      </c>
      <c r="D6161" t="s">
        <v>884</v>
      </c>
      <c r="E6161" t="s">
        <v>885</v>
      </c>
      <c r="G6161" s="6" t="s">
        <v>88</v>
      </c>
      <c r="H6161" t="s">
        <v>264</v>
      </c>
      <c r="I6161" t="s">
        <v>45</v>
      </c>
      <c r="J6161" t="s">
        <v>93</v>
      </c>
      <c r="K6161">
        <v>1.2</v>
      </c>
      <c r="L6161">
        <v>339</v>
      </c>
      <c r="M6161" t="s">
        <v>582</v>
      </c>
      <c r="N6161">
        <v>339</v>
      </c>
      <c r="O6161" t="s">
        <v>24</v>
      </c>
      <c r="P6161" cm="1">
        <f t="array" ref="P6161">IF(Q6161&gt;0,INDEX(Q6161:Q18295,MATCH(TRUE,INDEX(Q6161:Q18295="",,),0)-1),"")</f>
        <v>5</v>
      </c>
      <c r="Q6161">
        <f t="shared" si="143"/>
        <v>1</v>
      </c>
      <c r="R6161">
        <f>IF(P6161="","",0)</f>
        <v>0</v>
      </c>
    </row>
    <row r="6162" spans="1:18" x14ac:dyDescent="0.3">
      <c r="A6162" t="s">
        <v>791</v>
      </c>
      <c r="B6162" s="1">
        <v>38663</v>
      </c>
      <c r="C6162" t="s">
        <v>82</v>
      </c>
      <c r="D6162" t="s">
        <v>884</v>
      </c>
      <c r="E6162" t="s">
        <v>885</v>
      </c>
      <c r="G6162" s="6" t="s">
        <v>88</v>
      </c>
      <c r="H6162" t="s">
        <v>96</v>
      </c>
      <c r="I6162" t="s">
        <v>45</v>
      </c>
      <c r="J6162" t="s">
        <v>93</v>
      </c>
      <c r="K6162">
        <v>7.1</v>
      </c>
      <c r="L6162">
        <v>136</v>
      </c>
      <c r="M6162" t="s">
        <v>582</v>
      </c>
      <c r="N6162">
        <v>136</v>
      </c>
      <c r="O6162" t="s">
        <v>24</v>
      </c>
      <c r="P6162" cm="1">
        <f t="array" ref="P6162">IF(Q6162&gt;0,INDEX(Q6162:Q18296,MATCH(TRUE,INDEX(Q6162:Q18296="",,),0)-1),"")</f>
        <v>5</v>
      </c>
      <c r="Q6162">
        <f t="shared" si="143"/>
        <v>1</v>
      </c>
      <c r="R6162">
        <f>IF(P6162="","",0)</f>
        <v>0</v>
      </c>
    </row>
    <row r="6163" spans="1:18" x14ac:dyDescent="0.3">
      <c r="A6163" t="s">
        <v>791</v>
      </c>
      <c r="B6163" s="1">
        <v>38663</v>
      </c>
      <c r="C6163" t="s">
        <v>82</v>
      </c>
      <c r="D6163" t="s">
        <v>884</v>
      </c>
      <c r="E6163" t="s">
        <v>885</v>
      </c>
      <c r="G6163" s="6" t="s">
        <v>88</v>
      </c>
      <c r="H6163" t="s">
        <v>96</v>
      </c>
      <c r="I6163" t="s">
        <v>21</v>
      </c>
      <c r="J6163" t="s">
        <v>73</v>
      </c>
      <c r="K6163">
        <v>111.4</v>
      </c>
      <c r="L6163">
        <v>16.850000000000001</v>
      </c>
      <c r="M6163" t="s">
        <v>582</v>
      </c>
      <c r="N6163">
        <v>16.850000000000001</v>
      </c>
      <c r="O6163" t="s">
        <v>24</v>
      </c>
      <c r="P6163" cm="1">
        <f t="array" ref="P6163">IF(Q6163&gt;0,INDEX(Q6163:Q18297,MATCH(TRUE,INDEX(Q6163:Q18297="",,),0)-1),"")</f>
        <v>5</v>
      </c>
      <c r="Q6163">
        <f t="shared" si="143"/>
        <v>1</v>
      </c>
      <c r="R6163">
        <f>IF(P6163="","",0)</f>
        <v>0</v>
      </c>
    </row>
    <row r="6164" spans="1:18" x14ac:dyDescent="0.3">
      <c r="A6164" t="s">
        <v>791</v>
      </c>
      <c r="B6164" s="1">
        <v>38663</v>
      </c>
      <c r="C6164" t="s">
        <v>82</v>
      </c>
      <c r="D6164" t="s">
        <v>884</v>
      </c>
      <c r="E6164" t="s">
        <v>885</v>
      </c>
      <c r="G6164" s="6" t="s">
        <v>88</v>
      </c>
      <c r="H6164" t="s">
        <v>418</v>
      </c>
      <c r="I6164" t="s">
        <v>21</v>
      </c>
      <c r="J6164" t="s">
        <v>73</v>
      </c>
      <c r="K6164">
        <v>37.700000000000003</v>
      </c>
      <c r="L6164">
        <v>18.25</v>
      </c>
      <c r="M6164" t="s">
        <v>582</v>
      </c>
      <c r="N6164">
        <v>18.25</v>
      </c>
      <c r="O6164" t="s">
        <v>24</v>
      </c>
      <c r="P6164" cm="1">
        <f t="array" ref="P6164">IF(Q6164&gt;0,INDEX(Q6164:Q18298,MATCH(TRUE,INDEX(Q6164:Q18298="",,),0)-1),"")</f>
        <v>5</v>
      </c>
      <c r="Q6164">
        <f t="shared" si="143"/>
        <v>1</v>
      </c>
      <c r="R6164">
        <f>IF(P6164="","",0)</f>
        <v>0</v>
      </c>
    </row>
    <row r="6165" spans="1:18" x14ac:dyDescent="0.3">
      <c r="A6165" t="s">
        <v>791</v>
      </c>
      <c r="B6165" s="1">
        <v>38663</v>
      </c>
      <c r="C6165" t="s">
        <v>82</v>
      </c>
      <c r="D6165" t="s">
        <v>884</v>
      </c>
      <c r="E6165" t="s">
        <v>885</v>
      </c>
      <c r="G6165" s="6" t="s">
        <v>88</v>
      </c>
      <c r="H6165" t="s">
        <v>183</v>
      </c>
      <c r="I6165" t="s">
        <v>21</v>
      </c>
      <c r="J6165" t="s">
        <v>73</v>
      </c>
      <c r="K6165">
        <v>38.299999999999997</v>
      </c>
      <c r="L6165">
        <v>53.8</v>
      </c>
      <c r="M6165" t="s">
        <v>582</v>
      </c>
      <c r="N6165">
        <v>53.8</v>
      </c>
      <c r="O6165" t="s">
        <v>24</v>
      </c>
      <c r="P6165" cm="1">
        <f t="array" ref="P6165">IF(Q6165&gt;0,INDEX(Q6165:Q18299,MATCH(TRUE,INDEX(Q6165:Q18299="",,),0)-1),"")</f>
        <v>5</v>
      </c>
      <c r="Q6165">
        <f t="shared" si="143"/>
        <v>1</v>
      </c>
      <c r="R6165">
        <f>IF(P6165="","",0)</f>
        <v>0</v>
      </c>
    </row>
    <row r="6166" spans="1:18" x14ac:dyDescent="0.3">
      <c r="A6166" t="s">
        <v>791</v>
      </c>
      <c r="B6166" s="1">
        <v>38663</v>
      </c>
      <c r="C6166" t="s">
        <v>82</v>
      </c>
      <c r="D6166" t="s">
        <v>884</v>
      </c>
      <c r="E6166" t="s">
        <v>885</v>
      </c>
      <c r="G6166" t="s">
        <v>19</v>
      </c>
      <c r="H6166" t="s">
        <v>128</v>
      </c>
      <c r="I6166" t="s">
        <v>21</v>
      </c>
      <c r="J6166" t="s">
        <v>73</v>
      </c>
      <c r="K6166">
        <v>375.8</v>
      </c>
      <c r="L6166">
        <v>38.35</v>
      </c>
      <c r="M6166" t="s">
        <v>557</v>
      </c>
      <c r="N6166">
        <v>44</v>
      </c>
      <c r="P6166" cm="1">
        <f t="array" ref="P6166">IF(Q6166&gt;0,INDEX(Q6166:Q18300,MATCH(TRUE,INDEX(Q6166:Q18300="",,),0)-1),"")</f>
        <v>5</v>
      </c>
      <c r="Q6166">
        <f t="shared" si="143"/>
        <v>2</v>
      </c>
      <c r="R6166">
        <f>IF(P6166="","",0)</f>
        <v>0</v>
      </c>
    </row>
    <row r="6167" spans="1:18" x14ac:dyDescent="0.3">
      <c r="A6167" t="s">
        <v>791</v>
      </c>
      <c r="B6167" s="1">
        <v>38663</v>
      </c>
      <c r="C6167" t="s">
        <v>82</v>
      </c>
      <c r="D6167" t="s">
        <v>884</v>
      </c>
      <c r="E6167" t="s">
        <v>885</v>
      </c>
      <c r="G6167" t="s">
        <v>19</v>
      </c>
      <c r="H6167" t="s">
        <v>116</v>
      </c>
      <c r="I6167" t="s">
        <v>21</v>
      </c>
      <c r="J6167" t="s">
        <v>73</v>
      </c>
      <c r="K6167">
        <v>328.2</v>
      </c>
      <c r="L6167">
        <v>21.65</v>
      </c>
      <c r="M6167" t="s">
        <v>557</v>
      </c>
      <c r="N6167">
        <v>30</v>
      </c>
      <c r="P6167" cm="1">
        <f t="array" ref="P6167">IF(Q6167&gt;0,INDEX(Q6167:Q18301,MATCH(TRUE,INDEX(Q6167:Q18301="",,),0)-1),"")</f>
        <v>5</v>
      </c>
      <c r="Q6167">
        <f t="shared" si="143"/>
        <v>2</v>
      </c>
      <c r="R6167">
        <f>IF(P6167="","",0)</f>
        <v>0</v>
      </c>
    </row>
    <row r="6168" spans="1:18" x14ac:dyDescent="0.3">
      <c r="A6168" t="s">
        <v>791</v>
      </c>
      <c r="B6168" s="1">
        <v>38663</v>
      </c>
      <c r="C6168" t="s">
        <v>82</v>
      </c>
      <c r="D6168" t="s">
        <v>884</v>
      </c>
      <c r="E6168" t="s">
        <v>885</v>
      </c>
      <c r="G6168" t="s">
        <v>19</v>
      </c>
      <c r="H6168" t="s">
        <v>72</v>
      </c>
      <c r="I6168" t="s">
        <v>21</v>
      </c>
      <c r="J6168" t="s">
        <v>73</v>
      </c>
      <c r="K6168">
        <v>363.6</v>
      </c>
      <c r="L6168">
        <v>21.05</v>
      </c>
      <c r="M6168" t="s">
        <v>557</v>
      </c>
      <c r="N6168">
        <v>32</v>
      </c>
      <c r="P6168" cm="1">
        <f t="array" ref="P6168">IF(Q6168&gt;0,INDEX(Q6168:Q18302,MATCH(TRUE,INDEX(Q6168:Q18302="",,),0)-1),"")</f>
        <v>5</v>
      </c>
      <c r="Q6168">
        <f t="shared" si="143"/>
        <v>2</v>
      </c>
      <c r="R6168">
        <f>IF(P6168="","",0)</f>
        <v>0</v>
      </c>
    </row>
    <row r="6169" spans="1:18" x14ac:dyDescent="0.3">
      <c r="A6169" t="s">
        <v>791</v>
      </c>
      <c r="B6169" s="1">
        <v>38663</v>
      </c>
      <c r="C6169" t="s">
        <v>82</v>
      </c>
      <c r="D6169" t="s">
        <v>884</v>
      </c>
      <c r="E6169" t="s">
        <v>885</v>
      </c>
      <c r="G6169" s="6" t="s">
        <v>88</v>
      </c>
      <c r="H6169" t="s">
        <v>102</v>
      </c>
      <c r="I6169" t="s">
        <v>45</v>
      </c>
      <c r="J6169" t="s">
        <v>93</v>
      </c>
      <c r="K6169">
        <v>1.7</v>
      </c>
      <c r="L6169">
        <v>658</v>
      </c>
      <c r="M6169" t="s">
        <v>557</v>
      </c>
      <c r="N6169">
        <v>658</v>
      </c>
      <c r="P6169" cm="1">
        <f t="array" ref="P6169">IF(Q6169&gt;0,INDEX(Q6169:Q18303,MATCH(TRUE,INDEX(Q6169:Q18303="",,),0)-1),"")</f>
        <v>5</v>
      </c>
      <c r="Q6169">
        <f t="shared" si="143"/>
        <v>2</v>
      </c>
      <c r="R6169">
        <f>IF(P6169="","",0)</f>
        <v>0</v>
      </c>
    </row>
    <row r="6170" spans="1:18" x14ac:dyDescent="0.3">
      <c r="A6170" t="s">
        <v>791</v>
      </c>
      <c r="B6170" s="1">
        <v>38663</v>
      </c>
      <c r="C6170" t="s">
        <v>82</v>
      </c>
      <c r="D6170" t="s">
        <v>884</v>
      </c>
      <c r="E6170" t="s">
        <v>885</v>
      </c>
      <c r="G6170" s="6" t="s">
        <v>88</v>
      </c>
      <c r="H6170" t="s">
        <v>85</v>
      </c>
      <c r="I6170" t="s">
        <v>45</v>
      </c>
      <c r="J6170" t="s">
        <v>93</v>
      </c>
      <c r="K6170">
        <v>6.3</v>
      </c>
      <c r="L6170">
        <v>101.5</v>
      </c>
      <c r="M6170" t="s">
        <v>557</v>
      </c>
      <c r="N6170">
        <v>101.5</v>
      </c>
      <c r="P6170" cm="1">
        <f t="array" ref="P6170">IF(Q6170&gt;0,INDEX(Q6170:Q18304,MATCH(TRUE,INDEX(Q6170:Q18304="",,),0)-1),"")</f>
        <v>5</v>
      </c>
      <c r="Q6170">
        <f t="shared" si="143"/>
        <v>2</v>
      </c>
      <c r="R6170">
        <f>IF(P6170="","",0)</f>
        <v>0</v>
      </c>
    </row>
    <row r="6171" spans="1:18" x14ac:dyDescent="0.3">
      <c r="A6171" t="s">
        <v>791</v>
      </c>
      <c r="B6171" s="1">
        <v>38663</v>
      </c>
      <c r="C6171" t="s">
        <v>82</v>
      </c>
      <c r="D6171" t="s">
        <v>884</v>
      </c>
      <c r="E6171" t="s">
        <v>885</v>
      </c>
      <c r="G6171" s="6" t="s">
        <v>88</v>
      </c>
      <c r="H6171" t="s">
        <v>264</v>
      </c>
      <c r="I6171" t="s">
        <v>45</v>
      </c>
      <c r="J6171" t="s">
        <v>93</v>
      </c>
      <c r="K6171">
        <v>1.2</v>
      </c>
      <c r="L6171">
        <v>339</v>
      </c>
      <c r="M6171" t="s">
        <v>557</v>
      </c>
      <c r="N6171">
        <v>339</v>
      </c>
      <c r="P6171" cm="1">
        <f t="array" ref="P6171">IF(Q6171&gt;0,INDEX(Q6171:Q18305,MATCH(TRUE,INDEX(Q6171:Q18305="",,),0)-1),"")</f>
        <v>5</v>
      </c>
      <c r="Q6171">
        <f t="shared" si="143"/>
        <v>2</v>
      </c>
      <c r="R6171">
        <f>IF(P6171="","",0)</f>
        <v>0</v>
      </c>
    </row>
    <row r="6172" spans="1:18" x14ac:dyDescent="0.3">
      <c r="A6172" t="s">
        <v>791</v>
      </c>
      <c r="B6172" s="1">
        <v>38663</v>
      </c>
      <c r="C6172" t="s">
        <v>82</v>
      </c>
      <c r="D6172" t="s">
        <v>884</v>
      </c>
      <c r="E6172" t="s">
        <v>885</v>
      </c>
      <c r="G6172" s="6" t="s">
        <v>88</v>
      </c>
      <c r="H6172" t="s">
        <v>96</v>
      </c>
      <c r="I6172" t="s">
        <v>45</v>
      </c>
      <c r="J6172" t="s">
        <v>93</v>
      </c>
      <c r="K6172">
        <v>7.1</v>
      </c>
      <c r="L6172">
        <v>136</v>
      </c>
      <c r="M6172" t="s">
        <v>557</v>
      </c>
      <c r="N6172">
        <v>136</v>
      </c>
      <c r="P6172" cm="1">
        <f t="array" ref="P6172">IF(Q6172&gt;0,INDEX(Q6172:Q18306,MATCH(TRUE,INDEX(Q6172:Q18306="",,),0)-1),"")</f>
        <v>5</v>
      </c>
      <c r="Q6172">
        <f t="shared" si="143"/>
        <v>2</v>
      </c>
      <c r="R6172">
        <f>IF(P6172="","",0)</f>
        <v>0</v>
      </c>
    </row>
    <row r="6173" spans="1:18" x14ac:dyDescent="0.3">
      <c r="A6173" t="s">
        <v>791</v>
      </c>
      <c r="B6173" s="1">
        <v>38663</v>
      </c>
      <c r="C6173" t="s">
        <v>82</v>
      </c>
      <c r="D6173" t="s">
        <v>884</v>
      </c>
      <c r="E6173" t="s">
        <v>885</v>
      </c>
      <c r="G6173" s="6" t="s">
        <v>88</v>
      </c>
      <c r="H6173" t="s">
        <v>96</v>
      </c>
      <c r="I6173" t="s">
        <v>21</v>
      </c>
      <c r="J6173" t="s">
        <v>73</v>
      </c>
      <c r="K6173">
        <v>111.4</v>
      </c>
      <c r="L6173">
        <v>16.850000000000001</v>
      </c>
      <c r="M6173" t="s">
        <v>557</v>
      </c>
      <c r="N6173">
        <v>16.850000000000001</v>
      </c>
      <c r="P6173" cm="1">
        <f t="array" ref="P6173">IF(Q6173&gt;0,INDEX(Q6173:Q18307,MATCH(TRUE,INDEX(Q6173:Q18307="",,),0)-1),"")</f>
        <v>5</v>
      </c>
      <c r="Q6173">
        <f t="shared" si="143"/>
        <v>2</v>
      </c>
      <c r="R6173">
        <f>IF(P6173="","",0)</f>
        <v>0</v>
      </c>
    </row>
    <row r="6174" spans="1:18" x14ac:dyDescent="0.3">
      <c r="A6174" t="s">
        <v>791</v>
      </c>
      <c r="B6174" s="1">
        <v>38663</v>
      </c>
      <c r="C6174" t="s">
        <v>82</v>
      </c>
      <c r="D6174" t="s">
        <v>884</v>
      </c>
      <c r="E6174" t="s">
        <v>885</v>
      </c>
      <c r="G6174" s="6" t="s">
        <v>88</v>
      </c>
      <c r="H6174" t="s">
        <v>418</v>
      </c>
      <c r="I6174" t="s">
        <v>21</v>
      </c>
      <c r="J6174" t="s">
        <v>73</v>
      </c>
      <c r="K6174">
        <v>37.700000000000003</v>
      </c>
      <c r="L6174">
        <v>18.25</v>
      </c>
      <c r="M6174" t="s">
        <v>557</v>
      </c>
      <c r="N6174">
        <v>18.25</v>
      </c>
      <c r="P6174" cm="1">
        <f t="array" ref="P6174">IF(Q6174&gt;0,INDEX(Q6174:Q18308,MATCH(TRUE,INDEX(Q6174:Q18308="",,),0)-1),"")</f>
        <v>5</v>
      </c>
      <c r="Q6174">
        <f t="shared" si="143"/>
        <v>2</v>
      </c>
      <c r="R6174">
        <f>IF(P6174="","",0)</f>
        <v>0</v>
      </c>
    </row>
    <row r="6175" spans="1:18" x14ac:dyDescent="0.3">
      <c r="A6175" t="s">
        <v>791</v>
      </c>
      <c r="B6175" s="1">
        <v>38663</v>
      </c>
      <c r="C6175" t="s">
        <v>82</v>
      </c>
      <c r="D6175" t="s">
        <v>884</v>
      </c>
      <c r="E6175" t="s">
        <v>885</v>
      </c>
      <c r="G6175" s="6" t="s">
        <v>88</v>
      </c>
      <c r="H6175" t="s">
        <v>183</v>
      </c>
      <c r="I6175" t="s">
        <v>21</v>
      </c>
      <c r="J6175" t="s">
        <v>73</v>
      </c>
      <c r="K6175">
        <v>38.299999999999997</v>
      </c>
      <c r="L6175">
        <v>53.8</v>
      </c>
      <c r="M6175" t="s">
        <v>557</v>
      </c>
      <c r="N6175">
        <v>53.8</v>
      </c>
      <c r="P6175" cm="1">
        <f t="array" ref="P6175">IF(Q6175&gt;0,INDEX(Q6175:Q18309,MATCH(TRUE,INDEX(Q6175:Q18309="",,),0)-1),"")</f>
        <v>5</v>
      </c>
      <c r="Q6175">
        <f t="shared" si="143"/>
        <v>2</v>
      </c>
      <c r="R6175">
        <f>IF(P6175="","",0)</f>
        <v>0</v>
      </c>
    </row>
    <row r="6176" spans="1:18" x14ac:dyDescent="0.3">
      <c r="A6176" t="s">
        <v>791</v>
      </c>
      <c r="B6176" s="1">
        <v>38663</v>
      </c>
      <c r="C6176" t="s">
        <v>82</v>
      </c>
      <c r="D6176" t="s">
        <v>884</v>
      </c>
      <c r="E6176" t="s">
        <v>885</v>
      </c>
      <c r="G6176" t="s">
        <v>19</v>
      </c>
      <c r="H6176" t="s">
        <v>128</v>
      </c>
      <c r="I6176" t="s">
        <v>21</v>
      </c>
      <c r="J6176" t="s">
        <v>73</v>
      </c>
      <c r="K6176">
        <v>375.8</v>
      </c>
      <c r="L6176">
        <v>38.35</v>
      </c>
      <c r="M6176" t="s">
        <v>465</v>
      </c>
      <c r="N6176">
        <v>40</v>
      </c>
      <c r="P6176" cm="1">
        <f t="array" ref="P6176">IF(Q6176&gt;0,INDEX(Q6176:Q18310,MATCH(TRUE,INDEX(Q6176:Q18310="",,),0)-1),"")</f>
        <v>5</v>
      </c>
      <c r="Q6176">
        <f t="shared" si="143"/>
        <v>3</v>
      </c>
      <c r="R6176">
        <f>IF(P6176="","",0)</f>
        <v>0</v>
      </c>
    </row>
    <row r="6177" spans="1:18" x14ac:dyDescent="0.3">
      <c r="A6177" t="s">
        <v>791</v>
      </c>
      <c r="B6177" s="1">
        <v>38663</v>
      </c>
      <c r="C6177" t="s">
        <v>82</v>
      </c>
      <c r="D6177" t="s">
        <v>884</v>
      </c>
      <c r="E6177" t="s">
        <v>885</v>
      </c>
      <c r="G6177" t="s">
        <v>19</v>
      </c>
      <c r="H6177" t="s">
        <v>116</v>
      </c>
      <c r="I6177" t="s">
        <v>21</v>
      </c>
      <c r="J6177" t="s">
        <v>73</v>
      </c>
      <c r="K6177">
        <v>328.2</v>
      </c>
      <c r="L6177">
        <v>21.65</v>
      </c>
      <c r="M6177" t="s">
        <v>465</v>
      </c>
      <c r="N6177">
        <v>32</v>
      </c>
      <c r="P6177" cm="1">
        <f t="array" ref="P6177">IF(Q6177&gt;0,INDEX(Q6177:Q18311,MATCH(TRUE,INDEX(Q6177:Q18311="",,),0)-1),"")</f>
        <v>5</v>
      </c>
      <c r="Q6177">
        <f t="shared" si="143"/>
        <v>3</v>
      </c>
      <c r="R6177">
        <f>IF(P6177="","",0)</f>
        <v>0</v>
      </c>
    </row>
    <row r="6178" spans="1:18" x14ac:dyDescent="0.3">
      <c r="A6178" t="s">
        <v>791</v>
      </c>
      <c r="B6178" s="1">
        <v>38663</v>
      </c>
      <c r="C6178" t="s">
        <v>82</v>
      </c>
      <c r="D6178" t="s">
        <v>884</v>
      </c>
      <c r="E6178" t="s">
        <v>885</v>
      </c>
      <c r="G6178" t="s">
        <v>19</v>
      </c>
      <c r="H6178" t="s">
        <v>72</v>
      </c>
      <c r="I6178" t="s">
        <v>21</v>
      </c>
      <c r="J6178" t="s">
        <v>73</v>
      </c>
      <c r="K6178">
        <v>363.6</v>
      </c>
      <c r="L6178">
        <v>21.05</v>
      </c>
      <c r="M6178" t="s">
        <v>465</v>
      </c>
      <c r="N6178">
        <v>31.05</v>
      </c>
      <c r="P6178" cm="1">
        <f t="array" ref="P6178">IF(Q6178&gt;0,INDEX(Q6178:Q18312,MATCH(TRUE,INDEX(Q6178:Q18312="",,),0)-1),"")</f>
        <v>5</v>
      </c>
      <c r="Q6178">
        <f t="shared" si="143"/>
        <v>3</v>
      </c>
      <c r="R6178">
        <f>IF(P6178="","",0)</f>
        <v>0</v>
      </c>
    </row>
    <row r="6179" spans="1:18" x14ac:dyDescent="0.3">
      <c r="A6179" t="s">
        <v>791</v>
      </c>
      <c r="B6179" s="1">
        <v>38663</v>
      </c>
      <c r="C6179" t="s">
        <v>82</v>
      </c>
      <c r="D6179" t="s">
        <v>884</v>
      </c>
      <c r="E6179" t="s">
        <v>885</v>
      </c>
      <c r="G6179" s="6" t="s">
        <v>88</v>
      </c>
      <c r="H6179" t="s">
        <v>102</v>
      </c>
      <c r="I6179" t="s">
        <v>45</v>
      </c>
      <c r="J6179" t="s">
        <v>93</v>
      </c>
      <c r="K6179">
        <v>1.7</v>
      </c>
      <c r="L6179">
        <v>658</v>
      </c>
      <c r="M6179" t="s">
        <v>465</v>
      </c>
      <c r="N6179">
        <v>658</v>
      </c>
      <c r="P6179" cm="1">
        <f t="array" ref="P6179">IF(Q6179&gt;0,INDEX(Q6179:Q18313,MATCH(TRUE,INDEX(Q6179:Q18313="",,),0)-1),"")</f>
        <v>5</v>
      </c>
      <c r="Q6179">
        <f t="shared" si="143"/>
        <v>3</v>
      </c>
      <c r="R6179">
        <f>IF(P6179="","",0)</f>
        <v>0</v>
      </c>
    </row>
    <row r="6180" spans="1:18" x14ac:dyDescent="0.3">
      <c r="A6180" t="s">
        <v>791</v>
      </c>
      <c r="B6180" s="1">
        <v>38663</v>
      </c>
      <c r="C6180" t="s">
        <v>82</v>
      </c>
      <c r="D6180" t="s">
        <v>884</v>
      </c>
      <c r="E6180" t="s">
        <v>885</v>
      </c>
      <c r="G6180" s="6" t="s">
        <v>88</v>
      </c>
      <c r="H6180" t="s">
        <v>85</v>
      </c>
      <c r="I6180" t="s">
        <v>45</v>
      </c>
      <c r="J6180" t="s">
        <v>93</v>
      </c>
      <c r="K6180">
        <v>6.3</v>
      </c>
      <c r="L6180">
        <v>101.5</v>
      </c>
      <c r="M6180" t="s">
        <v>465</v>
      </c>
      <c r="N6180">
        <v>101.5</v>
      </c>
      <c r="P6180" cm="1">
        <f t="array" ref="P6180">IF(Q6180&gt;0,INDEX(Q6180:Q18314,MATCH(TRUE,INDEX(Q6180:Q18314="",,),0)-1),"")</f>
        <v>5</v>
      </c>
      <c r="Q6180">
        <f t="shared" si="143"/>
        <v>3</v>
      </c>
      <c r="R6180">
        <f>IF(P6180="","",0)</f>
        <v>0</v>
      </c>
    </row>
    <row r="6181" spans="1:18" x14ac:dyDescent="0.3">
      <c r="A6181" t="s">
        <v>791</v>
      </c>
      <c r="B6181" s="1">
        <v>38663</v>
      </c>
      <c r="C6181" t="s">
        <v>82</v>
      </c>
      <c r="D6181" t="s">
        <v>884</v>
      </c>
      <c r="E6181" t="s">
        <v>885</v>
      </c>
      <c r="G6181" s="6" t="s">
        <v>88</v>
      </c>
      <c r="H6181" t="s">
        <v>264</v>
      </c>
      <c r="I6181" t="s">
        <v>45</v>
      </c>
      <c r="J6181" t="s">
        <v>93</v>
      </c>
      <c r="K6181">
        <v>1.2</v>
      </c>
      <c r="L6181">
        <v>339</v>
      </c>
      <c r="M6181" t="s">
        <v>465</v>
      </c>
      <c r="N6181">
        <v>339</v>
      </c>
      <c r="P6181" cm="1">
        <f t="array" ref="P6181">IF(Q6181&gt;0,INDEX(Q6181:Q18315,MATCH(TRUE,INDEX(Q6181:Q18315="",,),0)-1),"")</f>
        <v>5</v>
      </c>
      <c r="Q6181">
        <f t="shared" si="143"/>
        <v>3</v>
      </c>
      <c r="R6181">
        <f>IF(P6181="","",0)</f>
        <v>0</v>
      </c>
    </row>
    <row r="6182" spans="1:18" x14ac:dyDescent="0.3">
      <c r="A6182" t="s">
        <v>791</v>
      </c>
      <c r="B6182" s="1">
        <v>38663</v>
      </c>
      <c r="C6182" t="s">
        <v>82</v>
      </c>
      <c r="D6182" t="s">
        <v>884</v>
      </c>
      <c r="E6182" t="s">
        <v>885</v>
      </c>
      <c r="G6182" s="6" t="s">
        <v>88</v>
      </c>
      <c r="H6182" t="s">
        <v>96</v>
      </c>
      <c r="I6182" t="s">
        <v>45</v>
      </c>
      <c r="J6182" t="s">
        <v>93</v>
      </c>
      <c r="K6182">
        <v>7.1</v>
      </c>
      <c r="L6182">
        <v>136</v>
      </c>
      <c r="M6182" t="s">
        <v>465</v>
      </c>
      <c r="N6182">
        <v>136</v>
      </c>
      <c r="P6182" cm="1">
        <f t="array" ref="P6182">IF(Q6182&gt;0,INDEX(Q6182:Q18316,MATCH(TRUE,INDEX(Q6182:Q18316="",,),0)-1),"")</f>
        <v>5</v>
      </c>
      <c r="Q6182">
        <f t="shared" si="143"/>
        <v>3</v>
      </c>
      <c r="R6182">
        <f>IF(P6182="","",0)</f>
        <v>0</v>
      </c>
    </row>
    <row r="6183" spans="1:18" x14ac:dyDescent="0.3">
      <c r="A6183" t="s">
        <v>791</v>
      </c>
      <c r="B6183" s="1">
        <v>38663</v>
      </c>
      <c r="C6183" t="s">
        <v>82</v>
      </c>
      <c r="D6183" t="s">
        <v>884</v>
      </c>
      <c r="E6183" t="s">
        <v>885</v>
      </c>
      <c r="G6183" s="6" t="s">
        <v>88</v>
      </c>
      <c r="H6183" t="s">
        <v>96</v>
      </c>
      <c r="I6183" t="s">
        <v>21</v>
      </c>
      <c r="J6183" t="s">
        <v>73</v>
      </c>
      <c r="K6183">
        <v>111.4</v>
      </c>
      <c r="L6183">
        <v>16.850000000000001</v>
      </c>
      <c r="M6183" t="s">
        <v>465</v>
      </c>
      <c r="N6183">
        <v>16.850000000000001</v>
      </c>
      <c r="P6183" cm="1">
        <f t="array" ref="P6183">IF(Q6183&gt;0,INDEX(Q6183:Q18317,MATCH(TRUE,INDEX(Q6183:Q18317="",,),0)-1),"")</f>
        <v>5</v>
      </c>
      <c r="Q6183">
        <f t="shared" si="143"/>
        <v>3</v>
      </c>
      <c r="R6183">
        <f>IF(P6183="","",0)</f>
        <v>0</v>
      </c>
    </row>
    <row r="6184" spans="1:18" x14ac:dyDescent="0.3">
      <c r="A6184" t="s">
        <v>791</v>
      </c>
      <c r="B6184" s="1">
        <v>38663</v>
      </c>
      <c r="C6184" t="s">
        <v>82</v>
      </c>
      <c r="D6184" t="s">
        <v>884</v>
      </c>
      <c r="E6184" t="s">
        <v>885</v>
      </c>
      <c r="G6184" s="6" t="s">
        <v>88</v>
      </c>
      <c r="H6184" t="s">
        <v>418</v>
      </c>
      <c r="I6184" t="s">
        <v>21</v>
      </c>
      <c r="J6184" t="s">
        <v>73</v>
      </c>
      <c r="K6184">
        <v>37.700000000000003</v>
      </c>
      <c r="L6184">
        <v>18.25</v>
      </c>
      <c r="M6184" t="s">
        <v>465</v>
      </c>
      <c r="N6184">
        <v>18.25</v>
      </c>
      <c r="P6184" cm="1">
        <f t="array" ref="P6184">IF(Q6184&gt;0,INDEX(Q6184:Q18318,MATCH(TRUE,INDEX(Q6184:Q18318="",,),0)-1),"")</f>
        <v>5</v>
      </c>
      <c r="Q6184">
        <f t="shared" si="143"/>
        <v>3</v>
      </c>
      <c r="R6184">
        <f>IF(P6184="","",0)</f>
        <v>0</v>
      </c>
    </row>
    <row r="6185" spans="1:18" x14ac:dyDescent="0.3">
      <c r="A6185" t="s">
        <v>791</v>
      </c>
      <c r="B6185" s="1">
        <v>38663</v>
      </c>
      <c r="C6185" t="s">
        <v>82</v>
      </c>
      <c r="D6185" t="s">
        <v>884</v>
      </c>
      <c r="E6185" t="s">
        <v>885</v>
      </c>
      <c r="G6185" s="6" t="s">
        <v>88</v>
      </c>
      <c r="H6185" t="s">
        <v>183</v>
      </c>
      <c r="I6185" t="s">
        <v>21</v>
      </c>
      <c r="J6185" t="s">
        <v>73</v>
      </c>
      <c r="K6185">
        <v>38.299999999999997</v>
      </c>
      <c r="L6185">
        <v>53.8</v>
      </c>
      <c r="M6185" t="s">
        <v>465</v>
      </c>
      <c r="N6185">
        <v>53.8</v>
      </c>
      <c r="P6185" cm="1">
        <f t="array" ref="P6185">IF(Q6185&gt;0,INDEX(Q6185:Q18319,MATCH(TRUE,INDEX(Q6185:Q18319="",,),0)-1),"")</f>
        <v>5</v>
      </c>
      <c r="Q6185">
        <f t="shared" si="143"/>
        <v>3</v>
      </c>
      <c r="R6185">
        <f>IF(P6185="","",0)</f>
        <v>0</v>
      </c>
    </row>
    <row r="6186" spans="1:18" x14ac:dyDescent="0.3">
      <c r="A6186" t="s">
        <v>791</v>
      </c>
      <c r="B6186" s="1">
        <v>38663</v>
      </c>
      <c r="C6186" t="s">
        <v>82</v>
      </c>
      <c r="D6186" t="s">
        <v>884</v>
      </c>
      <c r="E6186" t="s">
        <v>885</v>
      </c>
      <c r="G6186" t="s">
        <v>19</v>
      </c>
      <c r="H6186" t="s">
        <v>128</v>
      </c>
      <c r="I6186" t="s">
        <v>21</v>
      </c>
      <c r="J6186" t="s">
        <v>73</v>
      </c>
      <c r="K6186">
        <v>375.8</v>
      </c>
      <c r="L6186">
        <v>38.35</v>
      </c>
      <c r="M6186" t="s">
        <v>276</v>
      </c>
      <c r="N6186">
        <v>38.35</v>
      </c>
      <c r="P6186" cm="1">
        <f t="array" ref="P6186">IF(Q6186&gt;0,INDEX(Q6186:Q18320,MATCH(TRUE,INDEX(Q6186:Q18320="",,),0)-1),"")</f>
        <v>5</v>
      </c>
      <c r="Q6186">
        <f t="shared" si="143"/>
        <v>4</v>
      </c>
      <c r="R6186">
        <f>IF(P6186="","",0)</f>
        <v>0</v>
      </c>
    </row>
    <row r="6187" spans="1:18" x14ac:dyDescent="0.3">
      <c r="A6187" t="s">
        <v>791</v>
      </c>
      <c r="B6187" s="1">
        <v>38663</v>
      </c>
      <c r="C6187" t="s">
        <v>82</v>
      </c>
      <c r="D6187" t="s">
        <v>884</v>
      </c>
      <c r="E6187" t="s">
        <v>885</v>
      </c>
      <c r="G6187" t="s">
        <v>19</v>
      </c>
      <c r="H6187" t="s">
        <v>116</v>
      </c>
      <c r="I6187" t="s">
        <v>21</v>
      </c>
      <c r="J6187" t="s">
        <v>73</v>
      </c>
      <c r="K6187">
        <v>328.2</v>
      </c>
      <c r="L6187">
        <v>21.65</v>
      </c>
      <c r="M6187" t="s">
        <v>276</v>
      </c>
      <c r="N6187">
        <v>21.65</v>
      </c>
      <c r="P6187" cm="1">
        <f t="array" ref="P6187">IF(Q6187&gt;0,INDEX(Q6187:Q18321,MATCH(TRUE,INDEX(Q6187:Q18321="",,),0)-1),"")</f>
        <v>5</v>
      </c>
      <c r="Q6187">
        <f t="shared" si="143"/>
        <v>4</v>
      </c>
      <c r="R6187">
        <f>IF(P6187="","",0)</f>
        <v>0</v>
      </c>
    </row>
    <row r="6188" spans="1:18" x14ac:dyDescent="0.3">
      <c r="A6188" t="s">
        <v>791</v>
      </c>
      <c r="B6188" s="1">
        <v>38663</v>
      </c>
      <c r="C6188" t="s">
        <v>82</v>
      </c>
      <c r="D6188" t="s">
        <v>884</v>
      </c>
      <c r="E6188" t="s">
        <v>885</v>
      </c>
      <c r="G6188" t="s">
        <v>19</v>
      </c>
      <c r="H6188" t="s">
        <v>72</v>
      </c>
      <c r="I6188" t="s">
        <v>21</v>
      </c>
      <c r="J6188" t="s">
        <v>73</v>
      </c>
      <c r="K6188">
        <v>363.6</v>
      </c>
      <c r="L6188">
        <v>21.05</v>
      </c>
      <c r="M6188" t="s">
        <v>276</v>
      </c>
      <c r="N6188">
        <v>30.19</v>
      </c>
      <c r="P6188" cm="1">
        <f t="array" ref="P6188">IF(Q6188&gt;0,INDEX(Q6188:Q18322,MATCH(TRUE,INDEX(Q6188:Q18322="",,),0)-1),"")</f>
        <v>5</v>
      </c>
      <c r="Q6188">
        <f t="shared" si="143"/>
        <v>4</v>
      </c>
      <c r="R6188">
        <f>IF(P6188="","",0)</f>
        <v>0</v>
      </c>
    </row>
    <row r="6189" spans="1:18" x14ac:dyDescent="0.3">
      <c r="A6189" t="s">
        <v>791</v>
      </c>
      <c r="B6189" s="1">
        <v>38663</v>
      </c>
      <c r="C6189" t="s">
        <v>82</v>
      </c>
      <c r="D6189" t="s">
        <v>884</v>
      </c>
      <c r="E6189" t="s">
        <v>885</v>
      </c>
      <c r="G6189" s="6" t="s">
        <v>88</v>
      </c>
      <c r="H6189" t="s">
        <v>102</v>
      </c>
      <c r="I6189" t="s">
        <v>45</v>
      </c>
      <c r="J6189" t="s">
        <v>93</v>
      </c>
      <c r="K6189">
        <v>1.7</v>
      </c>
      <c r="L6189">
        <v>658</v>
      </c>
      <c r="M6189" t="s">
        <v>276</v>
      </c>
      <c r="N6189">
        <v>658</v>
      </c>
      <c r="P6189" cm="1">
        <f t="array" ref="P6189">IF(Q6189&gt;0,INDEX(Q6189:Q18323,MATCH(TRUE,INDEX(Q6189:Q18323="",,),0)-1),"")</f>
        <v>5</v>
      </c>
      <c r="Q6189">
        <f t="shared" si="143"/>
        <v>4</v>
      </c>
      <c r="R6189">
        <f>IF(P6189="","",0)</f>
        <v>0</v>
      </c>
    </row>
    <row r="6190" spans="1:18" x14ac:dyDescent="0.3">
      <c r="A6190" t="s">
        <v>791</v>
      </c>
      <c r="B6190" s="1">
        <v>38663</v>
      </c>
      <c r="C6190" t="s">
        <v>82</v>
      </c>
      <c r="D6190" t="s">
        <v>884</v>
      </c>
      <c r="E6190" t="s">
        <v>885</v>
      </c>
      <c r="G6190" s="6" t="s">
        <v>88</v>
      </c>
      <c r="H6190" t="s">
        <v>85</v>
      </c>
      <c r="I6190" t="s">
        <v>45</v>
      </c>
      <c r="J6190" t="s">
        <v>93</v>
      </c>
      <c r="K6190">
        <v>6.3</v>
      </c>
      <c r="L6190">
        <v>101.5</v>
      </c>
      <c r="M6190" t="s">
        <v>276</v>
      </c>
      <c r="N6190">
        <v>101.5</v>
      </c>
      <c r="P6190" cm="1">
        <f t="array" ref="P6190">IF(Q6190&gt;0,INDEX(Q6190:Q18324,MATCH(TRUE,INDEX(Q6190:Q18324="",,),0)-1),"")</f>
        <v>5</v>
      </c>
      <c r="Q6190">
        <f t="shared" si="143"/>
        <v>4</v>
      </c>
      <c r="R6190">
        <f>IF(P6190="","",0)</f>
        <v>0</v>
      </c>
    </row>
    <row r="6191" spans="1:18" x14ac:dyDescent="0.3">
      <c r="A6191" t="s">
        <v>791</v>
      </c>
      <c r="B6191" s="1">
        <v>38663</v>
      </c>
      <c r="C6191" t="s">
        <v>82</v>
      </c>
      <c r="D6191" t="s">
        <v>884</v>
      </c>
      <c r="E6191" t="s">
        <v>885</v>
      </c>
      <c r="G6191" s="6" t="s">
        <v>88</v>
      </c>
      <c r="H6191" t="s">
        <v>264</v>
      </c>
      <c r="I6191" t="s">
        <v>45</v>
      </c>
      <c r="J6191" t="s">
        <v>93</v>
      </c>
      <c r="K6191">
        <v>1.2</v>
      </c>
      <c r="L6191">
        <v>339</v>
      </c>
      <c r="M6191" t="s">
        <v>276</v>
      </c>
      <c r="N6191">
        <v>339</v>
      </c>
      <c r="P6191" cm="1">
        <f t="array" ref="P6191">IF(Q6191&gt;0,INDEX(Q6191:Q18325,MATCH(TRUE,INDEX(Q6191:Q18325="",,),0)-1),"")</f>
        <v>5</v>
      </c>
      <c r="Q6191">
        <f t="shared" si="143"/>
        <v>4</v>
      </c>
      <c r="R6191">
        <f>IF(P6191="","",0)</f>
        <v>0</v>
      </c>
    </row>
    <row r="6192" spans="1:18" x14ac:dyDescent="0.3">
      <c r="A6192" t="s">
        <v>791</v>
      </c>
      <c r="B6192" s="1">
        <v>38663</v>
      </c>
      <c r="C6192" t="s">
        <v>82</v>
      </c>
      <c r="D6192" t="s">
        <v>884</v>
      </c>
      <c r="E6192" t="s">
        <v>885</v>
      </c>
      <c r="G6192" s="6" t="s">
        <v>88</v>
      </c>
      <c r="H6192" t="s">
        <v>96</v>
      </c>
      <c r="I6192" t="s">
        <v>45</v>
      </c>
      <c r="J6192" t="s">
        <v>93</v>
      </c>
      <c r="K6192">
        <v>7.1</v>
      </c>
      <c r="L6192">
        <v>136</v>
      </c>
      <c r="M6192" t="s">
        <v>276</v>
      </c>
      <c r="N6192">
        <v>136</v>
      </c>
      <c r="P6192" cm="1">
        <f t="array" ref="P6192">IF(Q6192&gt;0,INDEX(Q6192:Q18326,MATCH(TRUE,INDEX(Q6192:Q18326="",,),0)-1),"")</f>
        <v>5</v>
      </c>
      <c r="Q6192">
        <f t="shared" si="143"/>
        <v>4</v>
      </c>
      <c r="R6192">
        <f>IF(P6192="","",0)</f>
        <v>0</v>
      </c>
    </row>
    <row r="6193" spans="1:18" x14ac:dyDescent="0.3">
      <c r="A6193" t="s">
        <v>791</v>
      </c>
      <c r="B6193" s="1">
        <v>38663</v>
      </c>
      <c r="C6193" t="s">
        <v>82</v>
      </c>
      <c r="D6193" t="s">
        <v>884</v>
      </c>
      <c r="E6193" t="s">
        <v>885</v>
      </c>
      <c r="G6193" s="6" t="s">
        <v>88</v>
      </c>
      <c r="H6193" t="s">
        <v>96</v>
      </c>
      <c r="I6193" t="s">
        <v>21</v>
      </c>
      <c r="J6193" t="s">
        <v>73</v>
      </c>
      <c r="K6193">
        <v>111.4</v>
      </c>
      <c r="L6193">
        <v>16.850000000000001</v>
      </c>
      <c r="M6193" t="s">
        <v>276</v>
      </c>
      <c r="N6193">
        <v>16.850000000000001</v>
      </c>
      <c r="P6193" cm="1">
        <f t="array" ref="P6193">IF(Q6193&gt;0,INDEX(Q6193:Q18327,MATCH(TRUE,INDEX(Q6193:Q18327="",,),0)-1),"")</f>
        <v>5</v>
      </c>
      <c r="Q6193">
        <f t="shared" si="143"/>
        <v>4</v>
      </c>
      <c r="R6193">
        <f>IF(P6193="","",0)</f>
        <v>0</v>
      </c>
    </row>
    <row r="6194" spans="1:18" x14ac:dyDescent="0.3">
      <c r="A6194" t="s">
        <v>791</v>
      </c>
      <c r="B6194" s="1">
        <v>38663</v>
      </c>
      <c r="C6194" t="s">
        <v>82</v>
      </c>
      <c r="D6194" t="s">
        <v>884</v>
      </c>
      <c r="E6194" t="s">
        <v>885</v>
      </c>
      <c r="G6194" s="6" t="s">
        <v>88</v>
      </c>
      <c r="H6194" t="s">
        <v>418</v>
      </c>
      <c r="I6194" t="s">
        <v>21</v>
      </c>
      <c r="J6194" t="s">
        <v>73</v>
      </c>
      <c r="K6194">
        <v>37.700000000000003</v>
      </c>
      <c r="L6194">
        <v>18.25</v>
      </c>
      <c r="M6194" t="s">
        <v>276</v>
      </c>
      <c r="N6194">
        <v>18.25</v>
      </c>
      <c r="P6194" cm="1">
        <f t="array" ref="P6194">IF(Q6194&gt;0,INDEX(Q6194:Q18328,MATCH(TRUE,INDEX(Q6194:Q18328="",,),0)-1),"")</f>
        <v>5</v>
      </c>
      <c r="Q6194">
        <f t="shared" si="143"/>
        <v>4</v>
      </c>
      <c r="R6194">
        <f>IF(P6194="","",0)</f>
        <v>0</v>
      </c>
    </row>
    <row r="6195" spans="1:18" x14ac:dyDescent="0.3">
      <c r="A6195" t="s">
        <v>791</v>
      </c>
      <c r="B6195" s="1">
        <v>38663</v>
      </c>
      <c r="C6195" t="s">
        <v>82</v>
      </c>
      <c r="D6195" t="s">
        <v>884</v>
      </c>
      <c r="E6195" t="s">
        <v>885</v>
      </c>
      <c r="G6195" s="6" t="s">
        <v>88</v>
      </c>
      <c r="H6195" t="s">
        <v>183</v>
      </c>
      <c r="I6195" t="s">
        <v>21</v>
      </c>
      <c r="J6195" t="s">
        <v>73</v>
      </c>
      <c r="K6195">
        <v>38.299999999999997</v>
      </c>
      <c r="L6195">
        <v>53.8</v>
      </c>
      <c r="M6195" t="s">
        <v>276</v>
      </c>
      <c r="N6195">
        <v>53.8</v>
      </c>
      <c r="P6195" cm="1">
        <f t="array" ref="P6195">IF(Q6195&gt;0,INDEX(Q6195:Q18329,MATCH(TRUE,INDEX(Q6195:Q18329="",,),0)-1),"")</f>
        <v>5</v>
      </c>
      <c r="Q6195">
        <f t="shared" si="143"/>
        <v>4</v>
      </c>
      <c r="R6195">
        <f>IF(P6195="","",0)</f>
        <v>0</v>
      </c>
    </row>
    <row r="6196" spans="1:18" x14ac:dyDescent="0.3">
      <c r="A6196" t="s">
        <v>791</v>
      </c>
      <c r="B6196" s="1">
        <v>38663</v>
      </c>
      <c r="C6196" t="s">
        <v>82</v>
      </c>
      <c r="D6196" t="s">
        <v>884</v>
      </c>
      <c r="E6196" t="s">
        <v>885</v>
      </c>
      <c r="G6196" t="s">
        <v>19</v>
      </c>
      <c r="H6196" t="s">
        <v>128</v>
      </c>
      <c r="I6196" t="s">
        <v>21</v>
      </c>
      <c r="J6196" t="s">
        <v>73</v>
      </c>
      <c r="K6196">
        <v>375.8</v>
      </c>
      <c r="L6196">
        <v>38.35</v>
      </c>
      <c r="M6196" t="s">
        <v>859</v>
      </c>
      <c r="N6196">
        <v>38.5</v>
      </c>
      <c r="P6196" cm="1">
        <f t="array" ref="P6196">IF(Q6196&gt;0,INDEX(Q6196:Q18330,MATCH(TRUE,INDEX(Q6196:Q18330="",,),0)-1),"")</f>
        <v>5</v>
      </c>
      <c r="Q6196">
        <f t="shared" si="143"/>
        <v>5</v>
      </c>
      <c r="R6196">
        <f>IF(P6196="","",0)</f>
        <v>0</v>
      </c>
    </row>
    <row r="6197" spans="1:18" x14ac:dyDescent="0.3">
      <c r="A6197" t="s">
        <v>791</v>
      </c>
      <c r="B6197" s="1">
        <v>38663</v>
      </c>
      <c r="C6197" t="s">
        <v>82</v>
      </c>
      <c r="D6197" t="s">
        <v>884</v>
      </c>
      <c r="E6197" t="s">
        <v>885</v>
      </c>
      <c r="G6197" t="s">
        <v>19</v>
      </c>
      <c r="H6197" t="s">
        <v>116</v>
      </c>
      <c r="I6197" t="s">
        <v>21</v>
      </c>
      <c r="J6197" t="s">
        <v>73</v>
      </c>
      <c r="K6197">
        <v>328.2</v>
      </c>
      <c r="L6197">
        <v>21.65</v>
      </c>
      <c r="M6197" t="s">
        <v>859</v>
      </c>
      <c r="N6197">
        <v>23</v>
      </c>
      <c r="P6197" cm="1">
        <f t="array" ref="P6197">IF(Q6197&gt;0,INDEX(Q6197:Q18331,MATCH(TRUE,INDEX(Q6197:Q18331="",,),0)-1),"")</f>
        <v>5</v>
      </c>
      <c r="Q6197">
        <f t="shared" si="143"/>
        <v>5</v>
      </c>
      <c r="R6197">
        <f>IF(P6197="","",0)</f>
        <v>0</v>
      </c>
    </row>
    <row r="6198" spans="1:18" x14ac:dyDescent="0.3">
      <c r="A6198" t="s">
        <v>791</v>
      </c>
      <c r="B6198" s="1">
        <v>38663</v>
      </c>
      <c r="C6198" t="s">
        <v>82</v>
      </c>
      <c r="D6198" t="s">
        <v>884</v>
      </c>
      <c r="E6198" t="s">
        <v>885</v>
      </c>
      <c r="G6198" t="s">
        <v>19</v>
      </c>
      <c r="H6198" t="s">
        <v>72</v>
      </c>
      <c r="I6198" t="s">
        <v>21</v>
      </c>
      <c r="J6198" t="s">
        <v>73</v>
      </c>
      <c r="K6198">
        <v>363.6</v>
      </c>
      <c r="L6198">
        <v>21.05</v>
      </c>
      <c r="M6198" t="s">
        <v>859</v>
      </c>
      <c r="N6198">
        <v>25</v>
      </c>
      <c r="P6198" cm="1">
        <f t="array" ref="P6198">IF(Q6198&gt;0,INDEX(Q6198:Q18332,MATCH(TRUE,INDEX(Q6198:Q18332="",,),0)-1),"")</f>
        <v>5</v>
      </c>
      <c r="Q6198">
        <f t="shared" si="143"/>
        <v>5</v>
      </c>
      <c r="R6198">
        <f>IF(P6198="","",0)</f>
        <v>0</v>
      </c>
    </row>
    <row r="6199" spans="1:18" x14ac:dyDescent="0.3">
      <c r="A6199" t="s">
        <v>791</v>
      </c>
      <c r="B6199" s="1">
        <v>38663</v>
      </c>
      <c r="C6199" t="s">
        <v>82</v>
      </c>
      <c r="D6199" t="s">
        <v>884</v>
      </c>
      <c r="E6199" t="s">
        <v>885</v>
      </c>
      <c r="G6199" s="6" t="s">
        <v>88</v>
      </c>
      <c r="H6199" t="s">
        <v>102</v>
      </c>
      <c r="I6199" t="s">
        <v>45</v>
      </c>
      <c r="J6199" t="s">
        <v>93</v>
      </c>
      <c r="K6199">
        <v>1.7</v>
      </c>
      <c r="L6199">
        <v>658</v>
      </c>
      <c r="M6199" t="s">
        <v>859</v>
      </c>
      <c r="N6199">
        <v>658</v>
      </c>
      <c r="P6199" cm="1">
        <f t="array" ref="P6199">IF(Q6199&gt;0,INDEX(Q6199:Q18333,MATCH(TRUE,INDEX(Q6199:Q18333="",,),0)-1),"")</f>
        <v>5</v>
      </c>
      <c r="Q6199">
        <f t="shared" si="143"/>
        <v>5</v>
      </c>
      <c r="R6199">
        <f>IF(P6199="","",0)</f>
        <v>0</v>
      </c>
    </row>
    <row r="6200" spans="1:18" x14ac:dyDescent="0.3">
      <c r="A6200" t="s">
        <v>791</v>
      </c>
      <c r="B6200" s="1">
        <v>38663</v>
      </c>
      <c r="C6200" t="s">
        <v>82</v>
      </c>
      <c r="D6200" t="s">
        <v>884</v>
      </c>
      <c r="E6200" t="s">
        <v>885</v>
      </c>
      <c r="G6200" s="6" t="s">
        <v>88</v>
      </c>
      <c r="H6200" t="s">
        <v>85</v>
      </c>
      <c r="I6200" t="s">
        <v>45</v>
      </c>
      <c r="J6200" t="s">
        <v>93</v>
      </c>
      <c r="K6200">
        <v>6.3</v>
      </c>
      <c r="L6200">
        <v>101.5</v>
      </c>
      <c r="M6200" t="s">
        <v>859</v>
      </c>
      <c r="N6200">
        <v>101.5</v>
      </c>
      <c r="P6200" cm="1">
        <f t="array" ref="P6200">IF(Q6200&gt;0,INDEX(Q6200:Q18334,MATCH(TRUE,INDEX(Q6200:Q18334="",,),0)-1),"")</f>
        <v>5</v>
      </c>
      <c r="Q6200">
        <f t="shared" si="143"/>
        <v>5</v>
      </c>
      <c r="R6200">
        <f>IF(P6200="","",0)</f>
        <v>0</v>
      </c>
    </row>
    <row r="6201" spans="1:18" x14ac:dyDescent="0.3">
      <c r="A6201" t="s">
        <v>791</v>
      </c>
      <c r="B6201" s="1">
        <v>38663</v>
      </c>
      <c r="C6201" t="s">
        <v>82</v>
      </c>
      <c r="D6201" t="s">
        <v>884</v>
      </c>
      <c r="E6201" t="s">
        <v>885</v>
      </c>
      <c r="G6201" s="6" t="s">
        <v>88</v>
      </c>
      <c r="H6201" t="s">
        <v>264</v>
      </c>
      <c r="I6201" t="s">
        <v>45</v>
      </c>
      <c r="J6201" t="s">
        <v>93</v>
      </c>
      <c r="K6201">
        <v>1.2</v>
      </c>
      <c r="L6201">
        <v>339</v>
      </c>
      <c r="M6201" t="s">
        <v>859</v>
      </c>
      <c r="N6201">
        <v>339</v>
      </c>
      <c r="P6201" cm="1">
        <f t="array" ref="P6201">IF(Q6201&gt;0,INDEX(Q6201:Q18335,MATCH(TRUE,INDEX(Q6201:Q18335="",,),0)-1),"")</f>
        <v>5</v>
      </c>
      <c r="Q6201">
        <f t="shared" si="143"/>
        <v>5</v>
      </c>
      <c r="R6201">
        <f>IF(P6201="","",0)</f>
        <v>0</v>
      </c>
    </row>
    <row r="6202" spans="1:18" x14ac:dyDescent="0.3">
      <c r="A6202" t="s">
        <v>791</v>
      </c>
      <c r="B6202" s="1">
        <v>38663</v>
      </c>
      <c r="C6202" t="s">
        <v>82</v>
      </c>
      <c r="D6202" t="s">
        <v>884</v>
      </c>
      <c r="E6202" t="s">
        <v>885</v>
      </c>
      <c r="G6202" s="6" t="s">
        <v>88</v>
      </c>
      <c r="H6202" t="s">
        <v>96</v>
      </c>
      <c r="I6202" t="s">
        <v>45</v>
      </c>
      <c r="J6202" t="s">
        <v>93</v>
      </c>
      <c r="K6202">
        <v>7.1</v>
      </c>
      <c r="L6202">
        <v>136</v>
      </c>
      <c r="M6202" t="s">
        <v>859</v>
      </c>
      <c r="N6202">
        <v>136</v>
      </c>
      <c r="P6202" cm="1">
        <f t="array" ref="P6202">IF(Q6202&gt;0,INDEX(Q6202:Q18336,MATCH(TRUE,INDEX(Q6202:Q18336="",,),0)-1),"")</f>
        <v>5</v>
      </c>
      <c r="Q6202">
        <f t="shared" si="143"/>
        <v>5</v>
      </c>
      <c r="R6202">
        <f>IF(P6202="","",0)</f>
        <v>0</v>
      </c>
    </row>
    <row r="6203" spans="1:18" x14ac:dyDescent="0.3">
      <c r="A6203" t="s">
        <v>791</v>
      </c>
      <c r="B6203" s="1">
        <v>38663</v>
      </c>
      <c r="C6203" t="s">
        <v>82</v>
      </c>
      <c r="D6203" t="s">
        <v>884</v>
      </c>
      <c r="E6203" t="s">
        <v>885</v>
      </c>
      <c r="G6203" s="6" t="s">
        <v>88</v>
      </c>
      <c r="H6203" t="s">
        <v>96</v>
      </c>
      <c r="I6203" t="s">
        <v>21</v>
      </c>
      <c r="J6203" t="s">
        <v>73</v>
      </c>
      <c r="K6203">
        <v>111.4</v>
      </c>
      <c r="L6203">
        <v>16.850000000000001</v>
      </c>
      <c r="M6203" t="s">
        <v>859</v>
      </c>
      <c r="N6203">
        <v>16.850000000000001</v>
      </c>
      <c r="P6203" cm="1">
        <f t="array" ref="P6203">IF(Q6203&gt;0,INDEX(Q6203:Q18337,MATCH(TRUE,INDEX(Q6203:Q18337="",,),0)-1),"")</f>
        <v>5</v>
      </c>
      <c r="Q6203">
        <f t="shared" si="143"/>
        <v>5</v>
      </c>
      <c r="R6203">
        <f>IF(P6203="","",0)</f>
        <v>0</v>
      </c>
    </row>
    <row r="6204" spans="1:18" x14ac:dyDescent="0.3">
      <c r="A6204" t="s">
        <v>791</v>
      </c>
      <c r="B6204" s="1">
        <v>38663</v>
      </c>
      <c r="C6204" t="s">
        <v>82</v>
      </c>
      <c r="D6204" t="s">
        <v>884</v>
      </c>
      <c r="E6204" t="s">
        <v>885</v>
      </c>
      <c r="G6204" s="6" t="s">
        <v>88</v>
      </c>
      <c r="H6204" t="s">
        <v>418</v>
      </c>
      <c r="I6204" t="s">
        <v>21</v>
      </c>
      <c r="J6204" t="s">
        <v>73</v>
      </c>
      <c r="K6204">
        <v>37.700000000000003</v>
      </c>
      <c r="L6204">
        <v>18.25</v>
      </c>
      <c r="M6204" t="s">
        <v>859</v>
      </c>
      <c r="N6204">
        <v>18.25</v>
      </c>
      <c r="P6204" cm="1">
        <f t="array" ref="P6204">IF(Q6204&gt;0,INDEX(Q6204:Q18338,MATCH(TRUE,INDEX(Q6204:Q18338="",,),0)-1),"")</f>
        <v>5</v>
      </c>
      <c r="Q6204">
        <f t="shared" si="143"/>
        <v>5</v>
      </c>
      <c r="R6204">
        <f>IF(P6204="","",0)</f>
        <v>0</v>
      </c>
    </row>
    <row r="6205" spans="1:18" x14ac:dyDescent="0.3">
      <c r="A6205" t="s">
        <v>791</v>
      </c>
      <c r="B6205" s="1">
        <v>38663</v>
      </c>
      <c r="C6205" t="s">
        <v>82</v>
      </c>
      <c r="D6205" t="s">
        <v>884</v>
      </c>
      <c r="E6205" t="s">
        <v>885</v>
      </c>
      <c r="G6205" s="6" t="s">
        <v>88</v>
      </c>
      <c r="H6205" t="s">
        <v>183</v>
      </c>
      <c r="I6205" t="s">
        <v>21</v>
      </c>
      <c r="J6205" t="s">
        <v>73</v>
      </c>
      <c r="K6205">
        <v>38.299999999999997</v>
      </c>
      <c r="L6205">
        <v>53.8</v>
      </c>
      <c r="M6205" t="s">
        <v>859</v>
      </c>
      <c r="N6205">
        <v>53.8</v>
      </c>
      <c r="P6205" cm="1">
        <f t="array" ref="P6205">IF(Q6205&gt;0,INDEX(Q6205:Q18339,MATCH(TRUE,INDEX(Q6205:Q18339="",,),0)-1),"")</f>
        <v>5</v>
      </c>
      <c r="Q6205">
        <f t="shared" si="143"/>
        <v>5</v>
      </c>
      <c r="R6205">
        <f>IF(P6205="","",0)</f>
        <v>0</v>
      </c>
    </row>
    <row r="6206" spans="1:18" x14ac:dyDescent="0.3">
      <c r="P6206" t="str" cm="1">
        <f t="array" ref="P6206">IF(Q6206&gt;0,INDEX(Q6206:Q18340,MATCH(TRUE,INDEX(Q6206:Q18340="",,),0)-1),"")</f>
        <v/>
      </c>
      <c r="R6206" t="str">
        <f>IF(P6206="","",0)</f>
        <v/>
      </c>
    </row>
    <row r="6207" spans="1:18" x14ac:dyDescent="0.3">
      <c r="A6207" t="s">
        <v>791</v>
      </c>
      <c r="B6207" s="1">
        <v>38663</v>
      </c>
      <c r="C6207" t="s">
        <v>82</v>
      </c>
      <c r="D6207" t="s">
        <v>886</v>
      </c>
      <c r="E6207" t="s">
        <v>887</v>
      </c>
      <c r="G6207" t="s">
        <v>19</v>
      </c>
      <c r="H6207" t="s">
        <v>72</v>
      </c>
      <c r="I6207" t="s">
        <v>45</v>
      </c>
      <c r="J6207" t="s">
        <v>93</v>
      </c>
      <c r="K6207">
        <v>18</v>
      </c>
      <c r="L6207">
        <v>280</v>
      </c>
      <c r="M6207" t="s">
        <v>276</v>
      </c>
      <c r="N6207">
        <v>612.16999999999996</v>
      </c>
      <c r="O6207" t="s">
        <v>24</v>
      </c>
      <c r="P6207" cm="1">
        <f t="array" ref="P6207">IF(Q6207&gt;0,INDEX(Q6207:Q18341,MATCH(TRUE,INDEX(Q6207:Q18341="",,),0)-1),"")</f>
        <v>5</v>
      </c>
      <c r="Q6207">
        <f>INT((ROW()-6207)/4)+1</f>
        <v>1</v>
      </c>
      <c r="R6207">
        <f>IF(P6207="","",0)</f>
        <v>0</v>
      </c>
    </row>
    <row r="6208" spans="1:18" x14ac:dyDescent="0.3">
      <c r="A6208" t="s">
        <v>791</v>
      </c>
      <c r="B6208" s="1">
        <v>38663</v>
      </c>
      <c r="C6208" t="s">
        <v>82</v>
      </c>
      <c r="D6208" t="s">
        <v>886</v>
      </c>
      <c r="E6208" t="s">
        <v>887</v>
      </c>
      <c r="G6208" s="6" t="s">
        <v>88</v>
      </c>
      <c r="H6208" t="s">
        <v>100</v>
      </c>
      <c r="I6208" t="s">
        <v>45</v>
      </c>
      <c r="J6208" t="s">
        <v>93</v>
      </c>
      <c r="K6208">
        <v>2</v>
      </c>
      <c r="L6208">
        <v>85</v>
      </c>
      <c r="M6208" t="s">
        <v>276</v>
      </c>
      <c r="N6208">
        <v>85</v>
      </c>
      <c r="O6208" t="s">
        <v>24</v>
      </c>
      <c r="P6208" cm="1">
        <f t="array" ref="P6208">IF(Q6208&gt;0,INDEX(Q6208:Q18342,MATCH(TRUE,INDEX(Q6208:Q18342="",,),0)-1),"")</f>
        <v>5</v>
      </c>
      <c r="Q6208">
        <f t="shared" ref="Q6208:Q6226" si="144">INT((ROW()-6207)/4)+1</f>
        <v>1</v>
      </c>
      <c r="R6208">
        <f>IF(P6208="","",0)</f>
        <v>0</v>
      </c>
    </row>
    <row r="6209" spans="1:18" x14ac:dyDescent="0.3">
      <c r="A6209" t="s">
        <v>791</v>
      </c>
      <c r="B6209" s="1">
        <v>38663</v>
      </c>
      <c r="C6209" t="s">
        <v>82</v>
      </c>
      <c r="D6209" t="s">
        <v>886</v>
      </c>
      <c r="E6209" t="s">
        <v>887</v>
      </c>
      <c r="G6209" s="6" t="s">
        <v>88</v>
      </c>
      <c r="H6209" t="s">
        <v>100</v>
      </c>
      <c r="I6209" t="s">
        <v>21</v>
      </c>
      <c r="J6209" t="s">
        <v>73</v>
      </c>
      <c r="K6209">
        <v>20</v>
      </c>
      <c r="L6209">
        <v>4</v>
      </c>
      <c r="M6209" t="s">
        <v>276</v>
      </c>
      <c r="N6209">
        <v>4</v>
      </c>
      <c r="O6209" t="s">
        <v>24</v>
      </c>
      <c r="P6209" cm="1">
        <f t="array" ref="P6209">IF(Q6209&gt;0,INDEX(Q6209:Q18343,MATCH(TRUE,INDEX(Q6209:Q18343="",,),0)-1),"")</f>
        <v>5</v>
      </c>
      <c r="Q6209">
        <f t="shared" si="144"/>
        <v>1</v>
      </c>
      <c r="R6209">
        <f>IF(P6209="","",0)</f>
        <v>0</v>
      </c>
    </row>
    <row r="6210" spans="1:18" x14ac:dyDescent="0.3">
      <c r="A6210" t="s">
        <v>791</v>
      </c>
      <c r="B6210" s="1">
        <v>38663</v>
      </c>
      <c r="C6210" t="s">
        <v>82</v>
      </c>
      <c r="D6210" t="s">
        <v>886</v>
      </c>
      <c r="E6210" t="s">
        <v>887</v>
      </c>
      <c r="G6210" s="6" t="s">
        <v>88</v>
      </c>
      <c r="H6210" t="s">
        <v>72</v>
      </c>
      <c r="I6210" t="s">
        <v>21</v>
      </c>
      <c r="J6210" t="s">
        <v>73</v>
      </c>
      <c r="K6210">
        <v>60</v>
      </c>
      <c r="L6210">
        <v>15.25</v>
      </c>
      <c r="M6210" t="s">
        <v>276</v>
      </c>
      <c r="N6210">
        <v>15.25</v>
      </c>
      <c r="O6210" t="s">
        <v>24</v>
      </c>
      <c r="P6210" cm="1">
        <f t="array" ref="P6210">IF(Q6210&gt;0,INDEX(Q6210:Q18344,MATCH(TRUE,INDEX(Q6210:Q18344="",,),0)-1),"")</f>
        <v>5</v>
      </c>
      <c r="Q6210">
        <f t="shared" si="144"/>
        <v>1</v>
      </c>
      <c r="R6210">
        <f>IF(P6210="","",0)</f>
        <v>0</v>
      </c>
    </row>
    <row r="6211" spans="1:18" x14ac:dyDescent="0.3">
      <c r="A6211" t="s">
        <v>791</v>
      </c>
      <c r="B6211" s="1">
        <v>38663</v>
      </c>
      <c r="C6211" t="s">
        <v>82</v>
      </c>
      <c r="D6211" t="s">
        <v>886</v>
      </c>
      <c r="E6211" t="s">
        <v>887</v>
      </c>
      <c r="G6211" t="s">
        <v>19</v>
      </c>
      <c r="H6211" t="s">
        <v>72</v>
      </c>
      <c r="I6211" t="s">
        <v>45</v>
      </c>
      <c r="J6211" t="s">
        <v>93</v>
      </c>
      <c r="K6211">
        <v>18</v>
      </c>
      <c r="L6211">
        <v>280</v>
      </c>
      <c r="M6211" t="s">
        <v>292</v>
      </c>
      <c r="N6211">
        <v>510</v>
      </c>
      <c r="P6211" cm="1">
        <f t="array" ref="P6211">IF(Q6211&gt;0,INDEX(Q6211:Q18345,MATCH(TRUE,INDEX(Q6211:Q18345="",,),0)-1),"")</f>
        <v>5</v>
      </c>
      <c r="Q6211">
        <f t="shared" si="144"/>
        <v>2</v>
      </c>
      <c r="R6211">
        <f>IF(P6211="","",0)</f>
        <v>0</v>
      </c>
    </row>
    <row r="6212" spans="1:18" x14ac:dyDescent="0.3">
      <c r="A6212" t="s">
        <v>791</v>
      </c>
      <c r="B6212" s="1">
        <v>38663</v>
      </c>
      <c r="C6212" t="s">
        <v>82</v>
      </c>
      <c r="D6212" t="s">
        <v>886</v>
      </c>
      <c r="E6212" t="s">
        <v>887</v>
      </c>
      <c r="G6212" s="6" t="s">
        <v>88</v>
      </c>
      <c r="H6212" t="s">
        <v>100</v>
      </c>
      <c r="I6212" t="s">
        <v>45</v>
      </c>
      <c r="J6212" t="s">
        <v>93</v>
      </c>
      <c r="K6212">
        <v>2</v>
      </c>
      <c r="L6212">
        <v>85</v>
      </c>
      <c r="M6212" t="s">
        <v>292</v>
      </c>
      <c r="N6212">
        <v>85</v>
      </c>
      <c r="P6212" cm="1">
        <f t="array" ref="P6212">IF(Q6212&gt;0,INDEX(Q6212:Q18346,MATCH(TRUE,INDEX(Q6212:Q18346="",,),0)-1),"")</f>
        <v>5</v>
      </c>
      <c r="Q6212">
        <f t="shared" si="144"/>
        <v>2</v>
      </c>
      <c r="R6212">
        <f>IF(P6212="","",0)</f>
        <v>0</v>
      </c>
    </row>
    <row r="6213" spans="1:18" x14ac:dyDescent="0.3">
      <c r="A6213" t="s">
        <v>791</v>
      </c>
      <c r="B6213" s="1">
        <v>38663</v>
      </c>
      <c r="C6213" t="s">
        <v>82</v>
      </c>
      <c r="D6213" t="s">
        <v>886</v>
      </c>
      <c r="E6213" t="s">
        <v>887</v>
      </c>
      <c r="G6213" s="6" t="s">
        <v>88</v>
      </c>
      <c r="H6213" t="s">
        <v>100</v>
      </c>
      <c r="I6213" t="s">
        <v>21</v>
      </c>
      <c r="J6213" t="s">
        <v>73</v>
      </c>
      <c r="K6213">
        <v>20</v>
      </c>
      <c r="L6213">
        <v>4</v>
      </c>
      <c r="M6213" t="s">
        <v>292</v>
      </c>
      <c r="N6213">
        <v>4</v>
      </c>
      <c r="P6213" cm="1">
        <f t="array" ref="P6213">IF(Q6213&gt;0,INDEX(Q6213:Q18347,MATCH(TRUE,INDEX(Q6213:Q18347="",,),0)-1),"")</f>
        <v>5</v>
      </c>
      <c r="Q6213">
        <f t="shared" si="144"/>
        <v>2</v>
      </c>
      <c r="R6213">
        <f>IF(P6213="","",0)</f>
        <v>0</v>
      </c>
    </row>
    <row r="6214" spans="1:18" x14ac:dyDescent="0.3">
      <c r="A6214" t="s">
        <v>791</v>
      </c>
      <c r="B6214" s="1">
        <v>38663</v>
      </c>
      <c r="C6214" t="s">
        <v>82</v>
      </c>
      <c r="D6214" t="s">
        <v>886</v>
      </c>
      <c r="E6214" t="s">
        <v>887</v>
      </c>
      <c r="G6214" s="6" t="s">
        <v>88</v>
      </c>
      <c r="H6214" t="s">
        <v>72</v>
      </c>
      <c r="I6214" t="s">
        <v>21</v>
      </c>
      <c r="J6214" t="s">
        <v>73</v>
      </c>
      <c r="K6214">
        <v>60</v>
      </c>
      <c r="L6214">
        <v>15.25</v>
      </c>
      <c r="M6214" t="s">
        <v>292</v>
      </c>
      <c r="N6214">
        <v>15.25</v>
      </c>
      <c r="P6214" cm="1">
        <f t="array" ref="P6214">IF(Q6214&gt;0,INDEX(Q6214:Q18348,MATCH(TRUE,INDEX(Q6214:Q18348="",,),0)-1),"")</f>
        <v>5</v>
      </c>
      <c r="Q6214">
        <f t="shared" si="144"/>
        <v>2</v>
      </c>
      <c r="R6214">
        <f>IF(P6214="","",0)</f>
        <v>0</v>
      </c>
    </row>
    <row r="6215" spans="1:18" x14ac:dyDescent="0.3">
      <c r="A6215" t="s">
        <v>791</v>
      </c>
      <c r="B6215" s="1">
        <v>38663</v>
      </c>
      <c r="C6215" t="s">
        <v>82</v>
      </c>
      <c r="D6215" t="s">
        <v>886</v>
      </c>
      <c r="E6215" t="s">
        <v>887</v>
      </c>
      <c r="G6215" t="s">
        <v>19</v>
      </c>
      <c r="H6215" t="s">
        <v>72</v>
      </c>
      <c r="I6215" t="s">
        <v>45</v>
      </c>
      <c r="J6215" t="s">
        <v>93</v>
      </c>
      <c r="K6215">
        <v>18</v>
      </c>
      <c r="L6215">
        <v>280</v>
      </c>
      <c r="M6215" t="s">
        <v>452</v>
      </c>
      <c r="N6215">
        <v>502</v>
      </c>
      <c r="P6215" cm="1">
        <f t="array" ref="P6215">IF(Q6215&gt;0,INDEX(Q6215:Q18349,MATCH(TRUE,INDEX(Q6215:Q18349="",,),0)-1),"")</f>
        <v>5</v>
      </c>
      <c r="Q6215">
        <f t="shared" si="144"/>
        <v>3</v>
      </c>
      <c r="R6215">
        <f>IF(P6215="","",0)</f>
        <v>0</v>
      </c>
    </row>
    <row r="6216" spans="1:18" x14ac:dyDescent="0.3">
      <c r="A6216" t="s">
        <v>791</v>
      </c>
      <c r="B6216" s="1">
        <v>38663</v>
      </c>
      <c r="C6216" t="s">
        <v>82</v>
      </c>
      <c r="D6216" t="s">
        <v>886</v>
      </c>
      <c r="E6216" t="s">
        <v>887</v>
      </c>
      <c r="G6216" s="6" t="s">
        <v>88</v>
      </c>
      <c r="H6216" t="s">
        <v>100</v>
      </c>
      <c r="I6216" t="s">
        <v>45</v>
      </c>
      <c r="J6216" t="s">
        <v>93</v>
      </c>
      <c r="K6216">
        <v>2</v>
      </c>
      <c r="L6216">
        <v>85</v>
      </c>
      <c r="M6216" t="s">
        <v>452</v>
      </c>
      <c r="N6216">
        <v>85</v>
      </c>
      <c r="P6216" cm="1">
        <f t="array" ref="P6216">IF(Q6216&gt;0,INDEX(Q6216:Q18350,MATCH(TRUE,INDEX(Q6216:Q18350="",,),0)-1),"")</f>
        <v>5</v>
      </c>
      <c r="Q6216">
        <f t="shared" si="144"/>
        <v>3</v>
      </c>
      <c r="R6216">
        <f>IF(P6216="","",0)</f>
        <v>0</v>
      </c>
    </row>
    <row r="6217" spans="1:18" x14ac:dyDescent="0.3">
      <c r="A6217" t="s">
        <v>791</v>
      </c>
      <c r="B6217" s="1">
        <v>38663</v>
      </c>
      <c r="C6217" t="s">
        <v>82</v>
      </c>
      <c r="D6217" t="s">
        <v>886</v>
      </c>
      <c r="E6217" t="s">
        <v>887</v>
      </c>
      <c r="G6217" s="6" t="s">
        <v>88</v>
      </c>
      <c r="H6217" t="s">
        <v>100</v>
      </c>
      <c r="I6217" t="s">
        <v>21</v>
      </c>
      <c r="J6217" t="s">
        <v>73</v>
      </c>
      <c r="K6217">
        <v>20</v>
      </c>
      <c r="L6217">
        <v>4</v>
      </c>
      <c r="M6217" t="s">
        <v>452</v>
      </c>
      <c r="N6217">
        <v>4</v>
      </c>
      <c r="P6217" cm="1">
        <f t="array" ref="P6217">IF(Q6217&gt;0,INDEX(Q6217:Q18351,MATCH(TRUE,INDEX(Q6217:Q18351="",,),0)-1),"")</f>
        <v>5</v>
      </c>
      <c r="Q6217">
        <f t="shared" si="144"/>
        <v>3</v>
      </c>
      <c r="R6217">
        <f>IF(P6217="","",0)</f>
        <v>0</v>
      </c>
    </row>
    <row r="6218" spans="1:18" x14ac:dyDescent="0.3">
      <c r="A6218" t="s">
        <v>791</v>
      </c>
      <c r="B6218" s="1">
        <v>38663</v>
      </c>
      <c r="C6218" t="s">
        <v>82</v>
      </c>
      <c r="D6218" t="s">
        <v>886</v>
      </c>
      <c r="E6218" t="s">
        <v>887</v>
      </c>
      <c r="G6218" s="6" t="s">
        <v>88</v>
      </c>
      <c r="H6218" t="s">
        <v>72</v>
      </c>
      <c r="I6218" t="s">
        <v>21</v>
      </c>
      <c r="J6218" t="s">
        <v>73</v>
      </c>
      <c r="K6218">
        <v>60</v>
      </c>
      <c r="L6218">
        <v>15.25</v>
      </c>
      <c r="M6218" t="s">
        <v>452</v>
      </c>
      <c r="N6218">
        <v>15.25</v>
      </c>
      <c r="P6218" cm="1">
        <f t="array" ref="P6218">IF(Q6218&gt;0,INDEX(Q6218:Q18352,MATCH(TRUE,INDEX(Q6218:Q18352="",,),0)-1),"")</f>
        <v>5</v>
      </c>
      <c r="Q6218">
        <f t="shared" si="144"/>
        <v>3</v>
      </c>
      <c r="R6218">
        <f>IF(P6218="","",0)</f>
        <v>0</v>
      </c>
    </row>
    <row r="6219" spans="1:18" x14ac:dyDescent="0.3">
      <c r="A6219" t="s">
        <v>791</v>
      </c>
      <c r="B6219" s="1">
        <v>38663</v>
      </c>
      <c r="C6219" t="s">
        <v>82</v>
      </c>
      <c r="D6219" t="s">
        <v>886</v>
      </c>
      <c r="E6219" t="s">
        <v>887</v>
      </c>
      <c r="G6219" t="s">
        <v>19</v>
      </c>
      <c r="H6219" t="s">
        <v>72</v>
      </c>
      <c r="I6219" t="s">
        <v>45</v>
      </c>
      <c r="J6219" t="s">
        <v>93</v>
      </c>
      <c r="K6219">
        <v>18</v>
      </c>
      <c r="L6219">
        <v>280</v>
      </c>
      <c r="M6219" t="s">
        <v>888</v>
      </c>
      <c r="N6219">
        <v>475</v>
      </c>
      <c r="P6219" cm="1">
        <f t="array" ref="P6219">IF(Q6219&gt;0,INDEX(Q6219:Q18353,MATCH(TRUE,INDEX(Q6219:Q18353="",,),0)-1),"")</f>
        <v>5</v>
      </c>
      <c r="Q6219">
        <f t="shared" si="144"/>
        <v>4</v>
      </c>
      <c r="R6219">
        <f>IF(P6219="","",0)</f>
        <v>0</v>
      </c>
    </row>
    <row r="6220" spans="1:18" x14ac:dyDescent="0.3">
      <c r="A6220" t="s">
        <v>791</v>
      </c>
      <c r="B6220" s="1">
        <v>38663</v>
      </c>
      <c r="C6220" t="s">
        <v>82</v>
      </c>
      <c r="D6220" t="s">
        <v>886</v>
      </c>
      <c r="E6220" t="s">
        <v>887</v>
      </c>
      <c r="G6220" s="6" t="s">
        <v>88</v>
      </c>
      <c r="H6220" t="s">
        <v>100</v>
      </c>
      <c r="I6220" t="s">
        <v>45</v>
      </c>
      <c r="J6220" t="s">
        <v>93</v>
      </c>
      <c r="K6220">
        <v>2</v>
      </c>
      <c r="L6220">
        <v>85</v>
      </c>
      <c r="M6220" t="s">
        <v>888</v>
      </c>
      <c r="N6220">
        <v>85</v>
      </c>
      <c r="P6220" cm="1">
        <f t="array" ref="P6220">IF(Q6220&gt;0,INDEX(Q6220:Q18354,MATCH(TRUE,INDEX(Q6220:Q18354="",,),0)-1),"")</f>
        <v>5</v>
      </c>
      <c r="Q6220">
        <f t="shared" si="144"/>
        <v>4</v>
      </c>
      <c r="R6220">
        <f>IF(P6220="","",0)</f>
        <v>0</v>
      </c>
    </row>
    <row r="6221" spans="1:18" x14ac:dyDescent="0.3">
      <c r="A6221" t="s">
        <v>791</v>
      </c>
      <c r="B6221" s="1">
        <v>38663</v>
      </c>
      <c r="C6221" t="s">
        <v>82</v>
      </c>
      <c r="D6221" t="s">
        <v>886</v>
      </c>
      <c r="E6221" t="s">
        <v>887</v>
      </c>
      <c r="G6221" s="6" t="s">
        <v>88</v>
      </c>
      <c r="H6221" t="s">
        <v>100</v>
      </c>
      <c r="I6221" t="s">
        <v>21</v>
      </c>
      <c r="J6221" t="s">
        <v>73</v>
      </c>
      <c r="K6221">
        <v>20</v>
      </c>
      <c r="L6221">
        <v>4</v>
      </c>
      <c r="M6221" t="s">
        <v>888</v>
      </c>
      <c r="N6221">
        <v>4</v>
      </c>
      <c r="P6221" cm="1">
        <f t="array" ref="P6221">IF(Q6221&gt;0,INDEX(Q6221:Q18355,MATCH(TRUE,INDEX(Q6221:Q18355="",,),0)-1),"")</f>
        <v>5</v>
      </c>
      <c r="Q6221">
        <f t="shared" si="144"/>
        <v>4</v>
      </c>
      <c r="R6221">
        <f>IF(P6221="","",0)</f>
        <v>0</v>
      </c>
    </row>
    <row r="6222" spans="1:18" x14ac:dyDescent="0.3">
      <c r="A6222" t="s">
        <v>791</v>
      </c>
      <c r="B6222" s="1">
        <v>38663</v>
      </c>
      <c r="C6222" t="s">
        <v>82</v>
      </c>
      <c r="D6222" t="s">
        <v>886</v>
      </c>
      <c r="E6222" t="s">
        <v>887</v>
      </c>
      <c r="G6222" s="6" t="s">
        <v>88</v>
      </c>
      <c r="H6222" t="s">
        <v>72</v>
      </c>
      <c r="I6222" t="s">
        <v>21</v>
      </c>
      <c r="J6222" t="s">
        <v>73</v>
      </c>
      <c r="K6222">
        <v>60</v>
      </c>
      <c r="L6222">
        <v>15.25</v>
      </c>
      <c r="M6222" t="s">
        <v>888</v>
      </c>
      <c r="N6222">
        <v>15.25</v>
      </c>
      <c r="P6222" cm="1">
        <f t="array" ref="P6222">IF(Q6222&gt;0,INDEX(Q6222:Q18356,MATCH(TRUE,INDEX(Q6222:Q18356="",,),0)-1),"")</f>
        <v>5</v>
      </c>
      <c r="Q6222">
        <f t="shared" si="144"/>
        <v>4</v>
      </c>
      <c r="R6222">
        <f>IF(P6222="","",0)</f>
        <v>0</v>
      </c>
    </row>
    <row r="6223" spans="1:18" x14ac:dyDescent="0.3">
      <c r="A6223" t="s">
        <v>791</v>
      </c>
      <c r="B6223" s="1">
        <v>38663</v>
      </c>
      <c r="C6223" t="s">
        <v>82</v>
      </c>
      <c r="D6223" t="s">
        <v>886</v>
      </c>
      <c r="E6223" t="s">
        <v>887</v>
      </c>
      <c r="G6223" t="s">
        <v>19</v>
      </c>
      <c r="H6223" t="s">
        <v>72</v>
      </c>
      <c r="I6223" t="s">
        <v>45</v>
      </c>
      <c r="J6223" t="s">
        <v>93</v>
      </c>
      <c r="K6223">
        <v>18</v>
      </c>
      <c r="L6223">
        <v>280</v>
      </c>
      <c r="M6223" t="s">
        <v>297</v>
      </c>
      <c r="N6223">
        <v>390</v>
      </c>
      <c r="P6223" cm="1">
        <f t="array" ref="P6223">IF(Q6223&gt;0,INDEX(Q6223:Q18357,MATCH(TRUE,INDEX(Q6223:Q18357="",,),0)-1),"")</f>
        <v>5</v>
      </c>
      <c r="Q6223">
        <f t="shared" si="144"/>
        <v>5</v>
      </c>
      <c r="R6223">
        <f>IF(P6223="","",0)</f>
        <v>0</v>
      </c>
    </row>
    <row r="6224" spans="1:18" x14ac:dyDescent="0.3">
      <c r="A6224" t="s">
        <v>791</v>
      </c>
      <c r="B6224" s="1">
        <v>38663</v>
      </c>
      <c r="C6224" t="s">
        <v>82</v>
      </c>
      <c r="D6224" t="s">
        <v>886</v>
      </c>
      <c r="E6224" t="s">
        <v>887</v>
      </c>
      <c r="G6224" s="6" t="s">
        <v>88</v>
      </c>
      <c r="H6224" t="s">
        <v>100</v>
      </c>
      <c r="I6224" t="s">
        <v>45</v>
      </c>
      <c r="J6224" t="s">
        <v>93</v>
      </c>
      <c r="K6224">
        <v>2</v>
      </c>
      <c r="L6224">
        <v>85</v>
      </c>
      <c r="M6224" t="s">
        <v>297</v>
      </c>
      <c r="N6224">
        <v>85</v>
      </c>
      <c r="P6224" cm="1">
        <f t="array" ref="P6224">IF(Q6224&gt;0,INDEX(Q6224:Q18358,MATCH(TRUE,INDEX(Q6224:Q18358="",,),0)-1),"")</f>
        <v>5</v>
      </c>
      <c r="Q6224">
        <f t="shared" si="144"/>
        <v>5</v>
      </c>
      <c r="R6224">
        <f>IF(P6224="","",0)</f>
        <v>0</v>
      </c>
    </row>
    <row r="6225" spans="1:18" x14ac:dyDescent="0.3">
      <c r="A6225" t="s">
        <v>791</v>
      </c>
      <c r="B6225" s="1">
        <v>38663</v>
      </c>
      <c r="C6225" t="s">
        <v>82</v>
      </c>
      <c r="D6225" t="s">
        <v>886</v>
      </c>
      <c r="E6225" t="s">
        <v>887</v>
      </c>
      <c r="G6225" s="6" t="s">
        <v>88</v>
      </c>
      <c r="H6225" t="s">
        <v>100</v>
      </c>
      <c r="I6225" t="s">
        <v>21</v>
      </c>
      <c r="J6225" t="s">
        <v>73</v>
      </c>
      <c r="K6225">
        <v>20</v>
      </c>
      <c r="L6225">
        <v>4</v>
      </c>
      <c r="M6225" t="s">
        <v>297</v>
      </c>
      <c r="N6225">
        <v>4</v>
      </c>
      <c r="P6225" cm="1">
        <f t="array" ref="P6225">IF(Q6225&gt;0,INDEX(Q6225:Q18359,MATCH(TRUE,INDEX(Q6225:Q18359="",,),0)-1),"")</f>
        <v>5</v>
      </c>
      <c r="Q6225">
        <f t="shared" si="144"/>
        <v>5</v>
      </c>
      <c r="R6225">
        <f>IF(P6225="","",0)</f>
        <v>0</v>
      </c>
    </row>
    <row r="6226" spans="1:18" x14ac:dyDescent="0.3">
      <c r="A6226" t="s">
        <v>791</v>
      </c>
      <c r="B6226" s="1">
        <v>38663</v>
      </c>
      <c r="C6226" t="s">
        <v>82</v>
      </c>
      <c r="D6226" t="s">
        <v>886</v>
      </c>
      <c r="E6226" t="s">
        <v>887</v>
      </c>
      <c r="G6226" s="6" t="s">
        <v>88</v>
      </c>
      <c r="H6226" t="s">
        <v>72</v>
      </c>
      <c r="I6226" t="s">
        <v>21</v>
      </c>
      <c r="J6226" t="s">
        <v>73</v>
      </c>
      <c r="K6226">
        <v>60</v>
      </c>
      <c r="L6226">
        <v>15.25</v>
      </c>
      <c r="M6226" t="s">
        <v>297</v>
      </c>
      <c r="N6226">
        <v>15.25</v>
      </c>
      <c r="P6226" cm="1">
        <f t="array" ref="P6226">IF(Q6226&gt;0,INDEX(Q6226:Q18360,MATCH(TRUE,INDEX(Q6226:Q18360="",,),0)-1),"")</f>
        <v>5</v>
      </c>
      <c r="Q6226">
        <f t="shared" si="144"/>
        <v>5</v>
      </c>
      <c r="R6226">
        <f>IF(P6226="","",0)</f>
        <v>0</v>
      </c>
    </row>
    <row r="6227" spans="1:18" x14ac:dyDescent="0.3">
      <c r="P6227" t="str" cm="1">
        <f t="array" ref="P6227">IF(Q6227&gt;0,INDEX(Q6227:Q18361,MATCH(TRUE,INDEX(Q6227:Q18361="",,),0)-1),"")</f>
        <v/>
      </c>
      <c r="R6227" t="str">
        <f>IF(P6227="","",0)</f>
        <v/>
      </c>
    </row>
    <row r="6228" spans="1:18" x14ac:dyDescent="0.3">
      <c r="A6228" t="s">
        <v>791</v>
      </c>
      <c r="B6228" s="1">
        <v>38642</v>
      </c>
      <c r="C6228" t="s">
        <v>82</v>
      </c>
      <c r="D6228" t="s">
        <v>889</v>
      </c>
      <c r="E6228" t="s">
        <v>890</v>
      </c>
      <c r="G6228" t="s">
        <v>19</v>
      </c>
      <c r="H6228" t="s">
        <v>128</v>
      </c>
      <c r="I6228" t="s">
        <v>21</v>
      </c>
      <c r="J6228" t="s">
        <v>73</v>
      </c>
      <c r="K6228">
        <v>534.4</v>
      </c>
      <c r="L6228">
        <v>26.5</v>
      </c>
      <c r="M6228" t="s">
        <v>836</v>
      </c>
      <c r="N6228">
        <v>38.5</v>
      </c>
      <c r="O6228" t="s">
        <v>24</v>
      </c>
      <c r="P6228" cm="1">
        <f t="array" ref="P6228">IF(Q6228&gt;0,INDEX(Q6228:Q18362,MATCH(TRUE,INDEX(Q6228:Q18362="",,),0)-1),"")</f>
        <v>6</v>
      </c>
      <c r="Q6228">
        <f>INT((ROW()-6228)/4)+1</f>
        <v>1</v>
      </c>
      <c r="R6228">
        <f>IF(P6228="","",0)</f>
        <v>0</v>
      </c>
    </row>
    <row r="6229" spans="1:18" x14ac:dyDescent="0.3">
      <c r="A6229" t="s">
        <v>791</v>
      </c>
      <c r="B6229" s="1">
        <v>38642</v>
      </c>
      <c r="C6229" t="s">
        <v>82</v>
      </c>
      <c r="D6229" t="s">
        <v>889</v>
      </c>
      <c r="E6229" t="s">
        <v>890</v>
      </c>
      <c r="G6229" t="s">
        <v>19</v>
      </c>
      <c r="H6229" t="s">
        <v>418</v>
      </c>
      <c r="I6229" t="s">
        <v>21</v>
      </c>
      <c r="J6229" t="s">
        <v>73</v>
      </c>
      <c r="K6229">
        <v>117.4</v>
      </c>
      <c r="L6229">
        <v>23.5</v>
      </c>
      <c r="M6229" t="s">
        <v>836</v>
      </c>
      <c r="N6229">
        <v>70</v>
      </c>
      <c r="O6229" t="s">
        <v>24</v>
      </c>
      <c r="P6229" cm="1">
        <f t="array" ref="P6229">IF(Q6229&gt;0,INDEX(Q6229:Q18363,MATCH(TRUE,INDEX(Q6229:Q18363="",,),0)-1),"")</f>
        <v>6</v>
      </c>
      <c r="Q6229">
        <f t="shared" ref="Q6229:Q6251" si="145">INT((ROW()-6228)/4)+1</f>
        <v>1</v>
      </c>
      <c r="R6229">
        <f>IF(P6229="","",0)</f>
        <v>0</v>
      </c>
    </row>
    <row r="6230" spans="1:18" x14ac:dyDescent="0.3">
      <c r="A6230" t="s">
        <v>791</v>
      </c>
      <c r="B6230" s="1">
        <v>38642</v>
      </c>
      <c r="C6230" t="s">
        <v>82</v>
      </c>
      <c r="D6230" t="s">
        <v>889</v>
      </c>
      <c r="E6230" t="s">
        <v>890</v>
      </c>
      <c r="G6230" t="s">
        <v>19</v>
      </c>
      <c r="H6230" t="s">
        <v>116</v>
      </c>
      <c r="I6230" t="s">
        <v>21</v>
      </c>
      <c r="J6230" t="s">
        <v>73</v>
      </c>
      <c r="K6230">
        <v>138.6</v>
      </c>
      <c r="L6230">
        <v>20.350000000000001</v>
      </c>
      <c r="M6230" t="s">
        <v>836</v>
      </c>
      <c r="N6230">
        <v>33.33</v>
      </c>
      <c r="O6230" t="s">
        <v>24</v>
      </c>
      <c r="P6230" cm="1">
        <f t="array" ref="P6230">IF(Q6230&gt;0,INDEX(Q6230:Q18364,MATCH(TRUE,INDEX(Q6230:Q18364="",,),0)-1),"")</f>
        <v>6</v>
      </c>
      <c r="Q6230">
        <f t="shared" si="145"/>
        <v>1</v>
      </c>
      <c r="R6230">
        <f>IF(P6230="","",0)</f>
        <v>0</v>
      </c>
    </row>
    <row r="6231" spans="1:18" x14ac:dyDescent="0.3">
      <c r="A6231" t="s">
        <v>791</v>
      </c>
      <c r="B6231" s="1">
        <v>38642</v>
      </c>
      <c r="C6231" t="s">
        <v>82</v>
      </c>
      <c r="D6231" t="s">
        <v>889</v>
      </c>
      <c r="E6231" t="s">
        <v>890</v>
      </c>
      <c r="G6231" s="6" t="s">
        <v>88</v>
      </c>
      <c r="H6231" t="s">
        <v>265</v>
      </c>
      <c r="I6231" t="s">
        <v>21</v>
      </c>
      <c r="J6231" t="s">
        <v>73</v>
      </c>
      <c r="K6231">
        <v>40.200000000000003</v>
      </c>
      <c r="L6231">
        <v>26.75</v>
      </c>
      <c r="M6231" t="s">
        <v>836</v>
      </c>
      <c r="N6231">
        <v>26.75</v>
      </c>
      <c r="O6231" t="s">
        <v>24</v>
      </c>
      <c r="P6231" cm="1">
        <f t="array" ref="P6231">IF(Q6231&gt;0,INDEX(Q6231:Q18365,MATCH(TRUE,INDEX(Q6231:Q18365="",,),0)-1),"")</f>
        <v>6</v>
      </c>
      <c r="Q6231">
        <f t="shared" si="145"/>
        <v>1</v>
      </c>
      <c r="R6231">
        <f>IF(P6231="","",0)</f>
        <v>0</v>
      </c>
    </row>
    <row r="6232" spans="1:18" x14ac:dyDescent="0.3">
      <c r="A6232" t="s">
        <v>791</v>
      </c>
      <c r="B6232" s="1">
        <v>38642</v>
      </c>
      <c r="C6232" t="s">
        <v>82</v>
      </c>
      <c r="D6232" t="s">
        <v>889</v>
      </c>
      <c r="E6232" t="s">
        <v>890</v>
      </c>
      <c r="G6232" t="s">
        <v>19</v>
      </c>
      <c r="H6232" t="s">
        <v>128</v>
      </c>
      <c r="I6232" t="s">
        <v>21</v>
      </c>
      <c r="J6232" t="s">
        <v>73</v>
      </c>
      <c r="K6232">
        <v>534.4</v>
      </c>
      <c r="L6232">
        <v>26.5</v>
      </c>
      <c r="M6232" t="s">
        <v>519</v>
      </c>
      <c r="N6232">
        <v>26.5</v>
      </c>
      <c r="P6232" cm="1">
        <f t="array" ref="P6232">IF(Q6232&gt;0,INDEX(Q6232:Q18366,MATCH(TRUE,INDEX(Q6232:Q18366="",,),0)-1),"")</f>
        <v>6</v>
      </c>
      <c r="Q6232">
        <f t="shared" si="145"/>
        <v>2</v>
      </c>
      <c r="R6232">
        <f>IF(P6232="","",0)</f>
        <v>0</v>
      </c>
    </row>
    <row r="6233" spans="1:18" x14ac:dyDescent="0.3">
      <c r="A6233" t="s">
        <v>791</v>
      </c>
      <c r="B6233" s="1">
        <v>38642</v>
      </c>
      <c r="C6233" t="s">
        <v>82</v>
      </c>
      <c r="D6233" t="s">
        <v>889</v>
      </c>
      <c r="E6233" t="s">
        <v>890</v>
      </c>
      <c r="G6233" t="s">
        <v>19</v>
      </c>
      <c r="H6233" t="s">
        <v>418</v>
      </c>
      <c r="I6233" t="s">
        <v>21</v>
      </c>
      <c r="J6233" t="s">
        <v>73</v>
      </c>
      <c r="K6233">
        <v>117.4</v>
      </c>
      <c r="L6233">
        <v>23.5</v>
      </c>
      <c r="M6233" t="s">
        <v>519</v>
      </c>
      <c r="N6233">
        <v>23.5</v>
      </c>
      <c r="P6233" cm="1">
        <f t="array" ref="P6233">IF(Q6233&gt;0,INDEX(Q6233:Q18367,MATCH(TRUE,INDEX(Q6233:Q18367="",,),0)-1),"")</f>
        <v>6</v>
      </c>
      <c r="Q6233">
        <f t="shared" si="145"/>
        <v>2</v>
      </c>
      <c r="R6233">
        <f>IF(P6233="","",0)</f>
        <v>0</v>
      </c>
    </row>
    <row r="6234" spans="1:18" x14ac:dyDescent="0.3">
      <c r="A6234" t="s">
        <v>791</v>
      </c>
      <c r="B6234" s="1">
        <v>38642</v>
      </c>
      <c r="C6234" t="s">
        <v>82</v>
      </c>
      <c r="D6234" t="s">
        <v>889</v>
      </c>
      <c r="E6234" t="s">
        <v>890</v>
      </c>
      <c r="G6234" t="s">
        <v>19</v>
      </c>
      <c r="H6234" t="s">
        <v>116</v>
      </c>
      <c r="I6234" t="s">
        <v>21</v>
      </c>
      <c r="J6234" t="s">
        <v>73</v>
      </c>
      <c r="K6234">
        <v>138.6</v>
      </c>
      <c r="L6234">
        <v>20.350000000000001</v>
      </c>
      <c r="M6234" t="s">
        <v>519</v>
      </c>
      <c r="N6234">
        <v>92.66</v>
      </c>
      <c r="P6234" cm="1">
        <f t="array" ref="P6234">IF(Q6234&gt;0,INDEX(Q6234:Q18368,MATCH(TRUE,INDEX(Q6234:Q18368="",,),0)-1),"")</f>
        <v>6</v>
      </c>
      <c r="Q6234">
        <f t="shared" si="145"/>
        <v>2</v>
      </c>
      <c r="R6234">
        <f>IF(P6234="","",0)</f>
        <v>0</v>
      </c>
    </row>
    <row r="6235" spans="1:18" x14ac:dyDescent="0.3">
      <c r="A6235" t="s">
        <v>791</v>
      </c>
      <c r="B6235" s="1">
        <v>38642</v>
      </c>
      <c r="C6235" t="s">
        <v>82</v>
      </c>
      <c r="D6235" t="s">
        <v>889</v>
      </c>
      <c r="E6235" t="s">
        <v>890</v>
      </c>
      <c r="G6235" s="6" t="s">
        <v>88</v>
      </c>
      <c r="H6235" t="s">
        <v>265</v>
      </c>
      <c r="I6235" t="s">
        <v>21</v>
      </c>
      <c r="J6235" t="s">
        <v>73</v>
      </c>
      <c r="K6235">
        <v>40.200000000000003</v>
      </c>
      <c r="L6235">
        <v>26.75</v>
      </c>
      <c r="M6235" t="s">
        <v>519</v>
      </c>
      <c r="N6235">
        <v>26.75</v>
      </c>
      <c r="P6235" cm="1">
        <f t="array" ref="P6235">IF(Q6235&gt;0,INDEX(Q6235:Q18369,MATCH(TRUE,INDEX(Q6235:Q18369="",,),0)-1),"")</f>
        <v>6</v>
      </c>
      <c r="Q6235">
        <f t="shared" si="145"/>
        <v>2</v>
      </c>
      <c r="R6235">
        <f>IF(P6235="","",0)</f>
        <v>0</v>
      </c>
    </row>
    <row r="6236" spans="1:18" x14ac:dyDescent="0.3">
      <c r="A6236" t="s">
        <v>791</v>
      </c>
      <c r="B6236" s="1">
        <v>38642</v>
      </c>
      <c r="C6236" t="s">
        <v>82</v>
      </c>
      <c r="D6236" t="s">
        <v>889</v>
      </c>
      <c r="E6236" t="s">
        <v>890</v>
      </c>
      <c r="G6236" t="s">
        <v>19</v>
      </c>
      <c r="H6236" t="s">
        <v>128</v>
      </c>
      <c r="I6236" t="s">
        <v>21</v>
      </c>
      <c r="J6236" t="s">
        <v>73</v>
      </c>
      <c r="K6236">
        <v>534.4</v>
      </c>
      <c r="L6236">
        <v>26.5</v>
      </c>
      <c r="M6236" t="s">
        <v>794</v>
      </c>
      <c r="N6236">
        <v>32.5</v>
      </c>
      <c r="P6236" cm="1">
        <f t="array" ref="P6236">IF(Q6236&gt;0,INDEX(Q6236:Q18370,MATCH(TRUE,INDEX(Q6236:Q18370="",,),0)-1),"")</f>
        <v>6</v>
      </c>
      <c r="Q6236">
        <f t="shared" si="145"/>
        <v>3</v>
      </c>
      <c r="R6236">
        <f>IF(P6236="","",0)</f>
        <v>0</v>
      </c>
    </row>
    <row r="6237" spans="1:18" x14ac:dyDescent="0.3">
      <c r="A6237" t="s">
        <v>791</v>
      </c>
      <c r="B6237" s="1">
        <v>38642</v>
      </c>
      <c r="C6237" t="s">
        <v>82</v>
      </c>
      <c r="D6237" t="s">
        <v>889</v>
      </c>
      <c r="E6237" t="s">
        <v>890</v>
      </c>
      <c r="G6237" t="s">
        <v>19</v>
      </c>
      <c r="H6237" t="s">
        <v>418</v>
      </c>
      <c r="I6237" t="s">
        <v>21</v>
      </c>
      <c r="J6237" t="s">
        <v>73</v>
      </c>
      <c r="K6237">
        <v>117.4</v>
      </c>
      <c r="L6237">
        <v>23.5</v>
      </c>
      <c r="M6237" t="s">
        <v>794</v>
      </c>
      <c r="N6237">
        <v>28.5</v>
      </c>
      <c r="P6237" cm="1">
        <f t="array" ref="P6237">IF(Q6237&gt;0,INDEX(Q6237:Q18371,MATCH(TRUE,INDEX(Q6237:Q18371="",,),0)-1),"")</f>
        <v>6</v>
      </c>
      <c r="Q6237">
        <f t="shared" si="145"/>
        <v>3</v>
      </c>
      <c r="R6237">
        <f>IF(P6237="","",0)</f>
        <v>0</v>
      </c>
    </row>
    <row r="6238" spans="1:18" x14ac:dyDescent="0.3">
      <c r="A6238" t="s">
        <v>791</v>
      </c>
      <c r="B6238" s="1">
        <v>38642</v>
      </c>
      <c r="C6238" t="s">
        <v>82</v>
      </c>
      <c r="D6238" t="s">
        <v>889</v>
      </c>
      <c r="E6238" t="s">
        <v>890</v>
      </c>
      <c r="G6238" t="s">
        <v>19</v>
      </c>
      <c r="H6238" t="s">
        <v>116</v>
      </c>
      <c r="I6238" t="s">
        <v>21</v>
      </c>
      <c r="J6238" t="s">
        <v>73</v>
      </c>
      <c r="K6238">
        <v>138.6</v>
      </c>
      <c r="L6238">
        <v>20.350000000000001</v>
      </c>
      <c r="M6238" t="s">
        <v>794</v>
      </c>
      <c r="N6238">
        <v>29</v>
      </c>
      <c r="P6238" cm="1">
        <f t="array" ref="P6238">IF(Q6238&gt;0,INDEX(Q6238:Q18372,MATCH(TRUE,INDEX(Q6238:Q18372="",,),0)-1),"")</f>
        <v>6</v>
      </c>
      <c r="Q6238">
        <f t="shared" si="145"/>
        <v>3</v>
      </c>
      <c r="R6238">
        <f>IF(P6238="","",0)</f>
        <v>0</v>
      </c>
    </row>
    <row r="6239" spans="1:18" x14ac:dyDescent="0.3">
      <c r="A6239" t="s">
        <v>791</v>
      </c>
      <c r="B6239" s="1">
        <v>38642</v>
      </c>
      <c r="C6239" t="s">
        <v>82</v>
      </c>
      <c r="D6239" t="s">
        <v>889</v>
      </c>
      <c r="E6239" t="s">
        <v>890</v>
      </c>
      <c r="G6239" s="6" t="s">
        <v>88</v>
      </c>
      <c r="H6239" t="s">
        <v>265</v>
      </c>
      <c r="I6239" t="s">
        <v>21</v>
      </c>
      <c r="J6239" t="s">
        <v>73</v>
      </c>
      <c r="K6239">
        <v>40.200000000000003</v>
      </c>
      <c r="L6239">
        <v>26.75</v>
      </c>
      <c r="M6239" t="s">
        <v>794</v>
      </c>
      <c r="N6239">
        <v>26.75</v>
      </c>
      <c r="P6239" cm="1">
        <f t="array" ref="P6239">IF(Q6239&gt;0,INDEX(Q6239:Q18373,MATCH(TRUE,INDEX(Q6239:Q18373="",,),0)-1),"")</f>
        <v>6</v>
      </c>
      <c r="Q6239">
        <f t="shared" si="145"/>
        <v>3</v>
      </c>
      <c r="R6239">
        <f>IF(P6239="","",0)</f>
        <v>0</v>
      </c>
    </row>
    <row r="6240" spans="1:18" x14ac:dyDescent="0.3">
      <c r="A6240" t="s">
        <v>791</v>
      </c>
      <c r="B6240" s="1">
        <v>38642</v>
      </c>
      <c r="C6240" t="s">
        <v>82</v>
      </c>
      <c r="D6240" t="s">
        <v>889</v>
      </c>
      <c r="E6240" t="s">
        <v>890</v>
      </c>
      <c r="G6240" t="s">
        <v>19</v>
      </c>
      <c r="H6240" t="s">
        <v>128</v>
      </c>
      <c r="I6240" t="s">
        <v>21</v>
      </c>
      <c r="J6240" t="s">
        <v>73</v>
      </c>
      <c r="K6240">
        <v>534.4</v>
      </c>
      <c r="L6240">
        <v>26.5</v>
      </c>
      <c r="M6240" t="s">
        <v>276</v>
      </c>
      <c r="N6240">
        <v>33.17</v>
      </c>
      <c r="P6240" cm="1">
        <f t="array" ref="P6240">IF(Q6240&gt;0,INDEX(Q6240:Q18374,MATCH(TRUE,INDEX(Q6240:Q18374="",,),0)-1),"")</f>
        <v>6</v>
      </c>
      <c r="Q6240">
        <f t="shared" si="145"/>
        <v>4</v>
      </c>
      <c r="R6240">
        <f>IF(P6240="","",0)</f>
        <v>0</v>
      </c>
    </row>
    <row r="6241" spans="1:18" x14ac:dyDescent="0.3">
      <c r="A6241" t="s">
        <v>791</v>
      </c>
      <c r="B6241" s="1">
        <v>38642</v>
      </c>
      <c r="C6241" t="s">
        <v>82</v>
      </c>
      <c r="D6241" t="s">
        <v>889</v>
      </c>
      <c r="E6241" t="s">
        <v>890</v>
      </c>
      <c r="G6241" t="s">
        <v>19</v>
      </c>
      <c r="H6241" t="s">
        <v>418</v>
      </c>
      <c r="I6241" t="s">
        <v>21</v>
      </c>
      <c r="J6241" t="s">
        <v>73</v>
      </c>
      <c r="K6241">
        <v>117.4</v>
      </c>
      <c r="L6241">
        <v>23.5</v>
      </c>
      <c r="M6241" t="s">
        <v>276</v>
      </c>
      <c r="N6241">
        <v>24.8</v>
      </c>
      <c r="P6241" cm="1">
        <f t="array" ref="P6241">IF(Q6241&gt;0,INDEX(Q6241:Q18375,MATCH(TRUE,INDEX(Q6241:Q18375="",,),0)-1),"")</f>
        <v>6</v>
      </c>
      <c r="Q6241">
        <f t="shared" si="145"/>
        <v>4</v>
      </c>
      <c r="R6241">
        <f>IF(P6241="","",0)</f>
        <v>0</v>
      </c>
    </row>
    <row r="6242" spans="1:18" x14ac:dyDescent="0.3">
      <c r="A6242" t="s">
        <v>791</v>
      </c>
      <c r="B6242" s="1">
        <v>38642</v>
      </c>
      <c r="C6242" t="s">
        <v>82</v>
      </c>
      <c r="D6242" t="s">
        <v>889</v>
      </c>
      <c r="E6242" t="s">
        <v>890</v>
      </c>
      <c r="G6242" t="s">
        <v>19</v>
      </c>
      <c r="H6242" t="s">
        <v>116</v>
      </c>
      <c r="I6242" t="s">
        <v>21</v>
      </c>
      <c r="J6242" t="s">
        <v>73</v>
      </c>
      <c r="K6242">
        <v>138.6</v>
      </c>
      <c r="L6242">
        <v>20.350000000000001</v>
      </c>
      <c r="M6242" t="s">
        <v>276</v>
      </c>
      <c r="N6242">
        <v>26.18</v>
      </c>
      <c r="P6242" cm="1">
        <f t="array" ref="P6242">IF(Q6242&gt;0,INDEX(Q6242:Q18376,MATCH(TRUE,INDEX(Q6242:Q18376="",,),0)-1),"")</f>
        <v>6</v>
      </c>
      <c r="Q6242">
        <f t="shared" si="145"/>
        <v>4</v>
      </c>
      <c r="R6242">
        <f>IF(P6242="","",0)</f>
        <v>0</v>
      </c>
    </row>
    <row r="6243" spans="1:18" x14ac:dyDescent="0.3">
      <c r="A6243" t="s">
        <v>791</v>
      </c>
      <c r="B6243" s="1">
        <v>38642</v>
      </c>
      <c r="C6243" t="s">
        <v>82</v>
      </c>
      <c r="D6243" t="s">
        <v>889</v>
      </c>
      <c r="E6243" t="s">
        <v>890</v>
      </c>
      <c r="G6243" s="6" t="s">
        <v>88</v>
      </c>
      <c r="H6243" t="s">
        <v>265</v>
      </c>
      <c r="I6243" t="s">
        <v>21</v>
      </c>
      <c r="J6243" t="s">
        <v>73</v>
      </c>
      <c r="K6243">
        <v>40.200000000000003</v>
      </c>
      <c r="L6243">
        <v>26.75</v>
      </c>
      <c r="M6243" t="s">
        <v>276</v>
      </c>
      <c r="N6243">
        <v>26.75</v>
      </c>
      <c r="P6243" cm="1">
        <f t="array" ref="P6243">IF(Q6243&gt;0,INDEX(Q6243:Q18377,MATCH(TRUE,INDEX(Q6243:Q18377="",,),0)-1),"")</f>
        <v>6</v>
      </c>
      <c r="Q6243">
        <f t="shared" si="145"/>
        <v>4</v>
      </c>
      <c r="R6243">
        <f>IF(P6243="","",0)</f>
        <v>0</v>
      </c>
    </row>
    <row r="6244" spans="1:18" x14ac:dyDescent="0.3">
      <c r="A6244" t="s">
        <v>791</v>
      </c>
      <c r="B6244" s="1">
        <v>38642</v>
      </c>
      <c r="C6244" t="s">
        <v>82</v>
      </c>
      <c r="D6244" t="s">
        <v>889</v>
      </c>
      <c r="E6244" t="s">
        <v>890</v>
      </c>
      <c r="G6244" t="s">
        <v>19</v>
      </c>
      <c r="H6244" t="s">
        <v>128</v>
      </c>
      <c r="I6244" t="s">
        <v>21</v>
      </c>
      <c r="J6244" t="s">
        <v>73</v>
      </c>
      <c r="K6244">
        <v>534.4</v>
      </c>
      <c r="L6244">
        <v>26.5</v>
      </c>
      <c r="M6244" t="s">
        <v>297</v>
      </c>
      <c r="N6244">
        <v>31.4</v>
      </c>
      <c r="P6244" cm="1">
        <f t="array" ref="P6244">IF(Q6244&gt;0,INDEX(Q6244:Q18378,MATCH(TRUE,INDEX(Q6244:Q18378="",,),0)-1),"")</f>
        <v>6</v>
      </c>
      <c r="Q6244">
        <f t="shared" si="145"/>
        <v>5</v>
      </c>
      <c r="R6244">
        <f>IF(P6244="","",0)</f>
        <v>0</v>
      </c>
    </row>
    <row r="6245" spans="1:18" x14ac:dyDescent="0.3">
      <c r="A6245" t="s">
        <v>791</v>
      </c>
      <c r="B6245" s="1">
        <v>38642</v>
      </c>
      <c r="C6245" t="s">
        <v>82</v>
      </c>
      <c r="D6245" t="s">
        <v>889</v>
      </c>
      <c r="E6245" t="s">
        <v>890</v>
      </c>
      <c r="G6245" t="s">
        <v>19</v>
      </c>
      <c r="H6245" t="s">
        <v>418</v>
      </c>
      <c r="I6245" t="s">
        <v>21</v>
      </c>
      <c r="J6245" t="s">
        <v>73</v>
      </c>
      <c r="K6245">
        <v>117.4</v>
      </c>
      <c r="L6245">
        <v>23.5</v>
      </c>
      <c r="M6245" t="s">
        <v>297</v>
      </c>
      <c r="N6245">
        <v>27.6</v>
      </c>
      <c r="P6245" cm="1">
        <f t="array" ref="P6245">IF(Q6245&gt;0,INDEX(Q6245:Q18379,MATCH(TRUE,INDEX(Q6245:Q18379="",,),0)-1),"")</f>
        <v>6</v>
      </c>
      <c r="Q6245">
        <f t="shared" si="145"/>
        <v>5</v>
      </c>
      <c r="R6245">
        <f>IF(P6245="","",0)</f>
        <v>0</v>
      </c>
    </row>
    <row r="6246" spans="1:18" x14ac:dyDescent="0.3">
      <c r="A6246" t="s">
        <v>791</v>
      </c>
      <c r="B6246" s="1">
        <v>38642</v>
      </c>
      <c r="C6246" t="s">
        <v>82</v>
      </c>
      <c r="D6246" t="s">
        <v>889</v>
      </c>
      <c r="E6246" t="s">
        <v>890</v>
      </c>
      <c r="G6246" t="s">
        <v>19</v>
      </c>
      <c r="H6246" t="s">
        <v>116</v>
      </c>
      <c r="I6246" t="s">
        <v>21</v>
      </c>
      <c r="J6246" t="s">
        <v>73</v>
      </c>
      <c r="K6246">
        <v>138.6</v>
      </c>
      <c r="L6246">
        <v>20.350000000000001</v>
      </c>
      <c r="M6246" t="s">
        <v>297</v>
      </c>
      <c r="N6246">
        <v>24.1</v>
      </c>
      <c r="P6246" cm="1">
        <f t="array" ref="P6246">IF(Q6246&gt;0,INDEX(Q6246:Q18380,MATCH(TRUE,INDEX(Q6246:Q18380="",,),0)-1),"")</f>
        <v>6</v>
      </c>
      <c r="Q6246">
        <f t="shared" si="145"/>
        <v>5</v>
      </c>
      <c r="R6246">
        <f>IF(P6246="","",0)</f>
        <v>0</v>
      </c>
    </row>
    <row r="6247" spans="1:18" x14ac:dyDescent="0.3">
      <c r="A6247" t="s">
        <v>791</v>
      </c>
      <c r="B6247" s="1">
        <v>38642</v>
      </c>
      <c r="C6247" t="s">
        <v>82</v>
      </c>
      <c r="D6247" t="s">
        <v>889</v>
      </c>
      <c r="E6247" t="s">
        <v>890</v>
      </c>
      <c r="G6247" s="6" t="s">
        <v>88</v>
      </c>
      <c r="H6247" t="s">
        <v>265</v>
      </c>
      <c r="I6247" t="s">
        <v>21</v>
      </c>
      <c r="J6247" t="s">
        <v>73</v>
      </c>
      <c r="K6247">
        <v>40.200000000000003</v>
      </c>
      <c r="L6247">
        <v>26.75</v>
      </c>
      <c r="M6247" t="s">
        <v>297</v>
      </c>
      <c r="N6247">
        <v>26.75</v>
      </c>
      <c r="P6247" cm="1">
        <f t="array" ref="P6247">IF(Q6247&gt;0,INDEX(Q6247:Q18381,MATCH(TRUE,INDEX(Q6247:Q18381="",,),0)-1),"")</f>
        <v>6</v>
      </c>
      <c r="Q6247">
        <f t="shared" si="145"/>
        <v>5</v>
      </c>
      <c r="R6247">
        <f>IF(P6247="","",0)</f>
        <v>0</v>
      </c>
    </row>
    <row r="6248" spans="1:18" x14ac:dyDescent="0.3">
      <c r="A6248" t="s">
        <v>791</v>
      </c>
      <c r="B6248" s="1">
        <v>38642</v>
      </c>
      <c r="C6248" t="s">
        <v>82</v>
      </c>
      <c r="D6248" t="s">
        <v>889</v>
      </c>
      <c r="E6248" t="s">
        <v>890</v>
      </c>
      <c r="G6248" t="s">
        <v>19</v>
      </c>
      <c r="H6248" t="s">
        <v>128</v>
      </c>
      <c r="I6248" t="s">
        <v>21</v>
      </c>
      <c r="J6248" t="s">
        <v>73</v>
      </c>
      <c r="K6248">
        <v>534.4</v>
      </c>
      <c r="L6248">
        <v>26.5</v>
      </c>
      <c r="M6248" t="s">
        <v>445</v>
      </c>
      <c r="N6248">
        <v>29</v>
      </c>
      <c r="P6248" cm="1">
        <f t="array" ref="P6248">IF(Q6248&gt;0,INDEX(Q6248:Q18382,MATCH(TRUE,INDEX(Q6248:Q18382="",,),0)-1),"")</f>
        <v>6</v>
      </c>
      <c r="Q6248">
        <f t="shared" si="145"/>
        <v>6</v>
      </c>
      <c r="R6248">
        <f>IF(P6248="","",0)</f>
        <v>0</v>
      </c>
    </row>
    <row r="6249" spans="1:18" x14ac:dyDescent="0.3">
      <c r="A6249" t="s">
        <v>791</v>
      </c>
      <c r="B6249" s="1">
        <v>38642</v>
      </c>
      <c r="C6249" t="s">
        <v>82</v>
      </c>
      <c r="D6249" t="s">
        <v>889</v>
      </c>
      <c r="E6249" t="s">
        <v>890</v>
      </c>
      <c r="G6249" t="s">
        <v>19</v>
      </c>
      <c r="H6249" t="s">
        <v>418</v>
      </c>
      <c r="I6249" t="s">
        <v>21</v>
      </c>
      <c r="J6249" t="s">
        <v>73</v>
      </c>
      <c r="K6249">
        <v>117.4</v>
      </c>
      <c r="L6249">
        <v>23.5</v>
      </c>
      <c r="M6249" t="s">
        <v>445</v>
      </c>
      <c r="N6249">
        <v>25</v>
      </c>
      <c r="P6249" cm="1">
        <f t="array" ref="P6249">IF(Q6249&gt;0,INDEX(Q6249:Q18383,MATCH(TRUE,INDEX(Q6249:Q18383="",,),0)-1),"")</f>
        <v>6</v>
      </c>
      <c r="Q6249">
        <f t="shared" si="145"/>
        <v>6</v>
      </c>
      <c r="R6249">
        <f>IF(P6249="","",0)</f>
        <v>0</v>
      </c>
    </row>
    <row r="6250" spans="1:18" x14ac:dyDescent="0.3">
      <c r="A6250" t="s">
        <v>791</v>
      </c>
      <c r="B6250" s="1">
        <v>38642</v>
      </c>
      <c r="C6250" t="s">
        <v>82</v>
      </c>
      <c r="D6250" t="s">
        <v>889</v>
      </c>
      <c r="E6250" t="s">
        <v>890</v>
      </c>
      <c r="G6250" t="s">
        <v>19</v>
      </c>
      <c r="H6250" t="s">
        <v>116</v>
      </c>
      <c r="I6250" t="s">
        <v>21</v>
      </c>
      <c r="J6250" t="s">
        <v>73</v>
      </c>
      <c r="K6250">
        <v>138.6</v>
      </c>
      <c r="L6250">
        <v>20.350000000000001</v>
      </c>
      <c r="M6250" t="s">
        <v>445</v>
      </c>
      <c r="N6250">
        <v>25</v>
      </c>
      <c r="P6250" cm="1">
        <f t="array" ref="P6250">IF(Q6250&gt;0,INDEX(Q6250:Q18384,MATCH(TRUE,INDEX(Q6250:Q18384="",,),0)-1),"")</f>
        <v>6</v>
      </c>
      <c r="Q6250">
        <f t="shared" si="145"/>
        <v>6</v>
      </c>
      <c r="R6250">
        <f>IF(P6250="","",0)</f>
        <v>0</v>
      </c>
    </row>
    <row r="6251" spans="1:18" x14ac:dyDescent="0.3">
      <c r="A6251" t="s">
        <v>791</v>
      </c>
      <c r="B6251" s="1">
        <v>38642</v>
      </c>
      <c r="C6251" t="s">
        <v>82</v>
      </c>
      <c r="D6251" t="s">
        <v>889</v>
      </c>
      <c r="E6251" t="s">
        <v>890</v>
      </c>
      <c r="G6251" s="6" t="s">
        <v>88</v>
      </c>
      <c r="H6251" t="s">
        <v>265</v>
      </c>
      <c r="I6251" t="s">
        <v>21</v>
      </c>
      <c r="J6251" t="s">
        <v>73</v>
      </c>
      <c r="K6251">
        <v>40.200000000000003</v>
      </c>
      <c r="L6251">
        <v>26.75</v>
      </c>
      <c r="M6251" t="s">
        <v>445</v>
      </c>
      <c r="N6251">
        <v>26.75</v>
      </c>
      <c r="P6251" cm="1">
        <f t="array" ref="P6251">IF(Q6251&gt;0,INDEX(Q6251:Q18385,MATCH(TRUE,INDEX(Q6251:Q18385="",,),0)-1),"")</f>
        <v>6</v>
      </c>
      <c r="Q6251">
        <f t="shared" si="145"/>
        <v>6</v>
      </c>
      <c r="R6251">
        <f>IF(P6251="","",0)</f>
        <v>0</v>
      </c>
    </row>
    <row r="6252" spans="1:18" x14ac:dyDescent="0.3">
      <c r="P6252" t="str" cm="1">
        <f t="array" ref="P6252">IF(Q6252&gt;0,INDEX(Q6252:Q18386,MATCH(TRUE,INDEX(Q6252:Q18386="",,),0)-1),"")</f>
        <v/>
      </c>
      <c r="R6252" t="str">
        <f>IF(P6252="","",0)</f>
        <v/>
      </c>
    </row>
    <row r="6253" spans="1:18" x14ac:dyDescent="0.3">
      <c r="A6253" t="s">
        <v>791</v>
      </c>
      <c r="B6253" s="1">
        <v>38642</v>
      </c>
      <c r="C6253" t="s">
        <v>82</v>
      </c>
      <c r="D6253" t="s">
        <v>891</v>
      </c>
      <c r="E6253" t="s">
        <v>892</v>
      </c>
      <c r="G6253" t="s">
        <v>19</v>
      </c>
      <c r="H6253" t="s">
        <v>128</v>
      </c>
      <c r="I6253" t="s">
        <v>21</v>
      </c>
      <c r="J6253" t="s">
        <v>73</v>
      </c>
      <c r="K6253">
        <v>336.5</v>
      </c>
      <c r="L6253">
        <v>28.55</v>
      </c>
      <c r="M6253" t="s">
        <v>893</v>
      </c>
      <c r="N6253">
        <v>32.5</v>
      </c>
      <c r="O6253" t="s">
        <v>24</v>
      </c>
      <c r="P6253" cm="1">
        <f t="array" ref="P6253">IF(Q6253&gt;0,INDEX(Q6253:Q18387,MATCH(TRUE,INDEX(Q6253:Q18387="",,),0)-1),"")</f>
        <v>6</v>
      </c>
      <c r="Q6253">
        <f>INT((ROW()-6253)/4)+1</f>
        <v>1</v>
      </c>
      <c r="R6253">
        <f>IF(P6253="","",0)</f>
        <v>0</v>
      </c>
    </row>
    <row r="6254" spans="1:18" x14ac:dyDescent="0.3">
      <c r="A6254" t="s">
        <v>791</v>
      </c>
      <c r="B6254" s="1">
        <v>38642</v>
      </c>
      <c r="C6254" t="s">
        <v>82</v>
      </c>
      <c r="D6254" t="s">
        <v>891</v>
      </c>
      <c r="E6254" t="s">
        <v>892</v>
      </c>
      <c r="G6254" t="s">
        <v>19</v>
      </c>
      <c r="H6254" t="s">
        <v>116</v>
      </c>
      <c r="I6254" t="s">
        <v>21</v>
      </c>
      <c r="J6254" t="s">
        <v>73</v>
      </c>
      <c r="K6254">
        <v>326.3</v>
      </c>
      <c r="L6254">
        <v>21.1</v>
      </c>
      <c r="M6254" t="s">
        <v>893</v>
      </c>
      <c r="N6254">
        <v>57</v>
      </c>
      <c r="O6254" t="s">
        <v>24</v>
      </c>
      <c r="P6254" cm="1">
        <f t="array" ref="P6254">IF(Q6254&gt;0,INDEX(Q6254:Q18388,MATCH(TRUE,INDEX(Q6254:Q18388="",,),0)-1),"")</f>
        <v>6</v>
      </c>
      <c r="Q6254">
        <f t="shared" ref="Q6254:Q6276" si="146">INT((ROW()-6253)/4)+1</f>
        <v>1</v>
      </c>
      <c r="R6254">
        <f>IF(P6254="","",0)</f>
        <v>0</v>
      </c>
    </row>
    <row r="6255" spans="1:18" x14ac:dyDescent="0.3">
      <c r="A6255" t="s">
        <v>791</v>
      </c>
      <c r="B6255" s="1">
        <v>38642</v>
      </c>
      <c r="C6255" t="s">
        <v>82</v>
      </c>
      <c r="D6255" t="s">
        <v>891</v>
      </c>
      <c r="E6255" t="s">
        <v>892</v>
      </c>
      <c r="G6255" t="s">
        <v>19</v>
      </c>
      <c r="H6255" t="s">
        <v>265</v>
      </c>
      <c r="I6255" t="s">
        <v>21</v>
      </c>
      <c r="J6255" t="s">
        <v>73</v>
      </c>
      <c r="K6255">
        <v>95.2</v>
      </c>
      <c r="L6255">
        <v>24.75</v>
      </c>
      <c r="M6255" t="s">
        <v>893</v>
      </c>
      <c r="N6255">
        <v>47</v>
      </c>
      <c r="O6255" t="s">
        <v>24</v>
      </c>
      <c r="P6255" cm="1">
        <f t="array" ref="P6255">IF(Q6255&gt;0,INDEX(Q6255:Q18389,MATCH(TRUE,INDEX(Q6255:Q18389="",,),0)-1),"")</f>
        <v>6</v>
      </c>
      <c r="Q6255">
        <f t="shared" si="146"/>
        <v>1</v>
      </c>
      <c r="R6255">
        <f>IF(P6255="","",0)</f>
        <v>0</v>
      </c>
    </row>
    <row r="6256" spans="1:18" x14ac:dyDescent="0.3">
      <c r="A6256" t="s">
        <v>791</v>
      </c>
      <c r="B6256" s="1">
        <v>38642</v>
      </c>
      <c r="C6256" t="s">
        <v>82</v>
      </c>
      <c r="D6256" t="s">
        <v>891</v>
      </c>
      <c r="E6256" t="s">
        <v>892</v>
      </c>
      <c r="G6256" s="6" t="s">
        <v>88</v>
      </c>
      <c r="H6256" t="s">
        <v>72</v>
      </c>
      <c r="I6256" t="s">
        <v>21</v>
      </c>
      <c r="J6256" t="s">
        <v>73</v>
      </c>
      <c r="K6256">
        <v>63.9</v>
      </c>
      <c r="L6256">
        <v>14.65</v>
      </c>
      <c r="M6256" t="s">
        <v>893</v>
      </c>
      <c r="N6256">
        <v>14.65</v>
      </c>
      <c r="O6256" t="s">
        <v>24</v>
      </c>
      <c r="P6256" cm="1">
        <f t="array" ref="P6256">IF(Q6256&gt;0,INDEX(Q6256:Q18390,MATCH(TRUE,INDEX(Q6256:Q18390="",,),0)-1),"")</f>
        <v>6</v>
      </c>
      <c r="Q6256">
        <f t="shared" si="146"/>
        <v>1</v>
      </c>
      <c r="R6256">
        <f>IF(P6256="","",0)</f>
        <v>0</v>
      </c>
    </row>
    <row r="6257" spans="1:18" x14ac:dyDescent="0.3">
      <c r="A6257" t="s">
        <v>791</v>
      </c>
      <c r="B6257" s="1">
        <v>38642</v>
      </c>
      <c r="C6257" t="s">
        <v>82</v>
      </c>
      <c r="D6257" t="s">
        <v>891</v>
      </c>
      <c r="E6257" t="s">
        <v>892</v>
      </c>
      <c r="G6257" t="s">
        <v>19</v>
      </c>
      <c r="H6257" t="s">
        <v>128</v>
      </c>
      <c r="I6257" t="s">
        <v>21</v>
      </c>
      <c r="J6257" t="s">
        <v>73</v>
      </c>
      <c r="K6257">
        <v>336.5</v>
      </c>
      <c r="L6257">
        <v>28.55</v>
      </c>
      <c r="M6257" t="s">
        <v>519</v>
      </c>
      <c r="N6257">
        <v>28.55</v>
      </c>
      <c r="P6257" cm="1">
        <f t="array" ref="P6257">IF(Q6257&gt;0,INDEX(Q6257:Q18391,MATCH(TRUE,INDEX(Q6257:Q18391="",,),0)-1),"")</f>
        <v>6</v>
      </c>
      <c r="Q6257">
        <f t="shared" si="146"/>
        <v>2</v>
      </c>
      <c r="R6257">
        <f>IF(P6257="","",0)</f>
        <v>0</v>
      </c>
    </row>
    <row r="6258" spans="1:18" x14ac:dyDescent="0.3">
      <c r="A6258" t="s">
        <v>791</v>
      </c>
      <c r="B6258" s="1">
        <v>38642</v>
      </c>
      <c r="C6258" t="s">
        <v>82</v>
      </c>
      <c r="D6258" t="s">
        <v>891</v>
      </c>
      <c r="E6258" t="s">
        <v>892</v>
      </c>
      <c r="G6258" t="s">
        <v>19</v>
      </c>
      <c r="H6258" t="s">
        <v>116</v>
      </c>
      <c r="I6258" t="s">
        <v>21</v>
      </c>
      <c r="J6258" t="s">
        <v>73</v>
      </c>
      <c r="K6258">
        <v>326.3</v>
      </c>
      <c r="L6258">
        <v>21.1</v>
      </c>
      <c r="M6258" t="s">
        <v>519</v>
      </c>
      <c r="N6258">
        <v>64.53</v>
      </c>
      <c r="P6258" cm="1">
        <f t="array" ref="P6258">IF(Q6258&gt;0,INDEX(Q6258:Q18392,MATCH(TRUE,INDEX(Q6258:Q18392="",,),0)-1),"")</f>
        <v>6</v>
      </c>
      <c r="Q6258">
        <f t="shared" si="146"/>
        <v>2</v>
      </c>
      <c r="R6258">
        <f>IF(P6258="","",0)</f>
        <v>0</v>
      </c>
    </row>
    <row r="6259" spans="1:18" x14ac:dyDescent="0.3">
      <c r="A6259" t="s">
        <v>791</v>
      </c>
      <c r="B6259" s="1">
        <v>38642</v>
      </c>
      <c r="C6259" t="s">
        <v>82</v>
      </c>
      <c r="D6259" t="s">
        <v>891</v>
      </c>
      <c r="E6259" t="s">
        <v>892</v>
      </c>
      <c r="G6259" t="s">
        <v>19</v>
      </c>
      <c r="H6259" t="s">
        <v>265</v>
      </c>
      <c r="I6259" t="s">
        <v>21</v>
      </c>
      <c r="J6259" t="s">
        <v>73</v>
      </c>
      <c r="K6259">
        <v>95.2</v>
      </c>
      <c r="L6259">
        <v>24.75</v>
      </c>
      <c r="M6259" t="s">
        <v>519</v>
      </c>
      <c r="N6259">
        <v>24.75</v>
      </c>
      <c r="P6259" cm="1">
        <f t="array" ref="P6259">IF(Q6259&gt;0,INDEX(Q6259:Q18393,MATCH(TRUE,INDEX(Q6259:Q18393="",,),0)-1),"")</f>
        <v>6</v>
      </c>
      <c r="Q6259">
        <f t="shared" si="146"/>
        <v>2</v>
      </c>
      <c r="R6259">
        <f>IF(P6259="","",0)</f>
        <v>0</v>
      </c>
    </row>
    <row r="6260" spans="1:18" x14ac:dyDescent="0.3">
      <c r="A6260" t="s">
        <v>791</v>
      </c>
      <c r="B6260" s="1">
        <v>38642</v>
      </c>
      <c r="C6260" t="s">
        <v>82</v>
      </c>
      <c r="D6260" t="s">
        <v>891</v>
      </c>
      <c r="E6260" t="s">
        <v>892</v>
      </c>
      <c r="G6260" s="6" t="s">
        <v>88</v>
      </c>
      <c r="H6260" t="s">
        <v>72</v>
      </c>
      <c r="I6260" t="s">
        <v>21</v>
      </c>
      <c r="J6260" t="s">
        <v>73</v>
      </c>
      <c r="K6260">
        <v>63.9</v>
      </c>
      <c r="L6260">
        <v>14.65</v>
      </c>
      <c r="M6260" t="s">
        <v>519</v>
      </c>
      <c r="N6260">
        <v>14.65</v>
      </c>
      <c r="P6260" cm="1">
        <f t="array" ref="P6260">IF(Q6260&gt;0,INDEX(Q6260:Q18394,MATCH(TRUE,INDEX(Q6260:Q18394="",,),0)-1),"")</f>
        <v>6</v>
      </c>
      <c r="Q6260">
        <f t="shared" si="146"/>
        <v>2</v>
      </c>
      <c r="R6260">
        <f>IF(P6260="","",0)</f>
        <v>0</v>
      </c>
    </row>
    <row r="6261" spans="1:18" x14ac:dyDescent="0.3">
      <c r="A6261" t="s">
        <v>791</v>
      </c>
      <c r="B6261" s="1">
        <v>38642</v>
      </c>
      <c r="C6261" t="s">
        <v>82</v>
      </c>
      <c r="D6261" t="s">
        <v>891</v>
      </c>
      <c r="E6261" t="s">
        <v>892</v>
      </c>
      <c r="G6261" t="s">
        <v>19</v>
      </c>
      <c r="H6261" t="s">
        <v>128</v>
      </c>
      <c r="I6261" t="s">
        <v>21</v>
      </c>
      <c r="J6261" t="s">
        <v>73</v>
      </c>
      <c r="K6261">
        <v>336.5</v>
      </c>
      <c r="L6261">
        <v>28.55</v>
      </c>
      <c r="M6261" t="s">
        <v>794</v>
      </c>
      <c r="N6261">
        <v>29</v>
      </c>
      <c r="P6261" cm="1">
        <f t="array" ref="P6261">IF(Q6261&gt;0,INDEX(Q6261:Q18395,MATCH(TRUE,INDEX(Q6261:Q18395="",,),0)-1),"")</f>
        <v>6</v>
      </c>
      <c r="Q6261">
        <f t="shared" si="146"/>
        <v>3</v>
      </c>
      <c r="R6261">
        <f>IF(P6261="","",0)</f>
        <v>0</v>
      </c>
    </row>
    <row r="6262" spans="1:18" x14ac:dyDescent="0.3">
      <c r="A6262" t="s">
        <v>791</v>
      </c>
      <c r="B6262" s="1">
        <v>38642</v>
      </c>
      <c r="C6262" t="s">
        <v>82</v>
      </c>
      <c r="D6262" t="s">
        <v>891</v>
      </c>
      <c r="E6262" t="s">
        <v>892</v>
      </c>
      <c r="G6262" t="s">
        <v>19</v>
      </c>
      <c r="H6262" t="s">
        <v>116</v>
      </c>
      <c r="I6262" t="s">
        <v>21</v>
      </c>
      <c r="J6262" t="s">
        <v>73</v>
      </c>
      <c r="K6262">
        <v>326.3</v>
      </c>
      <c r="L6262">
        <v>21.1</v>
      </c>
      <c r="M6262" t="s">
        <v>794</v>
      </c>
      <c r="N6262">
        <v>37</v>
      </c>
      <c r="P6262" cm="1">
        <f t="array" ref="P6262">IF(Q6262&gt;0,INDEX(Q6262:Q18396,MATCH(TRUE,INDEX(Q6262:Q18396="",,),0)-1),"")</f>
        <v>6</v>
      </c>
      <c r="Q6262">
        <f t="shared" si="146"/>
        <v>3</v>
      </c>
      <c r="R6262">
        <f>IF(P6262="","",0)</f>
        <v>0</v>
      </c>
    </row>
    <row r="6263" spans="1:18" x14ac:dyDescent="0.3">
      <c r="A6263" t="s">
        <v>791</v>
      </c>
      <c r="B6263" s="1">
        <v>38642</v>
      </c>
      <c r="C6263" t="s">
        <v>82</v>
      </c>
      <c r="D6263" t="s">
        <v>891</v>
      </c>
      <c r="E6263" t="s">
        <v>892</v>
      </c>
      <c r="G6263" t="s">
        <v>19</v>
      </c>
      <c r="H6263" t="s">
        <v>265</v>
      </c>
      <c r="I6263" t="s">
        <v>21</v>
      </c>
      <c r="J6263" t="s">
        <v>73</v>
      </c>
      <c r="K6263">
        <v>95.2</v>
      </c>
      <c r="L6263">
        <v>24.75</v>
      </c>
      <c r="M6263" t="s">
        <v>794</v>
      </c>
      <c r="N6263">
        <v>31</v>
      </c>
      <c r="P6263" cm="1">
        <f t="array" ref="P6263">IF(Q6263&gt;0,INDEX(Q6263:Q18397,MATCH(TRUE,INDEX(Q6263:Q18397="",,),0)-1),"")</f>
        <v>6</v>
      </c>
      <c r="Q6263">
        <f t="shared" si="146"/>
        <v>3</v>
      </c>
      <c r="R6263">
        <f>IF(P6263="","",0)</f>
        <v>0</v>
      </c>
    </row>
    <row r="6264" spans="1:18" x14ac:dyDescent="0.3">
      <c r="A6264" t="s">
        <v>791</v>
      </c>
      <c r="B6264" s="1">
        <v>38642</v>
      </c>
      <c r="C6264" t="s">
        <v>82</v>
      </c>
      <c r="D6264" t="s">
        <v>891</v>
      </c>
      <c r="E6264" t="s">
        <v>892</v>
      </c>
      <c r="G6264" s="6" t="s">
        <v>88</v>
      </c>
      <c r="H6264" t="s">
        <v>72</v>
      </c>
      <c r="I6264" t="s">
        <v>21</v>
      </c>
      <c r="J6264" t="s">
        <v>73</v>
      </c>
      <c r="K6264">
        <v>63.9</v>
      </c>
      <c r="L6264">
        <v>14.65</v>
      </c>
      <c r="M6264" t="s">
        <v>794</v>
      </c>
      <c r="N6264">
        <v>14.65</v>
      </c>
      <c r="P6264" cm="1">
        <f t="array" ref="P6264">IF(Q6264&gt;0,INDEX(Q6264:Q18398,MATCH(TRUE,INDEX(Q6264:Q18398="",,),0)-1),"")</f>
        <v>6</v>
      </c>
      <c r="Q6264">
        <f t="shared" si="146"/>
        <v>3</v>
      </c>
      <c r="R6264">
        <f>IF(P6264="","",0)</f>
        <v>0</v>
      </c>
    </row>
    <row r="6265" spans="1:18" x14ac:dyDescent="0.3">
      <c r="A6265" t="s">
        <v>791</v>
      </c>
      <c r="B6265" s="1">
        <v>38642</v>
      </c>
      <c r="C6265" t="s">
        <v>82</v>
      </c>
      <c r="D6265" t="s">
        <v>891</v>
      </c>
      <c r="E6265" t="s">
        <v>892</v>
      </c>
      <c r="G6265" t="s">
        <v>19</v>
      </c>
      <c r="H6265" t="s">
        <v>128</v>
      </c>
      <c r="I6265" t="s">
        <v>21</v>
      </c>
      <c r="J6265" t="s">
        <v>73</v>
      </c>
      <c r="K6265">
        <v>336.5</v>
      </c>
      <c r="L6265">
        <v>28.55</v>
      </c>
      <c r="M6265" t="s">
        <v>297</v>
      </c>
      <c r="N6265">
        <v>33.1</v>
      </c>
      <c r="P6265" cm="1">
        <f t="array" ref="P6265">IF(Q6265&gt;0,INDEX(Q6265:Q18399,MATCH(TRUE,INDEX(Q6265:Q18399="",,),0)-1),"")</f>
        <v>6</v>
      </c>
      <c r="Q6265">
        <f t="shared" si="146"/>
        <v>4</v>
      </c>
      <c r="R6265">
        <f>IF(P6265="","",0)</f>
        <v>0</v>
      </c>
    </row>
    <row r="6266" spans="1:18" x14ac:dyDescent="0.3">
      <c r="A6266" t="s">
        <v>791</v>
      </c>
      <c r="B6266" s="1">
        <v>38642</v>
      </c>
      <c r="C6266" t="s">
        <v>82</v>
      </c>
      <c r="D6266" t="s">
        <v>891</v>
      </c>
      <c r="E6266" t="s">
        <v>892</v>
      </c>
      <c r="G6266" t="s">
        <v>19</v>
      </c>
      <c r="H6266" t="s">
        <v>116</v>
      </c>
      <c r="I6266" t="s">
        <v>21</v>
      </c>
      <c r="J6266" t="s">
        <v>73</v>
      </c>
      <c r="K6266">
        <v>326.3</v>
      </c>
      <c r="L6266">
        <v>21.1</v>
      </c>
      <c r="M6266" t="s">
        <v>297</v>
      </c>
      <c r="N6266">
        <v>30.05</v>
      </c>
      <c r="P6266" cm="1">
        <f t="array" ref="P6266">IF(Q6266&gt;0,INDEX(Q6266:Q18400,MATCH(TRUE,INDEX(Q6266:Q18400="",,),0)-1),"")</f>
        <v>6</v>
      </c>
      <c r="Q6266">
        <f t="shared" si="146"/>
        <v>4</v>
      </c>
      <c r="R6266">
        <f>IF(P6266="","",0)</f>
        <v>0</v>
      </c>
    </row>
    <row r="6267" spans="1:18" x14ac:dyDescent="0.3">
      <c r="A6267" t="s">
        <v>791</v>
      </c>
      <c r="B6267" s="1">
        <v>38642</v>
      </c>
      <c r="C6267" t="s">
        <v>82</v>
      </c>
      <c r="D6267" t="s">
        <v>891</v>
      </c>
      <c r="E6267" t="s">
        <v>892</v>
      </c>
      <c r="G6267" t="s">
        <v>19</v>
      </c>
      <c r="H6267" t="s">
        <v>265</v>
      </c>
      <c r="I6267" t="s">
        <v>21</v>
      </c>
      <c r="J6267" t="s">
        <v>73</v>
      </c>
      <c r="K6267">
        <v>95.2</v>
      </c>
      <c r="L6267">
        <v>24.75</v>
      </c>
      <c r="M6267" t="s">
        <v>297</v>
      </c>
      <c r="N6267">
        <v>36.25</v>
      </c>
      <c r="P6267" cm="1">
        <f t="array" ref="P6267">IF(Q6267&gt;0,INDEX(Q6267:Q18401,MATCH(TRUE,INDEX(Q6267:Q18401="",,),0)-1),"")</f>
        <v>6</v>
      </c>
      <c r="Q6267">
        <f t="shared" si="146"/>
        <v>4</v>
      </c>
      <c r="R6267">
        <f>IF(P6267="","",0)</f>
        <v>0</v>
      </c>
    </row>
    <row r="6268" spans="1:18" x14ac:dyDescent="0.3">
      <c r="A6268" t="s">
        <v>791</v>
      </c>
      <c r="B6268" s="1">
        <v>38642</v>
      </c>
      <c r="C6268" t="s">
        <v>82</v>
      </c>
      <c r="D6268" t="s">
        <v>891</v>
      </c>
      <c r="E6268" t="s">
        <v>892</v>
      </c>
      <c r="G6268" s="6" t="s">
        <v>88</v>
      </c>
      <c r="H6268" t="s">
        <v>72</v>
      </c>
      <c r="I6268" t="s">
        <v>21</v>
      </c>
      <c r="J6268" t="s">
        <v>73</v>
      </c>
      <c r="K6268">
        <v>63.9</v>
      </c>
      <c r="L6268">
        <v>14.65</v>
      </c>
      <c r="M6268" t="s">
        <v>297</v>
      </c>
      <c r="N6268">
        <v>14.65</v>
      </c>
      <c r="P6268" cm="1">
        <f t="array" ref="P6268">IF(Q6268&gt;0,INDEX(Q6268:Q18402,MATCH(TRUE,INDEX(Q6268:Q18402="",,),0)-1),"")</f>
        <v>6</v>
      </c>
      <c r="Q6268">
        <f t="shared" si="146"/>
        <v>4</v>
      </c>
      <c r="R6268">
        <f>IF(P6268="","",0)</f>
        <v>0</v>
      </c>
    </row>
    <row r="6269" spans="1:18" x14ac:dyDescent="0.3">
      <c r="A6269" t="s">
        <v>791</v>
      </c>
      <c r="B6269" s="1">
        <v>38642</v>
      </c>
      <c r="C6269" t="s">
        <v>82</v>
      </c>
      <c r="D6269" t="s">
        <v>891</v>
      </c>
      <c r="E6269" t="s">
        <v>892</v>
      </c>
      <c r="G6269" t="s">
        <v>19</v>
      </c>
      <c r="H6269" t="s">
        <v>128</v>
      </c>
      <c r="I6269" t="s">
        <v>21</v>
      </c>
      <c r="J6269" t="s">
        <v>73</v>
      </c>
      <c r="K6269">
        <v>336.5</v>
      </c>
      <c r="L6269">
        <v>28.55</v>
      </c>
      <c r="M6269" t="s">
        <v>445</v>
      </c>
      <c r="N6269">
        <v>30</v>
      </c>
      <c r="P6269" cm="1">
        <f t="array" ref="P6269">IF(Q6269&gt;0,INDEX(Q6269:Q18403,MATCH(TRUE,INDEX(Q6269:Q18403="",,),0)-1),"")</f>
        <v>6</v>
      </c>
      <c r="Q6269">
        <f t="shared" si="146"/>
        <v>5</v>
      </c>
      <c r="R6269">
        <f>IF(P6269="","",0)</f>
        <v>0</v>
      </c>
    </row>
    <row r="6270" spans="1:18" x14ac:dyDescent="0.3">
      <c r="A6270" t="s">
        <v>791</v>
      </c>
      <c r="B6270" s="1">
        <v>38642</v>
      </c>
      <c r="C6270" t="s">
        <v>82</v>
      </c>
      <c r="D6270" t="s">
        <v>891</v>
      </c>
      <c r="E6270" t="s">
        <v>892</v>
      </c>
      <c r="G6270" t="s">
        <v>19</v>
      </c>
      <c r="H6270" t="s">
        <v>116</v>
      </c>
      <c r="I6270" t="s">
        <v>21</v>
      </c>
      <c r="J6270" t="s">
        <v>73</v>
      </c>
      <c r="K6270">
        <v>326.3</v>
      </c>
      <c r="L6270">
        <v>21.1</v>
      </c>
      <c r="M6270" t="s">
        <v>445</v>
      </c>
      <c r="N6270">
        <v>26.05</v>
      </c>
      <c r="P6270" cm="1">
        <f t="array" ref="P6270">IF(Q6270&gt;0,INDEX(Q6270:Q18404,MATCH(TRUE,INDEX(Q6270:Q18404="",,),0)-1),"")</f>
        <v>6</v>
      </c>
      <c r="Q6270">
        <f t="shared" si="146"/>
        <v>5</v>
      </c>
      <c r="R6270">
        <f>IF(P6270="","",0)</f>
        <v>0</v>
      </c>
    </row>
    <row r="6271" spans="1:18" x14ac:dyDescent="0.3">
      <c r="A6271" t="s">
        <v>791</v>
      </c>
      <c r="B6271" s="1">
        <v>38642</v>
      </c>
      <c r="C6271" t="s">
        <v>82</v>
      </c>
      <c r="D6271" t="s">
        <v>891</v>
      </c>
      <c r="E6271" t="s">
        <v>892</v>
      </c>
      <c r="G6271" t="s">
        <v>19</v>
      </c>
      <c r="H6271" t="s">
        <v>265</v>
      </c>
      <c r="I6271" t="s">
        <v>21</v>
      </c>
      <c r="J6271" t="s">
        <v>73</v>
      </c>
      <c r="K6271">
        <v>95.2</v>
      </c>
      <c r="L6271">
        <v>24.75</v>
      </c>
      <c r="M6271" t="s">
        <v>445</v>
      </c>
      <c r="N6271">
        <v>30</v>
      </c>
      <c r="P6271" cm="1">
        <f t="array" ref="P6271">IF(Q6271&gt;0,INDEX(Q6271:Q18405,MATCH(TRUE,INDEX(Q6271:Q18405="",,),0)-1),"")</f>
        <v>6</v>
      </c>
      <c r="Q6271">
        <f t="shared" si="146"/>
        <v>5</v>
      </c>
      <c r="R6271">
        <f>IF(P6271="","",0)</f>
        <v>0</v>
      </c>
    </row>
    <row r="6272" spans="1:18" x14ac:dyDescent="0.3">
      <c r="A6272" t="s">
        <v>791</v>
      </c>
      <c r="B6272" s="1">
        <v>38642</v>
      </c>
      <c r="C6272" t="s">
        <v>82</v>
      </c>
      <c r="D6272" t="s">
        <v>891</v>
      </c>
      <c r="E6272" t="s">
        <v>892</v>
      </c>
      <c r="G6272" s="6" t="s">
        <v>88</v>
      </c>
      <c r="H6272" t="s">
        <v>72</v>
      </c>
      <c r="I6272" t="s">
        <v>21</v>
      </c>
      <c r="J6272" t="s">
        <v>73</v>
      </c>
      <c r="K6272">
        <v>63.9</v>
      </c>
      <c r="L6272">
        <v>14.65</v>
      </c>
      <c r="M6272" t="s">
        <v>445</v>
      </c>
      <c r="N6272">
        <v>14.65</v>
      </c>
      <c r="P6272" cm="1">
        <f t="array" ref="P6272">IF(Q6272&gt;0,INDEX(Q6272:Q18406,MATCH(TRUE,INDEX(Q6272:Q18406="",,),0)-1),"")</f>
        <v>6</v>
      </c>
      <c r="Q6272">
        <f t="shared" si="146"/>
        <v>5</v>
      </c>
      <c r="R6272">
        <f>IF(P6272="","",0)</f>
        <v>0</v>
      </c>
    </row>
    <row r="6273" spans="1:18" x14ac:dyDescent="0.3">
      <c r="A6273" t="s">
        <v>791</v>
      </c>
      <c r="B6273" s="1">
        <v>38642</v>
      </c>
      <c r="C6273" t="s">
        <v>82</v>
      </c>
      <c r="D6273" t="s">
        <v>891</v>
      </c>
      <c r="E6273" t="s">
        <v>892</v>
      </c>
      <c r="G6273" t="s">
        <v>19</v>
      </c>
      <c r="H6273" t="s">
        <v>128</v>
      </c>
      <c r="I6273" t="s">
        <v>21</v>
      </c>
      <c r="J6273" t="s">
        <v>73</v>
      </c>
      <c r="K6273">
        <v>336.5</v>
      </c>
      <c r="L6273">
        <v>28.55</v>
      </c>
      <c r="M6273" t="s">
        <v>276</v>
      </c>
      <c r="N6273">
        <v>31.22</v>
      </c>
      <c r="P6273" cm="1">
        <f t="array" ref="P6273">IF(Q6273&gt;0,INDEX(Q6273:Q18407,MATCH(TRUE,INDEX(Q6273:Q18407="",,),0)-1),"")</f>
        <v>6</v>
      </c>
      <c r="Q6273">
        <f t="shared" si="146"/>
        <v>6</v>
      </c>
      <c r="R6273">
        <f>IF(P6273="","",0)</f>
        <v>0</v>
      </c>
    </row>
    <row r="6274" spans="1:18" x14ac:dyDescent="0.3">
      <c r="A6274" t="s">
        <v>791</v>
      </c>
      <c r="B6274" s="1">
        <v>38642</v>
      </c>
      <c r="C6274" t="s">
        <v>82</v>
      </c>
      <c r="D6274" t="s">
        <v>891</v>
      </c>
      <c r="E6274" t="s">
        <v>892</v>
      </c>
      <c r="G6274" t="s">
        <v>19</v>
      </c>
      <c r="H6274" t="s">
        <v>116</v>
      </c>
      <c r="I6274" t="s">
        <v>21</v>
      </c>
      <c r="J6274" t="s">
        <v>73</v>
      </c>
      <c r="K6274">
        <v>326.3</v>
      </c>
      <c r="L6274">
        <v>21.1</v>
      </c>
      <c r="M6274" t="s">
        <v>276</v>
      </c>
      <c r="N6274">
        <v>23.17</v>
      </c>
      <c r="P6274" cm="1">
        <f t="array" ref="P6274">IF(Q6274&gt;0,INDEX(Q6274:Q18408,MATCH(TRUE,INDEX(Q6274:Q18408="",,),0)-1),"")</f>
        <v>6</v>
      </c>
      <c r="Q6274">
        <f t="shared" si="146"/>
        <v>6</v>
      </c>
      <c r="R6274">
        <f>IF(P6274="","",0)</f>
        <v>0</v>
      </c>
    </row>
    <row r="6275" spans="1:18" x14ac:dyDescent="0.3">
      <c r="A6275" t="s">
        <v>791</v>
      </c>
      <c r="B6275" s="1">
        <v>38642</v>
      </c>
      <c r="C6275" t="s">
        <v>82</v>
      </c>
      <c r="D6275" t="s">
        <v>891</v>
      </c>
      <c r="E6275" t="s">
        <v>892</v>
      </c>
      <c r="G6275" t="s">
        <v>19</v>
      </c>
      <c r="H6275" t="s">
        <v>265</v>
      </c>
      <c r="I6275" t="s">
        <v>21</v>
      </c>
      <c r="J6275" t="s">
        <v>73</v>
      </c>
      <c r="K6275">
        <v>95.2</v>
      </c>
      <c r="L6275">
        <v>24.75</v>
      </c>
      <c r="M6275" t="s">
        <v>276</v>
      </c>
      <c r="N6275">
        <v>27.18</v>
      </c>
      <c r="P6275" cm="1">
        <f t="array" ref="P6275">IF(Q6275&gt;0,INDEX(Q6275:Q18409,MATCH(TRUE,INDEX(Q6275:Q18409="",,),0)-1),"")</f>
        <v>6</v>
      </c>
      <c r="Q6275">
        <f t="shared" si="146"/>
        <v>6</v>
      </c>
      <c r="R6275">
        <f>IF(P6275="","",0)</f>
        <v>0</v>
      </c>
    </row>
    <row r="6276" spans="1:18" x14ac:dyDescent="0.3">
      <c r="A6276" t="s">
        <v>791</v>
      </c>
      <c r="B6276" s="1">
        <v>38642</v>
      </c>
      <c r="C6276" t="s">
        <v>82</v>
      </c>
      <c r="D6276" t="s">
        <v>891</v>
      </c>
      <c r="E6276" t="s">
        <v>892</v>
      </c>
      <c r="G6276" s="6" t="s">
        <v>88</v>
      </c>
      <c r="H6276" t="s">
        <v>72</v>
      </c>
      <c r="I6276" t="s">
        <v>21</v>
      </c>
      <c r="J6276" t="s">
        <v>73</v>
      </c>
      <c r="K6276">
        <v>63.9</v>
      </c>
      <c r="L6276">
        <v>14.65</v>
      </c>
      <c r="M6276" t="s">
        <v>276</v>
      </c>
      <c r="N6276">
        <v>14.65</v>
      </c>
      <c r="P6276" cm="1">
        <f t="array" ref="P6276">IF(Q6276&gt;0,INDEX(Q6276:Q18410,MATCH(TRUE,INDEX(Q6276:Q18410="",,),0)-1),"")</f>
        <v>6</v>
      </c>
      <c r="Q6276">
        <f t="shared" si="146"/>
        <v>6</v>
      </c>
      <c r="R6276">
        <f>IF(P6276="","",0)</f>
        <v>0</v>
      </c>
    </row>
    <row r="6277" spans="1:18" x14ac:dyDescent="0.3">
      <c r="P6277" t="str" cm="1">
        <f t="array" ref="P6277">IF(Q6277&gt;0,INDEX(Q6277:Q18411,MATCH(TRUE,INDEX(Q6277:Q18411="",,),0)-1),"")</f>
        <v/>
      </c>
      <c r="R6277" t="str">
        <f>IF(P6277="","",0)</f>
        <v/>
      </c>
    </row>
    <row r="6278" spans="1:18" x14ac:dyDescent="0.3">
      <c r="A6278" t="s">
        <v>791</v>
      </c>
      <c r="B6278" s="1">
        <v>38642</v>
      </c>
      <c r="C6278" t="s">
        <v>82</v>
      </c>
      <c r="D6278" t="s">
        <v>894</v>
      </c>
      <c r="E6278" t="s">
        <v>895</v>
      </c>
      <c r="G6278" t="s">
        <v>19</v>
      </c>
      <c r="H6278" t="s">
        <v>128</v>
      </c>
      <c r="I6278" t="s">
        <v>21</v>
      </c>
      <c r="J6278" t="s">
        <v>73</v>
      </c>
      <c r="K6278">
        <v>130.1</v>
      </c>
      <c r="L6278">
        <v>31.2</v>
      </c>
      <c r="M6278" t="s">
        <v>519</v>
      </c>
      <c r="N6278">
        <v>46.1</v>
      </c>
      <c r="O6278" t="s">
        <v>24</v>
      </c>
      <c r="P6278" cm="1">
        <f t="array" ref="P6278">IF(Q6278&gt;0,INDEX(Q6278:Q18412,MATCH(TRUE,INDEX(Q6278:Q18412="",,),0)-1),"")</f>
        <v>5</v>
      </c>
      <c r="Q6278">
        <v>1</v>
      </c>
      <c r="R6278">
        <f>IF(P6278="","",0)</f>
        <v>0</v>
      </c>
    </row>
    <row r="6279" spans="1:18" x14ac:dyDescent="0.3">
      <c r="A6279" t="s">
        <v>791</v>
      </c>
      <c r="B6279" s="1">
        <v>38642</v>
      </c>
      <c r="C6279" t="s">
        <v>82</v>
      </c>
      <c r="D6279" t="s">
        <v>894</v>
      </c>
      <c r="E6279" t="s">
        <v>895</v>
      </c>
      <c r="G6279" t="s">
        <v>19</v>
      </c>
      <c r="H6279" t="s">
        <v>128</v>
      </c>
      <c r="I6279" t="s">
        <v>21</v>
      </c>
      <c r="J6279" t="s">
        <v>73</v>
      </c>
      <c r="K6279">
        <v>130.1</v>
      </c>
      <c r="L6279">
        <v>31.2</v>
      </c>
      <c r="M6279" t="s">
        <v>276</v>
      </c>
      <c r="N6279">
        <v>37.19</v>
      </c>
      <c r="P6279" cm="1">
        <f t="array" ref="P6279">IF(Q6279&gt;0,INDEX(Q6279:Q18413,MATCH(TRUE,INDEX(Q6279:Q18413="",,),0)-1),"")</f>
        <v>5</v>
      </c>
      <c r="Q6279">
        <v>2</v>
      </c>
      <c r="R6279">
        <f>IF(P6279="","",0)</f>
        <v>0</v>
      </c>
    </row>
    <row r="6280" spans="1:18" x14ac:dyDescent="0.3">
      <c r="A6280" t="s">
        <v>791</v>
      </c>
      <c r="B6280" s="1">
        <v>38642</v>
      </c>
      <c r="C6280" t="s">
        <v>82</v>
      </c>
      <c r="D6280" t="s">
        <v>894</v>
      </c>
      <c r="E6280" t="s">
        <v>895</v>
      </c>
      <c r="G6280" t="s">
        <v>19</v>
      </c>
      <c r="H6280" t="s">
        <v>128</v>
      </c>
      <c r="I6280" t="s">
        <v>21</v>
      </c>
      <c r="J6280" t="s">
        <v>73</v>
      </c>
      <c r="K6280">
        <v>130.1</v>
      </c>
      <c r="L6280">
        <v>31.2</v>
      </c>
      <c r="M6280" t="s">
        <v>893</v>
      </c>
      <c r="N6280">
        <v>36.200000000000003</v>
      </c>
      <c r="P6280" cm="1">
        <f t="array" ref="P6280">IF(Q6280&gt;0,INDEX(Q6280:Q18414,MATCH(TRUE,INDEX(Q6280:Q18414="",,),0)-1),"")</f>
        <v>5</v>
      </c>
      <c r="Q6280">
        <v>3</v>
      </c>
      <c r="R6280">
        <f>IF(P6280="","",0)</f>
        <v>0</v>
      </c>
    </row>
    <row r="6281" spans="1:18" x14ac:dyDescent="0.3">
      <c r="A6281" t="s">
        <v>791</v>
      </c>
      <c r="B6281" s="1">
        <v>38642</v>
      </c>
      <c r="C6281" t="s">
        <v>82</v>
      </c>
      <c r="D6281" t="s">
        <v>894</v>
      </c>
      <c r="E6281" t="s">
        <v>895</v>
      </c>
      <c r="G6281" t="s">
        <v>19</v>
      </c>
      <c r="H6281" t="s">
        <v>128</v>
      </c>
      <c r="I6281" t="s">
        <v>21</v>
      </c>
      <c r="J6281" t="s">
        <v>73</v>
      </c>
      <c r="K6281">
        <v>130.1</v>
      </c>
      <c r="L6281">
        <v>31.2</v>
      </c>
      <c r="M6281" t="s">
        <v>794</v>
      </c>
      <c r="N6281">
        <v>33.200000000000003</v>
      </c>
      <c r="P6281" cm="1">
        <f t="array" ref="P6281">IF(Q6281&gt;0,INDEX(Q6281:Q18415,MATCH(TRUE,INDEX(Q6281:Q18415="",,),0)-1),"")</f>
        <v>5</v>
      </c>
      <c r="Q6281">
        <v>4</v>
      </c>
      <c r="R6281">
        <f>IF(P6281="","",0)</f>
        <v>0</v>
      </c>
    </row>
    <row r="6282" spans="1:18" x14ac:dyDescent="0.3">
      <c r="A6282" t="s">
        <v>791</v>
      </c>
      <c r="B6282" s="1">
        <v>38642</v>
      </c>
      <c r="C6282" t="s">
        <v>82</v>
      </c>
      <c r="D6282" t="s">
        <v>894</v>
      </c>
      <c r="E6282" t="s">
        <v>895</v>
      </c>
      <c r="G6282" t="s">
        <v>19</v>
      </c>
      <c r="H6282" t="s">
        <v>128</v>
      </c>
      <c r="I6282" t="s">
        <v>21</v>
      </c>
      <c r="J6282" t="s">
        <v>73</v>
      </c>
      <c r="K6282">
        <v>130.1</v>
      </c>
      <c r="L6282">
        <v>31.2</v>
      </c>
      <c r="M6282" t="s">
        <v>445</v>
      </c>
      <c r="N6282">
        <v>32</v>
      </c>
      <c r="P6282" cm="1">
        <f t="array" ref="P6282">IF(Q6282&gt;0,INDEX(Q6282:Q18416,MATCH(TRUE,INDEX(Q6282:Q18416="",,),0)-1),"")</f>
        <v>5</v>
      </c>
      <c r="Q6282">
        <v>5</v>
      </c>
      <c r="R6282">
        <f>IF(P6282="","",0)</f>
        <v>0</v>
      </c>
    </row>
    <row r="6283" spans="1:18" x14ac:dyDescent="0.3">
      <c r="P6283" t="str" cm="1">
        <f t="array" ref="P6283">IF(Q6283&gt;0,INDEX(Q6283:Q18417,MATCH(TRUE,INDEX(Q6283:Q18417="",,),0)-1),"")</f>
        <v/>
      </c>
      <c r="R6283" t="str">
        <f>IF(P6283="","",0)</f>
        <v/>
      </c>
    </row>
    <row r="6284" spans="1:18" x14ac:dyDescent="0.3">
      <c r="A6284" t="s">
        <v>791</v>
      </c>
      <c r="B6284" s="1">
        <v>38642</v>
      </c>
      <c r="C6284" t="s">
        <v>82</v>
      </c>
      <c r="D6284" t="s">
        <v>896</v>
      </c>
      <c r="E6284" t="s">
        <v>897</v>
      </c>
      <c r="G6284" t="s">
        <v>19</v>
      </c>
      <c r="H6284" t="s">
        <v>41</v>
      </c>
      <c r="I6284" t="s">
        <v>45</v>
      </c>
      <c r="J6284" t="s">
        <v>93</v>
      </c>
      <c r="K6284">
        <v>26.3</v>
      </c>
      <c r="L6284">
        <v>281.5</v>
      </c>
      <c r="M6284" t="s">
        <v>893</v>
      </c>
      <c r="N6284">
        <v>1200</v>
      </c>
      <c r="O6284" t="s">
        <v>24</v>
      </c>
      <c r="P6284" cm="1">
        <f t="array" ref="P6284">IF(Q6284&gt;0,INDEX(Q6284:Q18418,MATCH(TRUE,INDEX(Q6284:Q18418="",,),0)-1),"")</f>
        <v>2</v>
      </c>
      <c r="Q6284">
        <f>INT((ROW()-6284)/9)+1</f>
        <v>1</v>
      </c>
      <c r="R6284">
        <f>IF(P6284="","",0)</f>
        <v>0</v>
      </c>
    </row>
    <row r="6285" spans="1:18" x14ac:dyDescent="0.3">
      <c r="A6285" t="s">
        <v>791</v>
      </c>
      <c r="B6285" s="1">
        <v>38642</v>
      </c>
      <c r="C6285" t="s">
        <v>82</v>
      </c>
      <c r="D6285" t="s">
        <v>896</v>
      </c>
      <c r="E6285" t="s">
        <v>897</v>
      </c>
      <c r="G6285" t="s">
        <v>19</v>
      </c>
      <c r="H6285" t="s">
        <v>183</v>
      </c>
      <c r="I6285" t="s">
        <v>21</v>
      </c>
      <c r="J6285" t="s">
        <v>73</v>
      </c>
      <c r="K6285">
        <v>143.1</v>
      </c>
      <c r="L6285">
        <v>65.599999999999994</v>
      </c>
      <c r="M6285" t="s">
        <v>893</v>
      </c>
      <c r="N6285">
        <v>65.599999999999994</v>
      </c>
      <c r="O6285" t="s">
        <v>24</v>
      </c>
      <c r="P6285" cm="1">
        <f t="array" ref="P6285">IF(Q6285&gt;0,INDEX(Q6285:Q18419,MATCH(TRUE,INDEX(Q6285:Q18419="",,),0)-1),"")</f>
        <v>2</v>
      </c>
      <c r="Q6285">
        <f t="shared" ref="Q6285:Q6301" si="147">INT((ROW()-6284)/9)+1</f>
        <v>1</v>
      </c>
      <c r="R6285">
        <f>IF(P6285="","",0)</f>
        <v>0</v>
      </c>
    </row>
    <row r="6286" spans="1:18" x14ac:dyDescent="0.3">
      <c r="A6286" t="s">
        <v>791</v>
      </c>
      <c r="B6286" s="1">
        <v>38642</v>
      </c>
      <c r="C6286" t="s">
        <v>82</v>
      </c>
      <c r="D6286" t="s">
        <v>896</v>
      </c>
      <c r="E6286" t="s">
        <v>897</v>
      </c>
      <c r="G6286" t="s">
        <v>19</v>
      </c>
      <c r="H6286" t="s">
        <v>41</v>
      </c>
      <c r="I6286" t="s">
        <v>21</v>
      </c>
      <c r="J6286" t="s">
        <v>73</v>
      </c>
      <c r="K6286">
        <v>570.70000000000005</v>
      </c>
      <c r="L6286">
        <v>64.25</v>
      </c>
      <c r="M6286" t="s">
        <v>893</v>
      </c>
      <c r="N6286">
        <v>64.25</v>
      </c>
      <c r="O6286" t="s">
        <v>24</v>
      </c>
      <c r="P6286" cm="1">
        <f t="array" ref="P6286">IF(Q6286&gt;0,INDEX(Q6286:Q18420,MATCH(TRUE,INDEX(Q6286:Q18420="",,),0)-1),"")</f>
        <v>2</v>
      </c>
      <c r="Q6286">
        <f t="shared" si="147"/>
        <v>1</v>
      </c>
      <c r="R6286">
        <f>IF(P6286="","",0)</f>
        <v>0</v>
      </c>
    </row>
    <row r="6287" spans="1:18" x14ac:dyDescent="0.3">
      <c r="A6287" t="s">
        <v>791</v>
      </c>
      <c r="B6287" s="1">
        <v>38642</v>
      </c>
      <c r="C6287" t="s">
        <v>82</v>
      </c>
      <c r="D6287" t="s">
        <v>896</v>
      </c>
      <c r="E6287" t="s">
        <v>897</v>
      </c>
      <c r="G6287" t="s">
        <v>19</v>
      </c>
      <c r="H6287" t="s">
        <v>95</v>
      </c>
      <c r="I6287" t="s">
        <v>21</v>
      </c>
      <c r="J6287" t="s">
        <v>73</v>
      </c>
      <c r="K6287">
        <v>684.9</v>
      </c>
      <c r="L6287">
        <v>70.650000000000006</v>
      </c>
      <c r="M6287" t="s">
        <v>893</v>
      </c>
      <c r="N6287">
        <v>70.650000000000006</v>
      </c>
      <c r="O6287" t="s">
        <v>24</v>
      </c>
      <c r="P6287" cm="1">
        <f t="array" ref="P6287">IF(Q6287&gt;0,INDEX(Q6287:Q18421,MATCH(TRUE,INDEX(Q6287:Q18421="",,),0)-1),"")</f>
        <v>2</v>
      </c>
      <c r="Q6287">
        <f t="shared" si="147"/>
        <v>1</v>
      </c>
      <c r="R6287">
        <f>IF(P6287="","",0)</f>
        <v>0</v>
      </c>
    </row>
    <row r="6288" spans="1:18" x14ac:dyDescent="0.3">
      <c r="A6288" t="s">
        <v>791</v>
      </c>
      <c r="B6288" s="1">
        <v>38642</v>
      </c>
      <c r="C6288" t="s">
        <v>82</v>
      </c>
      <c r="D6288" t="s">
        <v>896</v>
      </c>
      <c r="E6288" t="s">
        <v>897</v>
      </c>
      <c r="G6288" s="6" t="s">
        <v>88</v>
      </c>
      <c r="H6288" t="s">
        <v>96</v>
      </c>
      <c r="I6288" t="s">
        <v>21</v>
      </c>
      <c r="J6288" t="s">
        <v>73</v>
      </c>
      <c r="K6288">
        <v>9.1</v>
      </c>
      <c r="L6288">
        <v>25.15</v>
      </c>
      <c r="M6288" t="s">
        <v>893</v>
      </c>
      <c r="N6288">
        <v>25.15</v>
      </c>
      <c r="O6288" t="s">
        <v>24</v>
      </c>
      <c r="P6288" cm="1">
        <f t="array" ref="P6288">IF(Q6288&gt;0,INDEX(Q6288:Q18422,MATCH(TRUE,INDEX(Q6288:Q18422="",,),0)-1),"")</f>
        <v>2</v>
      </c>
      <c r="Q6288">
        <f t="shared" si="147"/>
        <v>1</v>
      </c>
      <c r="R6288">
        <f>IF(P6288="","",0)</f>
        <v>0</v>
      </c>
    </row>
    <row r="6289" spans="1:18" x14ac:dyDescent="0.3">
      <c r="A6289" t="s">
        <v>791</v>
      </c>
      <c r="B6289" s="1">
        <v>38642</v>
      </c>
      <c r="C6289" t="s">
        <v>82</v>
      </c>
      <c r="D6289" t="s">
        <v>896</v>
      </c>
      <c r="E6289" t="s">
        <v>897</v>
      </c>
      <c r="G6289" s="6" t="s">
        <v>88</v>
      </c>
      <c r="H6289" t="s">
        <v>128</v>
      </c>
      <c r="I6289" t="s">
        <v>21</v>
      </c>
      <c r="J6289" t="s">
        <v>73</v>
      </c>
      <c r="K6289">
        <v>39.799999999999997</v>
      </c>
      <c r="L6289">
        <v>38.35</v>
      </c>
      <c r="M6289" t="s">
        <v>893</v>
      </c>
      <c r="N6289">
        <v>38.35</v>
      </c>
      <c r="O6289" t="s">
        <v>24</v>
      </c>
      <c r="P6289" cm="1">
        <f t="array" ref="P6289">IF(Q6289&gt;0,INDEX(Q6289:Q18423,MATCH(TRUE,INDEX(Q6289:Q18423="",,),0)-1),"")</f>
        <v>2</v>
      </c>
      <c r="Q6289">
        <f t="shared" si="147"/>
        <v>1</v>
      </c>
      <c r="R6289">
        <f>IF(P6289="","",0)</f>
        <v>0</v>
      </c>
    </row>
    <row r="6290" spans="1:18" x14ac:dyDescent="0.3">
      <c r="A6290" t="s">
        <v>791</v>
      </c>
      <c r="B6290" s="1">
        <v>38642</v>
      </c>
      <c r="C6290" t="s">
        <v>82</v>
      </c>
      <c r="D6290" t="s">
        <v>896</v>
      </c>
      <c r="E6290" t="s">
        <v>897</v>
      </c>
      <c r="G6290" s="6" t="s">
        <v>88</v>
      </c>
      <c r="H6290" t="s">
        <v>116</v>
      </c>
      <c r="I6290" t="s">
        <v>21</v>
      </c>
      <c r="J6290" t="s">
        <v>73</v>
      </c>
      <c r="K6290">
        <v>16.7</v>
      </c>
      <c r="L6290">
        <v>24.8</v>
      </c>
      <c r="M6290" t="s">
        <v>893</v>
      </c>
      <c r="N6290">
        <v>24.8</v>
      </c>
      <c r="O6290" t="s">
        <v>24</v>
      </c>
      <c r="P6290" cm="1">
        <f t="array" ref="P6290">IF(Q6290&gt;0,INDEX(Q6290:Q18424,MATCH(TRUE,INDEX(Q6290:Q18424="",,),0)-1),"")</f>
        <v>2</v>
      </c>
      <c r="Q6290">
        <f t="shared" si="147"/>
        <v>1</v>
      </c>
      <c r="R6290">
        <f>IF(P6290="","",0)</f>
        <v>0</v>
      </c>
    </row>
    <row r="6291" spans="1:18" x14ac:dyDescent="0.3">
      <c r="A6291" t="s">
        <v>791</v>
      </c>
      <c r="B6291" s="1">
        <v>38642</v>
      </c>
      <c r="C6291" t="s">
        <v>82</v>
      </c>
      <c r="D6291" t="s">
        <v>896</v>
      </c>
      <c r="E6291" t="s">
        <v>897</v>
      </c>
      <c r="G6291" s="6" t="s">
        <v>88</v>
      </c>
      <c r="H6291" t="s">
        <v>312</v>
      </c>
      <c r="I6291" t="s">
        <v>21</v>
      </c>
      <c r="J6291" t="s">
        <v>73</v>
      </c>
      <c r="K6291">
        <v>15.3</v>
      </c>
      <c r="L6291">
        <v>24.6</v>
      </c>
      <c r="M6291" t="s">
        <v>893</v>
      </c>
      <c r="N6291">
        <v>24.6</v>
      </c>
      <c r="O6291" t="s">
        <v>24</v>
      </c>
      <c r="P6291" cm="1">
        <f t="array" ref="P6291">IF(Q6291&gt;0,INDEX(Q6291:Q18425,MATCH(TRUE,INDEX(Q6291:Q18425="",,),0)-1),"")</f>
        <v>2</v>
      </c>
      <c r="Q6291">
        <f t="shared" si="147"/>
        <v>1</v>
      </c>
      <c r="R6291">
        <f>IF(P6291="","",0)</f>
        <v>0</v>
      </c>
    </row>
    <row r="6292" spans="1:18" x14ac:dyDescent="0.3">
      <c r="A6292" t="s">
        <v>791</v>
      </c>
      <c r="B6292" s="1">
        <v>38642</v>
      </c>
      <c r="C6292" t="s">
        <v>82</v>
      </c>
      <c r="D6292" t="s">
        <v>896</v>
      </c>
      <c r="E6292" t="s">
        <v>897</v>
      </c>
      <c r="G6292" s="6" t="s">
        <v>88</v>
      </c>
      <c r="H6292" t="s">
        <v>72</v>
      </c>
      <c r="I6292" t="s">
        <v>21</v>
      </c>
      <c r="J6292" t="s">
        <v>73</v>
      </c>
      <c r="K6292">
        <v>13.9</v>
      </c>
      <c r="L6292">
        <v>23.1</v>
      </c>
      <c r="M6292" t="s">
        <v>893</v>
      </c>
      <c r="N6292">
        <v>23.1</v>
      </c>
      <c r="O6292" t="s">
        <v>24</v>
      </c>
      <c r="P6292" cm="1">
        <f t="array" ref="P6292">IF(Q6292&gt;0,INDEX(Q6292:Q18426,MATCH(TRUE,INDEX(Q6292:Q18426="",,),0)-1),"")</f>
        <v>2</v>
      </c>
      <c r="Q6292">
        <f t="shared" si="147"/>
        <v>1</v>
      </c>
      <c r="R6292">
        <f>IF(P6292="","",0)</f>
        <v>0</v>
      </c>
    </row>
    <row r="6293" spans="1:18" x14ac:dyDescent="0.3">
      <c r="A6293" t="s">
        <v>791</v>
      </c>
      <c r="B6293" s="1">
        <v>38642</v>
      </c>
      <c r="C6293" t="s">
        <v>82</v>
      </c>
      <c r="D6293" t="s">
        <v>896</v>
      </c>
      <c r="E6293" t="s">
        <v>897</v>
      </c>
      <c r="G6293" t="s">
        <v>19</v>
      </c>
      <c r="H6293" t="s">
        <v>41</v>
      </c>
      <c r="I6293" t="s">
        <v>45</v>
      </c>
      <c r="J6293" t="s">
        <v>93</v>
      </c>
      <c r="K6293">
        <v>26.3</v>
      </c>
      <c r="L6293">
        <v>281.5</v>
      </c>
      <c r="M6293" t="s">
        <v>798</v>
      </c>
      <c r="N6293">
        <v>281.51</v>
      </c>
      <c r="P6293" cm="1">
        <f t="array" ref="P6293">IF(Q6293&gt;0,INDEX(Q6293:Q18427,MATCH(TRUE,INDEX(Q6293:Q18427="",,),0)-1),"")</f>
        <v>2</v>
      </c>
      <c r="Q6293">
        <f t="shared" si="147"/>
        <v>2</v>
      </c>
      <c r="R6293">
        <f>IF(P6293="","",0)</f>
        <v>0</v>
      </c>
    </row>
    <row r="6294" spans="1:18" x14ac:dyDescent="0.3">
      <c r="A6294" t="s">
        <v>791</v>
      </c>
      <c r="B6294" s="1">
        <v>38642</v>
      </c>
      <c r="C6294" t="s">
        <v>82</v>
      </c>
      <c r="D6294" t="s">
        <v>896</v>
      </c>
      <c r="E6294" t="s">
        <v>897</v>
      </c>
      <c r="G6294" t="s">
        <v>19</v>
      </c>
      <c r="H6294" t="s">
        <v>183</v>
      </c>
      <c r="I6294" t="s">
        <v>21</v>
      </c>
      <c r="J6294" t="s">
        <v>73</v>
      </c>
      <c r="K6294">
        <v>143.1</v>
      </c>
      <c r="L6294">
        <v>65.599999999999994</v>
      </c>
      <c r="M6294" t="s">
        <v>798</v>
      </c>
      <c r="N6294">
        <v>65.61</v>
      </c>
      <c r="P6294" cm="1">
        <f t="array" ref="P6294">IF(Q6294&gt;0,INDEX(Q6294:Q18428,MATCH(TRUE,INDEX(Q6294:Q18428="",,),0)-1),"")</f>
        <v>2</v>
      </c>
      <c r="Q6294">
        <f t="shared" si="147"/>
        <v>2</v>
      </c>
      <c r="R6294">
        <f>IF(P6294="","",0)</f>
        <v>0</v>
      </c>
    </row>
    <row r="6295" spans="1:18" x14ac:dyDescent="0.3">
      <c r="A6295" t="s">
        <v>791</v>
      </c>
      <c r="B6295" s="1">
        <v>38642</v>
      </c>
      <c r="C6295" t="s">
        <v>82</v>
      </c>
      <c r="D6295" t="s">
        <v>896</v>
      </c>
      <c r="E6295" t="s">
        <v>897</v>
      </c>
      <c r="G6295" t="s">
        <v>19</v>
      </c>
      <c r="H6295" t="s">
        <v>41</v>
      </c>
      <c r="I6295" t="s">
        <v>21</v>
      </c>
      <c r="J6295" t="s">
        <v>73</v>
      </c>
      <c r="K6295">
        <v>570.70000000000005</v>
      </c>
      <c r="L6295">
        <v>64.25</v>
      </c>
      <c r="M6295" t="s">
        <v>798</v>
      </c>
      <c r="N6295">
        <v>65.260000000000005</v>
      </c>
      <c r="P6295" cm="1">
        <f t="array" ref="P6295">IF(Q6295&gt;0,INDEX(Q6295:Q18429,MATCH(TRUE,INDEX(Q6295:Q18429="",,),0)-1),"")</f>
        <v>2</v>
      </c>
      <c r="Q6295">
        <f t="shared" si="147"/>
        <v>2</v>
      </c>
      <c r="R6295">
        <f>IF(P6295="","",0)</f>
        <v>0</v>
      </c>
    </row>
    <row r="6296" spans="1:18" x14ac:dyDescent="0.3">
      <c r="A6296" t="s">
        <v>791</v>
      </c>
      <c r="B6296" s="1">
        <v>38642</v>
      </c>
      <c r="C6296" t="s">
        <v>82</v>
      </c>
      <c r="D6296" t="s">
        <v>896</v>
      </c>
      <c r="E6296" t="s">
        <v>897</v>
      </c>
      <c r="G6296" t="s">
        <v>19</v>
      </c>
      <c r="H6296" t="s">
        <v>95</v>
      </c>
      <c r="I6296" t="s">
        <v>21</v>
      </c>
      <c r="J6296" t="s">
        <v>73</v>
      </c>
      <c r="K6296">
        <v>684.9</v>
      </c>
      <c r="L6296">
        <v>70.650000000000006</v>
      </c>
      <c r="M6296" t="s">
        <v>798</v>
      </c>
      <c r="N6296">
        <v>70.66</v>
      </c>
      <c r="P6296" cm="1">
        <f t="array" ref="P6296">IF(Q6296&gt;0,INDEX(Q6296:Q18430,MATCH(TRUE,INDEX(Q6296:Q18430="",,),0)-1),"")</f>
        <v>2</v>
      </c>
      <c r="Q6296">
        <f t="shared" si="147"/>
        <v>2</v>
      </c>
      <c r="R6296">
        <f>IF(P6296="","",0)</f>
        <v>0</v>
      </c>
    </row>
    <row r="6297" spans="1:18" x14ac:dyDescent="0.3">
      <c r="A6297" t="s">
        <v>791</v>
      </c>
      <c r="B6297" s="1">
        <v>38642</v>
      </c>
      <c r="C6297" t="s">
        <v>82</v>
      </c>
      <c r="D6297" t="s">
        <v>896</v>
      </c>
      <c r="E6297" t="s">
        <v>897</v>
      </c>
      <c r="G6297" s="6" t="s">
        <v>88</v>
      </c>
      <c r="H6297" t="s">
        <v>96</v>
      </c>
      <c r="I6297" t="s">
        <v>21</v>
      </c>
      <c r="J6297" t="s">
        <v>73</v>
      </c>
      <c r="K6297">
        <v>9.1</v>
      </c>
      <c r="L6297">
        <v>25.15</v>
      </c>
      <c r="M6297" t="s">
        <v>798</v>
      </c>
      <c r="N6297">
        <v>25.15</v>
      </c>
      <c r="P6297" cm="1">
        <f t="array" ref="P6297">IF(Q6297&gt;0,INDEX(Q6297:Q18431,MATCH(TRUE,INDEX(Q6297:Q18431="",,),0)-1),"")</f>
        <v>2</v>
      </c>
      <c r="Q6297">
        <f t="shared" si="147"/>
        <v>2</v>
      </c>
      <c r="R6297">
        <f>IF(P6297="","",0)</f>
        <v>0</v>
      </c>
    </row>
    <row r="6298" spans="1:18" x14ac:dyDescent="0.3">
      <c r="A6298" t="s">
        <v>791</v>
      </c>
      <c r="B6298" s="1">
        <v>38642</v>
      </c>
      <c r="C6298" t="s">
        <v>82</v>
      </c>
      <c r="D6298" t="s">
        <v>896</v>
      </c>
      <c r="E6298" t="s">
        <v>897</v>
      </c>
      <c r="G6298" s="6" t="s">
        <v>88</v>
      </c>
      <c r="H6298" t="s">
        <v>128</v>
      </c>
      <c r="I6298" t="s">
        <v>21</v>
      </c>
      <c r="J6298" t="s">
        <v>73</v>
      </c>
      <c r="K6298">
        <v>39.799999999999997</v>
      </c>
      <c r="L6298">
        <v>38.35</v>
      </c>
      <c r="M6298" t="s">
        <v>798</v>
      </c>
      <c r="N6298">
        <v>38.35</v>
      </c>
      <c r="P6298" cm="1">
        <f t="array" ref="P6298">IF(Q6298&gt;0,INDEX(Q6298:Q18432,MATCH(TRUE,INDEX(Q6298:Q18432="",,),0)-1),"")</f>
        <v>2</v>
      </c>
      <c r="Q6298">
        <f t="shared" si="147"/>
        <v>2</v>
      </c>
      <c r="R6298">
        <f>IF(P6298="","",0)</f>
        <v>0</v>
      </c>
    </row>
    <row r="6299" spans="1:18" x14ac:dyDescent="0.3">
      <c r="A6299" t="s">
        <v>791</v>
      </c>
      <c r="B6299" s="1">
        <v>38642</v>
      </c>
      <c r="C6299" t="s">
        <v>82</v>
      </c>
      <c r="D6299" t="s">
        <v>896</v>
      </c>
      <c r="E6299" t="s">
        <v>897</v>
      </c>
      <c r="G6299" s="6" t="s">
        <v>88</v>
      </c>
      <c r="H6299" t="s">
        <v>116</v>
      </c>
      <c r="I6299" t="s">
        <v>21</v>
      </c>
      <c r="J6299" t="s">
        <v>73</v>
      </c>
      <c r="K6299">
        <v>16.7</v>
      </c>
      <c r="L6299">
        <v>24.8</v>
      </c>
      <c r="M6299" t="s">
        <v>798</v>
      </c>
      <c r="N6299">
        <v>24.8</v>
      </c>
      <c r="P6299" cm="1">
        <f t="array" ref="P6299">IF(Q6299&gt;0,INDEX(Q6299:Q18433,MATCH(TRUE,INDEX(Q6299:Q18433="",,),0)-1),"")</f>
        <v>2</v>
      </c>
      <c r="Q6299">
        <f t="shared" si="147"/>
        <v>2</v>
      </c>
      <c r="R6299">
        <f>IF(P6299="","",0)</f>
        <v>0</v>
      </c>
    </row>
    <row r="6300" spans="1:18" x14ac:dyDescent="0.3">
      <c r="A6300" t="s">
        <v>791</v>
      </c>
      <c r="B6300" s="1">
        <v>38642</v>
      </c>
      <c r="C6300" t="s">
        <v>82</v>
      </c>
      <c r="D6300" t="s">
        <v>896</v>
      </c>
      <c r="E6300" t="s">
        <v>897</v>
      </c>
      <c r="G6300" s="6" t="s">
        <v>88</v>
      </c>
      <c r="H6300" t="s">
        <v>312</v>
      </c>
      <c r="I6300" t="s">
        <v>21</v>
      </c>
      <c r="J6300" t="s">
        <v>73</v>
      </c>
      <c r="K6300">
        <v>15.3</v>
      </c>
      <c r="L6300">
        <v>24.6</v>
      </c>
      <c r="M6300" t="s">
        <v>798</v>
      </c>
      <c r="N6300">
        <v>24.6</v>
      </c>
      <c r="P6300" cm="1">
        <f t="array" ref="P6300">IF(Q6300&gt;0,INDEX(Q6300:Q18434,MATCH(TRUE,INDEX(Q6300:Q18434="",,),0)-1),"")</f>
        <v>2</v>
      </c>
      <c r="Q6300">
        <f t="shared" si="147"/>
        <v>2</v>
      </c>
      <c r="R6300">
        <f>IF(P6300="","",0)</f>
        <v>0</v>
      </c>
    </row>
    <row r="6301" spans="1:18" x14ac:dyDescent="0.3">
      <c r="A6301" t="s">
        <v>791</v>
      </c>
      <c r="B6301" s="1">
        <v>38642</v>
      </c>
      <c r="C6301" t="s">
        <v>82</v>
      </c>
      <c r="D6301" t="s">
        <v>896</v>
      </c>
      <c r="E6301" t="s">
        <v>897</v>
      </c>
      <c r="G6301" s="6" t="s">
        <v>88</v>
      </c>
      <c r="H6301" t="s">
        <v>72</v>
      </c>
      <c r="I6301" t="s">
        <v>21</v>
      </c>
      <c r="J6301" t="s">
        <v>73</v>
      </c>
      <c r="K6301">
        <v>13.9</v>
      </c>
      <c r="L6301">
        <v>23.1</v>
      </c>
      <c r="M6301" t="s">
        <v>798</v>
      </c>
      <c r="N6301">
        <v>23.1</v>
      </c>
      <c r="P6301" cm="1">
        <f t="array" ref="P6301">IF(Q6301&gt;0,INDEX(Q6301:Q18435,MATCH(TRUE,INDEX(Q6301:Q18435="",,),0)-1),"")</f>
        <v>2</v>
      </c>
      <c r="Q6301">
        <f t="shared" si="147"/>
        <v>2</v>
      </c>
      <c r="R6301">
        <f>IF(P6301="","",0)</f>
        <v>0</v>
      </c>
    </row>
    <row r="6302" spans="1:18" x14ac:dyDescent="0.3">
      <c r="P6302" t="str" cm="1">
        <f t="array" ref="P6302">IF(Q6302&gt;0,INDEX(Q6302:Q18436,MATCH(TRUE,INDEX(Q6302:Q18436="",,),0)-1),"")</f>
        <v/>
      </c>
      <c r="R6302" t="str">
        <f>IF(P6302="","",0)</f>
        <v/>
      </c>
    </row>
    <row r="6303" spans="1:18" x14ac:dyDescent="0.3">
      <c r="A6303" t="s">
        <v>898</v>
      </c>
      <c r="B6303" s="1">
        <v>38832</v>
      </c>
      <c r="C6303" s="2">
        <v>0.41666666666666669</v>
      </c>
      <c r="D6303" t="s">
        <v>899</v>
      </c>
      <c r="E6303" t="s">
        <v>900</v>
      </c>
      <c r="G6303" t="s">
        <v>19</v>
      </c>
      <c r="H6303" t="s">
        <v>102</v>
      </c>
      <c r="I6303" t="s">
        <v>45</v>
      </c>
      <c r="J6303" t="s">
        <v>93</v>
      </c>
      <c r="K6303">
        <v>57</v>
      </c>
      <c r="L6303">
        <v>587</v>
      </c>
      <c r="M6303" t="s">
        <v>901</v>
      </c>
      <c r="N6303">
        <v>700</v>
      </c>
      <c r="O6303" t="s">
        <v>24</v>
      </c>
      <c r="P6303" cm="1">
        <f t="array" ref="P6303">IF(Q6303&gt;0,INDEX(Q6303:Q18437,MATCH(TRUE,INDEX(Q6303:Q18437="",,),0)-1),"")</f>
        <v>7</v>
      </c>
      <c r="Q6303">
        <f>INT((ROW()-6303)/7)+1</f>
        <v>1</v>
      </c>
      <c r="R6303">
        <f>IF(P6303="","",0)</f>
        <v>0</v>
      </c>
    </row>
    <row r="6304" spans="1:18" x14ac:dyDescent="0.3">
      <c r="A6304" t="s">
        <v>898</v>
      </c>
      <c r="B6304" s="1">
        <v>38832</v>
      </c>
      <c r="C6304" s="2">
        <v>0.41666666666666669</v>
      </c>
      <c r="D6304" t="s">
        <v>899</v>
      </c>
      <c r="E6304" t="s">
        <v>900</v>
      </c>
      <c r="G6304" t="s">
        <v>19</v>
      </c>
      <c r="H6304" t="s">
        <v>72</v>
      </c>
      <c r="I6304" t="s">
        <v>21</v>
      </c>
      <c r="J6304" t="s">
        <v>73</v>
      </c>
      <c r="K6304">
        <v>366</v>
      </c>
      <c r="L6304">
        <v>22.05</v>
      </c>
      <c r="M6304" t="s">
        <v>901</v>
      </c>
      <c r="N6304">
        <v>57.6</v>
      </c>
      <c r="O6304" t="s">
        <v>24</v>
      </c>
      <c r="P6304" cm="1">
        <f t="array" ref="P6304">IF(Q6304&gt;0,INDEX(Q6304:Q18438,MATCH(TRUE,INDEX(Q6304:Q18438="",,),0)-1),"")</f>
        <v>7</v>
      </c>
      <c r="Q6304">
        <f t="shared" ref="Q6304:Q6351" si="148">INT((ROW()-6303)/7)+1</f>
        <v>1</v>
      </c>
      <c r="R6304">
        <f>IF(P6304="","",0)</f>
        <v>0</v>
      </c>
    </row>
    <row r="6305" spans="1:18" x14ac:dyDescent="0.3">
      <c r="A6305" t="s">
        <v>898</v>
      </c>
      <c r="B6305" s="1">
        <v>38832</v>
      </c>
      <c r="C6305" s="2">
        <v>0.41666666666666669</v>
      </c>
      <c r="D6305" t="s">
        <v>899</v>
      </c>
      <c r="E6305" t="s">
        <v>900</v>
      </c>
      <c r="G6305" s="6" t="s">
        <v>88</v>
      </c>
      <c r="H6305" t="s">
        <v>100</v>
      </c>
      <c r="I6305" t="s">
        <v>45</v>
      </c>
      <c r="J6305" t="s">
        <v>93</v>
      </c>
      <c r="K6305">
        <v>2</v>
      </c>
      <c r="L6305">
        <v>60</v>
      </c>
      <c r="M6305" t="s">
        <v>901</v>
      </c>
      <c r="N6305">
        <v>60</v>
      </c>
      <c r="O6305" t="s">
        <v>24</v>
      </c>
      <c r="P6305" cm="1">
        <f t="array" ref="P6305">IF(Q6305&gt;0,INDEX(Q6305:Q18439,MATCH(TRUE,INDEX(Q6305:Q18439="",,),0)-1),"")</f>
        <v>7</v>
      </c>
      <c r="Q6305">
        <f t="shared" si="148"/>
        <v>1</v>
      </c>
      <c r="R6305">
        <f>IF(P6305="","",0)</f>
        <v>0</v>
      </c>
    </row>
    <row r="6306" spans="1:18" x14ac:dyDescent="0.3">
      <c r="A6306" t="s">
        <v>898</v>
      </c>
      <c r="B6306" s="1">
        <v>38832</v>
      </c>
      <c r="C6306" s="2">
        <v>0.41666666666666669</v>
      </c>
      <c r="D6306" t="s">
        <v>899</v>
      </c>
      <c r="E6306" t="s">
        <v>900</v>
      </c>
      <c r="G6306" s="6" t="s">
        <v>88</v>
      </c>
      <c r="H6306" t="s">
        <v>279</v>
      </c>
      <c r="I6306" t="s">
        <v>45</v>
      </c>
      <c r="J6306" t="s">
        <v>93</v>
      </c>
      <c r="K6306">
        <v>31</v>
      </c>
      <c r="L6306">
        <v>59</v>
      </c>
      <c r="M6306" t="s">
        <v>901</v>
      </c>
      <c r="N6306">
        <v>59</v>
      </c>
      <c r="O6306" t="s">
        <v>24</v>
      </c>
      <c r="P6306" cm="1">
        <f t="array" ref="P6306">IF(Q6306&gt;0,INDEX(Q6306:Q18440,MATCH(TRUE,INDEX(Q6306:Q18440="",,),0)-1),"")</f>
        <v>7</v>
      </c>
      <c r="Q6306">
        <f t="shared" si="148"/>
        <v>1</v>
      </c>
      <c r="R6306">
        <f>IF(P6306="","",0)</f>
        <v>0</v>
      </c>
    </row>
    <row r="6307" spans="1:18" x14ac:dyDescent="0.3">
      <c r="A6307" t="s">
        <v>898</v>
      </c>
      <c r="B6307" s="1">
        <v>38832</v>
      </c>
      <c r="C6307" s="2">
        <v>0.41666666666666669</v>
      </c>
      <c r="D6307" t="s">
        <v>899</v>
      </c>
      <c r="E6307" t="s">
        <v>900</v>
      </c>
      <c r="G6307" s="6" t="s">
        <v>88</v>
      </c>
      <c r="H6307" t="s">
        <v>232</v>
      </c>
      <c r="I6307" t="s">
        <v>45</v>
      </c>
      <c r="J6307" t="s">
        <v>93</v>
      </c>
      <c r="K6307">
        <v>2</v>
      </c>
      <c r="L6307">
        <v>21</v>
      </c>
      <c r="M6307" t="s">
        <v>901</v>
      </c>
      <c r="N6307">
        <v>21</v>
      </c>
      <c r="O6307" t="s">
        <v>24</v>
      </c>
      <c r="P6307" cm="1">
        <f t="array" ref="P6307">IF(Q6307&gt;0,INDEX(Q6307:Q18441,MATCH(TRUE,INDEX(Q6307:Q18441="",,),0)-1),"")</f>
        <v>7</v>
      </c>
      <c r="Q6307">
        <f t="shared" si="148"/>
        <v>1</v>
      </c>
      <c r="R6307">
        <f>IF(P6307="","",0)</f>
        <v>0</v>
      </c>
    </row>
    <row r="6308" spans="1:18" x14ac:dyDescent="0.3">
      <c r="A6308" t="s">
        <v>898</v>
      </c>
      <c r="B6308" s="1">
        <v>38832</v>
      </c>
      <c r="C6308" s="2">
        <v>0.41666666666666669</v>
      </c>
      <c r="D6308" t="s">
        <v>899</v>
      </c>
      <c r="E6308" t="s">
        <v>900</v>
      </c>
      <c r="G6308" s="6" t="s">
        <v>88</v>
      </c>
      <c r="H6308" t="s">
        <v>36</v>
      </c>
      <c r="I6308" t="s">
        <v>45</v>
      </c>
      <c r="J6308" t="s">
        <v>93</v>
      </c>
      <c r="K6308">
        <v>2</v>
      </c>
      <c r="L6308">
        <v>85</v>
      </c>
      <c r="M6308" t="s">
        <v>901</v>
      </c>
      <c r="N6308">
        <v>85</v>
      </c>
      <c r="O6308" t="s">
        <v>24</v>
      </c>
      <c r="P6308" cm="1">
        <f t="array" ref="P6308">IF(Q6308&gt;0,INDEX(Q6308:Q18442,MATCH(TRUE,INDEX(Q6308:Q18442="",,),0)-1),"")</f>
        <v>7</v>
      </c>
      <c r="Q6308">
        <f t="shared" si="148"/>
        <v>1</v>
      </c>
      <c r="R6308">
        <f>IF(P6308="","",0)</f>
        <v>0</v>
      </c>
    </row>
    <row r="6309" spans="1:18" x14ac:dyDescent="0.3">
      <c r="A6309" t="s">
        <v>898</v>
      </c>
      <c r="B6309" s="1">
        <v>38832</v>
      </c>
      <c r="C6309" s="2">
        <v>0.41666666666666669</v>
      </c>
      <c r="D6309" t="s">
        <v>899</v>
      </c>
      <c r="E6309" t="s">
        <v>900</v>
      </c>
      <c r="G6309" s="6" t="s">
        <v>88</v>
      </c>
      <c r="H6309" t="s">
        <v>36</v>
      </c>
      <c r="I6309" t="s">
        <v>21</v>
      </c>
      <c r="J6309" t="s">
        <v>73</v>
      </c>
      <c r="K6309">
        <v>1</v>
      </c>
      <c r="L6309">
        <v>27.7</v>
      </c>
      <c r="M6309" t="s">
        <v>901</v>
      </c>
      <c r="N6309">
        <v>27.7</v>
      </c>
      <c r="O6309" t="s">
        <v>24</v>
      </c>
      <c r="P6309" cm="1">
        <f t="array" ref="P6309">IF(Q6309&gt;0,INDEX(Q6309:Q18443,MATCH(TRUE,INDEX(Q6309:Q18443="",,),0)-1),"")</f>
        <v>7</v>
      </c>
      <c r="Q6309">
        <f t="shared" si="148"/>
        <v>1</v>
      </c>
      <c r="R6309">
        <f>IF(P6309="","",0)</f>
        <v>0</v>
      </c>
    </row>
    <row r="6310" spans="1:18" x14ac:dyDescent="0.3">
      <c r="A6310" t="s">
        <v>898</v>
      </c>
      <c r="B6310" s="1">
        <v>38832</v>
      </c>
      <c r="C6310" s="2">
        <v>0.41666666666666669</v>
      </c>
      <c r="D6310" t="s">
        <v>899</v>
      </c>
      <c r="E6310" t="s">
        <v>900</v>
      </c>
      <c r="G6310" t="s">
        <v>19</v>
      </c>
      <c r="H6310" t="s">
        <v>102</v>
      </c>
      <c r="I6310" t="s">
        <v>45</v>
      </c>
      <c r="J6310" t="s">
        <v>93</v>
      </c>
      <c r="K6310">
        <v>57</v>
      </c>
      <c r="L6310">
        <v>587</v>
      </c>
      <c r="M6310" t="s">
        <v>129</v>
      </c>
      <c r="N6310">
        <v>868.97</v>
      </c>
      <c r="P6310" cm="1">
        <f t="array" ref="P6310">IF(Q6310&gt;0,INDEX(Q6310:Q18444,MATCH(TRUE,INDEX(Q6310:Q18444="",,),0)-1),"")</f>
        <v>7</v>
      </c>
      <c r="Q6310">
        <f t="shared" si="148"/>
        <v>2</v>
      </c>
      <c r="R6310">
        <f>IF(P6310="","",0)</f>
        <v>0</v>
      </c>
    </row>
    <row r="6311" spans="1:18" x14ac:dyDescent="0.3">
      <c r="A6311" t="s">
        <v>898</v>
      </c>
      <c r="B6311" s="1">
        <v>38832</v>
      </c>
      <c r="C6311" s="2">
        <v>0.41666666666666669</v>
      </c>
      <c r="D6311" t="s">
        <v>899</v>
      </c>
      <c r="E6311" t="s">
        <v>900</v>
      </c>
      <c r="G6311" t="s">
        <v>19</v>
      </c>
      <c r="H6311" t="s">
        <v>72</v>
      </c>
      <c r="I6311" t="s">
        <v>21</v>
      </c>
      <c r="J6311" t="s">
        <v>73</v>
      </c>
      <c r="K6311">
        <v>366</v>
      </c>
      <c r="L6311">
        <v>22.05</v>
      </c>
      <c r="M6311" t="s">
        <v>129</v>
      </c>
      <c r="N6311">
        <v>22.05</v>
      </c>
      <c r="P6311" cm="1">
        <f t="array" ref="P6311">IF(Q6311&gt;0,INDEX(Q6311:Q18445,MATCH(TRUE,INDEX(Q6311:Q18445="",,),0)-1),"")</f>
        <v>7</v>
      </c>
      <c r="Q6311">
        <f t="shared" si="148"/>
        <v>2</v>
      </c>
      <c r="R6311">
        <f>IF(P6311="","",0)</f>
        <v>0</v>
      </c>
    </row>
    <row r="6312" spans="1:18" x14ac:dyDescent="0.3">
      <c r="A6312" t="s">
        <v>898</v>
      </c>
      <c r="B6312" s="1">
        <v>38832</v>
      </c>
      <c r="C6312" s="2">
        <v>0.41666666666666669</v>
      </c>
      <c r="D6312" t="s">
        <v>899</v>
      </c>
      <c r="E6312" t="s">
        <v>900</v>
      </c>
      <c r="G6312" s="6" t="s">
        <v>88</v>
      </c>
      <c r="H6312" t="s">
        <v>100</v>
      </c>
      <c r="I6312" t="s">
        <v>45</v>
      </c>
      <c r="J6312" t="s">
        <v>93</v>
      </c>
      <c r="K6312">
        <v>2</v>
      </c>
      <c r="L6312">
        <v>60</v>
      </c>
      <c r="M6312" t="s">
        <v>129</v>
      </c>
      <c r="N6312">
        <v>60</v>
      </c>
      <c r="P6312" cm="1">
        <f t="array" ref="P6312">IF(Q6312&gt;0,INDEX(Q6312:Q18446,MATCH(TRUE,INDEX(Q6312:Q18446="",,),0)-1),"")</f>
        <v>7</v>
      </c>
      <c r="Q6312">
        <f t="shared" si="148"/>
        <v>2</v>
      </c>
      <c r="R6312">
        <f>IF(P6312="","",0)</f>
        <v>0</v>
      </c>
    </row>
    <row r="6313" spans="1:18" x14ac:dyDescent="0.3">
      <c r="A6313" t="s">
        <v>898</v>
      </c>
      <c r="B6313" s="1">
        <v>38832</v>
      </c>
      <c r="C6313" s="2">
        <v>0.41666666666666669</v>
      </c>
      <c r="D6313" t="s">
        <v>899</v>
      </c>
      <c r="E6313" t="s">
        <v>900</v>
      </c>
      <c r="G6313" s="6" t="s">
        <v>88</v>
      </c>
      <c r="H6313" t="s">
        <v>279</v>
      </c>
      <c r="I6313" t="s">
        <v>45</v>
      </c>
      <c r="J6313" t="s">
        <v>93</v>
      </c>
      <c r="K6313">
        <v>31</v>
      </c>
      <c r="L6313">
        <v>59</v>
      </c>
      <c r="M6313" t="s">
        <v>129</v>
      </c>
      <c r="N6313">
        <v>59</v>
      </c>
      <c r="P6313" cm="1">
        <f t="array" ref="P6313">IF(Q6313&gt;0,INDEX(Q6313:Q18447,MATCH(TRUE,INDEX(Q6313:Q18447="",,),0)-1),"")</f>
        <v>7</v>
      </c>
      <c r="Q6313">
        <f t="shared" si="148"/>
        <v>2</v>
      </c>
      <c r="R6313">
        <f>IF(P6313="","",0)</f>
        <v>0</v>
      </c>
    </row>
    <row r="6314" spans="1:18" x14ac:dyDescent="0.3">
      <c r="A6314" t="s">
        <v>898</v>
      </c>
      <c r="B6314" s="1">
        <v>38832</v>
      </c>
      <c r="C6314" s="2">
        <v>0.41666666666666669</v>
      </c>
      <c r="D6314" t="s">
        <v>899</v>
      </c>
      <c r="E6314" t="s">
        <v>900</v>
      </c>
      <c r="G6314" s="6" t="s">
        <v>88</v>
      </c>
      <c r="H6314" t="s">
        <v>232</v>
      </c>
      <c r="I6314" t="s">
        <v>45</v>
      </c>
      <c r="J6314" t="s">
        <v>93</v>
      </c>
      <c r="K6314">
        <v>2</v>
      </c>
      <c r="L6314">
        <v>21</v>
      </c>
      <c r="M6314" t="s">
        <v>129</v>
      </c>
      <c r="N6314">
        <v>21</v>
      </c>
      <c r="P6314" cm="1">
        <f t="array" ref="P6314">IF(Q6314&gt;0,INDEX(Q6314:Q18448,MATCH(TRUE,INDEX(Q6314:Q18448="",,),0)-1),"")</f>
        <v>7</v>
      </c>
      <c r="Q6314">
        <f t="shared" si="148"/>
        <v>2</v>
      </c>
      <c r="R6314">
        <f>IF(P6314="","",0)</f>
        <v>0</v>
      </c>
    </row>
    <row r="6315" spans="1:18" x14ac:dyDescent="0.3">
      <c r="A6315" t="s">
        <v>898</v>
      </c>
      <c r="B6315" s="1">
        <v>38832</v>
      </c>
      <c r="C6315" s="2">
        <v>0.41666666666666669</v>
      </c>
      <c r="D6315" t="s">
        <v>899</v>
      </c>
      <c r="E6315" t="s">
        <v>900</v>
      </c>
      <c r="G6315" s="6" t="s">
        <v>88</v>
      </c>
      <c r="H6315" t="s">
        <v>36</v>
      </c>
      <c r="I6315" t="s">
        <v>45</v>
      </c>
      <c r="J6315" t="s">
        <v>93</v>
      </c>
      <c r="K6315">
        <v>2</v>
      </c>
      <c r="L6315">
        <v>85</v>
      </c>
      <c r="M6315" t="s">
        <v>129</v>
      </c>
      <c r="N6315">
        <v>85</v>
      </c>
      <c r="P6315" cm="1">
        <f t="array" ref="P6315">IF(Q6315&gt;0,INDEX(Q6315:Q18449,MATCH(TRUE,INDEX(Q6315:Q18449="",,),0)-1),"")</f>
        <v>7</v>
      </c>
      <c r="Q6315">
        <f t="shared" si="148"/>
        <v>2</v>
      </c>
      <c r="R6315">
        <f>IF(P6315="","",0)</f>
        <v>0</v>
      </c>
    </row>
    <row r="6316" spans="1:18" x14ac:dyDescent="0.3">
      <c r="A6316" t="s">
        <v>898</v>
      </c>
      <c r="B6316" s="1">
        <v>38832</v>
      </c>
      <c r="C6316" s="2">
        <v>0.41666666666666669</v>
      </c>
      <c r="D6316" t="s">
        <v>899</v>
      </c>
      <c r="E6316" t="s">
        <v>900</v>
      </c>
      <c r="G6316" s="6" t="s">
        <v>88</v>
      </c>
      <c r="H6316" t="s">
        <v>36</v>
      </c>
      <c r="I6316" t="s">
        <v>21</v>
      </c>
      <c r="J6316" t="s">
        <v>73</v>
      </c>
      <c r="K6316">
        <v>1</v>
      </c>
      <c r="L6316">
        <v>27.7</v>
      </c>
      <c r="M6316" t="s">
        <v>129</v>
      </c>
      <c r="N6316">
        <v>27.7</v>
      </c>
      <c r="P6316" cm="1">
        <f t="array" ref="P6316">IF(Q6316&gt;0,INDEX(Q6316:Q18450,MATCH(TRUE,INDEX(Q6316:Q18450="",,),0)-1),"")</f>
        <v>7</v>
      </c>
      <c r="Q6316">
        <f t="shared" si="148"/>
        <v>2</v>
      </c>
      <c r="R6316">
        <f>IF(P6316="","",0)</f>
        <v>0</v>
      </c>
    </row>
    <row r="6317" spans="1:18" x14ac:dyDescent="0.3">
      <c r="A6317" t="s">
        <v>898</v>
      </c>
      <c r="B6317" s="1">
        <v>38832</v>
      </c>
      <c r="C6317" s="2">
        <v>0.41666666666666669</v>
      </c>
      <c r="D6317" t="s">
        <v>899</v>
      </c>
      <c r="E6317" t="s">
        <v>900</v>
      </c>
      <c r="G6317" t="s">
        <v>19</v>
      </c>
      <c r="H6317" t="s">
        <v>102</v>
      </c>
      <c r="I6317" t="s">
        <v>45</v>
      </c>
      <c r="J6317" t="s">
        <v>93</v>
      </c>
      <c r="K6317">
        <v>57</v>
      </c>
      <c r="L6317">
        <v>587</v>
      </c>
      <c r="M6317" t="s">
        <v>203</v>
      </c>
      <c r="N6317">
        <v>805</v>
      </c>
      <c r="P6317" cm="1">
        <f t="array" ref="P6317">IF(Q6317&gt;0,INDEX(Q6317:Q18451,MATCH(TRUE,INDEX(Q6317:Q18451="",,),0)-1),"")</f>
        <v>7</v>
      </c>
      <c r="Q6317">
        <f t="shared" si="148"/>
        <v>3</v>
      </c>
      <c r="R6317">
        <f>IF(P6317="","",0)</f>
        <v>0</v>
      </c>
    </row>
    <row r="6318" spans="1:18" x14ac:dyDescent="0.3">
      <c r="A6318" t="s">
        <v>898</v>
      </c>
      <c r="B6318" s="1">
        <v>38832</v>
      </c>
      <c r="C6318" s="2">
        <v>0.41666666666666669</v>
      </c>
      <c r="D6318" t="s">
        <v>899</v>
      </c>
      <c r="E6318" t="s">
        <v>900</v>
      </c>
      <c r="G6318" t="s">
        <v>19</v>
      </c>
      <c r="H6318" t="s">
        <v>72</v>
      </c>
      <c r="I6318" t="s">
        <v>21</v>
      </c>
      <c r="J6318" t="s">
        <v>73</v>
      </c>
      <c r="K6318">
        <v>366</v>
      </c>
      <c r="L6318">
        <v>22.05</v>
      </c>
      <c r="M6318" t="s">
        <v>203</v>
      </c>
      <c r="N6318">
        <v>22.05</v>
      </c>
      <c r="P6318" cm="1">
        <f t="array" ref="P6318">IF(Q6318&gt;0,INDEX(Q6318:Q18452,MATCH(TRUE,INDEX(Q6318:Q18452="",,),0)-1),"")</f>
        <v>7</v>
      </c>
      <c r="Q6318">
        <f t="shared" si="148"/>
        <v>3</v>
      </c>
      <c r="R6318">
        <f>IF(P6318="","",0)</f>
        <v>0</v>
      </c>
    </row>
    <row r="6319" spans="1:18" x14ac:dyDescent="0.3">
      <c r="A6319" t="s">
        <v>898</v>
      </c>
      <c r="B6319" s="1">
        <v>38832</v>
      </c>
      <c r="C6319" s="2">
        <v>0.41666666666666669</v>
      </c>
      <c r="D6319" t="s">
        <v>899</v>
      </c>
      <c r="E6319" t="s">
        <v>900</v>
      </c>
      <c r="G6319" s="6" t="s">
        <v>88</v>
      </c>
      <c r="H6319" t="s">
        <v>100</v>
      </c>
      <c r="I6319" t="s">
        <v>45</v>
      </c>
      <c r="J6319" t="s">
        <v>93</v>
      </c>
      <c r="K6319">
        <v>2</v>
      </c>
      <c r="L6319">
        <v>60</v>
      </c>
      <c r="M6319" t="s">
        <v>203</v>
      </c>
      <c r="N6319">
        <v>60</v>
      </c>
      <c r="P6319" cm="1">
        <f t="array" ref="P6319">IF(Q6319&gt;0,INDEX(Q6319:Q18453,MATCH(TRUE,INDEX(Q6319:Q18453="",,),0)-1),"")</f>
        <v>7</v>
      </c>
      <c r="Q6319">
        <f t="shared" si="148"/>
        <v>3</v>
      </c>
      <c r="R6319">
        <f>IF(P6319="","",0)</f>
        <v>0</v>
      </c>
    </row>
    <row r="6320" spans="1:18" x14ac:dyDescent="0.3">
      <c r="A6320" t="s">
        <v>898</v>
      </c>
      <c r="B6320" s="1">
        <v>38832</v>
      </c>
      <c r="C6320" s="2">
        <v>0.41666666666666669</v>
      </c>
      <c r="D6320" t="s">
        <v>899</v>
      </c>
      <c r="E6320" t="s">
        <v>900</v>
      </c>
      <c r="G6320" s="6" t="s">
        <v>88</v>
      </c>
      <c r="H6320" t="s">
        <v>279</v>
      </c>
      <c r="I6320" t="s">
        <v>45</v>
      </c>
      <c r="J6320" t="s">
        <v>93</v>
      </c>
      <c r="K6320">
        <v>31</v>
      </c>
      <c r="L6320">
        <v>59</v>
      </c>
      <c r="M6320" t="s">
        <v>203</v>
      </c>
      <c r="N6320">
        <v>59</v>
      </c>
      <c r="P6320" cm="1">
        <f t="array" ref="P6320">IF(Q6320&gt;0,INDEX(Q6320:Q18454,MATCH(TRUE,INDEX(Q6320:Q18454="",,),0)-1),"")</f>
        <v>7</v>
      </c>
      <c r="Q6320">
        <f t="shared" si="148"/>
        <v>3</v>
      </c>
      <c r="R6320">
        <f>IF(P6320="","",0)</f>
        <v>0</v>
      </c>
    </row>
    <row r="6321" spans="1:18" x14ac:dyDescent="0.3">
      <c r="A6321" t="s">
        <v>898</v>
      </c>
      <c r="B6321" s="1">
        <v>38832</v>
      </c>
      <c r="C6321" s="2">
        <v>0.41666666666666669</v>
      </c>
      <c r="D6321" t="s">
        <v>899</v>
      </c>
      <c r="E6321" t="s">
        <v>900</v>
      </c>
      <c r="G6321" s="6" t="s">
        <v>88</v>
      </c>
      <c r="H6321" t="s">
        <v>232</v>
      </c>
      <c r="I6321" t="s">
        <v>45</v>
      </c>
      <c r="J6321" t="s">
        <v>93</v>
      </c>
      <c r="K6321">
        <v>2</v>
      </c>
      <c r="L6321">
        <v>21</v>
      </c>
      <c r="M6321" t="s">
        <v>203</v>
      </c>
      <c r="N6321">
        <v>21</v>
      </c>
      <c r="P6321" cm="1">
        <f t="array" ref="P6321">IF(Q6321&gt;0,INDEX(Q6321:Q18455,MATCH(TRUE,INDEX(Q6321:Q18455="",,),0)-1),"")</f>
        <v>7</v>
      </c>
      <c r="Q6321">
        <f t="shared" si="148"/>
        <v>3</v>
      </c>
      <c r="R6321">
        <f>IF(P6321="","",0)</f>
        <v>0</v>
      </c>
    </row>
    <row r="6322" spans="1:18" x14ac:dyDescent="0.3">
      <c r="A6322" t="s">
        <v>898</v>
      </c>
      <c r="B6322" s="1">
        <v>38832</v>
      </c>
      <c r="C6322" s="2">
        <v>0.41666666666666669</v>
      </c>
      <c r="D6322" t="s">
        <v>899</v>
      </c>
      <c r="E6322" t="s">
        <v>900</v>
      </c>
      <c r="G6322" s="6" t="s">
        <v>88</v>
      </c>
      <c r="H6322" t="s">
        <v>36</v>
      </c>
      <c r="I6322" t="s">
        <v>45</v>
      </c>
      <c r="J6322" t="s">
        <v>93</v>
      </c>
      <c r="K6322">
        <v>2</v>
      </c>
      <c r="L6322">
        <v>85</v>
      </c>
      <c r="M6322" t="s">
        <v>203</v>
      </c>
      <c r="N6322">
        <v>85</v>
      </c>
      <c r="P6322" cm="1">
        <f t="array" ref="P6322">IF(Q6322&gt;0,INDEX(Q6322:Q18456,MATCH(TRUE,INDEX(Q6322:Q18456="",,),0)-1),"")</f>
        <v>7</v>
      </c>
      <c r="Q6322">
        <f t="shared" si="148"/>
        <v>3</v>
      </c>
      <c r="R6322">
        <f>IF(P6322="","",0)</f>
        <v>0</v>
      </c>
    </row>
    <row r="6323" spans="1:18" x14ac:dyDescent="0.3">
      <c r="A6323" t="s">
        <v>898</v>
      </c>
      <c r="B6323" s="1">
        <v>38832</v>
      </c>
      <c r="C6323" s="2">
        <v>0.41666666666666669</v>
      </c>
      <c r="D6323" t="s">
        <v>899</v>
      </c>
      <c r="E6323" t="s">
        <v>900</v>
      </c>
      <c r="G6323" s="6" t="s">
        <v>88</v>
      </c>
      <c r="H6323" t="s">
        <v>36</v>
      </c>
      <c r="I6323" t="s">
        <v>21</v>
      </c>
      <c r="J6323" t="s">
        <v>73</v>
      </c>
      <c r="K6323">
        <v>1</v>
      </c>
      <c r="L6323">
        <v>27.7</v>
      </c>
      <c r="M6323" t="s">
        <v>203</v>
      </c>
      <c r="N6323">
        <v>27.7</v>
      </c>
      <c r="P6323" cm="1">
        <f t="array" ref="P6323">IF(Q6323&gt;0,INDEX(Q6323:Q18457,MATCH(TRUE,INDEX(Q6323:Q18457="",,),0)-1),"")</f>
        <v>7</v>
      </c>
      <c r="Q6323">
        <f t="shared" si="148"/>
        <v>3</v>
      </c>
      <c r="R6323">
        <f>IF(P6323="","",0)</f>
        <v>0</v>
      </c>
    </row>
    <row r="6324" spans="1:18" x14ac:dyDescent="0.3">
      <c r="A6324" t="s">
        <v>898</v>
      </c>
      <c r="B6324" s="1">
        <v>38832</v>
      </c>
      <c r="C6324" s="2">
        <v>0.41666666666666669</v>
      </c>
      <c r="D6324" t="s">
        <v>899</v>
      </c>
      <c r="E6324" t="s">
        <v>900</v>
      </c>
      <c r="G6324" t="s">
        <v>19</v>
      </c>
      <c r="H6324" t="s">
        <v>102</v>
      </c>
      <c r="I6324" t="s">
        <v>45</v>
      </c>
      <c r="J6324" t="s">
        <v>93</v>
      </c>
      <c r="K6324">
        <v>57</v>
      </c>
      <c r="L6324">
        <v>587</v>
      </c>
      <c r="M6324" t="s">
        <v>121</v>
      </c>
      <c r="N6324">
        <v>698</v>
      </c>
      <c r="P6324" cm="1">
        <f t="array" ref="P6324">IF(Q6324&gt;0,INDEX(Q6324:Q18458,MATCH(TRUE,INDEX(Q6324:Q18458="",,),0)-1),"")</f>
        <v>7</v>
      </c>
      <c r="Q6324">
        <f t="shared" si="148"/>
        <v>4</v>
      </c>
      <c r="R6324">
        <f>IF(P6324="","",0)</f>
        <v>0</v>
      </c>
    </row>
    <row r="6325" spans="1:18" x14ac:dyDescent="0.3">
      <c r="A6325" t="s">
        <v>898</v>
      </c>
      <c r="B6325" s="1">
        <v>38832</v>
      </c>
      <c r="C6325" s="2">
        <v>0.41666666666666669</v>
      </c>
      <c r="D6325" t="s">
        <v>899</v>
      </c>
      <c r="E6325" t="s">
        <v>900</v>
      </c>
      <c r="G6325" t="s">
        <v>19</v>
      </c>
      <c r="H6325" t="s">
        <v>72</v>
      </c>
      <c r="I6325" t="s">
        <v>21</v>
      </c>
      <c r="J6325" t="s">
        <v>73</v>
      </c>
      <c r="K6325">
        <v>366</v>
      </c>
      <c r="L6325">
        <v>22.05</v>
      </c>
      <c r="M6325" t="s">
        <v>121</v>
      </c>
      <c r="N6325">
        <v>24</v>
      </c>
      <c r="P6325" cm="1">
        <f t="array" ref="P6325">IF(Q6325&gt;0,INDEX(Q6325:Q18459,MATCH(TRUE,INDEX(Q6325:Q18459="",,),0)-1),"")</f>
        <v>7</v>
      </c>
      <c r="Q6325">
        <f t="shared" si="148"/>
        <v>4</v>
      </c>
      <c r="R6325">
        <f>IF(P6325="","",0)</f>
        <v>0</v>
      </c>
    </row>
    <row r="6326" spans="1:18" x14ac:dyDescent="0.3">
      <c r="A6326" t="s">
        <v>898</v>
      </c>
      <c r="B6326" s="1">
        <v>38832</v>
      </c>
      <c r="C6326" s="2">
        <v>0.41666666666666669</v>
      </c>
      <c r="D6326" t="s">
        <v>899</v>
      </c>
      <c r="E6326" t="s">
        <v>900</v>
      </c>
      <c r="G6326" s="6" t="s">
        <v>88</v>
      </c>
      <c r="H6326" t="s">
        <v>100</v>
      </c>
      <c r="I6326" t="s">
        <v>45</v>
      </c>
      <c r="J6326" t="s">
        <v>93</v>
      </c>
      <c r="K6326">
        <v>2</v>
      </c>
      <c r="L6326">
        <v>60</v>
      </c>
      <c r="M6326" t="s">
        <v>121</v>
      </c>
      <c r="N6326">
        <v>60</v>
      </c>
      <c r="P6326" cm="1">
        <f t="array" ref="P6326">IF(Q6326&gt;0,INDEX(Q6326:Q18460,MATCH(TRUE,INDEX(Q6326:Q18460="",,),0)-1),"")</f>
        <v>7</v>
      </c>
      <c r="Q6326">
        <f t="shared" si="148"/>
        <v>4</v>
      </c>
      <c r="R6326">
        <f>IF(P6326="","",0)</f>
        <v>0</v>
      </c>
    </row>
    <row r="6327" spans="1:18" x14ac:dyDescent="0.3">
      <c r="A6327" t="s">
        <v>898</v>
      </c>
      <c r="B6327" s="1">
        <v>38832</v>
      </c>
      <c r="C6327" s="2">
        <v>0.41666666666666669</v>
      </c>
      <c r="D6327" t="s">
        <v>899</v>
      </c>
      <c r="E6327" t="s">
        <v>900</v>
      </c>
      <c r="G6327" s="6" t="s">
        <v>88</v>
      </c>
      <c r="H6327" t="s">
        <v>279</v>
      </c>
      <c r="I6327" t="s">
        <v>45</v>
      </c>
      <c r="J6327" t="s">
        <v>93</v>
      </c>
      <c r="K6327">
        <v>31</v>
      </c>
      <c r="L6327">
        <v>59</v>
      </c>
      <c r="M6327" t="s">
        <v>121</v>
      </c>
      <c r="N6327">
        <v>59</v>
      </c>
      <c r="P6327" cm="1">
        <f t="array" ref="P6327">IF(Q6327&gt;0,INDEX(Q6327:Q18461,MATCH(TRUE,INDEX(Q6327:Q18461="",,),0)-1),"")</f>
        <v>7</v>
      </c>
      <c r="Q6327">
        <f t="shared" si="148"/>
        <v>4</v>
      </c>
      <c r="R6327">
        <f>IF(P6327="","",0)</f>
        <v>0</v>
      </c>
    </row>
    <row r="6328" spans="1:18" x14ac:dyDescent="0.3">
      <c r="A6328" t="s">
        <v>898</v>
      </c>
      <c r="B6328" s="1">
        <v>38832</v>
      </c>
      <c r="C6328" s="2">
        <v>0.41666666666666669</v>
      </c>
      <c r="D6328" t="s">
        <v>899</v>
      </c>
      <c r="E6328" t="s">
        <v>900</v>
      </c>
      <c r="G6328" s="6" t="s">
        <v>88</v>
      </c>
      <c r="H6328" t="s">
        <v>232</v>
      </c>
      <c r="I6328" t="s">
        <v>45</v>
      </c>
      <c r="J6328" t="s">
        <v>93</v>
      </c>
      <c r="K6328">
        <v>2</v>
      </c>
      <c r="L6328">
        <v>21</v>
      </c>
      <c r="M6328" t="s">
        <v>121</v>
      </c>
      <c r="N6328">
        <v>21</v>
      </c>
      <c r="P6328" cm="1">
        <f t="array" ref="P6328">IF(Q6328&gt;0,INDEX(Q6328:Q18462,MATCH(TRUE,INDEX(Q6328:Q18462="",,),0)-1),"")</f>
        <v>7</v>
      </c>
      <c r="Q6328">
        <f t="shared" si="148"/>
        <v>4</v>
      </c>
      <c r="R6328">
        <f>IF(P6328="","",0)</f>
        <v>0</v>
      </c>
    </row>
    <row r="6329" spans="1:18" x14ac:dyDescent="0.3">
      <c r="A6329" t="s">
        <v>898</v>
      </c>
      <c r="B6329" s="1">
        <v>38832</v>
      </c>
      <c r="C6329" s="2">
        <v>0.41666666666666669</v>
      </c>
      <c r="D6329" t="s">
        <v>899</v>
      </c>
      <c r="E6329" t="s">
        <v>900</v>
      </c>
      <c r="G6329" s="6" t="s">
        <v>88</v>
      </c>
      <c r="H6329" t="s">
        <v>36</v>
      </c>
      <c r="I6329" t="s">
        <v>45</v>
      </c>
      <c r="J6329" t="s">
        <v>93</v>
      </c>
      <c r="K6329">
        <v>2</v>
      </c>
      <c r="L6329">
        <v>85</v>
      </c>
      <c r="M6329" t="s">
        <v>121</v>
      </c>
      <c r="N6329">
        <v>85</v>
      </c>
      <c r="P6329" cm="1">
        <f t="array" ref="P6329">IF(Q6329&gt;0,INDEX(Q6329:Q18463,MATCH(TRUE,INDEX(Q6329:Q18463="",,),0)-1),"")</f>
        <v>7</v>
      </c>
      <c r="Q6329">
        <f t="shared" si="148"/>
        <v>4</v>
      </c>
      <c r="R6329">
        <f>IF(P6329="","",0)</f>
        <v>0</v>
      </c>
    </row>
    <row r="6330" spans="1:18" x14ac:dyDescent="0.3">
      <c r="A6330" t="s">
        <v>898</v>
      </c>
      <c r="B6330" s="1">
        <v>38832</v>
      </c>
      <c r="C6330" s="2">
        <v>0.41666666666666669</v>
      </c>
      <c r="D6330" t="s">
        <v>899</v>
      </c>
      <c r="E6330" t="s">
        <v>900</v>
      </c>
      <c r="G6330" s="6" t="s">
        <v>88</v>
      </c>
      <c r="H6330" t="s">
        <v>36</v>
      </c>
      <c r="I6330" t="s">
        <v>21</v>
      </c>
      <c r="J6330" t="s">
        <v>73</v>
      </c>
      <c r="K6330">
        <v>1</v>
      </c>
      <c r="L6330">
        <v>27.7</v>
      </c>
      <c r="M6330" t="s">
        <v>121</v>
      </c>
      <c r="N6330">
        <v>27.7</v>
      </c>
      <c r="P6330" cm="1">
        <f t="array" ref="P6330">IF(Q6330&gt;0,INDEX(Q6330:Q18464,MATCH(TRUE,INDEX(Q6330:Q18464="",,),0)-1),"")</f>
        <v>7</v>
      </c>
      <c r="Q6330">
        <f t="shared" si="148"/>
        <v>4</v>
      </c>
      <c r="R6330">
        <f>IF(P6330="","",0)</f>
        <v>0</v>
      </c>
    </row>
    <row r="6331" spans="1:18" x14ac:dyDescent="0.3">
      <c r="A6331" t="s">
        <v>898</v>
      </c>
      <c r="B6331" s="1">
        <v>38832</v>
      </c>
      <c r="C6331" s="2">
        <v>0.41666666666666669</v>
      </c>
      <c r="D6331" t="s">
        <v>899</v>
      </c>
      <c r="E6331" t="s">
        <v>900</v>
      </c>
      <c r="G6331" t="s">
        <v>19</v>
      </c>
      <c r="H6331" t="s">
        <v>102</v>
      </c>
      <c r="I6331" t="s">
        <v>45</v>
      </c>
      <c r="J6331" t="s">
        <v>93</v>
      </c>
      <c r="K6331">
        <v>57</v>
      </c>
      <c r="L6331">
        <v>587</v>
      </c>
      <c r="M6331" t="s">
        <v>99</v>
      </c>
      <c r="N6331">
        <v>694.57</v>
      </c>
      <c r="P6331" cm="1">
        <f t="array" ref="P6331">IF(Q6331&gt;0,INDEX(Q6331:Q18465,MATCH(TRUE,INDEX(Q6331:Q18465="",,),0)-1),"")</f>
        <v>7</v>
      </c>
      <c r="Q6331">
        <f t="shared" si="148"/>
        <v>5</v>
      </c>
      <c r="R6331">
        <f>IF(P6331="","",0)</f>
        <v>0</v>
      </c>
    </row>
    <row r="6332" spans="1:18" x14ac:dyDescent="0.3">
      <c r="A6332" t="s">
        <v>898</v>
      </c>
      <c r="B6332" s="1">
        <v>38832</v>
      </c>
      <c r="C6332" s="2">
        <v>0.41666666666666669</v>
      </c>
      <c r="D6332" t="s">
        <v>899</v>
      </c>
      <c r="E6332" t="s">
        <v>900</v>
      </c>
      <c r="G6332" t="s">
        <v>19</v>
      </c>
      <c r="H6332" t="s">
        <v>72</v>
      </c>
      <c r="I6332" t="s">
        <v>21</v>
      </c>
      <c r="J6332" t="s">
        <v>73</v>
      </c>
      <c r="K6332">
        <v>366</v>
      </c>
      <c r="L6332">
        <v>22.05</v>
      </c>
      <c r="M6332" t="s">
        <v>99</v>
      </c>
      <c r="N6332">
        <v>22.05</v>
      </c>
      <c r="P6332" cm="1">
        <f t="array" ref="P6332">IF(Q6332&gt;0,INDEX(Q6332:Q18466,MATCH(TRUE,INDEX(Q6332:Q18466="",,),0)-1),"")</f>
        <v>7</v>
      </c>
      <c r="Q6332">
        <f t="shared" si="148"/>
        <v>5</v>
      </c>
      <c r="R6332">
        <f>IF(P6332="","",0)</f>
        <v>0</v>
      </c>
    </row>
    <row r="6333" spans="1:18" x14ac:dyDescent="0.3">
      <c r="A6333" t="s">
        <v>898</v>
      </c>
      <c r="B6333" s="1">
        <v>38832</v>
      </c>
      <c r="C6333" s="2">
        <v>0.41666666666666669</v>
      </c>
      <c r="D6333" t="s">
        <v>899</v>
      </c>
      <c r="E6333" t="s">
        <v>900</v>
      </c>
      <c r="G6333" s="6" t="s">
        <v>88</v>
      </c>
      <c r="H6333" t="s">
        <v>100</v>
      </c>
      <c r="I6333" t="s">
        <v>45</v>
      </c>
      <c r="J6333" t="s">
        <v>93</v>
      </c>
      <c r="K6333">
        <v>2</v>
      </c>
      <c r="L6333">
        <v>60</v>
      </c>
      <c r="M6333" t="s">
        <v>99</v>
      </c>
      <c r="N6333">
        <v>60</v>
      </c>
      <c r="P6333" cm="1">
        <f t="array" ref="P6333">IF(Q6333&gt;0,INDEX(Q6333:Q18467,MATCH(TRUE,INDEX(Q6333:Q18467="",,),0)-1),"")</f>
        <v>7</v>
      </c>
      <c r="Q6333">
        <f t="shared" si="148"/>
        <v>5</v>
      </c>
      <c r="R6333">
        <f>IF(P6333="","",0)</f>
        <v>0</v>
      </c>
    </row>
    <row r="6334" spans="1:18" x14ac:dyDescent="0.3">
      <c r="A6334" t="s">
        <v>898</v>
      </c>
      <c r="B6334" s="1">
        <v>38832</v>
      </c>
      <c r="C6334" s="2">
        <v>0.41666666666666669</v>
      </c>
      <c r="D6334" t="s">
        <v>899</v>
      </c>
      <c r="E6334" t="s">
        <v>900</v>
      </c>
      <c r="G6334" s="6" t="s">
        <v>88</v>
      </c>
      <c r="H6334" t="s">
        <v>279</v>
      </c>
      <c r="I6334" t="s">
        <v>45</v>
      </c>
      <c r="J6334" t="s">
        <v>93</v>
      </c>
      <c r="K6334">
        <v>31</v>
      </c>
      <c r="L6334">
        <v>59</v>
      </c>
      <c r="M6334" t="s">
        <v>99</v>
      </c>
      <c r="N6334">
        <v>59</v>
      </c>
      <c r="P6334" cm="1">
        <f t="array" ref="P6334">IF(Q6334&gt;0,INDEX(Q6334:Q18468,MATCH(TRUE,INDEX(Q6334:Q18468="",,),0)-1),"")</f>
        <v>7</v>
      </c>
      <c r="Q6334">
        <f t="shared" si="148"/>
        <v>5</v>
      </c>
      <c r="R6334">
        <f>IF(P6334="","",0)</f>
        <v>0</v>
      </c>
    </row>
    <row r="6335" spans="1:18" x14ac:dyDescent="0.3">
      <c r="A6335" t="s">
        <v>898</v>
      </c>
      <c r="B6335" s="1">
        <v>38832</v>
      </c>
      <c r="C6335" s="2">
        <v>0.41666666666666669</v>
      </c>
      <c r="D6335" t="s">
        <v>899</v>
      </c>
      <c r="E6335" t="s">
        <v>900</v>
      </c>
      <c r="G6335" s="6" t="s">
        <v>88</v>
      </c>
      <c r="H6335" t="s">
        <v>232</v>
      </c>
      <c r="I6335" t="s">
        <v>45</v>
      </c>
      <c r="J6335" t="s">
        <v>93</v>
      </c>
      <c r="K6335">
        <v>2</v>
      </c>
      <c r="L6335">
        <v>21</v>
      </c>
      <c r="M6335" t="s">
        <v>99</v>
      </c>
      <c r="N6335">
        <v>21</v>
      </c>
      <c r="P6335" cm="1">
        <f t="array" ref="P6335">IF(Q6335&gt;0,INDEX(Q6335:Q18469,MATCH(TRUE,INDEX(Q6335:Q18469="",,),0)-1),"")</f>
        <v>7</v>
      </c>
      <c r="Q6335">
        <f t="shared" si="148"/>
        <v>5</v>
      </c>
      <c r="R6335">
        <f>IF(P6335="","",0)</f>
        <v>0</v>
      </c>
    </row>
    <row r="6336" spans="1:18" x14ac:dyDescent="0.3">
      <c r="A6336" t="s">
        <v>898</v>
      </c>
      <c r="B6336" s="1">
        <v>38832</v>
      </c>
      <c r="C6336" s="2">
        <v>0.41666666666666669</v>
      </c>
      <c r="D6336" t="s">
        <v>899</v>
      </c>
      <c r="E6336" t="s">
        <v>900</v>
      </c>
      <c r="G6336" s="6" t="s">
        <v>88</v>
      </c>
      <c r="H6336" t="s">
        <v>36</v>
      </c>
      <c r="I6336" t="s">
        <v>45</v>
      </c>
      <c r="J6336" t="s">
        <v>93</v>
      </c>
      <c r="K6336">
        <v>2</v>
      </c>
      <c r="L6336">
        <v>85</v>
      </c>
      <c r="M6336" t="s">
        <v>99</v>
      </c>
      <c r="N6336">
        <v>85</v>
      </c>
      <c r="P6336" cm="1">
        <f t="array" ref="P6336">IF(Q6336&gt;0,INDEX(Q6336:Q18470,MATCH(TRUE,INDEX(Q6336:Q18470="",,),0)-1),"")</f>
        <v>7</v>
      </c>
      <c r="Q6336">
        <f t="shared" si="148"/>
        <v>5</v>
      </c>
      <c r="R6336">
        <f>IF(P6336="","",0)</f>
        <v>0</v>
      </c>
    </row>
    <row r="6337" spans="1:18" x14ac:dyDescent="0.3">
      <c r="A6337" t="s">
        <v>898</v>
      </c>
      <c r="B6337" s="1">
        <v>38832</v>
      </c>
      <c r="C6337" s="2">
        <v>0.41666666666666669</v>
      </c>
      <c r="D6337" t="s">
        <v>899</v>
      </c>
      <c r="E6337" t="s">
        <v>900</v>
      </c>
      <c r="G6337" s="6" t="s">
        <v>88</v>
      </c>
      <c r="H6337" t="s">
        <v>36</v>
      </c>
      <c r="I6337" t="s">
        <v>21</v>
      </c>
      <c r="J6337" t="s">
        <v>73</v>
      </c>
      <c r="K6337">
        <v>1</v>
      </c>
      <c r="L6337">
        <v>27.7</v>
      </c>
      <c r="M6337" t="s">
        <v>99</v>
      </c>
      <c r="N6337">
        <v>27.7</v>
      </c>
      <c r="P6337" cm="1">
        <f t="array" ref="P6337">IF(Q6337&gt;0,INDEX(Q6337:Q18471,MATCH(TRUE,INDEX(Q6337:Q18471="",,),0)-1),"")</f>
        <v>7</v>
      </c>
      <c r="Q6337">
        <f t="shared" si="148"/>
        <v>5</v>
      </c>
      <c r="R6337">
        <f>IF(P6337="","",0)</f>
        <v>0</v>
      </c>
    </row>
    <row r="6338" spans="1:18" x14ac:dyDescent="0.3">
      <c r="A6338" t="s">
        <v>898</v>
      </c>
      <c r="B6338" s="1">
        <v>38832</v>
      </c>
      <c r="C6338" s="2">
        <v>0.41666666666666669</v>
      </c>
      <c r="D6338" t="s">
        <v>899</v>
      </c>
      <c r="E6338" t="s">
        <v>900</v>
      </c>
      <c r="G6338" t="s">
        <v>19</v>
      </c>
      <c r="H6338" t="s">
        <v>102</v>
      </c>
      <c r="I6338" t="s">
        <v>45</v>
      </c>
      <c r="J6338" t="s">
        <v>93</v>
      </c>
      <c r="K6338">
        <v>57</v>
      </c>
      <c r="L6338">
        <v>587</v>
      </c>
      <c r="M6338" t="s">
        <v>49</v>
      </c>
      <c r="N6338">
        <v>587</v>
      </c>
      <c r="P6338" cm="1">
        <f t="array" ref="P6338">IF(Q6338&gt;0,INDEX(Q6338:Q18472,MATCH(TRUE,INDEX(Q6338:Q18472="",,),0)-1),"")</f>
        <v>7</v>
      </c>
      <c r="Q6338">
        <f t="shared" si="148"/>
        <v>6</v>
      </c>
      <c r="R6338">
        <f>IF(P6338="","",0)</f>
        <v>0</v>
      </c>
    </row>
    <row r="6339" spans="1:18" x14ac:dyDescent="0.3">
      <c r="A6339" t="s">
        <v>898</v>
      </c>
      <c r="B6339" s="1">
        <v>38832</v>
      </c>
      <c r="C6339" s="2">
        <v>0.41666666666666669</v>
      </c>
      <c r="D6339" t="s">
        <v>899</v>
      </c>
      <c r="E6339" t="s">
        <v>900</v>
      </c>
      <c r="G6339" t="s">
        <v>19</v>
      </c>
      <c r="H6339" t="s">
        <v>72</v>
      </c>
      <c r="I6339" t="s">
        <v>21</v>
      </c>
      <c r="J6339" t="s">
        <v>73</v>
      </c>
      <c r="K6339">
        <v>366</v>
      </c>
      <c r="L6339">
        <v>22.05</v>
      </c>
      <c r="M6339" t="s">
        <v>49</v>
      </c>
      <c r="N6339">
        <v>29</v>
      </c>
      <c r="P6339" cm="1">
        <f t="array" ref="P6339">IF(Q6339&gt;0,INDEX(Q6339:Q18473,MATCH(TRUE,INDEX(Q6339:Q18473="",,),0)-1),"")</f>
        <v>7</v>
      </c>
      <c r="Q6339">
        <f t="shared" si="148"/>
        <v>6</v>
      </c>
      <c r="R6339">
        <f>IF(P6339="","",0)</f>
        <v>0</v>
      </c>
    </row>
    <row r="6340" spans="1:18" x14ac:dyDescent="0.3">
      <c r="A6340" t="s">
        <v>898</v>
      </c>
      <c r="B6340" s="1">
        <v>38832</v>
      </c>
      <c r="C6340" s="2">
        <v>0.41666666666666669</v>
      </c>
      <c r="D6340" t="s">
        <v>899</v>
      </c>
      <c r="E6340" t="s">
        <v>900</v>
      </c>
      <c r="G6340" s="6" t="s">
        <v>88</v>
      </c>
      <c r="H6340" t="s">
        <v>100</v>
      </c>
      <c r="I6340" t="s">
        <v>45</v>
      </c>
      <c r="J6340" t="s">
        <v>93</v>
      </c>
      <c r="K6340">
        <v>2</v>
      </c>
      <c r="L6340">
        <v>60</v>
      </c>
      <c r="M6340" t="s">
        <v>49</v>
      </c>
      <c r="N6340">
        <v>60</v>
      </c>
      <c r="P6340" cm="1">
        <f t="array" ref="P6340">IF(Q6340&gt;0,INDEX(Q6340:Q18474,MATCH(TRUE,INDEX(Q6340:Q18474="",,),0)-1),"")</f>
        <v>7</v>
      </c>
      <c r="Q6340">
        <f t="shared" si="148"/>
        <v>6</v>
      </c>
      <c r="R6340">
        <f>IF(P6340="","",0)</f>
        <v>0</v>
      </c>
    </row>
    <row r="6341" spans="1:18" x14ac:dyDescent="0.3">
      <c r="A6341" t="s">
        <v>898</v>
      </c>
      <c r="B6341" s="1">
        <v>38832</v>
      </c>
      <c r="C6341" s="2">
        <v>0.41666666666666669</v>
      </c>
      <c r="D6341" t="s">
        <v>899</v>
      </c>
      <c r="E6341" t="s">
        <v>900</v>
      </c>
      <c r="G6341" s="6" t="s">
        <v>88</v>
      </c>
      <c r="H6341" t="s">
        <v>279</v>
      </c>
      <c r="I6341" t="s">
        <v>45</v>
      </c>
      <c r="J6341" t="s">
        <v>93</v>
      </c>
      <c r="K6341">
        <v>31</v>
      </c>
      <c r="L6341">
        <v>59</v>
      </c>
      <c r="M6341" t="s">
        <v>49</v>
      </c>
      <c r="N6341">
        <v>59</v>
      </c>
      <c r="P6341" cm="1">
        <f t="array" ref="P6341">IF(Q6341&gt;0,INDEX(Q6341:Q18475,MATCH(TRUE,INDEX(Q6341:Q18475="",,),0)-1),"")</f>
        <v>7</v>
      </c>
      <c r="Q6341">
        <f t="shared" si="148"/>
        <v>6</v>
      </c>
      <c r="R6341">
        <f>IF(P6341="","",0)</f>
        <v>0</v>
      </c>
    </row>
    <row r="6342" spans="1:18" x14ac:dyDescent="0.3">
      <c r="A6342" t="s">
        <v>898</v>
      </c>
      <c r="B6342" s="1">
        <v>38832</v>
      </c>
      <c r="C6342" s="2">
        <v>0.41666666666666669</v>
      </c>
      <c r="D6342" t="s">
        <v>899</v>
      </c>
      <c r="E6342" t="s">
        <v>900</v>
      </c>
      <c r="G6342" s="6" t="s">
        <v>88</v>
      </c>
      <c r="H6342" t="s">
        <v>232</v>
      </c>
      <c r="I6342" t="s">
        <v>45</v>
      </c>
      <c r="J6342" t="s">
        <v>93</v>
      </c>
      <c r="K6342">
        <v>2</v>
      </c>
      <c r="L6342">
        <v>21</v>
      </c>
      <c r="M6342" t="s">
        <v>49</v>
      </c>
      <c r="N6342">
        <v>21</v>
      </c>
      <c r="P6342" cm="1">
        <f t="array" ref="P6342">IF(Q6342&gt;0,INDEX(Q6342:Q18476,MATCH(TRUE,INDEX(Q6342:Q18476="",,),0)-1),"")</f>
        <v>7</v>
      </c>
      <c r="Q6342">
        <f t="shared" si="148"/>
        <v>6</v>
      </c>
      <c r="R6342">
        <f>IF(P6342="","",0)</f>
        <v>0</v>
      </c>
    </row>
    <row r="6343" spans="1:18" x14ac:dyDescent="0.3">
      <c r="A6343" t="s">
        <v>898</v>
      </c>
      <c r="B6343" s="1">
        <v>38832</v>
      </c>
      <c r="C6343" s="2">
        <v>0.41666666666666669</v>
      </c>
      <c r="D6343" t="s">
        <v>899</v>
      </c>
      <c r="E6343" t="s">
        <v>900</v>
      </c>
      <c r="G6343" s="6" t="s">
        <v>88</v>
      </c>
      <c r="H6343" t="s">
        <v>36</v>
      </c>
      <c r="I6343" t="s">
        <v>45</v>
      </c>
      <c r="J6343" t="s">
        <v>93</v>
      </c>
      <c r="K6343">
        <v>2</v>
      </c>
      <c r="L6343">
        <v>85</v>
      </c>
      <c r="M6343" t="s">
        <v>49</v>
      </c>
      <c r="N6343">
        <v>85</v>
      </c>
      <c r="P6343" cm="1">
        <f t="array" ref="P6343">IF(Q6343&gt;0,INDEX(Q6343:Q18477,MATCH(TRUE,INDEX(Q6343:Q18477="",,),0)-1),"")</f>
        <v>7</v>
      </c>
      <c r="Q6343">
        <f t="shared" si="148"/>
        <v>6</v>
      </c>
      <c r="R6343">
        <f>IF(P6343="","",0)</f>
        <v>0</v>
      </c>
    </row>
    <row r="6344" spans="1:18" x14ac:dyDescent="0.3">
      <c r="A6344" t="s">
        <v>898</v>
      </c>
      <c r="B6344" s="1">
        <v>38832</v>
      </c>
      <c r="C6344" s="2">
        <v>0.41666666666666669</v>
      </c>
      <c r="D6344" t="s">
        <v>899</v>
      </c>
      <c r="E6344" t="s">
        <v>900</v>
      </c>
      <c r="G6344" s="6" t="s">
        <v>88</v>
      </c>
      <c r="H6344" t="s">
        <v>36</v>
      </c>
      <c r="I6344" t="s">
        <v>21</v>
      </c>
      <c r="J6344" t="s">
        <v>73</v>
      </c>
      <c r="K6344">
        <v>1</v>
      </c>
      <c r="L6344">
        <v>27.7</v>
      </c>
      <c r="M6344" t="s">
        <v>49</v>
      </c>
      <c r="N6344">
        <v>27.7</v>
      </c>
      <c r="P6344" cm="1">
        <f t="array" ref="P6344">IF(Q6344&gt;0,INDEX(Q6344:Q18478,MATCH(TRUE,INDEX(Q6344:Q18478="",,),0)-1),"")</f>
        <v>7</v>
      </c>
      <c r="Q6344">
        <f t="shared" si="148"/>
        <v>6</v>
      </c>
      <c r="R6344">
        <f>IF(P6344="","",0)</f>
        <v>0</v>
      </c>
    </row>
    <row r="6345" spans="1:18" x14ac:dyDescent="0.3">
      <c r="A6345" t="s">
        <v>898</v>
      </c>
      <c r="B6345" s="1">
        <v>38832</v>
      </c>
      <c r="C6345" s="2">
        <v>0.41666666666666669</v>
      </c>
      <c r="D6345" t="s">
        <v>899</v>
      </c>
      <c r="E6345" t="s">
        <v>900</v>
      </c>
      <c r="G6345" t="s">
        <v>19</v>
      </c>
      <c r="H6345" t="s">
        <v>102</v>
      </c>
      <c r="I6345" t="s">
        <v>45</v>
      </c>
      <c r="J6345" t="s">
        <v>93</v>
      </c>
      <c r="K6345">
        <v>57</v>
      </c>
      <c r="L6345">
        <v>587</v>
      </c>
      <c r="M6345" t="s">
        <v>204</v>
      </c>
      <c r="N6345">
        <v>620.09</v>
      </c>
      <c r="P6345" cm="1">
        <f t="array" ref="P6345">IF(Q6345&gt;0,INDEX(Q6345:Q18479,MATCH(TRUE,INDEX(Q6345:Q18479="",,),0)-1),"")</f>
        <v>7</v>
      </c>
      <c r="Q6345">
        <f t="shared" si="148"/>
        <v>7</v>
      </c>
      <c r="R6345">
        <f>IF(P6345="","",0)</f>
        <v>0</v>
      </c>
    </row>
    <row r="6346" spans="1:18" x14ac:dyDescent="0.3">
      <c r="A6346" t="s">
        <v>898</v>
      </c>
      <c r="B6346" s="1">
        <v>38832</v>
      </c>
      <c r="C6346" s="2">
        <v>0.41666666666666669</v>
      </c>
      <c r="D6346" t="s">
        <v>899</v>
      </c>
      <c r="E6346" t="s">
        <v>900</v>
      </c>
      <c r="G6346" t="s">
        <v>19</v>
      </c>
      <c r="H6346" t="s">
        <v>72</v>
      </c>
      <c r="I6346" t="s">
        <v>21</v>
      </c>
      <c r="J6346" t="s">
        <v>73</v>
      </c>
      <c r="K6346">
        <v>366</v>
      </c>
      <c r="L6346">
        <v>22.05</v>
      </c>
      <c r="M6346" t="s">
        <v>204</v>
      </c>
      <c r="N6346">
        <v>22.05</v>
      </c>
      <c r="P6346" cm="1">
        <f t="array" ref="P6346">IF(Q6346&gt;0,INDEX(Q6346:Q18480,MATCH(TRUE,INDEX(Q6346:Q18480="",,),0)-1),"")</f>
        <v>7</v>
      </c>
      <c r="Q6346">
        <f t="shared" si="148"/>
        <v>7</v>
      </c>
      <c r="R6346">
        <f>IF(P6346="","",0)</f>
        <v>0</v>
      </c>
    </row>
    <row r="6347" spans="1:18" x14ac:dyDescent="0.3">
      <c r="A6347" t="s">
        <v>898</v>
      </c>
      <c r="B6347" s="1">
        <v>38832</v>
      </c>
      <c r="C6347" s="2">
        <v>0.41666666666666669</v>
      </c>
      <c r="D6347" t="s">
        <v>899</v>
      </c>
      <c r="E6347" t="s">
        <v>900</v>
      </c>
      <c r="G6347" s="6" t="s">
        <v>88</v>
      </c>
      <c r="H6347" t="s">
        <v>100</v>
      </c>
      <c r="I6347" t="s">
        <v>45</v>
      </c>
      <c r="J6347" t="s">
        <v>93</v>
      </c>
      <c r="K6347">
        <v>2</v>
      </c>
      <c r="L6347">
        <v>60</v>
      </c>
      <c r="M6347" t="s">
        <v>204</v>
      </c>
      <c r="N6347">
        <v>60</v>
      </c>
      <c r="P6347" cm="1">
        <f t="array" ref="P6347">IF(Q6347&gt;0,INDEX(Q6347:Q18481,MATCH(TRUE,INDEX(Q6347:Q18481="",,),0)-1),"")</f>
        <v>7</v>
      </c>
      <c r="Q6347">
        <f t="shared" si="148"/>
        <v>7</v>
      </c>
      <c r="R6347">
        <f>IF(P6347="","",0)</f>
        <v>0</v>
      </c>
    </row>
    <row r="6348" spans="1:18" x14ac:dyDescent="0.3">
      <c r="A6348" t="s">
        <v>898</v>
      </c>
      <c r="B6348" s="1">
        <v>38832</v>
      </c>
      <c r="C6348" s="2">
        <v>0.41666666666666669</v>
      </c>
      <c r="D6348" t="s">
        <v>899</v>
      </c>
      <c r="E6348" t="s">
        <v>900</v>
      </c>
      <c r="G6348" s="6" t="s">
        <v>88</v>
      </c>
      <c r="H6348" t="s">
        <v>279</v>
      </c>
      <c r="I6348" t="s">
        <v>45</v>
      </c>
      <c r="J6348" t="s">
        <v>93</v>
      </c>
      <c r="K6348">
        <v>31</v>
      </c>
      <c r="L6348">
        <v>59</v>
      </c>
      <c r="M6348" t="s">
        <v>204</v>
      </c>
      <c r="N6348">
        <v>59</v>
      </c>
      <c r="P6348" cm="1">
        <f t="array" ref="P6348">IF(Q6348&gt;0,INDEX(Q6348:Q18482,MATCH(TRUE,INDEX(Q6348:Q18482="",,),0)-1),"")</f>
        <v>7</v>
      </c>
      <c r="Q6348">
        <f t="shared" si="148"/>
        <v>7</v>
      </c>
      <c r="R6348">
        <f>IF(P6348="","",0)</f>
        <v>0</v>
      </c>
    </row>
    <row r="6349" spans="1:18" x14ac:dyDescent="0.3">
      <c r="A6349" t="s">
        <v>898</v>
      </c>
      <c r="B6349" s="1">
        <v>38832</v>
      </c>
      <c r="C6349" s="2">
        <v>0.41666666666666669</v>
      </c>
      <c r="D6349" t="s">
        <v>899</v>
      </c>
      <c r="E6349" t="s">
        <v>900</v>
      </c>
      <c r="G6349" s="6" t="s">
        <v>88</v>
      </c>
      <c r="H6349" t="s">
        <v>232</v>
      </c>
      <c r="I6349" t="s">
        <v>45</v>
      </c>
      <c r="J6349" t="s">
        <v>93</v>
      </c>
      <c r="K6349">
        <v>2</v>
      </c>
      <c r="L6349">
        <v>21</v>
      </c>
      <c r="M6349" t="s">
        <v>204</v>
      </c>
      <c r="N6349">
        <v>21</v>
      </c>
      <c r="P6349" cm="1">
        <f t="array" ref="P6349">IF(Q6349&gt;0,INDEX(Q6349:Q18483,MATCH(TRUE,INDEX(Q6349:Q18483="",,),0)-1),"")</f>
        <v>7</v>
      </c>
      <c r="Q6349">
        <f t="shared" si="148"/>
        <v>7</v>
      </c>
      <c r="R6349">
        <f>IF(P6349="","",0)</f>
        <v>0</v>
      </c>
    </row>
    <row r="6350" spans="1:18" x14ac:dyDescent="0.3">
      <c r="A6350" t="s">
        <v>898</v>
      </c>
      <c r="B6350" s="1">
        <v>38832</v>
      </c>
      <c r="C6350" s="2">
        <v>0.41666666666666669</v>
      </c>
      <c r="D6350" t="s">
        <v>899</v>
      </c>
      <c r="E6350" t="s">
        <v>900</v>
      </c>
      <c r="G6350" s="6" t="s">
        <v>88</v>
      </c>
      <c r="H6350" t="s">
        <v>36</v>
      </c>
      <c r="I6350" t="s">
        <v>45</v>
      </c>
      <c r="J6350" t="s">
        <v>93</v>
      </c>
      <c r="K6350">
        <v>2</v>
      </c>
      <c r="L6350">
        <v>85</v>
      </c>
      <c r="M6350" t="s">
        <v>204</v>
      </c>
      <c r="N6350">
        <v>85</v>
      </c>
      <c r="P6350" cm="1">
        <f t="array" ref="P6350">IF(Q6350&gt;0,INDEX(Q6350:Q18484,MATCH(TRUE,INDEX(Q6350:Q18484="",,),0)-1),"")</f>
        <v>7</v>
      </c>
      <c r="Q6350">
        <f t="shared" si="148"/>
        <v>7</v>
      </c>
      <c r="R6350">
        <f>IF(P6350="","",0)</f>
        <v>0</v>
      </c>
    </row>
    <row r="6351" spans="1:18" x14ac:dyDescent="0.3">
      <c r="A6351" t="s">
        <v>898</v>
      </c>
      <c r="B6351" s="1">
        <v>38832</v>
      </c>
      <c r="C6351" s="2">
        <v>0.41666666666666669</v>
      </c>
      <c r="D6351" t="s">
        <v>899</v>
      </c>
      <c r="E6351" t="s">
        <v>900</v>
      </c>
      <c r="G6351" s="6" t="s">
        <v>88</v>
      </c>
      <c r="H6351" t="s">
        <v>36</v>
      </c>
      <c r="I6351" t="s">
        <v>21</v>
      </c>
      <c r="J6351" t="s">
        <v>73</v>
      </c>
      <c r="K6351">
        <v>1</v>
      </c>
      <c r="L6351">
        <v>27.7</v>
      </c>
      <c r="M6351" t="s">
        <v>204</v>
      </c>
      <c r="N6351">
        <v>27.7</v>
      </c>
      <c r="P6351" cm="1">
        <f t="array" ref="P6351">IF(Q6351&gt;0,INDEX(Q6351:Q18485,MATCH(TRUE,INDEX(Q6351:Q18485="",,),0)-1),"")</f>
        <v>7</v>
      </c>
      <c r="Q6351">
        <f t="shared" si="148"/>
        <v>7</v>
      </c>
      <c r="R6351">
        <f>IF(P6351="","",0)</f>
        <v>0</v>
      </c>
    </row>
    <row r="6352" spans="1:18" x14ac:dyDescent="0.3">
      <c r="P6352" t="str" cm="1">
        <f t="array" ref="P6352">IF(Q6352&gt;0,INDEX(Q6352:Q18486,MATCH(TRUE,INDEX(Q6352:Q18486="",,),0)-1),"")</f>
        <v/>
      </c>
      <c r="R6352" t="str">
        <f>IF(P6352="","",0)</f>
        <v/>
      </c>
    </row>
    <row r="6353" spans="1:18" x14ac:dyDescent="0.3">
      <c r="A6353" t="s">
        <v>898</v>
      </c>
      <c r="B6353" s="1">
        <v>38832</v>
      </c>
      <c r="C6353" s="2">
        <v>0.41666666666666669</v>
      </c>
      <c r="D6353" t="s">
        <v>902</v>
      </c>
      <c r="E6353" t="s">
        <v>903</v>
      </c>
      <c r="G6353" t="s">
        <v>19</v>
      </c>
      <c r="H6353" t="s">
        <v>102</v>
      </c>
      <c r="I6353" t="s">
        <v>45</v>
      </c>
      <c r="J6353" t="s">
        <v>93</v>
      </c>
      <c r="K6353">
        <v>51</v>
      </c>
      <c r="L6353">
        <v>578</v>
      </c>
      <c r="M6353" t="s">
        <v>129</v>
      </c>
      <c r="N6353">
        <v>849.32</v>
      </c>
      <c r="O6353" t="s">
        <v>24</v>
      </c>
      <c r="P6353" cm="1">
        <f t="array" ref="P6353">IF(Q6353&gt;0,INDEX(Q6353:Q18487,MATCH(TRUE,INDEX(Q6353:Q18487="",,),0)-1),"")</f>
        <v>6</v>
      </c>
      <c r="Q6353">
        <f>INT((ROW()-6353)/5)+1</f>
        <v>1</v>
      </c>
      <c r="R6353">
        <f>IF(P6353="","",0)</f>
        <v>0</v>
      </c>
    </row>
    <row r="6354" spans="1:18" x14ac:dyDescent="0.3">
      <c r="A6354" t="s">
        <v>898</v>
      </c>
      <c r="B6354" s="1">
        <v>38832</v>
      </c>
      <c r="C6354" s="2">
        <v>0.41666666666666669</v>
      </c>
      <c r="D6354" t="s">
        <v>902</v>
      </c>
      <c r="E6354" t="s">
        <v>903</v>
      </c>
      <c r="G6354" t="s">
        <v>19</v>
      </c>
      <c r="H6354" t="s">
        <v>72</v>
      </c>
      <c r="I6354" t="s">
        <v>21</v>
      </c>
      <c r="J6354" t="s">
        <v>73</v>
      </c>
      <c r="K6354">
        <v>713</v>
      </c>
      <c r="L6354">
        <v>23.35</v>
      </c>
      <c r="M6354" t="s">
        <v>129</v>
      </c>
      <c r="N6354">
        <v>23.35</v>
      </c>
      <c r="O6354" t="s">
        <v>24</v>
      </c>
      <c r="P6354" cm="1">
        <f t="array" ref="P6354">IF(Q6354&gt;0,INDEX(Q6354:Q18488,MATCH(TRUE,INDEX(Q6354:Q18488="",,),0)-1),"")</f>
        <v>6</v>
      </c>
      <c r="Q6354">
        <f t="shared" ref="Q6354:Q6382" si="149">INT((ROW()-6353)/5)+1</f>
        <v>1</v>
      </c>
      <c r="R6354">
        <f>IF(P6354="","",0)</f>
        <v>0</v>
      </c>
    </row>
    <row r="6355" spans="1:18" x14ac:dyDescent="0.3">
      <c r="A6355" t="s">
        <v>898</v>
      </c>
      <c r="B6355" s="1">
        <v>38832</v>
      </c>
      <c r="C6355" s="2">
        <v>0.41666666666666669</v>
      </c>
      <c r="D6355" t="s">
        <v>902</v>
      </c>
      <c r="E6355" t="s">
        <v>903</v>
      </c>
      <c r="G6355" s="6" t="s">
        <v>88</v>
      </c>
      <c r="H6355" t="s">
        <v>100</v>
      </c>
      <c r="I6355" t="s">
        <v>45</v>
      </c>
      <c r="J6355" t="s">
        <v>93</v>
      </c>
      <c r="K6355">
        <v>2</v>
      </c>
      <c r="L6355">
        <v>56</v>
      </c>
      <c r="M6355" t="s">
        <v>129</v>
      </c>
      <c r="N6355">
        <v>56</v>
      </c>
      <c r="O6355" t="s">
        <v>24</v>
      </c>
      <c r="P6355" cm="1">
        <f t="array" ref="P6355">IF(Q6355&gt;0,INDEX(Q6355:Q18489,MATCH(TRUE,INDEX(Q6355:Q18489="",,),0)-1),"")</f>
        <v>6</v>
      </c>
      <c r="Q6355">
        <f t="shared" si="149"/>
        <v>1</v>
      </c>
      <c r="R6355">
        <f>IF(P6355="","",0)</f>
        <v>0</v>
      </c>
    </row>
    <row r="6356" spans="1:18" x14ac:dyDescent="0.3">
      <c r="A6356" t="s">
        <v>898</v>
      </c>
      <c r="B6356" s="1">
        <v>38832</v>
      </c>
      <c r="C6356" s="2">
        <v>0.41666666666666669</v>
      </c>
      <c r="D6356" t="s">
        <v>902</v>
      </c>
      <c r="E6356" t="s">
        <v>903</v>
      </c>
      <c r="G6356" s="6" t="s">
        <v>88</v>
      </c>
      <c r="H6356" t="s">
        <v>279</v>
      </c>
      <c r="I6356" t="s">
        <v>45</v>
      </c>
      <c r="J6356" t="s">
        <v>93</v>
      </c>
      <c r="K6356">
        <v>20</v>
      </c>
      <c r="L6356">
        <v>55</v>
      </c>
      <c r="M6356" t="s">
        <v>129</v>
      </c>
      <c r="N6356">
        <v>55</v>
      </c>
      <c r="O6356" t="s">
        <v>24</v>
      </c>
      <c r="P6356" cm="1">
        <f t="array" ref="P6356">IF(Q6356&gt;0,INDEX(Q6356:Q18490,MATCH(TRUE,INDEX(Q6356:Q18490="",,),0)-1),"")</f>
        <v>6</v>
      </c>
      <c r="Q6356">
        <f t="shared" si="149"/>
        <v>1</v>
      </c>
      <c r="R6356">
        <f>IF(P6356="","",0)</f>
        <v>0</v>
      </c>
    </row>
    <row r="6357" spans="1:18" x14ac:dyDescent="0.3">
      <c r="A6357" t="s">
        <v>898</v>
      </c>
      <c r="B6357" s="1">
        <v>38832</v>
      </c>
      <c r="C6357" s="2">
        <v>0.41666666666666669</v>
      </c>
      <c r="D6357" t="s">
        <v>902</v>
      </c>
      <c r="E6357" t="s">
        <v>903</v>
      </c>
      <c r="G6357" s="6" t="s">
        <v>88</v>
      </c>
      <c r="H6357" t="s">
        <v>232</v>
      </c>
      <c r="I6357" t="s">
        <v>45</v>
      </c>
      <c r="J6357" t="s">
        <v>93</v>
      </c>
      <c r="K6357">
        <v>9</v>
      </c>
      <c r="L6357">
        <v>22</v>
      </c>
      <c r="M6357" t="s">
        <v>129</v>
      </c>
      <c r="N6357">
        <v>22</v>
      </c>
      <c r="O6357" t="s">
        <v>24</v>
      </c>
      <c r="P6357" cm="1">
        <f t="array" ref="P6357">IF(Q6357&gt;0,INDEX(Q6357:Q18491,MATCH(TRUE,INDEX(Q6357:Q18491="",,),0)-1),"")</f>
        <v>6</v>
      </c>
      <c r="Q6357">
        <f t="shared" si="149"/>
        <v>1</v>
      </c>
      <c r="R6357">
        <f>IF(P6357="","",0)</f>
        <v>0</v>
      </c>
    </row>
    <row r="6358" spans="1:18" x14ac:dyDescent="0.3">
      <c r="A6358" t="s">
        <v>898</v>
      </c>
      <c r="B6358" s="1">
        <v>38832</v>
      </c>
      <c r="C6358" s="2">
        <v>0.41666666666666669</v>
      </c>
      <c r="D6358" t="s">
        <v>902</v>
      </c>
      <c r="E6358" t="s">
        <v>903</v>
      </c>
      <c r="G6358" t="s">
        <v>19</v>
      </c>
      <c r="H6358" t="s">
        <v>102</v>
      </c>
      <c r="I6358" t="s">
        <v>45</v>
      </c>
      <c r="J6358" t="s">
        <v>93</v>
      </c>
      <c r="K6358">
        <v>51</v>
      </c>
      <c r="L6358">
        <v>578</v>
      </c>
      <c r="M6358" t="s">
        <v>204</v>
      </c>
      <c r="N6358">
        <v>834.4</v>
      </c>
      <c r="P6358" cm="1">
        <f t="array" ref="P6358">IF(Q6358&gt;0,INDEX(Q6358:Q18492,MATCH(TRUE,INDEX(Q6358:Q18492="",,),0)-1),"")</f>
        <v>6</v>
      </c>
      <c r="Q6358">
        <f t="shared" si="149"/>
        <v>2</v>
      </c>
      <c r="R6358">
        <f>IF(P6358="","",0)</f>
        <v>0</v>
      </c>
    </row>
    <row r="6359" spans="1:18" x14ac:dyDescent="0.3">
      <c r="A6359" t="s">
        <v>898</v>
      </c>
      <c r="B6359" s="1">
        <v>38832</v>
      </c>
      <c r="C6359" s="2">
        <v>0.41666666666666669</v>
      </c>
      <c r="D6359" t="s">
        <v>902</v>
      </c>
      <c r="E6359" t="s">
        <v>903</v>
      </c>
      <c r="G6359" t="s">
        <v>19</v>
      </c>
      <c r="H6359" t="s">
        <v>72</v>
      </c>
      <c r="I6359" t="s">
        <v>21</v>
      </c>
      <c r="J6359" t="s">
        <v>73</v>
      </c>
      <c r="K6359">
        <v>713</v>
      </c>
      <c r="L6359">
        <v>23.35</v>
      </c>
      <c r="M6359" t="s">
        <v>204</v>
      </c>
      <c r="N6359">
        <v>23.35</v>
      </c>
      <c r="P6359" cm="1">
        <f t="array" ref="P6359">IF(Q6359&gt;0,INDEX(Q6359:Q18493,MATCH(TRUE,INDEX(Q6359:Q18493="",,),0)-1),"")</f>
        <v>6</v>
      </c>
      <c r="Q6359">
        <f t="shared" si="149"/>
        <v>2</v>
      </c>
      <c r="R6359">
        <f>IF(P6359="","",0)</f>
        <v>0</v>
      </c>
    </row>
    <row r="6360" spans="1:18" x14ac:dyDescent="0.3">
      <c r="A6360" t="s">
        <v>898</v>
      </c>
      <c r="B6360" s="1">
        <v>38832</v>
      </c>
      <c r="C6360" s="2">
        <v>0.41666666666666669</v>
      </c>
      <c r="D6360" t="s">
        <v>902</v>
      </c>
      <c r="E6360" t="s">
        <v>903</v>
      </c>
      <c r="G6360" s="6" t="s">
        <v>88</v>
      </c>
      <c r="H6360" t="s">
        <v>100</v>
      </c>
      <c r="I6360" t="s">
        <v>45</v>
      </c>
      <c r="J6360" t="s">
        <v>93</v>
      </c>
      <c r="K6360">
        <v>2</v>
      </c>
      <c r="L6360">
        <v>56</v>
      </c>
      <c r="M6360" t="s">
        <v>204</v>
      </c>
      <c r="N6360">
        <v>56</v>
      </c>
      <c r="P6360" cm="1">
        <f t="array" ref="P6360">IF(Q6360&gt;0,INDEX(Q6360:Q18494,MATCH(TRUE,INDEX(Q6360:Q18494="",,),0)-1),"")</f>
        <v>6</v>
      </c>
      <c r="Q6360">
        <f t="shared" si="149"/>
        <v>2</v>
      </c>
      <c r="R6360">
        <f>IF(P6360="","",0)</f>
        <v>0</v>
      </c>
    </row>
    <row r="6361" spans="1:18" x14ac:dyDescent="0.3">
      <c r="A6361" t="s">
        <v>898</v>
      </c>
      <c r="B6361" s="1">
        <v>38832</v>
      </c>
      <c r="C6361" s="2">
        <v>0.41666666666666669</v>
      </c>
      <c r="D6361" t="s">
        <v>902</v>
      </c>
      <c r="E6361" t="s">
        <v>903</v>
      </c>
      <c r="G6361" s="6" t="s">
        <v>88</v>
      </c>
      <c r="H6361" t="s">
        <v>279</v>
      </c>
      <c r="I6361" t="s">
        <v>45</v>
      </c>
      <c r="J6361" t="s">
        <v>93</v>
      </c>
      <c r="K6361">
        <v>20</v>
      </c>
      <c r="L6361">
        <v>55</v>
      </c>
      <c r="M6361" t="s">
        <v>204</v>
      </c>
      <c r="N6361">
        <v>55</v>
      </c>
      <c r="P6361" cm="1">
        <f t="array" ref="P6361">IF(Q6361&gt;0,INDEX(Q6361:Q18495,MATCH(TRUE,INDEX(Q6361:Q18495="",,),0)-1),"")</f>
        <v>6</v>
      </c>
      <c r="Q6361">
        <f t="shared" si="149"/>
        <v>2</v>
      </c>
      <c r="R6361">
        <f>IF(P6361="","",0)</f>
        <v>0</v>
      </c>
    </row>
    <row r="6362" spans="1:18" x14ac:dyDescent="0.3">
      <c r="A6362" t="s">
        <v>898</v>
      </c>
      <c r="B6362" s="1">
        <v>38832</v>
      </c>
      <c r="C6362" s="2">
        <v>0.41666666666666669</v>
      </c>
      <c r="D6362" t="s">
        <v>902</v>
      </c>
      <c r="E6362" t="s">
        <v>903</v>
      </c>
      <c r="G6362" s="6" t="s">
        <v>88</v>
      </c>
      <c r="H6362" t="s">
        <v>232</v>
      </c>
      <c r="I6362" t="s">
        <v>45</v>
      </c>
      <c r="J6362" t="s">
        <v>93</v>
      </c>
      <c r="K6362">
        <v>9</v>
      </c>
      <c r="L6362">
        <v>22</v>
      </c>
      <c r="M6362" t="s">
        <v>204</v>
      </c>
      <c r="N6362">
        <v>22</v>
      </c>
      <c r="P6362" cm="1">
        <f t="array" ref="P6362">IF(Q6362&gt;0,INDEX(Q6362:Q18496,MATCH(TRUE,INDEX(Q6362:Q18496="",,),0)-1),"")</f>
        <v>6</v>
      </c>
      <c r="Q6362">
        <f t="shared" si="149"/>
        <v>2</v>
      </c>
      <c r="R6362">
        <f>IF(P6362="","",0)</f>
        <v>0</v>
      </c>
    </row>
    <row r="6363" spans="1:18" x14ac:dyDescent="0.3">
      <c r="A6363" t="s">
        <v>898</v>
      </c>
      <c r="B6363" s="1">
        <v>38832</v>
      </c>
      <c r="C6363" s="2">
        <v>0.41666666666666669</v>
      </c>
      <c r="D6363" t="s">
        <v>902</v>
      </c>
      <c r="E6363" t="s">
        <v>903</v>
      </c>
      <c r="G6363" t="s">
        <v>19</v>
      </c>
      <c r="H6363" t="s">
        <v>102</v>
      </c>
      <c r="I6363" t="s">
        <v>45</v>
      </c>
      <c r="J6363" t="s">
        <v>93</v>
      </c>
      <c r="K6363">
        <v>51</v>
      </c>
      <c r="L6363">
        <v>578</v>
      </c>
      <c r="M6363" t="s">
        <v>203</v>
      </c>
      <c r="N6363">
        <v>793</v>
      </c>
      <c r="P6363" cm="1">
        <f t="array" ref="P6363">IF(Q6363&gt;0,INDEX(Q6363:Q18497,MATCH(TRUE,INDEX(Q6363:Q18497="",,),0)-1),"")</f>
        <v>6</v>
      </c>
      <c r="Q6363">
        <f t="shared" si="149"/>
        <v>3</v>
      </c>
      <c r="R6363">
        <f>IF(P6363="","",0)</f>
        <v>0</v>
      </c>
    </row>
    <row r="6364" spans="1:18" x14ac:dyDescent="0.3">
      <c r="A6364" t="s">
        <v>898</v>
      </c>
      <c r="B6364" s="1">
        <v>38832</v>
      </c>
      <c r="C6364" s="2">
        <v>0.41666666666666669</v>
      </c>
      <c r="D6364" t="s">
        <v>902</v>
      </c>
      <c r="E6364" t="s">
        <v>903</v>
      </c>
      <c r="G6364" t="s">
        <v>19</v>
      </c>
      <c r="H6364" t="s">
        <v>72</v>
      </c>
      <c r="I6364" t="s">
        <v>21</v>
      </c>
      <c r="J6364" t="s">
        <v>73</v>
      </c>
      <c r="K6364">
        <v>713</v>
      </c>
      <c r="L6364">
        <v>23.35</v>
      </c>
      <c r="M6364" t="s">
        <v>203</v>
      </c>
      <c r="N6364">
        <v>23.35</v>
      </c>
      <c r="P6364" cm="1">
        <f t="array" ref="P6364">IF(Q6364&gt;0,INDEX(Q6364:Q18498,MATCH(TRUE,INDEX(Q6364:Q18498="",,),0)-1),"")</f>
        <v>6</v>
      </c>
      <c r="Q6364">
        <f t="shared" si="149"/>
        <v>3</v>
      </c>
      <c r="R6364">
        <f>IF(P6364="","",0)</f>
        <v>0</v>
      </c>
    </row>
    <row r="6365" spans="1:18" x14ac:dyDescent="0.3">
      <c r="A6365" t="s">
        <v>898</v>
      </c>
      <c r="B6365" s="1">
        <v>38832</v>
      </c>
      <c r="C6365" s="2">
        <v>0.41666666666666669</v>
      </c>
      <c r="D6365" t="s">
        <v>902</v>
      </c>
      <c r="E6365" t="s">
        <v>903</v>
      </c>
      <c r="G6365" s="6" t="s">
        <v>88</v>
      </c>
      <c r="H6365" t="s">
        <v>100</v>
      </c>
      <c r="I6365" t="s">
        <v>45</v>
      </c>
      <c r="J6365" t="s">
        <v>93</v>
      </c>
      <c r="K6365">
        <v>2</v>
      </c>
      <c r="L6365">
        <v>56</v>
      </c>
      <c r="M6365" t="s">
        <v>203</v>
      </c>
      <c r="N6365">
        <v>56</v>
      </c>
      <c r="P6365" cm="1">
        <f t="array" ref="P6365">IF(Q6365&gt;0,INDEX(Q6365:Q18499,MATCH(TRUE,INDEX(Q6365:Q18499="",,),0)-1),"")</f>
        <v>6</v>
      </c>
      <c r="Q6365">
        <f t="shared" si="149"/>
        <v>3</v>
      </c>
      <c r="R6365">
        <f>IF(P6365="","",0)</f>
        <v>0</v>
      </c>
    </row>
    <row r="6366" spans="1:18" x14ac:dyDescent="0.3">
      <c r="A6366" t="s">
        <v>898</v>
      </c>
      <c r="B6366" s="1">
        <v>38832</v>
      </c>
      <c r="C6366" s="2">
        <v>0.41666666666666669</v>
      </c>
      <c r="D6366" t="s">
        <v>902</v>
      </c>
      <c r="E6366" t="s">
        <v>903</v>
      </c>
      <c r="G6366" s="6" t="s">
        <v>88</v>
      </c>
      <c r="H6366" t="s">
        <v>279</v>
      </c>
      <c r="I6366" t="s">
        <v>45</v>
      </c>
      <c r="J6366" t="s">
        <v>93</v>
      </c>
      <c r="K6366">
        <v>20</v>
      </c>
      <c r="L6366">
        <v>55</v>
      </c>
      <c r="M6366" t="s">
        <v>203</v>
      </c>
      <c r="N6366">
        <v>55</v>
      </c>
      <c r="P6366" cm="1">
        <f t="array" ref="P6366">IF(Q6366&gt;0,INDEX(Q6366:Q18500,MATCH(TRUE,INDEX(Q6366:Q18500="",,),0)-1),"")</f>
        <v>6</v>
      </c>
      <c r="Q6366">
        <f t="shared" si="149"/>
        <v>3</v>
      </c>
      <c r="R6366">
        <f>IF(P6366="","",0)</f>
        <v>0</v>
      </c>
    </row>
    <row r="6367" spans="1:18" x14ac:dyDescent="0.3">
      <c r="A6367" t="s">
        <v>898</v>
      </c>
      <c r="B6367" s="1">
        <v>38832</v>
      </c>
      <c r="C6367" s="2">
        <v>0.41666666666666669</v>
      </c>
      <c r="D6367" t="s">
        <v>902</v>
      </c>
      <c r="E6367" t="s">
        <v>903</v>
      </c>
      <c r="G6367" s="6" t="s">
        <v>88</v>
      </c>
      <c r="H6367" t="s">
        <v>232</v>
      </c>
      <c r="I6367" t="s">
        <v>45</v>
      </c>
      <c r="J6367" t="s">
        <v>93</v>
      </c>
      <c r="K6367">
        <v>9</v>
      </c>
      <c r="L6367">
        <v>22</v>
      </c>
      <c r="M6367" t="s">
        <v>203</v>
      </c>
      <c r="N6367">
        <v>22</v>
      </c>
      <c r="P6367" cm="1">
        <f t="array" ref="P6367">IF(Q6367&gt;0,INDEX(Q6367:Q18501,MATCH(TRUE,INDEX(Q6367:Q18501="",,),0)-1),"")</f>
        <v>6</v>
      </c>
      <c r="Q6367">
        <f t="shared" si="149"/>
        <v>3</v>
      </c>
      <c r="R6367">
        <f>IF(P6367="","",0)</f>
        <v>0</v>
      </c>
    </row>
    <row r="6368" spans="1:18" x14ac:dyDescent="0.3">
      <c r="A6368" t="s">
        <v>898</v>
      </c>
      <c r="B6368" s="1">
        <v>38832</v>
      </c>
      <c r="C6368" s="2">
        <v>0.41666666666666669</v>
      </c>
      <c r="D6368" t="s">
        <v>902</v>
      </c>
      <c r="E6368" t="s">
        <v>903</v>
      </c>
      <c r="G6368" t="s">
        <v>19</v>
      </c>
      <c r="H6368" t="s">
        <v>102</v>
      </c>
      <c r="I6368" t="s">
        <v>45</v>
      </c>
      <c r="J6368" t="s">
        <v>93</v>
      </c>
      <c r="K6368">
        <v>51</v>
      </c>
      <c r="L6368">
        <v>578</v>
      </c>
      <c r="M6368" t="s">
        <v>901</v>
      </c>
      <c r="N6368">
        <v>701</v>
      </c>
      <c r="P6368" cm="1">
        <f t="array" ref="P6368">IF(Q6368&gt;0,INDEX(Q6368:Q18502,MATCH(TRUE,INDEX(Q6368:Q18502="",,),0)-1),"")</f>
        <v>6</v>
      </c>
      <c r="Q6368">
        <f t="shared" si="149"/>
        <v>4</v>
      </c>
      <c r="R6368">
        <f>IF(P6368="","",0)</f>
        <v>0</v>
      </c>
    </row>
    <row r="6369" spans="1:18" x14ac:dyDescent="0.3">
      <c r="A6369" t="s">
        <v>898</v>
      </c>
      <c r="B6369" s="1">
        <v>38832</v>
      </c>
      <c r="C6369" s="2">
        <v>0.41666666666666669</v>
      </c>
      <c r="D6369" t="s">
        <v>902</v>
      </c>
      <c r="E6369" t="s">
        <v>903</v>
      </c>
      <c r="G6369" t="s">
        <v>19</v>
      </c>
      <c r="H6369" t="s">
        <v>72</v>
      </c>
      <c r="I6369" t="s">
        <v>21</v>
      </c>
      <c r="J6369" t="s">
        <v>73</v>
      </c>
      <c r="K6369">
        <v>713</v>
      </c>
      <c r="L6369">
        <v>23.35</v>
      </c>
      <c r="M6369" t="s">
        <v>901</v>
      </c>
      <c r="N6369">
        <v>23.35</v>
      </c>
      <c r="P6369" cm="1">
        <f t="array" ref="P6369">IF(Q6369&gt;0,INDEX(Q6369:Q18503,MATCH(TRUE,INDEX(Q6369:Q18503="",,),0)-1),"")</f>
        <v>6</v>
      </c>
      <c r="Q6369">
        <f t="shared" si="149"/>
        <v>4</v>
      </c>
      <c r="R6369">
        <f>IF(P6369="","",0)</f>
        <v>0</v>
      </c>
    </row>
    <row r="6370" spans="1:18" x14ac:dyDescent="0.3">
      <c r="A6370" t="s">
        <v>898</v>
      </c>
      <c r="B6370" s="1">
        <v>38832</v>
      </c>
      <c r="C6370" s="2">
        <v>0.41666666666666669</v>
      </c>
      <c r="D6370" t="s">
        <v>902</v>
      </c>
      <c r="E6370" t="s">
        <v>903</v>
      </c>
      <c r="G6370" s="6" t="s">
        <v>88</v>
      </c>
      <c r="H6370" t="s">
        <v>100</v>
      </c>
      <c r="I6370" t="s">
        <v>45</v>
      </c>
      <c r="J6370" t="s">
        <v>93</v>
      </c>
      <c r="K6370">
        <v>2</v>
      </c>
      <c r="L6370">
        <v>56</v>
      </c>
      <c r="M6370" t="s">
        <v>901</v>
      </c>
      <c r="N6370">
        <v>56</v>
      </c>
      <c r="P6370" cm="1">
        <f t="array" ref="P6370">IF(Q6370&gt;0,INDEX(Q6370:Q18504,MATCH(TRUE,INDEX(Q6370:Q18504="",,),0)-1),"")</f>
        <v>6</v>
      </c>
      <c r="Q6370">
        <f t="shared" si="149"/>
        <v>4</v>
      </c>
      <c r="R6370">
        <f>IF(P6370="","",0)</f>
        <v>0</v>
      </c>
    </row>
    <row r="6371" spans="1:18" x14ac:dyDescent="0.3">
      <c r="A6371" t="s">
        <v>898</v>
      </c>
      <c r="B6371" s="1">
        <v>38832</v>
      </c>
      <c r="C6371" s="2">
        <v>0.41666666666666669</v>
      </c>
      <c r="D6371" t="s">
        <v>902</v>
      </c>
      <c r="E6371" t="s">
        <v>903</v>
      </c>
      <c r="G6371" s="6" t="s">
        <v>88</v>
      </c>
      <c r="H6371" t="s">
        <v>279</v>
      </c>
      <c r="I6371" t="s">
        <v>45</v>
      </c>
      <c r="J6371" t="s">
        <v>93</v>
      </c>
      <c r="K6371">
        <v>20</v>
      </c>
      <c r="L6371">
        <v>55</v>
      </c>
      <c r="M6371" t="s">
        <v>901</v>
      </c>
      <c r="N6371">
        <v>55</v>
      </c>
      <c r="P6371" cm="1">
        <f t="array" ref="P6371">IF(Q6371&gt;0,INDEX(Q6371:Q18505,MATCH(TRUE,INDEX(Q6371:Q18505="",,),0)-1),"")</f>
        <v>6</v>
      </c>
      <c r="Q6371">
        <f t="shared" si="149"/>
        <v>4</v>
      </c>
      <c r="R6371">
        <f>IF(P6371="","",0)</f>
        <v>0</v>
      </c>
    </row>
    <row r="6372" spans="1:18" x14ac:dyDescent="0.3">
      <c r="A6372" t="s">
        <v>898</v>
      </c>
      <c r="B6372" s="1">
        <v>38832</v>
      </c>
      <c r="C6372" s="2">
        <v>0.41666666666666669</v>
      </c>
      <c r="D6372" t="s">
        <v>902</v>
      </c>
      <c r="E6372" t="s">
        <v>903</v>
      </c>
      <c r="G6372" s="6" t="s">
        <v>88</v>
      </c>
      <c r="H6372" t="s">
        <v>232</v>
      </c>
      <c r="I6372" t="s">
        <v>45</v>
      </c>
      <c r="J6372" t="s">
        <v>93</v>
      </c>
      <c r="K6372">
        <v>9</v>
      </c>
      <c r="L6372">
        <v>22</v>
      </c>
      <c r="M6372" t="s">
        <v>901</v>
      </c>
      <c r="N6372">
        <v>22</v>
      </c>
      <c r="P6372" cm="1">
        <f t="array" ref="P6372">IF(Q6372&gt;0,INDEX(Q6372:Q18506,MATCH(TRUE,INDEX(Q6372:Q18506="",,),0)-1),"")</f>
        <v>6</v>
      </c>
      <c r="Q6372">
        <f t="shared" si="149"/>
        <v>4</v>
      </c>
      <c r="R6372">
        <f>IF(P6372="","",0)</f>
        <v>0</v>
      </c>
    </row>
    <row r="6373" spans="1:18" x14ac:dyDescent="0.3">
      <c r="A6373" t="s">
        <v>898</v>
      </c>
      <c r="B6373" s="1">
        <v>38832</v>
      </c>
      <c r="C6373" s="2">
        <v>0.41666666666666669</v>
      </c>
      <c r="D6373" t="s">
        <v>902</v>
      </c>
      <c r="E6373" t="s">
        <v>903</v>
      </c>
      <c r="G6373" t="s">
        <v>19</v>
      </c>
      <c r="H6373" t="s">
        <v>102</v>
      </c>
      <c r="I6373" t="s">
        <v>45</v>
      </c>
      <c r="J6373" t="s">
        <v>93</v>
      </c>
      <c r="K6373">
        <v>51</v>
      </c>
      <c r="L6373">
        <v>578</v>
      </c>
      <c r="M6373" t="s">
        <v>121</v>
      </c>
      <c r="N6373">
        <v>690</v>
      </c>
      <c r="P6373" cm="1">
        <f t="array" ref="P6373">IF(Q6373&gt;0,INDEX(Q6373:Q18507,MATCH(TRUE,INDEX(Q6373:Q18507="",,),0)-1),"")</f>
        <v>6</v>
      </c>
      <c r="Q6373">
        <f t="shared" si="149"/>
        <v>5</v>
      </c>
      <c r="R6373">
        <f>IF(P6373="","",0)</f>
        <v>0</v>
      </c>
    </row>
    <row r="6374" spans="1:18" x14ac:dyDescent="0.3">
      <c r="A6374" t="s">
        <v>898</v>
      </c>
      <c r="B6374" s="1">
        <v>38832</v>
      </c>
      <c r="C6374" s="2">
        <v>0.41666666666666669</v>
      </c>
      <c r="D6374" t="s">
        <v>902</v>
      </c>
      <c r="E6374" t="s">
        <v>903</v>
      </c>
      <c r="G6374" t="s">
        <v>19</v>
      </c>
      <c r="H6374" t="s">
        <v>72</v>
      </c>
      <c r="I6374" t="s">
        <v>21</v>
      </c>
      <c r="J6374" t="s">
        <v>73</v>
      </c>
      <c r="K6374">
        <v>713</v>
      </c>
      <c r="L6374">
        <v>23.35</v>
      </c>
      <c r="M6374" t="s">
        <v>121</v>
      </c>
      <c r="N6374">
        <v>24</v>
      </c>
      <c r="P6374" cm="1">
        <f t="array" ref="P6374">IF(Q6374&gt;0,INDEX(Q6374:Q18508,MATCH(TRUE,INDEX(Q6374:Q18508="",,),0)-1),"")</f>
        <v>6</v>
      </c>
      <c r="Q6374">
        <f t="shared" si="149"/>
        <v>5</v>
      </c>
      <c r="R6374">
        <f>IF(P6374="","",0)</f>
        <v>0</v>
      </c>
    </row>
    <row r="6375" spans="1:18" x14ac:dyDescent="0.3">
      <c r="A6375" t="s">
        <v>898</v>
      </c>
      <c r="B6375" s="1">
        <v>38832</v>
      </c>
      <c r="C6375" s="2">
        <v>0.41666666666666669</v>
      </c>
      <c r="D6375" t="s">
        <v>902</v>
      </c>
      <c r="E6375" t="s">
        <v>903</v>
      </c>
      <c r="G6375" s="6" t="s">
        <v>88</v>
      </c>
      <c r="H6375" t="s">
        <v>100</v>
      </c>
      <c r="I6375" t="s">
        <v>45</v>
      </c>
      <c r="J6375" t="s">
        <v>93</v>
      </c>
      <c r="K6375">
        <v>2</v>
      </c>
      <c r="L6375">
        <v>56</v>
      </c>
      <c r="M6375" t="s">
        <v>121</v>
      </c>
      <c r="N6375">
        <v>56</v>
      </c>
      <c r="P6375" cm="1">
        <f t="array" ref="P6375">IF(Q6375&gt;0,INDEX(Q6375:Q18509,MATCH(TRUE,INDEX(Q6375:Q18509="",,),0)-1),"")</f>
        <v>6</v>
      </c>
      <c r="Q6375">
        <f t="shared" si="149"/>
        <v>5</v>
      </c>
      <c r="R6375">
        <f>IF(P6375="","",0)</f>
        <v>0</v>
      </c>
    </row>
    <row r="6376" spans="1:18" x14ac:dyDescent="0.3">
      <c r="A6376" t="s">
        <v>898</v>
      </c>
      <c r="B6376" s="1">
        <v>38832</v>
      </c>
      <c r="C6376" s="2">
        <v>0.41666666666666669</v>
      </c>
      <c r="D6376" t="s">
        <v>902</v>
      </c>
      <c r="E6376" t="s">
        <v>903</v>
      </c>
      <c r="G6376" s="6" t="s">
        <v>88</v>
      </c>
      <c r="H6376" t="s">
        <v>279</v>
      </c>
      <c r="I6376" t="s">
        <v>45</v>
      </c>
      <c r="J6376" t="s">
        <v>93</v>
      </c>
      <c r="K6376">
        <v>20</v>
      </c>
      <c r="L6376">
        <v>55</v>
      </c>
      <c r="M6376" t="s">
        <v>121</v>
      </c>
      <c r="N6376">
        <v>55</v>
      </c>
      <c r="P6376" cm="1">
        <f t="array" ref="P6376">IF(Q6376&gt;0,INDEX(Q6376:Q18510,MATCH(TRUE,INDEX(Q6376:Q18510="",,),0)-1),"")</f>
        <v>6</v>
      </c>
      <c r="Q6376">
        <f t="shared" si="149"/>
        <v>5</v>
      </c>
      <c r="R6376">
        <f>IF(P6376="","",0)</f>
        <v>0</v>
      </c>
    </row>
    <row r="6377" spans="1:18" x14ac:dyDescent="0.3">
      <c r="A6377" t="s">
        <v>898</v>
      </c>
      <c r="B6377" s="1">
        <v>38832</v>
      </c>
      <c r="C6377" s="2">
        <v>0.41666666666666669</v>
      </c>
      <c r="D6377" t="s">
        <v>902</v>
      </c>
      <c r="E6377" t="s">
        <v>903</v>
      </c>
      <c r="G6377" s="6" t="s">
        <v>88</v>
      </c>
      <c r="H6377" t="s">
        <v>232</v>
      </c>
      <c r="I6377" t="s">
        <v>45</v>
      </c>
      <c r="J6377" t="s">
        <v>93</v>
      </c>
      <c r="K6377">
        <v>9</v>
      </c>
      <c r="L6377">
        <v>22</v>
      </c>
      <c r="M6377" t="s">
        <v>121</v>
      </c>
      <c r="N6377">
        <v>22</v>
      </c>
      <c r="P6377" cm="1">
        <f t="array" ref="P6377">IF(Q6377&gt;0,INDEX(Q6377:Q18511,MATCH(TRUE,INDEX(Q6377:Q18511="",,),0)-1),"")</f>
        <v>6</v>
      </c>
      <c r="Q6377">
        <f t="shared" si="149"/>
        <v>5</v>
      </c>
      <c r="R6377">
        <f>IF(P6377="","",0)</f>
        <v>0</v>
      </c>
    </row>
    <row r="6378" spans="1:18" x14ac:dyDescent="0.3">
      <c r="A6378" t="s">
        <v>898</v>
      </c>
      <c r="B6378" s="1">
        <v>38832</v>
      </c>
      <c r="C6378" s="2">
        <v>0.41666666666666669</v>
      </c>
      <c r="D6378" t="s">
        <v>902</v>
      </c>
      <c r="E6378" t="s">
        <v>903</v>
      </c>
      <c r="G6378" t="s">
        <v>19</v>
      </c>
      <c r="H6378" t="s">
        <v>102</v>
      </c>
      <c r="I6378" t="s">
        <v>45</v>
      </c>
      <c r="J6378" t="s">
        <v>93</v>
      </c>
      <c r="K6378">
        <v>51</v>
      </c>
      <c r="L6378">
        <v>578</v>
      </c>
      <c r="M6378" t="s">
        <v>99</v>
      </c>
      <c r="N6378">
        <v>634.85</v>
      </c>
      <c r="P6378" cm="1">
        <f t="array" ref="P6378">IF(Q6378&gt;0,INDEX(Q6378:Q18512,MATCH(TRUE,INDEX(Q6378:Q18512="",,),0)-1),"")</f>
        <v>6</v>
      </c>
      <c r="Q6378">
        <f t="shared" si="149"/>
        <v>6</v>
      </c>
      <c r="R6378">
        <f>IF(P6378="","",0)</f>
        <v>0</v>
      </c>
    </row>
    <row r="6379" spans="1:18" x14ac:dyDescent="0.3">
      <c r="A6379" t="s">
        <v>898</v>
      </c>
      <c r="B6379" s="1">
        <v>38832</v>
      </c>
      <c r="C6379" s="2">
        <v>0.41666666666666669</v>
      </c>
      <c r="D6379" t="s">
        <v>902</v>
      </c>
      <c r="E6379" t="s">
        <v>903</v>
      </c>
      <c r="G6379" t="s">
        <v>19</v>
      </c>
      <c r="H6379" t="s">
        <v>72</v>
      </c>
      <c r="I6379" t="s">
        <v>21</v>
      </c>
      <c r="J6379" t="s">
        <v>73</v>
      </c>
      <c r="K6379">
        <v>713</v>
      </c>
      <c r="L6379">
        <v>23.35</v>
      </c>
      <c r="M6379" t="s">
        <v>99</v>
      </c>
      <c r="N6379">
        <v>23.35</v>
      </c>
      <c r="P6379" cm="1">
        <f t="array" ref="P6379">IF(Q6379&gt;0,INDEX(Q6379:Q18513,MATCH(TRUE,INDEX(Q6379:Q18513="",,),0)-1),"")</f>
        <v>6</v>
      </c>
      <c r="Q6379">
        <f t="shared" si="149"/>
        <v>6</v>
      </c>
      <c r="R6379">
        <f>IF(P6379="","",0)</f>
        <v>0</v>
      </c>
    </row>
    <row r="6380" spans="1:18" x14ac:dyDescent="0.3">
      <c r="A6380" t="s">
        <v>898</v>
      </c>
      <c r="B6380" s="1">
        <v>38832</v>
      </c>
      <c r="C6380" s="2">
        <v>0.41666666666666669</v>
      </c>
      <c r="D6380" t="s">
        <v>902</v>
      </c>
      <c r="E6380" t="s">
        <v>903</v>
      </c>
      <c r="G6380" s="6" t="s">
        <v>88</v>
      </c>
      <c r="H6380" t="s">
        <v>100</v>
      </c>
      <c r="I6380" t="s">
        <v>45</v>
      </c>
      <c r="J6380" t="s">
        <v>93</v>
      </c>
      <c r="K6380">
        <v>2</v>
      </c>
      <c r="L6380">
        <v>56</v>
      </c>
      <c r="M6380" t="s">
        <v>99</v>
      </c>
      <c r="N6380">
        <v>56</v>
      </c>
      <c r="P6380" cm="1">
        <f t="array" ref="P6380">IF(Q6380&gt;0,INDEX(Q6380:Q18514,MATCH(TRUE,INDEX(Q6380:Q18514="",,),0)-1),"")</f>
        <v>6</v>
      </c>
      <c r="Q6380">
        <f t="shared" si="149"/>
        <v>6</v>
      </c>
      <c r="R6380">
        <f>IF(P6380="","",0)</f>
        <v>0</v>
      </c>
    </row>
    <row r="6381" spans="1:18" x14ac:dyDescent="0.3">
      <c r="A6381" t="s">
        <v>898</v>
      </c>
      <c r="B6381" s="1">
        <v>38832</v>
      </c>
      <c r="C6381" s="2">
        <v>0.41666666666666669</v>
      </c>
      <c r="D6381" t="s">
        <v>902</v>
      </c>
      <c r="E6381" t="s">
        <v>903</v>
      </c>
      <c r="G6381" s="6" t="s">
        <v>88</v>
      </c>
      <c r="H6381" t="s">
        <v>279</v>
      </c>
      <c r="I6381" t="s">
        <v>45</v>
      </c>
      <c r="J6381" t="s">
        <v>93</v>
      </c>
      <c r="K6381">
        <v>20</v>
      </c>
      <c r="L6381">
        <v>55</v>
      </c>
      <c r="M6381" t="s">
        <v>99</v>
      </c>
      <c r="N6381">
        <v>55</v>
      </c>
      <c r="P6381" cm="1">
        <f t="array" ref="P6381">IF(Q6381&gt;0,INDEX(Q6381:Q18515,MATCH(TRUE,INDEX(Q6381:Q18515="",,),0)-1),"")</f>
        <v>6</v>
      </c>
      <c r="Q6381">
        <f t="shared" si="149"/>
        <v>6</v>
      </c>
      <c r="R6381">
        <f>IF(P6381="","",0)</f>
        <v>0</v>
      </c>
    </row>
    <row r="6382" spans="1:18" x14ac:dyDescent="0.3">
      <c r="A6382" t="s">
        <v>898</v>
      </c>
      <c r="B6382" s="1">
        <v>38832</v>
      </c>
      <c r="C6382" s="2">
        <v>0.41666666666666669</v>
      </c>
      <c r="D6382" t="s">
        <v>902</v>
      </c>
      <c r="E6382" t="s">
        <v>903</v>
      </c>
      <c r="G6382" s="6" t="s">
        <v>88</v>
      </c>
      <c r="H6382" t="s">
        <v>232</v>
      </c>
      <c r="I6382" t="s">
        <v>45</v>
      </c>
      <c r="J6382" t="s">
        <v>93</v>
      </c>
      <c r="K6382">
        <v>9</v>
      </c>
      <c r="L6382">
        <v>22</v>
      </c>
      <c r="M6382" t="s">
        <v>99</v>
      </c>
      <c r="N6382">
        <v>22</v>
      </c>
      <c r="P6382" cm="1">
        <f t="array" ref="P6382">IF(Q6382&gt;0,INDEX(Q6382:Q18516,MATCH(TRUE,INDEX(Q6382:Q18516="",,),0)-1),"")</f>
        <v>6</v>
      </c>
      <c r="Q6382">
        <f t="shared" si="149"/>
        <v>6</v>
      </c>
      <c r="R6382">
        <f>IF(P6382="","",0)</f>
        <v>0</v>
      </c>
    </row>
    <row r="6383" spans="1:18" x14ac:dyDescent="0.3">
      <c r="P6383" t="str" cm="1">
        <f t="array" ref="P6383">IF(Q6383&gt;0,INDEX(Q6383:Q18517,MATCH(TRUE,INDEX(Q6383:Q18517="",,),0)-1),"")</f>
        <v/>
      </c>
      <c r="R6383" t="str">
        <f>IF(P6383="","",0)</f>
        <v/>
      </c>
    </row>
    <row r="6384" spans="1:18" x14ac:dyDescent="0.3">
      <c r="A6384" t="s">
        <v>898</v>
      </c>
      <c r="B6384" s="1">
        <v>38972</v>
      </c>
      <c r="C6384" s="2">
        <v>0.41666666666666669</v>
      </c>
      <c r="D6384" t="s">
        <v>904</v>
      </c>
      <c r="E6384" t="s">
        <v>905</v>
      </c>
      <c r="G6384" t="s">
        <v>19</v>
      </c>
      <c r="H6384" t="s">
        <v>87</v>
      </c>
      <c r="I6384" t="s">
        <v>21</v>
      </c>
      <c r="J6384" t="s">
        <v>73</v>
      </c>
      <c r="K6384">
        <v>986</v>
      </c>
      <c r="L6384">
        <v>18.7</v>
      </c>
      <c r="M6384" t="s">
        <v>117</v>
      </c>
      <c r="N6384">
        <v>25</v>
      </c>
      <c r="O6384" t="s">
        <v>24</v>
      </c>
      <c r="P6384" cm="1">
        <f t="array" ref="P6384">IF(Q6384&gt;0,INDEX(Q6384:Q18518,MATCH(TRUE,INDEX(Q6384:Q18518="",,),0)-1),"")</f>
        <v>4</v>
      </c>
      <c r="Q6384">
        <f>INT((ROW()-6384)/6)+1</f>
        <v>1</v>
      </c>
      <c r="R6384">
        <f>IF(P6384="","",0)</f>
        <v>0</v>
      </c>
    </row>
    <row r="6385" spans="1:18" x14ac:dyDescent="0.3">
      <c r="A6385" t="s">
        <v>898</v>
      </c>
      <c r="B6385" s="1">
        <v>38972</v>
      </c>
      <c r="C6385" s="2">
        <v>0.41666666666666669</v>
      </c>
      <c r="D6385" t="s">
        <v>904</v>
      </c>
      <c r="E6385" t="s">
        <v>905</v>
      </c>
      <c r="G6385" t="s">
        <v>19</v>
      </c>
      <c r="H6385" t="s">
        <v>72</v>
      </c>
      <c r="I6385" t="s">
        <v>21</v>
      </c>
      <c r="J6385" t="s">
        <v>73</v>
      </c>
      <c r="K6385">
        <v>865</v>
      </c>
      <c r="L6385">
        <v>23.8</v>
      </c>
      <c r="M6385" t="s">
        <v>117</v>
      </c>
      <c r="N6385">
        <v>33</v>
      </c>
      <c r="O6385" t="s">
        <v>24</v>
      </c>
      <c r="P6385" cm="1">
        <f t="array" ref="P6385">IF(Q6385&gt;0,INDEX(Q6385:Q18519,MATCH(TRUE,INDEX(Q6385:Q18519="",,),0)-1),"")</f>
        <v>4</v>
      </c>
      <c r="Q6385">
        <f t="shared" ref="Q6385:Q6407" si="150">INT((ROW()-6384)/6)+1</f>
        <v>1</v>
      </c>
      <c r="R6385">
        <f>IF(P6385="","",0)</f>
        <v>0</v>
      </c>
    </row>
    <row r="6386" spans="1:18" x14ac:dyDescent="0.3">
      <c r="A6386" t="s">
        <v>898</v>
      </c>
      <c r="B6386" s="1">
        <v>38972</v>
      </c>
      <c r="C6386" s="2">
        <v>0.41666666666666669</v>
      </c>
      <c r="D6386" t="s">
        <v>904</v>
      </c>
      <c r="E6386" t="s">
        <v>905</v>
      </c>
      <c r="G6386" s="6" t="s">
        <v>88</v>
      </c>
      <c r="H6386" t="s">
        <v>41</v>
      </c>
      <c r="I6386" t="s">
        <v>45</v>
      </c>
      <c r="J6386" t="s">
        <v>93</v>
      </c>
      <c r="K6386">
        <v>7</v>
      </c>
      <c r="L6386">
        <v>104</v>
      </c>
      <c r="M6386" t="s">
        <v>117</v>
      </c>
      <c r="N6386">
        <v>104</v>
      </c>
      <c r="O6386" t="s">
        <v>24</v>
      </c>
      <c r="P6386" cm="1">
        <f t="array" ref="P6386">IF(Q6386&gt;0,INDEX(Q6386:Q18520,MATCH(TRUE,INDEX(Q6386:Q18520="",,),0)-1),"")</f>
        <v>4</v>
      </c>
      <c r="Q6386">
        <f t="shared" si="150"/>
        <v>1</v>
      </c>
      <c r="R6386">
        <f>IF(P6386="","",0)</f>
        <v>0</v>
      </c>
    </row>
    <row r="6387" spans="1:18" x14ac:dyDescent="0.3">
      <c r="A6387" t="s">
        <v>898</v>
      </c>
      <c r="B6387" s="1">
        <v>38972</v>
      </c>
      <c r="C6387" s="2">
        <v>0.41666666666666669</v>
      </c>
      <c r="D6387" t="s">
        <v>904</v>
      </c>
      <c r="E6387" t="s">
        <v>905</v>
      </c>
      <c r="G6387" s="6" t="s">
        <v>88</v>
      </c>
      <c r="H6387" t="s">
        <v>87</v>
      </c>
      <c r="I6387" t="s">
        <v>45</v>
      </c>
      <c r="J6387" t="s">
        <v>93</v>
      </c>
      <c r="K6387">
        <v>29</v>
      </c>
      <c r="L6387">
        <v>72</v>
      </c>
      <c r="M6387" t="s">
        <v>117</v>
      </c>
      <c r="N6387">
        <v>72</v>
      </c>
      <c r="O6387" t="s">
        <v>24</v>
      </c>
      <c r="P6387" cm="1">
        <f t="array" ref="P6387">IF(Q6387&gt;0,INDEX(Q6387:Q18521,MATCH(TRUE,INDEX(Q6387:Q18521="",,),0)-1),"")</f>
        <v>4</v>
      </c>
      <c r="Q6387">
        <f t="shared" si="150"/>
        <v>1</v>
      </c>
      <c r="R6387">
        <f>IF(P6387="","",0)</f>
        <v>0</v>
      </c>
    </row>
    <row r="6388" spans="1:18" x14ac:dyDescent="0.3">
      <c r="A6388" t="s">
        <v>898</v>
      </c>
      <c r="B6388" s="1">
        <v>38972</v>
      </c>
      <c r="C6388" s="2">
        <v>0.41666666666666669</v>
      </c>
      <c r="D6388" t="s">
        <v>904</v>
      </c>
      <c r="E6388" t="s">
        <v>905</v>
      </c>
      <c r="G6388" s="6" t="s">
        <v>88</v>
      </c>
      <c r="H6388" t="s">
        <v>41</v>
      </c>
      <c r="I6388" t="s">
        <v>21</v>
      </c>
      <c r="J6388" t="s">
        <v>73</v>
      </c>
      <c r="K6388">
        <v>7</v>
      </c>
      <c r="L6388">
        <v>46.3</v>
      </c>
      <c r="M6388" t="s">
        <v>117</v>
      </c>
      <c r="N6388">
        <v>46.3</v>
      </c>
      <c r="O6388" t="s">
        <v>24</v>
      </c>
      <c r="P6388" cm="1">
        <f t="array" ref="P6388">IF(Q6388&gt;0,INDEX(Q6388:Q18522,MATCH(TRUE,INDEX(Q6388:Q18522="",,),0)-1),"")</f>
        <v>4</v>
      </c>
      <c r="Q6388">
        <f t="shared" si="150"/>
        <v>1</v>
      </c>
      <c r="R6388">
        <f>IF(P6388="","",0)</f>
        <v>0</v>
      </c>
    </row>
    <row r="6389" spans="1:18" x14ac:dyDescent="0.3">
      <c r="A6389" t="s">
        <v>898</v>
      </c>
      <c r="B6389" s="1">
        <v>38972</v>
      </c>
      <c r="C6389" s="2">
        <v>0.41666666666666669</v>
      </c>
      <c r="D6389" t="s">
        <v>904</v>
      </c>
      <c r="E6389" t="s">
        <v>905</v>
      </c>
      <c r="G6389" s="6" t="s">
        <v>88</v>
      </c>
      <c r="H6389" t="s">
        <v>101</v>
      </c>
      <c r="I6389" t="s">
        <v>21</v>
      </c>
      <c r="J6389" t="s">
        <v>73</v>
      </c>
      <c r="K6389">
        <v>653</v>
      </c>
      <c r="L6389">
        <v>7.1</v>
      </c>
      <c r="M6389" t="s">
        <v>117</v>
      </c>
      <c r="N6389">
        <v>7.1</v>
      </c>
      <c r="O6389" t="s">
        <v>24</v>
      </c>
      <c r="P6389" cm="1">
        <f t="array" ref="P6389">IF(Q6389&gt;0,INDEX(Q6389:Q18523,MATCH(TRUE,INDEX(Q6389:Q18523="",,),0)-1),"")</f>
        <v>4</v>
      </c>
      <c r="Q6389">
        <f t="shared" si="150"/>
        <v>1</v>
      </c>
      <c r="R6389">
        <f>IF(P6389="","",0)</f>
        <v>0</v>
      </c>
    </row>
    <row r="6390" spans="1:18" x14ac:dyDescent="0.3">
      <c r="A6390" t="s">
        <v>898</v>
      </c>
      <c r="B6390" s="1">
        <v>38972</v>
      </c>
      <c r="C6390" s="2">
        <v>0.41666666666666669</v>
      </c>
      <c r="D6390" t="s">
        <v>904</v>
      </c>
      <c r="E6390" t="s">
        <v>905</v>
      </c>
      <c r="G6390" t="s">
        <v>19</v>
      </c>
      <c r="H6390" t="s">
        <v>87</v>
      </c>
      <c r="I6390" t="s">
        <v>21</v>
      </c>
      <c r="J6390" t="s">
        <v>73</v>
      </c>
      <c r="K6390">
        <v>986</v>
      </c>
      <c r="L6390">
        <v>18.7</v>
      </c>
      <c r="M6390" t="s">
        <v>99</v>
      </c>
      <c r="N6390">
        <v>18.7</v>
      </c>
      <c r="P6390" cm="1">
        <f t="array" ref="P6390">IF(Q6390&gt;0,INDEX(Q6390:Q18524,MATCH(TRUE,INDEX(Q6390:Q18524="",,),0)-1),"")</f>
        <v>4</v>
      </c>
      <c r="Q6390">
        <f t="shared" si="150"/>
        <v>2</v>
      </c>
      <c r="R6390">
        <f>IF(P6390="","",0)</f>
        <v>0</v>
      </c>
    </row>
    <row r="6391" spans="1:18" x14ac:dyDescent="0.3">
      <c r="A6391" t="s">
        <v>898</v>
      </c>
      <c r="B6391" s="1">
        <v>38972</v>
      </c>
      <c r="C6391" s="2">
        <v>0.41666666666666669</v>
      </c>
      <c r="D6391" t="s">
        <v>904</v>
      </c>
      <c r="E6391" t="s">
        <v>905</v>
      </c>
      <c r="G6391" t="s">
        <v>19</v>
      </c>
      <c r="H6391" t="s">
        <v>72</v>
      </c>
      <c r="I6391" t="s">
        <v>21</v>
      </c>
      <c r="J6391" t="s">
        <v>73</v>
      </c>
      <c r="K6391">
        <v>865</v>
      </c>
      <c r="L6391">
        <v>23.8</v>
      </c>
      <c r="M6391" t="s">
        <v>99</v>
      </c>
      <c r="N6391">
        <v>36.700000000000003</v>
      </c>
      <c r="P6391" cm="1">
        <f t="array" ref="P6391">IF(Q6391&gt;0,INDEX(Q6391:Q18525,MATCH(TRUE,INDEX(Q6391:Q18525="",,),0)-1),"")</f>
        <v>4</v>
      </c>
      <c r="Q6391">
        <f t="shared" si="150"/>
        <v>2</v>
      </c>
      <c r="R6391">
        <f>IF(P6391="","",0)</f>
        <v>0</v>
      </c>
    </row>
    <row r="6392" spans="1:18" x14ac:dyDescent="0.3">
      <c r="A6392" t="s">
        <v>898</v>
      </c>
      <c r="B6392" s="1">
        <v>38972</v>
      </c>
      <c r="C6392" s="2">
        <v>0.41666666666666669</v>
      </c>
      <c r="D6392" t="s">
        <v>904</v>
      </c>
      <c r="E6392" t="s">
        <v>905</v>
      </c>
      <c r="G6392" s="6" t="s">
        <v>88</v>
      </c>
      <c r="H6392" t="s">
        <v>41</v>
      </c>
      <c r="I6392" t="s">
        <v>45</v>
      </c>
      <c r="J6392" t="s">
        <v>93</v>
      </c>
      <c r="K6392">
        <v>7</v>
      </c>
      <c r="L6392">
        <v>104</v>
      </c>
      <c r="M6392" t="s">
        <v>99</v>
      </c>
      <c r="N6392">
        <v>104</v>
      </c>
      <c r="P6392" cm="1">
        <f t="array" ref="P6392">IF(Q6392&gt;0,INDEX(Q6392:Q18526,MATCH(TRUE,INDEX(Q6392:Q18526="",,),0)-1),"")</f>
        <v>4</v>
      </c>
      <c r="Q6392">
        <f t="shared" si="150"/>
        <v>2</v>
      </c>
      <c r="R6392">
        <f>IF(P6392="","",0)</f>
        <v>0</v>
      </c>
    </row>
    <row r="6393" spans="1:18" x14ac:dyDescent="0.3">
      <c r="A6393" t="s">
        <v>898</v>
      </c>
      <c r="B6393" s="1">
        <v>38972</v>
      </c>
      <c r="C6393" s="2">
        <v>0.41666666666666669</v>
      </c>
      <c r="D6393" t="s">
        <v>904</v>
      </c>
      <c r="E6393" t="s">
        <v>905</v>
      </c>
      <c r="G6393" s="6" t="s">
        <v>88</v>
      </c>
      <c r="H6393" t="s">
        <v>87</v>
      </c>
      <c r="I6393" t="s">
        <v>45</v>
      </c>
      <c r="J6393" t="s">
        <v>93</v>
      </c>
      <c r="K6393">
        <v>29</v>
      </c>
      <c r="L6393">
        <v>72</v>
      </c>
      <c r="M6393" t="s">
        <v>99</v>
      </c>
      <c r="N6393">
        <v>72</v>
      </c>
      <c r="P6393" cm="1">
        <f t="array" ref="P6393">IF(Q6393&gt;0,INDEX(Q6393:Q18527,MATCH(TRUE,INDEX(Q6393:Q18527="",,),0)-1),"")</f>
        <v>4</v>
      </c>
      <c r="Q6393">
        <f t="shared" si="150"/>
        <v>2</v>
      </c>
      <c r="R6393">
        <f>IF(P6393="","",0)</f>
        <v>0</v>
      </c>
    </row>
    <row r="6394" spans="1:18" x14ac:dyDescent="0.3">
      <c r="A6394" t="s">
        <v>898</v>
      </c>
      <c r="B6394" s="1">
        <v>38972</v>
      </c>
      <c r="C6394" s="2">
        <v>0.41666666666666669</v>
      </c>
      <c r="D6394" t="s">
        <v>904</v>
      </c>
      <c r="E6394" t="s">
        <v>905</v>
      </c>
      <c r="G6394" s="6" t="s">
        <v>88</v>
      </c>
      <c r="H6394" t="s">
        <v>41</v>
      </c>
      <c r="I6394" t="s">
        <v>21</v>
      </c>
      <c r="J6394" t="s">
        <v>73</v>
      </c>
      <c r="K6394">
        <v>7</v>
      </c>
      <c r="L6394">
        <v>46.3</v>
      </c>
      <c r="M6394" t="s">
        <v>99</v>
      </c>
      <c r="N6394">
        <v>46.3</v>
      </c>
      <c r="P6394" cm="1">
        <f t="array" ref="P6394">IF(Q6394&gt;0,INDEX(Q6394:Q18528,MATCH(TRUE,INDEX(Q6394:Q18528="",,),0)-1),"")</f>
        <v>4</v>
      </c>
      <c r="Q6394">
        <f t="shared" si="150"/>
        <v>2</v>
      </c>
      <c r="R6394">
        <f>IF(P6394="","",0)</f>
        <v>0</v>
      </c>
    </row>
    <row r="6395" spans="1:18" x14ac:dyDescent="0.3">
      <c r="A6395" t="s">
        <v>898</v>
      </c>
      <c r="B6395" s="1">
        <v>38972</v>
      </c>
      <c r="C6395" s="2">
        <v>0.41666666666666669</v>
      </c>
      <c r="D6395" t="s">
        <v>904</v>
      </c>
      <c r="E6395" t="s">
        <v>905</v>
      </c>
      <c r="G6395" s="6" t="s">
        <v>88</v>
      </c>
      <c r="H6395" t="s">
        <v>101</v>
      </c>
      <c r="I6395" t="s">
        <v>21</v>
      </c>
      <c r="J6395" t="s">
        <v>73</v>
      </c>
      <c r="K6395">
        <v>653</v>
      </c>
      <c r="L6395">
        <v>7.1</v>
      </c>
      <c r="M6395" t="s">
        <v>99</v>
      </c>
      <c r="N6395">
        <v>7.1</v>
      </c>
      <c r="P6395" cm="1">
        <f t="array" ref="P6395">IF(Q6395&gt;0,INDEX(Q6395:Q18529,MATCH(TRUE,INDEX(Q6395:Q18529="",,),0)-1),"")</f>
        <v>4</v>
      </c>
      <c r="Q6395">
        <f t="shared" si="150"/>
        <v>2</v>
      </c>
      <c r="R6395">
        <f>IF(P6395="","",0)</f>
        <v>0</v>
      </c>
    </row>
    <row r="6396" spans="1:18" x14ac:dyDescent="0.3">
      <c r="A6396" t="s">
        <v>898</v>
      </c>
      <c r="B6396" s="1">
        <v>38972</v>
      </c>
      <c r="C6396" s="2">
        <v>0.41666666666666669</v>
      </c>
      <c r="D6396" t="s">
        <v>904</v>
      </c>
      <c r="E6396" t="s">
        <v>905</v>
      </c>
      <c r="G6396" t="s">
        <v>19</v>
      </c>
      <c r="H6396" t="s">
        <v>87</v>
      </c>
      <c r="I6396" t="s">
        <v>21</v>
      </c>
      <c r="J6396" t="s">
        <v>73</v>
      </c>
      <c r="K6396">
        <v>986</v>
      </c>
      <c r="L6396">
        <v>18.7</v>
      </c>
      <c r="M6396" t="s">
        <v>105</v>
      </c>
      <c r="N6396">
        <v>22.56</v>
      </c>
      <c r="P6396" cm="1">
        <f t="array" ref="P6396">IF(Q6396&gt;0,INDEX(Q6396:Q18530,MATCH(TRUE,INDEX(Q6396:Q18530="",,),0)-1),"")</f>
        <v>4</v>
      </c>
      <c r="Q6396">
        <f t="shared" si="150"/>
        <v>3</v>
      </c>
      <c r="R6396">
        <f>IF(P6396="","",0)</f>
        <v>0</v>
      </c>
    </row>
    <row r="6397" spans="1:18" x14ac:dyDescent="0.3">
      <c r="A6397" t="s">
        <v>898</v>
      </c>
      <c r="B6397" s="1">
        <v>38972</v>
      </c>
      <c r="C6397" s="2">
        <v>0.41666666666666669</v>
      </c>
      <c r="D6397" t="s">
        <v>904</v>
      </c>
      <c r="E6397" t="s">
        <v>905</v>
      </c>
      <c r="G6397" t="s">
        <v>19</v>
      </c>
      <c r="H6397" t="s">
        <v>72</v>
      </c>
      <c r="I6397" t="s">
        <v>21</v>
      </c>
      <c r="J6397" t="s">
        <v>73</v>
      </c>
      <c r="K6397">
        <v>865</v>
      </c>
      <c r="L6397">
        <v>23.8</v>
      </c>
      <c r="M6397" t="s">
        <v>105</v>
      </c>
      <c r="N6397">
        <v>23.8</v>
      </c>
      <c r="P6397" cm="1">
        <f t="array" ref="P6397">IF(Q6397&gt;0,INDEX(Q6397:Q18531,MATCH(TRUE,INDEX(Q6397:Q18531="",,),0)-1),"")</f>
        <v>4</v>
      </c>
      <c r="Q6397">
        <f t="shared" si="150"/>
        <v>3</v>
      </c>
      <c r="R6397">
        <f>IF(P6397="","",0)</f>
        <v>0</v>
      </c>
    </row>
    <row r="6398" spans="1:18" x14ac:dyDescent="0.3">
      <c r="A6398" t="s">
        <v>898</v>
      </c>
      <c r="B6398" s="1">
        <v>38972</v>
      </c>
      <c r="C6398" s="2">
        <v>0.41666666666666669</v>
      </c>
      <c r="D6398" t="s">
        <v>904</v>
      </c>
      <c r="E6398" t="s">
        <v>905</v>
      </c>
      <c r="G6398" s="6" t="s">
        <v>88</v>
      </c>
      <c r="H6398" t="s">
        <v>41</v>
      </c>
      <c r="I6398" t="s">
        <v>45</v>
      </c>
      <c r="J6398" t="s">
        <v>93</v>
      </c>
      <c r="K6398">
        <v>7</v>
      </c>
      <c r="L6398">
        <v>104</v>
      </c>
      <c r="M6398" t="s">
        <v>105</v>
      </c>
      <c r="N6398">
        <v>104</v>
      </c>
      <c r="P6398" cm="1">
        <f t="array" ref="P6398">IF(Q6398&gt;0,INDEX(Q6398:Q18532,MATCH(TRUE,INDEX(Q6398:Q18532="",,),0)-1),"")</f>
        <v>4</v>
      </c>
      <c r="Q6398">
        <f t="shared" si="150"/>
        <v>3</v>
      </c>
      <c r="R6398">
        <f>IF(P6398="","",0)</f>
        <v>0</v>
      </c>
    </row>
    <row r="6399" spans="1:18" x14ac:dyDescent="0.3">
      <c r="A6399" t="s">
        <v>898</v>
      </c>
      <c r="B6399" s="1">
        <v>38972</v>
      </c>
      <c r="C6399" s="2">
        <v>0.41666666666666669</v>
      </c>
      <c r="D6399" t="s">
        <v>904</v>
      </c>
      <c r="E6399" t="s">
        <v>905</v>
      </c>
      <c r="G6399" s="6" t="s">
        <v>88</v>
      </c>
      <c r="H6399" t="s">
        <v>87</v>
      </c>
      <c r="I6399" t="s">
        <v>45</v>
      </c>
      <c r="J6399" t="s">
        <v>93</v>
      </c>
      <c r="K6399">
        <v>29</v>
      </c>
      <c r="L6399">
        <v>72</v>
      </c>
      <c r="M6399" t="s">
        <v>105</v>
      </c>
      <c r="N6399">
        <v>72</v>
      </c>
      <c r="P6399" cm="1">
        <f t="array" ref="P6399">IF(Q6399&gt;0,INDEX(Q6399:Q18533,MATCH(TRUE,INDEX(Q6399:Q18533="",,),0)-1),"")</f>
        <v>4</v>
      </c>
      <c r="Q6399">
        <f t="shared" si="150"/>
        <v>3</v>
      </c>
      <c r="R6399">
        <f>IF(P6399="","",0)</f>
        <v>0</v>
      </c>
    </row>
    <row r="6400" spans="1:18" x14ac:dyDescent="0.3">
      <c r="A6400" t="s">
        <v>898</v>
      </c>
      <c r="B6400" s="1">
        <v>38972</v>
      </c>
      <c r="C6400" s="2">
        <v>0.41666666666666669</v>
      </c>
      <c r="D6400" t="s">
        <v>904</v>
      </c>
      <c r="E6400" t="s">
        <v>905</v>
      </c>
      <c r="G6400" s="6" t="s">
        <v>88</v>
      </c>
      <c r="H6400" t="s">
        <v>41</v>
      </c>
      <c r="I6400" t="s">
        <v>21</v>
      </c>
      <c r="J6400" t="s">
        <v>73</v>
      </c>
      <c r="K6400">
        <v>7</v>
      </c>
      <c r="L6400">
        <v>46.3</v>
      </c>
      <c r="M6400" t="s">
        <v>105</v>
      </c>
      <c r="N6400">
        <v>46.3</v>
      </c>
      <c r="P6400" cm="1">
        <f t="array" ref="P6400">IF(Q6400&gt;0,INDEX(Q6400:Q18534,MATCH(TRUE,INDEX(Q6400:Q18534="",,),0)-1),"")</f>
        <v>4</v>
      </c>
      <c r="Q6400">
        <f t="shared" si="150"/>
        <v>3</v>
      </c>
      <c r="R6400">
        <f>IF(P6400="","",0)</f>
        <v>0</v>
      </c>
    </row>
    <row r="6401" spans="1:18" x14ac:dyDescent="0.3">
      <c r="A6401" t="s">
        <v>898</v>
      </c>
      <c r="B6401" s="1">
        <v>38972</v>
      </c>
      <c r="C6401" s="2">
        <v>0.41666666666666669</v>
      </c>
      <c r="D6401" t="s">
        <v>904</v>
      </c>
      <c r="E6401" t="s">
        <v>905</v>
      </c>
      <c r="G6401" s="6" t="s">
        <v>88</v>
      </c>
      <c r="H6401" t="s">
        <v>101</v>
      </c>
      <c r="I6401" t="s">
        <v>21</v>
      </c>
      <c r="J6401" t="s">
        <v>73</v>
      </c>
      <c r="K6401">
        <v>653</v>
      </c>
      <c r="L6401">
        <v>7.1</v>
      </c>
      <c r="M6401" t="s">
        <v>105</v>
      </c>
      <c r="N6401">
        <v>7.1</v>
      </c>
      <c r="P6401" cm="1">
        <f t="array" ref="P6401">IF(Q6401&gt;0,INDEX(Q6401:Q18535,MATCH(TRUE,INDEX(Q6401:Q18535="",,),0)-1),"")</f>
        <v>4</v>
      </c>
      <c r="Q6401">
        <f t="shared" si="150"/>
        <v>3</v>
      </c>
      <c r="R6401">
        <f>IF(P6401="","",0)</f>
        <v>0</v>
      </c>
    </row>
    <row r="6402" spans="1:18" x14ac:dyDescent="0.3">
      <c r="A6402" t="s">
        <v>898</v>
      </c>
      <c r="B6402" s="1">
        <v>38972</v>
      </c>
      <c r="C6402" s="2">
        <v>0.41666666666666669</v>
      </c>
      <c r="D6402" t="s">
        <v>904</v>
      </c>
      <c r="E6402" t="s">
        <v>905</v>
      </c>
      <c r="G6402" t="s">
        <v>19</v>
      </c>
      <c r="H6402" t="s">
        <v>87</v>
      </c>
      <c r="I6402" t="s">
        <v>21</v>
      </c>
      <c r="J6402" t="s">
        <v>73</v>
      </c>
      <c r="K6402">
        <v>986</v>
      </c>
      <c r="L6402">
        <v>18.7</v>
      </c>
      <c r="M6402" t="s">
        <v>121</v>
      </c>
      <c r="N6402">
        <v>21.98</v>
      </c>
      <c r="P6402" cm="1">
        <f t="array" ref="P6402">IF(Q6402&gt;0,INDEX(Q6402:Q18536,MATCH(TRUE,INDEX(Q6402:Q18536="",,),0)-1),"")</f>
        <v>4</v>
      </c>
      <c r="Q6402">
        <f t="shared" si="150"/>
        <v>4</v>
      </c>
      <c r="R6402">
        <f>IF(P6402="","",0)</f>
        <v>0</v>
      </c>
    </row>
    <row r="6403" spans="1:18" x14ac:dyDescent="0.3">
      <c r="A6403" t="s">
        <v>898</v>
      </c>
      <c r="B6403" s="1">
        <v>38972</v>
      </c>
      <c r="C6403" s="2">
        <v>0.41666666666666669</v>
      </c>
      <c r="D6403" t="s">
        <v>904</v>
      </c>
      <c r="E6403" t="s">
        <v>905</v>
      </c>
      <c r="G6403" t="s">
        <v>19</v>
      </c>
      <c r="H6403" t="s">
        <v>72</v>
      </c>
      <c r="I6403" t="s">
        <v>21</v>
      </c>
      <c r="J6403" t="s">
        <v>73</v>
      </c>
      <c r="K6403">
        <v>865</v>
      </c>
      <c r="L6403">
        <v>23.8</v>
      </c>
      <c r="M6403" t="s">
        <v>121</v>
      </c>
      <c r="N6403">
        <v>23.8</v>
      </c>
      <c r="P6403" cm="1">
        <f t="array" ref="P6403">IF(Q6403&gt;0,INDEX(Q6403:Q18537,MATCH(TRUE,INDEX(Q6403:Q18537="",,),0)-1),"")</f>
        <v>4</v>
      </c>
      <c r="Q6403">
        <f t="shared" si="150"/>
        <v>4</v>
      </c>
      <c r="R6403">
        <f>IF(P6403="","",0)</f>
        <v>0</v>
      </c>
    </row>
    <row r="6404" spans="1:18" x14ac:dyDescent="0.3">
      <c r="A6404" t="s">
        <v>898</v>
      </c>
      <c r="B6404" s="1">
        <v>38972</v>
      </c>
      <c r="C6404" s="2">
        <v>0.41666666666666669</v>
      </c>
      <c r="D6404" t="s">
        <v>904</v>
      </c>
      <c r="E6404" t="s">
        <v>905</v>
      </c>
      <c r="G6404" s="6" t="s">
        <v>88</v>
      </c>
      <c r="H6404" t="s">
        <v>41</v>
      </c>
      <c r="I6404" t="s">
        <v>45</v>
      </c>
      <c r="J6404" t="s">
        <v>93</v>
      </c>
      <c r="K6404">
        <v>7</v>
      </c>
      <c r="L6404">
        <v>104</v>
      </c>
      <c r="M6404" t="s">
        <v>121</v>
      </c>
      <c r="N6404">
        <v>104</v>
      </c>
      <c r="P6404" cm="1">
        <f t="array" ref="P6404">IF(Q6404&gt;0,INDEX(Q6404:Q18538,MATCH(TRUE,INDEX(Q6404:Q18538="",,),0)-1),"")</f>
        <v>4</v>
      </c>
      <c r="Q6404">
        <f t="shared" si="150"/>
        <v>4</v>
      </c>
      <c r="R6404">
        <f>IF(P6404="","",0)</f>
        <v>0</v>
      </c>
    </row>
    <row r="6405" spans="1:18" x14ac:dyDescent="0.3">
      <c r="A6405" t="s">
        <v>898</v>
      </c>
      <c r="B6405" s="1">
        <v>38972</v>
      </c>
      <c r="C6405" s="2">
        <v>0.41666666666666669</v>
      </c>
      <c r="D6405" t="s">
        <v>904</v>
      </c>
      <c r="E6405" t="s">
        <v>905</v>
      </c>
      <c r="G6405" s="6" t="s">
        <v>88</v>
      </c>
      <c r="H6405" t="s">
        <v>87</v>
      </c>
      <c r="I6405" t="s">
        <v>45</v>
      </c>
      <c r="J6405" t="s">
        <v>93</v>
      </c>
      <c r="K6405">
        <v>29</v>
      </c>
      <c r="L6405">
        <v>72</v>
      </c>
      <c r="M6405" t="s">
        <v>121</v>
      </c>
      <c r="N6405">
        <v>72</v>
      </c>
      <c r="P6405" cm="1">
        <f t="array" ref="P6405">IF(Q6405&gt;0,INDEX(Q6405:Q18539,MATCH(TRUE,INDEX(Q6405:Q18539="",,),0)-1),"")</f>
        <v>4</v>
      </c>
      <c r="Q6405">
        <f t="shared" si="150"/>
        <v>4</v>
      </c>
      <c r="R6405">
        <f>IF(P6405="","",0)</f>
        <v>0</v>
      </c>
    </row>
    <row r="6406" spans="1:18" x14ac:dyDescent="0.3">
      <c r="A6406" t="s">
        <v>898</v>
      </c>
      <c r="B6406" s="1">
        <v>38972</v>
      </c>
      <c r="C6406" s="2">
        <v>0.41666666666666669</v>
      </c>
      <c r="D6406" t="s">
        <v>904</v>
      </c>
      <c r="E6406" t="s">
        <v>905</v>
      </c>
      <c r="G6406" s="6" t="s">
        <v>88</v>
      </c>
      <c r="H6406" t="s">
        <v>41</v>
      </c>
      <c r="I6406" t="s">
        <v>21</v>
      </c>
      <c r="J6406" t="s">
        <v>73</v>
      </c>
      <c r="K6406">
        <v>7</v>
      </c>
      <c r="L6406">
        <v>46.3</v>
      </c>
      <c r="M6406" t="s">
        <v>121</v>
      </c>
      <c r="N6406">
        <v>46.3</v>
      </c>
      <c r="P6406" cm="1">
        <f t="array" ref="P6406">IF(Q6406&gt;0,INDEX(Q6406:Q18540,MATCH(TRUE,INDEX(Q6406:Q18540="",,),0)-1),"")</f>
        <v>4</v>
      </c>
      <c r="Q6406">
        <f t="shared" si="150"/>
        <v>4</v>
      </c>
      <c r="R6406">
        <f>IF(P6406="","",0)</f>
        <v>0</v>
      </c>
    </row>
    <row r="6407" spans="1:18" x14ac:dyDescent="0.3">
      <c r="A6407" t="s">
        <v>898</v>
      </c>
      <c r="B6407" s="1">
        <v>38972</v>
      </c>
      <c r="C6407" s="2">
        <v>0.41666666666666669</v>
      </c>
      <c r="D6407" t="s">
        <v>904</v>
      </c>
      <c r="E6407" t="s">
        <v>905</v>
      </c>
      <c r="G6407" s="6" t="s">
        <v>88</v>
      </c>
      <c r="H6407" t="s">
        <v>101</v>
      </c>
      <c r="I6407" t="s">
        <v>21</v>
      </c>
      <c r="J6407" t="s">
        <v>73</v>
      </c>
      <c r="K6407">
        <v>653</v>
      </c>
      <c r="L6407">
        <v>7.1</v>
      </c>
      <c r="M6407" t="s">
        <v>121</v>
      </c>
      <c r="N6407">
        <v>7.1</v>
      </c>
      <c r="P6407" cm="1">
        <f t="array" ref="P6407">IF(Q6407&gt;0,INDEX(Q6407:Q18541,MATCH(TRUE,INDEX(Q6407:Q18541="",,),0)-1),"")</f>
        <v>4</v>
      </c>
      <c r="Q6407">
        <f t="shared" si="150"/>
        <v>4</v>
      </c>
      <c r="R6407">
        <f>IF(P6407="","",0)</f>
        <v>0</v>
      </c>
    </row>
    <row r="6408" spans="1:18" x14ac:dyDescent="0.3">
      <c r="P6408" t="str" cm="1">
        <f t="array" ref="P6408">IF(Q6408&gt;0,INDEX(Q6408:Q18542,MATCH(TRUE,INDEX(Q6408:Q18542="",,),0)-1),"")</f>
        <v/>
      </c>
      <c r="R6408" t="str">
        <f>IF(P6408="","",0)</f>
        <v/>
      </c>
    </row>
    <row r="6409" spans="1:18" x14ac:dyDescent="0.3">
      <c r="A6409" t="s">
        <v>898</v>
      </c>
      <c r="B6409" s="1">
        <v>38972</v>
      </c>
      <c r="C6409" s="2">
        <v>0.41666666666666669</v>
      </c>
      <c r="D6409" t="s">
        <v>906</v>
      </c>
      <c r="E6409" t="s">
        <v>907</v>
      </c>
      <c r="G6409" t="s">
        <v>19</v>
      </c>
      <c r="H6409" t="s">
        <v>87</v>
      </c>
      <c r="I6409" t="s">
        <v>21</v>
      </c>
      <c r="J6409" t="s">
        <v>73</v>
      </c>
      <c r="K6409">
        <v>252</v>
      </c>
      <c r="L6409">
        <v>24.05</v>
      </c>
      <c r="M6409" t="s">
        <v>117</v>
      </c>
      <c r="N6409">
        <v>25</v>
      </c>
      <c r="O6409" t="s">
        <v>24</v>
      </c>
      <c r="P6409" cm="1">
        <f t="array" ref="P6409">IF(Q6409&gt;0,INDEX(Q6409:Q18543,MATCH(TRUE,INDEX(Q6409:Q18543="",,),0)-1),"")</f>
        <v>1</v>
      </c>
      <c r="Q6409">
        <v>1</v>
      </c>
      <c r="R6409">
        <f>IF(P6409="","",0)</f>
        <v>0</v>
      </c>
    </row>
    <row r="6410" spans="1:18" x14ac:dyDescent="0.3">
      <c r="A6410" t="s">
        <v>898</v>
      </c>
      <c r="B6410" s="1">
        <v>38972</v>
      </c>
      <c r="C6410" s="2">
        <v>0.41666666666666669</v>
      </c>
      <c r="D6410" t="s">
        <v>906</v>
      </c>
      <c r="E6410" t="s">
        <v>907</v>
      </c>
      <c r="G6410" t="s">
        <v>19</v>
      </c>
      <c r="H6410" t="s">
        <v>72</v>
      </c>
      <c r="I6410" t="s">
        <v>21</v>
      </c>
      <c r="J6410" t="s">
        <v>73</v>
      </c>
      <c r="K6410">
        <v>307</v>
      </c>
      <c r="L6410">
        <v>22.7</v>
      </c>
      <c r="M6410" t="s">
        <v>117</v>
      </c>
      <c r="N6410">
        <v>35</v>
      </c>
      <c r="O6410" t="s">
        <v>24</v>
      </c>
      <c r="P6410" cm="1">
        <f t="array" ref="P6410">IF(Q6410&gt;0,INDEX(Q6410:Q18544,MATCH(TRUE,INDEX(Q6410:Q18544="",,),0)-1),"")</f>
        <v>1</v>
      </c>
      <c r="Q6410">
        <v>1</v>
      </c>
      <c r="R6410">
        <f>IF(P6410="","",0)</f>
        <v>0</v>
      </c>
    </row>
    <row r="6411" spans="1:18" x14ac:dyDescent="0.3">
      <c r="A6411" t="s">
        <v>898</v>
      </c>
      <c r="B6411" s="1">
        <v>38972</v>
      </c>
      <c r="C6411" s="2">
        <v>0.41666666666666669</v>
      </c>
      <c r="D6411" t="s">
        <v>906</v>
      </c>
      <c r="E6411" t="s">
        <v>907</v>
      </c>
      <c r="G6411" s="6" t="s">
        <v>88</v>
      </c>
      <c r="H6411" t="s">
        <v>116</v>
      </c>
      <c r="I6411" t="s">
        <v>21</v>
      </c>
      <c r="J6411" t="s">
        <v>73</v>
      </c>
      <c r="K6411">
        <v>12</v>
      </c>
      <c r="L6411">
        <v>5.35</v>
      </c>
      <c r="M6411" t="s">
        <v>117</v>
      </c>
      <c r="N6411">
        <v>5.35</v>
      </c>
      <c r="O6411" t="s">
        <v>24</v>
      </c>
      <c r="P6411" cm="1">
        <f t="array" ref="P6411">IF(Q6411&gt;0,INDEX(Q6411:Q18545,MATCH(TRUE,INDEX(Q6411:Q18545="",,),0)-1),"")</f>
        <v>1</v>
      </c>
      <c r="Q6411">
        <v>1</v>
      </c>
      <c r="R6411">
        <f>IF(P6411="","",0)</f>
        <v>0</v>
      </c>
    </row>
    <row r="6412" spans="1:18" x14ac:dyDescent="0.3">
      <c r="P6412" t="str" cm="1">
        <f t="array" ref="P6412">IF(Q6412&gt;0,INDEX(Q6412:Q18546,MATCH(TRUE,INDEX(Q6412:Q18546="",,),0)-1),"")</f>
        <v/>
      </c>
      <c r="R6412" t="str">
        <f>IF(P6412="","",0)</f>
        <v/>
      </c>
    </row>
    <row r="6413" spans="1:18" x14ac:dyDescent="0.3">
      <c r="A6413" t="s">
        <v>898</v>
      </c>
      <c r="B6413" s="1">
        <v>38972</v>
      </c>
      <c r="C6413" s="2">
        <v>0.41666666666666669</v>
      </c>
      <c r="D6413" t="s">
        <v>908</v>
      </c>
      <c r="E6413" t="s">
        <v>909</v>
      </c>
      <c r="G6413" t="s">
        <v>19</v>
      </c>
      <c r="H6413" t="s">
        <v>87</v>
      </c>
      <c r="I6413" t="s">
        <v>45</v>
      </c>
      <c r="J6413" t="s">
        <v>93</v>
      </c>
      <c r="K6413">
        <v>21</v>
      </c>
      <c r="L6413">
        <v>118</v>
      </c>
      <c r="M6413" t="s">
        <v>117</v>
      </c>
      <c r="N6413">
        <v>118</v>
      </c>
      <c r="O6413" t="s">
        <v>24</v>
      </c>
      <c r="P6413" cm="1">
        <f t="array" ref="P6413">IF(Q6413&gt;0,INDEX(Q6413:Q18547,MATCH(TRUE,INDEX(Q6413:Q18547="",,),0)-1),"")</f>
        <v>1</v>
      </c>
      <c r="Q6413">
        <v>1</v>
      </c>
      <c r="R6413">
        <f>IF(P6413="","",0)</f>
        <v>0</v>
      </c>
    </row>
    <row r="6414" spans="1:18" x14ac:dyDescent="0.3">
      <c r="A6414" t="s">
        <v>898</v>
      </c>
      <c r="B6414" s="1">
        <v>38972</v>
      </c>
      <c r="C6414" s="2">
        <v>0.41666666666666669</v>
      </c>
      <c r="D6414" t="s">
        <v>908</v>
      </c>
      <c r="E6414" t="s">
        <v>909</v>
      </c>
      <c r="G6414" t="s">
        <v>19</v>
      </c>
      <c r="H6414" t="s">
        <v>72</v>
      </c>
      <c r="I6414" t="s">
        <v>45</v>
      </c>
      <c r="J6414" t="s">
        <v>93</v>
      </c>
      <c r="K6414">
        <v>16</v>
      </c>
      <c r="L6414">
        <v>97</v>
      </c>
      <c r="M6414" t="s">
        <v>117</v>
      </c>
      <c r="N6414">
        <v>120</v>
      </c>
      <c r="O6414" t="s">
        <v>24</v>
      </c>
      <c r="P6414" cm="1">
        <f t="array" ref="P6414">IF(Q6414&gt;0,INDEX(Q6414:Q18548,MATCH(TRUE,INDEX(Q6414:Q18548="",,),0)-1),"")</f>
        <v>1</v>
      </c>
      <c r="Q6414">
        <v>1</v>
      </c>
      <c r="R6414">
        <f>IF(P6414="","",0)</f>
        <v>0</v>
      </c>
    </row>
    <row r="6415" spans="1:18" x14ac:dyDescent="0.3">
      <c r="A6415" t="s">
        <v>898</v>
      </c>
      <c r="B6415" s="1">
        <v>38972</v>
      </c>
      <c r="C6415" s="2">
        <v>0.41666666666666669</v>
      </c>
      <c r="D6415" t="s">
        <v>908</v>
      </c>
      <c r="E6415" t="s">
        <v>909</v>
      </c>
      <c r="G6415" t="s">
        <v>19</v>
      </c>
      <c r="H6415" t="s">
        <v>87</v>
      </c>
      <c r="I6415" t="s">
        <v>21</v>
      </c>
      <c r="J6415" t="s">
        <v>73</v>
      </c>
      <c r="K6415">
        <v>179</v>
      </c>
      <c r="L6415">
        <v>25.6</v>
      </c>
      <c r="M6415" t="s">
        <v>117</v>
      </c>
      <c r="N6415">
        <v>26</v>
      </c>
      <c r="O6415" t="s">
        <v>24</v>
      </c>
      <c r="P6415" cm="1">
        <f t="array" ref="P6415">IF(Q6415&gt;0,INDEX(Q6415:Q18549,MATCH(TRUE,INDEX(Q6415:Q18549="",,),0)-1),"")</f>
        <v>1</v>
      </c>
      <c r="Q6415">
        <v>1</v>
      </c>
      <c r="R6415">
        <f>IF(P6415="","",0)</f>
        <v>0</v>
      </c>
    </row>
    <row r="6416" spans="1:18" x14ac:dyDescent="0.3">
      <c r="A6416" t="s">
        <v>898</v>
      </c>
      <c r="B6416" s="1">
        <v>38972</v>
      </c>
      <c r="C6416" s="2">
        <v>0.41666666666666669</v>
      </c>
      <c r="D6416" t="s">
        <v>908</v>
      </c>
      <c r="E6416" t="s">
        <v>909</v>
      </c>
      <c r="G6416" t="s">
        <v>19</v>
      </c>
      <c r="H6416" t="s">
        <v>72</v>
      </c>
      <c r="I6416" t="s">
        <v>21</v>
      </c>
      <c r="J6416" t="s">
        <v>73</v>
      </c>
      <c r="K6416">
        <v>181</v>
      </c>
      <c r="L6416">
        <v>23.9</v>
      </c>
      <c r="M6416" t="s">
        <v>117</v>
      </c>
      <c r="N6416">
        <v>31</v>
      </c>
      <c r="O6416" t="s">
        <v>24</v>
      </c>
      <c r="P6416" cm="1">
        <f t="array" ref="P6416">IF(Q6416&gt;0,INDEX(Q6416:Q18550,MATCH(TRUE,INDEX(Q6416:Q18550="",,),0)-1),"")</f>
        <v>1</v>
      </c>
      <c r="Q6416">
        <v>1</v>
      </c>
      <c r="R6416">
        <f>IF(P6416="","",0)</f>
        <v>0</v>
      </c>
    </row>
    <row r="6417" spans="1:18" x14ac:dyDescent="0.3">
      <c r="P6417" t="str" cm="1">
        <f t="array" ref="P6417">IF(Q6417&gt;0,INDEX(Q6417:Q18551,MATCH(TRUE,INDEX(Q6417:Q18551="",,),0)-1),"")</f>
        <v/>
      </c>
      <c r="R6417" t="str">
        <f>IF(P6417="","",0)</f>
        <v/>
      </c>
    </row>
    <row r="6418" spans="1:18" x14ac:dyDescent="0.3">
      <c r="A6418" t="s">
        <v>898</v>
      </c>
      <c r="B6418" s="1">
        <v>38930</v>
      </c>
      <c r="C6418" s="2">
        <v>0.41666666666666669</v>
      </c>
      <c r="D6418" t="s">
        <v>910</v>
      </c>
      <c r="E6418" t="s">
        <v>911</v>
      </c>
      <c r="G6418" t="s">
        <v>19</v>
      </c>
      <c r="H6418" t="s">
        <v>102</v>
      </c>
      <c r="I6418" t="s">
        <v>45</v>
      </c>
      <c r="J6418" t="s">
        <v>93</v>
      </c>
      <c r="K6418">
        <v>28</v>
      </c>
      <c r="L6418">
        <v>534</v>
      </c>
      <c r="M6418" t="s">
        <v>607</v>
      </c>
      <c r="N6418">
        <v>534</v>
      </c>
      <c r="O6418" t="s">
        <v>24</v>
      </c>
      <c r="P6418" cm="1">
        <f t="array" ref="P6418">IF(Q6418&gt;0,INDEX(Q6418:Q18552,MATCH(TRUE,INDEX(Q6418:Q18552="",,),0)-1),"")</f>
        <v>1</v>
      </c>
      <c r="Q6418">
        <v>1</v>
      </c>
      <c r="R6418">
        <f>IF(P6418="","",0)</f>
        <v>0</v>
      </c>
    </row>
    <row r="6419" spans="1:18" x14ac:dyDescent="0.3">
      <c r="A6419" t="s">
        <v>898</v>
      </c>
      <c r="B6419" s="1">
        <v>38930</v>
      </c>
      <c r="C6419" s="2">
        <v>0.41666666666666669</v>
      </c>
      <c r="D6419" t="s">
        <v>910</v>
      </c>
      <c r="E6419" t="s">
        <v>911</v>
      </c>
      <c r="G6419" t="s">
        <v>19</v>
      </c>
      <c r="H6419" t="s">
        <v>100</v>
      </c>
      <c r="I6419" t="s">
        <v>45</v>
      </c>
      <c r="J6419" t="s">
        <v>93</v>
      </c>
      <c r="K6419">
        <v>57</v>
      </c>
      <c r="L6419">
        <v>54</v>
      </c>
      <c r="M6419" t="s">
        <v>607</v>
      </c>
      <c r="N6419">
        <v>60</v>
      </c>
      <c r="O6419" t="s">
        <v>24</v>
      </c>
      <c r="P6419" cm="1">
        <f t="array" ref="P6419">IF(Q6419&gt;0,INDEX(Q6419:Q18553,MATCH(TRUE,INDEX(Q6419:Q18553="",,),0)-1),"")</f>
        <v>1</v>
      </c>
      <c r="Q6419">
        <v>1</v>
      </c>
      <c r="R6419">
        <f>IF(P6419="","",0)</f>
        <v>0</v>
      </c>
    </row>
    <row r="6420" spans="1:18" x14ac:dyDescent="0.3">
      <c r="A6420" t="s">
        <v>898</v>
      </c>
      <c r="B6420" s="1">
        <v>38930</v>
      </c>
      <c r="C6420" s="2">
        <v>0.41666666666666669</v>
      </c>
      <c r="D6420" t="s">
        <v>910</v>
      </c>
      <c r="E6420" t="s">
        <v>911</v>
      </c>
      <c r="G6420" t="s">
        <v>19</v>
      </c>
      <c r="H6420" t="s">
        <v>41</v>
      </c>
      <c r="I6420" t="s">
        <v>45</v>
      </c>
      <c r="J6420" t="s">
        <v>93</v>
      </c>
      <c r="K6420">
        <v>24</v>
      </c>
      <c r="L6420">
        <v>123</v>
      </c>
      <c r="M6420" t="s">
        <v>607</v>
      </c>
      <c r="N6420">
        <v>123</v>
      </c>
      <c r="O6420" t="s">
        <v>24</v>
      </c>
      <c r="P6420" cm="1">
        <f t="array" ref="P6420">IF(Q6420&gt;0,INDEX(Q6420:Q18554,MATCH(TRUE,INDEX(Q6420:Q18554="",,),0)-1),"")</f>
        <v>1</v>
      </c>
      <c r="Q6420">
        <v>1</v>
      </c>
      <c r="R6420">
        <f>IF(P6420="","",0)</f>
        <v>0</v>
      </c>
    </row>
    <row r="6421" spans="1:18" x14ac:dyDescent="0.3">
      <c r="A6421" t="s">
        <v>898</v>
      </c>
      <c r="B6421" s="1">
        <v>38930</v>
      </c>
      <c r="C6421" s="2">
        <v>0.41666666666666669</v>
      </c>
      <c r="D6421" t="s">
        <v>910</v>
      </c>
      <c r="E6421" t="s">
        <v>911</v>
      </c>
      <c r="G6421" t="s">
        <v>19</v>
      </c>
      <c r="H6421" t="s">
        <v>100</v>
      </c>
      <c r="I6421" t="s">
        <v>21</v>
      </c>
      <c r="J6421" t="s">
        <v>73</v>
      </c>
      <c r="K6421">
        <v>746</v>
      </c>
      <c r="L6421">
        <v>7.15</v>
      </c>
      <c r="M6421" t="s">
        <v>607</v>
      </c>
      <c r="N6421">
        <v>10</v>
      </c>
      <c r="O6421" t="s">
        <v>24</v>
      </c>
      <c r="P6421" cm="1">
        <f t="array" ref="P6421">IF(Q6421&gt;0,INDEX(Q6421:Q18555,MATCH(TRUE,INDEX(Q6421:Q18555="",,),0)-1),"")</f>
        <v>1</v>
      </c>
      <c r="Q6421">
        <v>1</v>
      </c>
      <c r="R6421">
        <f>IF(P6421="","",0)</f>
        <v>0</v>
      </c>
    </row>
    <row r="6422" spans="1:18" x14ac:dyDescent="0.3">
      <c r="A6422" t="s">
        <v>898</v>
      </c>
      <c r="B6422" s="1">
        <v>38930</v>
      </c>
      <c r="C6422" s="2">
        <v>0.41666666666666669</v>
      </c>
      <c r="D6422" t="s">
        <v>910</v>
      </c>
      <c r="E6422" t="s">
        <v>911</v>
      </c>
      <c r="G6422" t="s">
        <v>19</v>
      </c>
      <c r="H6422" t="s">
        <v>72</v>
      </c>
      <c r="I6422" t="s">
        <v>21</v>
      </c>
      <c r="J6422" t="s">
        <v>73</v>
      </c>
      <c r="K6422">
        <v>697</v>
      </c>
      <c r="L6422">
        <v>20.25</v>
      </c>
      <c r="M6422" t="s">
        <v>607</v>
      </c>
      <c r="N6422">
        <v>20.25</v>
      </c>
      <c r="O6422" t="s">
        <v>24</v>
      </c>
      <c r="P6422" cm="1">
        <f t="array" ref="P6422">IF(Q6422&gt;0,INDEX(Q6422:Q18556,MATCH(TRUE,INDEX(Q6422:Q18556="",,),0)-1),"")</f>
        <v>1</v>
      </c>
      <c r="Q6422">
        <v>1</v>
      </c>
      <c r="R6422">
        <f>IF(P6422="","",0)</f>
        <v>0</v>
      </c>
    </row>
    <row r="6423" spans="1:18" x14ac:dyDescent="0.3">
      <c r="A6423" t="s">
        <v>898</v>
      </c>
      <c r="B6423" s="1">
        <v>38930</v>
      </c>
      <c r="C6423" s="2">
        <v>0.41666666666666669</v>
      </c>
      <c r="D6423" t="s">
        <v>910</v>
      </c>
      <c r="E6423" t="s">
        <v>911</v>
      </c>
      <c r="G6423" s="6" t="s">
        <v>88</v>
      </c>
      <c r="H6423" t="s">
        <v>85</v>
      </c>
      <c r="I6423" t="s">
        <v>45</v>
      </c>
      <c r="J6423" t="s">
        <v>93</v>
      </c>
      <c r="K6423">
        <v>2</v>
      </c>
      <c r="L6423">
        <v>56</v>
      </c>
      <c r="M6423" t="s">
        <v>607</v>
      </c>
      <c r="N6423">
        <v>56</v>
      </c>
      <c r="O6423" t="s">
        <v>24</v>
      </c>
      <c r="P6423" cm="1">
        <f t="array" ref="P6423">IF(Q6423&gt;0,INDEX(Q6423:Q18557,MATCH(TRUE,INDEX(Q6423:Q18557="",,),0)-1),"")</f>
        <v>1</v>
      </c>
      <c r="Q6423">
        <v>1</v>
      </c>
      <c r="R6423">
        <f>IF(P6423="","",0)</f>
        <v>0</v>
      </c>
    </row>
    <row r="6424" spans="1:18" x14ac:dyDescent="0.3">
      <c r="A6424" t="s">
        <v>898</v>
      </c>
      <c r="B6424" s="1">
        <v>38930</v>
      </c>
      <c r="C6424" s="2">
        <v>0.41666666666666669</v>
      </c>
      <c r="D6424" t="s">
        <v>910</v>
      </c>
      <c r="E6424" t="s">
        <v>911</v>
      </c>
      <c r="G6424" s="6" t="s">
        <v>88</v>
      </c>
      <c r="H6424" t="s">
        <v>279</v>
      </c>
      <c r="I6424" t="s">
        <v>45</v>
      </c>
      <c r="J6424" t="s">
        <v>93</v>
      </c>
      <c r="K6424">
        <v>21</v>
      </c>
      <c r="L6424">
        <v>53</v>
      </c>
      <c r="M6424" t="s">
        <v>607</v>
      </c>
      <c r="N6424">
        <v>53</v>
      </c>
      <c r="O6424" t="s">
        <v>24</v>
      </c>
      <c r="P6424" cm="1">
        <f t="array" ref="P6424">IF(Q6424&gt;0,INDEX(Q6424:Q18558,MATCH(TRUE,INDEX(Q6424:Q18558="",,),0)-1),"")</f>
        <v>1</v>
      </c>
      <c r="Q6424">
        <v>1</v>
      </c>
      <c r="R6424">
        <f>IF(P6424="","",0)</f>
        <v>0</v>
      </c>
    </row>
    <row r="6425" spans="1:18" x14ac:dyDescent="0.3">
      <c r="A6425" t="s">
        <v>898</v>
      </c>
      <c r="B6425" s="1">
        <v>38930</v>
      </c>
      <c r="C6425" s="2">
        <v>0.41666666666666669</v>
      </c>
      <c r="D6425" t="s">
        <v>910</v>
      </c>
      <c r="E6425" t="s">
        <v>911</v>
      </c>
      <c r="G6425" s="6" t="s">
        <v>88</v>
      </c>
      <c r="H6425" t="s">
        <v>232</v>
      </c>
      <c r="I6425" t="s">
        <v>45</v>
      </c>
      <c r="J6425" t="s">
        <v>93</v>
      </c>
      <c r="K6425">
        <v>10</v>
      </c>
      <c r="L6425">
        <v>22</v>
      </c>
      <c r="M6425" t="s">
        <v>607</v>
      </c>
      <c r="N6425">
        <v>22</v>
      </c>
      <c r="O6425" t="s">
        <v>24</v>
      </c>
      <c r="P6425" cm="1">
        <f t="array" ref="P6425">IF(Q6425&gt;0,INDEX(Q6425:Q18559,MATCH(TRUE,INDEX(Q6425:Q18559="",,),0)-1),"")</f>
        <v>1</v>
      </c>
      <c r="Q6425">
        <v>1</v>
      </c>
      <c r="R6425">
        <f>IF(P6425="","",0)</f>
        <v>0</v>
      </c>
    </row>
    <row r="6426" spans="1:18" x14ac:dyDescent="0.3">
      <c r="A6426" t="s">
        <v>898</v>
      </c>
      <c r="B6426" s="1">
        <v>38930</v>
      </c>
      <c r="C6426" s="2">
        <v>0.41666666666666669</v>
      </c>
      <c r="D6426" t="s">
        <v>910</v>
      </c>
      <c r="E6426" t="s">
        <v>911</v>
      </c>
      <c r="G6426" s="6" t="s">
        <v>88</v>
      </c>
      <c r="H6426" t="s">
        <v>36</v>
      </c>
      <c r="I6426" t="s">
        <v>45</v>
      </c>
      <c r="J6426" t="s">
        <v>93</v>
      </c>
      <c r="K6426">
        <v>4</v>
      </c>
      <c r="L6426">
        <v>78</v>
      </c>
      <c r="M6426" t="s">
        <v>607</v>
      </c>
      <c r="N6426">
        <v>78</v>
      </c>
      <c r="O6426" t="s">
        <v>24</v>
      </c>
      <c r="P6426" cm="1">
        <f t="array" ref="P6426">IF(Q6426&gt;0,INDEX(Q6426:Q18560,MATCH(TRUE,INDEX(Q6426:Q18560="",,),0)-1),"")</f>
        <v>1</v>
      </c>
      <c r="Q6426">
        <v>1</v>
      </c>
      <c r="R6426">
        <f>IF(P6426="","",0)</f>
        <v>0</v>
      </c>
    </row>
    <row r="6427" spans="1:18" x14ac:dyDescent="0.3">
      <c r="A6427" t="s">
        <v>898</v>
      </c>
      <c r="B6427" s="1">
        <v>38930</v>
      </c>
      <c r="C6427" s="2">
        <v>0.41666666666666669</v>
      </c>
      <c r="D6427" t="s">
        <v>910</v>
      </c>
      <c r="E6427" t="s">
        <v>911</v>
      </c>
      <c r="G6427" s="6" t="s">
        <v>88</v>
      </c>
      <c r="H6427" t="s">
        <v>36</v>
      </c>
      <c r="I6427" t="s">
        <v>21</v>
      </c>
      <c r="J6427" t="s">
        <v>73</v>
      </c>
      <c r="K6427">
        <v>9</v>
      </c>
      <c r="L6427">
        <v>26.1</v>
      </c>
      <c r="M6427" t="s">
        <v>607</v>
      </c>
      <c r="N6427">
        <v>26.1</v>
      </c>
      <c r="O6427" t="s">
        <v>24</v>
      </c>
      <c r="P6427" cm="1">
        <f t="array" ref="P6427">IF(Q6427&gt;0,INDEX(Q6427:Q18561,MATCH(TRUE,INDEX(Q6427:Q18561="",,),0)-1),"")</f>
        <v>1</v>
      </c>
      <c r="Q6427">
        <v>1</v>
      </c>
      <c r="R6427">
        <f>IF(P6427="","",0)</f>
        <v>0</v>
      </c>
    </row>
    <row r="6428" spans="1:18" x14ac:dyDescent="0.3">
      <c r="A6428" t="s">
        <v>898</v>
      </c>
      <c r="B6428" s="1">
        <v>38930</v>
      </c>
      <c r="C6428" s="2">
        <v>0.41666666666666669</v>
      </c>
      <c r="D6428" t="s">
        <v>910</v>
      </c>
      <c r="E6428" t="s">
        <v>911</v>
      </c>
      <c r="G6428" s="6" t="s">
        <v>88</v>
      </c>
      <c r="H6428" t="s">
        <v>41</v>
      </c>
      <c r="I6428" t="s">
        <v>21</v>
      </c>
      <c r="J6428" t="s">
        <v>73</v>
      </c>
      <c r="K6428">
        <v>10</v>
      </c>
      <c r="L6428">
        <v>34.299999999999997</v>
      </c>
      <c r="M6428" t="s">
        <v>607</v>
      </c>
      <c r="N6428">
        <v>34.299999999999997</v>
      </c>
      <c r="O6428" t="s">
        <v>24</v>
      </c>
      <c r="P6428" cm="1">
        <f t="array" ref="P6428">IF(Q6428&gt;0,INDEX(Q6428:Q18562,MATCH(TRUE,INDEX(Q6428:Q18562="",,),0)-1),"")</f>
        <v>1</v>
      </c>
      <c r="Q6428">
        <v>1</v>
      </c>
      <c r="R6428">
        <f>IF(P6428="","",0)</f>
        <v>0</v>
      </c>
    </row>
    <row r="6429" spans="1:18" x14ac:dyDescent="0.3">
      <c r="P6429" t="str" cm="1">
        <f t="array" ref="P6429">IF(Q6429&gt;0,INDEX(Q6429:Q18563,MATCH(TRUE,INDEX(Q6429:Q18563="",,),0)-1),"")</f>
        <v/>
      </c>
      <c r="R6429" t="str">
        <f>IF(P6429="","",0)</f>
        <v/>
      </c>
    </row>
    <row r="6430" spans="1:18" x14ac:dyDescent="0.3">
      <c r="A6430" s="3" t="s">
        <v>898</v>
      </c>
      <c r="B6430" s="4">
        <v>38930</v>
      </c>
      <c r="C6430" s="5">
        <v>0.41666666666666669</v>
      </c>
      <c r="D6430" s="3" t="s">
        <v>912</v>
      </c>
      <c r="E6430" s="3" t="s">
        <v>913</v>
      </c>
      <c r="F6430" s="3" t="s">
        <v>91</v>
      </c>
      <c r="G6430" s="3" t="s">
        <v>19</v>
      </c>
      <c r="H6430" s="3" t="s">
        <v>102</v>
      </c>
      <c r="I6430" s="3" t="s">
        <v>45</v>
      </c>
      <c r="J6430" s="3" t="s">
        <v>93</v>
      </c>
      <c r="K6430" s="3">
        <v>12</v>
      </c>
      <c r="L6430" s="3">
        <v>552</v>
      </c>
      <c r="M6430" s="3" t="s">
        <v>94</v>
      </c>
      <c r="N6430" s="3"/>
      <c r="O6430" s="3"/>
      <c r="P6430" s="3" t="str" cm="1">
        <f t="array" ref="P6430">IF(Q6430&gt;0,INDEX(Q6430:Q18564,MATCH(TRUE,INDEX(Q6430:Q18564="",,),0)-1),"")</f>
        <v/>
      </c>
      <c r="Q6430" s="3"/>
      <c r="R6430">
        <v>0</v>
      </c>
    </row>
    <row r="6431" spans="1:18" x14ac:dyDescent="0.3">
      <c r="A6431" t="s">
        <v>898</v>
      </c>
      <c r="B6431" s="1">
        <v>38930</v>
      </c>
      <c r="C6431" s="2">
        <v>0.41666666666666669</v>
      </c>
      <c r="D6431" t="s">
        <v>912</v>
      </c>
      <c r="E6431" t="s">
        <v>913</v>
      </c>
      <c r="F6431" t="s">
        <v>91</v>
      </c>
      <c r="G6431" t="s">
        <v>19</v>
      </c>
      <c r="H6431" t="s">
        <v>100</v>
      </c>
      <c r="I6431" t="s">
        <v>21</v>
      </c>
      <c r="J6431" t="s">
        <v>73</v>
      </c>
      <c r="K6431">
        <v>650</v>
      </c>
      <c r="L6431">
        <v>10.3</v>
      </c>
      <c r="M6431" t="s">
        <v>94</v>
      </c>
      <c r="P6431" t="str" cm="1">
        <f t="array" ref="P6431">IF(Q6431&gt;0,INDEX(Q6431:Q18565,MATCH(TRUE,INDEX(Q6431:Q18565="",,),0)-1),"")</f>
        <v/>
      </c>
      <c r="R6431">
        <v>0</v>
      </c>
    </row>
    <row r="6432" spans="1:18" x14ac:dyDescent="0.3">
      <c r="A6432" t="s">
        <v>898</v>
      </c>
      <c r="B6432" s="1">
        <v>38930</v>
      </c>
      <c r="C6432" s="2">
        <v>0.41666666666666669</v>
      </c>
      <c r="D6432" t="s">
        <v>912</v>
      </c>
      <c r="E6432" t="s">
        <v>913</v>
      </c>
      <c r="F6432" t="s">
        <v>91</v>
      </c>
      <c r="G6432" t="s">
        <v>19</v>
      </c>
      <c r="H6432" t="s">
        <v>72</v>
      </c>
      <c r="I6432" t="s">
        <v>21</v>
      </c>
      <c r="J6432" t="s">
        <v>73</v>
      </c>
      <c r="K6432">
        <v>591</v>
      </c>
      <c r="L6432">
        <v>25.15</v>
      </c>
      <c r="M6432" t="s">
        <v>94</v>
      </c>
      <c r="P6432" t="str" cm="1">
        <f t="array" ref="P6432">IF(Q6432&gt;0,INDEX(Q6432:Q18566,MATCH(TRUE,INDEX(Q6432:Q18566="",,),0)-1),"")</f>
        <v/>
      </c>
      <c r="R6432">
        <v>0</v>
      </c>
    </row>
    <row r="6433" spans="1:18" x14ac:dyDescent="0.3">
      <c r="A6433" t="s">
        <v>898</v>
      </c>
      <c r="B6433" s="1">
        <v>38930</v>
      </c>
      <c r="C6433" s="2">
        <v>0.41666666666666669</v>
      </c>
      <c r="D6433" t="s">
        <v>912</v>
      </c>
      <c r="E6433" t="s">
        <v>913</v>
      </c>
      <c r="F6433" t="s">
        <v>91</v>
      </c>
      <c r="G6433" s="6" t="s">
        <v>88</v>
      </c>
      <c r="H6433" t="s">
        <v>100</v>
      </c>
      <c r="I6433" t="s">
        <v>45</v>
      </c>
      <c r="J6433" t="s">
        <v>93</v>
      </c>
      <c r="K6433">
        <v>21</v>
      </c>
      <c r="L6433">
        <v>56</v>
      </c>
      <c r="M6433" t="s">
        <v>94</v>
      </c>
      <c r="P6433" t="str" cm="1">
        <f t="array" ref="P6433">IF(Q6433&gt;0,INDEX(Q6433:Q18567,MATCH(TRUE,INDEX(Q6433:Q18567="",,),0)-1),"")</f>
        <v/>
      </c>
      <c r="R6433">
        <v>0</v>
      </c>
    </row>
    <row r="6434" spans="1:18" x14ac:dyDescent="0.3">
      <c r="A6434" t="s">
        <v>898</v>
      </c>
      <c r="B6434" s="1">
        <v>38930</v>
      </c>
      <c r="C6434" s="2">
        <v>0.41666666666666669</v>
      </c>
      <c r="D6434" t="s">
        <v>912</v>
      </c>
      <c r="E6434" t="s">
        <v>913</v>
      </c>
      <c r="F6434" t="s">
        <v>91</v>
      </c>
      <c r="G6434" s="6" t="s">
        <v>88</v>
      </c>
      <c r="H6434" t="s">
        <v>279</v>
      </c>
      <c r="I6434" t="s">
        <v>45</v>
      </c>
      <c r="J6434" t="s">
        <v>93</v>
      </c>
      <c r="K6434">
        <v>22</v>
      </c>
      <c r="L6434">
        <v>58</v>
      </c>
      <c r="M6434" t="s">
        <v>94</v>
      </c>
      <c r="P6434" t="str" cm="1">
        <f t="array" ref="P6434">IF(Q6434&gt;0,INDEX(Q6434:Q18568,MATCH(TRUE,INDEX(Q6434:Q18568="",,),0)-1),"")</f>
        <v/>
      </c>
      <c r="R6434">
        <v>0</v>
      </c>
    </row>
    <row r="6435" spans="1:18" x14ac:dyDescent="0.3">
      <c r="P6435" t="str" cm="1">
        <f t="array" ref="P6435">IF(Q6435&gt;0,INDEX(Q6435:Q18569,MATCH(TRUE,INDEX(Q6435:Q18569="",,),0)-1),"")</f>
        <v/>
      </c>
      <c r="R6435" t="str">
        <f>IF(P6435="","",0)</f>
        <v/>
      </c>
    </row>
    <row r="6436" spans="1:18" x14ac:dyDescent="0.3">
      <c r="A6436" t="s">
        <v>898</v>
      </c>
      <c r="B6436" s="1">
        <v>38923</v>
      </c>
      <c r="C6436" s="2">
        <v>0.41666666666666669</v>
      </c>
      <c r="D6436" t="s">
        <v>914</v>
      </c>
      <c r="E6436" t="s">
        <v>915</v>
      </c>
      <c r="G6436" t="s">
        <v>19</v>
      </c>
      <c r="H6436" t="s">
        <v>102</v>
      </c>
      <c r="I6436" t="s">
        <v>45</v>
      </c>
      <c r="J6436" t="s">
        <v>93</v>
      </c>
      <c r="K6436">
        <v>87.5</v>
      </c>
      <c r="L6436">
        <v>695</v>
      </c>
      <c r="M6436" t="s">
        <v>607</v>
      </c>
      <c r="N6436">
        <v>807</v>
      </c>
      <c r="O6436" t="s">
        <v>24</v>
      </c>
      <c r="P6436" cm="1">
        <f t="array" ref="P6436">IF(Q6436&gt;0,INDEX(Q6436:Q18570,MATCH(TRUE,INDEX(Q6436:Q18570="",,),0)-1),"")</f>
        <v>2</v>
      </c>
      <c r="Q6436">
        <v>1</v>
      </c>
      <c r="R6436">
        <f>IF(P6436="","",0)</f>
        <v>0</v>
      </c>
    </row>
    <row r="6437" spans="1:18" x14ac:dyDescent="0.3">
      <c r="A6437" t="s">
        <v>898</v>
      </c>
      <c r="B6437" s="1">
        <v>38923</v>
      </c>
      <c r="C6437" s="2">
        <v>0.41666666666666669</v>
      </c>
      <c r="D6437" t="s">
        <v>914</v>
      </c>
      <c r="E6437" t="s">
        <v>915</v>
      </c>
      <c r="G6437" t="s">
        <v>19</v>
      </c>
      <c r="H6437" t="s">
        <v>279</v>
      </c>
      <c r="I6437" t="s">
        <v>45</v>
      </c>
      <c r="J6437" t="s">
        <v>93</v>
      </c>
      <c r="K6437">
        <v>152.5</v>
      </c>
      <c r="L6437">
        <v>71</v>
      </c>
      <c r="M6437" t="s">
        <v>607</v>
      </c>
      <c r="N6437">
        <v>80</v>
      </c>
      <c r="O6437" t="s">
        <v>24</v>
      </c>
      <c r="P6437" cm="1">
        <f t="array" ref="P6437">IF(Q6437&gt;0,INDEX(Q6437:Q18571,MATCH(TRUE,INDEX(Q6437:Q18571="",,),0)-1),"")</f>
        <v>2</v>
      </c>
      <c r="Q6437">
        <v>1</v>
      </c>
      <c r="R6437">
        <f>IF(P6437="","",0)</f>
        <v>0</v>
      </c>
    </row>
    <row r="6438" spans="1:18" x14ac:dyDescent="0.3">
      <c r="A6438" t="s">
        <v>898</v>
      </c>
      <c r="B6438" s="1">
        <v>38923</v>
      </c>
      <c r="C6438" s="2">
        <v>0.41666666666666669</v>
      </c>
      <c r="D6438" t="s">
        <v>914</v>
      </c>
      <c r="E6438" t="s">
        <v>915</v>
      </c>
      <c r="G6438" t="s">
        <v>19</v>
      </c>
      <c r="H6438" t="s">
        <v>72</v>
      </c>
      <c r="I6438" t="s">
        <v>21</v>
      </c>
      <c r="J6438" t="s">
        <v>73</v>
      </c>
      <c r="K6438">
        <v>1390</v>
      </c>
      <c r="L6438">
        <v>26.75</v>
      </c>
      <c r="M6438" t="s">
        <v>607</v>
      </c>
      <c r="N6438">
        <v>26.75</v>
      </c>
      <c r="O6438" t="s">
        <v>24</v>
      </c>
      <c r="P6438" cm="1">
        <f t="array" ref="P6438">IF(Q6438&gt;0,INDEX(Q6438:Q18572,MATCH(TRUE,INDEX(Q6438:Q18572="",,),0)-1),"")</f>
        <v>2</v>
      </c>
      <c r="Q6438">
        <v>1</v>
      </c>
      <c r="R6438">
        <f>IF(P6438="","",0)</f>
        <v>0</v>
      </c>
    </row>
    <row r="6439" spans="1:18" x14ac:dyDescent="0.3">
      <c r="A6439" t="s">
        <v>898</v>
      </c>
      <c r="B6439" s="1">
        <v>38923</v>
      </c>
      <c r="C6439" s="2">
        <v>0.41666666666666669</v>
      </c>
      <c r="D6439" t="s">
        <v>914</v>
      </c>
      <c r="E6439" t="s">
        <v>915</v>
      </c>
      <c r="G6439" s="6" t="s">
        <v>88</v>
      </c>
      <c r="H6439" t="s">
        <v>100</v>
      </c>
      <c r="I6439" t="s">
        <v>45</v>
      </c>
      <c r="J6439" t="s">
        <v>93</v>
      </c>
      <c r="K6439">
        <v>24.7</v>
      </c>
      <c r="L6439">
        <v>59</v>
      </c>
      <c r="M6439" t="s">
        <v>607</v>
      </c>
      <c r="N6439">
        <v>59</v>
      </c>
      <c r="O6439" t="s">
        <v>24</v>
      </c>
      <c r="P6439" cm="1">
        <f t="array" ref="P6439">IF(Q6439&gt;0,INDEX(Q6439:Q18573,MATCH(TRUE,INDEX(Q6439:Q18573="",,),0)-1),"")</f>
        <v>2</v>
      </c>
      <c r="Q6439">
        <v>1</v>
      </c>
      <c r="R6439">
        <f>IF(P6439="","",0)</f>
        <v>0</v>
      </c>
    </row>
    <row r="6440" spans="1:18" x14ac:dyDescent="0.3">
      <c r="A6440" t="s">
        <v>898</v>
      </c>
      <c r="B6440" s="1">
        <v>38923</v>
      </c>
      <c r="C6440" s="2">
        <v>0.41666666666666669</v>
      </c>
      <c r="D6440" t="s">
        <v>914</v>
      </c>
      <c r="E6440" t="s">
        <v>915</v>
      </c>
      <c r="G6440" s="6" t="s">
        <v>88</v>
      </c>
      <c r="H6440" t="s">
        <v>232</v>
      </c>
      <c r="I6440" t="s">
        <v>45</v>
      </c>
      <c r="J6440" t="s">
        <v>93</v>
      </c>
      <c r="K6440">
        <v>15.1</v>
      </c>
      <c r="L6440">
        <v>26</v>
      </c>
      <c r="M6440" t="s">
        <v>607</v>
      </c>
      <c r="N6440">
        <v>26</v>
      </c>
      <c r="O6440" t="s">
        <v>24</v>
      </c>
      <c r="P6440" cm="1">
        <f t="array" ref="P6440">IF(Q6440&gt;0,INDEX(Q6440:Q18574,MATCH(TRUE,INDEX(Q6440:Q18574="",,),0)-1),"")</f>
        <v>2</v>
      </c>
      <c r="Q6440">
        <v>1</v>
      </c>
      <c r="R6440">
        <f>IF(P6440="","",0)</f>
        <v>0</v>
      </c>
    </row>
    <row r="6441" spans="1:18" x14ac:dyDescent="0.3">
      <c r="A6441" t="s">
        <v>898</v>
      </c>
      <c r="B6441" s="1">
        <v>38923</v>
      </c>
      <c r="C6441" s="2">
        <v>0.41666666666666669</v>
      </c>
      <c r="D6441" t="s">
        <v>914</v>
      </c>
      <c r="E6441" t="s">
        <v>915</v>
      </c>
      <c r="G6441" s="6" t="s">
        <v>88</v>
      </c>
      <c r="H6441" t="s">
        <v>100</v>
      </c>
      <c r="I6441" t="s">
        <v>21</v>
      </c>
      <c r="J6441" t="s">
        <v>73</v>
      </c>
      <c r="K6441">
        <v>70</v>
      </c>
      <c r="L6441">
        <v>10</v>
      </c>
      <c r="M6441" t="s">
        <v>607</v>
      </c>
      <c r="N6441">
        <v>10</v>
      </c>
      <c r="O6441" t="s">
        <v>24</v>
      </c>
      <c r="P6441" cm="1">
        <f t="array" ref="P6441">IF(Q6441&gt;0,INDEX(Q6441:Q18575,MATCH(TRUE,INDEX(Q6441:Q18575="",,),0)-1),"")</f>
        <v>2</v>
      </c>
      <c r="Q6441">
        <v>1</v>
      </c>
      <c r="R6441">
        <f>IF(P6441="","",0)</f>
        <v>0</v>
      </c>
    </row>
    <row r="6442" spans="1:18" x14ac:dyDescent="0.3">
      <c r="A6442" t="s">
        <v>898</v>
      </c>
      <c r="B6442" s="1">
        <v>38923</v>
      </c>
      <c r="C6442" s="2">
        <v>0.41666666666666669</v>
      </c>
      <c r="D6442" t="s">
        <v>914</v>
      </c>
      <c r="E6442" t="s">
        <v>915</v>
      </c>
      <c r="G6442" s="6" t="s">
        <v>88</v>
      </c>
      <c r="H6442" t="s">
        <v>36</v>
      </c>
      <c r="I6442" t="s">
        <v>21</v>
      </c>
      <c r="J6442" t="s">
        <v>73</v>
      </c>
      <c r="K6442">
        <v>28</v>
      </c>
      <c r="L6442">
        <v>29.8</v>
      </c>
      <c r="M6442" t="s">
        <v>607</v>
      </c>
      <c r="N6442">
        <v>29.8</v>
      </c>
      <c r="O6442" t="s">
        <v>24</v>
      </c>
      <c r="P6442" cm="1">
        <f t="array" ref="P6442">IF(Q6442&gt;0,INDEX(Q6442:Q18576,MATCH(TRUE,INDEX(Q6442:Q18576="",,),0)-1),"")</f>
        <v>2</v>
      </c>
      <c r="Q6442">
        <v>1</v>
      </c>
      <c r="R6442">
        <f>IF(P6442="","",0)</f>
        <v>0</v>
      </c>
    </row>
    <row r="6443" spans="1:18" x14ac:dyDescent="0.3">
      <c r="A6443" t="s">
        <v>898</v>
      </c>
      <c r="B6443" s="1">
        <v>38923</v>
      </c>
      <c r="C6443" s="2">
        <v>0.41666666666666669</v>
      </c>
      <c r="D6443" t="s">
        <v>914</v>
      </c>
      <c r="E6443" t="s">
        <v>915</v>
      </c>
      <c r="G6443" t="s">
        <v>19</v>
      </c>
      <c r="H6443" t="s">
        <v>102</v>
      </c>
      <c r="I6443" t="s">
        <v>45</v>
      </c>
      <c r="J6443" t="s">
        <v>93</v>
      </c>
      <c r="K6443">
        <v>87.5</v>
      </c>
      <c r="L6443">
        <v>695</v>
      </c>
      <c r="M6443" t="s">
        <v>99</v>
      </c>
      <c r="N6443">
        <v>722.5</v>
      </c>
      <c r="P6443" cm="1">
        <f t="array" ref="P6443">IF(Q6443&gt;0,INDEX(Q6443:Q18577,MATCH(TRUE,INDEX(Q6443:Q18577="",,),0)-1),"")</f>
        <v>2</v>
      </c>
      <c r="Q6443">
        <v>2</v>
      </c>
      <c r="R6443">
        <f>IF(P6443="","",0)</f>
        <v>0</v>
      </c>
    </row>
    <row r="6444" spans="1:18" x14ac:dyDescent="0.3">
      <c r="A6444" t="s">
        <v>898</v>
      </c>
      <c r="B6444" s="1">
        <v>38923</v>
      </c>
      <c r="C6444" s="2">
        <v>0.41666666666666669</v>
      </c>
      <c r="D6444" t="s">
        <v>914</v>
      </c>
      <c r="E6444" t="s">
        <v>915</v>
      </c>
      <c r="G6444" t="s">
        <v>19</v>
      </c>
      <c r="H6444" t="s">
        <v>279</v>
      </c>
      <c r="I6444" t="s">
        <v>45</v>
      </c>
      <c r="J6444" t="s">
        <v>93</v>
      </c>
      <c r="K6444">
        <v>152.5</v>
      </c>
      <c r="L6444">
        <v>71</v>
      </c>
      <c r="M6444" t="s">
        <v>99</v>
      </c>
      <c r="N6444">
        <v>71</v>
      </c>
      <c r="P6444" cm="1">
        <f t="array" ref="P6444">IF(Q6444&gt;0,INDEX(Q6444:Q18578,MATCH(TRUE,INDEX(Q6444:Q18578="",,),0)-1),"")</f>
        <v>2</v>
      </c>
      <c r="Q6444">
        <v>2</v>
      </c>
      <c r="R6444">
        <f>IF(P6444="","",0)</f>
        <v>0</v>
      </c>
    </row>
    <row r="6445" spans="1:18" x14ac:dyDescent="0.3">
      <c r="A6445" t="s">
        <v>898</v>
      </c>
      <c r="B6445" s="1">
        <v>38923</v>
      </c>
      <c r="C6445" s="2">
        <v>0.41666666666666669</v>
      </c>
      <c r="D6445" t="s">
        <v>914</v>
      </c>
      <c r="E6445" t="s">
        <v>915</v>
      </c>
      <c r="G6445" t="s">
        <v>19</v>
      </c>
      <c r="H6445" t="s">
        <v>72</v>
      </c>
      <c r="I6445" t="s">
        <v>21</v>
      </c>
      <c r="J6445" t="s">
        <v>73</v>
      </c>
      <c r="K6445">
        <v>1390</v>
      </c>
      <c r="L6445">
        <v>26.75</v>
      </c>
      <c r="M6445" t="s">
        <v>99</v>
      </c>
      <c r="N6445">
        <v>26.75</v>
      </c>
      <c r="P6445" cm="1">
        <f t="array" ref="P6445">IF(Q6445&gt;0,INDEX(Q6445:Q18579,MATCH(TRUE,INDEX(Q6445:Q18579="",,),0)-1),"")</f>
        <v>2</v>
      </c>
      <c r="Q6445">
        <v>2</v>
      </c>
      <c r="R6445">
        <f>IF(P6445="","",0)</f>
        <v>0</v>
      </c>
    </row>
    <row r="6446" spans="1:18" x14ac:dyDescent="0.3">
      <c r="A6446" t="s">
        <v>898</v>
      </c>
      <c r="B6446" s="1">
        <v>38923</v>
      </c>
      <c r="C6446" s="2">
        <v>0.41666666666666669</v>
      </c>
      <c r="D6446" t="s">
        <v>914</v>
      </c>
      <c r="E6446" t="s">
        <v>915</v>
      </c>
      <c r="G6446" s="6" t="s">
        <v>88</v>
      </c>
      <c r="H6446" t="s">
        <v>100</v>
      </c>
      <c r="I6446" t="s">
        <v>45</v>
      </c>
      <c r="J6446" t="s">
        <v>93</v>
      </c>
      <c r="K6446">
        <v>24.7</v>
      </c>
      <c r="L6446">
        <v>59</v>
      </c>
      <c r="M6446" t="s">
        <v>99</v>
      </c>
      <c r="N6446">
        <v>59</v>
      </c>
      <c r="P6446" cm="1">
        <f t="array" ref="P6446">IF(Q6446&gt;0,INDEX(Q6446:Q18580,MATCH(TRUE,INDEX(Q6446:Q18580="",,),0)-1),"")</f>
        <v>2</v>
      </c>
      <c r="Q6446">
        <v>2</v>
      </c>
      <c r="R6446">
        <f>IF(P6446="","",0)</f>
        <v>0</v>
      </c>
    </row>
    <row r="6447" spans="1:18" x14ac:dyDescent="0.3">
      <c r="A6447" t="s">
        <v>898</v>
      </c>
      <c r="B6447" s="1">
        <v>38923</v>
      </c>
      <c r="C6447" s="2">
        <v>0.41666666666666669</v>
      </c>
      <c r="D6447" t="s">
        <v>914</v>
      </c>
      <c r="E6447" t="s">
        <v>915</v>
      </c>
      <c r="G6447" s="6" t="s">
        <v>88</v>
      </c>
      <c r="H6447" t="s">
        <v>232</v>
      </c>
      <c r="I6447" t="s">
        <v>45</v>
      </c>
      <c r="J6447" t="s">
        <v>93</v>
      </c>
      <c r="K6447">
        <v>15.1</v>
      </c>
      <c r="L6447">
        <v>26</v>
      </c>
      <c r="M6447" t="s">
        <v>99</v>
      </c>
      <c r="N6447">
        <v>26</v>
      </c>
      <c r="P6447" cm="1">
        <f t="array" ref="P6447">IF(Q6447&gt;0,INDEX(Q6447:Q18581,MATCH(TRUE,INDEX(Q6447:Q18581="",,),0)-1),"")</f>
        <v>2</v>
      </c>
      <c r="Q6447">
        <v>2</v>
      </c>
      <c r="R6447">
        <f>IF(P6447="","",0)</f>
        <v>0</v>
      </c>
    </row>
    <row r="6448" spans="1:18" x14ac:dyDescent="0.3">
      <c r="A6448" t="s">
        <v>898</v>
      </c>
      <c r="B6448" s="1">
        <v>38923</v>
      </c>
      <c r="C6448" s="2">
        <v>0.41666666666666669</v>
      </c>
      <c r="D6448" t="s">
        <v>914</v>
      </c>
      <c r="E6448" t="s">
        <v>915</v>
      </c>
      <c r="G6448" s="6" t="s">
        <v>88</v>
      </c>
      <c r="H6448" t="s">
        <v>100</v>
      </c>
      <c r="I6448" t="s">
        <v>21</v>
      </c>
      <c r="J6448" t="s">
        <v>73</v>
      </c>
      <c r="K6448">
        <v>70</v>
      </c>
      <c r="L6448">
        <v>10</v>
      </c>
      <c r="M6448" t="s">
        <v>99</v>
      </c>
      <c r="N6448">
        <v>10</v>
      </c>
      <c r="P6448" cm="1">
        <f t="array" ref="P6448">IF(Q6448&gt;0,INDEX(Q6448:Q18582,MATCH(TRUE,INDEX(Q6448:Q18582="",,),0)-1),"")</f>
        <v>2</v>
      </c>
      <c r="Q6448">
        <v>2</v>
      </c>
      <c r="R6448">
        <f>IF(P6448="","",0)</f>
        <v>0</v>
      </c>
    </row>
    <row r="6449" spans="1:18" x14ac:dyDescent="0.3">
      <c r="A6449" t="s">
        <v>898</v>
      </c>
      <c r="B6449" s="1">
        <v>38923</v>
      </c>
      <c r="C6449" s="2">
        <v>0.41666666666666669</v>
      </c>
      <c r="D6449" t="s">
        <v>914</v>
      </c>
      <c r="E6449" t="s">
        <v>915</v>
      </c>
      <c r="G6449" s="6" t="s">
        <v>88</v>
      </c>
      <c r="H6449" t="s">
        <v>36</v>
      </c>
      <c r="I6449" t="s">
        <v>21</v>
      </c>
      <c r="J6449" t="s">
        <v>73</v>
      </c>
      <c r="K6449">
        <v>28</v>
      </c>
      <c r="L6449">
        <v>29.8</v>
      </c>
      <c r="M6449" t="s">
        <v>99</v>
      </c>
      <c r="N6449">
        <v>29.8</v>
      </c>
      <c r="P6449" cm="1">
        <f t="array" ref="P6449">IF(Q6449&gt;0,INDEX(Q6449:Q18583,MATCH(TRUE,INDEX(Q6449:Q18583="",,),0)-1),"")</f>
        <v>2</v>
      </c>
      <c r="Q6449">
        <v>2</v>
      </c>
      <c r="R6449">
        <f>IF(P6449="","",0)</f>
        <v>0</v>
      </c>
    </row>
    <row r="6450" spans="1:18" x14ac:dyDescent="0.3">
      <c r="P6450" t="str" cm="1">
        <f t="array" ref="P6450">IF(Q6450&gt;0,INDEX(Q6450:Q18584,MATCH(TRUE,INDEX(Q6450:Q18584="",,),0)-1),"")</f>
        <v/>
      </c>
      <c r="R6450" t="str">
        <f>IF(P6450="","",0)</f>
        <v/>
      </c>
    </row>
    <row r="6451" spans="1:18" x14ac:dyDescent="0.3">
      <c r="A6451" t="s">
        <v>898</v>
      </c>
      <c r="B6451" s="1">
        <v>38923</v>
      </c>
      <c r="C6451" s="2">
        <v>0.41666666666666669</v>
      </c>
      <c r="D6451" t="s">
        <v>916</v>
      </c>
      <c r="E6451" t="s">
        <v>917</v>
      </c>
      <c r="G6451" t="s">
        <v>19</v>
      </c>
      <c r="H6451" t="s">
        <v>102</v>
      </c>
      <c r="I6451" t="s">
        <v>45</v>
      </c>
      <c r="J6451" t="s">
        <v>93</v>
      </c>
      <c r="K6451">
        <v>88</v>
      </c>
      <c r="L6451">
        <v>700</v>
      </c>
      <c r="M6451" t="s">
        <v>721</v>
      </c>
      <c r="N6451">
        <v>825.5</v>
      </c>
      <c r="O6451" t="s">
        <v>24</v>
      </c>
      <c r="P6451" cm="1">
        <f t="array" ref="P6451">IF(Q6451&gt;0,INDEX(Q6451:Q18585,MATCH(TRUE,INDEX(Q6451:Q18585="",,),0)-1),"")</f>
        <v>3</v>
      </c>
      <c r="Q6451">
        <f>INT((ROW()-6451)/10)+1</f>
        <v>1</v>
      </c>
      <c r="R6451">
        <f>IF(P6451="","",0)</f>
        <v>0</v>
      </c>
    </row>
    <row r="6452" spans="1:18" x14ac:dyDescent="0.3">
      <c r="A6452" t="s">
        <v>898</v>
      </c>
      <c r="B6452" s="1">
        <v>38923</v>
      </c>
      <c r="C6452" s="2">
        <v>0.41666666666666669</v>
      </c>
      <c r="D6452" t="s">
        <v>916</v>
      </c>
      <c r="E6452" t="s">
        <v>917</v>
      </c>
      <c r="G6452" t="s">
        <v>19</v>
      </c>
      <c r="H6452" t="s">
        <v>72</v>
      </c>
      <c r="I6452" t="s">
        <v>21</v>
      </c>
      <c r="J6452" t="s">
        <v>73</v>
      </c>
      <c r="K6452">
        <v>617</v>
      </c>
      <c r="L6452">
        <v>28.3</v>
      </c>
      <c r="M6452" t="s">
        <v>721</v>
      </c>
      <c r="N6452">
        <v>28.3</v>
      </c>
      <c r="O6452" t="s">
        <v>24</v>
      </c>
      <c r="P6452" cm="1">
        <f t="array" ref="P6452">IF(Q6452&gt;0,INDEX(Q6452:Q18586,MATCH(TRUE,INDEX(Q6452:Q18586="",,),0)-1),"")</f>
        <v>3</v>
      </c>
      <c r="Q6452">
        <f t="shared" ref="Q6452:Q6480" si="151">INT((ROW()-6451)/10)+1</f>
        <v>1</v>
      </c>
      <c r="R6452">
        <f>IF(P6452="","",0)</f>
        <v>0</v>
      </c>
    </row>
    <row r="6453" spans="1:18" x14ac:dyDescent="0.3">
      <c r="A6453" t="s">
        <v>898</v>
      </c>
      <c r="B6453" s="1">
        <v>38923</v>
      </c>
      <c r="C6453" s="2">
        <v>0.41666666666666669</v>
      </c>
      <c r="D6453" t="s">
        <v>916</v>
      </c>
      <c r="E6453" t="s">
        <v>917</v>
      </c>
      <c r="G6453" s="6" t="s">
        <v>88</v>
      </c>
      <c r="H6453" t="s">
        <v>100</v>
      </c>
      <c r="I6453" t="s">
        <v>45</v>
      </c>
      <c r="J6453" t="s">
        <v>93</v>
      </c>
      <c r="K6453">
        <v>8</v>
      </c>
      <c r="L6453">
        <v>66</v>
      </c>
      <c r="M6453" t="s">
        <v>721</v>
      </c>
      <c r="N6453">
        <v>66</v>
      </c>
      <c r="O6453" t="s">
        <v>24</v>
      </c>
      <c r="P6453" cm="1">
        <f t="array" ref="P6453">IF(Q6453&gt;0,INDEX(Q6453:Q18587,MATCH(TRUE,INDEX(Q6453:Q18587="",,),0)-1),"")</f>
        <v>3</v>
      </c>
      <c r="Q6453">
        <f t="shared" si="151"/>
        <v>1</v>
      </c>
      <c r="R6453">
        <f>IF(P6453="","",0)</f>
        <v>0</v>
      </c>
    </row>
    <row r="6454" spans="1:18" x14ac:dyDescent="0.3">
      <c r="A6454" t="s">
        <v>898</v>
      </c>
      <c r="B6454" s="1">
        <v>38923</v>
      </c>
      <c r="C6454" s="2">
        <v>0.41666666666666669</v>
      </c>
      <c r="D6454" t="s">
        <v>916</v>
      </c>
      <c r="E6454" t="s">
        <v>917</v>
      </c>
      <c r="G6454" s="6" t="s">
        <v>88</v>
      </c>
      <c r="H6454" t="s">
        <v>279</v>
      </c>
      <c r="I6454" t="s">
        <v>45</v>
      </c>
      <c r="J6454" t="s">
        <v>93</v>
      </c>
      <c r="K6454">
        <v>83</v>
      </c>
      <c r="L6454">
        <v>89</v>
      </c>
      <c r="M6454" t="s">
        <v>721</v>
      </c>
      <c r="N6454">
        <v>89</v>
      </c>
      <c r="O6454" t="s">
        <v>24</v>
      </c>
      <c r="P6454" cm="1">
        <f t="array" ref="P6454">IF(Q6454&gt;0,INDEX(Q6454:Q18588,MATCH(TRUE,INDEX(Q6454:Q18588="",,),0)-1),"")</f>
        <v>3</v>
      </c>
      <c r="Q6454">
        <f t="shared" si="151"/>
        <v>1</v>
      </c>
      <c r="R6454">
        <f>IF(P6454="","",0)</f>
        <v>0</v>
      </c>
    </row>
    <row r="6455" spans="1:18" x14ac:dyDescent="0.3">
      <c r="A6455" t="s">
        <v>898</v>
      </c>
      <c r="B6455" s="1">
        <v>38923</v>
      </c>
      <c r="C6455" s="2">
        <v>0.41666666666666669</v>
      </c>
      <c r="D6455" t="s">
        <v>916</v>
      </c>
      <c r="E6455" t="s">
        <v>917</v>
      </c>
      <c r="G6455" s="6" t="s">
        <v>88</v>
      </c>
      <c r="H6455" t="s">
        <v>232</v>
      </c>
      <c r="I6455" t="s">
        <v>45</v>
      </c>
      <c r="J6455" t="s">
        <v>93</v>
      </c>
      <c r="K6455">
        <v>13</v>
      </c>
      <c r="L6455">
        <v>28</v>
      </c>
      <c r="M6455" t="s">
        <v>721</v>
      </c>
      <c r="N6455">
        <v>28</v>
      </c>
      <c r="O6455" t="s">
        <v>24</v>
      </c>
      <c r="P6455" cm="1">
        <f t="array" ref="P6455">IF(Q6455&gt;0,INDEX(Q6455:Q18589,MATCH(TRUE,INDEX(Q6455:Q18589="",,),0)-1),"")</f>
        <v>3</v>
      </c>
      <c r="Q6455">
        <f t="shared" si="151"/>
        <v>1</v>
      </c>
      <c r="R6455">
        <f>IF(P6455="","",0)</f>
        <v>0</v>
      </c>
    </row>
    <row r="6456" spans="1:18" x14ac:dyDescent="0.3">
      <c r="A6456" t="s">
        <v>898</v>
      </c>
      <c r="B6456" s="1">
        <v>38923</v>
      </c>
      <c r="C6456" s="2">
        <v>0.41666666666666669</v>
      </c>
      <c r="D6456" t="s">
        <v>916</v>
      </c>
      <c r="E6456" t="s">
        <v>917</v>
      </c>
      <c r="G6456" s="6" t="s">
        <v>88</v>
      </c>
      <c r="H6456" t="s">
        <v>96</v>
      </c>
      <c r="I6456" t="s">
        <v>45</v>
      </c>
      <c r="J6456" t="s">
        <v>93</v>
      </c>
      <c r="K6456">
        <v>2</v>
      </c>
      <c r="L6456">
        <v>160</v>
      </c>
      <c r="M6456" t="s">
        <v>721</v>
      </c>
      <c r="N6456">
        <v>160</v>
      </c>
      <c r="O6456" t="s">
        <v>24</v>
      </c>
      <c r="P6456" cm="1">
        <f t="array" ref="P6456">IF(Q6456&gt;0,INDEX(Q6456:Q18590,MATCH(TRUE,INDEX(Q6456:Q18590="",,),0)-1),"")</f>
        <v>3</v>
      </c>
      <c r="Q6456">
        <f t="shared" si="151"/>
        <v>1</v>
      </c>
      <c r="R6456">
        <f>IF(P6456="","",0)</f>
        <v>0</v>
      </c>
    </row>
    <row r="6457" spans="1:18" x14ac:dyDescent="0.3">
      <c r="A6457" t="s">
        <v>898</v>
      </c>
      <c r="B6457" s="1">
        <v>38923</v>
      </c>
      <c r="C6457" s="2">
        <v>0.41666666666666669</v>
      </c>
      <c r="D6457" t="s">
        <v>916</v>
      </c>
      <c r="E6457" t="s">
        <v>917</v>
      </c>
      <c r="G6457" s="6" t="s">
        <v>88</v>
      </c>
      <c r="H6457" t="s">
        <v>36</v>
      </c>
      <c r="I6457" t="s">
        <v>45</v>
      </c>
      <c r="J6457" t="s">
        <v>93</v>
      </c>
      <c r="K6457">
        <v>5</v>
      </c>
      <c r="L6457">
        <v>100</v>
      </c>
      <c r="M6457" t="s">
        <v>721</v>
      </c>
      <c r="N6457">
        <v>100</v>
      </c>
      <c r="O6457" t="s">
        <v>24</v>
      </c>
      <c r="P6457" cm="1">
        <f t="array" ref="P6457">IF(Q6457&gt;0,INDEX(Q6457:Q18591,MATCH(TRUE,INDEX(Q6457:Q18591="",,),0)-1),"")</f>
        <v>3</v>
      </c>
      <c r="Q6457">
        <f t="shared" si="151"/>
        <v>1</v>
      </c>
      <c r="R6457">
        <f>IF(P6457="","",0)</f>
        <v>0</v>
      </c>
    </row>
    <row r="6458" spans="1:18" x14ac:dyDescent="0.3">
      <c r="A6458" t="s">
        <v>898</v>
      </c>
      <c r="B6458" s="1">
        <v>38923</v>
      </c>
      <c r="C6458" s="2">
        <v>0.41666666666666669</v>
      </c>
      <c r="D6458" t="s">
        <v>916</v>
      </c>
      <c r="E6458" t="s">
        <v>917</v>
      </c>
      <c r="G6458" s="6" t="s">
        <v>88</v>
      </c>
      <c r="H6458" t="s">
        <v>200</v>
      </c>
      <c r="I6458" t="s">
        <v>45</v>
      </c>
      <c r="J6458" t="s">
        <v>93</v>
      </c>
      <c r="K6458">
        <v>8</v>
      </c>
      <c r="L6458">
        <v>140</v>
      </c>
      <c r="M6458" t="s">
        <v>721</v>
      </c>
      <c r="N6458">
        <v>140</v>
      </c>
      <c r="O6458" t="s">
        <v>24</v>
      </c>
      <c r="P6458" cm="1">
        <f t="array" ref="P6458">IF(Q6458&gt;0,INDEX(Q6458:Q18592,MATCH(TRUE,INDEX(Q6458:Q18592="",,),0)-1),"")</f>
        <v>3</v>
      </c>
      <c r="Q6458">
        <f t="shared" si="151"/>
        <v>1</v>
      </c>
      <c r="R6458">
        <f>IF(P6458="","",0)</f>
        <v>0</v>
      </c>
    </row>
    <row r="6459" spans="1:18" x14ac:dyDescent="0.3">
      <c r="A6459" t="s">
        <v>898</v>
      </c>
      <c r="B6459" s="1">
        <v>38923</v>
      </c>
      <c r="C6459" s="2">
        <v>0.41666666666666669</v>
      </c>
      <c r="D6459" t="s">
        <v>916</v>
      </c>
      <c r="E6459" t="s">
        <v>917</v>
      </c>
      <c r="G6459" s="6" t="s">
        <v>88</v>
      </c>
      <c r="H6459" t="s">
        <v>100</v>
      </c>
      <c r="I6459" t="s">
        <v>21</v>
      </c>
      <c r="J6459" t="s">
        <v>73</v>
      </c>
      <c r="K6459">
        <v>13</v>
      </c>
      <c r="L6459">
        <v>9.5</v>
      </c>
      <c r="M6459" t="s">
        <v>721</v>
      </c>
      <c r="N6459">
        <v>9.5</v>
      </c>
      <c r="O6459" t="s">
        <v>24</v>
      </c>
      <c r="P6459" cm="1">
        <f t="array" ref="P6459">IF(Q6459&gt;0,INDEX(Q6459:Q18593,MATCH(TRUE,INDEX(Q6459:Q18593="",,),0)-1),"")</f>
        <v>3</v>
      </c>
      <c r="Q6459">
        <f t="shared" si="151"/>
        <v>1</v>
      </c>
      <c r="R6459">
        <f>IF(P6459="","",0)</f>
        <v>0</v>
      </c>
    </row>
    <row r="6460" spans="1:18" x14ac:dyDescent="0.3">
      <c r="A6460" t="s">
        <v>898</v>
      </c>
      <c r="B6460" s="1">
        <v>38923</v>
      </c>
      <c r="C6460" s="2">
        <v>0.41666666666666669</v>
      </c>
      <c r="D6460" t="s">
        <v>916</v>
      </c>
      <c r="E6460" t="s">
        <v>917</v>
      </c>
      <c r="G6460" s="6" t="s">
        <v>88</v>
      </c>
      <c r="H6460" t="s">
        <v>36</v>
      </c>
      <c r="I6460" t="s">
        <v>21</v>
      </c>
      <c r="J6460" t="s">
        <v>73</v>
      </c>
      <c r="K6460">
        <v>2</v>
      </c>
      <c r="L6460">
        <v>33.35</v>
      </c>
      <c r="M6460" t="s">
        <v>721</v>
      </c>
      <c r="N6460">
        <v>33.35</v>
      </c>
      <c r="O6460" t="s">
        <v>24</v>
      </c>
      <c r="P6460" cm="1">
        <f t="array" ref="P6460">IF(Q6460&gt;0,INDEX(Q6460:Q18594,MATCH(TRUE,INDEX(Q6460:Q18594="",,),0)-1),"")</f>
        <v>3</v>
      </c>
      <c r="Q6460">
        <f t="shared" si="151"/>
        <v>1</v>
      </c>
      <c r="R6460">
        <f>IF(P6460="","",0)</f>
        <v>0</v>
      </c>
    </row>
    <row r="6461" spans="1:18" x14ac:dyDescent="0.3">
      <c r="A6461" t="s">
        <v>898</v>
      </c>
      <c r="B6461" s="1">
        <v>38923</v>
      </c>
      <c r="C6461" s="2">
        <v>0.41666666666666669</v>
      </c>
      <c r="D6461" t="s">
        <v>916</v>
      </c>
      <c r="E6461" t="s">
        <v>917</v>
      </c>
      <c r="G6461" t="s">
        <v>19</v>
      </c>
      <c r="H6461" t="s">
        <v>102</v>
      </c>
      <c r="I6461" t="s">
        <v>45</v>
      </c>
      <c r="J6461" t="s">
        <v>93</v>
      </c>
      <c r="K6461">
        <v>88</v>
      </c>
      <c r="L6461">
        <v>700</v>
      </c>
      <c r="M6461" t="s">
        <v>607</v>
      </c>
      <c r="N6461">
        <v>802</v>
      </c>
      <c r="P6461" cm="1">
        <f t="array" ref="P6461">IF(Q6461&gt;0,INDEX(Q6461:Q18595,MATCH(TRUE,INDEX(Q6461:Q18595="",,),0)-1),"")</f>
        <v>3</v>
      </c>
      <c r="Q6461">
        <f t="shared" si="151"/>
        <v>2</v>
      </c>
      <c r="R6461">
        <f>IF(P6461="","",0)</f>
        <v>0</v>
      </c>
    </row>
    <row r="6462" spans="1:18" x14ac:dyDescent="0.3">
      <c r="A6462" t="s">
        <v>898</v>
      </c>
      <c r="B6462" s="1">
        <v>38923</v>
      </c>
      <c r="C6462" s="2">
        <v>0.41666666666666669</v>
      </c>
      <c r="D6462" t="s">
        <v>916</v>
      </c>
      <c r="E6462" t="s">
        <v>917</v>
      </c>
      <c r="G6462" t="s">
        <v>19</v>
      </c>
      <c r="H6462" t="s">
        <v>72</v>
      </c>
      <c r="I6462" t="s">
        <v>21</v>
      </c>
      <c r="J6462" t="s">
        <v>73</v>
      </c>
      <c r="K6462">
        <v>617</v>
      </c>
      <c r="L6462">
        <v>28.3</v>
      </c>
      <c r="M6462" t="s">
        <v>607</v>
      </c>
      <c r="N6462">
        <v>28.3</v>
      </c>
      <c r="P6462" cm="1">
        <f t="array" ref="P6462">IF(Q6462&gt;0,INDEX(Q6462:Q18596,MATCH(TRUE,INDEX(Q6462:Q18596="",,),0)-1),"")</f>
        <v>3</v>
      </c>
      <c r="Q6462">
        <f t="shared" si="151"/>
        <v>2</v>
      </c>
      <c r="R6462">
        <f>IF(P6462="","",0)</f>
        <v>0</v>
      </c>
    </row>
    <row r="6463" spans="1:18" x14ac:dyDescent="0.3">
      <c r="A6463" t="s">
        <v>898</v>
      </c>
      <c r="B6463" s="1">
        <v>38923</v>
      </c>
      <c r="C6463" s="2">
        <v>0.41666666666666669</v>
      </c>
      <c r="D6463" t="s">
        <v>916</v>
      </c>
      <c r="E6463" t="s">
        <v>917</v>
      </c>
      <c r="G6463" s="6" t="s">
        <v>88</v>
      </c>
      <c r="H6463" t="s">
        <v>100</v>
      </c>
      <c r="I6463" t="s">
        <v>45</v>
      </c>
      <c r="J6463" t="s">
        <v>93</v>
      </c>
      <c r="K6463">
        <v>8</v>
      </c>
      <c r="L6463">
        <v>66</v>
      </c>
      <c r="M6463" t="s">
        <v>607</v>
      </c>
      <c r="N6463">
        <v>66</v>
      </c>
      <c r="P6463" cm="1">
        <f t="array" ref="P6463">IF(Q6463&gt;0,INDEX(Q6463:Q18597,MATCH(TRUE,INDEX(Q6463:Q18597="",,),0)-1),"")</f>
        <v>3</v>
      </c>
      <c r="Q6463">
        <f t="shared" si="151"/>
        <v>2</v>
      </c>
      <c r="R6463">
        <f>IF(P6463="","",0)</f>
        <v>0</v>
      </c>
    </row>
    <row r="6464" spans="1:18" x14ac:dyDescent="0.3">
      <c r="A6464" t="s">
        <v>898</v>
      </c>
      <c r="B6464" s="1">
        <v>38923</v>
      </c>
      <c r="C6464" s="2">
        <v>0.41666666666666669</v>
      </c>
      <c r="D6464" t="s">
        <v>916</v>
      </c>
      <c r="E6464" t="s">
        <v>917</v>
      </c>
      <c r="G6464" s="6" t="s">
        <v>88</v>
      </c>
      <c r="H6464" t="s">
        <v>279</v>
      </c>
      <c r="I6464" t="s">
        <v>45</v>
      </c>
      <c r="J6464" t="s">
        <v>93</v>
      </c>
      <c r="K6464">
        <v>83</v>
      </c>
      <c r="L6464">
        <v>89</v>
      </c>
      <c r="M6464" t="s">
        <v>607</v>
      </c>
      <c r="N6464">
        <v>89</v>
      </c>
      <c r="P6464" cm="1">
        <f t="array" ref="P6464">IF(Q6464&gt;0,INDEX(Q6464:Q18598,MATCH(TRUE,INDEX(Q6464:Q18598="",,),0)-1),"")</f>
        <v>3</v>
      </c>
      <c r="Q6464">
        <f t="shared" si="151"/>
        <v>2</v>
      </c>
      <c r="R6464">
        <f>IF(P6464="","",0)</f>
        <v>0</v>
      </c>
    </row>
    <row r="6465" spans="1:18" x14ac:dyDescent="0.3">
      <c r="A6465" t="s">
        <v>898</v>
      </c>
      <c r="B6465" s="1">
        <v>38923</v>
      </c>
      <c r="C6465" s="2">
        <v>0.41666666666666669</v>
      </c>
      <c r="D6465" t="s">
        <v>916</v>
      </c>
      <c r="E6465" t="s">
        <v>917</v>
      </c>
      <c r="G6465" s="6" t="s">
        <v>88</v>
      </c>
      <c r="H6465" t="s">
        <v>232</v>
      </c>
      <c r="I6465" t="s">
        <v>45</v>
      </c>
      <c r="J6465" t="s">
        <v>93</v>
      </c>
      <c r="K6465">
        <v>13</v>
      </c>
      <c r="L6465">
        <v>28</v>
      </c>
      <c r="M6465" t="s">
        <v>607</v>
      </c>
      <c r="N6465">
        <v>28</v>
      </c>
      <c r="P6465" cm="1">
        <f t="array" ref="P6465">IF(Q6465&gt;0,INDEX(Q6465:Q18599,MATCH(TRUE,INDEX(Q6465:Q18599="",,),0)-1),"")</f>
        <v>3</v>
      </c>
      <c r="Q6465">
        <f t="shared" si="151"/>
        <v>2</v>
      </c>
      <c r="R6465">
        <f>IF(P6465="","",0)</f>
        <v>0</v>
      </c>
    </row>
    <row r="6466" spans="1:18" x14ac:dyDescent="0.3">
      <c r="A6466" t="s">
        <v>898</v>
      </c>
      <c r="B6466" s="1">
        <v>38923</v>
      </c>
      <c r="C6466" s="2">
        <v>0.41666666666666669</v>
      </c>
      <c r="D6466" t="s">
        <v>916</v>
      </c>
      <c r="E6466" t="s">
        <v>917</v>
      </c>
      <c r="G6466" s="6" t="s">
        <v>88</v>
      </c>
      <c r="H6466" t="s">
        <v>96</v>
      </c>
      <c r="I6466" t="s">
        <v>45</v>
      </c>
      <c r="J6466" t="s">
        <v>93</v>
      </c>
      <c r="K6466">
        <v>2</v>
      </c>
      <c r="L6466">
        <v>160</v>
      </c>
      <c r="M6466" t="s">
        <v>607</v>
      </c>
      <c r="N6466">
        <v>160</v>
      </c>
      <c r="P6466" cm="1">
        <f t="array" ref="P6466">IF(Q6466&gt;0,INDEX(Q6466:Q18600,MATCH(TRUE,INDEX(Q6466:Q18600="",,),0)-1),"")</f>
        <v>3</v>
      </c>
      <c r="Q6466">
        <f t="shared" si="151"/>
        <v>2</v>
      </c>
      <c r="R6466">
        <f>IF(P6466="","",0)</f>
        <v>0</v>
      </c>
    </row>
    <row r="6467" spans="1:18" x14ac:dyDescent="0.3">
      <c r="A6467" t="s">
        <v>898</v>
      </c>
      <c r="B6467" s="1">
        <v>38923</v>
      </c>
      <c r="C6467" s="2">
        <v>0.41666666666666669</v>
      </c>
      <c r="D6467" t="s">
        <v>916</v>
      </c>
      <c r="E6467" t="s">
        <v>917</v>
      </c>
      <c r="G6467" s="6" t="s">
        <v>88</v>
      </c>
      <c r="H6467" t="s">
        <v>36</v>
      </c>
      <c r="I6467" t="s">
        <v>45</v>
      </c>
      <c r="J6467" t="s">
        <v>93</v>
      </c>
      <c r="K6467">
        <v>5</v>
      </c>
      <c r="L6467">
        <v>100</v>
      </c>
      <c r="M6467" t="s">
        <v>607</v>
      </c>
      <c r="N6467">
        <v>100</v>
      </c>
      <c r="P6467" cm="1">
        <f t="array" ref="P6467">IF(Q6467&gt;0,INDEX(Q6467:Q18601,MATCH(TRUE,INDEX(Q6467:Q18601="",,),0)-1),"")</f>
        <v>3</v>
      </c>
      <c r="Q6467">
        <f t="shared" si="151"/>
        <v>2</v>
      </c>
      <c r="R6467">
        <f>IF(P6467="","",0)</f>
        <v>0</v>
      </c>
    </row>
    <row r="6468" spans="1:18" x14ac:dyDescent="0.3">
      <c r="A6468" t="s">
        <v>898</v>
      </c>
      <c r="B6468" s="1">
        <v>38923</v>
      </c>
      <c r="C6468" s="2">
        <v>0.41666666666666669</v>
      </c>
      <c r="D6468" t="s">
        <v>916</v>
      </c>
      <c r="E6468" t="s">
        <v>917</v>
      </c>
      <c r="G6468" s="6" t="s">
        <v>88</v>
      </c>
      <c r="H6468" t="s">
        <v>200</v>
      </c>
      <c r="I6468" t="s">
        <v>45</v>
      </c>
      <c r="J6468" t="s">
        <v>93</v>
      </c>
      <c r="K6468">
        <v>8</v>
      </c>
      <c r="L6468">
        <v>140</v>
      </c>
      <c r="M6468" t="s">
        <v>607</v>
      </c>
      <c r="N6468">
        <v>140</v>
      </c>
      <c r="P6468" cm="1">
        <f t="array" ref="P6468">IF(Q6468&gt;0,INDEX(Q6468:Q18602,MATCH(TRUE,INDEX(Q6468:Q18602="",,),0)-1),"")</f>
        <v>3</v>
      </c>
      <c r="Q6468">
        <f t="shared" si="151"/>
        <v>2</v>
      </c>
      <c r="R6468">
        <f>IF(P6468="","",0)</f>
        <v>0</v>
      </c>
    </row>
    <row r="6469" spans="1:18" x14ac:dyDescent="0.3">
      <c r="A6469" t="s">
        <v>898</v>
      </c>
      <c r="B6469" s="1">
        <v>38923</v>
      </c>
      <c r="C6469" s="2">
        <v>0.41666666666666669</v>
      </c>
      <c r="D6469" t="s">
        <v>916</v>
      </c>
      <c r="E6469" t="s">
        <v>917</v>
      </c>
      <c r="G6469" s="6" t="s">
        <v>88</v>
      </c>
      <c r="H6469" t="s">
        <v>100</v>
      </c>
      <c r="I6469" t="s">
        <v>21</v>
      </c>
      <c r="J6469" t="s">
        <v>73</v>
      </c>
      <c r="K6469">
        <v>13</v>
      </c>
      <c r="L6469">
        <v>9.5</v>
      </c>
      <c r="M6469" t="s">
        <v>607</v>
      </c>
      <c r="N6469">
        <v>9.5</v>
      </c>
      <c r="P6469" cm="1">
        <f t="array" ref="P6469">IF(Q6469&gt;0,INDEX(Q6469:Q18603,MATCH(TRUE,INDEX(Q6469:Q18603="",,),0)-1),"")</f>
        <v>3</v>
      </c>
      <c r="Q6469">
        <f t="shared" si="151"/>
        <v>2</v>
      </c>
      <c r="R6469">
        <f>IF(P6469="","",0)</f>
        <v>0</v>
      </c>
    </row>
    <row r="6470" spans="1:18" x14ac:dyDescent="0.3">
      <c r="A6470" t="s">
        <v>898</v>
      </c>
      <c r="B6470" s="1">
        <v>38923</v>
      </c>
      <c r="C6470" s="2">
        <v>0.41666666666666669</v>
      </c>
      <c r="D6470" t="s">
        <v>916</v>
      </c>
      <c r="E6470" t="s">
        <v>917</v>
      </c>
      <c r="G6470" s="6" t="s">
        <v>88</v>
      </c>
      <c r="H6470" t="s">
        <v>36</v>
      </c>
      <c r="I6470" t="s">
        <v>21</v>
      </c>
      <c r="J6470" t="s">
        <v>73</v>
      </c>
      <c r="K6470">
        <v>2</v>
      </c>
      <c r="L6470">
        <v>33.35</v>
      </c>
      <c r="M6470" t="s">
        <v>607</v>
      </c>
      <c r="N6470">
        <v>33.35</v>
      </c>
      <c r="P6470" cm="1">
        <f t="array" ref="P6470">IF(Q6470&gt;0,INDEX(Q6470:Q18604,MATCH(TRUE,INDEX(Q6470:Q18604="",,),0)-1),"")</f>
        <v>3</v>
      </c>
      <c r="Q6470">
        <f t="shared" si="151"/>
        <v>2</v>
      </c>
      <c r="R6470">
        <f>IF(P6470="","",0)</f>
        <v>0</v>
      </c>
    </row>
    <row r="6471" spans="1:18" x14ac:dyDescent="0.3">
      <c r="A6471" t="s">
        <v>898</v>
      </c>
      <c r="B6471" s="1">
        <v>38923</v>
      </c>
      <c r="C6471" s="2">
        <v>0.41666666666666669</v>
      </c>
      <c r="D6471" t="s">
        <v>916</v>
      </c>
      <c r="E6471" t="s">
        <v>917</v>
      </c>
      <c r="G6471" t="s">
        <v>19</v>
      </c>
      <c r="H6471" t="s">
        <v>102</v>
      </c>
      <c r="I6471" t="s">
        <v>45</v>
      </c>
      <c r="J6471" t="s">
        <v>93</v>
      </c>
      <c r="K6471">
        <v>88</v>
      </c>
      <c r="L6471">
        <v>700</v>
      </c>
      <c r="M6471" t="s">
        <v>99</v>
      </c>
      <c r="N6471">
        <v>729.5</v>
      </c>
      <c r="P6471" cm="1">
        <f t="array" ref="P6471">IF(Q6471&gt;0,INDEX(Q6471:Q18605,MATCH(TRUE,INDEX(Q6471:Q18605="",,),0)-1),"")</f>
        <v>3</v>
      </c>
      <c r="Q6471">
        <f t="shared" si="151"/>
        <v>3</v>
      </c>
      <c r="R6471">
        <f>IF(P6471="","",0)</f>
        <v>0</v>
      </c>
    </row>
    <row r="6472" spans="1:18" x14ac:dyDescent="0.3">
      <c r="A6472" t="s">
        <v>898</v>
      </c>
      <c r="B6472" s="1">
        <v>38923</v>
      </c>
      <c r="C6472" s="2">
        <v>0.41666666666666669</v>
      </c>
      <c r="D6472" t="s">
        <v>916</v>
      </c>
      <c r="E6472" t="s">
        <v>917</v>
      </c>
      <c r="G6472" t="s">
        <v>19</v>
      </c>
      <c r="H6472" t="s">
        <v>72</v>
      </c>
      <c r="I6472" t="s">
        <v>21</v>
      </c>
      <c r="J6472" t="s">
        <v>73</v>
      </c>
      <c r="K6472">
        <v>617</v>
      </c>
      <c r="L6472">
        <v>28.3</v>
      </c>
      <c r="M6472" t="s">
        <v>99</v>
      </c>
      <c r="N6472">
        <v>28.3</v>
      </c>
      <c r="P6472" cm="1">
        <f t="array" ref="P6472">IF(Q6472&gt;0,INDEX(Q6472:Q18606,MATCH(TRUE,INDEX(Q6472:Q18606="",,),0)-1),"")</f>
        <v>3</v>
      </c>
      <c r="Q6472">
        <f t="shared" si="151"/>
        <v>3</v>
      </c>
      <c r="R6472">
        <f>IF(P6472="","",0)</f>
        <v>0</v>
      </c>
    </row>
    <row r="6473" spans="1:18" x14ac:dyDescent="0.3">
      <c r="A6473" t="s">
        <v>898</v>
      </c>
      <c r="B6473" s="1">
        <v>38923</v>
      </c>
      <c r="C6473" s="2">
        <v>0.41666666666666669</v>
      </c>
      <c r="D6473" t="s">
        <v>916</v>
      </c>
      <c r="E6473" t="s">
        <v>917</v>
      </c>
      <c r="G6473" s="6" t="s">
        <v>88</v>
      </c>
      <c r="H6473" t="s">
        <v>100</v>
      </c>
      <c r="I6473" t="s">
        <v>45</v>
      </c>
      <c r="J6473" t="s">
        <v>93</v>
      </c>
      <c r="K6473">
        <v>8</v>
      </c>
      <c r="L6473">
        <v>66</v>
      </c>
      <c r="M6473" t="s">
        <v>99</v>
      </c>
      <c r="N6473">
        <v>66</v>
      </c>
      <c r="P6473" cm="1">
        <f t="array" ref="P6473">IF(Q6473&gt;0,INDEX(Q6473:Q18607,MATCH(TRUE,INDEX(Q6473:Q18607="",,),0)-1),"")</f>
        <v>3</v>
      </c>
      <c r="Q6473">
        <f t="shared" si="151"/>
        <v>3</v>
      </c>
      <c r="R6473">
        <f>IF(P6473="","",0)</f>
        <v>0</v>
      </c>
    </row>
    <row r="6474" spans="1:18" x14ac:dyDescent="0.3">
      <c r="A6474" t="s">
        <v>898</v>
      </c>
      <c r="B6474" s="1">
        <v>38923</v>
      </c>
      <c r="C6474" s="2">
        <v>0.41666666666666669</v>
      </c>
      <c r="D6474" t="s">
        <v>916</v>
      </c>
      <c r="E6474" t="s">
        <v>917</v>
      </c>
      <c r="G6474" s="6" t="s">
        <v>88</v>
      </c>
      <c r="H6474" t="s">
        <v>279</v>
      </c>
      <c r="I6474" t="s">
        <v>45</v>
      </c>
      <c r="J6474" t="s">
        <v>93</v>
      </c>
      <c r="K6474">
        <v>83</v>
      </c>
      <c r="L6474">
        <v>89</v>
      </c>
      <c r="M6474" t="s">
        <v>99</v>
      </c>
      <c r="N6474">
        <v>89</v>
      </c>
      <c r="P6474" cm="1">
        <f t="array" ref="P6474">IF(Q6474&gt;0,INDEX(Q6474:Q18608,MATCH(TRUE,INDEX(Q6474:Q18608="",,),0)-1),"")</f>
        <v>3</v>
      </c>
      <c r="Q6474">
        <f t="shared" si="151"/>
        <v>3</v>
      </c>
      <c r="R6474">
        <f>IF(P6474="","",0)</f>
        <v>0</v>
      </c>
    </row>
    <row r="6475" spans="1:18" x14ac:dyDescent="0.3">
      <c r="A6475" t="s">
        <v>898</v>
      </c>
      <c r="B6475" s="1">
        <v>38923</v>
      </c>
      <c r="C6475" s="2">
        <v>0.41666666666666669</v>
      </c>
      <c r="D6475" t="s">
        <v>916</v>
      </c>
      <c r="E6475" t="s">
        <v>917</v>
      </c>
      <c r="G6475" s="6" t="s">
        <v>88</v>
      </c>
      <c r="H6475" t="s">
        <v>232</v>
      </c>
      <c r="I6475" t="s">
        <v>45</v>
      </c>
      <c r="J6475" t="s">
        <v>93</v>
      </c>
      <c r="K6475">
        <v>13</v>
      </c>
      <c r="L6475">
        <v>28</v>
      </c>
      <c r="M6475" t="s">
        <v>99</v>
      </c>
      <c r="N6475">
        <v>28</v>
      </c>
      <c r="P6475" cm="1">
        <f t="array" ref="P6475">IF(Q6475&gt;0,INDEX(Q6475:Q18609,MATCH(TRUE,INDEX(Q6475:Q18609="",,),0)-1),"")</f>
        <v>3</v>
      </c>
      <c r="Q6475">
        <f t="shared" si="151"/>
        <v>3</v>
      </c>
      <c r="R6475">
        <f>IF(P6475="","",0)</f>
        <v>0</v>
      </c>
    </row>
    <row r="6476" spans="1:18" x14ac:dyDescent="0.3">
      <c r="A6476" t="s">
        <v>898</v>
      </c>
      <c r="B6476" s="1">
        <v>38923</v>
      </c>
      <c r="C6476" s="2">
        <v>0.41666666666666669</v>
      </c>
      <c r="D6476" t="s">
        <v>916</v>
      </c>
      <c r="E6476" t="s">
        <v>917</v>
      </c>
      <c r="G6476" s="6" t="s">
        <v>88</v>
      </c>
      <c r="H6476" t="s">
        <v>96</v>
      </c>
      <c r="I6476" t="s">
        <v>45</v>
      </c>
      <c r="J6476" t="s">
        <v>93</v>
      </c>
      <c r="K6476">
        <v>2</v>
      </c>
      <c r="L6476">
        <v>160</v>
      </c>
      <c r="M6476" t="s">
        <v>99</v>
      </c>
      <c r="N6476">
        <v>160</v>
      </c>
      <c r="P6476" cm="1">
        <f t="array" ref="P6476">IF(Q6476&gt;0,INDEX(Q6476:Q18610,MATCH(TRUE,INDEX(Q6476:Q18610="",,),0)-1),"")</f>
        <v>3</v>
      </c>
      <c r="Q6476">
        <f t="shared" si="151"/>
        <v>3</v>
      </c>
      <c r="R6476">
        <f>IF(P6476="","",0)</f>
        <v>0</v>
      </c>
    </row>
    <row r="6477" spans="1:18" x14ac:dyDescent="0.3">
      <c r="A6477" t="s">
        <v>898</v>
      </c>
      <c r="B6477" s="1">
        <v>38923</v>
      </c>
      <c r="C6477" s="2">
        <v>0.41666666666666669</v>
      </c>
      <c r="D6477" t="s">
        <v>916</v>
      </c>
      <c r="E6477" t="s">
        <v>917</v>
      </c>
      <c r="G6477" s="6" t="s">
        <v>88</v>
      </c>
      <c r="H6477" t="s">
        <v>36</v>
      </c>
      <c r="I6477" t="s">
        <v>45</v>
      </c>
      <c r="J6477" t="s">
        <v>93</v>
      </c>
      <c r="K6477">
        <v>5</v>
      </c>
      <c r="L6477">
        <v>100</v>
      </c>
      <c r="M6477" t="s">
        <v>99</v>
      </c>
      <c r="N6477">
        <v>100</v>
      </c>
      <c r="P6477" cm="1">
        <f t="array" ref="P6477">IF(Q6477&gt;0,INDEX(Q6477:Q18611,MATCH(TRUE,INDEX(Q6477:Q18611="",,),0)-1),"")</f>
        <v>3</v>
      </c>
      <c r="Q6477">
        <f t="shared" si="151"/>
        <v>3</v>
      </c>
      <c r="R6477">
        <f>IF(P6477="","",0)</f>
        <v>0</v>
      </c>
    </row>
    <row r="6478" spans="1:18" x14ac:dyDescent="0.3">
      <c r="A6478" t="s">
        <v>898</v>
      </c>
      <c r="B6478" s="1">
        <v>38923</v>
      </c>
      <c r="C6478" s="2">
        <v>0.41666666666666669</v>
      </c>
      <c r="D6478" t="s">
        <v>916</v>
      </c>
      <c r="E6478" t="s">
        <v>917</v>
      </c>
      <c r="G6478" s="6" t="s">
        <v>88</v>
      </c>
      <c r="H6478" t="s">
        <v>200</v>
      </c>
      <c r="I6478" t="s">
        <v>45</v>
      </c>
      <c r="J6478" t="s">
        <v>93</v>
      </c>
      <c r="K6478">
        <v>8</v>
      </c>
      <c r="L6478">
        <v>140</v>
      </c>
      <c r="M6478" t="s">
        <v>99</v>
      </c>
      <c r="N6478">
        <v>140</v>
      </c>
      <c r="P6478" cm="1">
        <f t="array" ref="P6478">IF(Q6478&gt;0,INDEX(Q6478:Q18612,MATCH(TRUE,INDEX(Q6478:Q18612="",,),0)-1),"")</f>
        <v>3</v>
      </c>
      <c r="Q6478">
        <f t="shared" si="151"/>
        <v>3</v>
      </c>
      <c r="R6478">
        <f>IF(P6478="","",0)</f>
        <v>0</v>
      </c>
    </row>
    <row r="6479" spans="1:18" x14ac:dyDescent="0.3">
      <c r="A6479" t="s">
        <v>898</v>
      </c>
      <c r="B6479" s="1">
        <v>38923</v>
      </c>
      <c r="C6479" s="2">
        <v>0.41666666666666669</v>
      </c>
      <c r="D6479" t="s">
        <v>916</v>
      </c>
      <c r="E6479" t="s">
        <v>917</v>
      </c>
      <c r="G6479" s="6" t="s">
        <v>88</v>
      </c>
      <c r="H6479" t="s">
        <v>100</v>
      </c>
      <c r="I6479" t="s">
        <v>21</v>
      </c>
      <c r="J6479" t="s">
        <v>73</v>
      </c>
      <c r="K6479">
        <v>13</v>
      </c>
      <c r="L6479">
        <v>9.5</v>
      </c>
      <c r="M6479" t="s">
        <v>99</v>
      </c>
      <c r="N6479">
        <v>9.5</v>
      </c>
      <c r="P6479" cm="1">
        <f t="array" ref="P6479">IF(Q6479&gt;0,INDEX(Q6479:Q18613,MATCH(TRUE,INDEX(Q6479:Q18613="",,),0)-1),"")</f>
        <v>3</v>
      </c>
      <c r="Q6479">
        <f t="shared" si="151"/>
        <v>3</v>
      </c>
      <c r="R6479">
        <f>IF(P6479="","",0)</f>
        <v>0</v>
      </c>
    </row>
    <row r="6480" spans="1:18" x14ac:dyDescent="0.3">
      <c r="A6480" t="s">
        <v>898</v>
      </c>
      <c r="B6480" s="1">
        <v>38923</v>
      </c>
      <c r="C6480" s="2">
        <v>0.41666666666666669</v>
      </c>
      <c r="D6480" t="s">
        <v>916</v>
      </c>
      <c r="E6480" t="s">
        <v>917</v>
      </c>
      <c r="G6480" s="6" t="s">
        <v>88</v>
      </c>
      <c r="H6480" t="s">
        <v>36</v>
      </c>
      <c r="I6480" t="s">
        <v>21</v>
      </c>
      <c r="J6480" t="s">
        <v>73</v>
      </c>
      <c r="K6480">
        <v>2</v>
      </c>
      <c r="L6480">
        <v>33.35</v>
      </c>
      <c r="M6480" t="s">
        <v>99</v>
      </c>
      <c r="N6480">
        <v>33.35</v>
      </c>
      <c r="P6480" cm="1">
        <f t="array" ref="P6480">IF(Q6480&gt;0,INDEX(Q6480:Q18614,MATCH(TRUE,INDEX(Q6480:Q18614="",,),0)-1),"")</f>
        <v>3</v>
      </c>
      <c r="Q6480">
        <f t="shared" si="151"/>
        <v>3</v>
      </c>
      <c r="R6480">
        <f>IF(P6480="","",0)</f>
        <v>0</v>
      </c>
    </row>
    <row r="6481" spans="1:18" x14ac:dyDescent="0.3">
      <c r="P6481" t="str" cm="1">
        <f t="array" ref="P6481">IF(Q6481&gt;0,INDEX(Q6481:Q18615,MATCH(TRUE,INDEX(Q6481:Q18615="",,),0)-1),"")</f>
        <v/>
      </c>
      <c r="R6481" t="str">
        <f>IF(P6481="","",0)</f>
        <v/>
      </c>
    </row>
    <row r="6482" spans="1:18" x14ac:dyDescent="0.3">
      <c r="A6482" t="s">
        <v>898</v>
      </c>
      <c r="B6482" s="1">
        <v>38923</v>
      </c>
      <c r="C6482" s="2">
        <v>0.41666666666666669</v>
      </c>
      <c r="D6482" t="s">
        <v>918</v>
      </c>
      <c r="E6482" t="s">
        <v>919</v>
      </c>
      <c r="G6482" t="s">
        <v>19</v>
      </c>
      <c r="H6482" t="s">
        <v>102</v>
      </c>
      <c r="I6482" t="s">
        <v>45</v>
      </c>
      <c r="J6482" t="s">
        <v>93</v>
      </c>
      <c r="K6482">
        <v>10</v>
      </c>
      <c r="L6482">
        <v>788</v>
      </c>
      <c r="M6482" t="s">
        <v>721</v>
      </c>
      <c r="N6482">
        <v>788</v>
      </c>
      <c r="O6482" t="s">
        <v>24</v>
      </c>
      <c r="P6482" cm="1">
        <f t="array" ref="P6482">IF(Q6482&gt;0,INDEX(Q6482:Q18616,MATCH(TRUE,INDEX(Q6482:Q18616="",,),0)-1),"")</f>
        <v>1</v>
      </c>
      <c r="Q6482">
        <v>1</v>
      </c>
      <c r="R6482">
        <f>IF(P6482="","",0)</f>
        <v>0</v>
      </c>
    </row>
    <row r="6483" spans="1:18" x14ac:dyDescent="0.3">
      <c r="A6483" t="s">
        <v>898</v>
      </c>
      <c r="B6483" s="1">
        <v>38923</v>
      </c>
      <c r="C6483" s="2">
        <v>0.41666666666666669</v>
      </c>
      <c r="D6483" t="s">
        <v>918</v>
      </c>
      <c r="E6483" t="s">
        <v>919</v>
      </c>
      <c r="G6483" t="s">
        <v>19</v>
      </c>
      <c r="H6483" t="s">
        <v>100</v>
      </c>
      <c r="I6483" t="s">
        <v>45</v>
      </c>
      <c r="J6483" t="s">
        <v>93</v>
      </c>
      <c r="K6483">
        <v>18</v>
      </c>
      <c r="L6483">
        <v>81</v>
      </c>
      <c r="M6483" t="s">
        <v>721</v>
      </c>
      <c r="N6483">
        <v>90</v>
      </c>
      <c r="O6483" t="s">
        <v>24</v>
      </c>
      <c r="P6483" cm="1">
        <f t="array" ref="P6483">IF(Q6483&gt;0,INDEX(Q6483:Q18617,MATCH(TRUE,INDEX(Q6483:Q18617="",,),0)-1),"")</f>
        <v>1</v>
      </c>
      <c r="Q6483">
        <v>1</v>
      </c>
      <c r="R6483">
        <f>IF(P6483="","",0)</f>
        <v>0</v>
      </c>
    </row>
    <row r="6484" spans="1:18" x14ac:dyDescent="0.3">
      <c r="A6484" t="s">
        <v>898</v>
      </c>
      <c r="B6484" s="1">
        <v>38923</v>
      </c>
      <c r="C6484" s="2">
        <v>0.41666666666666669</v>
      </c>
      <c r="D6484" t="s">
        <v>918</v>
      </c>
      <c r="E6484" t="s">
        <v>919</v>
      </c>
      <c r="G6484" t="s">
        <v>19</v>
      </c>
      <c r="H6484" t="s">
        <v>72</v>
      </c>
      <c r="I6484" t="s">
        <v>21</v>
      </c>
      <c r="J6484" t="s">
        <v>73</v>
      </c>
      <c r="K6484">
        <v>57</v>
      </c>
      <c r="L6484">
        <v>29.7</v>
      </c>
      <c r="M6484" t="s">
        <v>721</v>
      </c>
      <c r="N6484">
        <v>29.7</v>
      </c>
      <c r="O6484" t="s">
        <v>24</v>
      </c>
      <c r="P6484" cm="1">
        <f t="array" ref="P6484">IF(Q6484&gt;0,INDEX(Q6484:Q18618,MATCH(TRUE,INDEX(Q6484:Q18618="",,),0)-1),"")</f>
        <v>1</v>
      </c>
      <c r="Q6484">
        <v>1</v>
      </c>
      <c r="R6484">
        <f>IF(P6484="","",0)</f>
        <v>0</v>
      </c>
    </row>
    <row r="6485" spans="1:18" x14ac:dyDescent="0.3">
      <c r="A6485" t="s">
        <v>898</v>
      </c>
      <c r="B6485" s="1">
        <v>38923</v>
      </c>
      <c r="C6485" s="2">
        <v>0.41666666666666669</v>
      </c>
      <c r="D6485" t="s">
        <v>918</v>
      </c>
      <c r="E6485" t="s">
        <v>919</v>
      </c>
      <c r="G6485" s="6" t="s">
        <v>88</v>
      </c>
      <c r="H6485" t="s">
        <v>279</v>
      </c>
      <c r="I6485" t="s">
        <v>45</v>
      </c>
      <c r="J6485" t="s">
        <v>93</v>
      </c>
      <c r="K6485">
        <v>5</v>
      </c>
      <c r="L6485">
        <v>80</v>
      </c>
      <c r="M6485" t="s">
        <v>721</v>
      </c>
      <c r="N6485">
        <v>80</v>
      </c>
      <c r="O6485" t="s">
        <v>24</v>
      </c>
      <c r="P6485" cm="1">
        <f t="array" ref="P6485">IF(Q6485&gt;0,INDEX(Q6485:Q18619,MATCH(TRUE,INDEX(Q6485:Q18619="",,),0)-1),"")</f>
        <v>1</v>
      </c>
      <c r="Q6485">
        <v>1</v>
      </c>
      <c r="R6485">
        <f>IF(P6485="","",0)</f>
        <v>0</v>
      </c>
    </row>
    <row r="6486" spans="1:18" x14ac:dyDescent="0.3">
      <c r="A6486" t="s">
        <v>898</v>
      </c>
      <c r="B6486" s="1">
        <v>38923</v>
      </c>
      <c r="C6486" s="2">
        <v>0.41666666666666669</v>
      </c>
      <c r="D6486" t="s">
        <v>918</v>
      </c>
      <c r="E6486" t="s">
        <v>919</v>
      </c>
      <c r="G6486" s="6" t="s">
        <v>88</v>
      </c>
      <c r="H6486" t="s">
        <v>232</v>
      </c>
      <c r="I6486" t="s">
        <v>45</v>
      </c>
      <c r="J6486" t="s">
        <v>93</v>
      </c>
      <c r="K6486">
        <v>5</v>
      </c>
      <c r="L6486">
        <v>34</v>
      </c>
      <c r="M6486" t="s">
        <v>721</v>
      </c>
      <c r="N6486">
        <v>34</v>
      </c>
      <c r="O6486" t="s">
        <v>24</v>
      </c>
      <c r="P6486" cm="1">
        <f t="array" ref="P6486">IF(Q6486&gt;0,INDEX(Q6486:Q18620,MATCH(TRUE,INDEX(Q6486:Q18620="",,),0)-1),"")</f>
        <v>1</v>
      </c>
      <c r="Q6486">
        <v>1</v>
      </c>
      <c r="R6486">
        <f>IF(P6486="","",0)</f>
        <v>0</v>
      </c>
    </row>
    <row r="6487" spans="1:18" x14ac:dyDescent="0.3">
      <c r="A6487" t="s">
        <v>898</v>
      </c>
      <c r="B6487" s="1">
        <v>38923</v>
      </c>
      <c r="C6487" s="2">
        <v>0.41666666666666669</v>
      </c>
      <c r="D6487" t="s">
        <v>918</v>
      </c>
      <c r="E6487" t="s">
        <v>919</v>
      </c>
      <c r="G6487" s="6" t="s">
        <v>88</v>
      </c>
      <c r="H6487" t="s">
        <v>100</v>
      </c>
      <c r="I6487" t="s">
        <v>21</v>
      </c>
      <c r="J6487" t="s">
        <v>73</v>
      </c>
      <c r="K6487">
        <v>52</v>
      </c>
      <c r="L6487">
        <v>9.9</v>
      </c>
      <c r="M6487" t="s">
        <v>721</v>
      </c>
      <c r="N6487">
        <v>9.9</v>
      </c>
      <c r="O6487" t="s">
        <v>24</v>
      </c>
      <c r="P6487" cm="1">
        <f t="array" ref="P6487">IF(Q6487&gt;0,INDEX(Q6487:Q18621,MATCH(TRUE,INDEX(Q6487:Q18621="",,),0)-1),"")</f>
        <v>1</v>
      </c>
      <c r="Q6487">
        <v>1</v>
      </c>
      <c r="R6487">
        <f>IF(P6487="","",0)</f>
        <v>0</v>
      </c>
    </row>
    <row r="6488" spans="1:18" x14ac:dyDescent="0.3">
      <c r="P6488" t="str" cm="1">
        <f t="array" ref="P6488">IF(Q6488&gt;0,INDEX(Q6488:Q18622,MATCH(TRUE,INDEX(Q6488:Q18622="",,),0)-1),"")</f>
        <v/>
      </c>
      <c r="R6488" t="str">
        <f>IF(P6488="","",0)</f>
        <v/>
      </c>
    </row>
    <row r="6489" spans="1:18" x14ac:dyDescent="0.3">
      <c r="A6489" s="3" t="s">
        <v>898</v>
      </c>
      <c r="B6489" s="4">
        <v>38923</v>
      </c>
      <c r="C6489" s="5">
        <v>0.41666666666666669</v>
      </c>
      <c r="D6489" s="3" t="s">
        <v>920</v>
      </c>
      <c r="E6489" s="3" t="s">
        <v>921</v>
      </c>
      <c r="F6489" s="3" t="s">
        <v>91</v>
      </c>
      <c r="G6489" s="3" t="s">
        <v>19</v>
      </c>
      <c r="H6489" s="3" t="s">
        <v>102</v>
      </c>
      <c r="I6489" s="3" t="s">
        <v>45</v>
      </c>
      <c r="J6489" s="3" t="s">
        <v>93</v>
      </c>
      <c r="K6489" s="3">
        <v>5</v>
      </c>
      <c r="L6489" s="3">
        <v>605</v>
      </c>
      <c r="M6489" s="3" t="s">
        <v>94</v>
      </c>
      <c r="N6489" s="3"/>
      <c r="O6489" s="3"/>
      <c r="P6489" s="3" t="str" cm="1">
        <f t="array" ref="P6489">IF(Q6489&gt;0,INDEX(Q6489:Q18623,MATCH(TRUE,INDEX(Q6489:Q18623="",,),0)-1),"")</f>
        <v/>
      </c>
      <c r="Q6489" s="3"/>
      <c r="R6489">
        <v>0</v>
      </c>
    </row>
    <row r="6490" spans="1:18" x14ac:dyDescent="0.3">
      <c r="A6490" t="s">
        <v>898</v>
      </c>
      <c r="B6490" s="1">
        <v>38923</v>
      </c>
      <c r="C6490" s="2">
        <v>0.41666666666666669</v>
      </c>
      <c r="D6490" t="s">
        <v>920</v>
      </c>
      <c r="E6490" t="s">
        <v>921</v>
      </c>
      <c r="F6490" t="s">
        <v>91</v>
      </c>
      <c r="G6490" t="s">
        <v>19</v>
      </c>
      <c r="H6490" t="s">
        <v>72</v>
      </c>
      <c r="I6490" t="s">
        <v>21</v>
      </c>
      <c r="J6490" t="s">
        <v>73</v>
      </c>
      <c r="K6490">
        <v>146</v>
      </c>
      <c r="L6490">
        <v>24.75</v>
      </c>
      <c r="M6490" t="s">
        <v>94</v>
      </c>
      <c r="P6490" t="str" cm="1">
        <f t="array" ref="P6490">IF(Q6490&gt;0,INDEX(Q6490:Q18624,MATCH(TRUE,INDEX(Q6490:Q18624="",,),0)-1),"")</f>
        <v/>
      </c>
      <c r="R6490">
        <v>0</v>
      </c>
    </row>
    <row r="6491" spans="1:18" x14ac:dyDescent="0.3">
      <c r="A6491" t="s">
        <v>898</v>
      </c>
      <c r="B6491" s="1">
        <v>38923</v>
      </c>
      <c r="C6491" s="2">
        <v>0.41666666666666669</v>
      </c>
      <c r="D6491" t="s">
        <v>920</v>
      </c>
      <c r="E6491" t="s">
        <v>921</v>
      </c>
      <c r="F6491" t="s">
        <v>91</v>
      </c>
      <c r="G6491" s="6" t="s">
        <v>88</v>
      </c>
      <c r="H6491" t="s">
        <v>279</v>
      </c>
      <c r="I6491" t="s">
        <v>45</v>
      </c>
      <c r="J6491" t="s">
        <v>93</v>
      </c>
      <c r="K6491">
        <v>10</v>
      </c>
      <c r="L6491">
        <v>65</v>
      </c>
      <c r="M6491" t="s">
        <v>94</v>
      </c>
      <c r="P6491" t="str" cm="1">
        <f t="array" ref="P6491">IF(Q6491&gt;0,INDEX(Q6491:Q18625,MATCH(TRUE,INDEX(Q6491:Q18625="",,),0)-1),"")</f>
        <v/>
      </c>
      <c r="R6491">
        <v>0</v>
      </c>
    </row>
    <row r="6492" spans="1:18" x14ac:dyDescent="0.3">
      <c r="A6492" t="s">
        <v>898</v>
      </c>
      <c r="B6492" s="1">
        <v>38923</v>
      </c>
      <c r="C6492" s="2">
        <v>0.41666666666666669</v>
      </c>
      <c r="D6492" t="s">
        <v>920</v>
      </c>
      <c r="E6492" t="s">
        <v>921</v>
      </c>
      <c r="F6492" t="s">
        <v>91</v>
      </c>
      <c r="G6492" s="6" t="s">
        <v>88</v>
      </c>
      <c r="H6492" t="s">
        <v>232</v>
      </c>
      <c r="I6492" t="s">
        <v>45</v>
      </c>
      <c r="J6492" t="s">
        <v>93</v>
      </c>
      <c r="K6492">
        <v>4</v>
      </c>
      <c r="L6492">
        <v>27</v>
      </c>
      <c r="M6492" t="s">
        <v>94</v>
      </c>
      <c r="P6492" t="str" cm="1">
        <f t="array" ref="P6492">IF(Q6492&gt;0,INDEX(Q6492:Q18626,MATCH(TRUE,INDEX(Q6492:Q18626="",,),0)-1),"")</f>
        <v/>
      </c>
      <c r="R6492">
        <v>0</v>
      </c>
    </row>
    <row r="6493" spans="1:18" x14ac:dyDescent="0.3">
      <c r="P6493" t="str" cm="1">
        <f t="array" ref="P6493">IF(Q6493&gt;0,INDEX(Q6493:Q18627,MATCH(TRUE,INDEX(Q6493:Q18627="",,),0)-1),"")</f>
        <v/>
      </c>
      <c r="R6493" t="str">
        <f>IF(P6493="","",0)</f>
        <v/>
      </c>
    </row>
    <row r="6494" spans="1:18" x14ac:dyDescent="0.3">
      <c r="A6494" s="3" t="s">
        <v>898</v>
      </c>
      <c r="B6494" s="4">
        <v>38839</v>
      </c>
      <c r="C6494" s="5">
        <v>0.41666666666666669</v>
      </c>
      <c r="D6494" s="3" t="s">
        <v>922</v>
      </c>
      <c r="E6494" s="3" t="s">
        <v>923</v>
      </c>
      <c r="F6494" s="3" t="s">
        <v>91</v>
      </c>
      <c r="G6494" s="3" t="s">
        <v>19</v>
      </c>
      <c r="H6494" s="3" t="s">
        <v>36</v>
      </c>
      <c r="I6494" s="3" t="s">
        <v>21</v>
      </c>
      <c r="J6494" s="3" t="s">
        <v>73</v>
      </c>
      <c r="K6494" s="3">
        <v>233</v>
      </c>
      <c r="L6494" s="3">
        <v>34.15</v>
      </c>
      <c r="M6494" s="3" t="s">
        <v>94</v>
      </c>
      <c r="N6494" s="3"/>
      <c r="O6494" s="3"/>
      <c r="P6494" s="3" t="str" cm="1">
        <f t="array" ref="P6494">IF(Q6494&gt;0,INDEX(Q6494:Q18628,MATCH(TRUE,INDEX(Q6494:Q18628="",,),0)-1),"")</f>
        <v/>
      </c>
      <c r="Q6494" s="3"/>
      <c r="R6494">
        <v>0</v>
      </c>
    </row>
    <row r="6495" spans="1:18" x14ac:dyDescent="0.3">
      <c r="A6495" t="s">
        <v>898</v>
      </c>
      <c r="B6495" s="1">
        <v>38839</v>
      </c>
      <c r="C6495" s="2">
        <v>0.41666666666666669</v>
      </c>
      <c r="D6495" t="s">
        <v>922</v>
      </c>
      <c r="E6495" t="s">
        <v>923</v>
      </c>
      <c r="F6495" t="s">
        <v>91</v>
      </c>
      <c r="G6495" t="s">
        <v>19</v>
      </c>
      <c r="H6495" t="s">
        <v>95</v>
      </c>
      <c r="I6495" t="s">
        <v>21</v>
      </c>
      <c r="J6495" t="s">
        <v>73</v>
      </c>
      <c r="K6495">
        <v>750</v>
      </c>
      <c r="L6495">
        <v>29.4</v>
      </c>
      <c r="M6495" t="s">
        <v>94</v>
      </c>
      <c r="P6495" t="str" cm="1">
        <f t="array" ref="P6495">IF(Q6495&gt;0,INDEX(Q6495:Q18629,MATCH(TRUE,INDEX(Q6495:Q18629="",,),0)-1),"")</f>
        <v/>
      </c>
      <c r="R6495">
        <v>0</v>
      </c>
    </row>
    <row r="6496" spans="1:18" x14ac:dyDescent="0.3">
      <c r="A6496" t="s">
        <v>898</v>
      </c>
      <c r="B6496" s="1">
        <v>38839</v>
      </c>
      <c r="C6496" s="2">
        <v>0.41666666666666669</v>
      </c>
      <c r="D6496" t="s">
        <v>922</v>
      </c>
      <c r="E6496" t="s">
        <v>923</v>
      </c>
      <c r="F6496" t="s">
        <v>91</v>
      </c>
      <c r="G6496" t="s">
        <v>19</v>
      </c>
      <c r="H6496" t="s">
        <v>20</v>
      </c>
      <c r="I6496" t="s">
        <v>21</v>
      </c>
      <c r="J6496" t="s">
        <v>73</v>
      </c>
      <c r="K6496">
        <v>364</v>
      </c>
      <c r="L6496">
        <v>12.3</v>
      </c>
      <c r="M6496" t="s">
        <v>94</v>
      </c>
      <c r="P6496" t="str" cm="1">
        <f t="array" ref="P6496">IF(Q6496&gt;0,INDEX(Q6496:Q18630,MATCH(TRUE,INDEX(Q6496:Q18630="",,),0)-1),"")</f>
        <v/>
      </c>
      <c r="R6496">
        <v>0</v>
      </c>
    </row>
    <row r="6497" spans="1:18" x14ac:dyDescent="0.3">
      <c r="A6497" t="s">
        <v>898</v>
      </c>
      <c r="B6497" s="1">
        <v>38839</v>
      </c>
      <c r="C6497" s="2">
        <v>0.41666666666666669</v>
      </c>
      <c r="D6497" t="s">
        <v>922</v>
      </c>
      <c r="E6497" t="s">
        <v>923</v>
      </c>
      <c r="F6497" t="s">
        <v>91</v>
      </c>
      <c r="G6497" s="6" t="s">
        <v>88</v>
      </c>
      <c r="H6497" t="s">
        <v>85</v>
      </c>
      <c r="I6497" t="s">
        <v>21</v>
      </c>
      <c r="J6497" t="s">
        <v>73</v>
      </c>
      <c r="K6497">
        <v>10</v>
      </c>
      <c r="L6497">
        <v>15.55</v>
      </c>
      <c r="M6497" t="s">
        <v>94</v>
      </c>
      <c r="P6497" t="str" cm="1">
        <f t="array" ref="P6497">IF(Q6497&gt;0,INDEX(Q6497:Q18631,MATCH(TRUE,INDEX(Q6497:Q18631="",,),0)-1),"")</f>
        <v/>
      </c>
      <c r="R6497">
        <v>0</v>
      </c>
    </row>
    <row r="6498" spans="1:18" x14ac:dyDescent="0.3">
      <c r="A6498" t="s">
        <v>898</v>
      </c>
      <c r="B6498" s="1">
        <v>38839</v>
      </c>
      <c r="C6498" s="2">
        <v>0.41666666666666669</v>
      </c>
      <c r="D6498" t="s">
        <v>922</v>
      </c>
      <c r="E6498" t="s">
        <v>923</v>
      </c>
      <c r="F6498" t="s">
        <v>91</v>
      </c>
      <c r="G6498" s="6" t="s">
        <v>88</v>
      </c>
      <c r="H6498" t="s">
        <v>67</v>
      </c>
      <c r="I6498" t="s">
        <v>21</v>
      </c>
      <c r="J6498" t="s">
        <v>73</v>
      </c>
      <c r="K6498">
        <v>5</v>
      </c>
      <c r="L6498">
        <v>12.8</v>
      </c>
      <c r="M6498" t="s">
        <v>94</v>
      </c>
      <c r="P6498" t="str" cm="1">
        <f t="array" ref="P6498">IF(Q6498&gt;0,INDEX(Q6498:Q18632,MATCH(TRUE,INDEX(Q6498:Q18632="",,),0)-1),"")</f>
        <v/>
      </c>
      <c r="R6498">
        <v>0</v>
      </c>
    </row>
    <row r="6499" spans="1:18" x14ac:dyDescent="0.3">
      <c r="P6499" t="str" cm="1">
        <f t="array" ref="P6499">IF(Q6499&gt;0,INDEX(Q6499:Q18633,MATCH(TRUE,INDEX(Q6499:Q18633="",,),0)-1),"")</f>
        <v/>
      </c>
      <c r="R6499" t="str">
        <f>IF(P6499="","",0)</f>
        <v/>
      </c>
    </row>
    <row r="6500" spans="1:18" x14ac:dyDescent="0.3">
      <c r="A6500" t="s">
        <v>898</v>
      </c>
      <c r="B6500" s="1">
        <v>38839</v>
      </c>
      <c r="C6500" s="2">
        <v>0.41666666666666669</v>
      </c>
      <c r="D6500" t="s">
        <v>924</v>
      </c>
      <c r="E6500" t="s">
        <v>925</v>
      </c>
      <c r="G6500" t="s">
        <v>19</v>
      </c>
      <c r="H6500" t="s">
        <v>41</v>
      </c>
      <c r="I6500" t="s">
        <v>45</v>
      </c>
      <c r="J6500" t="s">
        <v>93</v>
      </c>
      <c r="K6500">
        <v>86</v>
      </c>
      <c r="L6500">
        <v>148</v>
      </c>
      <c r="M6500" t="s">
        <v>108</v>
      </c>
      <c r="N6500">
        <v>150</v>
      </c>
      <c r="O6500" t="s">
        <v>24</v>
      </c>
      <c r="P6500" cm="1">
        <f t="array" ref="P6500">IF(Q6500&gt;0,INDEX(Q6500:Q18634,MATCH(TRUE,INDEX(Q6500:Q18634="",,),0)-1),"")</f>
        <v>2</v>
      </c>
      <c r="Q6500">
        <v>1</v>
      </c>
      <c r="R6500">
        <f>IF(P6500="","",0)</f>
        <v>0</v>
      </c>
    </row>
    <row r="6501" spans="1:18" x14ac:dyDescent="0.3">
      <c r="A6501" t="s">
        <v>898</v>
      </c>
      <c r="B6501" s="1">
        <v>38839</v>
      </c>
      <c r="C6501" s="2">
        <v>0.41666666666666669</v>
      </c>
      <c r="D6501" t="s">
        <v>924</v>
      </c>
      <c r="E6501" t="s">
        <v>925</v>
      </c>
      <c r="G6501" t="s">
        <v>19</v>
      </c>
      <c r="H6501" t="s">
        <v>41</v>
      </c>
      <c r="I6501" t="s">
        <v>21</v>
      </c>
      <c r="J6501" t="s">
        <v>73</v>
      </c>
      <c r="K6501">
        <v>1026</v>
      </c>
      <c r="L6501">
        <v>47.45</v>
      </c>
      <c r="M6501" t="s">
        <v>108</v>
      </c>
      <c r="N6501">
        <v>54.29</v>
      </c>
      <c r="O6501" t="s">
        <v>24</v>
      </c>
      <c r="P6501" cm="1">
        <f t="array" ref="P6501">IF(Q6501&gt;0,INDEX(Q6501:Q18635,MATCH(TRUE,INDEX(Q6501:Q18635="",,),0)-1),"")</f>
        <v>2</v>
      </c>
      <c r="Q6501">
        <v>1</v>
      </c>
      <c r="R6501">
        <f>IF(P6501="","",0)</f>
        <v>0</v>
      </c>
    </row>
    <row r="6502" spans="1:18" x14ac:dyDescent="0.3">
      <c r="A6502" t="s">
        <v>898</v>
      </c>
      <c r="B6502" s="1">
        <v>38839</v>
      </c>
      <c r="C6502" s="2">
        <v>0.41666666666666669</v>
      </c>
      <c r="D6502" t="s">
        <v>924</v>
      </c>
      <c r="E6502" t="s">
        <v>925</v>
      </c>
      <c r="G6502" t="s">
        <v>19</v>
      </c>
      <c r="H6502" t="s">
        <v>95</v>
      </c>
      <c r="I6502" t="s">
        <v>21</v>
      </c>
      <c r="J6502" t="s">
        <v>73</v>
      </c>
      <c r="K6502">
        <v>1524</v>
      </c>
      <c r="L6502">
        <v>28.35</v>
      </c>
      <c r="M6502" t="s">
        <v>108</v>
      </c>
      <c r="N6502">
        <v>28.35</v>
      </c>
      <c r="O6502" t="s">
        <v>24</v>
      </c>
      <c r="P6502" cm="1">
        <f t="array" ref="P6502">IF(Q6502&gt;0,INDEX(Q6502:Q18636,MATCH(TRUE,INDEX(Q6502:Q18636="",,),0)-1),"")</f>
        <v>2</v>
      </c>
      <c r="Q6502">
        <v>1</v>
      </c>
      <c r="R6502">
        <f>IF(P6502="","",0)</f>
        <v>0</v>
      </c>
    </row>
    <row r="6503" spans="1:18" x14ac:dyDescent="0.3">
      <c r="A6503" t="s">
        <v>898</v>
      </c>
      <c r="B6503" s="1">
        <v>38839</v>
      </c>
      <c r="C6503" s="2">
        <v>0.41666666666666669</v>
      </c>
      <c r="D6503" t="s">
        <v>924</v>
      </c>
      <c r="E6503" t="s">
        <v>925</v>
      </c>
      <c r="G6503" s="6" t="s">
        <v>88</v>
      </c>
      <c r="H6503" t="s">
        <v>36</v>
      </c>
      <c r="I6503" t="s">
        <v>21</v>
      </c>
      <c r="J6503" t="s">
        <v>73</v>
      </c>
      <c r="K6503">
        <v>265</v>
      </c>
      <c r="L6503">
        <v>34.950000000000003</v>
      </c>
      <c r="M6503" t="s">
        <v>108</v>
      </c>
      <c r="N6503">
        <v>34.950000000000003</v>
      </c>
      <c r="O6503" t="s">
        <v>24</v>
      </c>
      <c r="P6503" cm="1">
        <f t="array" ref="P6503">IF(Q6503&gt;0,INDEX(Q6503:Q18637,MATCH(TRUE,INDEX(Q6503:Q18637="",,),0)-1),"")</f>
        <v>2</v>
      </c>
      <c r="Q6503">
        <v>1</v>
      </c>
      <c r="R6503">
        <f>IF(P6503="","",0)</f>
        <v>0</v>
      </c>
    </row>
    <row r="6504" spans="1:18" x14ac:dyDescent="0.3">
      <c r="A6504" t="s">
        <v>898</v>
      </c>
      <c r="B6504" s="1">
        <v>38839</v>
      </c>
      <c r="C6504" s="2">
        <v>0.41666666666666669</v>
      </c>
      <c r="D6504" t="s">
        <v>924</v>
      </c>
      <c r="E6504" t="s">
        <v>925</v>
      </c>
      <c r="G6504" s="6" t="s">
        <v>88</v>
      </c>
      <c r="H6504" t="s">
        <v>20</v>
      </c>
      <c r="I6504" t="s">
        <v>21</v>
      </c>
      <c r="J6504" t="s">
        <v>73</v>
      </c>
      <c r="K6504">
        <v>401</v>
      </c>
      <c r="L6504">
        <v>12.05</v>
      </c>
      <c r="M6504" t="s">
        <v>108</v>
      </c>
      <c r="N6504">
        <v>12.05</v>
      </c>
      <c r="O6504" t="s">
        <v>24</v>
      </c>
      <c r="P6504" cm="1">
        <f t="array" ref="P6504">IF(Q6504&gt;0,INDEX(Q6504:Q18638,MATCH(TRUE,INDEX(Q6504:Q18638="",,),0)-1),"")</f>
        <v>2</v>
      </c>
      <c r="Q6504">
        <v>1</v>
      </c>
      <c r="R6504">
        <f>IF(P6504="","",0)</f>
        <v>0</v>
      </c>
    </row>
    <row r="6505" spans="1:18" x14ac:dyDescent="0.3">
      <c r="A6505" t="s">
        <v>898</v>
      </c>
      <c r="B6505" s="1">
        <v>38839</v>
      </c>
      <c r="C6505" s="2">
        <v>0.41666666666666669</v>
      </c>
      <c r="D6505" t="s">
        <v>924</v>
      </c>
      <c r="E6505" t="s">
        <v>925</v>
      </c>
      <c r="G6505" t="s">
        <v>19</v>
      </c>
      <c r="H6505" t="s">
        <v>41</v>
      </c>
      <c r="I6505" t="s">
        <v>45</v>
      </c>
      <c r="J6505" t="s">
        <v>93</v>
      </c>
      <c r="K6505">
        <v>86</v>
      </c>
      <c r="L6505">
        <v>148</v>
      </c>
      <c r="M6505" t="s">
        <v>211</v>
      </c>
      <c r="N6505">
        <v>148</v>
      </c>
      <c r="P6505" cm="1">
        <f t="array" ref="P6505">IF(Q6505&gt;0,INDEX(Q6505:Q18639,MATCH(TRUE,INDEX(Q6505:Q18639="",,),0)-1),"")</f>
        <v>2</v>
      </c>
      <c r="Q6505">
        <v>2</v>
      </c>
      <c r="R6505">
        <f>IF(P6505="","",0)</f>
        <v>0</v>
      </c>
    </row>
    <row r="6506" spans="1:18" x14ac:dyDescent="0.3">
      <c r="A6506" t="s">
        <v>898</v>
      </c>
      <c r="B6506" s="1">
        <v>38839</v>
      </c>
      <c r="C6506" s="2">
        <v>0.41666666666666669</v>
      </c>
      <c r="D6506" t="s">
        <v>924</v>
      </c>
      <c r="E6506" t="s">
        <v>925</v>
      </c>
      <c r="G6506" t="s">
        <v>19</v>
      </c>
      <c r="H6506" t="s">
        <v>41</v>
      </c>
      <c r="I6506" t="s">
        <v>21</v>
      </c>
      <c r="J6506" t="s">
        <v>73</v>
      </c>
      <c r="K6506">
        <v>1026</v>
      </c>
      <c r="L6506">
        <v>47.45</v>
      </c>
      <c r="M6506" t="s">
        <v>211</v>
      </c>
      <c r="N6506">
        <v>47.95</v>
      </c>
      <c r="P6506" cm="1">
        <f t="array" ref="P6506">IF(Q6506&gt;0,INDEX(Q6506:Q18640,MATCH(TRUE,INDEX(Q6506:Q18640="",,),0)-1),"")</f>
        <v>2</v>
      </c>
      <c r="Q6506">
        <v>2</v>
      </c>
      <c r="R6506">
        <f>IF(P6506="","",0)</f>
        <v>0</v>
      </c>
    </row>
    <row r="6507" spans="1:18" x14ac:dyDescent="0.3">
      <c r="A6507" t="s">
        <v>898</v>
      </c>
      <c r="B6507" s="1">
        <v>38839</v>
      </c>
      <c r="C6507" s="2">
        <v>0.41666666666666669</v>
      </c>
      <c r="D6507" t="s">
        <v>924</v>
      </c>
      <c r="E6507" t="s">
        <v>925</v>
      </c>
      <c r="G6507" t="s">
        <v>19</v>
      </c>
      <c r="H6507" t="s">
        <v>95</v>
      </c>
      <c r="I6507" t="s">
        <v>21</v>
      </c>
      <c r="J6507" t="s">
        <v>73</v>
      </c>
      <c r="K6507">
        <v>1524</v>
      </c>
      <c r="L6507">
        <v>28.35</v>
      </c>
      <c r="M6507" t="s">
        <v>211</v>
      </c>
      <c r="N6507">
        <v>30.61</v>
      </c>
      <c r="P6507" cm="1">
        <f t="array" ref="P6507">IF(Q6507&gt;0,INDEX(Q6507:Q18641,MATCH(TRUE,INDEX(Q6507:Q18641="",,),0)-1),"")</f>
        <v>2</v>
      </c>
      <c r="Q6507">
        <v>2</v>
      </c>
      <c r="R6507">
        <f>IF(P6507="","",0)</f>
        <v>0</v>
      </c>
    </row>
    <row r="6508" spans="1:18" x14ac:dyDescent="0.3">
      <c r="A6508" t="s">
        <v>898</v>
      </c>
      <c r="B6508" s="1">
        <v>38839</v>
      </c>
      <c r="C6508" s="2">
        <v>0.41666666666666669</v>
      </c>
      <c r="D6508" t="s">
        <v>924</v>
      </c>
      <c r="E6508" t="s">
        <v>925</v>
      </c>
      <c r="G6508" s="6" t="s">
        <v>88</v>
      </c>
      <c r="H6508" t="s">
        <v>36</v>
      </c>
      <c r="I6508" t="s">
        <v>21</v>
      </c>
      <c r="J6508" t="s">
        <v>73</v>
      </c>
      <c r="K6508">
        <v>265</v>
      </c>
      <c r="L6508">
        <v>34.950000000000003</v>
      </c>
      <c r="M6508" t="s">
        <v>211</v>
      </c>
      <c r="N6508">
        <v>34.950000000000003</v>
      </c>
      <c r="P6508" cm="1">
        <f t="array" ref="P6508">IF(Q6508&gt;0,INDEX(Q6508:Q18642,MATCH(TRUE,INDEX(Q6508:Q18642="",,),0)-1),"")</f>
        <v>2</v>
      </c>
      <c r="Q6508">
        <v>2</v>
      </c>
      <c r="R6508">
        <f>IF(P6508="","",0)</f>
        <v>0</v>
      </c>
    </row>
    <row r="6509" spans="1:18" x14ac:dyDescent="0.3">
      <c r="A6509" t="s">
        <v>898</v>
      </c>
      <c r="B6509" s="1">
        <v>38839</v>
      </c>
      <c r="C6509" s="2">
        <v>0.41666666666666669</v>
      </c>
      <c r="D6509" t="s">
        <v>924</v>
      </c>
      <c r="E6509" t="s">
        <v>925</v>
      </c>
      <c r="G6509" s="6" t="s">
        <v>88</v>
      </c>
      <c r="H6509" t="s">
        <v>20</v>
      </c>
      <c r="I6509" t="s">
        <v>21</v>
      </c>
      <c r="J6509" t="s">
        <v>73</v>
      </c>
      <c r="K6509">
        <v>401</v>
      </c>
      <c r="L6509">
        <v>12.05</v>
      </c>
      <c r="M6509" t="s">
        <v>211</v>
      </c>
      <c r="N6509">
        <v>12.05</v>
      </c>
      <c r="P6509" cm="1">
        <f t="array" ref="P6509">IF(Q6509&gt;0,INDEX(Q6509:Q18643,MATCH(TRUE,INDEX(Q6509:Q18643="",,),0)-1),"")</f>
        <v>2</v>
      </c>
      <c r="Q6509">
        <v>2</v>
      </c>
      <c r="R6509">
        <f>IF(P6509="","",0)</f>
        <v>0</v>
      </c>
    </row>
    <row r="6510" spans="1:18" x14ac:dyDescent="0.3">
      <c r="P6510" t="str" cm="1">
        <f t="array" ref="P6510">IF(Q6510&gt;0,INDEX(Q6510:Q18644,MATCH(TRUE,INDEX(Q6510:Q18644="",,),0)-1),"")</f>
        <v/>
      </c>
      <c r="R6510" t="str">
        <f>IF(P6510="","",0)</f>
        <v/>
      </c>
    </row>
    <row r="6511" spans="1:18" x14ac:dyDescent="0.3">
      <c r="A6511" t="s">
        <v>898</v>
      </c>
      <c r="B6511" s="1">
        <v>38664</v>
      </c>
      <c r="C6511" s="2">
        <v>0.41666666666666669</v>
      </c>
      <c r="D6511" t="s">
        <v>926</v>
      </c>
      <c r="E6511" t="s">
        <v>927</v>
      </c>
      <c r="G6511" t="s">
        <v>19</v>
      </c>
      <c r="H6511" t="s">
        <v>102</v>
      </c>
      <c r="I6511" t="s">
        <v>45</v>
      </c>
      <c r="J6511" t="s">
        <v>93</v>
      </c>
      <c r="K6511">
        <v>45</v>
      </c>
      <c r="L6511">
        <v>539</v>
      </c>
      <c r="M6511" t="s">
        <v>49</v>
      </c>
      <c r="N6511">
        <v>826</v>
      </c>
      <c r="O6511" t="s">
        <v>24</v>
      </c>
      <c r="P6511" cm="1">
        <f t="array" ref="P6511">IF(Q6511&gt;0,INDEX(Q6511:Q18645,MATCH(TRUE,INDEX(Q6511:Q18645="",,),0)-1),"")</f>
        <v>4</v>
      </c>
      <c r="Q6511">
        <f>INT((ROW()-6511)/8)+1</f>
        <v>1</v>
      </c>
      <c r="R6511">
        <f>IF(P6511="","",0)</f>
        <v>0</v>
      </c>
    </row>
    <row r="6512" spans="1:18" x14ac:dyDescent="0.3">
      <c r="A6512" t="s">
        <v>898</v>
      </c>
      <c r="B6512" s="1">
        <v>38664</v>
      </c>
      <c r="C6512" s="2">
        <v>0.41666666666666669</v>
      </c>
      <c r="D6512" t="s">
        <v>926</v>
      </c>
      <c r="E6512" t="s">
        <v>927</v>
      </c>
      <c r="G6512" t="s">
        <v>19</v>
      </c>
      <c r="H6512" t="s">
        <v>72</v>
      </c>
      <c r="I6512" t="s">
        <v>21</v>
      </c>
      <c r="J6512" t="s">
        <v>73</v>
      </c>
      <c r="K6512">
        <v>385</v>
      </c>
      <c r="L6512">
        <v>23.55</v>
      </c>
      <c r="M6512" t="s">
        <v>49</v>
      </c>
      <c r="N6512">
        <v>60</v>
      </c>
      <c r="O6512" t="s">
        <v>24</v>
      </c>
      <c r="P6512" cm="1">
        <f t="array" ref="P6512">IF(Q6512&gt;0,INDEX(Q6512:Q18646,MATCH(TRUE,INDEX(Q6512:Q18646="",,),0)-1),"")</f>
        <v>4</v>
      </c>
      <c r="Q6512">
        <f t="shared" ref="Q6512:Q6542" si="152">INT((ROW()-6511)/8)+1</f>
        <v>1</v>
      </c>
      <c r="R6512">
        <f>IF(P6512="","",0)</f>
        <v>0</v>
      </c>
    </row>
    <row r="6513" spans="1:18" x14ac:dyDescent="0.3">
      <c r="A6513" t="s">
        <v>898</v>
      </c>
      <c r="B6513" s="1">
        <v>38664</v>
      </c>
      <c r="C6513" s="2">
        <v>0.41666666666666669</v>
      </c>
      <c r="D6513" t="s">
        <v>926</v>
      </c>
      <c r="E6513" t="s">
        <v>927</v>
      </c>
      <c r="G6513" s="6" t="s">
        <v>88</v>
      </c>
      <c r="H6513" t="s">
        <v>100</v>
      </c>
      <c r="I6513" t="s">
        <v>45</v>
      </c>
      <c r="J6513" t="s">
        <v>93</v>
      </c>
      <c r="K6513">
        <v>3</v>
      </c>
      <c r="L6513">
        <v>67</v>
      </c>
      <c r="M6513" t="s">
        <v>49</v>
      </c>
      <c r="N6513">
        <v>67</v>
      </c>
      <c r="O6513" t="s">
        <v>24</v>
      </c>
      <c r="P6513" cm="1">
        <f t="array" ref="P6513">IF(Q6513&gt;0,INDEX(Q6513:Q18647,MATCH(TRUE,INDEX(Q6513:Q18647="",,),0)-1),"")</f>
        <v>4</v>
      </c>
      <c r="Q6513">
        <f t="shared" si="152"/>
        <v>1</v>
      </c>
      <c r="R6513">
        <f>IF(P6513="","",0)</f>
        <v>0</v>
      </c>
    </row>
    <row r="6514" spans="1:18" x14ac:dyDescent="0.3">
      <c r="A6514" t="s">
        <v>898</v>
      </c>
      <c r="B6514" s="1">
        <v>38664</v>
      </c>
      <c r="C6514" s="2">
        <v>0.41666666666666669</v>
      </c>
      <c r="D6514" t="s">
        <v>926</v>
      </c>
      <c r="E6514" t="s">
        <v>927</v>
      </c>
      <c r="G6514" s="6" t="s">
        <v>88</v>
      </c>
      <c r="H6514" t="s">
        <v>279</v>
      </c>
      <c r="I6514" t="s">
        <v>45</v>
      </c>
      <c r="J6514" t="s">
        <v>93</v>
      </c>
      <c r="K6514">
        <v>25</v>
      </c>
      <c r="L6514">
        <v>63</v>
      </c>
      <c r="M6514" t="s">
        <v>49</v>
      </c>
      <c r="N6514">
        <v>63</v>
      </c>
      <c r="O6514" t="s">
        <v>24</v>
      </c>
      <c r="P6514" cm="1">
        <f t="array" ref="P6514">IF(Q6514&gt;0,INDEX(Q6514:Q18648,MATCH(TRUE,INDEX(Q6514:Q18648="",,),0)-1),"")</f>
        <v>4</v>
      </c>
      <c r="Q6514">
        <f t="shared" si="152"/>
        <v>1</v>
      </c>
      <c r="R6514">
        <f>IF(P6514="","",0)</f>
        <v>0</v>
      </c>
    </row>
    <row r="6515" spans="1:18" x14ac:dyDescent="0.3">
      <c r="A6515" t="s">
        <v>898</v>
      </c>
      <c r="B6515" s="1">
        <v>38664</v>
      </c>
      <c r="C6515" s="2">
        <v>0.41666666666666669</v>
      </c>
      <c r="D6515" t="s">
        <v>926</v>
      </c>
      <c r="E6515" t="s">
        <v>927</v>
      </c>
      <c r="G6515" s="6" t="s">
        <v>88</v>
      </c>
      <c r="H6515" t="s">
        <v>232</v>
      </c>
      <c r="I6515" t="s">
        <v>45</v>
      </c>
      <c r="J6515" t="s">
        <v>93</v>
      </c>
      <c r="K6515">
        <v>11</v>
      </c>
      <c r="L6515">
        <v>28</v>
      </c>
      <c r="M6515" t="s">
        <v>49</v>
      </c>
      <c r="N6515">
        <v>28</v>
      </c>
      <c r="O6515" t="s">
        <v>24</v>
      </c>
      <c r="P6515" cm="1">
        <f t="array" ref="P6515">IF(Q6515&gt;0,INDEX(Q6515:Q18649,MATCH(TRUE,INDEX(Q6515:Q18649="",,),0)-1),"")</f>
        <v>4</v>
      </c>
      <c r="Q6515">
        <f t="shared" si="152"/>
        <v>1</v>
      </c>
      <c r="R6515">
        <f>IF(P6515="","",0)</f>
        <v>0</v>
      </c>
    </row>
    <row r="6516" spans="1:18" x14ac:dyDescent="0.3">
      <c r="A6516" t="s">
        <v>898</v>
      </c>
      <c r="B6516" s="1">
        <v>38664</v>
      </c>
      <c r="C6516" s="2">
        <v>0.41666666666666669</v>
      </c>
      <c r="D6516" t="s">
        <v>926</v>
      </c>
      <c r="E6516" t="s">
        <v>927</v>
      </c>
      <c r="G6516" s="6" t="s">
        <v>88</v>
      </c>
      <c r="H6516" t="s">
        <v>36</v>
      </c>
      <c r="I6516" t="s">
        <v>45</v>
      </c>
      <c r="J6516" t="s">
        <v>93</v>
      </c>
      <c r="K6516">
        <v>3</v>
      </c>
      <c r="L6516">
        <v>86</v>
      </c>
      <c r="M6516" t="s">
        <v>49</v>
      </c>
      <c r="N6516">
        <v>86</v>
      </c>
      <c r="O6516" t="s">
        <v>24</v>
      </c>
      <c r="P6516" cm="1">
        <f t="array" ref="P6516">IF(Q6516&gt;0,INDEX(Q6516:Q18650,MATCH(TRUE,INDEX(Q6516:Q18650="",,),0)-1),"")</f>
        <v>4</v>
      </c>
      <c r="Q6516">
        <f t="shared" si="152"/>
        <v>1</v>
      </c>
      <c r="R6516">
        <f>IF(P6516="","",0)</f>
        <v>0</v>
      </c>
    </row>
    <row r="6517" spans="1:18" x14ac:dyDescent="0.3">
      <c r="A6517" t="s">
        <v>898</v>
      </c>
      <c r="B6517" s="1">
        <v>38664</v>
      </c>
      <c r="C6517" s="2">
        <v>0.41666666666666669</v>
      </c>
      <c r="D6517" t="s">
        <v>926</v>
      </c>
      <c r="E6517" t="s">
        <v>927</v>
      </c>
      <c r="G6517" s="6" t="s">
        <v>88</v>
      </c>
      <c r="H6517" t="s">
        <v>200</v>
      </c>
      <c r="I6517" t="s">
        <v>45</v>
      </c>
      <c r="J6517" t="s">
        <v>93</v>
      </c>
      <c r="K6517">
        <v>13</v>
      </c>
      <c r="L6517">
        <v>184</v>
      </c>
      <c r="M6517" t="s">
        <v>49</v>
      </c>
      <c r="N6517">
        <v>184</v>
      </c>
      <c r="O6517" t="s">
        <v>24</v>
      </c>
      <c r="P6517" cm="1">
        <f t="array" ref="P6517">IF(Q6517&gt;0,INDEX(Q6517:Q18651,MATCH(TRUE,INDEX(Q6517:Q18651="",,),0)-1),"")</f>
        <v>4</v>
      </c>
      <c r="Q6517">
        <f t="shared" si="152"/>
        <v>1</v>
      </c>
      <c r="R6517">
        <f>IF(P6517="","",0)</f>
        <v>0</v>
      </c>
    </row>
    <row r="6518" spans="1:18" x14ac:dyDescent="0.3">
      <c r="A6518" t="s">
        <v>898</v>
      </c>
      <c r="B6518" s="1">
        <v>38664</v>
      </c>
      <c r="C6518" s="2">
        <v>0.41666666666666669</v>
      </c>
      <c r="D6518" t="s">
        <v>926</v>
      </c>
      <c r="E6518" t="s">
        <v>927</v>
      </c>
      <c r="G6518" s="6" t="s">
        <v>88</v>
      </c>
      <c r="H6518" t="s">
        <v>36</v>
      </c>
      <c r="I6518" t="s">
        <v>21</v>
      </c>
      <c r="J6518" t="s">
        <v>73</v>
      </c>
      <c r="K6518">
        <v>48</v>
      </c>
      <c r="L6518">
        <v>27.1</v>
      </c>
      <c r="M6518" t="s">
        <v>49</v>
      </c>
      <c r="N6518">
        <v>27.1</v>
      </c>
      <c r="O6518" t="s">
        <v>24</v>
      </c>
      <c r="P6518" cm="1">
        <f t="array" ref="P6518">IF(Q6518&gt;0,INDEX(Q6518:Q18652,MATCH(TRUE,INDEX(Q6518:Q18652="",,),0)-1),"")</f>
        <v>4</v>
      </c>
      <c r="Q6518">
        <f t="shared" si="152"/>
        <v>1</v>
      </c>
      <c r="R6518">
        <f>IF(P6518="","",0)</f>
        <v>0</v>
      </c>
    </row>
    <row r="6519" spans="1:18" x14ac:dyDescent="0.3">
      <c r="A6519" t="s">
        <v>898</v>
      </c>
      <c r="B6519" s="1">
        <v>38664</v>
      </c>
      <c r="C6519" s="2">
        <v>0.41666666666666669</v>
      </c>
      <c r="D6519" t="s">
        <v>926</v>
      </c>
      <c r="E6519" t="s">
        <v>927</v>
      </c>
      <c r="G6519" t="s">
        <v>19</v>
      </c>
      <c r="H6519" t="s">
        <v>102</v>
      </c>
      <c r="I6519" t="s">
        <v>45</v>
      </c>
      <c r="J6519" t="s">
        <v>93</v>
      </c>
      <c r="K6519">
        <v>45</v>
      </c>
      <c r="L6519">
        <v>539</v>
      </c>
      <c r="M6519" t="s">
        <v>901</v>
      </c>
      <c r="N6519">
        <v>1000</v>
      </c>
      <c r="P6519" cm="1">
        <f t="array" ref="P6519">IF(Q6519&gt;0,INDEX(Q6519:Q18653,MATCH(TRUE,INDEX(Q6519:Q18653="",,),0)-1),"")</f>
        <v>4</v>
      </c>
      <c r="Q6519">
        <f t="shared" si="152"/>
        <v>2</v>
      </c>
      <c r="R6519">
        <f>IF(P6519="","",0)</f>
        <v>0</v>
      </c>
    </row>
    <row r="6520" spans="1:18" x14ac:dyDescent="0.3">
      <c r="A6520" t="s">
        <v>898</v>
      </c>
      <c r="B6520" s="1">
        <v>38664</v>
      </c>
      <c r="C6520" s="2">
        <v>0.41666666666666669</v>
      </c>
      <c r="D6520" t="s">
        <v>926</v>
      </c>
      <c r="E6520" t="s">
        <v>927</v>
      </c>
      <c r="G6520" t="s">
        <v>19</v>
      </c>
      <c r="H6520" t="s">
        <v>72</v>
      </c>
      <c r="I6520" t="s">
        <v>21</v>
      </c>
      <c r="J6520" t="s">
        <v>73</v>
      </c>
      <c r="K6520">
        <v>385</v>
      </c>
      <c r="L6520">
        <v>23.55</v>
      </c>
      <c r="M6520" t="s">
        <v>901</v>
      </c>
      <c r="N6520">
        <v>23.55</v>
      </c>
      <c r="P6520" cm="1">
        <f t="array" ref="P6520">IF(Q6520&gt;0,INDEX(Q6520:Q18654,MATCH(TRUE,INDEX(Q6520:Q18654="",,),0)-1),"")</f>
        <v>4</v>
      </c>
      <c r="Q6520">
        <f t="shared" si="152"/>
        <v>2</v>
      </c>
      <c r="R6520">
        <f>IF(P6520="","",0)</f>
        <v>0</v>
      </c>
    </row>
    <row r="6521" spans="1:18" x14ac:dyDescent="0.3">
      <c r="A6521" t="s">
        <v>898</v>
      </c>
      <c r="B6521" s="1">
        <v>38664</v>
      </c>
      <c r="C6521" s="2">
        <v>0.41666666666666669</v>
      </c>
      <c r="D6521" t="s">
        <v>926</v>
      </c>
      <c r="E6521" t="s">
        <v>927</v>
      </c>
      <c r="G6521" s="6" t="s">
        <v>88</v>
      </c>
      <c r="H6521" t="s">
        <v>100</v>
      </c>
      <c r="I6521" t="s">
        <v>45</v>
      </c>
      <c r="J6521" t="s">
        <v>93</v>
      </c>
      <c r="K6521">
        <v>3</v>
      </c>
      <c r="L6521">
        <v>67</v>
      </c>
      <c r="M6521" t="s">
        <v>901</v>
      </c>
      <c r="N6521">
        <v>67</v>
      </c>
      <c r="P6521" cm="1">
        <f t="array" ref="P6521">IF(Q6521&gt;0,INDEX(Q6521:Q18655,MATCH(TRUE,INDEX(Q6521:Q18655="",,),0)-1),"")</f>
        <v>4</v>
      </c>
      <c r="Q6521">
        <f t="shared" si="152"/>
        <v>2</v>
      </c>
      <c r="R6521">
        <f>IF(P6521="","",0)</f>
        <v>0</v>
      </c>
    </row>
    <row r="6522" spans="1:18" x14ac:dyDescent="0.3">
      <c r="A6522" t="s">
        <v>898</v>
      </c>
      <c r="B6522" s="1">
        <v>38664</v>
      </c>
      <c r="C6522" s="2">
        <v>0.41666666666666669</v>
      </c>
      <c r="D6522" t="s">
        <v>926</v>
      </c>
      <c r="E6522" t="s">
        <v>927</v>
      </c>
      <c r="G6522" s="6" t="s">
        <v>88</v>
      </c>
      <c r="H6522" t="s">
        <v>279</v>
      </c>
      <c r="I6522" t="s">
        <v>45</v>
      </c>
      <c r="J6522" t="s">
        <v>93</v>
      </c>
      <c r="K6522">
        <v>25</v>
      </c>
      <c r="L6522">
        <v>63</v>
      </c>
      <c r="M6522" t="s">
        <v>901</v>
      </c>
      <c r="N6522">
        <v>63</v>
      </c>
      <c r="P6522" cm="1">
        <f t="array" ref="P6522">IF(Q6522&gt;0,INDEX(Q6522:Q18656,MATCH(TRUE,INDEX(Q6522:Q18656="",,),0)-1),"")</f>
        <v>4</v>
      </c>
      <c r="Q6522">
        <f t="shared" si="152"/>
        <v>2</v>
      </c>
      <c r="R6522">
        <f>IF(P6522="","",0)</f>
        <v>0</v>
      </c>
    </row>
    <row r="6523" spans="1:18" x14ac:dyDescent="0.3">
      <c r="A6523" t="s">
        <v>898</v>
      </c>
      <c r="B6523" s="1">
        <v>38664</v>
      </c>
      <c r="C6523" s="2">
        <v>0.41666666666666669</v>
      </c>
      <c r="D6523" t="s">
        <v>926</v>
      </c>
      <c r="E6523" t="s">
        <v>927</v>
      </c>
      <c r="G6523" s="6" t="s">
        <v>88</v>
      </c>
      <c r="H6523" t="s">
        <v>232</v>
      </c>
      <c r="I6523" t="s">
        <v>45</v>
      </c>
      <c r="J6523" t="s">
        <v>93</v>
      </c>
      <c r="K6523">
        <v>11</v>
      </c>
      <c r="L6523">
        <v>28</v>
      </c>
      <c r="M6523" t="s">
        <v>901</v>
      </c>
      <c r="N6523">
        <v>28</v>
      </c>
      <c r="P6523" cm="1">
        <f t="array" ref="P6523">IF(Q6523&gt;0,INDEX(Q6523:Q18657,MATCH(TRUE,INDEX(Q6523:Q18657="",,),0)-1),"")</f>
        <v>4</v>
      </c>
      <c r="Q6523">
        <f t="shared" si="152"/>
        <v>2</v>
      </c>
      <c r="R6523">
        <f>IF(P6523="","",0)</f>
        <v>0</v>
      </c>
    </row>
    <row r="6524" spans="1:18" x14ac:dyDescent="0.3">
      <c r="A6524" t="s">
        <v>898</v>
      </c>
      <c r="B6524" s="1">
        <v>38664</v>
      </c>
      <c r="C6524" s="2">
        <v>0.41666666666666669</v>
      </c>
      <c r="D6524" t="s">
        <v>926</v>
      </c>
      <c r="E6524" t="s">
        <v>927</v>
      </c>
      <c r="G6524" s="6" t="s">
        <v>88</v>
      </c>
      <c r="H6524" t="s">
        <v>36</v>
      </c>
      <c r="I6524" t="s">
        <v>45</v>
      </c>
      <c r="J6524" t="s">
        <v>93</v>
      </c>
      <c r="K6524">
        <v>3</v>
      </c>
      <c r="L6524">
        <v>86</v>
      </c>
      <c r="M6524" t="s">
        <v>901</v>
      </c>
      <c r="N6524">
        <v>86</v>
      </c>
      <c r="P6524" cm="1">
        <f t="array" ref="P6524">IF(Q6524&gt;0,INDEX(Q6524:Q18658,MATCH(TRUE,INDEX(Q6524:Q18658="",,),0)-1),"")</f>
        <v>4</v>
      </c>
      <c r="Q6524">
        <f t="shared" si="152"/>
        <v>2</v>
      </c>
      <c r="R6524">
        <f>IF(P6524="","",0)</f>
        <v>0</v>
      </c>
    </row>
    <row r="6525" spans="1:18" x14ac:dyDescent="0.3">
      <c r="A6525" t="s">
        <v>898</v>
      </c>
      <c r="B6525" s="1">
        <v>38664</v>
      </c>
      <c r="C6525" s="2">
        <v>0.41666666666666669</v>
      </c>
      <c r="D6525" t="s">
        <v>926</v>
      </c>
      <c r="E6525" t="s">
        <v>927</v>
      </c>
      <c r="G6525" s="6" t="s">
        <v>88</v>
      </c>
      <c r="H6525" t="s">
        <v>200</v>
      </c>
      <c r="I6525" t="s">
        <v>45</v>
      </c>
      <c r="J6525" t="s">
        <v>93</v>
      </c>
      <c r="K6525">
        <v>13</v>
      </c>
      <c r="L6525">
        <v>184</v>
      </c>
      <c r="M6525" t="s">
        <v>901</v>
      </c>
      <c r="N6525">
        <v>184</v>
      </c>
      <c r="P6525" cm="1">
        <f t="array" ref="P6525">IF(Q6525&gt;0,INDEX(Q6525:Q18659,MATCH(TRUE,INDEX(Q6525:Q18659="",,),0)-1),"")</f>
        <v>4</v>
      </c>
      <c r="Q6525">
        <f t="shared" si="152"/>
        <v>2</v>
      </c>
      <c r="R6525">
        <f>IF(P6525="","",0)</f>
        <v>0</v>
      </c>
    </row>
    <row r="6526" spans="1:18" x14ac:dyDescent="0.3">
      <c r="A6526" t="s">
        <v>898</v>
      </c>
      <c r="B6526" s="1">
        <v>38664</v>
      </c>
      <c r="C6526" s="2">
        <v>0.41666666666666669</v>
      </c>
      <c r="D6526" t="s">
        <v>926</v>
      </c>
      <c r="E6526" t="s">
        <v>927</v>
      </c>
      <c r="G6526" s="6" t="s">
        <v>88</v>
      </c>
      <c r="H6526" t="s">
        <v>36</v>
      </c>
      <c r="I6526" t="s">
        <v>21</v>
      </c>
      <c r="J6526" t="s">
        <v>73</v>
      </c>
      <c r="K6526">
        <v>48</v>
      </c>
      <c r="L6526">
        <v>27.1</v>
      </c>
      <c r="M6526" t="s">
        <v>901</v>
      </c>
      <c r="N6526">
        <v>27.1</v>
      </c>
      <c r="P6526" cm="1">
        <f t="array" ref="P6526">IF(Q6526&gt;0,INDEX(Q6526:Q18660,MATCH(TRUE,INDEX(Q6526:Q18660="",,),0)-1),"")</f>
        <v>4</v>
      </c>
      <c r="Q6526">
        <f t="shared" si="152"/>
        <v>2</v>
      </c>
      <c r="R6526">
        <f>IF(P6526="","",0)</f>
        <v>0</v>
      </c>
    </row>
    <row r="6527" spans="1:18" x14ac:dyDescent="0.3">
      <c r="A6527" t="s">
        <v>898</v>
      </c>
      <c r="B6527" s="1">
        <v>38664</v>
      </c>
      <c r="C6527" s="2">
        <v>0.41666666666666669</v>
      </c>
      <c r="D6527" t="s">
        <v>926</v>
      </c>
      <c r="E6527" t="s">
        <v>927</v>
      </c>
      <c r="G6527" t="s">
        <v>19</v>
      </c>
      <c r="H6527" t="s">
        <v>102</v>
      </c>
      <c r="I6527" t="s">
        <v>45</v>
      </c>
      <c r="J6527" t="s">
        <v>93</v>
      </c>
      <c r="K6527">
        <v>45</v>
      </c>
      <c r="L6527">
        <v>539</v>
      </c>
      <c r="M6527" t="s">
        <v>203</v>
      </c>
      <c r="N6527">
        <v>780</v>
      </c>
      <c r="P6527" cm="1">
        <f t="array" ref="P6527">IF(Q6527&gt;0,INDEX(Q6527:Q18661,MATCH(TRUE,INDEX(Q6527:Q18661="",,),0)-1),"")</f>
        <v>4</v>
      </c>
      <c r="Q6527">
        <f t="shared" si="152"/>
        <v>3</v>
      </c>
      <c r="R6527">
        <f>IF(P6527="","",0)</f>
        <v>0</v>
      </c>
    </row>
    <row r="6528" spans="1:18" x14ac:dyDescent="0.3">
      <c r="A6528" t="s">
        <v>898</v>
      </c>
      <c r="B6528" s="1">
        <v>38664</v>
      </c>
      <c r="C6528" s="2">
        <v>0.41666666666666669</v>
      </c>
      <c r="D6528" t="s">
        <v>926</v>
      </c>
      <c r="E6528" t="s">
        <v>927</v>
      </c>
      <c r="G6528" t="s">
        <v>19</v>
      </c>
      <c r="H6528" t="s">
        <v>72</v>
      </c>
      <c r="I6528" t="s">
        <v>21</v>
      </c>
      <c r="J6528" t="s">
        <v>73</v>
      </c>
      <c r="K6528">
        <v>385</v>
      </c>
      <c r="L6528">
        <v>23.55</v>
      </c>
      <c r="M6528" t="s">
        <v>203</v>
      </c>
      <c r="N6528">
        <v>23.55</v>
      </c>
      <c r="P6528" cm="1">
        <f t="array" ref="P6528">IF(Q6528&gt;0,INDEX(Q6528:Q18662,MATCH(TRUE,INDEX(Q6528:Q18662="",,),0)-1),"")</f>
        <v>4</v>
      </c>
      <c r="Q6528">
        <f t="shared" si="152"/>
        <v>3</v>
      </c>
      <c r="R6528">
        <f>IF(P6528="","",0)</f>
        <v>0</v>
      </c>
    </row>
    <row r="6529" spans="1:18" x14ac:dyDescent="0.3">
      <c r="A6529" t="s">
        <v>898</v>
      </c>
      <c r="B6529" s="1">
        <v>38664</v>
      </c>
      <c r="C6529" s="2">
        <v>0.41666666666666669</v>
      </c>
      <c r="D6529" t="s">
        <v>926</v>
      </c>
      <c r="E6529" t="s">
        <v>927</v>
      </c>
      <c r="G6529" s="6" t="s">
        <v>88</v>
      </c>
      <c r="H6529" t="s">
        <v>100</v>
      </c>
      <c r="I6529" t="s">
        <v>45</v>
      </c>
      <c r="J6529" t="s">
        <v>93</v>
      </c>
      <c r="K6529">
        <v>3</v>
      </c>
      <c r="L6529">
        <v>67</v>
      </c>
      <c r="M6529" t="s">
        <v>203</v>
      </c>
      <c r="N6529">
        <v>67</v>
      </c>
      <c r="P6529" cm="1">
        <f t="array" ref="P6529">IF(Q6529&gt;0,INDEX(Q6529:Q18663,MATCH(TRUE,INDEX(Q6529:Q18663="",,),0)-1),"")</f>
        <v>4</v>
      </c>
      <c r="Q6529">
        <f t="shared" si="152"/>
        <v>3</v>
      </c>
      <c r="R6529">
        <f>IF(P6529="","",0)</f>
        <v>0</v>
      </c>
    </row>
    <row r="6530" spans="1:18" x14ac:dyDescent="0.3">
      <c r="A6530" t="s">
        <v>898</v>
      </c>
      <c r="B6530" s="1">
        <v>38664</v>
      </c>
      <c r="C6530" s="2">
        <v>0.41666666666666669</v>
      </c>
      <c r="D6530" t="s">
        <v>926</v>
      </c>
      <c r="E6530" t="s">
        <v>927</v>
      </c>
      <c r="G6530" s="6" t="s">
        <v>88</v>
      </c>
      <c r="H6530" t="s">
        <v>279</v>
      </c>
      <c r="I6530" t="s">
        <v>45</v>
      </c>
      <c r="J6530" t="s">
        <v>93</v>
      </c>
      <c r="K6530">
        <v>25</v>
      </c>
      <c r="L6530">
        <v>63</v>
      </c>
      <c r="M6530" t="s">
        <v>203</v>
      </c>
      <c r="N6530">
        <v>63</v>
      </c>
      <c r="P6530" cm="1">
        <f t="array" ref="P6530">IF(Q6530&gt;0,INDEX(Q6530:Q18664,MATCH(TRUE,INDEX(Q6530:Q18664="",,),0)-1),"")</f>
        <v>4</v>
      </c>
      <c r="Q6530">
        <f t="shared" si="152"/>
        <v>3</v>
      </c>
      <c r="R6530">
        <f>IF(P6530="","",0)</f>
        <v>0</v>
      </c>
    </row>
    <row r="6531" spans="1:18" x14ac:dyDescent="0.3">
      <c r="A6531" t="s">
        <v>898</v>
      </c>
      <c r="B6531" s="1">
        <v>38664</v>
      </c>
      <c r="C6531" s="2">
        <v>0.41666666666666669</v>
      </c>
      <c r="D6531" t="s">
        <v>926</v>
      </c>
      <c r="E6531" t="s">
        <v>927</v>
      </c>
      <c r="G6531" s="6" t="s">
        <v>88</v>
      </c>
      <c r="H6531" t="s">
        <v>232</v>
      </c>
      <c r="I6531" t="s">
        <v>45</v>
      </c>
      <c r="J6531" t="s">
        <v>93</v>
      </c>
      <c r="K6531">
        <v>11</v>
      </c>
      <c r="L6531">
        <v>28</v>
      </c>
      <c r="M6531" t="s">
        <v>203</v>
      </c>
      <c r="N6531">
        <v>28</v>
      </c>
      <c r="P6531" cm="1">
        <f t="array" ref="P6531">IF(Q6531&gt;0,INDEX(Q6531:Q18665,MATCH(TRUE,INDEX(Q6531:Q18665="",,),0)-1),"")</f>
        <v>4</v>
      </c>
      <c r="Q6531">
        <f t="shared" si="152"/>
        <v>3</v>
      </c>
      <c r="R6531">
        <f>IF(P6531="","",0)</f>
        <v>0</v>
      </c>
    </row>
    <row r="6532" spans="1:18" x14ac:dyDescent="0.3">
      <c r="A6532" t="s">
        <v>898</v>
      </c>
      <c r="B6532" s="1">
        <v>38664</v>
      </c>
      <c r="C6532" s="2">
        <v>0.41666666666666669</v>
      </c>
      <c r="D6532" t="s">
        <v>926</v>
      </c>
      <c r="E6532" t="s">
        <v>927</v>
      </c>
      <c r="G6532" s="6" t="s">
        <v>88</v>
      </c>
      <c r="H6532" t="s">
        <v>36</v>
      </c>
      <c r="I6532" t="s">
        <v>45</v>
      </c>
      <c r="J6532" t="s">
        <v>93</v>
      </c>
      <c r="K6532">
        <v>3</v>
      </c>
      <c r="L6532">
        <v>86</v>
      </c>
      <c r="M6532" t="s">
        <v>203</v>
      </c>
      <c r="N6532">
        <v>86</v>
      </c>
      <c r="P6532" cm="1">
        <f t="array" ref="P6532">IF(Q6532&gt;0,INDEX(Q6532:Q18666,MATCH(TRUE,INDEX(Q6532:Q18666="",,),0)-1),"")</f>
        <v>4</v>
      </c>
      <c r="Q6532">
        <f t="shared" si="152"/>
        <v>3</v>
      </c>
      <c r="R6532">
        <f>IF(P6532="","",0)</f>
        <v>0</v>
      </c>
    </row>
    <row r="6533" spans="1:18" x14ac:dyDescent="0.3">
      <c r="A6533" t="s">
        <v>898</v>
      </c>
      <c r="B6533" s="1">
        <v>38664</v>
      </c>
      <c r="C6533" s="2">
        <v>0.41666666666666669</v>
      </c>
      <c r="D6533" t="s">
        <v>926</v>
      </c>
      <c r="E6533" t="s">
        <v>927</v>
      </c>
      <c r="G6533" s="6" t="s">
        <v>88</v>
      </c>
      <c r="H6533" t="s">
        <v>200</v>
      </c>
      <c r="I6533" t="s">
        <v>45</v>
      </c>
      <c r="J6533" t="s">
        <v>93</v>
      </c>
      <c r="K6533">
        <v>13</v>
      </c>
      <c r="L6533">
        <v>184</v>
      </c>
      <c r="M6533" t="s">
        <v>203</v>
      </c>
      <c r="N6533">
        <v>184</v>
      </c>
      <c r="P6533" cm="1">
        <f t="array" ref="P6533">IF(Q6533&gt;0,INDEX(Q6533:Q18667,MATCH(TRUE,INDEX(Q6533:Q18667="",,),0)-1),"")</f>
        <v>4</v>
      </c>
      <c r="Q6533">
        <f t="shared" si="152"/>
        <v>3</v>
      </c>
      <c r="R6533">
        <f>IF(P6533="","",0)</f>
        <v>0</v>
      </c>
    </row>
    <row r="6534" spans="1:18" x14ac:dyDescent="0.3">
      <c r="A6534" t="s">
        <v>898</v>
      </c>
      <c r="B6534" s="1">
        <v>38664</v>
      </c>
      <c r="C6534" s="2">
        <v>0.41666666666666669</v>
      </c>
      <c r="D6534" t="s">
        <v>926</v>
      </c>
      <c r="E6534" t="s">
        <v>927</v>
      </c>
      <c r="G6534" s="6" t="s">
        <v>88</v>
      </c>
      <c r="H6534" t="s">
        <v>36</v>
      </c>
      <c r="I6534" t="s">
        <v>21</v>
      </c>
      <c r="J6534" t="s">
        <v>73</v>
      </c>
      <c r="K6534">
        <v>48</v>
      </c>
      <c r="L6534">
        <v>27.1</v>
      </c>
      <c r="M6534" t="s">
        <v>203</v>
      </c>
      <c r="N6534">
        <v>27.1</v>
      </c>
      <c r="P6534" cm="1">
        <f t="array" ref="P6534">IF(Q6534&gt;0,INDEX(Q6534:Q18668,MATCH(TRUE,INDEX(Q6534:Q18668="",,),0)-1),"")</f>
        <v>4</v>
      </c>
      <c r="Q6534">
        <f t="shared" si="152"/>
        <v>3</v>
      </c>
      <c r="R6534">
        <f>IF(P6534="","",0)</f>
        <v>0</v>
      </c>
    </row>
    <row r="6535" spans="1:18" x14ac:dyDescent="0.3">
      <c r="A6535" t="s">
        <v>898</v>
      </c>
      <c r="B6535" s="1">
        <v>38664</v>
      </c>
      <c r="C6535" s="2">
        <v>0.41666666666666669</v>
      </c>
      <c r="D6535" t="s">
        <v>926</v>
      </c>
      <c r="E6535" t="s">
        <v>927</v>
      </c>
      <c r="G6535" t="s">
        <v>19</v>
      </c>
      <c r="H6535" t="s">
        <v>102</v>
      </c>
      <c r="I6535" t="s">
        <v>45</v>
      </c>
      <c r="J6535" t="s">
        <v>93</v>
      </c>
      <c r="K6535">
        <v>45</v>
      </c>
      <c r="L6535">
        <v>539</v>
      </c>
      <c r="M6535" t="s">
        <v>99</v>
      </c>
      <c r="N6535">
        <v>659.85</v>
      </c>
      <c r="P6535" cm="1">
        <f t="array" ref="P6535">IF(Q6535&gt;0,INDEX(Q6535:Q18669,MATCH(TRUE,INDEX(Q6535:Q18669="",,),0)-1),"")</f>
        <v>4</v>
      </c>
      <c r="Q6535">
        <f t="shared" si="152"/>
        <v>4</v>
      </c>
      <c r="R6535">
        <f>IF(P6535="","",0)</f>
        <v>0</v>
      </c>
    </row>
    <row r="6536" spans="1:18" x14ac:dyDescent="0.3">
      <c r="A6536" t="s">
        <v>898</v>
      </c>
      <c r="B6536" s="1">
        <v>38664</v>
      </c>
      <c r="C6536" s="2">
        <v>0.41666666666666669</v>
      </c>
      <c r="D6536" t="s">
        <v>926</v>
      </c>
      <c r="E6536" t="s">
        <v>927</v>
      </c>
      <c r="G6536" t="s">
        <v>19</v>
      </c>
      <c r="H6536" t="s">
        <v>72</v>
      </c>
      <c r="I6536" t="s">
        <v>21</v>
      </c>
      <c r="J6536" t="s">
        <v>73</v>
      </c>
      <c r="K6536">
        <v>385</v>
      </c>
      <c r="L6536">
        <v>23.55</v>
      </c>
      <c r="M6536" t="s">
        <v>99</v>
      </c>
      <c r="N6536">
        <v>23.55</v>
      </c>
      <c r="P6536" cm="1">
        <f t="array" ref="P6536">IF(Q6536&gt;0,INDEX(Q6536:Q18670,MATCH(TRUE,INDEX(Q6536:Q18670="",,),0)-1),"")</f>
        <v>4</v>
      </c>
      <c r="Q6536">
        <f t="shared" si="152"/>
        <v>4</v>
      </c>
      <c r="R6536">
        <f>IF(P6536="","",0)</f>
        <v>0</v>
      </c>
    </row>
    <row r="6537" spans="1:18" x14ac:dyDescent="0.3">
      <c r="A6537" t="s">
        <v>898</v>
      </c>
      <c r="B6537" s="1">
        <v>38664</v>
      </c>
      <c r="C6537" s="2">
        <v>0.41666666666666669</v>
      </c>
      <c r="D6537" t="s">
        <v>926</v>
      </c>
      <c r="E6537" t="s">
        <v>927</v>
      </c>
      <c r="G6537" s="6" t="s">
        <v>88</v>
      </c>
      <c r="H6537" t="s">
        <v>100</v>
      </c>
      <c r="I6537" t="s">
        <v>45</v>
      </c>
      <c r="J6537" t="s">
        <v>93</v>
      </c>
      <c r="K6537">
        <v>3</v>
      </c>
      <c r="L6537">
        <v>67</v>
      </c>
      <c r="M6537" t="s">
        <v>99</v>
      </c>
      <c r="N6537">
        <v>67</v>
      </c>
      <c r="P6537" cm="1">
        <f t="array" ref="P6537">IF(Q6537&gt;0,INDEX(Q6537:Q18671,MATCH(TRUE,INDEX(Q6537:Q18671="",,),0)-1),"")</f>
        <v>4</v>
      </c>
      <c r="Q6537">
        <f t="shared" si="152"/>
        <v>4</v>
      </c>
      <c r="R6537">
        <f>IF(P6537="","",0)</f>
        <v>0</v>
      </c>
    </row>
    <row r="6538" spans="1:18" x14ac:dyDescent="0.3">
      <c r="A6538" t="s">
        <v>898</v>
      </c>
      <c r="B6538" s="1">
        <v>38664</v>
      </c>
      <c r="C6538" s="2">
        <v>0.41666666666666669</v>
      </c>
      <c r="D6538" t="s">
        <v>926</v>
      </c>
      <c r="E6538" t="s">
        <v>927</v>
      </c>
      <c r="G6538" s="6" t="s">
        <v>88</v>
      </c>
      <c r="H6538" t="s">
        <v>279</v>
      </c>
      <c r="I6538" t="s">
        <v>45</v>
      </c>
      <c r="J6538" t="s">
        <v>93</v>
      </c>
      <c r="K6538">
        <v>25</v>
      </c>
      <c r="L6538">
        <v>63</v>
      </c>
      <c r="M6538" t="s">
        <v>99</v>
      </c>
      <c r="N6538">
        <v>63</v>
      </c>
      <c r="P6538" cm="1">
        <f t="array" ref="P6538">IF(Q6538&gt;0,INDEX(Q6538:Q18672,MATCH(TRUE,INDEX(Q6538:Q18672="",,),0)-1),"")</f>
        <v>4</v>
      </c>
      <c r="Q6538">
        <f t="shared" si="152"/>
        <v>4</v>
      </c>
      <c r="R6538">
        <f>IF(P6538="","",0)</f>
        <v>0</v>
      </c>
    </row>
    <row r="6539" spans="1:18" x14ac:dyDescent="0.3">
      <c r="A6539" t="s">
        <v>898</v>
      </c>
      <c r="B6539" s="1">
        <v>38664</v>
      </c>
      <c r="C6539" s="2">
        <v>0.41666666666666669</v>
      </c>
      <c r="D6539" t="s">
        <v>926</v>
      </c>
      <c r="E6539" t="s">
        <v>927</v>
      </c>
      <c r="G6539" s="6" t="s">
        <v>88</v>
      </c>
      <c r="H6539" t="s">
        <v>232</v>
      </c>
      <c r="I6539" t="s">
        <v>45</v>
      </c>
      <c r="J6539" t="s">
        <v>93</v>
      </c>
      <c r="K6539">
        <v>11</v>
      </c>
      <c r="L6539">
        <v>28</v>
      </c>
      <c r="M6539" t="s">
        <v>99</v>
      </c>
      <c r="N6539">
        <v>28</v>
      </c>
      <c r="P6539" cm="1">
        <f t="array" ref="P6539">IF(Q6539&gt;0,INDEX(Q6539:Q18673,MATCH(TRUE,INDEX(Q6539:Q18673="",,),0)-1),"")</f>
        <v>4</v>
      </c>
      <c r="Q6539">
        <f t="shared" si="152"/>
        <v>4</v>
      </c>
      <c r="R6539">
        <f>IF(P6539="","",0)</f>
        <v>0</v>
      </c>
    </row>
    <row r="6540" spans="1:18" x14ac:dyDescent="0.3">
      <c r="A6540" t="s">
        <v>898</v>
      </c>
      <c r="B6540" s="1">
        <v>38664</v>
      </c>
      <c r="C6540" s="2">
        <v>0.41666666666666669</v>
      </c>
      <c r="D6540" t="s">
        <v>926</v>
      </c>
      <c r="E6540" t="s">
        <v>927</v>
      </c>
      <c r="G6540" s="6" t="s">
        <v>88</v>
      </c>
      <c r="H6540" t="s">
        <v>36</v>
      </c>
      <c r="I6540" t="s">
        <v>45</v>
      </c>
      <c r="J6540" t="s">
        <v>93</v>
      </c>
      <c r="K6540">
        <v>3</v>
      </c>
      <c r="L6540">
        <v>86</v>
      </c>
      <c r="M6540" t="s">
        <v>99</v>
      </c>
      <c r="N6540">
        <v>86</v>
      </c>
      <c r="P6540" cm="1">
        <f t="array" ref="P6540">IF(Q6540&gt;0,INDEX(Q6540:Q18674,MATCH(TRUE,INDEX(Q6540:Q18674="",,),0)-1),"")</f>
        <v>4</v>
      </c>
      <c r="Q6540">
        <f t="shared" si="152"/>
        <v>4</v>
      </c>
      <c r="R6540">
        <f>IF(P6540="","",0)</f>
        <v>0</v>
      </c>
    </row>
    <row r="6541" spans="1:18" x14ac:dyDescent="0.3">
      <c r="A6541" t="s">
        <v>898</v>
      </c>
      <c r="B6541" s="1">
        <v>38664</v>
      </c>
      <c r="C6541" s="2">
        <v>0.41666666666666669</v>
      </c>
      <c r="D6541" t="s">
        <v>926</v>
      </c>
      <c r="E6541" t="s">
        <v>927</v>
      </c>
      <c r="G6541" s="6" t="s">
        <v>88</v>
      </c>
      <c r="H6541" t="s">
        <v>200</v>
      </c>
      <c r="I6541" t="s">
        <v>45</v>
      </c>
      <c r="J6541" t="s">
        <v>93</v>
      </c>
      <c r="K6541">
        <v>13</v>
      </c>
      <c r="L6541">
        <v>184</v>
      </c>
      <c r="M6541" t="s">
        <v>99</v>
      </c>
      <c r="N6541">
        <v>184</v>
      </c>
      <c r="P6541" cm="1">
        <f t="array" ref="P6541">IF(Q6541&gt;0,INDEX(Q6541:Q18675,MATCH(TRUE,INDEX(Q6541:Q18675="",,),0)-1),"")</f>
        <v>4</v>
      </c>
      <c r="Q6541">
        <f t="shared" si="152"/>
        <v>4</v>
      </c>
      <c r="R6541">
        <f>IF(P6541="","",0)</f>
        <v>0</v>
      </c>
    </row>
    <row r="6542" spans="1:18" x14ac:dyDescent="0.3">
      <c r="A6542" t="s">
        <v>898</v>
      </c>
      <c r="B6542" s="1">
        <v>38664</v>
      </c>
      <c r="C6542" s="2">
        <v>0.41666666666666669</v>
      </c>
      <c r="D6542" t="s">
        <v>926</v>
      </c>
      <c r="E6542" t="s">
        <v>927</v>
      </c>
      <c r="G6542" s="6" t="s">
        <v>88</v>
      </c>
      <c r="H6542" t="s">
        <v>36</v>
      </c>
      <c r="I6542" t="s">
        <v>21</v>
      </c>
      <c r="J6542" t="s">
        <v>73</v>
      </c>
      <c r="K6542">
        <v>48</v>
      </c>
      <c r="L6542">
        <v>27.1</v>
      </c>
      <c r="M6542" t="s">
        <v>99</v>
      </c>
      <c r="N6542">
        <v>27.1</v>
      </c>
      <c r="P6542" cm="1">
        <f t="array" ref="P6542">IF(Q6542&gt;0,INDEX(Q6542:Q18676,MATCH(TRUE,INDEX(Q6542:Q18676="",,),0)-1),"")</f>
        <v>4</v>
      </c>
      <c r="Q6542">
        <f t="shared" si="152"/>
        <v>4</v>
      </c>
      <c r="R6542">
        <f>IF(P6542="","",0)</f>
        <v>0</v>
      </c>
    </row>
    <row r="6543" spans="1:18" x14ac:dyDescent="0.3">
      <c r="P6543" t="str" cm="1">
        <f t="array" ref="P6543">IF(Q6543&gt;0,INDEX(Q6543:Q18677,MATCH(TRUE,INDEX(Q6543:Q18677="",,),0)-1),"")</f>
        <v/>
      </c>
      <c r="R6543" t="str">
        <f>IF(P6543="","",0)</f>
        <v/>
      </c>
    </row>
    <row r="6544" spans="1:18" x14ac:dyDescent="0.3">
      <c r="A6544" t="s">
        <v>898</v>
      </c>
      <c r="B6544" s="1">
        <v>38664</v>
      </c>
      <c r="C6544" s="2">
        <v>0.41666666666666669</v>
      </c>
      <c r="D6544" t="s">
        <v>928</v>
      </c>
      <c r="E6544" t="s">
        <v>929</v>
      </c>
      <c r="G6544" t="s">
        <v>19</v>
      </c>
      <c r="H6544" t="s">
        <v>102</v>
      </c>
      <c r="I6544" t="s">
        <v>45</v>
      </c>
      <c r="J6544" t="s">
        <v>93</v>
      </c>
      <c r="K6544">
        <v>56</v>
      </c>
      <c r="L6544">
        <v>525</v>
      </c>
      <c r="M6544" t="s">
        <v>607</v>
      </c>
      <c r="N6544">
        <v>780</v>
      </c>
      <c r="O6544" t="s">
        <v>24</v>
      </c>
      <c r="P6544" cm="1">
        <f t="array" ref="P6544">IF(Q6544&gt;0,INDEX(Q6544:Q18678,MATCH(TRUE,INDEX(Q6544:Q18678="",,),0)-1),"")</f>
        <v>4</v>
      </c>
      <c r="Q6544">
        <f>INT((ROW()-6544)/9)+1</f>
        <v>1</v>
      </c>
      <c r="R6544">
        <f>IF(P6544="","",0)</f>
        <v>0</v>
      </c>
    </row>
    <row r="6545" spans="1:18" x14ac:dyDescent="0.3">
      <c r="A6545" t="s">
        <v>898</v>
      </c>
      <c r="B6545" s="1">
        <v>38664</v>
      </c>
      <c r="C6545" s="2">
        <v>0.41666666666666669</v>
      </c>
      <c r="D6545" t="s">
        <v>928</v>
      </c>
      <c r="E6545" t="s">
        <v>929</v>
      </c>
      <c r="G6545" t="s">
        <v>19</v>
      </c>
      <c r="H6545" t="s">
        <v>72</v>
      </c>
      <c r="I6545" t="s">
        <v>21</v>
      </c>
      <c r="J6545" t="s">
        <v>73</v>
      </c>
      <c r="K6545">
        <v>902</v>
      </c>
      <c r="L6545">
        <v>21.95</v>
      </c>
      <c r="M6545" t="s">
        <v>607</v>
      </c>
      <c r="N6545">
        <v>23</v>
      </c>
      <c r="O6545" t="s">
        <v>24</v>
      </c>
      <c r="P6545" cm="1">
        <f t="array" ref="P6545">IF(Q6545&gt;0,INDEX(Q6545:Q18679,MATCH(TRUE,INDEX(Q6545:Q18679="",,),0)-1),"")</f>
        <v>4</v>
      </c>
      <c r="Q6545">
        <f t="shared" ref="Q6545:Q6579" si="153">INT((ROW()-6544)/9)+1</f>
        <v>1</v>
      </c>
      <c r="R6545">
        <f>IF(P6545="","",0)</f>
        <v>0</v>
      </c>
    </row>
    <row r="6546" spans="1:18" x14ac:dyDescent="0.3">
      <c r="A6546" t="s">
        <v>898</v>
      </c>
      <c r="B6546" s="1">
        <v>38664</v>
      </c>
      <c r="C6546" s="2">
        <v>0.41666666666666669</v>
      </c>
      <c r="D6546" t="s">
        <v>928</v>
      </c>
      <c r="E6546" t="s">
        <v>929</v>
      </c>
      <c r="G6546" s="6" t="s">
        <v>88</v>
      </c>
      <c r="H6546" t="s">
        <v>264</v>
      </c>
      <c r="I6546" t="s">
        <v>45</v>
      </c>
      <c r="J6546" t="s">
        <v>93</v>
      </c>
      <c r="K6546">
        <v>1</v>
      </c>
      <c r="L6546">
        <v>64</v>
      </c>
      <c r="M6546" t="s">
        <v>607</v>
      </c>
      <c r="N6546">
        <v>64</v>
      </c>
      <c r="O6546" t="s">
        <v>24</v>
      </c>
      <c r="P6546" cm="1">
        <f t="array" ref="P6546">IF(Q6546&gt;0,INDEX(Q6546:Q18680,MATCH(TRUE,INDEX(Q6546:Q18680="",,),0)-1),"")</f>
        <v>4</v>
      </c>
      <c r="Q6546">
        <f t="shared" si="153"/>
        <v>1</v>
      </c>
      <c r="R6546">
        <f>IF(P6546="","",0)</f>
        <v>0</v>
      </c>
    </row>
    <row r="6547" spans="1:18" x14ac:dyDescent="0.3">
      <c r="A6547" t="s">
        <v>898</v>
      </c>
      <c r="B6547" s="1">
        <v>38664</v>
      </c>
      <c r="C6547" s="2">
        <v>0.41666666666666669</v>
      </c>
      <c r="D6547" t="s">
        <v>928</v>
      </c>
      <c r="E6547" t="s">
        <v>929</v>
      </c>
      <c r="G6547" s="6" t="s">
        <v>88</v>
      </c>
      <c r="H6547" t="s">
        <v>100</v>
      </c>
      <c r="I6547" t="s">
        <v>45</v>
      </c>
      <c r="J6547" t="s">
        <v>93</v>
      </c>
      <c r="K6547">
        <v>10</v>
      </c>
      <c r="L6547">
        <v>60</v>
      </c>
      <c r="M6547" t="s">
        <v>607</v>
      </c>
      <c r="N6547">
        <v>60</v>
      </c>
      <c r="O6547" t="s">
        <v>24</v>
      </c>
      <c r="P6547" cm="1">
        <f t="array" ref="P6547">IF(Q6547&gt;0,INDEX(Q6547:Q18681,MATCH(TRUE,INDEX(Q6547:Q18681="",,),0)-1),"")</f>
        <v>4</v>
      </c>
      <c r="Q6547">
        <f t="shared" si="153"/>
        <v>1</v>
      </c>
      <c r="R6547">
        <f>IF(P6547="","",0)</f>
        <v>0</v>
      </c>
    </row>
    <row r="6548" spans="1:18" x14ac:dyDescent="0.3">
      <c r="A6548" t="s">
        <v>898</v>
      </c>
      <c r="B6548" s="1">
        <v>38664</v>
      </c>
      <c r="C6548" s="2">
        <v>0.41666666666666669</v>
      </c>
      <c r="D6548" t="s">
        <v>928</v>
      </c>
      <c r="E6548" t="s">
        <v>929</v>
      </c>
      <c r="G6548" s="6" t="s">
        <v>88</v>
      </c>
      <c r="H6548" t="s">
        <v>279</v>
      </c>
      <c r="I6548" t="s">
        <v>45</v>
      </c>
      <c r="J6548" t="s">
        <v>93</v>
      </c>
      <c r="K6548">
        <v>120</v>
      </c>
      <c r="L6548">
        <v>56</v>
      </c>
      <c r="M6548" t="s">
        <v>607</v>
      </c>
      <c r="N6548">
        <v>56</v>
      </c>
      <c r="O6548" t="s">
        <v>24</v>
      </c>
      <c r="P6548" cm="1">
        <f t="array" ref="P6548">IF(Q6548&gt;0,INDEX(Q6548:Q18682,MATCH(TRUE,INDEX(Q6548:Q18682="",,),0)-1),"")</f>
        <v>4</v>
      </c>
      <c r="Q6548">
        <f t="shared" si="153"/>
        <v>1</v>
      </c>
      <c r="R6548">
        <f>IF(P6548="","",0)</f>
        <v>0</v>
      </c>
    </row>
    <row r="6549" spans="1:18" x14ac:dyDescent="0.3">
      <c r="A6549" t="s">
        <v>898</v>
      </c>
      <c r="B6549" s="1">
        <v>38664</v>
      </c>
      <c r="C6549" s="2">
        <v>0.41666666666666669</v>
      </c>
      <c r="D6549" t="s">
        <v>928</v>
      </c>
      <c r="E6549" t="s">
        <v>929</v>
      </c>
      <c r="G6549" s="6" t="s">
        <v>88</v>
      </c>
      <c r="H6549" t="s">
        <v>232</v>
      </c>
      <c r="I6549" t="s">
        <v>45</v>
      </c>
      <c r="J6549" t="s">
        <v>93</v>
      </c>
      <c r="K6549">
        <v>17</v>
      </c>
      <c r="L6549">
        <v>25</v>
      </c>
      <c r="M6549" t="s">
        <v>607</v>
      </c>
      <c r="N6549">
        <v>25</v>
      </c>
      <c r="O6549" t="s">
        <v>24</v>
      </c>
      <c r="P6549" cm="1">
        <f t="array" ref="P6549">IF(Q6549&gt;0,INDEX(Q6549:Q18683,MATCH(TRUE,INDEX(Q6549:Q18683="",,),0)-1),"")</f>
        <v>4</v>
      </c>
      <c r="Q6549">
        <f t="shared" si="153"/>
        <v>1</v>
      </c>
      <c r="R6549">
        <f>IF(P6549="","",0)</f>
        <v>0</v>
      </c>
    </row>
    <row r="6550" spans="1:18" x14ac:dyDescent="0.3">
      <c r="A6550" t="s">
        <v>898</v>
      </c>
      <c r="B6550" s="1">
        <v>38664</v>
      </c>
      <c r="C6550" s="2">
        <v>0.41666666666666669</v>
      </c>
      <c r="D6550" t="s">
        <v>928</v>
      </c>
      <c r="E6550" t="s">
        <v>929</v>
      </c>
      <c r="G6550" s="6" t="s">
        <v>88</v>
      </c>
      <c r="H6550" t="s">
        <v>96</v>
      </c>
      <c r="I6550" t="s">
        <v>45</v>
      </c>
      <c r="J6550" t="s">
        <v>93</v>
      </c>
      <c r="K6550">
        <v>9</v>
      </c>
      <c r="L6550">
        <v>59</v>
      </c>
      <c r="M6550" t="s">
        <v>607</v>
      </c>
      <c r="N6550">
        <v>59</v>
      </c>
      <c r="O6550" t="s">
        <v>24</v>
      </c>
      <c r="P6550" cm="1">
        <f t="array" ref="P6550">IF(Q6550&gt;0,INDEX(Q6550:Q18684,MATCH(TRUE,INDEX(Q6550:Q18684="",,),0)-1),"")</f>
        <v>4</v>
      </c>
      <c r="Q6550">
        <f t="shared" si="153"/>
        <v>1</v>
      </c>
      <c r="R6550">
        <f>IF(P6550="","",0)</f>
        <v>0</v>
      </c>
    </row>
    <row r="6551" spans="1:18" x14ac:dyDescent="0.3">
      <c r="A6551" t="s">
        <v>898</v>
      </c>
      <c r="B6551" s="1">
        <v>38664</v>
      </c>
      <c r="C6551" s="2">
        <v>0.41666666666666669</v>
      </c>
      <c r="D6551" t="s">
        <v>928</v>
      </c>
      <c r="E6551" t="s">
        <v>929</v>
      </c>
      <c r="G6551" s="6" t="s">
        <v>88</v>
      </c>
      <c r="H6551" t="s">
        <v>36</v>
      </c>
      <c r="I6551" t="s">
        <v>45</v>
      </c>
      <c r="J6551" t="s">
        <v>93</v>
      </c>
      <c r="K6551">
        <v>8</v>
      </c>
      <c r="L6551">
        <v>78</v>
      </c>
      <c r="M6551" t="s">
        <v>607</v>
      </c>
      <c r="N6551">
        <v>78</v>
      </c>
      <c r="O6551" t="s">
        <v>24</v>
      </c>
      <c r="P6551" cm="1">
        <f t="array" ref="P6551">IF(Q6551&gt;0,INDEX(Q6551:Q18685,MATCH(TRUE,INDEX(Q6551:Q18685="",,),0)-1),"")</f>
        <v>4</v>
      </c>
      <c r="Q6551">
        <f t="shared" si="153"/>
        <v>1</v>
      </c>
      <c r="R6551">
        <f>IF(P6551="","",0)</f>
        <v>0</v>
      </c>
    </row>
    <row r="6552" spans="1:18" x14ac:dyDescent="0.3">
      <c r="A6552" t="s">
        <v>898</v>
      </c>
      <c r="B6552" s="1">
        <v>38664</v>
      </c>
      <c r="C6552" s="2">
        <v>0.41666666666666669</v>
      </c>
      <c r="D6552" t="s">
        <v>928</v>
      </c>
      <c r="E6552" t="s">
        <v>929</v>
      </c>
      <c r="G6552" s="6" t="s">
        <v>88</v>
      </c>
      <c r="H6552" t="s">
        <v>200</v>
      </c>
      <c r="I6552" t="s">
        <v>45</v>
      </c>
      <c r="J6552" t="s">
        <v>93</v>
      </c>
      <c r="K6552">
        <v>2</v>
      </c>
      <c r="L6552">
        <v>161</v>
      </c>
      <c r="M6552" t="s">
        <v>607</v>
      </c>
      <c r="N6552">
        <v>161</v>
      </c>
      <c r="O6552" t="s">
        <v>24</v>
      </c>
      <c r="P6552" cm="1">
        <f t="array" ref="P6552">IF(Q6552&gt;0,INDEX(Q6552:Q18686,MATCH(TRUE,INDEX(Q6552:Q18686="",,),0)-1),"")</f>
        <v>4</v>
      </c>
      <c r="Q6552">
        <f t="shared" si="153"/>
        <v>1</v>
      </c>
      <c r="R6552">
        <f>IF(P6552="","",0)</f>
        <v>0</v>
      </c>
    </row>
    <row r="6553" spans="1:18" x14ac:dyDescent="0.3">
      <c r="A6553" t="s">
        <v>898</v>
      </c>
      <c r="B6553" s="1">
        <v>38664</v>
      </c>
      <c r="C6553" s="2">
        <v>0.41666666666666669</v>
      </c>
      <c r="D6553" t="s">
        <v>928</v>
      </c>
      <c r="E6553" t="s">
        <v>929</v>
      </c>
      <c r="G6553" t="s">
        <v>19</v>
      </c>
      <c r="H6553" t="s">
        <v>102</v>
      </c>
      <c r="I6553" t="s">
        <v>45</v>
      </c>
      <c r="J6553" t="s">
        <v>93</v>
      </c>
      <c r="K6553">
        <v>56</v>
      </c>
      <c r="L6553">
        <v>525</v>
      </c>
      <c r="M6553" t="s">
        <v>129</v>
      </c>
      <c r="N6553">
        <v>717.13</v>
      </c>
      <c r="P6553" cm="1">
        <f t="array" ref="P6553">IF(Q6553&gt;0,INDEX(Q6553:Q18687,MATCH(TRUE,INDEX(Q6553:Q18687="",,),0)-1),"")</f>
        <v>4</v>
      </c>
      <c r="Q6553">
        <f t="shared" si="153"/>
        <v>2</v>
      </c>
      <c r="R6553">
        <f>IF(P6553="","",0)</f>
        <v>0</v>
      </c>
    </row>
    <row r="6554" spans="1:18" x14ac:dyDescent="0.3">
      <c r="A6554" t="s">
        <v>898</v>
      </c>
      <c r="B6554" s="1">
        <v>38664</v>
      </c>
      <c r="C6554" s="2">
        <v>0.41666666666666669</v>
      </c>
      <c r="D6554" t="s">
        <v>928</v>
      </c>
      <c r="E6554" t="s">
        <v>929</v>
      </c>
      <c r="G6554" t="s">
        <v>19</v>
      </c>
      <c r="H6554" t="s">
        <v>72</v>
      </c>
      <c r="I6554" t="s">
        <v>21</v>
      </c>
      <c r="J6554" t="s">
        <v>73</v>
      </c>
      <c r="K6554">
        <v>902</v>
      </c>
      <c r="L6554">
        <v>21.95</v>
      </c>
      <c r="M6554" t="s">
        <v>129</v>
      </c>
      <c r="N6554">
        <v>23.55</v>
      </c>
      <c r="P6554" cm="1">
        <f t="array" ref="P6554">IF(Q6554&gt;0,INDEX(Q6554:Q18688,MATCH(TRUE,INDEX(Q6554:Q18688="",,),0)-1),"")</f>
        <v>4</v>
      </c>
      <c r="Q6554">
        <f t="shared" si="153"/>
        <v>2</v>
      </c>
      <c r="R6554">
        <f>IF(P6554="","",0)</f>
        <v>0</v>
      </c>
    </row>
    <row r="6555" spans="1:18" x14ac:dyDescent="0.3">
      <c r="A6555" t="s">
        <v>898</v>
      </c>
      <c r="B6555" s="1">
        <v>38664</v>
      </c>
      <c r="C6555" s="2">
        <v>0.41666666666666669</v>
      </c>
      <c r="D6555" t="s">
        <v>928</v>
      </c>
      <c r="E6555" t="s">
        <v>929</v>
      </c>
      <c r="G6555" s="6" t="s">
        <v>88</v>
      </c>
      <c r="H6555" t="s">
        <v>264</v>
      </c>
      <c r="I6555" t="s">
        <v>45</v>
      </c>
      <c r="J6555" t="s">
        <v>93</v>
      </c>
      <c r="K6555">
        <v>1</v>
      </c>
      <c r="L6555">
        <v>64</v>
      </c>
      <c r="M6555" t="s">
        <v>129</v>
      </c>
      <c r="N6555">
        <v>64</v>
      </c>
      <c r="P6555" cm="1">
        <f t="array" ref="P6555">IF(Q6555&gt;0,INDEX(Q6555:Q18689,MATCH(TRUE,INDEX(Q6555:Q18689="",,),0)-1),"")</f>
        <v>4</v>
      </c>
      <c r="Q6555">
        <f t="shared" si="153"/>
        <v>2</v>
      </c>
      <c r="R6555">
        <f>IF(P6555="","",0)</f>
        <v>0</v>
      </c>
    </row>
    <row r="6556" spans="1:18" x14ac:dyDescent="0.3">
      <c r="A6556" t="s">
        <v>898</v>
      </c>
      <c r="B6556" s="1">
        <v>38664</v>
      </c>
      <c r="C6556" s="2">
        <v>0.41666666666666669</v>
      </c>
      <c r="D6556" t="s">
        <v>928</v>
      </c>
      <c r="E6556" t="s">
        <v>929</v>
      </c>
      <c r="G6556" s="6" t="s">
        <v>88</v>
      </c>
      <c r="H6556" t="s">
        <v>100</v>
      </c>
      <c r="I6556" t="s">
        <v>45</v>
      </c>
      <c r="J6556" t="s">
        <v>93</v>
      </c>
      <c r="K6556">
        <v>10</v>
      </c>
      <c r="L6556">
        <v>60</v>
      </c>
      <c r="M6556" t="s">
        <v>129</v>
      </c>
      <c r="N6556">
        <v>60</v>
      </c>
      <c r="P6556" cm="1">
        <f t="array" ref="P6556">IF(Q6556&gt;0,INDEX(Q6556:Q18690,MATCH(TRUE,INDEX(Q6556:Q18690="",,),0)-1),"")</f>
        <v>4</v>
      </c>
      <c r="Q6556">
        <f t="shared" si="153"/>
        <v>2</v>
      </c>
      <c r="R6556">
        <f>IF(P6556="","",0)</f>
        <v>0</v>
      </c>
    </row>
    <row r="6557" spans="1:18" x14ac:dyDescent="0.3">
      <c r="A6557" t="s">
        <v>898</v>
      </c>
      <c r="B6557" s="1">
        <v>38664</v>
      </c>
      <c r="C6557" s="2">
        <v>0.41666666666666669</v>
      </c>
      <c r="D6557" t="s">
        <v>928</v>
      </c>
      <c r="E6557" t="s">
        <v>929</v>
      </c>
      <c r="G6557" s="6" t="s">
        <v>88</v>
      </c>
      <c r="H6557" t="s">
        <v>279</v>
      </c>
      <c r="I6557" t="s">
        <v>45</v>
      </c>
      <c r="J6557" t="s">
        <v>93</v>
      </c>
      <c r="K6557">
        <v>120</v>
      </c>
      <c r="L6557">
        <v>56</v>
      </c>
      <c r="M6557" t="s">
        <v>129</v>
      </c>
      <c r="N6557">
        <v>56</v>
      </c>
      <c r="P6557" cm="1">
        <f t="array" ref="P6557">IF(Q6557&gt;0,INDEX(Q6557:Q18691,MATCH(TRUE,INDEX(Q6557:Q18691="",,),0)-1),"")</f>
        <v>4</v>
      </c>
      <c r="Q6557">
        <f t="shared" si="153"/>
        <v>2</v>
      </c>
      <c r="R6557">
        <f>IF(P6557="","",0)</f>
        <v>0</v>
      </c>
    </row>
    <row r="6558" spans="1:18" x14ac:dyDescent="0.3">
      <c r="A6558" t="s">
        <v>898</v>
      </c>
      <c r="B6558" s="1">
        <v>38664</v>
      </c>
      <c r="C6558" s="2">
        <v>0.41666666666666669</v>
      </c>
      <c r="D6558" t="s">
        <v>928</v>
      </c>
      <c r="E6558" t="s">
        <v>929</v>
      </c>
      <c r="G6558" s="6" t="s">
        <v>88</v>
      </c>
      <c r="H6558" t="s">
        <v>232</v>
      </c>
      <c r="I6558" t="s">
        <v>45</v>
      </c>
      <c r="J6558" t="s">
        <v>93</v>
      </c>
      <c r="K6558">
        <v>17</v>
      </c>
      <c r="L6558">
        <v>25</v>
      </c>
      <c r="M6558" t="s">
        <v>129</v>
      </c>
      <c r="N6558">
        <v>25</v>
      </c>
      <c r="P6558" cm="1">
        <f t="array" ref="P6558">IF(Q6558&gt;0,INDEX(Q6558:Q18692,MATCH(TRUE,INDEX(Q6558:Q18692="",,),0)-1),"")</f>
        <v>4</v>
      </c>
      <c r="Q6558">
        <f t="shared" si="153"/>
        <v>2</v>
      </c>
      <c r="R6558">
        <f>IF(P6558="","",0)</f>
        <v>0</v>
      </c>
    </row>
    <row r="6559" spans="1:18" x14ac:dyDescent="0.3">
      <c r="A6559" t="s">
        <v>898</v>
      </c>
      <c r="B6559" s="1">
        <v>38664</v>
      </c>
      <c r="C6559" s="2">
        <v>0.41666666666666669</v>
      </c>
      <c r="D6559" t="s">
        <v>928</v>
      </c>
      <c r="E6559" t="s">
        <v>929</v>
      </c>
      <c r="G6559" s="6" t="s">
        <v>88</v>
      </c>
      <c r="H6559" t="s">
        <v>96</v>
      </c>
      <c r="I6559" t="s">
        <v>45</v>
      </c>
      <c r="J6559" t="s">
        <v>93</v>
      </c>
      <c r="K6559">
        <v>9</v>
      </c>
      <c r="L6559">
        <v>59</v>
      </c>
      <c r="M6559" t="s">
        <v>129</v>
      </c>
      <c r="N6559">
        <v>59</v>
      </c>
      <c r="P6559" cm="1">
        <f t="array" ref="P6559">IF(Q6559&gt;0,INDEX(Q6559:Q18693,MATCH(TRUE,INDEX(Q6559:Q18693="",,),0)-1),"")</f>
        <v>4</v>
      </c>
      <c r="Q6559">
        <f t="shared" si="153"/>
        <v>2</v>
      </c>
      <c r="R6559">
        <f>IF(P6559="","",0)</f>
        <v>0</v>
      </c>
    </row>
    <row r="6560" spans="1:18" x14ac:dyDescent="0.3">
      <c r="A6560" t="s">
        <v>898</v>
      </c>
      <c r="B6560" s="1">
        <v>38664</v>
      </c>
      <c r="C6560" s="2">
        <v>0.41666666666666669</v>
      </c>
      <c r="D6560" t="s">
        <v>928</v>
      </c>
      <c r="E6560" t="s">
        <v>929</v>
      </c>
      <c r="G6560" s="6" t="s">
        <v>88</v>
      </c>
      <c r="H6560" t="s">
        <v>36</v>
      </c>
      <c r="I6560" t="s">
        <v>45</v>
      </c>
      <c r="J6560" t="s">
        <v>93</v>
      </c>
      <c r="K6560">
        <v>8</v>
      </c>
      <c r="L6560">
        <v>78</v>
      </c>
      <c r="M6560" t="s">
        <v>129</v>
      </c>
      <c r="N6560">
        <v>78</v>
      </c>
      <c r="P6560" cm="1">
        <f t="array" ref="P6560">IF(Q6560&gt;0,INDEX(Q6560:Q18694,MATCH(TRUE,INDEX(Q6560:Q18694="",,),0)-1),"")</f>
        <v>4</v>
      </c>
      <c r="Q6560">
        <f t="shared" si="153"/>
        <v>2</v>
      </c>
      <c r="R6560">
        <f>IF(P6560="","",0)</f>
        <v>0</v>
      </c>
    </row>
    <row r="6561" spans="1:18" x14ac:dyDescent="0.3">
      <c r="A6561" t="s">
        <v>898</v>
      </c>
      <c r="B6561" s="1">
        <v>38664</v>
      </c>
      <c r="C6561" s="2">
        <v>0.41666666666666669</v>
      </c>
      <c r="D6561" t="s">
        <v>928</v>
      </c>
      <c r="E6561" t="s">
        <v>929</v>
      </c>
      <c r="G6561" s="6" t="s">
        <v>88</v>
      </c>
      <c r="H6561" t="s">
        <v>200</v>
      </c>
      <c r="I6561" t="s">
        <v>45</v>
      </c>
      <c r="J6561" t="s">
        <v>93</v>
      </c>
      <c r="K6561">
        <v>2</v>
      </c>
      <c r="L6561">
        <v>161</v>
      </c>
      <c r="M6561" t="s">
        <v>129</v>
      </c>
      <c r="N6561">
        <v>161</v>
      </c>
      <c r="P6561" cm="1">
        <f t="array" ref="P6561">IF(Q6561&gt;0,INDEX(Q6561:Q18695,MATCH(TRUE,INDEX(Q6561:Q18695="",,),0)-1),"")</f>
        <v>4</v>
      </c>
      <c r="Q6561">
        <f t="shared" si="153"/>
        <v>2</v>
      </c>
      <c r="R6561">
        <f>IF(P6561="","",0)</f>
        <v>0</v>
      </c>
    </row>
    <row r="6562" spans="1:18" x14ac:dyDescent="0.3">
      <c r="A6562" t="s">
        <v>898</v>
      </c>
      <c r="B6562" s="1">
        <v>38664</v>
      </c>
      <c r="C6562" s="2">
        <v>0.41666666666666669</v>
      </c>
      <c r="D6562" t="s">
        <v>928</v>
      </c>
      <c r="E6562" t="s">
        <v>929</v>
      </c>
      <c r="G6562" t="s">
        <v>19</v>
      </c>
      <c r="H6562" t="s">
        <v>102</v>
      </c>
      <c r="I6562" t="s">
        <v>45</v>
      </c>
      <c r="J6562" t="s">
        <v>93</v>
      </c>
      <c r="K6562">
        <v>56</v>
      </c>
      <c r="L6562">
        <v>525</v>
      </c>
      <c r="M6562" t="s">
        <v>49</v>
      </c>
      <c r="N6562">
        <v>675</v>
      </c>
      <c r="P6562" cm="1">
        <f t="array" ref="P6562">IF(Q6562&gt;0,INDEX(Q6562:Q18696,MATCH(TRUE,INDEX(Q6562:Q18696="",,),0)-1),"")</f>
        <v>4</v>
      </c>
      <c r="Q6562">
        <f t="shared" si="153"/>
        <v>3</v>
      </c>
      <c r="R6562">
        <f>IF(P6562="","",0)</f>
        <v>0</v>
      </c>
    </row>
    <row r="6563" spans="1:18" x14ac:dyDescent="0.3">
      <c r="A6563" t="s">
        <v>898</v>
      </c>
      <c r="B6563" s="1">
        <v>38664</v>
      </c>
      <c r="C6563" s="2">
        <v>0.41666666666666669</v>
      </c>
      <c r="D6563" t="s">
        <v>928</v>
      </c>
      <c r="E6563" t="s">
        <v>929</v>
      </c>
      <c r="G6563" t="s">
        <v>19</v>
      </c>
      <c r="H6563" t="s">
        <v>72</v>
      </c>
      <c r="I6563" t="s">
        <v>21</v>
      </c>
      <c r="J6563" t="s">
        <v>73</v>
      </c>
      <c r="K6563">
        <v>902</v>
      </c>
      <c r="L6563">
        <v>21.95</v>
      </c>
      <c r="M6563" t="s">
        <v>49</v>
      </c>
      <c r="N6563">
        <v>26</v>
      </c>
      <c r="P6563" cm="1">
        <f t="array" ref="P6563">IF(Q6563&gt;0,INDEX(Q6563:Q18697,MATCH(TRUE,INDEX(Q6563:Q18697="",,),0)-1),"")</f>
        <v>4</v>
      </c>
      <c r="Q6563">
        <f t="shared" si="153"/>
        <v>3</v>
      </c>
      <c r="R6563">
        <f>IF(P6563="","",0)</f>
        <v>0</v>
      </c>
    </row>
    <row r="6564" spans="1:18" x14ac:dyDescent="0.3">
      <c r="A6564" t="s">
        <v>898</v>
      </c>
      <c r="B6564" s="1">
        <v>38664</v>
      </c>
      <c r="C6564" s="2">
        <v>0.41666666666666669</v>
      </c>
      <c r="D6564" t="s">
        <v>928</v>
      </c>
      <c r="E6564" t="s">
        <v>929</v>
      </c>
      <c r="G6564" s="6" t="s">
        <v>88</v>
      </c>
      <c r="H6564" t="s">
        <v>264</v>
      </c>
      <c r="I6564" t="s">
        <v>45</v>
      </c>
      <c r="J6564" t="s">
        <v>93</v>
      </c>
      <c r="K6564">
        <v>1</v>
      </c>
      <c r="L6564">
        <v>64</v>
      </c>
      <c r="M6564" t="s">
        <v>49</v>
      </c>
      <c r="N6564">
        <v>64</v>
      </c>
      <c r="P6564" cm="1">
        <f t="array" ref="P6564">IF(Q6564&gt;0,INDEX(Q6564:Q18698,MATCH(TRUE,INDEX(Q6564:Q18698="",,),0)-1),"")</f>
        <v>4</v>
      </c>
      <c r="Q6564">
        <f t="shared" si="153"/>
        <v>3</v>
      </c>
      <c r="R6564">
        <f>IF(P6564="","",0)</f>
        <v>0</v>
      </c>
    </row>
    <row r="6565" spans="1:18" x14ac:dyDescent="0.3">
      <c r="A6565" t="s">
        <v>898</v>
      </c>
      <c r="B6565" s="1">
        <v>38664</v>
      </c>
      <c r="C6565" s="2">
        <v>0.41666666666666669</v>
      </c>
      <c r="D6565" t="s">
        <v>928</v>
      </c>
      <c r="E6565" t="s">
        <v>929</v>
      </c>
      <c r="G6565" s="6" t="s">
        <v>88</v>
      </c>
      <c r="H6565" t="s">
        <v>100</v>
      </c>
      <c r="I6565" t="s">
        <v>45</v>
      </c>
      <c r="J6565" t="s">
        <v>93</v>
      </c>
      <c r="K6565">
        <v>10</v>
      </c>
      <c r="L6565">
        <v>60</v>
      </c>
      <c r="M6565" t="s">
        <v>49</v>
      </c>
      <c r="N6565">
        <v>60</v>
      </c>
      <c r="P6565" cm="1">
        <f t="array" ref="P6565">IF(Q6565&gt;0,INDEX(Q6565:Q18699,MATCH(TRUE,INDEX(Q6565:Q18699="",,),0)-1),"")</f>
        <v>4</v>
      </c>
      <c r="Q6565">
        <f t="shared" si="153"/>
        <v>3</v>
      </c>
      <c r="R6565">
        <f>IF(P6565="","",0)</f>
        <v>0</v>
      </c>
    </row>
    <row r="6566" spans="1:18" x14ac:dyDescent="0.3">
      <c r="A6566" t="s">
        <v>898</v>
      </c>
      <c r="B6566" s="1">
        <v>38664</v>
      </c>
      <c r="C6566" s="2">
        <v>0.41666666666666669</v>
      </c>
      <c r="D6566" t="s">
        <v>928</v>
      </c>
      <c r="E6566" t="s">
        <v>929</v>
      </c>
      <c r="G6566" s="6" t="s">
        <v>88</v>
      </c>
      <c r="H6566" t="s">
        <v>279</v>
      </c>
      <c r="I6566" t="s">
        <v>45</v>
      </c>
      <c r="J6566" t="s">
        <v>93</v>
      </c>
      <c r="K6566">
        <v>120</v>
      </c>
      <c r="L6566">
        <v>56</v>
      </c>
      <c r="M6566" t="s">
        <v>49</v>
      </c>
      <c r="N6566">
        <v>56</v>
      </c>
      <c r="P6566" cm="1">
        <f t="array" ref="P6566">IF(Q6566&gt;0,INDEX(Q6566:Q18700,MATCH(TRUE,INDEX(Q6566:Q18700="",,),0)-1),"")</f>
        <v>4</v>
      </c>
      <c r="Q6566">
        <f t="shared" si="153"/>
        <v>3</v>
      </c>
      <c r="R6566">
        <f>IF(P6566="","",0)</f>
        <v>0</v>
      </c>
    </row>
    <row r="6567" spans="1:18" x14ac:dyDescent="0.3">
      <c r="A6567" t="s">
        <v>898</v>
      </c>
      <c r="B6567" s="1">
        <v>38664</v>
      </c>
      <c r="C6567" s="2">
        <v>0.41666666666666669</v>
      </c>
      <c r="D6567" t="s">
        <v>928</v>
      </c>
      <c r="E6567" t="s">
        <v>929</v>
      </c>
      <c r="G6567" s="6" t="s">
        <v>88</v>
      </c>
      <c r="H6567" t="s">
        <v>232</v>
      </c>
      <c r="I6567" t="s">
        <v>45</v>
      </c>
      <c r="J6567" t="s">
        <v>93</v>
      </c>
      <c r="K6567">
        <v>17</v>
      </c>
      <c r="L6567">
        <v>25</v>
      </c>
      <c r="M6567" t="s">
        <v>49</v>
      </c>
      <c r="N6567">
        <v>25</v>
      </c>
      <c r="P6567" cm="1">
        <f t="array" ref="P6567">IF(Q6567&gt;0,INDEX(Q6567:Q18701,MATCH(TRUE,INDEX(Q6567:Q18701="",,),0)-1),"")</f>
        <v>4</v>
      </c>
      <c r="Q6567">
        <f t="shared" si="153"/>
        <v>3</v>
      </c>
      <c r="R6567">
        <f>IF(P6567="","",0)</f>
        <v>0</v>
      </c>
    </row>
    <row r="6568" spans="1:18" x14ac:dyDescent="0.3">
      <c r="A6568" t="s">
        <v>898</v>
      </c>
      <c r="B6568" s="1">
        <v>38664</v>
      </c>
      <c r="C6568" s="2">
        <v>0.41666666666666669</v>
      </c>
      <c r="D6568" t="s">
        <v>928</v>
      </c>
      <c r="E6568" t="s">
        <v>929</v>
      </c>
      <c r="G6568" s="6" t="s">
        <v>88</v>
      </c>
      <c r="H6568" t="s">
        <v>96</v>
      </c>
      <c r="I6568" t="s">
        <v>45</v>
      </c>
      <c r="J6568" t="s">
        <v>93</v>
      </c>
      <c r="K6568">
        <v>9</v>
      </c>
      <c r="L6568">
        <v>59</v>
      </c>
      <c r="M6568" t="s">
        <v>49</v>
      </c>
      <c r="N6568">
        <v>59</v>
      </c>
      <c r="P6568" cm="1">
        <f t="array" ref="P6568">IF(Q6568&gt;0,INDEX(Q6568:Q18702,MATCH(TRUE,INDEX(Q6568:Q18702="",,),0)-1),"")</f>
        <v>4</v>
      </c>
      <c r="Q6568">
        <f t="shared" si="153"/>
        <v>3</v>
      </c>
      <c r="R6568">
        <f>IF(P6568="","",0)</f>
        <v>0</v>
      </c>
    </row>
    <row r="6569" spans="1:18" x14ac:dyDescent="0.3">
      <c r="A6569" t="s">
        <v>898</v>
      </c>
      <c r="B6569" s="1">
        <v>38664</v>
      </c>
      <c r="C6569" s="2">
        <v>0.41666666666666669</v>
      </c>
      <c r="D6569" t="s">
        <v>928</v>
      </c>
      <c r="E6569" t="s">
        <v>929</v>
      </c>
      <c r="G6569" s="6" t="s">
        <v>88</v>
      </c>
      <c r="H6569" t="s">
        <v>36</v>
      </c>
      <c r="I6569" t="s">
        <v>45</v>
      </c>
      <c r="J6569" t="s">
        <v>93</v>
      </c>
      <c r="K6569">
        <v>8</v>
      </c>
      <c r="L6569">
        <v>78</v>
      </c>
      <c r="M6569" t="s">
        <v>49</v>
      </c>
      <c r="N6569">
        <v>78</v>
      </c>
      <c r="P6569" cm="1">
        <f t="array" ref="P6569">IF(Q6569&gt;0,INDEX(Q6569:Q18703,MATCH(TRUE,INDEX(Q6569:Q18703="",,),0)-1),"")</f>
        <v>4</v>
      </c>
      <c r="Q6569">
        <f t="shared" si="153"/>
        <v>3</v>
      </c>
      <c r="R6569">
        <f>IF(P6569="","",0)</f>
        <v>0</v>
      </c>
    </row>
    <row r="6570" spans="1:18" x14ac:dyDescent="0.3">
      <c r="A6570" t="s">
        <v>898</v>
      </c>
      <c r="B6570" s="1">
        <v>38664</v>
      </c>
      <c r="C6570" s="2">
        <v>0.41666666666666669</v>
      </c>
      <c r="D6570" t="s">
        <v>928</v>
      </c>
      <c r="E6570" t="s">
        <v>929</v>
      </c>
      <c r="G6570" s="6" t="s">
        <v>88</v>
      </c>
      <c r="H6570" t="s">
        <v>200</v>
      </c>
      <c r="I6570" t="s">
        <v>45</v>
      </c>
      <c r="J6570" t="s">
        <v>93</v>
      </c>
      <c r="K6570">
        <v>2</v>
      </c>
      <c r="L6570">
        <v>161</v>
      </c>
      <c r="M6570" t="s">
        <v>49</v>
      </c>
      <c r="N6570">
        <v>161</v>
      </c>
      <c r="P6570" cm="1">
        <f t="array" ref="P6570">IF(Q6570&gt;0,INDEX(Q6570:Q18704,MATCH(TRUE,INDEX(Q6570:Q18704="",,),0)-1),"")</f>
        <v>4</v>
      </c>
      <c r="Q6570">
        <f t="shared" si="153"/>
        <v>3</v>
      </c>
      <c r="R6570">
        <f>IF(P6570="","",0)</f>
        <v>0</v>
      </c>
    </row>
    <row r="6571" spans="1:18" x14ac:dyDescent="0.3">
      <c r="A6571" t="s">
        <v>898</v>
      </c>
      <c r="B6571" s="1">
        <v>38664</v>
      </c>
      <c r="C6571" s="2">
        <v>0.41666666666666669</v>
      </c>
      <c r="D6571" t="s">
        <v>928</v>
      </c>
      <c r="E6571" t="s">
        <v>929</v>
      </c>
      <c r="G6571" t="s">
        <v>19</v>
      </c>
      <c r="H6571" t="s">
        <v>102</v>
      </c>
      <c r="I6571" t="s">
        <v>45</v>
      </c>
      <c r="J6571" t="s">
        <v>93</v>
      </c>
      <c r="K6571">
        <v>56</v>
      </c>
      <c r="L6571">
        <v>525</v>
      </c>
      <c r="M6571" t="s">
        <v>99</v>
      </c>
      <c r="N6571">
        <v>690.35</v>
      </c>
      <c r="P6571" cm="1">
        <f t="array" ref="P6571">IF(Q6571&gt;0,INDEX(Q6571:Q18705,MATCH(TRUE,INDEX(Q6571:Q18705="",,),0)-1),"")</f>
        <v>4</v>
      </c>
      <c r="Q6571">
        <f t="shared" si="153"/>
        <v>4</v>
      </c>
      <c r="R6571">
        <f>IF(P6571="","",0)</f>
        <v>0</v>
      </c>
    </row>
    <row r="6572" spans="1:18" x14ac:dyDescent="0.3">
      <c r="A6572" t="s">
        <v>898</v>
      </c>
      <c r="B6572" s="1">
        <v>38664</v>
      </c>
      <c r="C6572" s="2">
        <v>0.41666666666666669</v>
      </c>
      <c r="D6572" t="s">
        <v>928</v>
      </c>
      <c r="E6572" t="s">
        <v>929</v>
      </c>
      <c r="G6572" t="s">
        <v>19</v>
      </c>
      <c r="H6572" t="s">
        <v>72</v>
      </c>
      <c r="I6572" t="s">
        <v>21</v>
      </c>
      <c r="J6572" t="s">
        <v>73</v>
      </c>
      <c r="K6572">
        <v>902</v>
      </c>
      <c r="L6572">
        <v>21.95</v>
      </c>
      <c r="M6572" t="s">
        <v>99</v>
      </c>
      <c r="N6572">
        <v>21.95</v>
      </c>
      <c r="P6572" cm="1">
        <f t="array" ref="P6572">IF(Q6572&gt;0,INDEX(Q6572:Q18706,MATCH(TRUE,INDEX(Q6572:Q18706="",,),0)-1),"")</f>
        <v>4</v>
      </c>
      <c r="Q6572">
        <f t="shared" si="153"/>
        <v>4</v>
      </c>
      <c r="R6572">
        <f>IF(P6572="","",0)</f>
        <v>0</v>
      </c>
    </row>
    <row r="6573" spans="1:18" x14ac:dyDescent="0.3">
      <c r="A6573" t="s">
        <v>898</v>
      </c>
      <c r="B6573" s="1">
        <v>38664</v>
      </c>
      <c r="C6573" s="2">
        <v>0.41666666666666669</v>
      </c>
      <c r="D6573" t="s">
        <v>928</v>
      </c>
      <c r="E6573" t="s">
        <v>929</v>
      </c>
      <c r="G6573" s="6" t="s">
        <v>88</v>
      </c>
      <c r="H6573" t="s">
        <v>264</v>
      </c>
      <c r="I6573" t="s">
        <v>45</v>
      </c>
      <c r="J6573" t="s">
        <v>93</v>
      </c>
      <c r="K6573">
        <v>1</v>
      </c>
      <c r="L6573">
        <v>64</v>
      </c>
      <c r="M6573" t="s">
        <v>99</v>
      </c>
      <c r="N6573">
        <v>64</v>
      </c>
      <c r="P6573" cm="1">
        <f t="array" ref="P6573">IF(Q6573&gt;0,INDEX(Q6573:Q18707,MATCH(TRUE,INDEX(Q6573:Q18707="",,),0)-1),"")</f>
        <v>4</v>
      </c>
      <c r="Q6573">
        <f t="shared" si="153"/>
        <v>4</v>
      </c>
      <c r="R6573">
        <f>IF(P6573="","",0)</f>
        <v>0</v>
      </c>
    </row>
    <row r="6574" spans="1:18" x14ac:dyDescent="0.3">
      <c r="A6574" t="s">
        <v>898</v>
      </c>
      <c r="B6574" s="1">
        <v>38664</v>
      </c>
      <c r="C6574" s="2">
        <v>0.41666666666666669</v>
      </c>
      <c r="D6574" t="s">
        <v>928</v>
      </c>
      <c r="E6574" t="s">
        <v>929</v>
      </c>
      <c r="G6574" s="6" t="s">
        <v>88</v>
      </c>
      <c r="H6574" t="s">
        <v>100</v>
      </c>
      <c r="I6574" t="s">
        <v>45</v>
      </c>
      <c r="J6574" t="s">
        <v>93</v>
      </c>
      <c r="K6574">
        <v>10</v>
      </c>
      <c r="L6574">
        <v>60</v>
      </c>
      <c r="M6574" t="s">
        <v>99</v>
      </c>
      <c r="N6574">
        <v>60</v>
      </c>
      <c r="P6574" cm="1">
        <f t="array" ref="P6574">IF(Q6574&gt;0,INDEX(Q6574:Q18708,MATCH(TRUE,INDEX(Q6574:Q18708="",,),0)-1),"")</f>
        <v>4</v>
      </c>
      <c r="Q6574">
        <f t="shared" si="153"/>
        <v>4</v>
      </c>
      <c r="R6574">
        <f>IF(P6574="","",0)</f>
        <v>0</v>
      </c>
    </row>
    <row r="6575" spans="1:18" x14ac:dyDescent="0.3">
      <c r="A6575" t="s">
        <v>898</v>
      </c>
      <c r="B6575" s="1">
        <v>38664</v>
      </c>
      <c r="C6575" s="2">
        <v>0.41666666666666669</v>
      </c>
      <c r="D6575" t="s">
        <v>928</v>
      </c>
      <c r="E6575" t="s">
        <v>929</v>
      </c>
      <c r="G6575" s="6" t="s">
        <v>88</v>
      </c>
      <c r="H6575" t="s">
        <v>279</v>
      </c>
      <c r="I6575" t="s">
        <v>45</v>
      </c>
      <c r="J6575" t="s">
        <v>93</v>
      </c>
      <c r="K6575">
        <v>120</v>
      </c>
      <c r="L6575">
        <v>56</v>
      </c>
      <c r="M6575" t="s">
        <v>99</v>
      </c>
      <c r="N6575">
        <v>56</v>
      </c>
      <c r="P6575" cm="1">
        <f t="array" ref="P6575">IF(Q6575&gt;0,INDEX(Q6575:Q18709,MATCH(TRUE,INDEX(Q6575:Q18709="",,),0)-1),"")</f>
        <v>4</v>
      </c>
      <c r="Q6575">
        <f t="shared" si="153"/>
        <v>4</v>
      </c>
      <c r="R6575">
        <f>IF(P6575="","",0)</f>
        <v>0</v>
      </c>
    </row>
    <row r="6576" spans="1:18" x14ac:dyDescent="0.3">
      <c r="A6576" t="s">
        <v>898</v>
      </c>
      <c r="B6576" s="1">
        <v>38664</v>
      </c>
      <c r="C6576" s="2">
        <v>0.41666666666666669</v>
      </c>
      <c r="D6576" t="s">
        <v>928</v>
      </c>
      <c r="E6576" t="s">
        <v>929</v>
      </c>
      <c r="G6576" s="6" t="s">
        <v>88</v>
      </c>
      <c r="H6576" t="s">
        <v>232</v>
      </c>
      <c r="I6576" t="s">
        <v>45</v>
      </c>
      <c r="J6576" t="s">
        <v>93</v>
      </c>
      <c r="K6576">
        <v>17</v>
      </c>
      <c r="L6576">
        <v>25</v>
      </c>
      <c r="M6576" t="s">
        <v>99</v>
      </c>
      <c r="N6576">
        <v>25</v>
      </c>
      <c r="P6576" cm="1">
        <f t="array" ref="P6576">IF(Q6576&gt;0,INDEX(Q6576:Q18710,MATCH(TRUE,INDEX(Q6576:Q18710="",,),0)-1),"")</f>
        <v>4</v>
      </c>
      <c r="Q6576">
        <f t="shared" si="153"/>
        <v>4</v>
      </c>
      <c r="R6576">
        <f>IF(P6576="","",0)</f>
        <v>0</v>
      </c>
    </row>
    <row r="6577" spans="1:18" x14ac:dyDescent="0.3">
      <c r="A6577" t="s">
        <v>898</v>
      </c>
      <c r="B6577" s="1">
        <v>38664</v>
      </c>
      <c r="C6577" s="2">
        <v>0.41666666666666669</v>
      </c>
      <c r="D6577" t="s">
        <v>928</v>
      </c>
      <c r="E6577" t="s">
        <v>929</v>
      </c>
      <c r="G6577" s="6" t="s">
        <v>88</v>
      </c>
      <c r="H6577" t="s">
        <v>96</v>
      </c>
      <c r="I6577" t="s">
        <v>45</v>
      </c>
      <c r="J6577" t="s">
        <v>93</v>
      </c>
      <c r="K6577">
        <v>9</v>
      </c>
      <c r="L6577">
        <v>59</v>
      </c>
      <c r="M6577" t="s">
        <v>99</v>
      </c>
      <c r="N6577">
        <v>59</v>
      </c>
      <c r="P6577" cm="1">
        <f t="array" ref="P6577">IF(Q6577&gt;0,INDEX(Q6577:Q18711,MATCH(TRUE,INDEX(Q6577:Q18711="",,),0)-1),"")</f>
        <v>4</v>
      </c>
      <c r="Q6577">
        <f t="shared" si="153"/>
        <v>4</v>
      </c>
      <c r="R6577">
        <f>IF(P6577="","",0)</f>
        <v>0</v>
      </c>
    </row>
    <row r="6578" spans="1:18" x14ac:dyDescent="0.3">
      <c r="A6578" t="s">
        <v>898</v>
      </c>
      <c r="B6578" s="1">
        <v>38664</v>
      </c>
      <c r="C6578" s="2">
        <v>0.41666666666666669</v>
      </c>
      <c r="D6578" t="s">
        <v>928</v>
      </c>
      <c r="E6578" t="s">
        <v>929</v>
      </c>
      <c r="G6578" s="6" t="s">
        <v>88</v>
      </c>
      <c r="H6578" t="s">
        <v>36</v>
      </c>
      <c r="I6578" t="s">
        <v>45</v>
      </c>
      <c r="J6578" t="s">
        <v>93</v>
      </c>
      <c r="K6578">
        <v>8</v>
      </c>
      <c r="L6578">
        <v>78</v>
      </c>
      <c r="M6578" t="s">
        <v>99</v>
      </c>
      <c r="N6578">
        <v>78</v>
      </c>
      <c r="P6578" cm="1">
        <f t="array" ref="P6578">IF(Q6578&gt;0,INDEX(Q6578:Q18712,MATCH(TRUE,INDEX(Q6578:Q18712="",,),0)-1),"")</f>
        <v>4</v>
      </c>
      <c r="Q6578">
        <f t="shared" si="153"/>
        <v>4</v>
      </c>
      <c r="R6578">
        <f>IF(P6578="","",0)</f>
        <v>0</v>
      </c>
    </row>
    <row r="6579" spans="1:18" x14ac:dyDescent="0.3">
      <c r="A6579" t="s">
        <v>898</v>
      </c>
      <c r="B6579" s="1">
        <v>38664</v>
      </c>
      <c r="C6579" s="2">
        <v>0.41666666666666669</v>
      </c>
      <c r="D6579" t="s">
        <v>928</v>
      </c>
      <c r="E6579" t="s">
        <v>929</v>
      </c>
      <c r="G6579" s="6" t="s">
        <v>88</v>
      </c>
      <c r="H6579" t="s">
        <v>200</v>
      </c>
      <c r="I6579" t="s">
        <v>45</v>
      </c>
      <c r="J6579" t="s">
        <v>93</v>
      </c>
      <c r="K6579">
        <v>2</v>
      </c>
      <c r="L6579">
        <v>161</v>
      </c>
      <c r="M6579" t="s">
        <v>99</v>
      </c>
      <c r="N6579">
        <v>161</v>
      </c>
      <c r="P6579" cm="1">
        <f t="array" ref="P6579">IF(Q6579&gt;0,INDEX(Q6579:Q18713,MATCH(TRUE,INDEX(Q6579:Q18713="",,),0)-1),"")</f>
        <v>4</v>
      </c>
      <c r="Q6579">
        <f t="shared" si="153"/>
        <v>4</v>
      </c>
      <c r="R6579">
        <f>IF(P6579="","",0)</f>
        <v>0</v>
      </c>
    </row>
    <row r="6580" spans="1:18" x14ac:dyDescent="0.3">
      <c r="P6580" t="str" cm="1">
        <f t="array" ref="P6580">IF(Q6580&gt;0,INDEX(Q6580:Q18714,MATCH(TRUE,INDEX(Q6580:Q18714="",,),0)-1),"")</f>
        <v/>
      </c>
      <c r="R6580" t="str">
        <f>IF(P6580="","",0)</f>
        <v/>
      </c>
    </row>
    <row r="6581" spans="1:18" x14ac:dyDescent="0.3">
      <c r="A6581" t="s">
        <v>898</v>
      </c>
      <c r="B6581" s="1">
        <v>38818</v>
      </c>
      <c r="C6581" s="2">
        <v>0.41666666666666669</v>
      </c>
      <c r="D6581" t="s">
        <v>930</v>
      </c>
      <c r="E6581" t="s">
        <v>931</v>
      </c>
      <c r="G6581" t="s">
        <v>19</v>
      </c>
      <c r="H6581" t="s">
        <v>41</v>
      </c>
      <c r="I6581" t="s">
        <v>45</v>
      </c>
      <c r="J6581" t="s">
        <v>93</v>
      </c>
      <c r="K6581">
        <v>50</v>
      </c>
      <c r="L6581">
        <v>107</v>
      </c>
      <c r="M6581" t="s">
        <v>211</v>
      </c>
      <c r="N6581">
        <v>107</v>
      </c>
      <c r="O6581" t="s">
        <v>24</v>
      </c>
      <c r="P6581" cm="1">
        <f t="array" ref="P6581">IF(Q6581&gt;0,INDEX(Q6581:Q18715,MATCH(TRUE,INDEX(Q6581:Q18715="",,),0)-1),"")</f>
        <v>1</v>
      </c>
      <c r="Q6581">
        <v>1</v>
      </c>
      <c r="R6581">
        <f>IF(P6581="","",0)</f>
        <v>0</v>
      </c>
    </row>
    <row r="6582" spans="1:18" x14ac:dyDescent="0.3">
      <c r="A6582" t="s">
        <v>898</v>
      </c>
      <c r="B6582" s="1">
        <v>38818</v>
      </c>
      <c r="C6582" s="2">
        <v>0.41666666666666669</v>
      </c>
      <c r="D6582" t="s">
        <v>930</v>
      </c>
      <c r="E6582" t="s">
        <v>931</v>
      </c>
      <c r="G6582" t="s">
        <v>19</v>
      </c>
      <c r="H6582" t="s">
        <v>41</v>
      </c>
      <c r="I6582" t="s">
        <v>21</v>
      </c>
      <c r="J6582" t="s">
        <v>73</v>
      </c>
      <c r="K6582">
        <v>705</v>
      </c>
      <c r="L6582">
        <v>45.15</v>
      </c>
      <c r="M6582" t="s">
        <v>211</v>
      </c>
      <c r="N6582">
        <v>45.15</v>
      </c>
      <c r="O6582" t="s">
        <v>24</v>
      </c>
      <c r="P6582" cm="1">
        <f t="array" ref="P6582">IF(Q6582&gt;0,INDEX(Q6582:Q18716,MATCH(TRUE,INDEX(Q6582:Q18716="",,),0)-1),"")</f>
        <v>1</v>
      </c>
      <c r="Q6582">
        <v>1</v>
      </c>
      <c r="R6582">
        <f>IF(P6582="","",0)</f>
        <v>0</v>
      </c>
    </row>
    <row r="6583" spans="1:18" x14ac:dyDescent="0.3">
      <c r="A6583" t="s">
        <v>898</v>
      </c>
      <c r="B6583" s="1">
        <v>38818</v>
      </c>
      <c r="C6583" s="2">
        <v>0.41666666666666669</v>
      </c>
      <c r="D6583" t="s">
        <v>930</v>
      </c>
      <c r="E6583" t="s">
        <v>931</v>
      </c>
      <c r="G6583" t="s">
        <v>19</v>
      </c>
      <c r="H6583" t="s">
        <v>95</v>
      </c>
      <c r="I6583" t="s">
        <v>21</v>
      </c>
      <c r="J6583" t="s">
        <v>73</v>
      </c>
      <c r="K6583">
        <v>420</v>
      </c>
      <c r="L6583">
        <v>29.05</v>
      </c>
      <c r="M6583" t="s">
        <v>211</v>
      </c>
      <c r="N6583">
        <v>37.33</v>
      </c>
      <c r="O6583" t="s">
        <v>24</v>
      </c>
      <c r="P6583" cm="1">
        <f t="array" ref="P6583">IF(Q6583&gt;0,INDEX(Q6583:Q18717,MATCH(TRUE,INDEX(Q6583:Q18717="",,),0)-1),"")</f>
        <v>1</v>
      </c>
      <c r="Q6583">
        <v>1</v>
      </c>
      <c r="R6583">
        <f>IF(P6583="","",0)</f>
        <v>0</v>
      </c>
    </row>
    <row r="6584" spans="1:18" x14ac:dyDescent="0.3">
      <c r="A6584" t="s">
        <v>898</v>
      </c>
      <c r="B6584" s="1">
        <v>38818</v>
      </c>
      <c r="C6584" s="2">
        <v>0.41666666666666669</v>
      </c>
      <c r="D6584" t="s">
        <v>930</v>
      </c>
      <c r="E6584" t="s">
        <v>931</v>
      </c>
      <c r="G6584" s="6" t="s">
        <v>88</v>
      </c>
      <c r="H6584" t="s">
        <v>85</v>
      </c>
      <c r="I6584" t="s">
        <v>21</v>
      </c>
      <c r="J6584" t="s">
        <v>73</v>
      </c>
      <c r="K6584">
        <v>7</v>
      </c>
      <c r="L6584">
        <v>14.3</v>
      </c>
      <c r="M6584" t="s">
        <v>211</v>
      </c>
      <c r="N6584">
        <v>14.3</v>
      </c>
      <c r="O6584" t="s">
        <v>24</v>
      </c>
      <c r="P6584" cm="1">
        <f t="array" ref="P6584">IF(Q6584&gt;0,INDEX(Q6584:Q18718,MATCH(TRUE,INDEX(Q6584:Q18718="",,),0)-1),"")</f>
        <v>1</v>
      </c>
      <c r="Q6584">
        <v>1</v>
      </c>
      <c r="R6584">
        <f>IF(P6584="","",0)</f>
        <v>0</v>
      </c>
    </row>
    <row r="6585" spans="1:18" x14ac:dyDescent="0.3">
      <c r="A6585" t="s">
        <v>898</v>
      </c>
      <c r="B6585" s="1">
        <v>38818</v>
      </c>
      <c r="C6585" s="2">
        <v>0.41666666666666669</v>
      </c>
      <c r="D6585" t="s">
        <v>930</v>
      </c>
      <c r="E6585" t="s">
        <v>931</v>
      </c>
      <c r="G6585" s="6" t="s">
        <v>88</v>
      </c>
      <c r="H6585" t="s">
        <v>36</v>
      </c>
      <c r="I6585" t="s">
        <v>21</v>
      </c>
      <c r="J6585" t="s">
        <v>73</v>
      </c>
      <c r="K6585">
        <v>58</v>
      </c>
      <c r="L6585">
        <v>33.75</v>
      </c>
      <c r="M6585" t="s">
        <v>211</v>
      </c>
      <c r="N6585">
        <v>33.75</v>
      </c>
      <c r="O6585" t="s">
        <v>24</v>
      </c>
      <c r="P6585" cm="1">
        <f t="array" ref="P6585">IF(Q6585&gt;0,INDEX(Q6585:Q18719,MATCH(TRUE,INDEX(Q6585:Q18719="",,),0)-1),"")</f>
        <v>1</v>
      </c>
      <c r="Q6585">
        <v>1</v>
      </c>
      <c r="R6585">
        <f>IF(P6585="","",0)</f>
        <v>0</v>
      </c>
    </row>
    <row r="6586" spans="1:18" x14ac:dyDescent="0.3">
      <c r="A6586" t="s">
        <v>898</v>
      </c>
      <c r="B6586" s="1">
        <v>38818</v>
      </c>
      <c r="C6586" s="2">
        <v>0.41666666666666669</v>
      </c>
      <c r="D6586" t="s">
        <v>930</v>
      </c>
      <c r="E6586" t="s">
        <v>931</v>
      </c>
      <c r="G6586" s="6" t="s">
        <v>88</v>
      </c>
      <c r="H6586" t="s">
        <v>67</v>
      </c>
      <c r="I6586" t="s">
        <v>21</v>
      </c>
      <c r="J6586" t="s">
        <v>73</v>
      </c>
      <c r="K6586">
        <v>10</v>
      </c>
      <c r="L6586">
        <v>11.7</v>
      </c>
      <c r="M6586" t="s">
        <v>211</v>
      </c>
      <c r="N6586">
        <v>11.7</v>
      </c>
      <c r="O6586" t="s">
        <v>24</v>
      </c>
      <c r="P6586" cm="1">
        <f t="array" ref="P6586">IF(Q6586&gt;0,INDEX(Q6586:Q18720,MATCH(TRUE,INDEX(Q6586:Q18720="",,),0)-1),"")</f>
        <v>1</v>
      </c>
      <c r="Q6586">
        <v>1</v>
      </c>
      <c r="R6586">
        <f>IF(P6586="","",0)</f>
        <v>0</v>
      </c>
    </row>
    <row r="6587" spans="1:18" x14ac:dyDescent="0.3">
      <c r="A6587" t="s">
        <v>898</v>
      </c>
      <c r="B6587" s="1">
        <v>38818</v>
      </c>
      <c r="C6587" s="2">
        <v>0.41666666666666669</v>
      </c>
      <c r="D6587" t="s">
        <v>930</v>
      </c>
      <c r="E6587" t="s">
        <v>931</v>
      </c>
      <c r="G6587" s="6" t="s">
        <v>88</v>
      </c>
      <c r="H6587" t="s">
        <v>20</v>
      </c>
      <c r="I6587" t="s">
        <v>21</v>
      </c>
      <c r="J6587" t="s">
        <v>73</v>
      </c>
      <c r="K6587">
        <v>262</v>
      </c>
      <c r="L6587">
        <v>12.05</v>
      </c>
      <c r="M6587" t="s">
        <v>211</v>
      </c>
      <c r="N6587">
        <v>12.05</v>
      </c>
      <c r="O6587" t="s">
        <v>24</v>
      </c>
      <c r="P6587" cm="1">
        <f t="array" ref="P6587">IF(Q6587&gt;0,INDEX(Q6587:Q18721,MATCH(TRUE,INDEX(Q6587:Q18721="",,),0)-1),"")</f>
        <v>1</v>
      </c>
      <c r="Q6587">
        <v>1</v>
      </c>
      <c r="R6587">
        <f>IF(P6587="","",0)</f>
        <v>0</v>
      </c>
    </row>
    <row r="6588" spans="1:18" x14ac:dyDescent="0.3">
      <c r="P6588" t="str" cm="1">
        <f t="array" ref="P6588">IF(Q6588&gt;0,INDEX(Q6588:Q18722,MATCH(TRUE,INDEX(Q6588:Q18722="",,),0)-1),"")</f>
        <v/>
      </c>
      <c r="R6588" t="str">
        <f>IF(P6588="","",0)</f>
        <v/>
      </c>
    </row>
    <row r="6589" spans="1:18" x14ac:dyDescent="0.3">
      <c r="A6589" t="s">
        <v>898</v>
      </c>
      <c r="B6589" s="1">
        <v>38818</v>
      </c>
      <c r="C6589" s="2">
        <v>0.41666666666666669</v>
      </c>
      <c r="D6589" t="s">
        <v>932</v>
      </c>
      <c r="E6589" t="s">
        <v>933</v>
      </c>
      <c r="G6589" t="s">
        <v>19</v>
      </c>
      <c r="H6589" t="s">
        <v>41</v>
      </c>
      <c r="I6589" t="s">
        <v>45</v>
      </c>
      <c r="J6589" t="s">
        <v>93</v>
      </c>
      <c r="K6589">
        <v>244</v>
      </c>
      <c r="L6589">
        <v>152</v>
      </c>
      <c r="M6589" t="s">
        <v>211</v>
      </c>
      <c r="N6589">
        <v>152</v>
      </c>
      <c r="O6589" t="s">
        <v>24</v>
      </c>
      <c r="P6589" cm="1">
        <f t="array" ref="P6589">IF(Q6589&gt;0,INDEX(Q6589:Q18723,MATCH(TRUE,INDEX(Q6589:Q18723="",,),0)-1),"")</f>
        <v>2</v>
      </c>
      <c r="Q6589">
        <v>1</v>
      </c>
      <c r="R6589">
        <f>IF(P6589="","",0)</f>
        <v>0</v>
      </c>
    </row>
    <row r="6590" spans="1:18" x14ac:dyDescent="0.3">
      <c r="A6590" t="s">
        <v>898</v>
      </c>
      <c r="B6590" s="1">
        <v>38818</v>
      </c>
      <c r="C6590" s="2">
        <v>0.41666666666666669</v>
      </c>
      <c r="D6590" t="s">
        <v>932</v>
      </c>
      <c r="E6590" t="s">
        <v>933</v>
      </c>
      <c r="G6590" t="s">
        <v>19</v>
      </c>
      <c r="H6590" t="s">
        <v>41</v>
      </c>
      <c r="I6590" t="s">
        <v>21</v>
      </c>
      <c r="J6590" t="s">
        <v>73</v>
      </c>
      <c r="K6590">
        <v>1645</v>
      </c>
      <c r="L6590">
        <v>50.9</v>
      </c>
      <c r="M6590" t="s">
        <v>211</v>
      </c>
      <c r="N6590">
        <v>50.9</v>
      </c>
      <c r="O6590" t="s">
        <v>24</v>
      </c>
      <c r="P6590" cm="1">
        <f t="array" ref="P6590">IF(Q6590&gt;0,INDEX(Q6590:Q18724,MATCH(TRUE,INDEX(Q6590:Q18724="",,),0)-1),"")</f>
        <v>2</v>
      </c>
      <c r="Q6590">
        <v>1</v>
      </c>
      <c r="R6590">
        <f>IF(P6590="","",0)</f>
        <v>0</v>
      </c>
    </row>
    <row r="6591" spans="1:18" x14ac:dyDescent="0.3">
      <c r="A6591" t="s">
        <v>898</v>
      </c>
      <c r="B6591" s="1">
        <v>38818</v>
      </c>
      <c r="C6591" s="2">
        <v>0.41666666666666669</v>
      </c>
      <c r="D6591" t="s">
        <v>932</v>
      </c>
      <c r="E6591" t="s">
        <v>933</v>
      </c>
      <c r="G6591" t="s">
        <v>19</v>
      </c>
      <c r="H6591" t="s">
        <v>95</v>
      </c>
      <c r="I6591" t="s">
        <v>21</v>
      </c>
      <c r="J6591" t="s">
        <v>73</v>
      </c>
      <c r="K6591">
        <v>1053</v>
      </c>
      <c r="L6591">
        <v>29.75</v>
      </c>
      <c r="M6591" t="s">
        <v>211</v>
      </c>
      <c r="N6591">
        <v>35.6</v>
      </c>
      <c r="O6591" t="s">
        <v>24</v>
      </c>
      <c r="P6591" cm="1">
        <f t="array" ref="P6591">IF(Q6591&gt;0,INDEX(Q6591:Q18725,MATCH(TRUE,INDEX(Q6591:Q18725="",,),0)-1),"")</f>
        <v>2</v>
      </c>
      <c r="Q6591">
        <v>1</v>
      </c>
      <c r="R6591">
        <f>IF(P6591="","",0)</f>
        <v>0</v>
      </c>
    </row>
    <row r="6592" spans="1:18" x14ac:dyDescent="0.3">
      <c r="A6592" t="s">
        <v>898</v>
      </c>
      <c r="B6592" s="1">
        <v>38818</v>
      </c>
      <c r="C6592" s="2">
        <v>0.41666666666666669</v>
      </c>
      <c r="D6592" t="s">
        <v>932</v>
      </c>
      <c r="E6592" t="s">
        <v>933</v>
      </c>
      <c r="G6592" s="6" t="s">
        <v>88</v>
      </c>
      <c r="H6592" t="s">
        <v>36</v>
      </c>
      <c r="I6592" t="s">
        <v>21</v>
      </c>
      <c r="J6592" t="s">
        <v>73</v>
      </c>
      <c r="K6592">
        <v>389</v>
      </c>
      <c r="L6592">
        <v>33.75</v>
      </c>
      <c r="M6592" t="s">
        <v>211</v>
      </c>
      <c r="N6592">
        <v>33.75</v>
      </c>
      <c r="O6592" t="s">
        <v>24</v>
      </c>
      <c r="P6592" cm="1">
        <f t="array" ref="P6592">IF(Q6592&gt;0,INDEX(Q6592:Q18726,MATCH(TRUE,INDEX(Q6592:Q18726="",,),0)-1),"")</f>
        <v>2</v>
      </c>
      <c r="Q6592">
        <v>1</v>
      </c>
      <c r="R6592">
        <f>IF(P6592="","",0)</f>
        <v>0</v>
      </c>
    </row>
    <row r="6593" spans="1:18" x14ac:dyDescent="0.3">
      <c r="A6593" t="s">
        <v>898</v>
      </c>
      <c r="B6593" s="1">
        <v>38818</v>
      </c>
      <c r="C6593" s="2">
        <v>0.41666666666666669</v>
      </c>
      <c r="D6593" t="s">
        <v>932</v>
      </c>
      <c r="E6593" t="s">
        <v>933</v>
      </c>
      <c r="G6593" s="6" t="s">
        <v>88</v>
      </c>
      <c r="H6593" t="s">
        <v>20</v>
      </c>
      <c r="I6593" t="s">
        <v>21</v>
      </c>
      <c r="J6593" t="s">
        <v>73</v>
      </c>
      <c r="K6593">
        <v>294</v>
      </c>
      <c r="L6593">
        <v>12.05</v>
      </c>
      <c r="M6593" t="s">
        <v>211</v>
      </c>
      <c r="N6593">
        <v>12.05</v>
      </c>
      <c r="O6593" t="s">
        <v>24</v>
      </c>
      <c r="P6593" cm="1">
        <f t="array" ref="P6593">IF(Q6593&gt;0,INDEX(Q6593:Q18727,MATCH(TRUE,INDEX(Q6593:Q18727="",,),0)-1),"")</f>
        <v>2</v>
      </c>
      <c r="Q6593">
        <v>1</v>
      </c>
      <c r="R6593">
        <f>IF(P6593="","",0)</f>
        <v>0</v>
      </c>
    </row>
    <row r="6594" spans="1:18" x14ac:dyDescent="0.3">
      <c r="A6594" t="s">
        <v>898</v>
      </c>
      <c r="B6594" s="1">
        <v>38818</v>
      </c>
      <c r="C6594" s="2">
        <v>0.41666666666666669</v>
      </c>
      <c r="D6594" t="s">
        <v>932</v>
      </c>
      <c r="E6594" t="s">
        <v>933</v>
      </c>
      <c r="G6594" t="s">
        <v>19</v>
      </c>
      <c r="H6594" t="s">
        <v>41</v>
      </c>
      <c r="I6594" t="s">
        <v>45</v>
      </c>
      <c r="J6594" t="s">
        <v>93</v>
      </c>
      <c r="K6594">
        <v>244</v>
      </c>
      <c r="L6594">
        <v>152</v>
      </c>
      <c r="M6594" t="s">
        <v>108</v>
      </c>
      <c r="N6594">
        <v>154</v>
      </c>
      <c r="P6594" cm="1">
        <f t="array" ref="P6594">IF(Q6594&gt;0,INDEX(Q6594:Q18728,MATCH(TRUE,INDEX(Q6594:Q18728="",,),0)-1),"")</f>
        <v>2</v>
      </c>
      <c r="Q6594">
        <v>2</v>
      </c>
      <c r="R6594">
        <f>IF(P6594="","",0)</f>
        <v>0</v>
      </c>
    </row>
    <row r="6595" spans="1:18" x14ac:dyDescent="0.3">
      <c r="A6595" t="s">
        <v>898</v>
      </c>
      <c r="B6595" s="1">
        <v>38818</v>
      </c>
      <c r="C6595" s="2">
        <v>0.41666666666666669</v>
      </c>
      <c r="D6595" t="s">
        <v>932</v>
      </c>
      <c r="E6595" t="s">
        <v>933</v>
      </c>
      <c r="G6595" t="s">
        <v>19</v>
      </c>
      <c r="H6595" t="s">
        <v>41</v>
      </c>
      <c r="I6595" t="s">
        <v>21</v>
      </c>
      <c r="J6595" t="s">
        <v>73</v>
      </c>
      <c r="K6595">
        <v>1645</v>
      </c>
      <c r="L6595">
        <v>50.9</v>
      </c>
      <c r="M6595" t="s">
        <v>108</v>
      </c>
      <c r="N6595">
        <v>51.64</v>
      </c>
      <c r="P6595" cm="1">
        <f t="array" ref="P6595">IF(Q6595&gt;0,INDEX(Q6595:Q18729,MATCH(TRUE,INDEX(Q6595:Q18729="",,),0)-1),"")</f>
        <v>2</v>
      </c>
      <c r="Q6595">
        <v>2</v>
      </c>
      <c r="R6595">
        <f>IF(P6595="","",0)</f>
        <v>0</v>
      </c>
    </row>
    <row r="6596" spans="1:18" x14ac:dyDescent="0.3">
      <c r="A6596" t="s">
        <v>898</v>
      </c>
      <c r="B6596" s="1">
        <v>38818</v>
      </c>
      <c r="C6596" s="2">
        <v>0.41666666666666669</v>
      </c>
      <c r="D6596" t="s">
        <v>932</v>
      </c>
      <c r="E6596" t="s">
        <v>933</v>
      </c>
      <c r="G6596" t="s">
        <v>19</v>
      </c>
      <c r="H6596" t="s">
        <v>95</v>
      </c>
      <c r="I6596" t="s">
        <v>21</v>
      </c>
      <c r="J6596" t="s">
        <v>73</v>
      </c>
      <c r="K6596">
        <v>1053</v>
      </c>
      <c r="L6596">
        <v>29.75</v>
      </c>
      <c r="M6596" t="s">
        <v>108</v>
      </c>
      <c r="N6596">
        <v>29.75</v>
      </c>
      <c r="P6596" cm="1">
        <f t="array" ref="P6596">IF(Q6596&gt;0,INDEX(Q6596:Q18730,MATCH(TRUE,INDEX(Q6596:Q18730="",,),0)-1),"")</f>
        <v>2</v>
      </c>
      <c r="Q6596">
        <v>2</v>
      </c>
      <c r="R6596">
        <f>IF(P6596="","",0)</f>
        <v>0</v>
      </c>
    </row>
    <row r="6597" spans="1:18" x14ac:dyDescent="0.3">
      <c r="A6597" t="s">
        <v>898</v>
      </c>
      <c r="B6597" s="1">
        <v>38818</v>
      </c>
      <c r="C6597" s="2">
        <v>0.41666666666666669</v>
      </c>
      <c r="D6597" t="s">
        <v>932</v>
      </c>
      <c r="E6597" t="s">
        <v>933</v>
      </c>
      <c r="G6597" s="6" t="s">
        <v>88</v>
      </c>
      <c r="H6597" t="s">
        <v>36</v>
      </c>
      <c r="I6597" t="s">
        <v>21</v>
      </c>
      <c r="J6597" t="s">
        <v>73</v>
      </c>
      <c r="K6597">
        <v>389</v>
      </c>
      <c r="L6597">
        <v>33.75</v>
      </c>
      <c r="M6597" t="s">
        <v>108</v>
      </c>
      <c r="N6597">
        <v>33.75</v>
      </c>
      <c r="P6597" cm="1">
        <f t="array" ref="P6597">IF(Q6597&gt;0,INDEX(Q6597:Q18731,MATCH(TRUE,INDEX(Q6597:Q18731="",,),0)-1),"")</f>
        <v>2</v>
      </c>
      <c r="Q6597">
        <v>2</v>
      </c>
      <c r="R6597">
        <f>IF(P6597="","",0)</f>
        <v>0</v>
      </c>
    </row>
    <row r="6598" spans="1:18" x14ac:dyDescent="0.3">
      <c r="A6598" t="s">
        <v>898</v>
      </c>
      <c r="B6598" s="1">
        <v>38818</v>
      </c>
      <c r="C6598" s="2">
        <v>0.41666666666666669</v>
      </c>
      <c r="D6598" t="s">
        <v>932</v>
      </c>
      <c r="E6598" t="s">
        <v>933</v>
      </c>
      <c r="G6598" s="6" t="s">
        <v>88</v>
      </c>
      <c r="H6598" t="s">
        <v>20</v>
      </c>
      <c r="I6598" t="s">
        <v>21</v>
      </c>
      <c r="J6598" t="s">
        <v>73</v>
      </c>
      <c r="K6598">
        <v>294</v>
      </c>
      <c r="L6598">
        <v>12.05</v>
      </c>
      <c r="M6598" t="s">
        <v>108</v>
      </c>
      <c r="N6598">
        <v>12.05</v>
      </c>
      <c r="P6598" cm="1">
        <f t="array" ref="P6598">IF(Q6598&gt;0,INDEX(Q6598:Q18732,MATCH(TRUE,INDEX(Q6598:Q18732="",,),0)-1),"")</f>
        <v>2</v>
      </c>
      <c r="Q6598">
        <v>2</v>
      </c>
      <c r="R6598">
        <f>IF(P6598="","",0)</f>
        <v>0</v>
      </c>
    </row>
    <row r="6599" spans="1:18" x14ac:dyDescent="0.3">
      <c r="P6599" t="str" cm="1">
        <f t="array" ref="P6599">IF(Q6599&gt;0,INDEX(Q6599:Q18733,MATCH(TRUE,INDEX(Q6599:Q18733="",,),0)-1),"")</f>
        <v/>
      </c>
      <c r="R6599" t="str">
        <f>IF(P6599="","",0)</f>
        <v/>
      </c>
    </row>
    <row r="6600" spans="1:18" x14ac:dyDescent="0.3">
      <c r="A6600" t="s">
        <v>898</v>
      </c>
      <c r="B6600" s="1">
        <v>38818</v>
      </c>
      <c r="C6600" s="2">
        <v>0.41666666666666669</v>
      </c>
      <c r="D6600" t="s">
        <v>934</v>
      </c>
      <c r="E6600" t="s">
        <v>935</v>
      </c>
      <c r="G6600" t="s">
        <v>19</v>
      </c>
      <c r="H6600" t="s">
        <v>41</v>
      </c>
      <c r="I6600" t="s">
        <v>45</v>
      </c>
      <c r="J6600" t="s">
        <v>93</v>
      </c>
      <c r="K6600">
        <v>79</v>
      </c>
      <c r="L6600">
        <v>127</v>
      </c>
      <c r="M6600" t="s">
        <v>121</v>
      </c>
      <c r="N6600">
        <v>145.6</v>
      </c>
      <c r="O6600" t="s">
        <v>24</v>
      </c>
      <c r="P6600" cm="1">
        <f t="array" ref="P6600">IF(Q6600&gt;0,INDEX(Q6600:Q18734,MATCH(TRUE,INDEX(Q6600:Q18734="",,),0)-1),"")</f>
        <v>3</v>
      </c>
      <c r="Q6600">
        <v>1</v>
      </c>
      <c r="R6600">
        <f>IF(P6600="","",0)</f>
        <v>0</v>
      </c>
    </row>
    <row r="6601" spans="1:18" x14ac:dyDescent="0.3">
      <c r="A6601" t="s">
        <v>898</v>
      </c>
      <c r="B6601" s="1">
        <v>38818</v>
      </c>
      <c r="C6601" s="2">
        <v>0.41666666666666669</v>
      </c>
      <c r="D6601" t="s">
        <v>934</v>
      </c>
      <c r="E6601" t="s">
        <v>935</v>
      </c>
      <c r="G6601" t="s">
        <v>19</v>
      </c>
      <c r="H6601" t="s">
        <v>41</v>
      </c>
      <c r="I6601" t="s">
        <v>21</v>
      </c>
      <c r="J6601" t="s">
        <v>73</v>
      </c>
      <c r="K6601">
        <v>270</v>
      </c>
      <c r="L6601">
        <v>41.75</v>
      </c>
      <c r="M6601" t="s">
        <v>121</v>
      </c>
      <c r="N6601">
        <v>45.92</v>
      </c>
      <c r="O6601" t="s">
        <v>24</v>
      </c>
      <c r="P6601" cm="1">
        <f t="array" ref="P6601">IF(Q6601&gt;0,INDEX(Q6601:Q18735,MATCH(TRUE,INDEX(Q6601:Q18735="",,),0)-1),"")</f>
        <v>3</v>
      </c>
      <c r="Q6601">
        <v>1</v>
      </c>
      <c r="R6601">
        <f>IF(P6601="","",0)</f>
        <v>0</v>
      </c>
    </row>
    <row r="6602" spans="1:18" x14ac:dyDescent="0.3">
      <c r="A6602" t="s">
        <v>898</v>
      </c>
      <c r="B6602" s="1">
        <v>38818</v>
      </c>
      <c r="C6602" s="2">
        <v>0.41666666666666669</v>
      </c>
      <c r="D6602" t="s">
        <v>934</v>
      </c>
      <c r="E6602" t="s">
        <v>935</v>
      </c>
      <c r="G6602" t="s">
        <v>19</v>
      </c>
      <c r="H6602" t="s">
        <v>95</v>
      </c>
      <c r="I6602" t="s">
        <v>21</v>
      </c>
      <c r="J6602" t="s">
        <v>73</v>
      </c>
      <c r="K6602">
        <v>320</v>
      </c>
      <c r="L6602">
        <v>26.95</v>
      </c>
      <c r="M6602" t="s">
        <v>121</v>
      </c>
      <c r="N6602">
        <v>29.64</v>
      </c>
      <c r="O6602" t="s">
        <v>24</v>
      </c>
      <c r="P6602" cm="1">
        <f t="array" ref="P6602">IF(Q6602&gt;0,INDEX(Q6602:Q18736,MATCH(TRUE,INDEX(Q6602:Q18736="",,),0)-1),"")</f>
        <v>3</v>
      </c>
      <c r="Q6602">
        <v>1</v>
      </c>
      <c r="R6602">
        <f>IF(P6602="","",0)</f>
        <v>0</v>
      </c>
    </row>
    <row r="6603" spans="1:18" x14ac:dyDescent="0.3">
      <c r="A6603" t="s">
        <v>898</v>
      </c>
      <c r="B6603" s="1">
        <v>38818</v>
      </c>
      <c r="C6603" s="2">
        <v>0.41666666666666669</v>
      </c>
      <c r="D6603" t="s">
        <v>934</v>
      </c>
      <c r="E6603" t="s">
        <v>935</v>
      </c>
      <c r="G6603" s="6" t="s">
        <v>88</v>
      </c>
      <c r="H6603" t="s">
        <v>20</v>
      </c>
      <c r="I6603" t="s">
        <v>21</v>
      </c>
      <c r="J6603" t="s">
        <v>73</v>
      </c>
      <c r="K6603">
        <v>97</v>
      </c>
      <c r="L6603">
        <v>10.85</v>
      </c>
      <c r="M6603" t="s">
        <v>121</v>
      </c>
      <c r="N6603">
        <v>10.85</v>
      </c>
      <c r="O6603" t="s">
        <v>24</v>
      </c>
      <c r="P6603" cm="1">
        <f t="array" ref="P6603">IF(Q6603&gt;0,INDEX(Q6603:Q18737,MATCH(TRUE,INDEX(Q6603:Q18737="",,),0)-1),"")</f>
        <v>3</v>
      </c>
      <c r="Q6603">
        <v>1</v>
      </c>
      <c r="R6603">
        <f>IF(P6603="","",0)</f>
        <v>0</v>
      </c>
    </row>
    <row r="6604" spans="1:18" x14ac:dyDescent="0.3">
      <c r="A6604" t="s">
        <v>898</v>
      </c>
      <c r="B6604" s="1">
        <v>38818</v>
      </c>
      <c r="C6604" s="2">
        <v>0.41666666666666669</v>
      </c>
      <c r="D6604" t="s">
        <v>934</v>
      </c>
      <c r="E6604" t="s">
        <v>935</v>
      </c>
      <c r="G6604" t="s">
        <v>19</v>
      </c>
      <c r="H6604" t="s">
        <v>41</v>
      </c>
      <c r="I6604" t="s">
        <v>45</v>
      </c>
      <c r="J6604" t="s">
        <v>93</v>
      </c>
      <c r="K6604">
        <v>79</v>
      </c>
      <c r="L6604">
        <v>127</v>
      </c>
      <c r="M6604" t="s">
        <v>108</v>
      </c>
      <c r="N6604">
        <v>127</v>
      </c>
      <c r="P6604" cm="1">
        <f t="array" ref="P6604">IF(Q6604&gt;0,INDEX(Q6604:Q18738,MATCH(TRUE,INDEX(Q6604:Q18738="",,),0)-1),"")</f>
        <v>3</v>
      </c>
      <c r="Q6604">
        <v>2</v>
      </c>
      <c r="R6604">
        <f>IF(P6604="","",0)</f>
        <v>0</v>
      </c>
    </row>
    <row r="6605" spans="1:18" x14ac:dyDescent="0.3">
      <c r="A6605" t="s">
        <v>898</v>
      </c>
      <c r="B6605" s="1">
        <v>38818</v>
      </c>
      <c r="C6605" s="2">
        <v>0.41666666666666669</v>
      </c>
      <c r="D6605" t="s">
        <v>934</v>
      </c>
      <c r="E6605" t="s">
        <v>935</v>
      </c>
      <c r="G6605" t="s">
        <v>19</v>
      </c>
      <c r="H6605" t="s">
        <v>41</v>
      </c>
      <c r="I6605" t="s">
        <v>21</v>
      </c>
      <c r="J6605" t="s">
        <v>73</v>
      </c>
      <c r="K6605">
        <v>270</v>
      </c>
      <c r="L6605">
        <v>41.75</v>
      </c>
      <c r="M6605" t="s">
        <v>108</v>
      </c>
      <c r="N6605">
        <v>51.42</v>
      </c>
      <c r="P6605" cm="1">
        <f t="array" ref="P6605">IF(Q6605&gt;0,INDEX(Q6605:Q18739,MATCH(TRUE,INDEX(Q6605:Q18739="",,),0)-1),"")</f>
        <v>3</v>
      </c>
      <c r="Q6605">
        <v>2</v>
      </c>
      <c r="R6605">
        <f>IF(P6605="","",0)</f>
        <v>0</v>
      </c>
    </row>
    <row r="6606" spans="1:18" x14ac:dyDescent="0.3">
      <c r="A6606" t="s">
        <v>898</v>
      </c>
      <c r="B6606" s="1">
        <v>38818</v>
      </c>
      <c r="C6606" s="2">
        <v>0.41666666666666669</v>
      </c>
      <c r="D6606" t="s">
        <v>934</v>
      </c>
      <c r="E6606" t="s">
        <v>935</v>
      </c>
      <c r="G6606" t="s">
        <v>19</v>
      </c>
      <c r="H6606" t="s">
        <v>95</v>
      </c>
      <c r="I6606" t="s">
        <v>21</v>
      </c>
      <c r="J6606" t="s">
        <v>73</v>
      </c>
      <c r="K6606">
        <v>320</v>
      </c>
      <c r="L6606">
        <v>26.95</v>
      </c>
      <c r="M6606" t="s">
        <v>108</v>
      </c>
      <c r="N6606">
        <v>26.95</v>
      </c>
      <c r="P6606" cm="1">
        <f t="array" ref="P6606">IF(Q6606&gt;0,INDEX(Q6606:Q18740,MATCH(TRUE,INDEX(Q6606:Q18740="",,),0)-1),"")</f>
        <v>3</v>
      </c>
      <c r="Q6606">
        <v>2</v>
      </c>
      <c r="R6606">
        <f>IF(P6606="","",0)</f>
        <v>0</v>
      </c>
    </row>
    <row r="6607" spans="1:18" x14ac:dyDescent="0.3">
      <c r="A6607" t="s">
        <v>898</v>
      </c>
      <c r="B6607" s="1">
        <v>38818</v>
      </c>
      <c r="C6607" s="2">
        <v>0.41666666666666669</v>
      </c>
      <c r="D6607" t="s">
        <v>934</v>
      </c>
      <c r="E6607" t="s">
        <v>935</v>
      </c>
      <c r="G6607" s="6" t="s">
        <v>88</v>
      </c>
      <c r="H6607" t="s">
        <v>20</v>
      </c>
      <c r="I6607" t="s">
        <v>21</v>
      </c>
      <c r="J6607" t="s">
        <v>73</v>
      </c>
      <c r="K6607">
        <v>97</v>
      </c>
      <c r="L6607">
        <v>10.85</v>
      </c>
      <c r="M6607" t="s">
        <v>108</v>
      </c>
      <c r="N6607">
        <v>10.85</v>
      </c>
      <c r="P6607" cm="1">
        <f t="array" ref="P6607">IF(Q6607&gt;0,INDEX(Q6607:Q18741,MATCH(TRUE,INDEX(Q6607:Q18741="",,),0)-1),"")</f>
        <v>3</v>
      </c>
      <c r="Q6607">
        <v>2</v>
      </c>
      <c r="R6607">
        <f>IF(P6607="","",0)</f>
        <v>0</v>
      </c>
    </row>
    <row r="6608" spans="1:18" x14ac:dyDescent="0.3">
      <c r="A6608" t="s">
        <v>898</v>
      </c>
      <c r="B6608" s="1">
        <v>38818</v>
      </c>
      <c r="C6608" s="2">
        <v>0.41666666666666669</v>
      </c>
      <c r="D6608" t="s">
        <v>934</v>
      </c>
      <c r="E6608" t="s">
        <v>935</v>
      </c>
      <c r="G6608" t="s">
        <v>19</v>
      </c>
      <c r="H6608" t="s">
        <v>41</v>
      </c>
      <c r="I6608" t="s">
        <v>45</v>
      </c>
      <c r="J6608" t="s">
        <v>93</v>
      </c>
      <c r="K6608">
        <v>79</v>
      </c>
      <c r="L6608">
        <v>127</v>
      </c>
      <c r="M6608" t="s">
        <v>211</v>
      </c>
      <c r="N6608">
        <v>127</v>
      </c>
      <c r="P6608" cm="1">
        <f t="array" ref="P6608">IF(Q6608&gt;0,INDEX(Q6608:Q18742,MATCH(TRUE,INDEX(Q6608:Q18742="",,),0)-1),"")</f>
        <v>3</v>
      </c>
      <c r="Q6608">
        <v>3</v>
      </c>
      <c r="R6608">
        <f>IF(P6608="","",0)</f>
        <v>0</v>
      </c>
    </row>
    <row r="6609" spans="1:18" x14ac:dyDescent="0.3">
      <c r="A6609" t="s">
        <v>898</v>
      </c>
      <c r="B6609" s="1">
        <v>38818</v>
      </c>
      <c r="C6609" s="2">
        <v>0.41666666666666669</v>
      </c>
      <c r="D6609" t="s">
        <v>934</v>
      </c>
      <c r="E6609" t="s">
        <v>935</v>
      </c>
      <c r="G6609" t="s">
        <v>19</v>
      </c>
      <c r="H6609" t="s">
        <v>41</v>
      </c>
      <c r="I6609" t="s">
        <v>21</v>
      </c>
      <c r="J6609" t="s">
        <v>73</v>
      </c>
      <c r="K6609">
        <v>270</v>
      </c>
      <c r="L6609">
        <v>41.75</v>
      </c>
      <c r="M6609" t="s">
        <v>211</v>
      </c>
      <c r="N6609">
        <v>41.75</v>
      </c>
      <c r="P6609" cm="1">
        <f t="array" ref="P6609">IF(Q6609&gt;0,INDEX(Q6609:Q18743,MATCH(TRUE,INDEX(Q6609:Q18743="",,),0)-1),"")</f>
        <v>3</v>
      </c>
      <c r="Q6609">
        <v>3</v>
      </c>
      <c r="R6609">
        <f>IF(P6609="","",0)</f>
        <v>0</v>
      </c>
    </row>
    <row r="6610" spans="1:18" x14ac:dyDescent="0.3">
      <c r="A6610" t="s">
        <v>898</v>
      </c>
      <c r="B6610" s="1">
        <v>38818</v>
      </c>
      <c r="C6610" s="2">
        <v>0.41666666666666669</v>
      </c>
      <c r="D6610" t="s">
        <v>934</v>
      </c>
      <c r="E6610" t="s">
        <v>935</v>
      </c>
      <c r="G6610" t="s">
        <v>19</v>
      </c>
      <c r="H6610" t="s">
        <v>95</v>
      </c>
      <c r="I6610" t="s">
        <v>21</v>
      </c>
      <c r="J6610" t="s">
        <v>73</v>
      </c>
      <c r="K6610">
        <v>320</v>
      </c>
      <c r="L6610">
        <v>26.95</v>
      </c>
      <c r="M6610" t="s">
        <v>211</v>
      </c>
      <c r="N6610">
        <v>28.61</v>
      </c>
      <c r="P6610" cm="1">
        <f t="array" ref="P6610">IF(Q6610&gt;0,INDEX(Q6610:Q18744,MATCH(TRUE,INDEX(Q6610:Q18744="",,),0)-1),"")</f>
        <v>3</v>
      </c>
      <c r="Q6610">
        <v>3</v>
      </c>
      <c r="R6610">
        <f>IF(P6610="","",0)</f>
        <v>0</v>
      </c>
    </row>
    <row r="6611" spans="1:18" x14ac:dyDescent="0.3">
      <c r="A6611" t="s">
        <v>898</v>
      </c>
      <c r="B6611" s="1">
        <v>38818</v>
      </c>
      <c r="C6611" s="2">
        <v>0.41666666666666669</v>
      </c>
      <c r="D6611" t="s">
        <v>934</v>
      </c>
      <c r="E6611" t="s">
        <v>935</v>
      </c>
      <c r="G6611" s="6" t="s">
        <v>88</v>
      </c>
      <c r="H6611" t="s">
        <v>20</v>
      </c>
      <c r="I6611" t="s">
        <v>21</v>
      </c>
      <c r="J6611" t="s">
        <v>73</v>
      </c>
      <c r="K6611">
        <v>97</v>
      </c>
      <c r="L6611">
        <v>10.85</v>
      </c>
      <c r="M6611" t="s">
        <v>211</v>
      </c>
      <c r="N6611">
        <v>10.85</v>
      </c>
      <c r="P6611" cm="1">
        <f t="array" ref="P6611">IF(Q6611&gt;0,INDEX(Q6611:Q18745,MATCH(TRUE,INDEX(Q6611:Q18745="",,),0)-1),"")</f>
        <v>3</v>
      </c>
      <c r="Q6611">
        <v>3</v>
      </c>
      <c r="R6611">
        <f>IF(P6611="","",0)</f>
        <v>0</v>
      </c>
    </row>
    <row r="6612" spans="1:18" x14ac:dyDescent="0.3">
      <c r="P6612" t="str" cm="1">
        <f t="array" ref="P6612">IF(Q6612&gt;0,INDEX(Q6612:Q18746,MATCH(TRUE,INDEX(Q6612:Q18746="",,),0)-1),"")</f>
        <v/>
      </c>
      <c r="R6612" t="str">
        <f>IF(P6612="","",0)</f>
        <v/>
      </c>
    </row>
    <row r="6613" spans="1:18" x14ac:dyDescent="0.3">
      <c r="A6613" t="s">
        <v>898</v>
      </c>
      <c r="B6613" s="1">
        <v>38699</v>
      </c>
      <c r="C6613" s="2">
        <v>0.41666666666666669</v>
      </c>
      <c r="D6613" t="s">
        <v>936</v>
      </c>
      <c r="E6613" t="s">
        <v>937</v>
      </c>
      <c r="G6613" t="s">
        <v>19</v>
      </c>
      <c r="H6613" t="s">
        <v>102</v>
      </c>
      <c r="I6613" t="s">
        <v>45</v>
      </c>
      <c r="J6613" t="s">
        <v>93</v>
      </c>
      <c r="K6613">
        <v>35</v>
      </c>
      <c r="L6613">
        <v>613</v>
      </c>
      <c r="M6613" t="s">
        <v>49</v>
      </c>
      <c r="N6613">
        <v>613</v>
      </c>
      <c r="O6613" t="s">
        <v>24</v>
      </c>
      <c r="P6613" cm="1">
        <f t="array" ref="P6613">IF(Q6613&gt;0,INDEX(Q6613:Q18747,MATCH(TRUE,INDEX(Q6613:Q18747="",,),0)-1),"")</f>
        <v>8</v>
      </c>
      <c r="Q6613">
        <f>INT((ROW()-6613)/10)+1</f>
        <v>1</v>
      </c>
      <c r="R6613">
        <f>IF(P6613="","",0)</f>
        <v>0</v>
      </c>
    </row>
    <row r="6614" spans="1:18" x14ac:dyDescent="0.3">
      <c r="A6614" t="s">
        <v>898</v>
      </c>
      <c r="B6614" s="1">
        <v>38699</v>
      </c>
      <c r="C6614" s="2">
        <v>0.41666666666666669</v>
      </c>
      <c r="D6614" t="s">
        <v>936</v>
      </c>
      <c r="E6614" t="s">
        <v>937</v>
      </c>
      <c r="G6614" t="s">
        <v>19</v>
      </c>
      <c r="H6614" t="s">
        <v>279</v>
      </c>
      <c r="I6614" t="s">
        <v>45</v>
      </c>
      <c r="J6614" t="s">
        <v>93</v>
      </c>
      <c r="K6614">
        <v>31</v>
      </c>
      <c r="L6614">
        <v>62</v>
      </c>
      <c r="M6614" t="s">
        <v>49</v>
      </c>
      <c r="N6614">
        <v>390</v>
      </c>
      <c r="O6614" t="s">
        <v>24</v>
      </c>
      <c r="P6614" cm="1">
        <f t="array" ref="P6614">IF(Q6614&gt;0,INDEX(Q6614:Q18748,MATCH(TRUE,INDEX(Q6614:Q18748="",,),0)-1),"")</f>
        <v>8</v>
      </c>
      <c r="Q6614">
        <f t="shared" ref="Q6614:Q6677" si="154">INT((ROW()-6613)/10)+1</f>
        <v>1</v>
      </c>
      <c r="R6614">
        <f>IF(P6614="","",0)</f>
        <v>0</v>
      </c>
    </row>
    <row r="6615" spans="1:18" x14ac:dyDescent="0.3">
      <c r="A6615" t="s">
        <v>898</v>
      </c>
      <c r="B6615" s="1">
        <v>38699</v>
      </c>
      <c r="C6615" s="2">
        <v>0.41666666666666669</v>
      </c>
      <c r="D6615" t="s">
        <v>936</v>
      </c>
      <c r="E6615" t="s">
        <v>937</v>
      </c>
      <c r="G6615" t="s">
        <v>19</v>
      </c>
      <c r="H6615" t="s">
        <v>72</v>
      </c>
      <c r="I6615" t="s">
        <v>21</v>
      </c>
      <c r="J6615" t="s">
        <v>73</v>
      </c>
      <c r="K6615">
        <v>351</v>
      </c>
      <c r="L6615">
        <v>26.95</v>
      </c>
      <c r="M6615" t="s">
        <v>49</v>
      </c>
      <c r="N6615">
        <v>26.95</v>
      </c>
      <c r="O6615" t="s">
        <v>24</v>
      </c>
      <c r="P6615" cm="1">
        <f t="array" ref="P6615">IF(Q6615&gt;0,INDEX(Q6615:Q18749,MATCH(TRUE,INDEX(Q6615:Q18749="",,),0)-1),"")</f>
        <v>8</v>
      </c>
      <c r="Q6615">
        <f t="shared" si="154"/>
        <v>1</v>
      </c>
      <c r="R6615">
        <f>IF(P6615="","",0)</f>
        <v>0</v>
      </c>
    </row>
    <row r="6616" spans="1:18" x14ac:dyDescent="0.3">
      <c r="A6616" t="s">
        <v>898</v>
      </c>
      <c r="B6616" s="1">
        <v>38699</v>
      </c>
      <c r="C6616" s="2">
        <v>0.41666666666666669</v>
      </c>
      <c r="D6616" t="s">
        <v>936</v>
      </c>
      <c r="E6616" t="s">
        <v>937</v>
      </c>
      <c r="G6616" s="6" t="s">
        <v>88</v>
      </c>
      <c r="H6616" t="s">
        <v>85</v>
      </c>
      <c r="I6616" t="s">
        <v>45</v>
      </c>
      <c r="J6616" t="s">
        <v>93</v>
      </c>
      <c r="K6616">
        <v>12</v>
      </c>
      <c r="L6616">
        <v>60</v>
      </c>
      <c r="M6616" t="s">
        <v>49</v>
      </c>
      <c r="N6616">
        <v>60</v>
      </c>
      <c r="O6616" t="s">
        <v>24</v>
      </c>
      <c r="P6616" cm="1">
        <f t="array" ref="P6616">IF(Q6616&gt;0,INDEX(Q6616:Q18750,MATCH(TRUE,INDEX(Q6616:Q18750="",,),0)-1),"")</f>
        <v>8</v>
      </c>
      <c r="Q6616">
        <f t="shared" si="154"/>
        <v>1</v>
      </c>
      <c r="R6616">
        <f>IF(P6616="","",0)</f>
        <v>0</v>
      </c>
    </row>
    <row r="6617" spans="1:18" x14ac:dyDescent="0.3">
      <c r="A6617" t="s">
        <v>898</v>
      </c>
      <c r="B6617" s="1">
        <v>38699</v>
      </c>
      <c r="C6617" s="2">
        <v>0.41666666666666669</v>
      </c>
      <c r="D6617" t="s">
        <v>936</v>
      </c>
      <c r="E6617" t="s">
        <v>937</v>
      </c>
      <c r="G6617" s="6" t="s">
        <v>88</v>
      </c>
      <c r="H6617" t="s">
        <v>100</v>
      </c>
      <c r="I6617" t="s">
        <v>45</v>
      </c>
      <c r="J6617" t="s">
        <v>93</v>
      </c>
      <c r="K6617">
        <v>4</v>
      </c>
      <c r="L6617">
        <v>53</v>
      </c>
      <c r="M6617" t="s">
        <v>49</v>
      </c>
      <c r="N6617">
        <v>53</v>
      </c>
      <c r="O6617" t="s">
        <v>24</v>
      </c>
      <c r="P6617" cm="1">
        <f t="array" ref="P6617">IF(Q6617&gt;0,INDEX(Q6617:Q18751,MATCH(TRUE,INDEX(Q6617:Q18751="",,),0)-1),"")</f>
        <v>8</v>
      </c>
      <c r="Q6617">
        <f t="shared" si="154"/>
        <v>1</v>
      </c>
      <c r="R6617">
        <f>IF(P6617="","",0)</f>
        <v>0</v>
      </c>
    </row>
    <row r="6618" spans="1:18" x14ac:dyDescent="0.3">
      <c r="A6618" t="s">
        <v>898</v>
      </c>
      <c r="B6618" s="1">
        <v>38699</v>
      </c>
      <c r="C6618" s="2">
        <v>0.41666666666666669</v>
      </c>
      <c r="D6618" t="s">
        <v>936</v>
      </c>
      <c r="E6618" t="s">
        <v>937</v>
      </c>
      <c r="G6618" s="6" t="s">
        <v>88</v>
      </c>
      <c r="H6618" t="s">
        <v>232</v>
      </c>
      <c r="I6618" t="s">
        <v>45</v>
      </c>
      <c r="J6618" t="s">
        <v>93</v>
      </c>
      <c r="K6618">
        <v>12</v>
      </c>
      <c r="L6618">
        <v>21</v>
      </c>
      <c r="M6618" t="s">
        <v>49</v>
      </c>
      <c r="N6618">
        <v>21</v>
      </c>
      <c r="O6618" t="s">
        <v>24</v>
      </c>
      <c r="P6618" cm="1">
        <f t="array" ref="P6618">IF(Q6618&gt;0,INDEX(Q6618:Q18752,MATCH(TRUE,INDEX(Q6618:Q18752="",,),0)-1),"")</f>
        <v>8</v>
      </c>
      <c r="Q6618">
        <f t="shared" si="154"/>
        <v>1</v>
      </c>
      <c r="R6618">
        <f>IF(P6618="","",0)</f>
        <v>0</v>
      </c>
    </row>
    <row r="6619" spans="1:18" x14ac:dyDescent="0.3">
      <c r="A6619" t="s">
        <v>898</v>
      </c>
      <c r="B6619" s="1">
        <v>38699</v>
      </c>
      <c r="C6619" s="2">
        <v>0.41666666666666669</v>
      </c>
      <c r="D6619" t="s">
        <v>936</v>
      </c>
      <c r="E6619" t="s">
        <v>937</v>
      </c>
      <c r="G6619" s="6" t="s">
        <v>88</v>
      </c>
      <c r="H6619" t="s">
        <v>96</v>
      </c>
      <c r="I6619" t="s">
        <v>45</v>
      </c>
      <c r="J6619" t="s">
        <v>93</v>
      </c>
      <c r="K6619">
        <v>1</v>
      </c>
      <c r="L6619">
        <v>83</v>
      </c>
      <c r="M6619" t="s">
        <v>49</v>
      </c>
      <c r="N6619">
        <v>83</v>
      </c>
      <c r="O6619" t="s">
        <v>24</v>
      </c>
      <c r="P6619" cm="1">
        <f t="array" ref="P6619">IF(Q6619&gt;0,INDEX(Q6619:Q18753,MATCH(TRUE,INDEX(Q6619:Q18753="",,),0)-1),"")</f>
        <v>8</v>
      </c>
      <c r="Q6619">
        <f t="shared" si="154"/>
        <v>1</v>
      </c>
      <c r="R6619">
        <f>IF(P6619="","",0)</f>
        <v>0</v>
      </c>
    </row>
    <row r="6620" spans="1:18" x14ac:dyDescent="0.3">
      <c r="A6620" t="s">
        <v>898</v>
      </c>
      <c r="B6620" s="1">
        <v>38699</v>
      </c>
      <c r="C6620" s="2">
        <v>0.41666666666666669</v>
      </c>
      <c r="D6620" t="s">
        <v>936</v>
      </c>
      <c r="E6620" t="s">
        <v>937</v>
      </c>
      <c r="G6620" s="6" t="s">
        <v>88</v>
      </c>
      <c r="H6620" t="s">
        <v>36</v>
      </c>
      <c r="I6620" t="s">
        <v>45</v>
      </c>
      <c r="J6620" t="s">
        <v>93</v>
      </c>
      <c r="K6620">
        <v>3</v>
      </c>
      <c r="L6620">
        <v>89</v>
      </c>
      <c r="M6620" t="s">
        <v>49</v>
      </c>
      <c r="N6620">
        <v>89</v>
      </c>
      <c r="O6620" t="s">
        <v>24</v>
      </c>
      <c r="P6620" cm="1">
        <f t="array" ref="P6620">IF(Q6620&gt;0,INDEX(Q6620:Q18754,MATCH(TRUE,INDEX(Q6620:Q18754="",,),0)-1),"")</f>
        <v>8</v>
      </c>
      <c r="Q6620">
        <f t="shared" si="154"/>
        <v>1</v>
      </c>
      <c r="R6620">
        <f>IF(P6620="","",0)</f>
        <v>0</v>
      </c>
    </row>
    <row r="6621" spans="1:18" x14ac:dyDescent="0.3">
      <c r="A6621" t="s">
        <v>898</v>
      </c>
      <c r="B6621" s="1">
        <v>38699</v>
      </c>
      <c r="C6621" s="2">
        <v>0.41666666666666669</v>
      </c>
      <c r="D6621" t="s">
        <v>936</v>
      </c>
      <c r="E6621" t="s">
        <v>937</v>
      </c>
      <c r="G6621" s="6" t="s">
        <v>88</v>
      </c>
      <c r="H6621" t="s">
        <v>200</v>
      </c>
      <c r="I6621" t="s">
        <v>45</v>
      </c>
      <c r="J6621" t="s">
        <v>93</v>
      </c>
      <c r="K6621">
        <v>4</v>
      </c>
      <c r="L6621">
        <v>144</v>
      </c>
      <c r="M6621" t="s">
        <v>49</v>
      </c>
      <c r="N6621">
        <v>144</v>
      </c>
      <c r="O6621" t="s">
        <v>24</v>
      </c>
      <c r="P6621" cm="1">
        <f t="array" ref="P6621">IF(Q6621&gt;0,INDEX(Q6621:Q18755,MATCH(TRUE,INDEX(Q6621:Q18755="",,),0)-1),"")</f>
        <v>8</v>
      </c>
      <c r="Q6621">
        <f t="shared" si="154"/>
        <v>1</v>
      </c>
      <c r="R6621">
        <f>IF(P6621="","",0)</f>
        <v>0</v>
      </c>
    </row>
    <row r="6622" spans="1:18" x14ac:dyDescent="0.3">
      <c r="A6622" t="s">
        <v>898</v>
      </c>
      <c r="B6622" s="1">
        <v>38699</v>
      </c>
      <c r="C6622" s="2">
        <v>0.41666666666666669</v>
      </c>
      <c r="D6622" t="s">
        <v>936</v>
      </c>
      <c r="E6622" t="s">
        <v>937</v>
      </c>
      <c r="G6622" s="6" t="s">
        <v>88</v>
      </c>
      <c r="H6622" t="s">
        <v>36</v>
      </c>
      <c r="I6622" t="s">
        <v>21</v>
      </c>
      <c r="J6622" t="s">
        <v>73</v>
      </c>
      <c r="K6622">
        <v>40</v>
      </c>
      <c r="L6622">
        <v>32.15</v>
      </c>
      <c r="M6622" t="s">
        <v>49</v>
      </c>
      <c r="N6622">
        <v>32.15</v>
      </c>
      <c r="O6622" t="s">
        <v>24</v>
      </c>
      <c r="P6622" cm="1">
        <f t="array" ref="P6622">IF(Q6622&gt;0,INDEX(Q6622:Q18756,MATCH(TRUE,INDEX(Q6622:Q18756="",,),0)-1),"")</f>
        <v>8</v>
      </c>
      <c r="Q6622">
        <f t="shared" si="154"/>
        <v>1</v>
      </c>
      <c r="R6622">
        <f>IF(P6622="","",0)</f>
        <v>0</v>
      </c>
    </row>
    <row r="6623" spans="1:18" x14ac:dyDescent="0.3">
      <c r="A6623" t="s">
        <v>898</v>
      </c>
      <c r="B6623" s="1">
        <v>38699</v>
      </c>
      <c r="C6623" s="2">
        <v>0.41666666666666669</v>
      </c>
      <c r="D6623" t="s">
        <v>936</v>
      </c>
      <c r="E6623" t="s">
        <v>937</v>
      </c>
      <c r="G6623" t="s">
        <v>19</v>
      </c>
      <c r="H6623" t="s">
        <v>102</v>
      </c>
      <c r="I6623" t="s">
        <v>45</v>
      </c>
      <c r="J6623" t="s">
        <v>93</v>
      </c>
      <c r="K6623">
        <v>35</v>
      </c>
      <c r="L6623">
        <v>613</v>
      </c>
      <c r="M6623" t="s">
        <v>129</v>
      </c>
      <c r="N6623">
        <v>613</v>
      </c>
      <c r="P6623" cm="1">
        <f t="array" ref="P6623">IF(Q6623&gt;0,INDEX(Q6623:Q18757,MATCH(TRUE,INDEX(Q6623:Q18757="",,),0)-1),"")</f>
        <v>8</v>
      </c>
      <c r="Q6623">
        <f t="shared" si="154"/>
        <v>2</v>
      </c>
      <c r="R6623">
        <f>IF(P6623="","",0)</f>
        <v>0</v>
      </c>
    </row>
    <row r="6624" spans="1:18" x14ac:dyDescent="0.3">
      <c r="A6624" t="s">
        <v>898</v>
      </c>
      <c r="B6624" s="1">
        <v>38699</v>
      </c>
      <c r="C6624" s="2">
        <v>0.41666666666666669</v>
      </c>
      <c r="D6624" t="s">
        <v>936</v>
      </c>
      <c r="E6624" t="s">
        <v>937</v>
      </c>
      <c r="G6624" t="s">
        <v>19</v>
      </c>
      <c r="H6624" t="s">
        <v>279</v>
      </c>
      <c r="I6624" t="s">
        <v>45</v>
      </c>
      <c r="J6624" t="s">
        <v>93</v>
      </c>
      <c r="K6624">
        <v>31</v>
      </c>
      <c r="L6624">
        <v>62</v>
      </c>
      <c r="M6624" t="s">
        <v>129</v>
      </c>
      <c r="N6624">
        <v>226.2</v>
      </c>
      <c r="P6624" cm="1">
        <f t="array" ref="P6624">IF(Q6624&gt;0,INDEX(Q6624:Q18758,MATCH(TRUE,INDEX(Q6624:Q18758="",,),0)-1),"")</f>
        <v>8</v>
      </c>
      <c r="Q6624">
        <f t="shared" si="154"/>
        <v>2</v>
      </c>
      <c r="R6624">
        <f>IF(P6624="","",0)</f>
        <v>0</v>
      </c>
    </row>
    <row r="6625" spans="1:18" x14ac:dyDescent="0.3">
      <c r="A6625" t="s">
        <v>898</v>
      </c>
      <c r="B6625" s="1">
        <v>38699</v>
      </c>
      <c r="C6625" s="2">
        <v>0.41666666666666669</v>
      </c>
      <c r="D6625" t="s">
        <v>936</v>
      </c>
      <c r="E6625" t="s">
        <v>937</v>
      </c>
      <c r="G6625" t="s">
        <v>19</v>
      </c>
      <c r="H6625" t="s">
        <v>72</v>
      </c>
      <c r="I6625" t="s">
        <v>21</v>
      </c>
      <c r="J6625" t="s">
        <v>73</v>
      </c>
      <c r="K6625">
        <v>351</v>
      </c>
      <c r="L6625">
        <v>26.95</v>
      </c>
      <c r="M6625" t="s">
        <v>129</v>
      </c>
      <c r="N6625">
        <v>26.95</v>
      </c>
      <c r="P6625" cm="1">
        <f t="array" ref="P6625">IF(Q6625&gt;0,INDEX(Q6625:Q18759,MATCH(TRUE,INDEX(Q6625:Q18759="",,),0)-1),"")</f>
        <v>8</v>
      </c>
      <c r="Q6625">
        <f t="shared" si="154"/>
        <v>2</v>
      </c>
      <c r="R6625">
        <f>IF(P6625="","",0)</f>
        <v>0</v>
      </c>
    </row>
    <row r="6626" spans="1:18" x14ac:dyDescent="0.3">
      <c r="A6626" t="s">
        <v>898</v>
      </c>
      <c r="B6626" s="1">
        <v>38699</v>
      </c>
      <c r="C6626" s="2">
        <v>0.41666666666666669</v>
      </c>
      <c r="D6626" t="s">
        <v>936</v>
      </c>
      <c r="E6626" t="s">
        <v>937</v>
      </c>
      <c r="G6626" s="6" t="s">
        <v>88</v>
      </c>
      <c r="H6626" t="s">
        <v>85</v>
      </c>
      <c r="I6626" t="s">
        <v>45</v>
      </c>
      <c r="J6626" t="s">
        <v>93</v>
      </c>
      <c r="K6626">
        <v>12</v>
      </c>
      <c r="L6626">
        <v>60</v>
      </c>
      <c r="M6626" t="s">
        <v>129</v>
      </c>
      <c r="N6626">
        <v>60</v>
      </c>
      <c r="P6626" cm="1">
        <f t="array" ref="P6626">IF(Q6626&gt;0,INDEX(Q6626:Q18760,MATCH(TRUE,INDEX(Q6626:Q18760="",,),0)-1),"")</f>
        <v>8</v>
      </c>
      <c r="Q6626">
        <f t="shared" si="154"/>
        <v>2</v>
      </c>
      <c r="R6626">
        <f>IF(P6626="","",0)</f>
        <v>0</v>
      </c>
    </row>
    <row r="6627" spans="1:18" x14ac:dyDescent="0.3">
      <c r="A6627" t="s">
        <v>898</v>
      </c>
      <c r="B6627" s="1">
        <v>38699</v>
      </c>
      <c r="C6627" s="2">
        <v>0.41666666666666669</v>
      </c>
      <c r="D6627" t="s">
        <v>936</v>
      </c>
      <c r="E6627" t="s">
        <v>937</v>
      </c>
      <c r="G6627" s="6" t="s">
        <v>88</v>
      </c>
      <c r="H6627" t="s">
        <v>100</v>
      </c>
      <c r="I6627" t="s">
        <v>45</v>
      </c>
      <c r="J6627" t="s">
        <v>93</v>
      </c>
      <c r="K6627">
        <v>4</v>
      </c>
      <c r="L6627">
        <v>53</v>
      </c>
      <c r="M6627" t="s">
        <v>129</v>
      </c>
      <c r="N6627">
        <v>53</v>
      </c>
      <c r="P6627" cm="1">
        <f t="array" ref="P6627">IF(Q6627&gt;0,INDEX(Q6627:Q18761,MATCH(TRUE,INDEX(Q6627:Q18761="",,),0)-1),"")</f>
        <v>8</v>
      </c>
      <c r="Q6627">
        <f t="shared" si="154"/>
        <v>2</v>
      </c>
      <c r="R6627">
        <f>IF(P6627="","",0)</f>
        <v>0</v>
      </c>
    </row>
    <row r="6628" spans="1:18" x14ac:dyDescent="0.3">
      <c r="A6628" t="s">
        <v>898</v>
      </c>
      <c r="B6628" s="1">
        <v>38699</v>
      </c>
      <c r="C6628" s="2">
        <v>0.41666666666666669</v>
      </c>
      <c r="D6628" t="s">
        <v>936</v>
      </c>
      <c r="E6628" t="s">
        <v>937</v>
      </c>
      <c r="G6628" s="6" t="s">
        <v>88</v>
      </c>
      <c r="H6628" t="s">
        <v>232</v>
      </c>
      <c r="I6628" t="s">
        <v>45</v>
      </c>
      <c r="J6628" t="s">
        <v>93</v>
      </c>
      <c r="K6628">
        <v>12</v>
      </c>
      <c r="L6628">
        <v>21</v>
      </c>
      <c r="M6628" t="s">
        <v>129</v>
      </c>
      <c r="N6628">
        <v>21</v>
      </c>
      <c r="P6628" cm="1">
        <f t="array" ref="P6628">IF(Q6628&gt;0,INDEX(Q6628:Q18762,MATCH(TRUE,INDEX(Q6628:Q18762="",,),0)-1),"")</f>
        <v>8</v>
      </c>
      <c r="Q6628">
        <f t="shared" si="154"/>
        <v>2</v>
      </c>
      <c r="R6628">
        <f>IF(P6628="","",0)</f>
        <v>0</v>
      </c>
    </row>
    <row r="6629" spans="1:18" x14ac:dyDescent="0.3">
      <c r="A6629" t="s">
        <v>898</v>
      </c>
      <c r="B6629" s="1">
        <v>38699</v>
      </c>
      <c r="C6629" s="2">
        <v>0.41666666666666669</v>
      </c>
      <c r="D6629" t="s">
        <v>936</v>
      </c>
      <c r="E6629" t="s">
        <v>937</v>
      </c>
      <c r="G6629" s="6" t="s">
        <v>88</v>
      </c>
      <c r="H6629" t="s">
        <v>96</v>
      </c>
      <c r="I6629" t="s">
        <v>45</v>
      </c>
      <c r="J6629" t="s">
        <v>93</v>
      </c>
      <c r="K6629">
        <v>1</v>
      </c>
      <c r="L6629">
        <v>83</v>
      </c>
      <c r="M6629" t="s">
        <v>129</v>
      </c>
      <c r="N6629">
        <v>83</v>
      </c>
      <c r="P6629" cm="1">
        <f t="array" ref="P6629">IF(Q6629&gt;0,INDEX(Q6629:Q18763,MATCH(TRUE,INDEX(Q6629:Q18763="",,),0)-1),"")</f>
        <v>8</v>
      </c>
      <c r="Q6629">
        <f t="shared" si="154"/>
        <v>2</v>
      </c>
      <c r="R6629">
        <f>IF(P6629="","",0)</f>
        <v>0</v>
      </c>
    </row>
    <row r="6630" spans="1:18" x14ac:dyDescent="0.3">
      <c r="A6630" t="s">
        <v>898</v>
      </c>
      <c r="B6630" s="1">
        <v>38699</v>
      </c>
      <c r="C6630" s="2">
        <v>0.41666666666666669</v>
      </c>
      <c r="D6630" t="s">
        <v>936</v>
      </c>
      <c r="E6630" t="s">
        <v>937</v>
      </c>
      <c r="G6630" s="6" t="s">
        <v>88</v>
      </c>
      <c r="H6630" t="s">
        <v>36</v>
      </c>
      <c r="I6630" t="s">
        <v>45</v>
      </c>
      <c r="J6630" t="s">
        <v>93</v>
      </c>
      <c r="K6630">
        <v>3</v>
      </c>
      <c r="L6630">
        <v>89</v>
      </c>
      <c r="M6630" t="s">
        <v>129</v>
      </c>
      <c r="N6630">
        <v>89</v>
      </c>
      <c r="P6630" cm="1">
        <f t="array" ref="P6630">IF(Q6630&gt;0,INDEX(Q6630:Q18764,MATCH(TRUE,INDEX(Q6630:Q18764="",,),0)-1),"")</f>
        <v>8</v>
      </c>
      <c r="Q6630">
        <f t="shared" si="154"/>
        <v>2</v>
      </c>
      <c r="R6630">
        <f>IF(P6630="","",0)</f>
        <v>0</v>
      </c>
    </row>
    <row r="6631" spans="1:18" x14ac:dyDescent="0.3">
      <c r="A6631" t="s">
        <v>898</v>
      </c>
      <c r="B6631" s="1">
        <v>38699</v>
      </c>
      <c r="C6631" s="2">
        <v>0.41666666666666669</v>
      </c>
      <c r="D6631" t="s">
        <v>936</v>
      </c>
      <c r="E6631" t="s">
        <v>937</v>
      </c>
      <c r="G6631" s="6" t="s">
        <v>88</v>
      </c>
      <c r="H6631" t="s">
        <v>200</v>
      </c>
      <c r="I6631" t="s">
        <v>45</v>
      </c>
      <c r="J6631" t="s">
        <v>93</v>
      </c>
      <c r="K6631">
        <v>4</v>
      </c>
      <c r="L6631">
        <v>144</v>
      </c>
      <c r="M6631" t="s">
        <v>129</v>
      </c>
      <c r="N6631">
        <v>144</v>
      </c>
      <c r="P6631" cm="1">
        <f t="array" ref="P6631">IF(Q6631&gt;0,INDEX(Q6631:Q18765,MATCH(TRUE,INDEX(Q6631:Q18765="",,),0)-1),"")</f>
        <v>8</v>
      </c>
      <c r="Q6631">
        <f t="shared" si="154"/>
        <v>2</v>
      </c>
      <c r="R6631">
        <f>IF(P6631="","",0)</f>
        <v>0</v>
      </c>
    </row>
    <row r="6632" spans="1:18" x14ac:dyDescent="0.3">
      <c r="A6632" t="s">
        <v>898</v>
      </c>
      <c r="B6632" s="1">
        <v>38699</v>
      </c>
      <c r="C6632" s="2">
        <v>0.41666666666666669</v>
      </c>
      <c r="D6632" t="s">
        <v>936</v>
      </c>
      <c r="E6632" t="s">
        <v>937</v>
      </c>
      <c r="G6632" s="6" t="s">
        <v>88</v>
      </c>
      <c r="H6632" t="s">
        <v>36</v>
      </c>
      <c r="I6632" t="s">
        <v>21</v>
      </c>
      <c r="J6632" t="s">
        <v>73</v>
      </c>
      <c r="K6632">
        <v>40</v>
      </c>
      <c r="L6632">
        <v>32.15</v>
      </c>
      <c r="M6632" t="s">
        <v>129</v>
      </c>
      <c r="N6632">
        <v>32.15</v>
      </c>
      <c r="P6632" cm="1">
        <f t="array" ref="P6632">IF(Q6632&gt;0,INDEX(Q6632:Q18766,MATCH(TRUE,INDEX(Q6632:Q18766="",,),0)-1),"")</f>
        <v>8</v>
      </c>
      <c r="Q6632">
        <f t="shared" si="154"/>
        <v>2</v>
      </c>
      <c r="R6632">
        <f>IF(P6632="","",0)</f>
        <v>0</v>
      </c>
    </row>
    <row r="6633" spans="1:18" x14ac:dyDescent="0.3">
      <c r="A6633" t="s">
        <v>898</v>
      </c>
      <c r="B6633" s="1">
        <v>38699</v>
      </c>
      <c r="C6633" s="2">
        <v>0.41666666666666669</v>
      </c>
      <c r="D6633" t="s">
        <v>936</v>
      </c>
      <c r="E6633" t="s">
        <v>937</v>
      </c>
      <c r="G6633" t="s">
        <v>19</v>
      </c>
      <c r="H6633" t="s">
        <v>102</v>
      </c>
      <c r="I6633" t="s">
        <v>45</v>
      </c>
      <c r="J6633" t="s">
        <v>93</v>
      </c>
      <c r="K6633">
        <v>35</v>
      </c>
      <c r="L6633">
        <v>613</v>
      </c>
      <c r="M6633" t="s">
        <v>901</v>
      </c>
      <c r="N6633">
        <v>700</v>
      </c>
      <c r="P6633" cm="1">
        <f t="array" ref="P6633">IF(Q6633&gt;0,INDEX(Q6633:Q18767,MATCH(TRUE,INDEX(Q6633:Q18767="",,),0)-1),"")</f>
        <v>8</v>
      </c>
      <c r="Q6633">
        <f t="shared" si="154"/>
        <v>3</v>
      </c>
      <c r="R6633">
        <f>IF(P6633="","",0)</f>
        <v>0</v>
      </c>
    </row>
    <row r="6634" spans="1:18" x14ac:dyDescent="0.3">
      <c r="A6634" t="s">
        <v>898</v>
      </c>
      <c r="B6634" s="1">
        <v>38699</v>
      </c>
      <c r="C6634" s="2">
        <v>0.41666666666666669</v>
      </c>
      <c r="D6634" t="s">
        <v>936</v>
      </c>
      <c r="E6634" t="s">
        <v>937</v>
      </c>
      <c r="G6634" t="s">
        <v>19</v>
      </c>
      <c r="H6634" t="s">
        <v>279</v>
      </c>
      <c r="I6634" t="s">
        <v>45</v>
      </c>
      <c r="J6634" t="s">
        <v>93</v>
      </c>
      <c r="K6634">
        <v>31</v>
      </c>
      <c r="L6634">
        <v>62</v>
      </c>
      <c r="M6634" t="s">
        <v>901</v>
      </c>
      <c r="N6634">
        <v>120</v>
      </c>
      <c r="P6634" cm="1">
        <f t="array" ref="P6634">IF(Q6634&gt;0,INDEX(Q6634:Q18768,MATCH(TRUE,INDEX(Q6634:Q18768="",,),0)-1),"")</f>
        <v>8</v>
      </c>
      <c r="Q6634">
        <f t="shared" si="154"/>
        <v>3</v>
      </c>
      <c r="R6634">
        <f>IF(P6634="","",0)</f>
        <v>0</v>
      </c>
    </row>
    <row r="6635" spans="1:18" x14ac:dyDescent="0.3">
      <c r="A6635" t="s">
        <v>898</v>
      </c>
      <c r="B6635" s="1">
        <v>38699</v>
      </c>
      <c r="C6635" s="2">
        <v>0.41666666666666669</v>
      </c>
      <c r="D6635" t="s">
        <v>936</v>
      </c>
      <c r="E6635" t="s">
        <v>937</v>
      </c>
      <c r="G6635" t="s">
        <v>19</v>
      </c>
      <c r="H6635" t="s">
        <v>72</v>
      </c>
      <c r="I6635" t="s">
        <v>21</v>
      </c>
      <c r="J6635" t="s">
        <v>73</v>
      </c>
      <c r="K6635">
        <v>351</v>
      </c>
      <c r="L6635">
        <v>26.95</v>
      </c>
      <c r="M6635" t="s">
        <v>901</v>
      </c>
      <c r="N6635">
        <v>26.95</v>
      </c>
      <c r="P6635" cm="1">
        <f t="array" ref="P6635">IF(Q6635&gt;0,INDEX(Q6635:Q18769,MATCH(TRUE,INDEX(Q6635:Q18769="",,),0)-1),"")</f>
        <v>8</v>
      </c>
      <c r="Q6635">
        <f t="shared" si="154"/>
        <v>3</v>
      </c>
      <c r="R6635">
        <f>IF(P6635="","",0)</f>
        <v>0</v>
      </c>
    </row>
    <row r="6636" spans="1:18" x14ac:dyDescent="0.3">
      <c r="A6636" t="s">
        <v>898</v>
      </c>
      <c r="B6636" s="1">
        <v>38699</v>
      </c>
      <c r="C6636" s="2">
        <v>0.41666666666666669</v>
      </c>
      <c r="D6636" t="s">
        <v>936</v>
      </c>
      <c r="E6636" t="s">
        <v>937</v>
      </c>
      <c r="G6636" s="6" t="s">
        <v>88</v>
      </c>
      <c r="H6636" t="s">
        <v>85</v>
      </c>
      <c r="I6636" t="s">
        <v>45</v>
      </c>
      <c r="J6636" t="s">
        <v>93</v>
      </c>
      <c r="K6636">
        <v>12</v>
      </c>
      <c r="L6636">
        <v>60</v>
      </c>
      <c r="M6636" t="s">
        <v>901</v>
      </c>
      <c r="N6636">
        <v>60</v>
      </c>
      <c r="P6636" cm="1">
        <f t="array" ref="P6636">IF(Q6636&gt;0,INDEX(Q6636:Q18770,MATCH(TRUE,INDEX(Q6636:Q18770="",,),0)-1),"")</f>
        <v>8</v>
      </c>
      <c r="Q6636">
        <f t="shared" si="154"/>
        <v>3</v>
      </c>
      <c r="R6636">
        <f>IF(P6636="","",0)</f>
        <v>0</v>
      </c>
    </row>
    <row r="6637" spans="1:18" x14ac:dyDescent="0.3">
      <c r="A6637" t="s">
        <v>898</v>
      </c>
      <c r="B6637" s="1">
        <v>38699</v>
      </c>
      <c r="C6637" s="2">
        <v>0.41666666666666669</v>
      </c>
      <c r="D6637" t="s">
        <v>936</v>
      </c>
      <c r="E6637" t="s">
        <v>937</v>
      </c>
      <c r="G6637" s="6" t="s">
        <v>88</v>
      </c>
      <c r="H6637" t="s">
        <v>100</v>
      </c>
      <c r="I6637" t="s">
        <v>45</v>
      </c>
      <c r="J6637" t="s">
        <v>93</v>
      </c>
      <c r="K6637">
        <v>4</v>
      </c>
      <c r="L6637">
        <v>53</v>
      </c>
      <c r="M6637" t="s">
        <v>901</v>
      </c>
      <c r="N6637">
        <v>53</v>
      </c>
      <c r="P6637" cm="1">
        <f t="array" ref="P6637">IF(Q6637&gt;0,INDEX(Q6637:Q18771,MATCH(TRUE,INDEX(Q6637:Q18771="",,),0)-1),"")</f>
        <v>8</v>
      </c>
      <c r="Q6637">
        <f t="shared" si="154"/>
        <v>3</v>
      </c>
      <c r="R6637">
        <f>IF(P6637="","",0)</f>
        <v>0</v>
      </c>
    </row>
    <row r="6638" spans="1:18" x14ac:dyDescent="0.3">
      <c r="A6638" t="s">
        <v>898</v>
      </c>
      <c r="B6638" s="1">
        <v>38699</v>
      </c>
      <c r="C6638" s="2">
        <v>0.41666666666666669</v>
      </c>
      <c r="D6638" t="s">
        <v>936</v>
      </c>
      <c r="E6638" t="s">
        <v>937</v>
      </c>
      <c r="G6638" s="6" t="s">
        <v>88</v>
      </c>
      <c r="H6638" t="s">
        <v>232</v>
      </c>
      <c r="I6638" t="s">
        <v>45</v>
      </c>
      <c r="J6638" t="s">
        <v>93</v>
      </c>
      <c r="K6638">
        <v>12</v>
      </c>
      <c r="L6638">
        <v>21</v>
      </c>
      <c r="M6638" t="s">
        <v>901</v>
      </c>
      <c r="N6638">
        <v>21</v>
      </c>
      <c r="P6638" cm="1">
        <f t="array" ref="P6638">IF(Q6638&gt;0,INDEX(Q6638:Q18772,MATCH(TRUE,INDEX(Q6638:Q18772="",,),0)-1),"")</f>
        <v>8</v>
      </c>
      <c r="Q6638">
        <f t="shared" si="154"/>
        <v>3</v>
      </c>
      <c r="R6638">
        <f>IF(P6638="","",0)</f>
        <v>0</v>
      </c>
    </row>
    <row r="6639" spans="1:18" x14ac:dyDescent="0.3">
      <c r="A6639" t="s">
        <v>898</v>
      </c>
      <c r="B6639" s="1">
        <v>38699</v>
      </c>
      <c r="C6639" s="2">
        <v>0.41666666666666669</v>
      </c>
      <c r="D6639" t="s">
        <v>936</v>
      </c>
      <c r="E6639" t="s">
        <v>937</v>
      </c>
      <c r="G6639" s="6" t="s">
        <v>88</v>
      </c>
      <c r="H6639" t="s">
        <v>96</v>
      </c>
      <c r="I6639" t="s">
        <v>45</v>
      </c>
      <c r="J6639" t="s">
        <v>93</v>
      </c>
      <c r="K6639">
        <v>1</v>
      </c>
      <c r="L6639">
        <v>83</v>
      </c>
      <c r="M6639" t="s">
        <v>901</v>
      </c>
      <c r="N6639">
        <v>83</v>
      </c>
      <c r="P6639" cm="1">
        <f t="array" ref="P6639">IF(Q6639&gt;0,INDEX(Q6639:Q18773,MATCH(TRUE,INDEX(Q6639:Q18773="",,),0)-1),"")</f>
        <v>8</v>
      </c>
      <c r="Q6639">
        <f t="shared" si="154"/>
        <v>3</v>
      </c>
      <c r="R6639">
        <f>IF(P6639="","",0)</f>
        <v>0</v>
      </c>
    </row>
    <row r="6640" spans="1:18" x14ac:dyDescent="0.3">
      <c r="A6640" t="s">
        <v>898</v>
      </c>
      <c r="B6640" s="1">
        <v>38699</v>
      </c>
      <c r="C6640" s="2">
        <v>0.41666666666666669</v>
      </c>
      <c r="D6640" t="s">
        <v>936</v>
      </c>
      <c r="E6640" t="s">
        <v>937</v>
      </c>
      <c r="G6640" s="6" t="s">
        <v>88</v>
      </c>
      <c r="H6640" t="s">
        <v>36</v>
      </c>
      <c r="I6640" t="s">
        <v>45</v>
      </c>
      <c r="J6640" t="s">
        <v>93</v>
      </c>
      <c r="K6640">
        <v>3</v>
      </c>
      <c r="L6640">
        <v>89</v>
      </c>
      <c r="M6640" t="s">
        <v>901</v>
      </c>
      <c r="N6640">
        <v>89</v>
      </c>
      <c r="P6640" cm="1">
        <f t="array" ref="P6640">IF(Q6640&gt;0,INDEX(Q6640:Q18774,MATCH(TRUE,INDEX(Q6640:Q18774="",,),0)-1),"")</f>
        <v>8</v>
      </c>
      <c r="Q6640">
        <f t="shared" si="154"/>
        <v>3</v>
      </c>
      <c r="R6640">
        <f>IF(P6640="","",0)</f>
        <v>0</v>
      </c>
    </row>
    <row r="6641" spans="1:18" x14ac:dyDescent="0.3">
      <c r="A6641" t="s">
        <v>898</v>
      </c>
      <c r="B6641" s="1">
        <v>38699</v>
      </c>
      <c r="C6641" s="2">
        <v>0.41666666666666669</v>
      </c>
      <c r="D6641" t="s">
        <v>936</v>
      </c>
      <c r="E6641" t="s">
        <v>937</v>
      </c>
      <c r="G6641" s="6" t="s">
        <v>88</v>
      </c>
      <c r="H6641" t="s">
        <v>200</v>
      </c>
      <c r="I6641" t="s">
        <v>45</v>
      </c>
      <c r="J6641" t="s">
        <v>93</v>
      </c>
      <c r="K6641">
        <v>4</v>
      </c>
      <c r="L6641">
        <v>144</v>
      </c>
      <c r="M6641" t="s">
        <v>901</v>
      </c>
      <c r="N6641">
        <v>144</v>
      </c>
      <c r="P6641" cm="1">
        <f t="array" ref="P6641">IF(Q6641&gt;0,INDEX(Q6641:Q18775,MATCH(TRUE,INDEX(Q6641:Q18775="",,),0)-1),"")</f>
        <v>8</v>
      </c>
      <c r="Q6641">
        <f t="shared" si="154"/>
        <v>3</v>
      </c>
      <c r="R6641">
        <f>IF(P6641="","",0)</f>
        <v>0</v>
      </c>
    </row>
    <row r="6642" spans="1:18" x14ac:dyDescent="0.3">
      <c r="A6642" t="s">
        <v>898</v>
      </c>
      <c r="B6642" s="1">
        <v>38699</v>
      </c>
      <c r="C6642" s="2">
        <v>0.41666666666666669</v>
      </c>
      <c r="D6642" t="s">
        <v>936</v>
      </c>
      <c r="E6642" t="s">
        <v>937</v>
      </c>
      <c r="G6642" s="6" t="s">
        <v>88</v>
      </c>
      <c r="H6642" t="s">
        <v>36</v>
      </c>
      <c r="I6642" t="s">
        <v>21</v>
      </c>
      <c r="J6642" t="s">
        <v>73</v>
      </c>
      <c r="K6642">
        <v>40</v>
      </c>
      <c r="L6642">
        <v>32.15</v>
      </c>
      <c r="M6642" t="s">
        <v>901</v>
      </c>
      <c r="N6642">
        <v>32.15</v>
      </c>
      <c r="P6642" cm="1">
        <f t="array" ref="P6642">IF(Q6642&gt;0,INDEX(Q6642:Q18776,MATCH(TRUE,INDEX(Q6642:Q18776="",,),0)-1),"")</f>
        <v>8</v>
      </c>
      <c r="Q6642">
        <f t="shared" si="154"/>
        <v>3</v>
      </c>
      <c r="R6642">
        <f>IF(P6642="","",0)</f>
        <v>0</v>
      </c>
    </row>
    <row r="6643" spans="1:18" x14ac:dyDescent="0.3">
      <c r="A6643" t="s">
        <v>898</v>
      </c>
      <c r="B6643" s="1">
        <v>38699</v>
      </c>
      <c r="C6643" s="2">
        <v>0.41666666666666669</v>
      </c>
      <c r="D6643" t="s">
        <v>936</v>
      </c>
      <c r="E6643" t="s">
        <v>937</v>
      </c>
      <c r="G6643" t="s">
        <v>19</v>
      </c>
      <c r="H6643" t="s">
        <v>102</v>
      </c>
      <c r="I6643" t="s">
        <v>45</v>
      </c>
      <c r="J6643" t="s">
        <v>93</v>
      </c>
      <c r="K6643">
        <v>35</v>
      </c>
      <c r="L6643">
        <v>613</v>
      </c>
      <c r="M6643" t="s">
        <v>203</v>
      </c>
      <c r="N6643">
        <v>720</v>
      </c>
      <c r="P6643" cm="1">
        <f t="array" ref="P6643">IF(Q6643&gt;0,INDEX(Q6643:Q18777,MATCH(TRUE,INDEX(Q6643:Q18777="",,),0)-1),"")</f>
        <v>8</v>
      </c>
      <c r="Q6643">
        <f t="shared" si="154"/>
        <v>4</v>
      </c>
      <c r="R6643">
        <f>IF(P6643="","",0)</f>
        <v>0</v>
      </c>
    </row>
    <row r="6644" spans="1:18" x14ac:dyDescent="0.3">
      <c r="A6644" t="s">
        <v>898</v>
      </c>
      <c r="B6644" s="1">
        <v>38699</v>
      </c>
      <c r="C6644" s="2">
        <v>0.41666666666666669</v>
      </c>
      <c r="D6644" t="s">
        <v>936</v>
      </c>
      <c r="E6644" t="s">
        <v>937</v>
      </c>
      <c r="G6644" t="s">
        <v>19</v>
      </c>
      <c r="H6644" t="s">
        <v>279</v>
      </c>
      <c r="I6644" t="s">
        <v>45</v>
      </c>
      <c r="J6644" t="s">
        <v>93</v>
      </c>
      <c r="K6644">
        <v>31</v>
      </c>
      <c r="L6644">
        <v>62</v>
      </c>
      <c r="M6644" t="s">
        <v>203</v>
      </c>
      <c r="N6644">
        <v>85</v>
      </c>
      <c r="P6644" cm="1">
        <f t="array" ref="P6644">IF(Q6644&gt;0,INDEX(Q6644:Q18778,MATCH(TRUE,INDEX(Q6644:Q18778="",,),0)-1),"")</f>
        <v>8</v>
      </c>
      <c r="Q6644">
        <f t="shared" si="154"/>
        <v>4</v>
      </c>
      <c r="R6644">
        <f>IF(P6644="","",0)</f>
        <v>0</v>
      </c>
    </row>
    <row r="6645" spans="1:18" x14ac:dyDescent="0.3">
      <c r="A6645" t="s">
        <v>898</v>
      </c>
      <c r="B6645" s="1">
        <v>38699</v>
      </c>
      <c r="C6645" s="2">
        <v>0.41666666666666669</v>
      </c>
      <c r="D6645" t="s">
        <v>936</v>
      </c>
      <c r="E6645" t="s">
        <v>937</v>
      </c>
      <c r="G6645" t="s">
        <v>19</v>
      </c>
      <c r="H6645" t="s">
        <v>72</v>
      </c>
      <c r="I6645" t="s">
        <v>21</v>
      </c>
      <c r="J6645" t="s">
        <v>73</v>
      </c>
      <c r="K6645">
        <v>351</v>
      </c>
      <c r="L6645">
        <v>26.95</v>
      </c>
      <c r="M6645" t="s">
        <v>203</v>
      </c>
      <c r="N6645">
        <v>26.95</v>
      </c>
      <c r="P6645" cm="1">
        <f t="array" ref="P6645">IF(Q6645&gt;0,INDEX(Q6645:Q18779,MATCH(TRUE,INDEX(Q6645:Q18779="",,),0)-1),"")</f>
        <v>8</v>
      </c>
      <c r="Q6645">
        <f t="shared" si="154"/>
        <v>4</v>
      </c>
      <c r="R6645">
        <f>IF(P6645="","",0)</f>
        <v>0</v>
      </c>
    </row>
    <row r="6646" spans="1:18" x14ac:dyDescent="0.3">
      <c r="A6646" t="s">
        <v>898</v>
      </c>
      <c r="B6646" s="1">
        <v>38699</v>
      </c>
      <c r="C6646" s="2">
        <v>0.41666666666666669</v>
      </c>
      <c r="D6646" t="s">
        <v>936</v>
      </c>
      <c r="E6646" t="s">
        <v>937</v>
      </c>
      <c r="G6646" s="6" t="s">
        <v>88</v>
      </c>
      <c r="H6646" t="s">
        <v>85</v>
      </c>
      <c r="I6646" t="s">
        <v>45</v>
      </c>
      <c r="J6646" t="s">
        <v>93</v>
      </c>
      <c r="K6646">
        <v>12</v>
      </c>
      <c r="L6646">
        <v>60</v>
      </c>
      <c r="M6646" t="s">
        <v>203</v>
      </c>
      <c r="N6646">
        <v>60</v>
      </c>
      <c r="P6646" cm="1">
        <f t="array" ref="P6646">IF(Q6646&gt;0,INDEX(Q6646:Q18780,MATCH(TRUE,INDEX(Q6646:Q18780="",,),0)-1),"")</f>
        <v>8</v>
      </c>
      <c r="Q6646">
        <f t="shared" si="154"/>
        <v>4</v>
      </c>
      <c r="R6646">
        <f>IF(P6646="","",0)</f>
        <v>0</v>
      </c>
    </row>
    <row r="6647" spans="1:18" x14ac:dyDescent="0.3">
      <c r="A6647" t="s">
        <v>898</v>
      </c>
      <c r="B6647" s="1">
        <v>38699</v>
      </c>
      <c r="C6647" s="2">
        <v>0.41666666666666669</v>
      </c>
      <c r="D6647" t="s">
        <v>936</v>
      </c>
      <c r="E6647" t="s">
        <v>937</v>
      </c>
      <c r="G6647" s="6" t="s">
        <v>88</v>
      </c>
      <c r="H6647" t="s">
        <v>100</v>
      </c>
      <c r="I6647" t="s">
        <v>45</v>
      </c>
      <c r="J6647" t="s">
        <v>93</v>
      </c>
      <c r="K6647">
        <v>4</v>
      </c>
      <c r="L6647">
        <v>53</v>
      </c>
      <c r="M6647" t="s">
        <v>203</v>
      </c>
      <c r="N6647">
        <v>53</v>
      </c>
      <c r="P6647" cm="1">
        <f t="array" ref="P6647">IF(Q6647&gt;0,INDEX(Q6647:Q18781,MATCH(TRUE,INDEX(Q6647:Q18781="",,),0)-1),"")</f>
        <v>8</v>
      </c>
      <c r="Q6647">
        <f t="shared" si="154"/>
        <v>4</v>
      </c>
      <c r="R6647">
        <f>IF(P6647="","",0)</f>
        <v>0</v>
      </c>
    </row>
    <row r="6648" spans="1:18" x14ac:dyDescent="0.3">
      <c r="A6648" t="s">
        <v>898</v>
      </c>
      <c r="B6648" s="1">
        <v>38699</v>
      </c>
      <c r="C6648" s="2">
        <v>0.41666666666666669</v>
      </c>
      <c r="D6648" t="s">
        <v>936</v>
      </c>
      <c r="E6648" t="s">
        <v>937</v>
      </c>
      <c r="G6648" s="6" t="s">
        <v>88</v>
      </c>
      <c r="H6648" t="s">
        <v>232</v>
      </c>
      <c r="I6648" t="s">
        <v>45</v>
      </c>
      <c r="J6648" t="s">
        <v>93</v>
      </c>
      <c r="K6648">
        <v>12</v>
      </c>
      <c r="L6648">
        <v>21</v>
      </c>
      <c r="M6648" t="s">
        <v>203</v>
      </c>
      <c r="N6648">
        <v>21</v>
      </c>
      <c r="P6648" cm="1">
        <f t="array" ref="P6648">IF(Q6648&gt;0,INDEX(Q6648:Q18782,MATCH(TRUE,INDEX(Q6648:Q18782="",,),0)-1),"")</f>
        <v>8</v>
      </c>
      <c r="Q6648">
        <f t="shared" si="154"/>
        <v>4</v>
      </c>
      <c r="R6648">
        <f>IF(P6648="","",0)</f>
        <v>0</v>
      </c>
    </row>
    <row r="6649" spans="1:18" x14ac:dyDescent="0.3">
      <c r="A6649" t="s">
        <v>898</v>
      </c>
      <c r="B6649" s="1">
        <v>38699</v>
      </c>
      <c r="C6649" s="2">
        <v>0.41666666666666669</v>
      </c>
      <c r="D6649" t="s">
        <v>936</v>
      </c>
      <c r="E6649" t="s">
        <v>937</v>
      </c>
      <c r="G6649" s="6" t="s">
        <v>88</v>
      </c>
      <c r="H6649" t="s">
        <v>96</v>
      </c>
      <c r="I6649" t="s">
        <v>45</v>
      </c>
      <c r="J6649" t="s">
        <v>93</v>
      </c>
      <c r="K6649">
        <v>1</v>
      </c>
      <c r="L6649">
        <v>83</v>
      </c>
      <c r="M6649" t="s">
        <v>203</v>
      </c>
      <c r="N6649">
        <v>83</v>
      </c>
      <c r="P6649" cm="1">
        <f t="array" ref="P6649">IF(Q6649&gt;0,INDEX(Q6649:Q18783,MATCH(TRUE,INDEX(Q6649:Q18783="",,),0)-1),"")</f>
        <v>8</v>
      </c>
      <c r="Q6649">
        <f t="shared" si="154"/>
        <v>4</v>
      </c>
      <c r="R6649">
        <f>IF(P6649="","",0)</f>
        <v>0</v>
      </c>
    </row>
    <row r="6650" spans="1:18" x14ac:dyDescent="0.3">
      <c r="A6650" t="s">
        <v>898</v>
      </c>
      <c r="B6650" s="1">
        <v>38699</v>
      </c>
      <c r="C6650" s="2">
        <v>0.41666666666666669</v>
      </c>
      <c r="D6650" t="s">
        <v>936</v>
      </c>
      <c r="E6650" t="s">
        <v>937</v>
      </c>
      <c r="G6650" s="6" t="s">
        <v>88</v>
      </c>
      <c r="H6650" t="s">
        <v>36</v>
      </c>
      <c r="I6650" t="s">
        <v>45</v>
      </c>
      <c r="J6650" t="s">
        <v>93</v>
      </c>
      <c r="K6650">
        <v>3</v>
      </c>
      <c r="L6650">
        <v>89</v>
      </c>
      <c r="M6650" t="s">
        <v>203</v>
      </c>
      <c r="N6650">
        <v>89</v>
      </c>
      <c r="P6650" cm="1">
        <f t="array" ref="P6650">IF(Q6650&gt;0,INDEX(Q6650:Q18784,MATCH(TRUE,INDEX(Q6650:Q18784="",,),0)-1),"")</f>
        <v>8</v>
      </c>
      <c r="Q6650">
        <f t="shared" si="154"/>
        <v>4</v>
      </c>
      <c r="R6650">
        <f>IF(P6650="","",0)</f>
        <v>0</v>
      </c>
    </row>
    <row r="6651" spans="1:18" x14ac:dyDescent="0.3">
      <c r="A6651" t="s">
        <v>898</v>
      </c>
      <c r="B6651" s="1">
        <v>38699</v>
      </c>
      <c r="C6651" s="2">
        <v>0.41666666666666669</v>
      </c>
      <c r="D6651" t="s">
        <v>936</v>
      </c>
      <c r="E6651" t="s">
        <v>937</v>
      </c>
      <c r="G6651" s="6" t="s">
        <v>88</v>
      </c>
      <c r="H6651" t="s">
        <v>200</v>
      </c>
      <c r="I6651" t="s">
        <v>45</v>
      </c>
      <c r="J6651" t="s">
        <v>93</v>
      </c>
      <c r="K6651">
        <v>4</v>
      </c>
      <c r="L6651">
        <v>144</v>
      </c>
      <c r="M6651" t="s">
        <v>203</v>
      </c>
      <c r="N6651">
        <v>144</v>
      </c>
      <c r="P6651" cm="1">
        <f t="array" ref="P6651">IF(Q6651&gt;0,INDEX(Q6651:Q18785,MATCH(TRUE,INDEX(Q6651:Q18785="",,),0)-1),"")</f>
        <v>8</v>
      </c>
      <c r="Q6651">
        <f t="shared" si="154"/>
        <v>4</v>
      </c>
      <c r="R6651">
        <f>IF(P6651="","",0)</f>
        <v>0</v>
      </c>
    </row>
    <row r="6652" spans="1:18" x14ac:dyDescent="0.3">
      <c r="A6652" t="s">
        <v>898</v>
      </c>
      <c r="B6652" s="1">
        <v>38699</v>
      </c>
      <c r="C6652" s="2">
        <v>0.41666666666666669</v>
      </c>
      <c r="D6652" t="s">
        <v>936</v>
      </c>
      <c r="E6652" t="s">
        <v>937</v>
      </c>
      <c r="G6652" s="6" t="s">
        <v>88</v>
      </c>
      <c r="H6652" t="s">
        <v>36</v>
      </c>
      <c r="I6652" t="s">
        <v>21</v>
      </c>
      <c r="J6652" t="s">
        <v>73</v>
      </c>
      <c r="K6652">
        <v>40</v>
      </c>
      <c r="L6652">
        <v>32.15</v>
      </c>
      <c r="M6652" t="s">
        <v>203</v>
      </c>
      <c r="N6652">
        <v>32.15</v>
      </c>
      <c r="P6652" cm="1">
        <f t="array" ref="P6652">IF(Q6652&gt;0,INDEX(Q6652:Q18786,MATCH(TRUE,INDEX(Q6652:Q18786="",,),0)-1),"")</f>
        <v>8</v>
      </c>
      <c r="Q6652">
        <f t="shared" si="154"/>
        <v>4</v>
      </c>
      <c r="R6652">
        <f>IF(P6652="","",0)</f>
        <v>0</v>
      </c>
    </row>
    <row r="6653" spans="1:18" x14ac:dyDescent="0.3">
      <c r="A6653" t="s">
        <v>898</v>
      </c>
      <c r="B6653" s="1">
        <v>38699</v>
      </c>
      <c r="C6653" s="2">
        <v>0.41666666666666669</v>
      </c>
      <c r="D6653" t="s">
        <v>936</v>
      </c>
      <c r="E6653" t="s">
        <v>937</v>
      </c>
      <c r="G6653" t="s">
        <v>19</v>
      </c>
      <c r="H6653" t="s">
        <v>102</v>
      </c>
      <c r="I6653" t="s">
        <v>45</v>
      </c>
      <c r="J6653" t="s">
        <v>93</v>
      </c>
      <c r="K6653">
        <v>35</v>
      </c>
      <c r="L6653">
        <v>613</v>
      </c>
      <c r="M6653" t="s">
        <v>938</v>
      </c>
      <c r="N6653">
        <v>620</v>
      </c>
      <c r="P6653" cm="1">
        <f t="array" ref="P6653">IF(Q6653&gt;0,INDEX(Q6653:Q18787,MATCH(TRUE,INDEX(Q6653:Q18787="",,),0)-1),"")</f>
        <v>8</v>
      </c>
      <c r="Q6653">
        <f t="shared" si="154"/>
        <v>5</v>
      </c>
      <c r="R6653">
        <f>IF(P6653="","",0)</f>
        <v>0</v>
      </c>
    </row>
    <row r="6654" spans="1:18" x14ac:dyDescent="0.3">
      <c r="A6654" t="s">
        <v>898</v>
      </c>
      <c r="B6654" s="1">
        <v>38699</v>
      </c>
      <c r="C6654" s="2">
        <v>0.41666666666666669</v>
      </c>
      <c r="D6654" t="s">
        <v>936</v>
      </c>
      <c r="E6654" t="s">
        <v>937</v>
      </c>
      <c r="G6654" t="s">
        <v>19</v>
      </c>
      <c r="H6654" t="s">
        <v>279</v>
      </c>
      <c r="I6654" t="s">
        <v>45</v>
      </c>
      <c r="J6654" t="s">
        <v>93</v>
      </c>
      <c r="K6654">
        <v>31</v>
      </c>
      <c r="L6654">
        <v>62</v>
      </c>
      <c r="M6654" t="s">
        <v>938</v>
      </c>
      <c r="N6654">
        <v>165</v>
      </c>
      <c r="P6654" cm="1">
        <f t="array" ref="P6654">IF(Q6654&gt;0,INDEX(Q6654:Q18788,MATCH(TRUE,INDEX(Q6654:Q18788="",,),0)-1),"")</f>
        <v>8</v>
      </c>
      <c r="Q6654">
        <f t="shared" si="154"/>
        <v>5</v>
      </c>
      <c r="R6654">
        <f>IF(P6654="","",0)</f>
        <v>0</v>
      </c>
    </row>
    <row r="6655" spans="1:18" x14ac:dyDescent="0.3">
      <c r="A6655" t="s">
        <v>898</v>
      </c>
      <c r="B6655" s="1">
        <v>38699</v>
      </c>
      <c r="C6655" s="2">
        <v>0.41666666666666669</v>
      </c>
      <c r="D6655" t="s">
        <v>936</v>
      </c>
      <c r="E6655" t="s">
        <v>937</v>
      </c>
      <c r="G6655" t="s">
        <v>19</v>
      </c>
      <c r="H6655" t="s">
        <v>72</v>
      </c>
      <c r="I6655" t="s">
        <v>21</v>
      </c>
      <c r="J6655" t="s">
        <v>73</v>
      </c>
      <c r="K6655">
        <v>351</v>
      </c>
      <c r="L6655">
        <v>26.95</v>
      </c>
      <c r="M6655" t="s">
        <v>938</v>
      </c>
      <c r="N6655">
        <v>27</v>
      </c>
      <c r="P6655" cm="1">
        <f t="array" ref="P6655">IF(Q6655&gt;0,INDEX(Q6655:Q18789,MATCH(TRUE,INDEX(Q6655:Q18789="",,),0)-1),"")</f>
        <v>8</v>
      </c>
      <c r="Q6655">
        <f t="shared" si="154"/>
        <v>5</v>
      </c>
      <c r="R6655">
        <f>IF(P6655="","",0)</f>
        <v>0</v>
      </c>
    </row>
    <row r="6656" spans="1:18" x14ac:dyDescent="0.3">
      <c r="A6656" t="s">
        <v>898</v>
      </c>
      <c r="B6656" s="1">
        <v>38699</v>
      </c>
      <c r="C6656" s="2">
        <v>0.41666666666666669</v>
      </c>
      <c r="D6656" t="s">
        <v>936</v>
      </c>
      <c r="E6656" t="s">
        <v>937</v>
      </c>
      <c r="G6656" s="6" t="s">
        <v>88</v>
      </c>
      <c r="H6656" t="s">
        <v>85</v>
      </c>
      <c r="I6656" t="s">
        <v>45</v>
      </c>
      <c r="J6656" t="s">
        <v>93</v>
      </c>
      <c r="K6656">
        <v>12</v>
      </c>
      <c r="L6656">
        <v>60</v>
      </c>
      <c r="M6656" t="s">
        <v>938</v>
      </c>
      <c r="N6656">
        <v>60</v>
      </c>
      <c r="P6656" cm="1">
        <f t="array" ref="P6656">IF(Q6656&gt;0,INDEX(Q6656:Q18790,MATCH(TRUE,INDEX(Q6656:Q18790="",,),0)-1),"")</f>
        <v>8</v>
      </c>
      <c r="Q6656">
        <f t="shared" si="154"/>
        <v>5</v>
      </c>
      <c r="R6656">
        <f>IF(P6656="","",0)</f>
        <v>0</v>
      </c>
    </row>
    <row r="6657" spans="1:18" x14ac:dyDescent="0.3">
      <c r="A6657" t="s">
        <v>898</v>
      </c>
      <c r="B6657" s="1">
        <v>38699</v>
      </c>
      <c r="C6657" s="2">
        <v>0.41666666666666669</v>
      </c>
      <c r="D6657" t="s">
        <v>936</v>
      </c>
      <c r="E6657" t="s">
        <v>937</v>
      </c>
      <c r="G6657" s="6" t="s">
        <v>88</v>
      </c>
      <c r="H6657" t="s">
        <v>100</v>
      </c>
      <c r="I6657" t="s">
        <v>45</v>
      </c>
      <c r="J6657" t="s">
        <v>93</v>
      </c>
      <c r="K6657">
        <v>4</v>
      </c>
      <c r="L6657">
        <v>53</v>
      </c>
      <c r="M6657" t="s">
        <v>938</v>
      </c>
      <c r="N6657">
        <v>53</v>
      </c>
      <c r="P6657" cm="1">
        <f t="array" ref="P6657">IF(Q6657&gt;0,INDEX(Q6657:Q18791,MATCH(TRUE,INDEX(Q6657:Q18791="",,),0)-1),"")</f>
        <v>8</v>
      </c>
      <c r="Q6657">
        <f t="shared" si="154"/>
        <v>5</v>
      </c>
      <c r="R6657">
        <f>IF(P6657="","",0)</f>
        <v>0</v>
      </c>
    </row>
    <row r="6658" spans="1:18" x14ac:dyDescent="0.3">
      <c r="A6658" t="s">
        <v>898</v>
      </c>
      <c r="B6658" s="1">
        <v>38699</v>
      </c>
      <c r="C6658" s="2">
        <v>0.41666666666666669</v>
      </c>
      <c r="D6658" t="s">
        <v>936</v>
      </c>
      <c r="E6658" t="s">
        <v>937</v>
      </c>
      <c r="G6658" s="6" t="s">
        <v>88</v>
      </c>
      <c r="H6658" t="s">
        <v>232</v>
      </c>
      <c r="I6658" t="s">
        <v>45</v>
      </c>
      <c r="J6658" t="s">
        <v>93</v>
      </c>
      <c r="K6658">
        <v>12</v>
      </c>
      <c r="L6658">
        <v>21</v>
      </c>
      <c r="M6658" t="s">
        <v>938</v>
      </c>
      <c r="N6658">
        <v>21</v>
      </c>
      <c r="P6658" cm="1">
        <f t="array" ref="P6658">IF(Q6658&gt;0,INDEX(Q6658:Q18792,MATCH(TRUE,INDEX(Q6658:Q18792="",,),0)-1),"")</f>
        <v>8</v>
      </c>
      <c r="Q6658">
        <f t="shared" si="154"/>
        <v>5</v>
      </c>
      <c r="R6658">
        <f>IF(P6658="","",0)</f>
        <v>0</v>
      </c>
    </row>
    <row r="6659" spans="1:18" x14ac:dyDescent="0.3">
      <c r="A6659" t="s">
        <v>898</v>
      </c>
      <c r="B6659" s="1">
        <v>38699</v>
      </c>
      <c r="C6659" s="2">
        <v>0.41666666666666669</v>
      </c>
      <c r="D6659" t="s">
        <v>936</v>
      </c>
      <c r="E6659" t="s">
        <v>937</v>
      </c>
      <c r="G6659" s="6" t="s">
        <v>88</v>
      </c>
      <c r="H6659" t="s">
        <v>96</v>
      </c>
      <c r="I6659" t="s">
        <v>45</v>
      </c>
      <c r="J6659" t="s">
        <v>93</v>
      </c>
      <c r="K6659">
        <v>1</v>
      </c>
      <c r="L6659">
        <v>83</v>
      </c>
      <c r="M6659" t="s">
        <v>938</v>
      </c>
      <c r="N6659">
        <v>83</v>
      </c>
      <c r="P6659" cm="1">
        <f t="array" ref="P6659">IF(Q6659&gt;0,INDEX(Q6659:Q18793,MATCH(TRUE,INDEX(Q6659:Q18793="",,),0)-1),"")</f>
        <v>8</v>
      </c>
      <c r="Q6659">
        <f t="shared" si="154"/>
        <v>5</v>
      </c>
      <c r="R6659">
        <f>IF(P6659="","",0)</f>
        <v>0</v>
      </c>
    </row>
    <row r="6660" spans="1:18" x14ac:dyDescent="0.3">
      <c r="A6660" t="s">
        <v>898</v>
      </c>
      <c r="B6660" s="1">
        <v>38699</v>
      </c>
      <c r="C6660" s="2">
        <v>0.41666666666666669</v>
      </c>
      <c r="D6660" t="s">
        <v>936</v>
      </c>
      <c r="E6660" t="s">
        <v>937</v>
      </c>
      <c r="G6660" s="6" t="s">
        <v>88</v>
      </c>
      <c r="H6660" t="s">
        <v>36</v>
      </c>
      <c r="I6660" t="s">
        <v>45</v>
      </c>
      <c r="J6660" t="s">
        <v>93</v>
      </c>
      <c r="K6660">
        <v>3</v>
      </c>
      <c r="L6660">
        <v>89</v>
      </c>
      <c r="M6660" t="s">
        <v>938</v>
      </c>
      <c r="N6660">
        <v>89</v>
      </c>
      <c r="P6660" cm="1">
        <f t="array" ref="P6660">IF(Q6660&gt;0,INDEX(Q6660:Q18794,MATCH(TRUE,INDEX(Q6660:Q18794="",,),0)-1),"")</f>
        <v>8</v>
      </c>
      <c r="Q6660">
        <f t="shared" si="154"/>
        <v>5</v>
      </c>
      <c r="R6660">
        <f>IF(P6660="","",0)</f>
        <v>0</v>
      </c>
    </row>
    <row r="6661" spans="1:18" x14ac:dyDescent="0.3">
      <c r="A6661" t="s">
        <v>898</v>
      </c>
      <c r="B6661" s="1">
        <v>38699</v>
      </c>
      <c r="C6661" s="2">
        <v>0.41666666666666669</v>
      </c>
      <c r="D6661" t="s">
        <v>936</v>
      </c>
      <c r="E6661" t="s">
        <v>937</v>
      </c>
      <c r="G6661" s="6" t="s">
        <v>88</v>
      </c>
      <c r="H6661" t="s">
        <v>200</v>
      </c>
      <c r="I6661" t="s">
        <v>45</v>
      </c>
      <c r="J6661" t="s">
        <v>93</v>
      </c>
      <c r="K6661">
        <v>4</v>
      </c>
      <c r="L6661">
        <v>144</v>
      </c>
      <c r="M6661" t="s">
        <v>938</v>
      </c>
      <c r="N6661">
        <v>144</v>
      </c>
      <c r="P6661" cm="1">
        <f t="array" ref="P6661">IF(Q6661&gt;0,INDEX(Q6661:Q18795,MATCH(TRUE,INDEX(Q6661:Q18795="",,),0)-1),"")</f>
        <v>8</v>
      </c>
      <c r="Q6661">
        <f t="shared" si="154"/>
        <v>5</v>
      </c>
      <c r="R6661">
        <f>IF(P6661="","",0)</f>
        <v>0</v>
      </c>
    </row>
    <row r="6662" spans="1:18" x14ac:dyDescent="0.3">
      <c r="A6662" t="s">
        <v>898</v>
      </c>
      <c r="B6662" s="1">
        <v>38699</v>
      </c>
      <c r="C6662" s="2">
        <v>0.41666666666666669</v>
      </c>
      <c r="D6662" t="s">
        <v>936</v>
      </c>
      <c r="E6662" t="s">
        <v>937</v>
      </c>
      <c r="G6662" s="6" t="s">
        <v>88</v>
      </c>
      <c r="H6662" t="s">
        <v>36</v>
      </c>
      <c r="I6662" t="s">
        <v>21</v>
      </c>
      <c r="J6662" t="s">
        <v>73</v>
      </c>
      <c r="K6662">
        <v>40</v>
      </c>
      <c r="L6662">
        <v>32.15</v>
      </c>
      <c r="M6662" t="s">
        <v>938</v>
      </c>
      <c r="N6662">
        <v>32.15</v>
      </c>
      <c r="P6662" cm="1">
        <f t="array" ref="P6662">IF(Q6662&gt;0,INDEX(Q6662:Q18796,MATCH(TRUE,INDEX(Q6662:Q18796="",,),0)-1),"")</f>
        <v>8</v>
      </c>
      <c r="Q6662">
        <f t="shared" si="154"/>
        <v>5</v>
      </c>
      <c r="R6662">
        <f>IF(P6662="","",0)</f>
        <v>0</v>
      </c>
    </row>
    <row r="6663" spans="1:18" x14ac:dyDescent="0.3">
      <c r="A6663" t="s">
        <v>898</v>
      </c>
      <c r="B6663" s="1">
        <v>38699</v>
      </c>
      <c r="C6663" s="2">
        <v>0.41666666666666669</v>
      </c>
      <c r="D6663" t="s">
        <v>936</v>
      </c>
      <c r="E6663" t="s">
        <v>937</v>
      </c>
      <c r="G6663" t="s">
        <v>19</v>
      </c>
      <c r="H6663" t="s">
        <v>102</v>
      </c>
      <c r="I6663" t="s">
        <v>45</v>
      </c>
      <c r="J6663" t="s">
        <v>93</v>
      </c>
      <c r="K6663">
        <v>35</v>
      </c>
      <c r="L6663">
        <v>613</v>
      </c>
      <c r="M6663" t="s">
        <v>721</v>
      </c>
      <c r="N6663">
        <v>643</v>
      </c>
      <c r="P6663" cm="1">
        <f t="array" ref="P6663">IF(Q6663&gt;0,INDEX(Q6663:Q18797,MATCH(TRUE,INDEX(Q6663:Q18797="",,),0)-1),"")</f>
        <v>8</v>
      </c>
      <c r="Q6663">
        <f t="shared" si="154"/>
        <v>6</v>
      </c>
      <c r="R6663">
        <f>IF(P6663="","",0)</f>
        <v>0</v>
      </c>
    </row>
    <row r="6664" spans="1:18" x14ac:dyDescent="0.3">
      <c r="A6664" t="s">
        <v>898</v>
      </c>
      <c r="B6664" s="1">
        <v>38699</v>
      </c>
      <c r="C6664" s="2">
        <v>0.41666666666666669</v>
      </c>
      <c r="D6664" t="s">
        <v>936</v>
      </c>
      <c r="E6664" t="s">
        <v>937</v>
      </c>
      <c r="G6664" t="s">
        <v>19</v>
      </c>
      <c r="H6664" t="s">
        <v>279</v>
      </c>
      <c r="I6664" t="s">
        <v>45</v>
      </c>
      <c r="J6664" t="s">
        <v>93</v>
      </c>
      <c r="K6664">
        <v>31</v>
      </c>
      <c r="L6664">
        <v>62</v>
      </c>
      <c r="M6664" t="s">
        <v>721</v>
      </c>
      <c r="N6664">
        <v>82</v>
      </c>
      <c r="P6664" cm="1">
        <f t="array" ref="P6664">IF(Q6664&gt;0,INDEX(Q6664:Q18798,MATCH(TRUE,INDEX(Q6664:Q18798="",,),0)-1),"")</f>
        <v>8</v>
      </c>
      <c r="Q6664">
        <f t="shared" si="154"/>
        <v>6</v>
      </c>
      <c r="R6664">
        <f>IF(P6664="","",0)</f>
        <v>0</v>
      </c>
    </row>
    <row r="6665" spans="1:18" x14ac:dyDescent="0.3">
      <c r="A6665" t="s">
        <v>898</v>
      </c>
      <c r="B6665" s="1">
        <v>38699</v>
      </c>
      <c r="C6665" s="2">
        <v>0.41666666666666669</v>
      </c>
      <c r="D6665" t="s">
        <v>936</v>
      </c>
      <c r="E6665" t="s">
        <v>937</v>
      </c>
      <c r="G6665" t="s">
        <v>19</v>
      </c>
      <c r="H6665" t="s">
        <v>72</v>
      </c>
      <c r="I6665" t="s">
        <v>21</v>
      </c>
      <c r="J6665" t="s">
        <v>73</v>
      </c>
      <c r="K6665">
        <v>351</v>
      </c>
      <c r="L6665">
        <v>26.95</v>
      </c>
      <c r="M6665" t="s">
        <v>721</v>
      </c>
      <c r="N6665">
        <v>26.95</v>
      </c>
      <c r="P6665" cm="1">
        <f t="array" ref="P6665">IF(Q6665&gt;0,INDEX(Q6665:Q18799,MATCH(TRUE,INDEX(Q6665:Q18799="",,),0)-1),"")</f>
        <v>8</v>
      </c>
      <c r="Q6665">
        <f t="shared" si="154"/>
        <v>6</v>
      </c>
      <c r="R6665">
        <f>IF(P6665="","",0)</f>
        <v>0</v>
      </c>
    </row>
    <row r="6666" spans="1:18" x14ac:dyDescent="0.3">
      <c r="A6666" t="s">
        <v>898</v>
      </c>
      <c r="B6666" s="1">
        <v>38699</v>
      </c>
      <c r="C6666" s="2">
        <v>0.41666666666666669</v>
      </c>
      <c r="D6666" t="s">
        <v>936</v>
      </c>
      <c r="E6666" t="s">
        <v>937</v>
      </c>
      <c r="G6666" s="6" t="s">
        <v>88</v>
      </c>
      <c r="H6666" t="s">
        <v>85</v>
      </c>
      <c r="I6666" t="s">
        <v>45</v>
      </c>
      <c r="J6666" t="s">
        <v>93</v>
      </c>
      <c r="K6666">
        <v>12</v>
      </c>
      <c r="L6666">
        <v>60</v>
      </c>
      <c r="M6666" t="s">
        <v>721</v>
      </c>
      <c r="N6666">
        <v>60</v>
      </c>
      <c r="P6666" cm="1">
        <f t="array" ref="P6666">IF(Q6666&gt;0,INDEX(Q6666:Q18800,MATCH(TRUE,INDEX(Q6666:Q18800="",,),0)-1),"")</f>
        <v>8</v>
      </c>
      <c r="Q6666">
        <f t="shared" si="154"/>
        <v>6</v>
      </c>
      <c r="R6666">
        <f>IF(P6666="","",0)</f>
        <v>0</v>
      </c>
    </row>
    <row r="6667" spans="1:18" x14ac:dyDescent="0.3">
      <c r="A6667" t="s">
        <v>898</v>
      </c>
      <c r="B6667" s="1">
        <v>38699</v>
      </c>
      <c r="C6667" s="2">
        <v>0.41666666666666669</v>
      </c>
      <c r="D6667" t="s">
        <v>936</v>
      </c>
      <c r="E6667" t="s">
        <v>937</v>
      </c>
      <c r="G6667" s="6" t="s">
        <v>88</v>
      </c>
      <c r="H6667" t="s">
        <v>100</v>
      </c>
      <c r="I6667" t="s">
        <v>45</v>
      </c>
      <c r="J6667" t="s">
        <v>93</v>
      </c>
      <c r="K6667">
        <v>4</v>
      </c>
      <c r="L6667">
        <v>53</v>
      </c>
      <c r="M6667" t="s">
        <v>721</v>
      </c>
      <c r="N6667">
        <v>53</v>
      </c>
      <c r="P6667" cm="1">
        <f t="array" ref="P6667">IF(Q6667&gt;0,INDEX(Q6667:Q18801,MATCH(TRUE,INDEX(Q6667:Q18801="",,),0)-1),"")</f>
        <v>8</v>
      </c>
      <c r="Q6667">
        <f t="shared" si="154"/>
        <v>6</v>
      </c>
      <c r="R6667">
        <f>IF(P6667="","",0)</f>
        <v>0</v>
      </c>
    </row>
    <row r="6668" spans="1:18" x14ac:dyDescent="0.3">
      <c r="A6668" t="s">
        <v>898</v>
      </c>
      <c r="B6668" s="1">
        <v>38699</v>
      </c>
      <c r="C6668" s="2">
        <v>0.41666666666666669</v>
      </c>
      <c r="D6668" t="s">
        <v>936</v>
      </c>
      <c r="E6668" t="s">
        <v>937</v>
      </c>
      <c r="G6668" s="6" t="s">
        <v>88</v>
      </c>
      <c r="H6668" t="s">
        <v>232</v>
      </c>
      <c r="I6668" t="s">
        <v>45</v>
      </c>
      <c r="J6668" t="s">
        <v>93</v>
      </c>
      <c r="K6668">
        <v>12</v>
      </c>
      <c r="L6668">
        <v>21</v>
      </c>
      <c r="M6668" t="s">
        <v>721</v>
      </c>
      <c r="N6668">
        <v>21</v>
      </c>
      <c r="P6668" cm="1">
        <f t="array" ref="P6668">IF(Q6668&gt;0,INDEX(Q6668:Q18802,MATCH(TRUE,INDEX(Q6668:Q18802="",,),0)-1),"")</f>
        <v>8</v>
      </c>
      <c r="Q6668">
        <f t="shared" si="154"/>
        <v>6</v>
      </c>
      <c r="R6668">
        <f>IF(P6668="","",0)</f>
        <v>0</v>
      </c>
    </row>
    <row r="6669" spans="1:18" x14ac:dyDescent="0.3">
      <c r="A6669" t="s">
        <v>898</v>
      </c>
      <c r="B6669" s="1">
        <v>38699</v>
      </c>
      <c r="C6669" s="2">
        <v>0.41666666666666669</v>
      </c>
      <c r="D6669" t="s">
        <v>936</v>
      </c>
      <c r="E6669" t="s">
        <v>937</v>
      </c>
      <c r="G6669" s="6" t="s">
        <v>88</v>
      </c>
      <c r="H6669" t="s">
        <v>96</v>
      </c>
      <c r="I6669" t="s">
        <v>45</v>
      </c>
      <c r="J6669" t="s">
        <v>93</v>
      </c>
      <c r="K6669">
        <v>1</v>
      </c>
      <c r="L6669">
        <v>83</v>
      </c>
      <c r="M6669" t="s">
        <v>721</v>
      </c>
      <c r="N6669">
        <v>83</v>
      </c>
      <c r="P6669" cm="1">
        <f t="array" ref="P6669">IF(Q6669&gt;0,INDEX(Q6669:Q18803,MATCH(TRUE,INDEX(Q6669:Q18803="",,),0)-1),"")</f>
        <v>8</v>
      </c>
      <c r="Q6669">
        <f t="shared" si="154"/>
        <v>6</v>
      </c>
      <c r="R6669">
        <f>IF(P6669="","",0)</f>
        <v>0</v>
      </c>
    </row>
    <row r="6670" spans="1:18" x14ac:dyDescent="0.3">
      <c r="A6670" t="s">
        <v>898</v>
      </c>
      <c r="B6670" s="1">
        <v>38699</v>
      </c>
      <c r="C6670" s="2">
        <v>0.41666666666666669</v>
      </c>
      <c r="D6670" t="s">
        <v>936</v>
      </c>
      <c r="E6670" t="s">
        <v>937</v>
      </c>
      <c r="G6670" s="6" t="s">
        <v>88</v>
      </c>
      <c r="H6670" t="s">
        <v>36</v>
      </c>
      <c r="I6670" t="s">
        <v>45</v>
      </c>
      <c r="J6670" t="s">
        <v>93</v>
      </c>
      <c r="K6670">
        <v>3</v>
      </c>
      <c r="L6670">
        <v>89</v>
      </c>
      <c r="M6670" t="s">
        <v>721</v>
      </c>
      <c r="N6670">
        <v>89</v>
      </c>
      <c r="P6670" cm="1">
        <f t="array" ref="P6670">IF(Q6670&gt;0,INDEX(Q6670:Q18804,MATCH(TRUE,INDEX(Q6670:Q18804="",,),0)-1),"")</f>
        <v>8</v>
      </c>
      <c r="Q6670">
        <f t="shared" si="154"/>
        <v>6</v>
      </c>
      <c r="R6670">
        <f>IF(P6670="","",0)</f>
        <v>0</v>
      </c>
    </row>
    <row r="6671" spans="1:18" x14ac:dyDescent="0.3">
      <c r="A6671" t="s">
        <v>898</v>
      </c>
      <c r="B6671" s="1">
        <v>38699</v>
      </c>
      <c r="C6671" s="2">
        <v>0.41666666666666669</v>
      </c>
      <c r="D6671" t="s">
        <v>936</v>
      </c>
      <c r="E6671" t="s">
        <v>937</v>
      </c>
      <c r="G6671" s="6" t="s">
        <v>88</v>
      </c>
      <c r="H6671" t="s">
        <v>200</v>
      </c>
      <c r="I6671" t="s">
        <v>45</v>
      </c>
      <c r="J6671" t="s">
        <v>93</v>
      </c>
      <c r="K6671">
        <v>4</v>
      </c>
      <c r="L6671">
        <v>144</v>
      </c>
      <c r="M6671" t="s">
        <v>721</v>
      </c>
      <c r="N6671">
        <v>144</v>
      </c>
      <c r="P6671" cm="1">
        <f t="array" ref="P6671">IF(Q6671&gt;0,INDEX(Q6671:Q18805,MATCH(TRUE,INDEX(Q6671:Q18805="",,),0)-1),"")</f>
        <v>8</v>
      </c>
      <c r="Q6671">
        <f t="shared" si="154"/>
        <v>6</v>
      </c>
      <c r="R6671">
        <f>IF(P6671="","",0)</f>
        <v>0</v>
      </c>
    </row>
    <row r="6672" spans="1:18" x14ac:dyDescent="0.3">
      <c r="A6672" t="s">
        <v>898</v>
      </c>
      <c r="B6672" s="1">
        <v>38699</v>
      </c>
      <c r="C6672" s="2">
        <v>0.41666666666666669</v>
      </c>
      <c r="D6672" t="s">
        <v>936</v>
      </c>
      <c r="E6672" t="s">
        <v>937</v>
      </c>
      <c r="G6672" s="6" t="s">
        <v>88</v>
      </c>
      <c r="H6672" t="s">
        <v>36</v>
      </c>
      <c r="I6672" t="s">
        <v>21</v>
      </c>
      <c r="J6672" t="s">
        <v>73</v>
      </c>
      <c r="K6672">
        <v>40</v>
      </c>
      <c r="L6672">
        <v>32.15</v>
      </c>
      <c r="M6672" t="s">
        <v>721</v>
      </c>
      <c r="N6672">
        <v>32.15</v>
      </c>
      <c r="P6672" cm="1">
        <f t="array" ref="P6672">IF(Q6672&gt;0,INDEX(Q6672:Q18806,MATCH(TRUE,INDEX(Q6672:Q18806="",,),0)-1),"")</f>
        <v>8</v>
      </c>
      <c r="Q6672">
        <f t="shared" si="154"/>
        <v>6</v>
      </c>
      <c r="R6672">
        <f>IF(P6672="","",0)</f>
        <v>0</v>
      </c>
    </row>
    <row r="6673" spans="1:18" x14ac:dyDescent="0.3">
      <c r="A6673" t="s">
        <v>898</v>
      </c>
      <c r="B6673" s="1">
        <v>38699</v>
      </c>
      <c r="C6673" s="2">
        <v>0.41666666666666669</v>
      </c>
      <c r="D6673" t="s">
        <v>936</v>
      </c>
      <c r="E6673" t="s">
        <v>937</v>
      </c>
      <c r="G6673" t="s">
        <v>19</v>
      </c>
      <c r="H6673" t="s">
        <v>102</v>
      </c>
      <c r="I6673" t="s">
        <v>45</v>
      </c>
      <c r="J6673" t="s">
        <v>93</v>
      </c>
      <c r="K6673">
        <v>35</v>
      </c>
      <c r="L6673">
        <v>613</v>
      </c>
      <c r="M6673" t="s">
        <v>939</v>
      </c>
      <c r="N6673">
        <v>650</v>
      </c>
      <c r="P6673" cm="1">
        <f t="array" ref="P6673">IF(Q6673&gt;0,INDEX(Q6673:Q18807,MATCH(TRUE,INDEX(Q6673:Q18807="",,),0)-1),"")</f>
        <v>8</v>
      </c>
      <c r="Q6673">
        <f t="shared" si="154"/>
        <v>7</v>
      </c>
      <c r="R6673">
        <f>IF(P6673="","",0)</f>
        <v>0</v>
      </c>
    </row>
    <row r="6674" spans="1:18" x14ac:dyDescent="0.3">
      <c r="A6674" t="s">
        <v>898</v>
      </c>
      <c r="B6674" s="1">
        <v>38699</v>
      </c>
      <c r="C6674" s="2">
        <v>0.41666666666666669</v>
      </c>
      <c r="D6674" t="s">
        <v>936</v>
      </c>
      <c r="E6674" t="s">
        <v>937</v>
      </c>
      <c r="G6674" t="s">
        <v>19</v>
      </c>
      <c r="H6674" t="s">
        <v>279</v>
      </c>
      <c r="I6674" t="s">
        <v>45</v>
      </c>
      <c r="J6674" t="s">
        <v>93</v>
      </c>
      <c r="K6674">
        <v>31</v>
      </c>
      <c r="L6674">
        <v>62</v>
      </c>
      <c r="M6674" t="s">
        <v>939</v>
      </c>
      <c r="N6674">
        <v>67</v>
      </c>
      <c r="P6674" cm="1">
        <f t="array" ref="P6674">IF(Q6674&gt;0,INDEX(Q6674:Q18808,MATCH(TRUE,INDEX(Q6674:Q18808="",,),0)-1),"")</f>
        <v>8</v>
      </c>
      <c r="Q6674">
        <f t="shared" si="154"/>
        <v>7</v>
      </c>
      <c r="R6674">
        <f>IF(P6674="","",0)</f>
        <v>0</v>
      </c>
    </row>
    <row r="6675" spans="1:18" x14ac:dyDescent="0.3">
      <c r="A6675" t="s">
        <v>898</v>
      </c>
      <c r="B6675" s="1">
        <v>38699</v>
      </c>
      <c r="C6675" s="2">
        <v>0.41666666666666669</v>
      </c>
      <c r="D6675" t="s">
        <v>936</v>
      </c>
      <c r="E6675" t="s">
        <v>937</v>
      </c>
      <c r="G6675" t="s">
        <v>19</v>
      </c>
      <c r="H6675" t="s">
        <v>72</v>
      </c>
      <c r="I6675" t="s">
        <v>21</v>
      </c>
      <c r="J6675" t="s">
        <v>73</v>
      </c>
      <c r="K6675">
        <v>351</v>
      </c>
      <c r="L6675">
        <v>26.95</v>
      </c>
      <c r="M6675" t="s">
        <v>939</v>
      </c>
      <c r="N6675">
        <v>26.95</v>
      </c>
      <c r="P6675" cm="1">
        <f t="array" ref="P6675">IF(Q6675&gt;0,INDEX(Q6675:Q18809,MATCH(TRUE,INDEX(Q6675:Q18809="",,),0)-1),"")</f>
        <v>8</v>
      </c>
      <c r="Q6675">
        <f t="shared" si="154"/>
        <v>7</v>
      </c>
      <c r="R6675">
        <f>IF(P6675="","",0)</f>
        <v>0</v>
      </c>
    </row>
    <row r="6676" spans="1:18" x14ac:dyDescent="0.3">
      <c r="A6676" t="s">
        <v>898</v>
      </c>
      <c r="B6676" s="1">
        <v>38699</v>
      </c>
      <c r="C6676" s="2">
        <v>0.41666666666666669</v>
      </c>
      <c r="D6676" t="s">
        <v>936</v>
      </c>
      <c r="E6676" t="s">
        <v>937</v>
      </c>
      <c r="G6676" s="6" t="s">
        <v>88</v>
      </c>
      <c r="H6676" t="s">
        <v>85</v>
      </c>
      <c r="I6676" t="s">
        <v>45</v>
      </c>
      <c r="J6676" t="s">
        <v>93</v>
      </c>
      <c r="K6676">
        <v>12</v>
      </c>
      <c r="L6676">
        <v>60</v>
      </c>
      <c r="M6676" t="s">
        <v>939</v>
      </c>
      <c r="N6676">
        <v>60</v>
      </c>
      <c r="P6676" cm="1">
        <f t="array" ref="P6676">IF(Q6676&gt;0,INDEX(Q6676:Q18810,MATCH(TRUE,INDEX(Q6676:Q18810="",,),0)-1),"")</f>
        <v>8</v>
      </c>
      <c r="Q6676">
        <f t="shared" si="154"/>
        <v>7</v>
      </c>
      <c r="R6676">
        <f>IF(P6676="","",0)</f>
        <v>0</v>
      </c>
    </row>
    <row r="6677" spans="1:18" x14ac:dyDescent="0.3">
      <c r="A6677" t="s">
        <v>898</v>
      </c>
      <c r="B6677" s="1">
        <v>38699</v>
      </c>
      <c r="C6677" s="2">
        <v>0.41666666666666669</v>
      </c>
      <c r="D6677" t="s">
        <v>936</v>
      </c>
      <c r="E6677" t="s">
        <v>937</v>
      </c>
      <c r="G6677" s="6" t="s">
        <v>88</v>
      </c>
      <c r="H6677" t="s">
        <v>100</v>
      </c>
      <c r="I6677" t="s">
        <v>45</v>
      </c>
      <c r="J6677" t="s">
        <v>93</v>
      </c>
      <c r="K6677">
        <v>4</v>
      </c>
      <c r="L6677">
        <v>53</v>
      </c>
      <c r="M6677" t="s">
        <v>939</v>
      </c>
      <c r="N6677">
        <v>53</v>
      </c>
      <c r="P6677" cm="1">
        <f t="array" ref="P6677">IF(Q6677&gt;0,INDEX(Q6677:Q18811,MATCH(TRUE,INDEX(Q6677:Q18811="",,),0)-1),"")</f>
        <v>8</v>
      </c>
      <c r="Q6677">
        <f t="shared" si="154"/>
        <v>7</v>
      </c>
      <c r="R6677">
        <f>IF(P6677="","",0)</f>
        <v>0</v>
      </c>
    </row>
    <row r="6678" spans="1:18" x14ac:dyDescent="0.3">
      <c r="A6678" t="s">
        <v>898</v>
      </c>
      <c r="B6678" s="1">
        <v>38699</v>
      </c>
      <c r="C6678" s="2">
        <v>0.41666666666666669</v>
      </c>
      <c r="D6678" t="s">
        <v>936</v>
      </c>
      <c r="E6678" t="s">
        <v>937</v>
      </c>
      <c r="G6678" s="6" t="s">
        <v>88</v>
      </c>
      <c r="H6678" t="s">
        <v>232</v>
      </c>
      <c r="I6678" t="s">
        <v>45</v>
      </c>
      <c r="J6678" t="s">
        <v>93</v>
      </c>
      <c r="K6678">
        <v>12</v>
      </c>
      <c r="L6678">
        <v>21</v>
      </c>
      <c r="M6678" t="s">
        <v>939</v>
      </c>
      <c r="N6678">
        <v>21</v>
      </c>
      <c r="P6678" cm="1">
        <f t="array" ref="P6678">IF(Q6678&gt;0,INDEX(Q6678:Q18812,MATCH(TRUE,INDEX(Q6678:Q18812="",,),0)-1),"")</f>
        <v>8</v>
      </c>
      <c r="Q6678">
        <f t="shared" ref="Q6678:Q6692" si="155">INT((ROW()-6613)/10)+1</f>
        <v>7</v>
      </c>
      <c r="R6678">
        <f>IF(P6678="","",0)</f>
        <v>0</v>
      </c>
    </row>
    <row r="6679" spans="1:18" x14ac:dyDescent="0.3">
      <c r="A6679" t="s">
        <v>898</v>
      </c>
      <c r="B6679" s="1">
        <v>38699</v>
      </c>
      <c r="C6679" s="2">
        <v>0.41666666666666669</v>
      </c>
      <c r="D6679" t="s">
        <v>936</v>
      </c>
      <c r="E6679" t="s">
        <v>937</v>
      </c>
      <c r="G6679" s="6" t="s">
        <v>88</v>
      </c>
      <c r="H6679" t="s">
        <v>96</v>
      </c>
      <c r="I6679" t="s">
        <v>45</v>
      </c>
      <c r="J6679" t="s">
        <v>93</v>
      </c>
      <c r="K6679">
        <v>1</v>
      </c>
      <c r="L6679">
        <v>83</v>
      </c>
      <c r="M6679" t="s">
        <v>939</v>
      </c>
      <c r="N6679">
        <v>83</v>
      </c>
      <c r="P6679" cm="1">
        <f t="array" ref="P6679">IF(Q6679&gt;0,INDEX(Q6679:Q18813,MATCH(TRUE,INDEX(Q6679:Q18813="",,),0)-1),"")</f>
        <v>8</v>
      </c>
      <c r="Q6679">
        <f t="shared" si="155"/>
        <v>7</v>
      </c>
      <c r="R6679">
        <f>IF(P6679="","",0)</f>
        <v>0</v>
      </c>
    </row>
    <row r="6680" spans="1:18" x14ac:dyDescent="0.3">
      <c r="A6680" t="s">
        <v>898</v>
      </c>
      <c r="B6680" s="1">
        <v>38699</v>
      </c>
      <c r="C6680" s="2">
        <v>0.41666666666666669</v>
      </c>
      <c r="D6680" t="s">
        <v>936</v>
      </c>
      <c r="E6680" t="s">
        <v>937</v>
      </c>
      <c r="G6680" s="6" t="s">
        <v>88</v>
      </c>
      <c r="H6680" t="s">
        <v>36</v>
      </c>
      <c r="I6680" t="s">
        <v>45</v>
      </c>
      <c r="J6680" t="s">
        <v>93</v>
      </c>
      <c r="K6680">
        <v>3</v>
      </c>
      <c r="L6680">
        <v>89</v>
      </c>
      <c r="M6680" t="s">
        <v>939</v>
      </c>
      <c r="N6680">
        <v>89</v>
      </c>
      <c r="P6680" cm="1">
        <f t="array" ref="P6680">IF(Q6680&gt;0,INDEX(Q6680:Q18814,MATCH(TRUE,INDEX(Q6680:Q18814="",,),0)-1),"")</f>
        <v>8</v>
      </c>
      <c r="Q6680">
        <f t="shared" si="155"/>
        <v>7</v>
      </c>
      <c r="R6680">
        <f>IF(P6680="","",0)</f>
        <v>0</v>
      </c>
    </row>
    <row r="6681" spans="1:18" x14ac:dyDescent="0.3">
      <c r="A6681" t="s">
        <v>898</v>
      </c>
      <c r="B6681" s="1">
        <v>38699</v>
      </c>
      <c r="C6681" s="2">
        <v>0.41666666666666669</v>
      </c>
      <c r="D6681" t="s">
        <v>936</v>
      </c>
      <c r="E6681" t="s">
        <v>937</v>
      </c>
      <c r="G6681" s="6" t="s">
        <v>88</v>
      </c>
      <c r="H6681" t="s">
        <v>200</v>
      </c>
      <c r="I6681" t="s">
        <v>45</v>
      </c>
      <c r="J6681" t="s">
        <v>93</v>
      </c>
      <c r="K6681">
        <v>4</v>
      </c>
      <c r="L6681">
        <v>144</v>
      </c>
      <c r="M6681" t="s">
        <v>939</v>
      </c>
      <c r="N6681">
        <v>144</v>
      </c>
      <c r="P6681" cm="1">
        <f t="array" ref="P6681">IF(Q6681&gt;0,INDEX(Q6681:Q18815,MATCH(TRUE,INDEX(Q6681:Q18815="",,),0)-1),"")</f>
        <v>8</v>
      </c>
      <c r="Q6681">
        <f t="shared" si="155"/>
        <v>7</v>
      </c>
      <c r="R6681">
        <f>IF(P6681="","",0)</f>
        <v>0</v>
      </c>
    </row>
    <row r="6682" spans="1:18" x14ac:dyDescent="0.3">
      <c r="A6682" t="s">
        <v>898</v>
      </c>
      <c r="B6682" s="1">
        <v>38699</v>
      </c>
      <c r="C6682" s="2">
        <v>0.41666666666666669</v>
      </c>
      <c r="D6682" t="s">
        <v>936</v>
      </c>
      <c r="E6682" t="s">
        <v>937</v>
      </c>
      <c r="G6682" s="6" t="s">
        <v>88</v>
      </c>
      <c r="H6682" t="s">
        <v>36</v>
      </c>
      <c r="I6682" t="s">
        <v>21</v>
      </c>
      <c r="J6682" t="s">
        <v>73</v>
      </c>
      <c r="K6682">
        <v>40</v>
      </c>
      <c r="L6682">
        <v>32.15</v>
      </c>
      <c r="M6682" t="s">
        <v>939</v>
      </c>
      <c r="N6682">
        <v>32.15</v>
      </c>
      <c r="P6682" cm="1">
        <f t="array" ref="P6682">IF(Q6682&gt;0,INDEX(Q6682:Q18816,MATCH(TRUE,INDEX(Q6682:Q18816="",,),0)-1),"")</f>
        <v>8</v>
      </c>
      <c r="Q6682">
        <f t="shared" si="155"/>
        <v>7</v>
      </c>
      <c r="R6682">
        <f>IF(P6682="","",0)</f>
        <v>0</v>
      </c>
    </row>
    <row r="6683" spans="1:18" x14ac:dyDescent="0.3">
      <c r="A6683" t="s">
        <v>898</v>
      </c>
      <c r="B6683" s="1">
        <v>38699</v>
      </c>
      <c r="C6683" s="2">
        <v>0.41666666666666669</v>
      </c>
      <c r="D6683" t="s">
        <v>936</v>
      </c>
      <c r="E6683" t="s">
        <v>937</v>
      </c>
      <c r="G6683" t="s">
        <v>19</v>
      </c>
      <c r="H6683" t="s">
        <v>102</v>
      </c>
      <c r="I6683" t="s">
        <v>45</v>
      </c>
      <c r="J6683" t="s">
        <v>93</v>
      </c>
      <c r="K6683">
        <v>35</v>
      </c>
      <c r="L6683">
        <v>613</v>
      </c>
      <c r="M6683" t="s">
        <v>99</v>
      </c>
      <c r="N6683">
        <v>631</v>
      </c>
      <c r="P6683" cm="1">
        <f t="array" ref="P6683">IF(Q6683&gt;0,INDEX(Q6683:Q18817,MATCH(TRUE,INDEX(Q6683:Q18817="",,),0)-1),"")</f>
        <v>8</v>
      </c>
      <c r="Q6683">
        <f t="shared" si="155"/>
        <v>8</v>
      </c>
      <c r="R6683">
        <f>IF(P6683="","",0)</f>
        <v>0</v>
      </c>
    </row>
    <row r="6684" spans="1:18" x14ac:dyDescent="0.3">
      <c r="A6684" t="s">
        <v>898</v>
      </c>
      <c r="B6684" s="1">
        <v>38699</v>
      </c>
      <c r="C6684" s="2">
        <v>0.41666666666666669</v>
      </c>
      <c r="D6684" t="s">
        <v>936</v>
      </c>
      <c r="E6684" t="s">
        <v>937</v>
      </c>
      <c r="G6684" t="s">
        <v>19</v>
      </c>
      <c r="H6684" t="s">
        <v>279</v>
      </c>
      <c r="I6684" t="s">
        <v>45</v>
      </c>
      <c r="J6684" t="s">
        <v>93</v>
      </c>
      <c r="K6684">
        <v>31</v>
      </c>
      <c r="L6684">
        <v>62</v>
      </c>
      <c r="M6684" t="s">
        <v>99</v>
      </c>
      <c r="N6684">
        <v>62</v>
      </c>
      <c r="P6684" cm="1">
        <f t="array" ref="P6684">IF(Q6684&gt;0,INDEX(Q6684:Q18818,MATCH(TRUE,INDEX(Q6684:Q18818="",,),0)-1),"")</f>
        <v>8</v>
      </c>
      <c r="Q6684">
        <f t="shared" si="155"/>
        <v>8</v>
      </c>
      <c r="R6684">
        <f>IF(P6684="","",0)</f>
        <v>0</v>
      </c>
    </row>
    <row r="6685" spans="1:18" x14ac:dyDescent="0.3">
      <c r="A6685" t="s">
        <v>898</v>
      </c>
      <c r="B6685" s="1">
        <v>38699</v>
      </c>
      <c r="C6685" s="2">
        <v>0.41666666666666669</v>
      </c>
      <c r="D6685" t="s">
        <v>936</v>
      </c>
      <c r="E6685" t="s">
        <v>937</v>
      </c>
      <c r="G6685" t="s">
        <v>19</v>
      </c>
      <c r="H6685" t="s">
        <v>72</v>
      </c>
      <c r="I6685" t="s">
        <v>21</v>
      </c>
      <c r="J6685" t="s">
        <v>73</v>
      </c>
      <c r="K6685">
        <v>351</v>
      </c>
      <c r="L6685">
        <v>26.95</v>
      </c>
      <c r="M6685" t="s">
        <v>99</v>
      </c>
      <c r="N6685">
        <v>26.95</v>
      </c>
      <c r="P6685" cm="1">
        <f t="array" ref="P6685">IF(Q6685&gt;0,INDEX(Q6685:Q18819,MATCH(TRUE,INDEX(Q6685:Q18819="",,),0)-1),"")</f>
        <v>8</v>
      </c>
      <c r="Q6685">
        <f t="shared" si="155"/>
        <v>8</v>
      </c>
      <c r="R6685">
        <f>IF(P6685="","",0)</f>
        <v>0</v>
      </c>
    </row>
    <row r="6686" spans="1:18" x14ac:dyDescent="0.3">
      <c r="A6686" t="s">
        <v>898</v>
      </c>
      <c r="B6686" s="1">
        <v>38699</v>
      </c>
      <c r="C6686" s="2">
        <v>0.41666666666666669</v>
      </c>
      <c r="D6686" t="s">
        <v>936</v>
      </c>
      <c r="E6686" t="s">
        <v>937</v>
      </c>
      <c r="G6686" s="6" t="s">
        <v>88</v>
      </c>
      <c r="H6686" t="s">
        <v>85</v>
      </c>
      <c r="I6686" t="s">
        <v>45</v>
      </c>
      <c r="J6686" t="s">
        <v>93</v>
      </c>
      <c r="K6686">
        <v>12</v>
      </c>
      <c r="L6686">
        <v>60</v>
      </c>
      <c r="M6686" t="s">
        <v>99</v>
      </c>
      <c r="N6686">
        <v>60</v>
      </c>
      <c r="P6686" cm="1">
        <f t="array" ref="P6686">IF(Q6686&gt;0,INDEX(Q6686:Q18820,MATCH(TRUE,INDEX(Q6686:Q18820="",,),0)-1),"")</f>
        <v>8</v>
      </c>
      <c r="Q6686">
        <f t="shared" si="155"/>
        <v>8</v>
      </c>
      <c r="R6686">
        <f>IF(P6686="","",0)</f>
        <v>0</v>
      </c>
    </row>
    <row r="6687" spans="1:18" x14ac:dyDescent="0.3">
      <c r="A6687" t="s">
        <v>898</v>
      </c>
      <c r="B6687" s="1">
        <v>38699</v>
      </c>
      <c r="C6687" s="2">
        <v>0.41666666666666669</v>
      </c>
      <c r="D6687" t="s">
        <v>936</v>
      </c>
      <c r="E6687" t="s">
        <v>937</v>
      </c>
      <c r="G6687" s="6" t="s">
        <v>88</v>
      </c>
      <c r="H6687" t="s">
        <v>100</v>
      </c>
      <c r="I6687" t="s">
        <v>45</v>
      </c>
      <c r="J6687" t="s">
        <v>93</v>
      </c>
      <c r="K6687">
        <v>4</v>
      </c>
      <c r="L6687">
        <v>53</v>
      </c>
      <c r="M6687" t="s">
        <v>99</v>
      </c>
      <c r="N6687">
        <v>53</v>
      </c>
      <c r="P6687" cm="1">
        <f t="array" ref="P6687">IF(Q6687&gt;0,INDEX(Q6687:Q18821,MATCH(TRUE,INDEX(Q6687:Q18821="",,),0)-1),"")</f>
        <v>8</v>
      </c>
      <c r="Q6687">
        <f t="shared" si="155"/>
        <v>8</v>
      </c>
      <c r="R6687">
        <f>IF(P6687="","",0)</f>
        <v>0</v>
      </c>
    </row>
    <row r="6688" spans="1:18" x14ac:dyDescent="0.3">
      <c r="A6688" t="s">
        <v>898</v>
      </c>
      <c r="B6688" s="1">
        <v>38699</v>
      </c>
      <c r="C6688" s="2">
        <v>0.41666666666666669</v>
      </c>
      <c r="D6688" t="s">
        <v>936</v>
      </c>
      <c r="E6688" t="s">
        <v>937</v>
      </c>
      <c r="G6688" s="6" t="s">
        <v>88</v>
      </c>
      <c r="H6688" t="s">
        <v>232</v>
      </c>
      <c r="I6688" t="s">
        <v>45</v>
      </c>
      <c r="J6688" t="s">
        <v>93</v>
      </c>
      <c r="K6688">
        <v>12</v>
      </c>
      <c r="L6688">
        <v>21</v>
      </c>
      <c r="M6688" t="s">
        <v>99</v>
      </c>
      <c r="N6688">
        <v>21</v>
      </c>
      <c r="P6688" cm="1">
        <f t="array" ref="P6688">IF(Q6688&gt;0,INDEX(Q6688:Q18822,MATCH(TRUE,INDEX(Q6688:Q18822="",,),0)-1),"")</f>
        <v>8</v>
      </c>
      <c r="Q6688">
        <f t="shared" si="155"/>
        <v>8</v>
      </c>
      <c r="R6688">
        <f>IF(P6688="","",0)</f>
        <v>0</v>
      </c>
    </row>
    <row r="6689" spans="1:18" x14ac:dyDescent="0.3">
      <c r="A6689" t="s">
        <v>898</v>
      </c>
      <c r="B6689" s="1">
        <v>38699</v>
      </c>
      <c r="C6689" s="2">
        <v>0.41666666666666669</v>
      </c>
      <c r="D6689" t="s">
        <v>936</v>
      </c>
      <c r="E6689" t="s">
        <v>937</v>
      </c>
      <c r="G6689" s="6" t="s">
        <v>88</v>
      </c>
      <c r="H6689" t="s">
        <v>96</v>
      </c>
      <c r="I6689" t="s">
        <v>45</v>
      </c>
      <c r="J6689" t="s">
        <v>93</v>
      </c>
      <c r="K6689">
        <v>1</v>
      </c>
      <c r="L6689">
        <v>83</v>
      </c>
      <c r="M6689" t="s">
        <v>99</v>
      </c>
      <c r="N6689">
        <v>83</v>
      </c>
      <c r="P6689" cm="1">
        <f t="array" ref="P6689">IF(Q6689&gt;0,INDEX(Q6689:Q18823,MATCH(TRUE,INDEX(Q6689:Q18823="",,),0)-1),"")</f>
        <v>8</v>
      </c>
      <c r="Q6689">
        <f t="shared" si="155"/>
        <v>8</v>
      </c>
      <c r="R6689">
        <f>IF(P6689="","",0)</f>
        <v>0</v>
      </c>
    </row>
    <row r="6690" spans="1:18" x14ac:dyDescent="0.3">
      <c r="A6690" t="s">
        <v>898</v>
      </c>
      <c r="B6690" s="1">
        <v>38699</v>
      </c>
      <c r="C6690" s="2">
        <v>0.41666666666666669</v>
      </c>
      <c r="D6690" t="s">
        <v>936</v>
      </c>
      <c r="E6690" t="s">
        <v>937</v>
      </c>
      <c r="G6690" s="6" t="s">
        <v>88</v>
      </c>
      <c r="H6690" t="s">
        <v>36</v>
      </c>
      <c r="I6690" t="s">
        <v>45</v>
      </c>
      <c r="J6690" t="s">
        <v>93</v>
      </c>
      <c r="K6690">
        <v>3</v>
      </c>
      <c r="L6690">
        <v>89</v>
      </c>
      <c r="M6690" t="s">
        <v>99</v>
      </c>
      <c r="N6690">
        <v>89</v>
      </c>
      <c r="P6690" cm="1">
        <f t="array" ref="P6690">IF(Q6690&gt;0,INDEX(Q6690:Q18824,MATCH(TRUE,INDEX(Q6690:Q18824="",,),0)-1),"")</f>
        <v>8</v>
      </c>
      <c r="Q6690">
        <f t="shared" si="155"/>
        <v>8</v>
      </c>
      <c r="R6690">
        <f>IF(P6690="","",0)</f>
        <v>0</v>
      </c>
    </row>
    <row r="6691" spans="1:18" x14ac:dyDescent="0.3">
      <c r="A6691" t="s">
        <v>898</v>
      </c>
      <c r="B6691" s="1">
        <v>38699</v>
      </c>
      <c r="C6691" s="2">
        <v>0.41666666666666669</v>
      </c>
      <c r="D6691" t="s">
        <v>936</v>
      </c>
      <c r="E6691" t="s">
        <v>937</v>
      </c>
      <c r="G6691" s="6" t="s">
        <v>88</v>
      </c>
      <c r="H6691" t="s">
        <v>200</v>
      </c>
      <c r="I6691" t="s">
        <v>45</v>
      </c>
      <c r="J6691" t="s">
        <v>93</v>
      </c>
      <c r="K6691">
        <v>4</v>
      </c>
      <c r="L6691">
        <v>144</v>
      </c>
      <c r="M6691" t="s">
        <v>99</v>
      </c>
      <c r="N6691">
        <v>144</v>
      </c>
      <c r="P6691" cm="1">
        <f t="array" ref="P6691">IF(Q6691&gt;0,INDEX(Q6691:Q18825,MATCH(TRUE,INDEX(Q6691:Q18825="",,),0)-1),"")</f>
        <v>8</v>
      </c>
      <c r="Q6691">
        <f t="shared" si="155"/>
        <v>8</v>
      </c>
      <c r="R6691">
        <f>IF(P6691="","",0)</f>
        <v>0</v>
      </c>
    </row>
    <row r="6692" spans="1:18" x14ac:dyDescent="0.3">
      <c r="A6692" t="s">
        <v>898</v>
      </c>
      <c r="B6692" s="1">
        <v>38699</v>
      </c>
      <c r="C6692" s="2">
        <v>0.41666666666666669</v>
      </c>
      <c r="D6692" t="s">
        <v>936</v>
      </c>
      <c r="E6692" t="s">
        <v>937</v>
      </c>
      <c r="G6692" s="6" t="s">
        <v>88</v>
      </c>
      <c r="H6692" t="s">
        <v>36</v>
      </c>
      <c r="I6692" t="s">
        <v>21</v>
      </c>
      <c r="J6692" t="s">
        <v>73</v>
      </c>
      <c r="K6692">
        <v>40</v>
      </c>
      <c r="L6692">
        <v>32.15</v>
      </c>
      <c r="M6692" t="s">
        <v>99</v>
      </c>
      <c r="N6692">
        <v>32.15</v>
      </c>
      <c r="P6692" cm="1">
        <f t="array" ref="P6692">IF(Q6692&gt;0,INDEX(Q6692:Q18826,MATCH(TRUE,INDEX(Q6692:Q18826="",,),0)-1),"")</f>
        <v>8</v>
      </c>
      <c r="Q6692">
        <f t="shared" si="155"/>
        <v>8</v>
      </c>
      <c r="R6692">
        <f>IF(P6692="","",0)</f>
        <v>0</v>
      </c>
    </row>
    <row r="6693" spans="1:18" x14ac:dyDescent="0.3">
      <c r="P6693" t="str" cm="1">
        <f t="array" ref="P6693">IF(Q6693&gt;0,INDEX(Q6693:Q18827,MATCH(TRUE,INDEX(Q6693:Q18827="",,),0)-1),"")</f>
        <v/>
      </c>
      <c r="R6693" t="str">
        <f>IF(P6693="","",0)</f>
        <v/>
      </c>
    </row>
    <row r="6694" spans="1:18" x14ac:dyDescent="0.3">
      <c r="A6694" t="s">
        <v>898</v>
      </c>
      <c r="B6694" s="1">
        <v>38699</v>
      </c>
      <c r="C6694" s="2">
        <v>0.41666666666666669</v>
      </c>
      <c r="D6694" t="s">
        <v>940</v>
      </c>
      <c r="E6694" t="s">
        <v>941</v>
      </c>
      <c r="G6694" t="s">
        <v>19</v>
      </c>
      <c r="H6694" t="s">
        <v>102</v>
      </c>
      <c r="I6694" t="s">
        <v>45</v>
      </c>
      <c r="J6694" t="s">
        <v>93</v>
      </c>
      <c r="K6694">
        <v>47</v>
      </c>
      <c r="L6694">
        <v>631</v>
      </c>
      <c r="M6694" t="s">
        <v>901</v>
      </c>
      <c r="N6694">
        <v>1025</v>
      </c>
      <c r="O6694" t="s">
        <v>24</v>
      </c>
      <c r="P6694" cm="1">
        <f t="array" ref="P6694">IF(Q6694&gt;0,INDEX(Q6694:Q18828,MATCH(TRUE,INDEX(Q6694:Q18828="",,),0)-1),"")</f>
        <v>8</v>
      </c>
      <c r="Q6694">
        <f>INT((ROW()-6694)/5)+1</f>
        <v>1</v>
      </c>
      <c r="R6694">
        <f>IF(P6694="","",0)</f>
        <v>0</v>
      </c>
    </row>
    <row r="6695" spans="1:18" x14ac:dyDescent="0.3">
      <c r="A6695" t="s">
        <v>898</v>
      </c>
      <c r="B6695" s="1">
        <v>38699</v>
      </c>
      <c r="C6695" s="2">
        <v>0.41666666666666669</v>
      </c>
      <c r="D6695" t="s">
        <v>940</v>
      </c>
      <c r="E6695" t="s">
        <v>941</v>
      </c>
      <c r="G6695" t="s">
        <v>19</v>
      </c>
      <c r="H6695" t="s">
        <v>279</v>
      </c>
      <c r="I6695" t="s">
        <v>45</v>
      </c>
      <c r="J6695" t="s">
        <v>93</v>
      </c>
      <c r="K6695">
        <v>39</v>
      </c>
      <c r="L6695">
        <v>65</v>
      </c>
      <c r="M6695" t="s">
        <v>901</v>
      </c>
      <c r="N6695">
        <v>120</v>
      </c>
      <c r="O6695" t="s">
        <v>24</v>
      </c>
      <c r="P6695" cm="1">
        <f t="array" ref="P6695">IF(Q6695&gt;0,INDEX(Q6695:Q18829,MATCH(TRUE,INDEX(Q6695:Q18829="",,),0)-1),"")</f>
        <v>8</v>
      </c>
      <c r="Q6695">
        <f t="shared" ref="Q6695:Q6733" si="156">INT((ROW()-6694)/5)+1</f>
        <v>1</v>
      </c>
      <c r="R6695">
        <f>IF(P6695="","",0)</f>
        <v>0</v>
      </c>
    </row>
    <row r="6696" spans="1:18" x14ac:dyDescent="0.3">
      <c r="A6696" t="s">
        <v>898</v>
      </c>
      <c r="B6696" s="1">
        <v>38699</v>
      </c>
      <c r="C6696" s="2">
        <v>0.41666666666666669</v>
      </c>
      <c r="D6696" t="s">
        <v>940</v>
      </c>
      <c r="E6696" t="s">
        <v>941</v>
      </c>
      <c r="G6696" t="s">
        <v>19</v>
      </c>
      <c r="H6696" t="s">
        <v>72</v>
      </c>
      <c r="I6696" t="s">
        <v>21</v>
      </c>
      <c r="J6696" t="s">
        <v>73</v>
      </c>
      <c r="K6696">
        <v>329</v>
      </c>
      <c r="L6696">
        <v>25.6</v>
      </c>
      <c r="M6696" t="s">
        <v>901</v>
      </c>
      <c r="N6696">
        <v>25.6</v>
      </c>
      <c r="O6696" t="s">
        <v>24</v>
      </c>
      <c r="P6696" cm="1">
        <f t="array" ref="P6696">IF(Q6696&gt;0,INDEX(Q6696:Q18830,MATCH(TRUE,INDEX(Q6696:Q18830="",,),0)-1),"")</f>
        <v>8</v>
      </c>
      <c r="Q6696">
        <f t="shared" si="156"/>
        <v>1</v>
      </c>
      <c r="R6696">
        <f>IF(P6696="","",0)</f>
        <v>0</v>
      </c>
    </row>
    <row r="6697" spans="1:18" x14ac:dyDescent="0.3">
      <c r="A6697" t="s">
        <v>898</v>
      </c>
      <c r="B6697" s="1">
        <v>38699</v>
      </c>
      <c r="C6697" s="2">
        <v>0.41666666666666669</v>
      </c>
      <c r="D6697" t="s">
        <v>940</v>
      </c>
      <c r="E6697" t="s">
        <v>941</v>
      </c>
      <c r="G6697" s="6" t="s">
        <v>88</v>
      </c>
      <c r="H6697" t="s">
        <v>100</v>
      </c>
      <c r="I6697" t="s">
        <v>45</v>
      </c>
      <c r="J6697" t="s">
        <v>93</v>
      </c>
      <c r="K6697">
        <v>5</v>
      </c>
      <c r="L6697">
        <v>60</v>
      </c>
      <c r="M6697" t="s">
        <v>901</v>
      </c>
      <c r="N6697">
        <v>60</v>
      </c>
      <c r="O6697" t="s">
        <v>24</v>
      </c>
      <c r="P6697" cm="1">
        <f t="array" ref="P6697">IF(Q6697&gt;0,INDEX(Q6697:Q18831,MATCH(TRUE,INDEX(Q6697:Q18831="",,),0)-1),"")</f>
        <v>8</v>
      </c>
      <c r="Q6697">
        <f t="shared" si="156"/>
        <v>1</v>
      </c>
      <c r="R6697">
        <f>IF(P6697="","",0)</f>
        <v>0</v>
      </c>
    </row>
    <row r="6698" spans="1:18" x14ac:dyDescent="0.3">
      <c r="A6698" t="s">
        <v>898</v>
      </c>
      <c r="B6698" s="1">
        <v>38699</v>
      </c>
      <c r="C6698" s="2">
        <v>0.41666666666666669</v>
      </c>
      <c r="D6698" t="s">
        <v>940</v>
      </c>
      <c r="E6698" t="s">
        <v>941</v>
      </c>
      <c r="G6698" s="6" t="s">
        <v>88</v>
      </c>
      <c r="H6698" t="s">
        <v>232</v>
      </c>
      <c r="I6698" t="s">
        <v>45</v>
      </c>
      <c r="J6698" t="s">
        <v>93</v>
      </c>
      <c r="K6698">
        <v>21</v>
      </c>
      <c r="L6698">
        <v>23</v>
      </c>
      <c r="M6698" t="s">
        <v>901</v>
      </c>
      <c r="N6698">
        <v>23</v>
      </c>
      <c r="O6698" t="s">
        <v>24</v>
      </c>
      <c r="P6698" cm="1">
        <f t="array" ref="P6698">IF(Q6698&gt;0,INDEX(Q6698:Q18832,MATCH(TRUE,INDEX(Q6698:Q18832="",,),0)-1),"")</f>
        <v>8</v>
      </c>
      <c r="Q6698">
        <f t="shared" si="156"/>
        <v>1</v>
      </c>
      <c r="R6698">
        <f>IF(P6698="","",0)</f>
        <v>0</v>
      </c>
    </row>
    <row r="6699" spans="1:18" x14ac:dyDescent="0.3">
      <c r="A6699" t="s">
        <v>898</v>
      </c>
      <c r="B6699" s="1">
        <v>38699</v>
      </c>
      <c r="C6699" s="2">
        <v>0.41666666666666669</v>
      </c>
      <c r="D6699" t="s">
        <v>940</v>
      </c>
      <c r="E6699" t="s">
        <v>941</v>
      </c>
      <c r="G6699" t="s">
        <v>19</v>
      </c>
      <c r="H6699" t="s">
        <v>102</v>
      </c>
      <c r="I6699" t="s">
        <v>45</v>
      </c>
      <c r="J6699" t="s">
        <v>93</v>
      </c>
      <c r="K6699">
        <v>47</v>
      </c>
      <c r="L6699">
        <v>631</v>
      </c>
      <c r="M6699" t="s">
        <v>49</v>
      </c>
      <c r="N6699">
        <v>631</v>
      </c>
      <c r="P6699" cm="1">
        <f t="array" ref="P6699">IF(Q6699&gt;0,INDEX(Q6699:Q18833,MATCH(TRUE,INDEX(Q6699:Q18833="",,),0)-1),"")</f>
        <v>8</v>
      </c>
      <c r="Q6699">
        <f t="shared" si="156"/>
        <v>2</v>
      </c>
      <c r="R6699">
        <f>IF(P6699="","",0)</f>
        <v>0</v>
      </c>
    </row>
    <row r="6700" spans="1:18" x14ac:dyDescent="0.3">
      <c r="A6700" t="s">
        <v>898</v>
      </c>
      <c r="B6700" s="1">
        <v>38699</v>
      </c>
      <c r="C6700" s="2">
        <v>0.41666666666666669</v>
      </c>
      <c r="D6700" t="s">
        <v>940</v>
      </c>
      <c r="E6700" t="s">
        <v>941</v>
      </c>
      <c r="G6700" t="s">
        <v>19</v>
      </c>
      <c r="H6700" t="s">
        <v>279</v>
      </c>
      <c r="I6700" t="s">
        <v>45</v>
      </c>
      <c r="J6700" t="s">
        <v>93</v>
      </c>
      <c r="K6700">
        <v>39</v>
      </c>
      <c r="L6700">
        <v>65</v>
      </c>
      <c r="M6700" t="s">
        <v>49</v>
      </c>
      <c r="N6700">
        <v>565</v>
      </c>
      <c r="P6700" cm="1">
        <f t="array" ref="P6700">IF(Q6700&gt;0,INDEX(Q6700:Q18834,MATCH(TRUE,INDEX(Q6700:Q18834="",,),0)-1),"")</f>
        <v>8</v>
      </c>
      <c r="Q6700">
        <f t="shared" si="156"/>
        <v>2</v>
      </c>
      <c r="R6700">
        <f>IF(P6700="","",0)</f>
        <v>0</v>
      </c>
    </row>
    <row r="6701" spans="1:18" x14ac:dyDescent="0.3">
      <c r="A6701" t="s">
        <v>898</v>
      </c>
      <c r="B6701" s="1">
        <v>38699</v>
      </c>
      <c r="C6701" s="2">
        <v>0.41666666666666669</v>
      </c>
      <c r="D6701" t="s">
        <v>940</v>
      </c>
      <c r="E6701" t="s">
        <v>941</v>
      </c>
      <c r="G6701" t="s">
        <v>19</v>
      </c>
      <c r="H6701" t="s">
        <v>72</v>
      </c>
      <c r="I6701" t="s">
        <v>21</v>
      </c>
      <c r="J6701" t="s">
        <v>73</v>
      </c>
      <c r="K6701">
        <v>329</v>
      </c>
      <c r="L6701">
        <v>25.6</v>
      </c>
      <c r="M6701" t="s">
        <v>49</v>
      </c>
      <c r="N6701">
        <v>26</v>
      </c>
      <c r="P6701" cm="1">
        <f t="array" ref="P6701">IF(Q6701&gt;0,INDEX(Q6701:Q18835,MATCH(TRUE,INDEX(Q6701:Q18835="",,),0)-1),"")</f>
        <v>8</v>
      </c>
      <c r="Q6701">
        <f t="shared" si="156"/>
        <v>2</v>
      </c>
      <c r="R6701">
        <f>IF(P6701="","",0)</f>
        <v>0</v>
      </c>
    </row>
    <row r="6702" spans="1:18" x14ac:dyDescent="0.3">
      <c r="A6702" t="s">
        <v>898</v>
      </c>
      <c r="B6702" s="1">
        <v>38699</v>
      </c>
      <c r="C6702" s="2">
        <v>0.41666666666666669</v>
      </c>
      <c r="D6702" t="s">
        <v>940</v>
      </c>
      <c r="E6702" t="s">
        <v>941</v>
      </c>
      <c r="G6702" s="6" t="s">
        <v>88</v>
      </c>
      <c r="H6702" t="s">
        <v>100</v>
      </c>
      <c r="I6702" t="s">
        <v>45</v>
      </c>
      <c r="J6702" t="s">
        <v>93</v>
      </c>
      <c r="K6702">
        <v>5</v>
      </c>
      <c r="L6702">
        <v>60</v>
      </c>
      <c r="M6702" t="s">
        <v>49</v>
      </c>
      <c r="N6702">
        <v>60</v>
      </c>
      <c r="P6702" cm="1">
        <f t="array" ref="P6702">IF(Q6702&gt;0,INDEX(Q6702:Q18836,MATCH(TRUE,INDEX(Q6702:Q18836="",,),0)-1),"")</f>
        <v>8</v>
      </c>
      <c r="Q6702">
        <f t="shared" si="156"/>
        <v>2</v>
      </c>
      <c r="R6702">
        <f>IF(P6702="","",0)</f>
        <v>0</v>
      </c>
    </row>
    <row r="6703" spans="1:18" x14ac:dyDescent="0.3">
      <c r="A6703" t="s">
        <v>898</v>
      </c>
      <c r="B6703" s="1">
        <v>38699</v>
      </c>
      <c r="C6703" s="2">
        <v>0.41666666666666669</v>
      </c>
      <c r="D6703" t="s">
        <v>940</v>
      </c>
      <c r="E6703" t="s">
        <v>941</v>
      </c>
      <c r="G6703" s="6" t="s">
        <v>88</v>
      </c>
      <c r="H6703" t="s">
        <v>232</v>
      </c>
      <c r="I6703" t="s">
        <v>45</v>
      </c>
      <c r="J6703" t="s">
        <v>93</v>
      </c>
      <c r="K6703">
        <v>21</v>
      </c>
      <c r="L6703">
        <v>23</v>
      </c>
      <c r="M6703" t="s">
        <v>49</v>
      </c>
      <c r="N6703">
        <v>23</v>
      </c>
      <c r="P6703" cm="1">
        <f t="array" ref="P6703">IF(Q6703&gt;0,INDEX(Q6703:Q18837,MATCH(TRUE,INDEX(Q6703:Q18837="",,),0)-1),"")</f>
        <v>8</v>
      </c>
      <c r="Q6703">
        <f t="shared" si="156"/>
        <v>2</v>
      </c>
      <c r="R6703">
        <f>IF(P6703="","",0)</f>
        <v>0</v>
      </c>
    </row>
    <row r="6704" spans="1:18" x14ac:dyDescent="0.3">
      <c r="A6704" t="s">
        <v>898</v>
      </c>
      <c r="B6704" s="1">
        <v>38699</v>
      </c>
      <c r="C6704" s="2">
        <v>0.41666666666666669</v>
      </c>
      <c r="D6704" t="s">
        <v>940</v>
      </c>
      <c r="E6704" t="s">
        <v>941</v>
      </c>
      <c r="G6704" t="s">
        <v>19</v>
      </c>
      <c r="H6704" t="s">
        <v>102</v>
      </c>
      <c r="I6704" t="s">
        <v>45</v>
      </c>
      <c r="J6704" t="s">
        <v>93</v>
      </c>
      <c r="K6704">
        <v>47</v>
      </c>
      <c r="L6704">
        <v>631</v>
      </c>
      <c r="M6704" t="s">
        <v>129</v>
      </c>
      <c r="N6704">
        <v>631</v>
      </c>
      <c r="P6704" cm="1">
        <f t="array" ref="P6704">IF(Q6704&gt;0,INDEX(Q6704:Q18838,MATCH(TRUE,INDEX(Q6704:Q18838="",,),0)-1),"")</f>
        <v>8</v>
      </c>
      <c r="Q6704">
        <f t="shared" si="156"/>
        <v>3</v>
      </c>
      <c r="R6704">
        <f>IF(P6704="","",0)</f>
        <v>0</v>
      </c>
    </row>
    <row r="6705" spans="1:18" x14ac:dyDescent="0.3">
      <c r="A6705" t="s">
        <v>898</v>
      </c>
      <c r="B6705" s="1">
        <v>38699</v>
      </c>
      <c r="C6705" s="2">
        <v>0.41666666666666669</v>
      </c>
      <c r="D6705" t="s">
        <v>940</v>
      </c>
      <c r="E6705" t="s">
        <v>941</v>
      </c>
      <c r="G6705" t="s">
        <v>19</v>
      </c>
      <c r="H6705" t="s">
        <v>279</v>
      </c>
      <c r="I6705" t="s">
        <v>45</v>
      </c>
      <c r="J6705" t="s">
        <v>93</v>
      </c>
      <c r="K6705">
        <v>39</v>
      </c>
      <c r="L6705">
        <v>65</v>
      </c>
      <c r="M6705" t="s">
        <v>129</v>
      </c>
      <c r="N6705">
        <v>209.52</v>
      </c>
      <c r="P6705" cm="1">
        <f t="array" ref="P6705">IF(Q6705&gt;0,INDEX(Q6705:Q18839,MATCH(TRUE,INDEX(Q6705:Q18839="",,),0)-1),"")</f>
        <v>8</v>
      </c>
      <c r="Q6705">
        <f t="shared" si="156"/>
        <v>3</v>
      </c>
      <c r="R6705">
        <f>IF(P6705="","",0)</f>
        <v>0</v>
      </c>
    </row>
    <row r="6706" spans="1:18" x14ac:dyDescent="0.3">
      <c r="A6706" t="s">
        <v>898</v>
      </c>
      <c r="B6706" s="1">
        <v>38699</v>
      </c>
      <c r="C6706" s="2">
        <v>0.41666666666666669</v>
      </c>
      <c r="D6706" t="s">
        <v>940</v>
      </c>
      <c r="E6706" t="s">
        <v>941</v>
      </c>
      <c r="G6706" t="s">
        <v>19</v>
      </c>
      <c r="H6706" t="s">
        <v>72</v>
      </c>
      <c r="I6706" t="s">
        <v>21</v>
      </c>
      <c r="J6706" t="s">
        <v>73</v>
      </c>
      <c r="K6706">
        <v>329</v>
      </c>
      <c r="L6706">
        <v>25.6</v>
      </c>
      <c r="M6706" t="s">
        <v>129</v>
      </c>
      <c r="N6706">
        <v>25.6</v>
      </c>
      <c r="P6706" cm="1">
        <f t="array" ref="P6706">IF(Q6706&gt;0,INDEX(Q6706:Q18840,MATCH(TRUE,INDEX(Q6706:Q18840="",,),0)-1),"")</f>
        <v>8</v>
      </c>
      <c r="Q6706">
        <f t="shared" si="156"/>
        <v>3</v>
      </c>
      <c r="R6706">
        <f>IF(P6706="","",0)</f>
        <v>0</v>
      </c>
    </row>
    <row r="6707" spans="1:18" x14ac:dyDescent="0.3">
      <c r="A6707" t="s">
        <v>898</v>
      </c>
      <c r="B6707" s="1">
        <v>38699</v>
      </c>
      <c r="C6707" s="2">
        <v>0.41666666666666669</v>
      </c>
      <c r="D6707" t="s">
        <v>940</v>
      </c>
      <c r="E6707" t="s">
        <v>941</v>
      </c>
      <c r="G6707" s="6" t="s">
        <v>88</v>
      </c>
      <c r="H6707" t="s">
        <v>100</v>
      </c>
      <c r="I6707" t="s">
        <v>45</v>
      </c>
      <c r="J6707" t="s">
        <v>93</v>
      </c>
      <c r="K6707">
        <v>5</v>
      </c>
      <c r="L6707">
        <v>60</v>
      </c>
      <c r="M6707" t="s">
        <v>129</v>
      </c>
      <c r="N6707">
        <v>60</v>
      </c>
      <c r="P6707" cm="1">
        <f t="array" ref="P6707">IF(Q6707&gt;0,INDEX(Q6707:Q18841,MATCH(TRUE,INDEX(Q6707:Q18841="",,),0)-1),"")</f>
        <v>8</v>
      </c>
      <c r="Q6707">
        <f t="shared" si="156"/>
        <v>3</v>
      </c>
      <c r="R6707">
        <f>IF(P6707="","",0)</f>
        <v>0</v>
      </c>
    </row>
    <row r="6708" spans="1:18" x14ac:dyDescent="0.3">
      <c r="A6708" t="s">
        <v>898</v>
      </c>
      <c r="B6708" s="1">
        <v>38699</v>
      </c>
      <c r="C6708" s="2">
        <v>0.41666666666666669</v>
      </c>
      <c r="D6708" t="s">
        <v>940</v>
      </c>
      <c r="E6708" t="s">
        <v>941</v>
      </c>
      <c r="G6708" s="6" t="s">
        <v>88</v>
      </c>
      <c r="H6708" t="s">
        <v>232</v>
      </c>
      <c r="I6708" t="s">
        <v>45</v>
      </c>
      <c r="J6708" t="s">
        <v>93</v>
      </c>
      <c r="K6708">
        <v>21</v>
      </c>
      <c r="L6708">
        <v>23</v>
      </c>
      <c r="M6708" t="s">
        <v>129</v>
      </c>
      <c r="N6708">
        <v>23</v>
      </c>
      <c r="P6708" cm="1">
        <f t="array" ref="P6708">IF(Q6708&gt;0,INDEX(Q6708:Q18842,MATCH(TRUE,INDEX(Q6708:Q18842="",,),0)-1),"")</f>
        <v>8</v>
      </c>
      <c r="Q6708">
        <f t="shared" si="156"/>
        <v>3</v>
      </c>
      <c r="R6708">
        <f>IF(P6708="","",0)</f>
        <v>0</v>
      </c>
    </row>
    <row r="6709" spans="1:18" x14ac:dyDescent="0.3">
      <c r="A6709" t="s">
        <v>898</v>
      </c>
      <c r="B6709" s="1">
        <v>38699</v>
      </c>
      <c r="C6709" s="2">
        <v>0.41666666666666669</v>
      </c>
      <c r="D6709" t="s">
        <v>940</v>
      </c>
      <c r="E6709" t="s">
        <v>941</v>
      </c>
      <c r="G6709" t="s">
        <v>19</v>
      </c>
      <c r="H6709" t="s">
        <v>102</v>
      </c>
      <c r="I6709" t="s">
        <v>45</v>
      </c>
      <c r="J6709" t="s">
        <v>93</v>
      </c>
      <c r="K6709">
        <v>47</v>
      </c>
      <c r="L6709">
        <v>631</v>
      </c>
      <c r="M6709" t="s">
        <v>938</v>
      </c>
      <c r="N6709">
        <v>640</v>
      </c>
      <c r="P6709" cm="1">
        <f t="array" ref="P6709">IF(Q6709&gt;0,INDEX(Q6709:Q18843,MATCH(TRUE,INDEX(Q6709:Q18843="",,),0)-1),"")</f>
        <v>8</v>
      </c>
      <c r="Q6709">
        <f t="shared" si="156"/>
        <v>4</v>
      </c>
      <c r="R6709">
        <f>IF(P6709="","",0)</f>
        <v>0</v>
      </c>
    </row>
    <row r="6710" spans="1:18" x14ac:dyDescent="0.3">
      <c r="A6710" t="s">
        <v>898</v>
      </c>
      <c r="B6710" s="1">
        <v>38699</v>
      </c>
      <c r="C6710" s="2">
        <v>0.41666666666666669</v>
      </c>
      <c r="D6710" t="s">
        <v>940</v>
      </c>
      <c r="E6710" t="s">
        <v>941</v>
      </c>
      <c r="G6710" t="s">
        <v>19</v>
      </c>
      <c r="H6710" t="s">
        <v>279</v>
      </c>
      <c r="I6710" t="s">
        <v>45</v>
      </c>
      <c r="J6710" t="s">
        <v>93</v>
      </c>
      <c r="K6710">
        <v>39</v>
      </c>
      <c r="L6710">
        <v>65</v>
      </c>
      <c r="M6710" t="s">
        <v>938</v>
      </c>
      <c r="N6710">
        <v>185</v>
      </c>
      <c r="P6710" cm="1">
        <f t="array" ref="P6710">IF(Q6710&gt;0,INDEX(Q6710:Q18844,MATCH(TRUE,INDEX(Q6710:Q18844="",,),0)-1),"")</f>
        <v>8</v>
      </c>
      <c r="Q6710">
        <f t="shared" si="156"/>
        <v>4</v>
      </c>
      <c r="R6710">
        <f>IF(P6710="","",0)</f>
        <v>0</v>
      </c>
    </row>
    <row r="6711" spans="1:18" x14ac:dyDescent="0.3">
      <c r="A6711" t="s">
        <v>898</v>
      </c>
      <c r="B6711" s="1">
        <v>38699</v>
      </c>
      <c r="C6711" s="2">
        <v>0.41666666666666669</v>
      </c>
      <c r="D6711" t="s">
        <v>940</v>
      </c>
      <c r="E6711" t="s">
        <v>941</v>
      </c>
      <c r="G6711" t="s">
        <v>19</v>
      </c>
      <c r="H6711" t="s">
        <v>72</v>
      </c>
      <c r="I6711" t="s">
        <v>21</v>
      </c>
      <c r="J6711" t="s">
        <v>73</v>
      </c>
      <c r="K6711">
        <v>329</v>
      </c>
      <c r="L6711">
        <v>25.6</v>
      </c>
      <c r="M6711" t="s">
        <v>938</v>
      </c>
      <c r="N6711">
        <v>25.6</v>
      </c>
      <c r="P6711" cm="1">
        <f t="array" ref="P6711">IF(Q6711&gt;0,INDEX(Q6711:Q18845,MATCH(TRUE,INDEX(Q6711:Q18845="",,),0)-1),"")</f>
        <v>8</v>
      </c>
      <c r="Q6711">
        <f t="shared" si="156"/>
        <v>4</v>
      </c>
      <c r="R6711">
        <f>IF(P6711="","",0)</f>
        <v>0</v>
      </c>
    </row>
    <row r="6712" spans="1:18" x14ac:dyDescent="0.3">
      <c r="A6712" t="s">
        <v>898</v>
      </c>
      <c r="B6712" s="1">
        <v>38699</v>
      </c>
      <c r="C6712" s="2">
        <v>0.41666666666666669</v>
      </c>
      <c r="D6712" t="s">
        <v>940</v>
      </c>
      <c r="E6712" t="s">
        <v>941</v>
      </c>
      <c r="G6712" s="6" t="s">
        <v>88</v>
      </c>
      <c r="H6712" t="s">
        <v>100</v>
      </c>
      <c r="I6712" t="s">
        <v>45</v>
      </c>
      <c r="J6712" t="s">
        <v>93</v>
      </c>
      <c r="K6712">
        <v>5</v>
      </c>
      <c r="L6712">
        <v>60</v>
      </c>
      <c r="M6712" t="s">
        <v>938</v>
      </c>
      <c r="N6712">
        <v>60</v>
      </c>
      <c r="P6712" cm="1">
        <f t="array" ref="P6712">IF(Q6712&gt;0,INDEX(Q6712:Q18846,MATCH(TRUE,INDEX(Q6712:Q18846="",,),0)-1),"")</f>
        <v>8</v>
      </c>
      <c r="Q6712">
        <f t="shared" si="156"/>
        <v>4</v>
      </c>
      <c r="R6712">
        <f>IF(P6712="","",0)</f>
        <v>0</v>
      </c>
    </row>
    <row r="6713" spans="1:18" x14ac:dyDescent="0.3">
      <c r="A6713" t="s">
        <v>898</v>
      </c>
      <c r="B6713" s="1">
        <v>38699</v>
      </c>
      <c r="C6713" s="2">
        <v>0.41666666666666669</v>
      </c>
      <c r="D6713" t="s">
        <v>940</v>
      </c>
      <c r="E6713" t="s">
        <v>941</v>
      </c>
      <c r="G6713" s="6" t="s">
        <v>88</v>
      </c>
      <c r="H6713" t="s">
        <v>232</v>
      </c>
      <c r="I6713" t="s">
        <v>45</v>
      </c>
      <c r="J6713" t="s">
        <v>93</v>
      </c>
      <c r="K6713">
        <v>21</v>
      </c>
      <c r="L6713">
        <v>23</v>
      </c>
      <c r="M6713" t="s">
        <v>938</v>
      </c>
      <c r="N6713">
        <v>23</v>
      </c>
      <c r="P6713" cm="1">
        <f t="array" ref="P6713">IF(Q6713&gt;0,INDEX(Q6713:Q18847,MATCH(TRUE,INDEX(Q6713:Q18847="",,),0)-1),"")</f>
        <v>8</v>
      </c>
      <c r="Q6713">
        <f t="shared" si="156"/>
        <v>4</v>
      </c>
      <c r="R6713">
        <f>IF(P6713="","",0)</f>
        <v>0</v>
      </c>
    </row>
    <row r="6714" spans="1:18" x14ac:dyDescent="0.3">
      <c r="A6714" t="s">
        <v>898</v>
      </c>
      <c r="B6714" s="1">
        <v>38699</v>
      </c>
      <c r="C6714" s="2">
        <v>0.41666666666666669</v>
      </c>
      <c r="D6714" t="s">
        <v>940</v>
      </c>
      <c r="E6714" t="s">
        <v>941</v>
      </c>
      <c r="G6714" t="s">
        <v>19</v>
      </c>
      <c r="H6714" t="s">
        <v>102</v>
      </c>
      <c r="I6714" t="s">
        <v>45</v>
      </c>
      <c r="J6714" t="s">
        <v>93</v>
      </c>
      <c r="K6714">
        <v>47</v>
      </c>
      <c r="L6714">
        <v>631</v>
      </c>
      <c r="M6714" t="s">
        <v>607</v>
      </c>
      <c r="N6714">
        <v>715</v>
      </c>
      <c r="P6714" cm="1">
        <f t="array" ref="P6714">IF(Q6714&gt;0,INDEX(Q6714:Q18848,MATCH(TRUE,INDEX(Q6714:Q18848="",,),0)-1),"")</f>
        <v>8</v>
      </c>
      <c r="Q6714">
        <f t="shared" si="156"/>
        <v>5</v>
      </c>
      <c r="R6714">
        <f>IF(P6714="","",0)</f>
        <v>0</v>
      </c>
    </row>
    <row r="6715" spans="1:18" x14ac:dyDescent="0.3">
      <c r="A6715" t="s">
        <v>898</v>
      </c>
      <c r="B6715" s="1">
        <v>38699</v>
      </c>
      <c r="C6715" s="2">
        <v>0.41666666666666669</v>
      </c>
      <c r="D6715" t="s">
        <v>940</v>
      </c>
      <c r="E6715" t="s">
        <v>941</v>
      </c>
      <c r="G6715" t="s">
        <v>19</v>
      </c>
      <c r="H6715" t="s">
        <v>279</v>
      </c>
      <c r="I6715" t="s">
        <v>45</v>
      </c>
      <c r="J6715" t="s">
        <v>93</v>
      </c>
      <c r="K6715">
        <v>39</v>
      </c>
      <c r="L6715">
        <v>65</v>
      </c>
      <c r="M6715" t="s">
        <v>607</v>
      </c>
      <c r="N6715">
        <v>75</v>
      </c>
      <c r="P6715" cm="1">
        <f t="array" ref="P6715">IF(Q6715&gt;0,INDEX(Q6715:Q18849,MATCH(TRUE,INDEX(Q6715:Q18849="",,),0)-1),"")</f>
        <v>8</v>
      </c>
      <c r="Q6715">
        <f t="shared" si="156"/>
        <v>5</v>
      </c>
      <c r="R6715">
        <f>IF(P6715="","",0)</f>
        <v>0</v>
      </c>
    </row>
    <row r="6716" spans="1:18" x14ac:dyDescent="0.3">
      <c r="A6716" t="s">
        <v>898</v>
      </c>
      <c r="B6716" s="1">
        <v>38699</v>
      </c>
      <c r="C6716" s="2">
        <v>0.41666666666666669</v>
      </c>
      <c r="D6716" t="s">
        <v>940</v>
      </c>
      <c r="E6716" t="s">
        <v>941</v>
      </c>
      <c r="G6716" t="s">
        <v>19</v>
      </c>
      <c r="H6716" t="s">
        <v>72</v>
      </c>
      <c r="I6716" t="s">
        <v>21</v>
      </c>
      <c r="J6716" t="s">
        <v>73</v>
      </c>
      <c r="K6716">
        <v>329</v>
      </c>
      <c r="L6716">
        <v>25.6</v>
      </c>
      <c r="M6716" t="s">
        <v>607</v>
      </c>
      <c r="N6716">
        <v>26</v>
      </c>
      <c r="P6716" cm="1">
        <f t="array" ref="P6716">IF(Q6716&gt;0,INDEX(Q6716:Q18850,MATCH(TRUE,INDEX(Q6716:Q18850="",,),0)-1),"")</f>
        <v>8</v>
      </c>
      <c r="Q6716">
        <f t="shared" si="156"/>
        <v>5</v>
      </c>
      <c r="R6716">
        <f>IF(P6716="","",0)</f>
        <v>0</v>
      </c>
    </row>
    <row r="6717" spans="1:18" x14ac:dyDescent="0.3">
      <c r="A6717" t="s">
        <v>898</v>
      </c>
      <c r="B6717" s="1">
        <v>38699</v>
      </c>
      <c r="C6717" s="2">
        <v>0.41666666666666669</v>
      </c>
      <c r="D6717" t="s">
        <v>940</v>
      </c>
      <c r="E6717" t="s">
        <v>941</v>
      </c>
      <c r="G6717" s="6" t="s">
        <v>88</v>
      </c>
      <c r="H6717" t="s">
        <v>100</v>
      </c>
      <c r="I6717" t="s">
        <v>45</v>
      </c>
      <c r="J6717" t="s">
        <v>93</v>
      </c>
      <c r="K6717">
        <v>5</v>
      </c>
      <c r="L6717">
        <v>60</v>
      </c>
      <c r="M6717" t="s">
        <v>607</v>
      </c>
      <c r="N6717">
        <v>60</v>
      </c>
      <c r="P6717" cm="1">
        <f t="array" ref="P6717">IF(Q6717&gt;0,INDEX(Q6717:Q18851,MATCH(TRUE,INDEX(Q6717:Q18851="",,),0)-1),"")</f>
        <v>8</v>
      </c>
      <c r="Q6717">
        <f t="shared" si="156"/>
        <v>5</v>
      </c>
      <c r="R6717">
        <f>IF(P6717="","",0)</f>
        <v>0</v>
      </c>
    </row>
    <row r="6718" spans="1:18" x14ac:dyDescent="0.3">
      <c r="A6718" t="s">
        <v>898</v>
      </c>
      <c r="B6718" s="1">
        <v>38699</v>
      </c>
      <c r="C6718" s="2">
        <v>0.41666666666666669</v>
      </c>
      <c r="D6718" t="s">
        <v>940</v>
      </c>
      <c r="E6718" t="s">
        <v>941</v>
      </c>
      <c r="G6718" s="6" t="s">
        <v>88</v>
      </c>
      <c r="H6718" t="s">
        <v>232</v>
      </c>
      <c r="I6718" t="s">
        <v>45</v>
      </c>
      <c r="J6718" t="s">
        <v>93</v>
      </c>
      <c r="K6718">
        <v>21</v>
      </c>
      <c r="L6718">
        <v>23</v>
      </c>
      <c r="M6718" t="s">
        <v>607</v>
      </c>
      <c r="N6718">
        <v>23</v>
      </c>
      <c r="P6718" cm="1">
        <f t="array" ref="P6718">IF(Q6718&gt;0,INDEX(Q6718:Q18852,MATCH(TRUE,INDEX(Q6718:Q18852="",,),0)-1),"")</f>
        <v>8</v>
      </c>
      <c r="Q6718">
        <f t="shared" si="156"/>
        <v>5</v>
      </c>
      <c r="R6718">
        <f>IF(P6718="","",0)</f>
        <v>0</v>
      </c>
    </row>
    <row r="6719" spans="1:18" x14ac:dyDescent="0.3">
      <c r="A6719" t="s">
        <v>898</v>
      </c>
      <c r="B6719" s="1">
        <v>38699</v>
      </c>
      <c r="C6719" s="2">
        <v>0.41666666666666669</v>
      </c>
      <c r="D6719" t="s">
        <v>940</v>
      </c>
      <c r="E6719" t="s">
        <v>941</v>
      </c>
      <c r="G6719" t="s">
        <v>19</v>
      </c>
      <c r="H6719" t="s">
        <v>102</v>
      </c>
      <c r="I6719" t="s">
        <v>45</v>
      </c>
      <c r="J6719" t="s">
        <v>93</v>
      </c>
      <c r="K6719">
        <v>47</v>
      </c>
      <c r="L6719">
        <v>631</v>
      </c>
      <c r="M6719" t="s">
        <v>721</v>
      </c>
      <c r="N6719">
        <v>690</v>
      </c>
      <c r="P6719" cm="1">
        <f t="array" ref="P6719">IF(Q6719&gt;0,INDEX(Q6719:Q18853,MATCH(TRUE,INDEX(Q6719:Q18853="",,),0)-1),"")</f>
        <v>8</v>
      </c>
      <c r="Q6719">
        <f t="shared" si="156"/>
        <v>6</v>
      </c>
      <c r="R6719">
        <f>IF(P6719="","",0)</f>
        <v>0</v>
      </c>
    </row>
    <row r="6720" spans="1:18" x14ac:dyDescent="0.3">
      <c r="A6720" t="s">
        <v>898</v>
      </c>
      <c r="B6720" s="1">
        <v>38699</v>
      </c>
      <c r="C6720" s="2">
        <v>0.41666666666666669</v>
      </c>
      <c r="D6720" t="s">
        <v>940</v>
      </c>
      <c r="E6720" t="s">
        <v>941</v>
      </c>
      <c r="G6720" t="s">
        <v>19</v>
      </c>
      <c r="H6720" t="s">
        <v>279</v>
      </c>
      <c r="I6720" t="s">
        <v>45</v>
      </c>
      <c r="J6720" t="s">
        <v>93</v>
      </c>
      <c r="K6720">
        <v>39</v>
      </c>
      <c r="L6720">
        <v>65</v>
      </c>
      <c r="M6720" t="s">
        <v>721</v>
      </c>
      <c r="N6720">
        <v>82</v>
      </c>
      <c r="P6720" cm="1">
        <f t="array" ref="P6720">IF(Q6720&gt;0,INDEX(Q6720:Q18854,MATCH(TRUE,INDEX(Q6720:Q18854="",,),0)-1),"")</f>
        <v>8</v>
      </c>
      <c r="Q6720">
        <f t="shared" si="156"/>
        <v>6</v>
      </c>
      <c r="R6720">
        <f>IF(P6720="","",0)</f>
        <v>0</v>
      </c>
    </row>
    <row r="6721" spans="1:18" x14ac:dyDescent="0.3">
      <c r="A6721" t="s">
        <v>898</v>
      </c>
      <c r="B6721" s="1">
        <v>38699</v>
      </c>
      <c r="C6721" s="2">
        <v>0.41666666666666669</v>
      </c>
      <c r="D6721" t="s">
        <v>940</v>
      </c>
      <c r="E6721" t="s">
        <v>941</v>
      </c>
      <c r="G6721" t="s">
        <v>19</v>
      </c>
      <c r="H6721" t="s">
        <v>72</v>
      </c>
      <c r="I6721" t="s">
        <v>21</v>
      </c>
      <c r="J6721" t="s">
        <v>73</v>
      </c>
      <c r="K6721">
        <v>329</v>
      </c>
      <c r="L6721">
        <v>25.6</v>
      </c>
      <c r="M6721" t="s">
        <v>721</v>
      </c>
      <c r="N6721">
        <v>25.6</v>
      </c>
      <c r="P6721" cm="1">
        <f t="array" ref="P6721">IF(Q6721&gt;0,INDEX(Q6721:Q18855,MATCH(TRUE,INDEX(Q6721:Q18855="",,),0)-1),"")</f>
        <v>8</v>
      </c>
      <c r="Q6721">
        <f t="shared" si="156"/>
        <v>6</v>
      </c>
      <c r="R6721">
        <f>IF(P6721="","",0)</f>
        <v>0</v>
      </c>
    </row>
    <row r="6722" spans="1:18" x14ac:dyDescent="0.3">
      <c r="A6722" t="s">
        <v>898</v>
      </c>
      <c r="B6722" s="1">
        <v>38699</v>
      </c>
      <c r="C6722" s="2">
        <v>0.41666666666666669</v>
      </c>
      <c r="D6722" t="s">
        <v>940</v>
      </c>
      <c r="E6722" t="s">
        <v>941</v>
      </c>
      <c r="G6722" s="6" t="s">
        <v>88</v>
      </c>
      <c r="H6722" t="s">
        <v>100</v>
      </c>
      <c r="I6722" t="s">
        <v>45</v>
      </c>
      <c r="J6722" t="s">
        <v>93</v>
      </c>
      <c r="K6722">
        <v>5</v>
      </c>
      <c r="L6722">
        <v>60</v>
      </c>
      <c r="M6722" t="s">
        <v>721</v>
      </c>
      <c r="N6722">
        <v>60</v>
      </c>
      <c r="P6722" cm="1">
        <f t="array" ref="P6722">IF(Q6722&gt;0,INDEX(Q6722:Q18856,MATCH(TRUE,INDEX(Q6722:Q18856="",,),0)-1),"")</f>
        <v>8</v>
      </c>
      <c r="Q6722">
        <f t="shared" si="156"/>
        <v>6</v>
      </c>
      <c r="R6722">
        <f>IF(P6722="","",0)</f>
        <v>0</v>
      </c>
    </row>
    <row r="6723" spans="1:18" x14ac:dyDescent="0.3">
      <c r="A6723" t="s">
        <v>898</v>
      </c>
      <c r="B6723" s="1">
        <v>38699</v>
      </c>
      <c r="C6723" s="2">
        <v>0.41666666666666669</v>
      </c>
      <c r="D6723" t="s">
        <v>940</v>
      </c>
      <c r="E6723" t="s">
        <v>941</v>
      </c>
      <c r="G6723" s="6" t="s">
        <v>88</v>
      </c>
      <c r="H6723" t="s">
        <v>232</v>
      </c>
      <c r="I6723" t="s">
        <v>45</v>
      </c>
      <c r="J6723" t="s">
        <v>93</v>
      </c>
      <c r="K6723">
        <v>21</v>
      </c>
      <c r="L6723">
        <v>23</v>
      </c>
      <c r="M6723" t="s">
        <v>721</v>
      </c>
      <c r="N6723">
        <v>23</v>
      </c>
      <c r="P6723" cm="1">
        <f t="array" ref="P6723">IF(Q6723&gt;0,INDEX(Q6723:Q18857,MATCH(TRUE,INDEX(Q6723:Q18857="",,),0)-1),"")</f>
        <v>8</v>
      </c>
      <c r="Q6723">
        <f t="shared" si="156"/>
        <v>6</v>
      </c>
      <c r="R6723">
        <f>IF(P6723="","",0)</f>
        <v>0</v>
      </c>
    </row>
    <row r="6724" spans="1:18" x14ac:dyDescent="0.3">
      <c r="A6724" t="s">
        <v>898</v>
      </c>
      <c r="B6724" s="1">
        <v>38699</v>
      </c>
      <c r="C6724" s="2">
        <v>0.41666666666666669</v>
      </c>
      <c r="D6724" t="s">
        <v>940</v>
      </c>
      <c r="E6724" t="s">
        <v>941</v>
      </c>
      <c r="G6724" t="s">
        <v>19</v>
      </c>
      <c r="H6724" t="s">
        <v>102</v>
      </c>
      <c r="I6724" t="s">
        <v>45</v>
      </c>
      <c r="J6724" t="s">
        <v>93</v>
      </c>
      <c r="K6724">
        <v>47</v>
      </c>
      <c r="L6724">
        <v>631</v>
      </c>
      <c r="M6724" t="s">
        <v>939</v>
      </c>
      <c r="N6724">
        <v>650</v>
      </c>
      <c r="P6724" cm="1">
        <f t="array" ref="P6724">IF(Q6724&gt;0,INDEX(Q6724:Q18858,MATCH(TRUE,INDEX(Q6724:Q18858="",,),0)-1),"")</f>
        <v>8</v>
      </c>
      <c r="Q6724">
        <f t="shared" si="156"/>
        <v>7</v>
      </c>
      <c r="R6724">
        <f>IF(P6724="","",0)</f>
        <v>0</v>
      </c>
    </row>
    <row r="6725" spans="1:18" x14ac:dyDescent="0.3">
      <c r="A6725" t="s">
        <v>898</v>
      </c>
      <c r="B6725" s="1">
        <v>38699</v>
      </c>
      <c r="C6725" s="2">
        <v>0.41666666666666669</v>
      </c>
      <c r="D6725" t="s">
        <v>940</v>
      </c>
      <c r="E6725" t="s">
        <v>941</v>
      </c>
      <c r="G6725" t="s">
        <v>19</v>
      </c>
      <c r="H6725" t="s">
        <v>279</v>
      </c>
      <c r="I6725" t="s">
        <v>45</v>
      </c>
      <c r="J6725" t="s">
        <v>93</v>
      </c>
      <c r="K6725">
        <v>39</v>
      </c>
      <c r="L6725">
        <v>65</v>
      </c>
      <c r="M6725" t="s">
        <v>939</v>
      </c>
      <c r="N6725">
        <v>67</v>
      </c>
      <c r="P6725" cm="1">
        <f t="array" ref="P6725">IF(Q6725&gt;0,INDEX(Q6725:Q18859,MATCH(TRUE,INDEX(Q6725:Q18859="",,),0)-1),"")</f>
        <v>8</v>
      </c>
      <c r="Q6725">
        <f t="shared" si="156"/>
        <v>7</v>
      </c>
      <c r="R6725">
        <f>IF(P6725="","",0)</f>
        <v>0</v>
      </c>
    </row>
    <row r="6726" spans="1:18" x14ac:dyDescent="0.3">
      <c r="A6726" t="s">
        <v>898</v>
      </c>
      <c r="B6726" s="1">
        <v>38699</v>
      </c>
      <c r="C6726" s="2">
        <v>0.41666666666666669</v>
      </c>
      <c r="D6726" t="s">
        <v>940</v>
      </c>
      <c r="E6726" t="s">
        <v>941</v>
      </c>
      <c r="G6726" t="s">
        <v>19</v>
      </c>
      <c r="H6726" t="s">
        <v>72</v>
      </c>
      <c r="I6726" t="s">
        <v>21</v>
      </c>
      <c r="J6726" t="s">
        <v>73</v>
      </c>
      <c r="K6726">
        <v>329</v>
      </c>
      <c r="L6726">
        <v>25.6</v>
      </c>
      <c r="M6726" t="s">
        <v>939</v>
      </c>
      <c r="N6726">
        <v>25.6</v>
      </c>
      <c r="P6726" cm="1">
        <f t="array" ref="P6726">IF(Q6726&gt;0,INDEX(Q6726:Q18860,MATCH(TRUE,INDEX(Q6726:Q18860="",,),0)-1),"")</f>
        <v>8</v>
      </c>
      <c r="Q6726">
        <f t="shared" si="156"/>
        <v>7</v>
      </c>
      <c r="R6726">
        <f>IF(P6726="","",0)</f>
        <v>0</v>
      </c>
    </row>
    <row r="6727" spans="1:18" x14ac:dyDescent="0.3">
      <c r="A6727" t="s">
        <v>898</v>
      </c>
      <c r="B6727" s="1">
        <v>38699</v>
      </c>
      <c r="C6727" s="2">
        <v>0.41666666666666669</v>
      </c>
      <c r="D6727" t="s">
        <v>940</v>
      </c>
      <c r="E6727" t="s">
        <v>941</v>
      </c>
      <c r="G6727" s="6" t="s">
        <v>88</v>
      </c>
      <c r="H6727" t="s">
        <v>100</v>
      </c>
      <c r="I6727" t="s">
        <v>45</v>
      </c>
      <c r="J6727" t="s">
        <v>93</v>
      </c>
      <c r="K6727">
        <v>5</v>
      </c>
      <c r="L6727">
        <v>60</v>
      </c>
      <c r="M6727" t="s">
        <v>939</v>
      </c>
      <c r="N6727">
        <v>60</v>
      </c>
      <c r="P6727" cm="1">
        <f t="array" ref="P6727">IF(Q6727&gt;0,INDEX(Q6727:Q18861,MATCH(TRUE,INDEX(Q6727:Q18861="",,),0)-1),"")</f>
        <v>8</v>
      </c>
      <c r="Q6727">
        <f t="shared" si="156"/>
        <v>7</v>
      </c>
      <c r="R6727">
        <f>IF(P6727="","",0)</f>
        <v>0</v>
      </c>
    </row>
    <row r="6728" spans="1:18" x14ac:dyDescent="0.3">
      <c r="A6728" t="s">
        <v>898</v>
      </c>
      <c r="B6728" s="1">
        <v>38699</v>
      </c>
      <c r="C6728" s="2">
        <v>0.41666666666666669</v>
      </c>
      <c r="D6728" t="s">
        <v>940</v>
      </c>
      <c r="E6728" t="s">
        <v>941</v>
      </c>
      <c r="G6728" s="6" t="s">
        <v>88</v>
      </c>
      <c r="H6728" t="s">
        <v>232</v>
      </c>
      <c r="I6728" t="s">
        <v>45</v>
      </c>
      <c r="J6728" t="s">
        <v>93</v>
      </c>
      <c r="K6728">
        <v>21</v>
      </c>
      <c r="L6728">
        <v>23</v>
      </c>
      <c r="M6728" t="s">
        <v>939</v>
      </c>
      <c r="N6728">
        <v>23</v>
      </c>
      <c r="P6728" cm="1">
        <f t="array" ref="P6728">IF(Q6728&gt;0,INDEX(Q6728:Q18862,MATCH(TRUE,INDEX(Q6728:Q18862="",,),0)-1),"")</f>
        <v>8</v>
      </c>
      <c r="Q6728">
        <f t="shared" si="156"/>
        <v>7</v>
      </c>
      <c r="R6728">
        <f>IF(P6728="","",0)</f>
        <v>0</v>
      </c>
    </row>
    <row r="6729" spans="1:18" x14ac:dyDescent="0.3">
      <c r="A6729" t="s">
        <v>898</v>
      </c>
      <c r="B6729" s="1">
        <v>38699</v>
      </c>
      <c r="C6729" s="2">
        <v>0.41666666666666669</v>
      </c>
      <c r="D6729" t="s">
        <v>940</v>
      </c>
      <c r="E6729" t="s">
        <v>941</v>
      </c>
      <c r="G6729" t="s">
        <v>19</v>
      </c>
      <c r="H6729" t="s">
        <v>102</v>
      </c>
      <c r="I6729" t="s">
        <v>45</v>
      </c>
      <c r="J6729" t="s">
        <v>93</v>
      </c>
      <c r="K6729">
        <v>47</v>
      </c>
      <c r="L6729">
        <v>631</v>
      </c>
      <c r="M6729" t="s">
        <v>99</v>
      </c>
      <c r="N6729">
        <v>639</v>
      </c>
      <c r="P6729" cm="1">
        <f t="array" ref="P6729">IF(Q6729&gt;0,INDEX(Q6729:Q18863,MATCH(TRUE,INDEX(Q6729:Q18863="",,),0)-1),"")</f>
        <v>8</v>
      </c>
      <c r="Q6729">
        <f t="shared" si="156"/>
        <v>8</v>
      </c>
      <c r="R6729">
        <f>IF(P6729="","",0)</f>
        <v>0</v>
      </c>
    </row>
    <row r="6730" spans="1:18" x14ac:dyDescent="0.3">
      <c r="A6730" t="s">
        <v>898</v>
      </c>
      <c r="B6730" s="1">
        <v>38699</v>
      </c>
      <c r="C6730" s="2">
        <v>0.41666666666666669</v>
      </c>
      <c r="D6730" t="s">
        <v>940</v>
      </c>
      <c r="E6730" t="s">
        <v>941</v>
      </c>
      <c r="G6730" t="s">
        <v>19</v>
      </c>
      <c r="H6730" t="s">
        <v>279</v>
      </c>
      <c r="I6730" t="s">
        <v>45</v>
      </c>
      <c r="J6730" t="s">
        <v>93</v>
      </c>
      <c r="K6730">
        <v>39</v>
      </c>
      <c r="L6730">
        <v>65</v>
      </c>
      <c r="M6730" t="s">
        <v>99</v>
      </c>
      <c r="N6730">
        <v>65</v>
      </c>
      <c r="P6730" cm="1">
        <f t="array" ref="P6730">IF(Q6730&gt;0,INDEX(Q6730:Q18864,MATCH(TRUE,INDEX(Q6730:Q18864="",,),0)-1),"")</f>
        <v>8</v>
      </c>
      <c r="Q6730">
        <f t="shared" si="156"/>
        <v>8</v>
      </c>
      <c r="R6730">
        <f>IF(P6730="","",0)</f>
        <v>0</v>
      </c>
    </row>
    <row r="6731" spans="1:18" x14ac:dyDescent="0.3">
      <c r="A6731" t="s">
        <v>898</v>
      </c>
      <c r="B6731" s="1">
        <v>38699</v>
      </c>
      <c r="C6731" s="2">
        <v>0.41666666666666669</v>
      </c>
      <c r="D6731" t="s">
        <v>940</v>
      </c>
      <c r="E6731" t="s">
        <v>941</v>
      </c>
      <c r="G6731" t="s">
        <v>19</v>
      </c>
      <c r="H6731" t="s">
        <v>72</v>
      </c>
      <c r="I6731" t="s">
        <v>21</v>
      </c>
      <c r="J6731" t="s">
        <v>73</v>
      </c>
      <c r="K6731">
        <v>329</v>
      </c>
      <c r="L6731">
        <v>25.6</v>
      </c>
      <c r="M6731" t="s">
        <v>99</v>
      </c>
      <c r="N6731">
        <v>25.6</v>
      </c>
      <c r="P6731" cm="1">
        <f t="array" ref="P6731">IF(Q6731&gt;0,INDEX(Q6731:Q18865,MATCH(TRUE,INDEX(Q6731:Q18865="",,),0)-1),"")</f>
        <v>8</v>
      </c>
      <c r="Q6731">
        <f t="shared" si="156"/>
        <v>8</v>
      </c>
      <c r="R6731">
        <f>IF(P6731="","",0)</f>
        <v>0</v>
      </c>
    </row>
    <row r="6732" spans="1:18" x14ac:dyDescent="0.3">
      <c r="A6732" t="s">
        <v>898</v>
      </c>
      <c r="B6732" s="1">
        <v>38699</v>
      </c>
      <c r="C6732" s="2">
        <v>0.41666666666666669</v>
      </c>
      <c r="D6732" t="s">
        <v>940</v>
      </c>
      <c r="E6732" t="s">
        <v>941</v>
      </c>
      <c r="G6732" s="6" t="s">
        <v>88</v>
      </c>
      <c r="H6732" t="s">
        <v>100</v>
      </c>
      <c r="I6732" t="s">
        <v>45</v>
      </c>
      <c r="J6732" t="s">
        <v>93</v>
      </c>
      <c r="K6732">
        <v>5</v>
      </c>
      <c r="L6732">
        <v>60</v>
      </c>
      <c r="M6732" t="s">
        <v>99</v>
      </c>
      <c r="N6732">
        <v>60</v>
      </c>
      <c r="P6732" cm="1">
        <f t="array" ref="P6732">IF(Q6732&gt;0,INDEX(Q6732:Q18866,MATCH(TRUE,INDEX(Q6732:Q18866="",,),0)-1),"")</f>
        <v>8</v>
      </c>
      <c r="Q6732">
        <f t="shared" si="156"/>
        <v>8</v>
      </c>
      <c r="R6732">
        <f>IF(P6732="","",0)</f>
        <v>0</v>
      </c>
    </row>
    <row r="6733" spans="1:18" x14ac:dyDescent="0.3">
      <c r="A6733" t="s">
        <v>898</v>
      </c>
      <c r="B6733" s="1">
        <v>38699</v>
      </c>
      <c r="C6733" s="2">
        <v>0.41666666666666669</v>
      </c>
      <c r="D6733" t="s">
        <v>940</v>
      </c>
      <c r="E6733" t="s">
        <v>941</v>
      </c>
      <c r="G6733" s="6" t="s">
        <v>88</v>
      </c>
      <c r="H6733" t="s">
        <v>232</v>
      </c>
      <c r="I6733" t="s">
        <v>45</v>
      </c>
      <c r="J6733" t="s">
        <v>93</v>
      </c>
      <c r="K6733">
        <v>21</v>
      </c>
      <c r="L6733">
        <v>23</v>
      </c>
      <c r="M6733" t="s">
        <v>99</v>
      </c>
      <c r="N6733">
        <v>23</v>
      </c>
      <c r="P6733" cm="1">
        <f t="array" ref="P6733">IF(Q6733&gt;0,INDEX(Q6733:Q18867,MATCH(TRUE,INDEX(Q6733:Q18867="",,),0)-1),"")</f>
        <v>8</v>
      </c>
      <c r="Q6733">
        <f t="shared" si="156"/>
        <v>8</v>
      </c>
      <c r="R6733">
        <f>IF(P6733="","",0)</f>
        <v>0</v>
      </c>
    </row>
    <row r="6734" spans="1:18" x14ac:dyDescent="0.3">
      <c r="P6734" t="str" cm="1">
        <f t="array" ref="P6734">IF(Q6734&gt;0,INDEX(Q6734:Q18868,MATCH(TRUE,INDEX(Q6734:Q18868="",,),0)-1),"")</f>
        <v/>
      </c>
      <c r="R6734" t="str">
        <f>IF(P6734="","",0)</f>
        <v/>
      </c>
    </row>
    <row r="6735" spans="1:18" x14ac:dyDescent="0.3">
      <c r="A6735" t="s">
        <v>898</v>
      </c>
      <c r="B6735" s="1">
        <v>38685</v>
      </c>
      <c r="C6735" s="2">
        <v>0.41666666666666669</v>
      </c>
      <c r="D6735" t="s">
        <v>942</v>
      </c>
      <c r="E6735" t="s">
        <v>943</v>
      </c>
      <c r="G6735" t="s">
        <v>19</v>
      </c>
      <c r="H6735" t="s">
        <v>41</v>
      </c>
      <c r="I6735" t="s">
        <v>45</v>
      </c>
      <c r="J6735" t="s">
        <v>93</v>
      </c>
      <c r="K6735">
        <v>383</v>
      </c>
      <c r="L6735">
        <v>152</v>
      </c>
      <c r="M6735" t="s">
        <v>108</v>
      </c>
      <c r="N6735">
        <v>195</v>
      </c>
      <c r="O6735" t="s">
        <v>24</v>
      </c>
      <c r="P6735" cm="1">
        <f t="array" ref="P6735">IF(Q6735&gt;0,INDEX(Q6735:Q18869,MATCH(TRUE,INDEX(Q6735:Q18869="",,),0)-1),"")</f>
        <v>3</v>
      </c>
      <c r="Q6735">
        <f>INT((ROW()-6735)/8)+1</f>
        <v>1</v>
      </c>
      <c r="R6735">
        <f>IF(P6735="","",0)</f>
        <v>0</v>
      </c>
    </row>
    <row r="6736" spans="1:18" x14ac:dyDescent="0.3">
      <c r="A6736" t="s">
        <v>898</v>
      </c>
      <c r="B6736" s="1">
        <v>38685</v>
      </c>
      <c r="C6736" s="2">
        <v>0.41666666666666669</v>
      </c>
      <c r="D6736" t="s">
        <v>942</v>
      </c>
      <c r="E6736" t="s">
        <v>943</v>
      </c>
      <c r="G6736" t="s">
        <v>19</v>
      </c>
      <c r="H6736" t="s">
        <v>41</v>
      </c>
      <c r="I6736" t="s">
        <v>21</v>
      </c>
      <c r="J6736" t="s">
        <v>73</v>
      </c>
      <c r="K6736">
        <v>743</v>
      </c>
      <c r="L6736">
        <v>37.75</v>
      </c>
      <c r="M6736" t="s">
        <v>108</v>
      </c>
      <c r="N6736">
        <v>53.83</v>
      </c>
      <c r="O6736" t="s">
        <v>24</v>
      </c>
      <c r="P6736" cm="1">
        <f t="array" ref="P6736">IF(Q6736&gt;0,INDEX(Q6736:Q18870,MATCH(TRUE,INDEX(Q6736:Q18870="",,),0)-1),"")</f>
        <v>3</v>
      </c>
      <c r="Q6736">
        <f t="shared" ref="Q6736:Q6758" si="157">INT((ROW()-6735)/8)+1</f>
        <v>1</v>
      </c>
      <c r="R6736">
        <f>IF(P6736="","",0)</f>
        <v>0</v>
      </c>
    </row>
    <row r="6737" spans="1:18" x14ac:dyDescent="0.3">
      <c r="A6737" t="s">
        <v>898</v>
      </c>
      <c r="B6737" s="1">
        <v>38685</v>
      </c>
      <c r="C6737" s="2">
        <v>0.41666666666666669</v>
      </c>
      <c r="D6737" t="s">
        <v>942</v>
      </c>
      <c r="E6737" t="s">
        <v>943</v>
      </c>
      <c r="G6737" t="s">
        <v>19</v>
      </c>
      <c r="H6737" t="s">
        <v>72</v>
      </c>
      <c r="I6737" t="s">
        <v>21</v>
      </c>
      <c r="J6737" t="s">
        <v>73</v>
      </c>
      <c r="K6737">
        <v>569</v>
      </c>
      <c r="L6737">
        <v>25.15</v>
      </c>
      <c r="M6737" t="s">
        <v>108</v>
      </c>
      <c r="N6737">
        <v>30.97</v>
      </c>
      <c r="O6737" t="s">
        <v>24</v>
      </c>
      <c r="P6737" cm="1">
        <f t="array" ref="P6737">IF(Q6737&gt;0,INDEX(Q6737:Q18871,MATCH(TRUE,INDEX(Q6737:Q18871="",,),0)-1),"")</f>
        <v>3</v>
      </c>
      <c r="Q6737">
        <f t="shared" si="157"/>
        <v>1</v>
      </c>
      <c r="R6737">
        <f>IF(P6737="","",0)</f>
        <v>0</v>
      </c>
    </row>
    <row r="6738" spans="1:18" x14ac:dyDescent="0.3">
      <c r="A6738" t="s">
        <v>898</v>
      </c>
      <c r="B6738" s="1">
        <v>38685</v>
      </c>
      <c r="C6738" s="2">
        <v>0.41666666666666669</v>
      </c>
      <c r="D6738" t="s">
        <v>942</v>
      </c>
      <c r="E6738" t="s">
        <v>943</v>
      </c>
      <c r="G6738" s="6" t="s">
        <v>88</v>
      </c>
      <c r="H6738" t="s">
        <v>36</v>
      </c>
      <c r="I6738" t="s">
        <v>45</v>
      </c>
      <c r="J6738" t="s">
        <v>93</v>
      </c>
      <c r="K6738">
        <v>10</v>
      </c>
      <c r="L6738">
        <v>113</v>
      </c>
      <c r="M6738" t="s">
        <v>108</v>
      </c>
      <c r="N6738">
        <v>113</v>
      </c>
      <c r="O6738" t="s">
        <v>24</v>
      </c>
      <c r="P6738" cm="1">
        <f t="array" ref="P6738">IF(Q6738&gt;0,INDEX(Q6738:Q18872,MATCH(TRUE,INDEX(Q6738:Q18872="",,),0)-1),"")</f>
        <v>3</v>
      </c>
      <c r="Q6738">
        <f t="shared" si="157"/>
        <v>1</v>
      </c>
      <c r="R6738">
        <f>IF(P6738="","",0)</f>
        <v>0</v>
      </c>
    </row>
    <row r="6739" spans="1:18" x14ac:dyDescent="0.3">
      <c r="A6739" t="s">
        <v>898</v>
      </c>
      <c r="B6739" s="1">
        <v>38685</v>
      </c>
      <c r="C6739" s="2">
        <v>0.41666666666666669</v>
      </c>
      <c r="D6739" t="s">
        <v>942</v>
      </c>
      <c r="E6739" t="s">
        <v>943</v>
      </c>
      <c r="G6739" s="6" t="s">
        <v>88</v>
      </c>
      <c r="H6739" t="s">
        <v>67</v>
      </c>
      <c r="I6739" t="s">
        <v>45</v>
      </c>
      <c r="J6739" t="s">
        <v>93</v>
      </c>
      <c r="K6739">
        <v>25</v>
      </c>
      <c r="L6739">
        <v>77</v>
      </c>
      <c r="M6739" t="s">
        <v>108</v>
      </c>
      <c r="N6739">
        <v>77</v>
      </c>
      <c r="O6739" t="s">
        <v>24</v>
      </c>
      <c r="P6739" cm="1">
        <f t="array" ref="P6739">IF(Q6739&gt;0,INDEX(Q6739:Q18873,MATCH(TRUE,INDEX(Q6739:Q18873="",,),0)-1),"")</f>
        <v>3</v>
      </c>
      <c r="Q6739">
        <f t="shared" si="157"/>
        <v>1</v>
      </c>
      <c r="R6739">
        <f>IF(P6739="","",0)</f>
        <v>0</v>
      </c>
    </row>
    <row r="6740" spans="1:18" x14ac:dyDescent="0.3">
      <c r="A6740" t="s">
        <v>898</v>
      </c>
      <c r="B6740" s="1">
        <v>38685</v>
      </c>
      <c r="C6740" s="2">
        <v>0.41666666666666669</v>
      </c>
      <c r="D6740" t="s">
        <v>942</v>
      </c>
      <c r="E6740" t="s">
        <v>943</v>
      </c>
      <c r="G6740" s="6" t="s">
        <v>88</v>
      </c>
      <c r="H6740" t="s">
        <v>36</v>
      </c>
      <c r="I6740" t="s">
        <v>21</v>
      </c>
      <c r="J6740" t="s">
        <v>73</v>
      </c>
      <c r="K6740">
        <v>290</v>
      </c>
      <c r="L6740">
        <v>30.5</v>
      </c>
      <c r="M6740" t="s">
        <v>108</v>
      </c>
      <c r="N6740">
        <v>30.5</v>
      </c>
      <c r="O6740" t="s">
        <v>24</v>
      </c>
      <c r="P6740" cm="1">
        <f t="array" ref="P6740">IF(Q6740&gt;0,INDEX(Q6740:Q18874,MATCH(TRUE,INDEX(Q6740:Q18874="",,),0)-1),"")</f>
        <v>3</v>
      </c>
      <c r="Q6740">
        <f t="shared" si="157"/>
        <v>1</v>
      </c>
      <c r="R6740">
        <f>IF(P6740="","",0)</f>
        <v>0</v>
      </c>
    </row>
    <row r="6741" spans="1:18" x14ac:dyDescent="0.3">
      <c r="A6741" t="s">
        <v>898</v>
      </c>
      <c r="B6741" s="1">
        <v>38685</v>
      </c>
      <c r="C6741" s="2">
        <v>0.41666666666666669</v>
      </c>
      <c r="D6741" t="s">
        <v>942</v>
      </c>
      <c r="E6741" t="s">
        <v>943</v>
      </c>
      <c r="G6741" s="6" t="s">
        <v>88</v>
      </c>
      <c r="H6741" t="s">
        <v>67</v>
      </c>
      <c r="I6741" t="s">
        <v>21</v>
      </c>
      <c r="J6741" t="s">
        <v>73</v>
      </c>
      <c r="K6741">
        <v>257</v>
      </c>
      <c r="L6741">
        <v>12.1</v>
      </c>
      <c r="M6741" t="s">
        <v>108</v>
      </c>
      <c r="N6741">
        <v>12.1</v>
      </c>
      <c r="O6741" t="s">
        <v>24</v>
      </c>
      <c r="P6741" cm="1">
        <f t="array" ref="P6741">IF(Q6741&gt;0,INDEX(Q6741:Q18875,MATCH(TRUE,INDEX(Q6741:Q18875="",,),0)-1),"")</f>
        <v>3</v>
      </c>
      <c r="Q6741">
        <f t="shared" si="157"/>
        <v>1</v>
      </c>
      <c r="R6741">
        <f>IF(P6741="","",0)</f>
        <v>0</v>
      </c>
    </row>
    <row r="6742" spans="1:18" x14ac:dyDescent="0.3">
      <c r="A6742" t="s">
        <v>898</v>
      </c>
      <c r="B6742" s="1">
        <v>38685</v>
      </c>
      <c r="C6742" s="2">
        <v>0.41666666666666669</v>
      </c>
      <c r="D6742" t="s">
        <v>942</v>
      </c>
      <c r="E6742" t="s">
        <v>943</v>
      </c>
      <c r="G6742" s="6" t="s">
        <v>88</v>
      </c>
      <c r="H6742" t="s">
        <v>95</v>
      </c>
      <c r="I6742" t="s">
        <v>21</v>
      </c>
      <c r="J6742" t="s">
        <v>73</v>
      </c>
      <c r="K6742">
        <v>157</v>
      </c>
      <c r="L6742">
        <v>26.25</v>
      </c>
      <c r="M6742" t="s">
        <v>108</v>
      </c>
      <c r="N6742">
        <v>26.25</v>
      </c>
      <c r="O6742" t="s">
        <v>24</v>
      </c>
      <c r="P6742" cm="1">
        <f t="array" ref="P6742">IF(Q6742&gt;0,INDEX(Q6742:Q18876,MATCH(TRUE,INDEX(Q6742:Q18876="",,),0)-1),"")</f>
        <v>3</v>
      </c>
      <c r="Q6742">
        <f t="shared" si="157"/>
        <v>1</v>
      </c>
      <c r="R6742">
        <f>IF(P6742="","",0)</f>
        <v>0</v>
      </c>
    </row>
    <row r="6743" spans="1:18" x14ac:dyDescent="0.3">
      <c r="A6743" t="s">
        <v>898</v>
      </c>
      <c r="B6743" s="1">
        <v>38685</v>
      </c>
      <c r="C6743" s="2">
        <v>0.41666666666666669</v>
      </c>
      <c r="D6743" t="s">
        <v>942</v>
      </c>
      <c r="E6743" t="s">
        <v>943</v>
      </c>
      <c r="G6743" t="s">
        <v>19</v>
      </c>
      <c r="H6743" t="s">
        <v>41</v>
      </c>
      <c r="I6743" t="s">
        <v>45</v>
      </c>
      <c r="J6743" t="s">
        <v>93</v>
      </c>
      <c r="K6743">
        <v>383</v>
      </c>
      <c r="L6743">
        <v>152</v>
      </c>
      <c r="M6743" t="s">
        <v>211</v>
      </c>
      <c r="N6743">
        <v>152</v>
      </c>
      <c r="P6743" cm="1">
        <f t="array" ref="P6743">IF(Q6743&gt;0,INDEX(Q6743:Q18877,MATCH(TRUE,INDEX(Q6743:Q18877="",,),0)-1),"")</f>
        <v>3</v>
      </c>
      <c r="Q6743">
        <f t="shared" si="157"/>
        <v>2</v>
      </c>
      <c r="R6743">
        <f>IF(P6743="","",0)</f>
        <v>0</v>
      </c>
    </row>
    <row r="6744" spans="1:18" x14ac:dyDescent="0.3">
      <c r="A6744" t="s">
        <v>898</v>
      </c>
      <c r="B6744" s="1">
        <v>38685</v>
      </c>
      <c r="C6744" s="2">
        <v>0.41666666666666669</v>
      </c>
      <c r="D6744" t="s">
        <v>942</v>
      </c>
      <c r="E6744" t="s">
        <v>943</v>
      </c>
      <c r="G6744" t="s">
        <v>19</v>
      </c>
      <c r="H6744" t="s">
        <v>41</v>
      </c>
      <c r="I6744" t="s">
        <v>21</v>
      </c>
      <c r="J6744" t="s">
        <v>73</v>
      </c>
      <c r="K6744">
        <v>743</v>
      </c>
      <c r="L6744">
        <v>37.75</v>
      </c>
      <c r="M6744" t="s">
        <v>211</v>
      </c>
      <c r="N6744">
        <v>53.44</v>
      </c>
      <c r="P6744" cm="1">
        <f t="array" ref="P6744">IF(Q6744&gt;0,INDEX(Q6744:Q18878,MATCH(TRUE,INDEX(Q6744:Q18878="",,),0)-1),"")</f>
        <v>3</v>
      </c>
      <c r="Q6744">
        <f t="shared" si="157"/>
        <v>2</v>
      </c>
      <c r="R6744">
        <f>IF(P6744="","",0)</f>
        <v>0</v>
      </c>
    </row>
    <row r="6745" spans="1:18" x14ac:dyDescent="0.3">
      <c r="A6745" t="s">
        <v>898</v>
      </c>
      <c r="B6745" s="1">
        <v>38685</v>
      </c>
      <c r="C6745" s="2">
        <v>0.41666666666666669</v>
      </c>
      <c r="D6745" t="s">
        <v>942</v>
      </c>
      <c r="E6745" t="s">
        <v>943</v>
      </c>
      <c r="G6745" t="s">
        <v>19</v>
      </c>
      <c r="H6745" t="s">
        <v>72</v>
      </c>
      <c r="I6745" t="s">
        <v>21</v>
      </c>
      <c r="J6745" t="s">
        <v>73</v>
      </c>
      <c r="K6745">
        <v>569</v>
      </c>
      <c r="L6745">
        <v>25.15</v>
      </c>
      <c r="M6745" t="s">
        <v>211</v>
      </c>
      <c r="N6745">
        <v>35</v>
      </c>
      <c r="P6745" cm="1">
        <f t="array" ref="P6745">IF(Q6745&gt;0,INDEX(Q6745:Q18879,MATCH(TRUE,INDEX(Q6745:Q18879="",,),0)-1),"")</f>
        <v>3</v>
      </c>
      <c r="Q6745">
        <f t="shared" si="157"/>
        <v>2</v>
      </c>
      <c r="R6745">
        <f>IF(P6745="","",0)</f>
        <v>0</v>
      </c>
    </row>
    <row r="6746" spans="1:18" x14ac:dyDescent="0.3">
      <c r="A6746" t="s">
        <v>898</v>
      </c>
      <c r="B6746" s="1">
        <v>38685</v>
      </c>
      <c r="C6746" s="2">
        <v>0.41666666666666669</v>
      </c>
      <c r="D6746" t="s">
        <v>942</v>
      </c>
      <c r="E6746" t="s">
        <v>943</v>
      </c>
      <c r="G6746" s="6" t="s">
        <v>88</v>
      </c>
      <c r="H6746" t="s">
        <v>36</v>
      </c>
      <c r="I6746" t="s">
        <v>45</v>
      </c>
      <c r="J6746" t="s">
        <v>93</v>
      </c>
      <c r="K6746">
        <v>10</v>
      </c>
      <c r="L6746">
        <v>113</v>
      </c>
      <c r="M6746" t="s">
        <v>211</v>
      </c>
      <c r="N6746">
        <v>113</v>
      </c>
      <c r="P6746" cm="1">
        <f t="array" ref="P6746">IF(Q6746&gt;0,INDEX(Q6746:Q18880,MATCH(TRUE,INDEX(Q6746:Q18880="",,),0)-1),"")</f>
        <v>3</v>
      </c>
      <c r="Q6746">
        <f t="shared" si="157"/>
        <v>2</v>
      </c>
      <c r="R6746">
        <f>IF(P6746="","",0)</f>
        <v>0</v>
      </c>
    </row>
    <row r="6747" spans="1:18" x14ac:dyDescent="0.3">
      <c r="A6747" t="s">
        <v>898</v>
      </c>
      <c r="B6747" s="1">
        <v>38685</v>
      </c>
      <c r="C6747" s="2">
        <v>0.41666666666666669</v>
      </c>
      <c r="D6747" t="s">
        <v>942</v>
      </c>
      <c r="E6747" t="s">
        <v>943</v>
      </c>
      <c r="G6747" s="6" t="s">
        <v>88</v>
      </c>
      <c r="H6747" t="s">
        <v>67</v>
      </c>
      <c r="I6747" t="s">
        <v>45</v>
      </c>
      <c r="J6747" t="s">
        <v>93</v>
      </c>
      <c r="K6747">
        <v>25</v>
      </c>
      <c r="L6747">
        <v>77</v>
      </c>
      <c r="M6747" t="s">
        <v>211</v>
      </c>
      <c r="N6747">
        <v>77</v>
      </c>
      <c r="P6747" cm="1">
        <f t="array" ref="P6747">IF(Q6747&gt;0,INDEX(Q6747:Q18881,MATCH(TRUE,INDEX(Q6747:Q18881="",,),0)-1),"")</f>
        <v>3</v>
      </c>
      <c r="Q6747">
        <f t="shared" si="157"/>
        <v>2</v>
      </c>
      <c r="R6747">
        <f>IF(P6747="","",0)</f>
        <v>0</v>
      </c>
    </row>
    <row r="6748" spans="1:18" x14ac:dyDescent="0.3">
      <c r="A6748" t="s">
        <v>898</v>
      </c>
      <c r="B6748" s="1">
        <v>38685</v>
      </c>
      <c r="C6748" s="2">
        <v>0.41666666666666669</v>
      </c>
      <c r="D6748" t="s">
        <v>942</v>
      </c>
      <c r="E6748" t="s">
        <v>943</v>
      </c>
      <c r="G6748" s="6" t="s">
        <v>88</v>
      </c>
      <c r="H6748" t="s">
        <v>36</v>
      </c>
      <c r="I6748" t="s">
        <v>21</v>
      </c>
      <c r="J6748" t="s">
        <v>73</v>
      </c>
      <c r="K6748">
        <v>290</v>
      </c>
      <c r="L6748">
        <v>30.5</v>
      </c>
      <c r="M6748" t="s">
        <v>211</v>
      </c>
      <c r="N6748">
        <v>30.5</v>
      </c>
      <c r="P6748" cm="1">
        <f t="array" ref="P6748">IF(Q6748&gt;0,INDEX(Q6748:Q18882,MATCH(TRUE,INDEX(Q6748:Q18882="",,),0)-1),"")</f>
        <v>3</v>
      </c>
      <c r="Q6748">
        <f t="shared" si="157"/>
        <v>2</v>
      </c>
      <c r="R6748">
        <f>IF(P6748="","",0)</f>
        <v>0</v>
      </c>
    </row>
    <row r="6749" spans="1:18" x14ac:dyDescent="0.3">
      <c r="A6749" t="s">
        <v>898</v>
      </c>
      <c r="B6749" s="1">
        <v>38685</v>
      </c>
      <c r="C6749" s="2">
        <v>0.41666666666666669</v>
      </c>
      <c r="D6749" t="s">
        <v>942</v>
      </c>
      <c r="E6749" t="s">
        <v>943</v>
      </c>
      <c r="G6749" s="6" t="s">
        <v>88</v>
      </c>
      <c r="H6749" t="s">
        <v>67</v>
      </c>
      <c r="I6749" t="s">
        <v>21</v>
      </c>
      <c r="J6749" t="s">
        <v>73</v>
      </c>
      <c r="K6749">
        <v>257</v>
      </c>
      <c r="L6749">
        <v>12.1</v>
      </c>
      <c r="M6749" t="s">
        <v>211</v>
      </c>
      <c r="N6749">
        <v>12.1</v>
      </c>
      <c r="P6749" cm="1">
        <f t="array" ref="P6749">IF(Q6749&gt;0,INDEX(Q6749:Q18883,MATCH(TRUE,INDEX(Q6749:Q18883="",,),0)-1),"")</f>
        <v>3</v>
      </c>
      <c r="Q6749">
        <f t="shared" si="157"/>
        <v>2</v>
      </c>
      <c r="R6749">
        <f>IF(P6749="","",0)</f>
        <v>0</v>
      </c>
    </row>
    <row r="6750" spans="1:18" x14ac:dyDescent="0.3">
      <c r="A6750" t="s">
        <v>898</v>
      </c>
      <c r="B6750" s="1">
        <v>38685</v>
      </c>
      <c r="C6750" s="2">
        <v>0.41666666666666669</v>
      </c>
      <c r="D6750" t="s">
        <v>942</v>
      </c>
      <c r="E6750" t="s">
        <v>943</v>
      </c>
      <c r="G6750" s="6" t="s">
        <v>88</v>
      </c>
      <c r="H6750" t="s">
        <v>95</v>
      </c>
      <c r="I6750" t="s">
        <v>21</v>
      </c>
      <c r="J6750" t="s">
        <v>73</v>
      </c>
      <c r="K6750">
        <v>157</v>
      </c>
      <c r="L6750">
        <v>26.25</v>
      </c>
      <c r="M6750" t="s">
        <v>211</v>
      </c>
      <c r="N6750">
        <v>26.25</v>
      </c>
      <c r="P6750" cm="1">
        <f t="array" ref="P6750">IF(Q6750&gt;0,INDEX(Q6750:Q18884,MATCH(TRUE,INDEX(Q6750:Q18884="",,),0)-1),"")</f>
        <v>3</v>
      </c>
      <c r="Q6750">
        <f t="shared" si="157"/>
        <v>2</v>
      </c>
      <c r="R6750">
        <f>IF(P6750="","",0)</f>
        <v>0</v>
      </c>
    </row>
    <row r="6751" spans="1:18" x14ac:dyDescent="0.3">
      <c r="A6751" t="s">
        <v>898</v>
      </c>
      <c r="B6751" s="1">
        <v>38685</v>
      </c>
      <c r="C6751" s="2">
        <v>0.41666666666666669</v>
      </c>
      <c r="D6751" t="s">
        <v>942</v>
      </c>
      <c r="E6751" t="s">
        <v>943</v>
      </c>
      <c r="G6751" t="s">
        <v>19</v>
      </c>
      <c r="H6751" t="s">
        <v>41</v>
      </c>
      <c r="I6751" t="s">
        <v>45</v>
      </c>
      <c r="J6751" t="s">
        <v>93</v>
      </c>
      <c r="K6751">
        <v>383</v>
      </c>
      <c r="L6751">
        <v>152</v>
      </c>
      <c r="M6751" t="s">
        <v>99</v>
      </c>
      <c r="N6751">
        <v>178</v>
      </c>
      <c r="P6751" cm="1">
        <f t="array" ref="P6751">IF(Q6751&gt;0,INDEX(Q6751:Q18885,MATCH(TRUE,INDEX(Q6751:Q18885="",,),0)-1),"")</f>
        <v>3</v>
      </c>
      <c r="Q6751">
        <f t="shared" si="157"/>
        <v>3</v>
      </c>
      <c r="R6751">
        <f>IF(P6751="","",0)</f>
        <v>0</v>
      </c>
    </row>
    <row r="6752" spans="1:18" x14ac:dyDescent="0.3">
      <c r="A6752" t="s">
        <v>898</v>
      </c>
      <c r="B6752" s="1">
        <v>38685</v>
      </c>
      <c r="C6752" s="2">
        <v>0.41666666666666669</v>
      </c>
      <c r="D6752" t="s">
        <v>942</v>
      </c>
      <c r="E6752" t="s">
        <v>943</v>
      </c>
      <c r="G6752" t="s">
        <v>19</v>
      </c>
      <c r="H6752" t="s">
        <v>41</v>
      </c>
      <c r="I6752" t="s">
        <v>21</v>
      </c>
      <c r="J6752" t="s">
        <v>73</v>
      </c>
      <c r="K6752">
        <v>743</v>
      </c>
      <c r="L6752">
        <v>37.75</v>
      </c>
      <c r="M6752" t="s">
        <v>99</v>
      </c>
      <c r="N6752">
        <v>37.75</v>
      </c>
      <c r="P6752" cm="1">
        <f t="array" ref="P6752">IF(Q6752&gt;0,INDEX(Q6752:Q18886,MATCH(TRUE,INDEX(Q6752:Q18886="",,),0)-1),"")</f>
        <v>3</v>
      </c>
      <c r="Q6752">
        <f t="shared" si="157"/>
        <v>3</v>
      </c>
      <c r="R6752">
        <f>IF(P6752="","",0)</f>
        <v>0</v>
      </c>
    </row>
    <row r="6753" spans="1:18" x14ac:dyDescent="0.3">
      <c r="A6753" t="s">
        <v>898</v>
      </c>
      <c r="B6753" s="1">
        <v>38685</v>
      </c>
      <c r="C6753" s="2">
        <v>0.41666666666666669</v>
      </c>
      <c r="D6753" t="s">
        <v>942</v>
      </c>
      <c r="E6753" t="s">
        <v>943</v>
      </c>
      <c r="G6753" t="s">
        <v>19</v>
      </c>
      <c r="H6753" t="s">
        <v>72</v>
      </c>
      <c r="I6753" t="s">
        <v>21</v>
      </c>
      <c r="J6753" t="s">
        <v>73</v>
      </c>
      <c r="K6753">
        <v>569</v>
      </c>
      <c r="L6753">
        <v>25.15</v>
      </c>
      <c r="M6753" t="s">
        <v>99</v>
      </c>
      <c r="N6753">
        <v>25.15</v>
      </c>
      <c r="P6753" cm="1">
        <f t="array" ref="P6753">IF(Q6753&gt;0,INDEX(Q6753:Q18887,MATCH(TRUE,INDEX(Q6753:Q18887="",,),0)-1),"")</f>
        <v>3</v>
      </c>
      <c r="Q6753">
        <f t="shared" si="157"/>
        <v>3</v>
      </c>
      <c r="R6753">
        <f>IF(P6753="","",0)</f>
        <v>0</v>
      </c>
    </row>
    <row r="6754" spans="1:18" x14ac:dyDescent="0.3">
      <c r="A6754" t="s">
        <v>898</v>
      </c>
      <c r="B6754" s="1">
        <v>38685</v>
      </c>
      <c r="C6754" s="2">
        <v>0.41666666666666669</v>
      </c>
      <c r="D6754" t="s">
        <v>942</v>
      </c>
      <c r="E6754" t="s">
        <v>943</v>
      </c>
      <c r="G6754" s="6" t="s">
        <v>88</v>
      </c>
      <c r="H6754" t="s">
        <v>36</v>
      </c>
      <c r="I6754" t="s">
        <v>45</v>
      </c>
      <c r="J6754" t="s">
        <v>93</v>
      </c>
      <c r="K6754">
        <v>10</v>
      </c>
      <c r="L6754">
        <v>113</v>
      </c>
      <c r="M6754" t="s">
        <v>99</v>
      </c>
      <c r="N6754">
        <v>113</v>
      </c>
      <c r="P6754" cm="1">
        <f t="array" ref="P6754">IF(Q6754&gt;0,INDEX(Q6754:Q18888,MATCH(TRUE,INDEX(Q6754:Q18888="",,),0)-1),"")</f>
        <v>3</v>
      </c>
      <c r="Q6754">
        <f t="shared" si="157"/>
        <v>3</v>
      </c>
      <c r="R6754">
        <f>IF(P6754="","",0)</f>
        <v>0</v>
      </c>
    </row>
    <row r="6755" spans="1:18" x14ac:dyDescent="0.3">
      <c r="A6755" t="s">
        <v>898</v>
      </c>
      <c r="B6755" s="1">
        <v>38685</v>
      </c>
      <c r="C6755" s="2">
        <v>0.41666666666666669</v>
      </c>
      <c r="D6755" t="s">
        <v>942</v>
      </c>
      <c r="E6755" t="s">
        <v>943</v>
      </c>
      <c r="G6755" s="6" t="s">
        <v>88</v>
      </c>
      <c r="H6755" t="s">
        <v>67</v>
      </c>
      <c r="I6755" t="s">
        <v>45</v>
      </c>
      <c r="J6755" t="s">
        <v>93</v>
      </c>
      <c r="K6755">
        <v>25</v>
      </c>
      <c r="L6755">
        <v>77</v>
      </c>
      <c r="M6755" t="s">
        <v>99</v>
      </c>
      <c r="N6755">
        <v>77</v>
      </c>
      <c r="P6755" cm="1">
        <f t="array" ref="P6755">IF(Q6755&gt;0,INDEX(Q6755:Q18889,MATCH(TRUE,INDEX(Q6755:Q18889="",,),0)-1),"")</f>
        <v>3</v>
      </c>
      <c r="Q6755">
        <f t="shared" si="157"/>
        <v>3</v>
      </c>
      <c r="R6755">
        <f>IF(P6755="","",0)</f>
        <v>0</v>
      </c>
    </row>
    <row r="6756" spans="1:18" x14ac:dyDescent="0.3">
      <c r="A6756" t="s">
        <v>898</v>
      </c>
      <c r="B6756" s="1">
        <v>38685</v>
      </c>
      <c r="C6756" s="2">
        <v>0.41666666666666669</v>
      </c>
      <c r="D6756" t="s">
        <v>942</v>
      </c>
      <c r="E6756" t="s">
        <v>943</v>
      </c>
      <c r="G6756" s="6" t="s">
        <v>88</v>
      </c>
      <c r="H6756" t="s">
        <v>36</v>
      </c>
      <c r="I6756" t="s">
        <v>21</v>
      </c>
      <c r="J6756" t="s">
        <v>73</v>
      </c>
      <c r="K6756">
        <v>290</v>
      </c>
      <c r="L6756">
        <v>30.5</v>
      </c>
      <c r="M6756" t="s">
        <v>99</v>
      </c>
      <c r="N6756">
        <v>30.5</v>
      </c>
      <c r="P6756" cm="1">
        <f t="array" ref="P6756">IF(Q6756&gt;0,INDEX(Q6756:Q18890,MATCH(TRUE,INDEX(Q6756:Q18890="",,),0)-1),"")</f>
        <v>3</v>
      </c>
      <c r="Q6756">
        <f t="shared" si="157"/>
        <v>3</v>
      </c>
      <c r="R6756">
        <f>IF(P6756="","",0)</f>
        <v>0</v>
      </c>
    </row>
    <row r="6757" spans="1:18" x14ac:dyDescent="0.3">
      <c r="A6757" t="s">
        <v>898</v>
      </c>
      <c r="B6757" s="1">
        <v>38685</v>
      </c>
      <c r="C6757" s="2">
        <v>0.41666666666666669</v>
      </c>
      <c r="D6757" t="s">
        <v>942</v>
      </c>
      <c r="E6757" t="s">
        <v>943</v>
      </c>
      <c r="G6757" s="6" t="s">
        <v>88</v>
      </c>
      <c r="H6757" t="s">
        <v>67</v>
      </c>
      <c r="I6757" t="s">
        <v>21</v>
      </c>
      <c r="J6757" t="s">
        <v>73</v>
      </c>
      <c r="K6757">
        <v>257</v>
      </c>
      <c r="L6757">
        <v>12.1</v>
      </c>
      <c r="M6757" t="s">
        <v>99</v>
      </c>
      <c r="N6757">
        <v>12.1</v>
      </c>
      <c r="P6757" cm="1">
        <f t="array" ref="P6757">IF(Q6757&gt;0,INDEX(Q6757:Q18891,MATCH(TRUE,INDEX(Q6757:Q18891="",,),0)-1),"")</f>
        <v>3</v>
      </c>
      <c r="Q6757">
        <f t="shared" si="157"/>
        <v>3</v>
      </c>
      <c r="R6757">
        <f>IF(P6757="","",0)</f>
        <v>0</v>
      </c>
    </row>
    <row r="6758" spans="1:18" x14ac:dyDescent="0.3">
      <c r="A6758" t="s">
        <v>898</v>
      </c>
      <c r="B6758" s="1">
        <v>38685</v>
      </c>
      <c r="C6758" s="2">
        <v>0.41666666666666669</v>
      </c>
      <c r="D6758" t="s">
        <v>942</v>
      </c>
      <c r="E6758" t="s">
        <v>943</v>
      </c>
      <c r="G6758" s="6" t="s">
        <v>88</v>
      </c>
      <c r="H6758" t="s">
        <v>95</v>
      </c>
      <c r="I6758" t="s">
        <v>21</v>
      </c>
      <c r="J6758" t="s">
        <v>73</v>
      </c>
      <c r="K6758">
        <v>157</v>
      </c>
      <c r="L6758">
        <v>26.25</v>
      </c>
      <c r="M6758" t="s">
        <v>99</v>
      </c>
      <c r="N6758">
        <v>26.25</v>
      </c>
      <c r="P6758" cm="1">
        <f t="array" ref="P6758">IF(Q6758&gt;0,INDEX(Q6758:Q18892,MATCH(TRUE,INDEX(Q6758:Q18892="",,),0)-1),"")</f>
        <v>3</v>
      </c>
      <c r="Q6758">
        <f t="shared" si="157"/>
        <v>3</v>
      </c>
      <c r="R6758">
        <f>IF(P6758="","",0)</f>
        <v>0</v>
      </c>
    </row>
    <row r="6759" spans="1:18" x14ac:dyDescent="0.3">
      <c r="P6759" t="str" cm="1">
        <f t="array" ref="P6759">IF(Q6759&gt;0,INDEX(Q6759:Q18893,MATCH(TRUE,INDEX(Q6759:Q18893="",,),0)-1),"")</f>
        <v/>
      </c>
      <c r="R6759" t="str">
        <f>IF(P6759="","",0)</f>
        <v/>
      </c>
    </row>
    <row r="6760" spans="1:18" x14ac:dyDescent="0.3">
      <c r="A6760" t="s">
        <v>898</v>
      </c>
      <c r="B6760" s="1">
        <v>38685</v>
      </c>
      <c r="C6760" s="2">
        <v>0.41666666666666669</v>
      </c>
      <c r="D6760" t="s">
        <v>944</v>
      </c>
      <c r="E6760" t="s">
        <v>945</v>
      </c>
      <c r="G6760" t="s">
        <v>19</v>
      </c>
      <c r="H6760" t="s">
        <v>41</v>
      </c>
      <c r="I6760" t="s">
        <v>45</v>
      </c>
      <c r="J6760" t="s">
        <v>93</v>
      </c>
      <c r="K6760">
        <v>121</v>
      </c>
      <c r="L6760">
        <v>173</v>
      </c>
      <c r="M6760" t="s">
        <v>211</v>
      </c>
      <c r="N6760">
        <v>173</v>
      </c>
      <c r="O6760" t="s">
        <v>24</v>
      </c>
      <c r="P6760" cm="1">
        <f t="array" ref="P6760">IF(Q6760&gt;0,INDEX(Q6760:Q18894,MATCH(TRUE,INDEX(Q6760:Q18894="",,),0)-1),"")</f>
        <v>3</v>
      </c>
      <c r="Q6760">
        <v>1</v>
      </c>
      <c r="R6760">
        <f>IF(P6760="","",0)</f>
        <v>0</v>
      </c>
    </row>
    <row r="6761" spans="1:18" x14ac:dyDescent="0.3">
      <c r="A6761" t="s">
        <v>898</v>
      </c>
      <c r="B6761" s="1">
        <v>38685</v>
      </c>
      <c r="C6761" s="2">
        <v>0.41666666666666669</v>
      </c>
      <c r="D6761" t="s">
        <v>944</v>
      </c>
      <c r="E6761" t="s">
        <v>945</v>
      </c>
      <c r="G6761" t="s">
        <v>19</v>
      </c>
      <c r="H6761" t="s">
        <v>36</v>
      </c>
      <c r="I6761" t="s">
        <v>21</v>
      </c>
      <c r="J6761" t="s">
        <v>73</v>
      </c>
      <c r="K6761">
        <v>148</v>
      </c>
      <c r="L6761">
        <v>35.75</v>
      </c>
      <c r="M6761" t="s">
        <v>211</v>
      </c>
      <c r="N6761">
        <v>35.75</v>
      </c>
      <c r="O6761" t="s">
        <v>24</v>
      </c>
      <c r="P6761" cm="1">
        <f t="array" ref="P6761">IF(Q6761&gt;0,INDEX(Q6761:Q18895,MATCH(TRUE,INDEX(Q6761:Q18895="",,),0)-1),"")</f>
        <v>3</v>
      </c>
      <c r="Q6761">
        <v>1</v>
      </c>
      <c r="R6761">
        <f>IF(P6761="","",0)</f>
        <v>0</v>
      </c>
    </row>
    <row r="6762" spans="1:18" x14ac:dyDescent="0.3">
      <c r="A6762" t="s">
        <v>898</v>
      </c>
      <c r="B6762" s="1">
        <v>38685</v>
      </c>
      <c r="C6762" s="2">
        <v>0.41666666666666669</v>
      </c>
      <c r="D6762" t="s">
        <v>944</v>
      </c>
      <c r="E6762" t="s">
        <v>945</v>
      </c>
      <c r="G6762" t="s">
        <v>19</v>
      </c>
      <c r="H6762" t="s">
        <v>41</v>
      </c>
      <c r="I6762" t="s">
        <v>21</v>
      </c>
      <c r="J6762" t="s">
        <v>73</v>
      </c>
      <c r="K6762">
        <v>152</v>
      </c>
      <c r="L6762">
        <v>45.15</v>
      </c>
      <c r="M6762" t="s">
        <v>211</v>
      </c>
      <c r="N6762">
        <v>45.15</v>
      </c>
      <c r="O6762" t="s">
        <v>24</v>
      </c>
      <c r="P6762" cm="1">
        <f t="array" ref="P6762">IF(Q6762&gt;0,INDEX(Q6762:Q18896,MATCH(TRUE,INDEX(Q6762:Q18896="",,),0)-1),"")</f>
        <v>3</v>
      </c>
      <c r="Q6762">
        <v>1</v>
      </c>
      <c r="R6762">
        <f>IF(P6762="","",0)</f>
        <v>0</v>
      </c>
    </row>
    <row r="6763" spans="1:18" x14ac:dyDescent="0.3">
      <c r="A6763" t="s">
        <v>898</v>
      </c>
      <c r="B6763" s="1">
        <v>38685</v>
      </c>
      <c r="C6763" s="2">
        <v>0.41666666666666669</v>
      </c>
      <c r="D6763" t="s">
        <v>944</v>
      </c>
      <c r="E6763" t="s">
        <v>945</v>
      </c>
      <c r="G6763" t="s">
        <v>19</v>
      </c>
      <c r="H6763" t="s">
        <v>95</v>
      </c>
      <c r="I6763" t="s">
        <v>21</v>
      </c>
      <c r="J6763" t="s">
        <v>73</v>
      </c>
      <c r="K6763">
        <v>113</v>
      </c>
      <c r="L6763">
        <v>30.75</v>
      </c>
      <c r="M6763" t="s">
        <v>211</v>
      </c>
      <c r="N6763">
        <v>42.06</v>
      </c>
      <c r="O6763" t="s">
        <v>24</v>
      </c>
      <c r="P6763" cm="1">
        <f t="array" ref="P6763">IF(Q6763&gt;0,INDEX(Q6763:Q18897,MATCH(TRUE,INDEX(Q6763:Q18897="",,),0)-1),"")</f>
        <v>3</v>
      </c>
      <c r="Q6763">
        <v>1</v>
      </c>
      <c r="R6763">
        <f>IF(P6763="","",0)</f>
        <v>0</v>
      </c>
    </row>
    <row r="6764" spans="1:18" x14ac:dyDescent="0.3">
      <c r="A6764" t="s">
        <v>898</v>
      </c>
      <c r="B6764" s="1">
        <v>38685</v>
      </c>
      <c r="C6764" s="2">
        <v>0.41666666666666669</v>
      </c>
      <c r="D6764" t="s">
        <v>944</v>
      </c>
      <c r="E6764" t="s">
        <v>945</v>
      </c>
      <c r="G6764" s="6" t="s">
        <v>88</v>
      </c>
      <c r="H6764" t="s">
        <v>72</v>
      </c>
      <c r="I6764" t="s">
        <v>21</v>
      </c>
      <c r="J6764" t="s">
        <v>73</v>
      </c>
      <c r="K6764">
        <v>41</v>
      </c>
      <c r="L6764">
        <v>31</v>
      </c>
      <c r="M6764" t="s">
        <v>211</v>
      </c>
      <c r="N6764">
        <v>31</v>
      </c>
      <c r="O6764" t="s">
        <v>24</v>
      </c>
      <c r="P6764" cm="1">
        <f t="array" ref="P6764">IF(Q6764&gt;0,INDEX(Q6764:Q18898,MATCH(TRUE,INDEX(Q6764:Q18898="",,),0)-1),"")</f>
        <v>3</v>
      </c>
      <c r="Q6764">
        <v>1</v>
      </c>
      <c r="R6764">
        <f>IF(P6764="","",0)</f>
        <v>0</v>
      </c>
    </row>
    <row r="6765" spans="1:18" x14ac:dyDescent="0.3">
      <c r="A6765" t="s">
        <v>898</v>
      </c>
      <c r="B6765" s="1">
        <v>38685</v>
      </c>
      <c r="C6765" s="2">
        <v>0.41666666666666669</v>
      </c>
      <c r="D6765" t="s">
        <v>944</v>
      </c>
      <c r="E6765" t="s">
        <v>945</v>
      </c>
      <c r="G6765" t="s">
        <v>19</v>
      </c>
      <c r="H6765" t="s">
        <v>41</v>
      </c>
      <c r="I6765" t="s">
        <v>45</v>
      </c>
      <c r="J6765" t="s">
        <v>93</v>
      </c>
      <c r="K6765">
        <v>121</v>
      </c>
      <c r="L6765">
        <v>173</v>
      </c>
      <c r="M6765" t="s">
        <v>108</v>
      </c>
      <c r="N6765">
        <v>175</v>
      </c>
      <c r="P6765" cm="1">
        <f t="array" ref="P6765">IF(Q6765&gt;0,INDEX(Q6765:Q18899,MATCH(TRUE,INDEX(Q6765:Q18899="",,),0)-1),"")</f>
        <v>3</v>
      </c>
      <c r="Q6765">
        <v>2</v>
      </c>
      <c r="R6765">
        <f>IF(P6765="","",0)</f>
        <v>0</v>
      </c>
    </row>
    <row r="6766" spans="1:18" x14ac:dyDescent="0.3">
      <c r="A6766" t="s">
        <v>898</v>
      </c>
      <c r="B6766" s="1">
        <v>38685</v>
      </c>
      <c r="C6766" s="2">
        <v>0.41666666666666669</v>
      </c>
      <c r="D6766" t="s">
        <v>944</v>
      </c>
      <c r="E6766" t="s">
        <v>945</v>
      </c>
      <c r="G6766" t="s">
        <v>19</v>
      </c>
      <c r="H6766" t="s">
        <v>36</v>
      </c>
      <c r="I6766" t="s">
        <v>21</v>
      </c>
      <c r="J6766" t="s">
        <v>73</v>
      </c>
      <c r="K6766">
        <v>148</v>
      </c>
      <c r="L6766">
        <v>35.75</v>
      </c>
      <c r="M6766" t="s">
        <v>108</v>
      </c>
      <c r="N6766">
        <v>35.75</v>
      </c>
      <c r="P6766" cm="1">
        <f t="array" ref="P6766">IF(Q6766&gt;0,INDEX(Q6766:Q18900,MATCH(TRUE,INDEX(Q6766:Q18900="",,),0)-1),"")</f>
        <v>3</v>
      </c>
      <c r="Q6766">
        <v>2</v>
      </c>
      <c r="R6766">
        <f>IF(P6766="","",0)</f>
        <v>0</v>
      </c>
    </row>
    <row r="6767" spans="1:18" x14ac:dyDescent="0.3">
      <c r="A6767" t="s">
        <v>898</v>
      </c>
      <c r="B6767" s="1">
        <v>38685</v>
      </c>
      <c r="C6767" s="2">
        <v>0.41666666666666669</v>
      </c>
      <c r="D6767" t="s">
        <v>944</v>
      </c>
      <c r="E6767" t="s">
        <v>945</v>
      </c>
      <c r="G6767" t="s">
        <v>19</v>
      </c>
      <c r="H6767" t="s">
        <v>41</v>
      </c>
      <c r="I6767" t="s">
        <v>21</v>
      </c>
      <c r="J6767" t="s">
        <v>73</v>
      </c>
      <c r="K6767">
        <v>152</v>
      </c>
      <c r="L6767">
        <v>45.15</v>
      </c>
      <c r="M6767" t="s">
        <v>108</v>
      </c>
      <c r="N6767">
        <v>50.77</v>
      </c>
      <c r="P6767" cm="1">
        <f t="array" ref="P6767">IF(Q6767&gt;0,INDEX(Q6767:Q18901,MATCH(TRUE,INDEX(Q6767:Q18901="",,),0)-1),"")</f>
        <v>3</v>
      </c>
      <c r="Q6767">
        <v>2</v>
      </c>
      <c r="R6767">
        <f>IF(P6767="","",0)</f>
        <v>0</v>
      </c>
    </row>
    <row r="6768" spans="1:18" x14ac:dyDescent="0.3">
      <c r="A6768" t="s">
        <v>898</v>
      </c>
      <c r="B6768" s="1">
        <v>38685</v>
      </c>
      <c r="C6768" s="2">
        <v>0.41666666666666669</v>
      </c>
      <c r="D6768" t="s">
        <v>944</v>
      </c>
      <c r="E6768" t="s">
        <v>945</v>
      </c>
      <c r="G6768" t="s">
        <v>19</v>
      </c>
      <c r="H6768" t="s">
        <v>95</v>
      </c>
      <c r="I6768" t="s">
        <v>21</v>
      </c>
      <c r="J6768" t="s">
        <v>73</v>
      </c>
      <c r="K6768">
        <v>113</v>
      </c>
      <c r="L6768">
        <v>30.75</v>
      </c>
      <c r="M6768" t="s">
        <v>108</v>
      </c>
      <c r="N6768">
        <v>30.75</v>
      </c>
      <c r="P6768" cm="1">
        <f t="array" ref="P6768">IF(Q6768&gt;0,INDEX(Q6768:Q18902,MATCH(TRUE,INDEX(Q6768:Q18902="",,),0)-1),"")</f>
        <v>3</v>
      </c>
      <c r="Q6768">
        <v>2</v>
      </c>
      <c r="R6768">
        <f>IF(P6768="","",0)</f>
        <v>0</v>
      </c>
    </row>
    <row r="6769" spans="1:18" x14ac:dyDescent="0.3">
      <c r="A6769" t="s">
        <v>898</v>
      </c>
      <c r="B6769" s="1">
        <v>38685</v>
      </c>
      <c r="C6769" s="2">
        <v>0.41666666666666669</v>
      </c>
      <c r="D6769" t="s">
        <v>944</v>
      </c>
      <c r="E6769" t="s">
        <v>945</v>
      </c>
      <c r="G6769" s="6" t="s">
        <v>88</v>
      </c>
      <c r="H6769" t="s">
        <v>72</v>
      </c>
      <c r="I6769" t="s">
        <v>21</v>
      </c>
      <c r="J6769" t="s">
        <v>73</v>
      </c>
      <c r="K6769">
        <v>41</v>
      </c>
      <c r="L6769">
        <v>31</v>
      </c>
      <c r="M6769" t="s">
        <v>108</v>
      </c>
      <c r="N6769">
        <v>31</v>
      </c>
      <c r="P6769" cm="1">
        <f t="array" ref="P6769">IF(Q6769&gt;0,INDEX(Q6769:Q18903,MATCH(TRUE,INDEX(Q6769:Q18903="",,),0)-1),"")</f>
        <v>3</v>
      </c>
      <c r="Q6769">
        <v>2</v>
      </c>
      <c r="R6769">
        <f>IF(P6769="","",0)</f>
        <v>0</v>
      </c>
    </row>
    <row r="6770" spans="1:18" x14ac:dyDescent="0.3">
      <c r="A6770" t="s">
        <v>898</v>
      </c>
      <c r="B6770" s="1">
        <v>38685</v>
      </c>
      <c r="C6770" s="2">
        <v>0.41666666666666669</v>
      </c>
      <c r="D6770" t="s">
        <v>944</v>
      </c>
      <c r="E6770" t="s">
        <v>945</v>
      </c>
      <c r="G6770" t="s">
        <v>19</v>
      </c>
      <c r="H6770" t="s">
        <v>41</v>
      </c>
      <c r="I6770" t="s">
        <v>45</v>
      </c>
      <c r="J6770" t="s">
        <v>93</v>
      </c>
      <c r="K6770">
        <v>121</v>
      </c>
      <c r="L6770">
        <v>173</v>
      </c>
      <c r="M6770" t="s">
        <v>99</v>
      </c>
      <c r="N6770">
        <v>182</v>
      </c>
      <c r="P6770" cm="1">
        <f t="array" ref="P6770">IF(Q6770&gt;0,INDEX(Q6770:Q18904,MATCH(TRUE,INDEX(Q6770:Q18904="",,),0)-1),"")</f>
        <v>3</v>
      </c>
      <c r="Q6770">
        <v>3</v>
      </c>
      <c r="R6770">
        <f>IF(P6770="","",0)</f>
        <v>0</v>
      </c>
    </row>
    <row r="6771" spans="1:18" x14ac:dyDescent="0.3">
      <c r="A6771" t="s">
        <v>898</v>
      </c>
      <c r="B6771" s="1">
        <v>38685</v>
      </c>
      <c r="C6771" s="2">
        <v>0.41666666666666669</v>
      </c>
      <c r="D6771" t="s">
        <v>944</v>
      </c>
      <c r="E6771" t="s">
        <v>945</v>
      </c>
      <c r="G6771" t="s">
        <v>19</v>
      </c>
      <c r="H6771" t="s">
        <v>36</v>
      </c>
      <c r="I6771" t="s">
        <v>21</v>
      </c>
      <c r="J6771" t="s">
        <v>73</v>
      </c>
      <c r="K6771">
        <v>148</v>
      </c>
      <c r="L6771">
        <v>35.75</v>
      </c>
      <c r="M6771" t="s">
        <v>99</v>
      </c>
      <c r="N6771">
        <v>35.75</v>
      </c>
      <c r="P6771" cm="1">
        <f t="array" ref="P6771">IF(Q6771&gt;0,INDEX(Q6771:Q18905,MATCH(TRUE,INDEX(Q6771:Q18905="",,),0)-1),"")</f>
        <v>3</v>
      </c>
      <c r="Q6771">
        <v>3</v>
      </c>
      <c r="R6771">
        <f>IF(P6771="","",0)</f>
        <v>0</v>
      </c>
    </row>
    <row r="6772" spans="1:18" x14ac:dyDescent="0.3">
      <c r="A6772" t="s">
        <v>898</v>
      </c>
      <c r="B6772" s="1">
        <v>38685</v>
      </c>
      <c r="C6772" s="2">
        <v>0.41666666666666669</v>
      </c>
      <c r="D6772" t="s">
        <v>944</v>
      </c>
      <c r="E6772" t="s">
        <v>945</v>
      </c>
      <c r="G6772" t="s">
        <v>19</v>
      </c>
      <c r="H6772" t="s">
        <v>41</v>
      </c>
      <c r="I6772" t="s">
        <v>21</v>
      </c>
      <c r="J6772" t="s">
        <v>73</v>
      </c>
      <c r="K6772">
        <v>152</v>
      </c>
      <c r="L6772">
        <v>45.15</v>
      </c>
      <c r="M6772" t="s">
        <v>99</v>
      </c>
      <c r="N6772">
        <v>45.15</v>
      </c>
      <c r="P6772" cm="1">
        <f t="array" ref="P6772">IF(Q6772&gt;0,INDEX(Q6772:Q18906,MATCH(TRUE,INDEX(Q6772:Q18906="",,),0)-1),"")</f>
        <v>3</v>
      </c>
      <c r="Q6772">
        <v>3</v>
      </c>
      <c r="R6772">
        <f>IF(P6772="","",0)</f>
        <v>0</v>
      </c>
    </row>
    <row r="6773" spans="1:18" x14ac:dyDescent="0.3">
      <c r="A6773" t="s">
        <v>898</v>
      </c>
      <c r="B6773" s="1">
        <v>38685</v>
      </c>
      <c r="C6773" s="2">
        <v>0.41666666666666669</v>
      </c>
      <c r="D6773" t="s">
        <v>944</v>
      </c>
      <c r="E6773" t="s">
        <v>945</v>
      </c>
      <c r="G6773" t="s">
        <v>19</v>
      </c>
      <c r="H6773" t="s">
        <v>95</v>
      </c>
      <c r="I6773" t="s">
        <v>21</v>
      </c>
      <c r="J6773" t="s">
        <v>73</v>
      </c>
      <c r="K6773">
        <v>113</v>
      </c>
      <c r="L6773">
        <v>30.75</v>
      </c>
      <c r="M6773" t="s">
        <v>99</v>
      </c>
      <c r="N6773">
        <v>30.75</v>
      </c>
      <c r="P6773" cm="1">
        <f t="array" ref="P6773">IF(Q6773&gt;0,INDEX(Q6773:Q18907,MATCH(TRUE,INDEX(Q6773:Q18907="",,),0)-1),"")</f>
        <v>3</v>
      </c>
      <c r="Q6773">
        <v>3</v>
      </c>
      <c r="R6773">
        <f>IF(P6773="","",0)</f>
        <v>0</v>
      </c>
    </row>
    <row r="6774" spans="1:18" x14ac:dyDescent="0.3">
      <c r="A6774" t="s">
        <v>898</v>
      </c>
      <c r="B6774" s="1">
        <v>38685</v>
      </c>
      <c r="C6774" s="2">
        <v>0.41666666666666669</v>
      </c>
      <c r="D6774" t="s">
        <v>944</v>
      </c>
      <c r="E6774" t="s">
        <v>945</v>
      </c>
      <c r="G6774" s="6" t="s">
        <v>88</v>
      </c>
      <c r="H6774" t="s">
        <v>72</v>
      </c>
      <c r="I6774" t="s">
        <v>21</v>
      </c>
      <c r="J6774" t="s">
        <v>73</v>
      </c>
      <c r="K6774">
        <v>41</v>
      </c>
      <c r="L6774">
        <v>31</v>
      </c>
      <c r="M6774" t="s">
        <v>99</v>
      </c>
      <c r="N6774">
        <v>31</v>
      </c>
      <c r="P6774" cm="1">
        <f t="array" ref="P6774">IF(Q6774&gt;0,INDEX(Q6774:Q18908,MATCH(TRUE,INDEX(Q6774:Q18908="",,),0)-1),"")</f>
        <v>3</v>
      </c>
      <c r="Q6774">
        <v>3</v>
      </c>
      <c r="R6774">
        <f>IF(P6774="","",0)</f>
        <v>0</v>
      </c>
    </row>
    <row r="6775" spans="1:18" x14ac:dyDescent="0.3">
      <c r="P6775" t="str" cm="1">
        <f t="array" ref="P6775">IF(Q6775&gt;0,INDEX(Q6775:Q18909,MATCH(TRUE,INDEX(Q6775:Q18909="",,),0)-1),"")</f>
        <v/>
      </c>
      <c r="R6775" t="str">
        <f>IF(P6775="","",0)</f>
        <v/>
      </c>
    </row>
    <row r="6776" spans="1:18" x14ac:dyDescent="0.3">
      <c r="A6776" t="s">
        <v>946</v>
      </c>
      <c r="B6776" s="1">
        <v>38894</v>
      </c>
      <c r="C6776" t="s">
        <v>82</v>
      </c>
      <c r="D6776" t="s">
        <v>947</v>
      </c>
      <c r="E6776" t="s">
        <v>948</v>
      </c>
      <c r="G6776" t="s">
        <v>19</v>
      </c>
      <c r="H6776" t="s">
        <v>41</v>
      </c>
      <c r="I6776" t="s">
        <v>45</v>
      </c>
      <c r="J6776" t="s">
        <v>93</v>
      </c>
      <c r="K6776">
        <v>84.6</v>
      </c>
      <c r="L6776">
        <v>125</v>
      </c>
      <c r="M6776" t="s">
        <v>108</v>
      </c>
      <c r="N6776">
        <v>198.36</v>
      </c>
      <c r="O6776" t="s">
        <v>24</v>
      </c>
      <c r="P6776" cm="1">
        <f t="array" ref="P6776">IF(Q6776&gt;0,INDEX(Q6776:Q18910,MATCH(TRUE,INDEX(Q6776:Q18910="",,),0)-1),"")</f>
        <v>3</v>
      </c>
      <c r="Q6776">
        <v>1</v>
      </c>
      <c r="R6776">
        <f>IF(P6776="","",0)</f>
        <v>0</v>
      </c>
    </row>
    <row r="6777" spans="1:18" x14ac:dyDescent="0.3">
      <c r="A6777" t="s">
        <v>946</v>
      </c>
      <c r="B6777" s="1">
        <v>38894</v>
      </c>
      <c r="C6777" t="s">
        <v>82</v>
      </c>
      <c r="D6777" t="s">
        <v>947</v>
      </c>
      <c r="E6777" t="s">
        <v>948</v>
      </c>
      <c r="G6777" s="6" t="s">
        <v>88</v>
      </c>
      <c r="H6777" t="s">
        <v>128</v>
      </c>
      <c r="I6777" t="s">
        <v>21</v>
      </c>
      <c r="J6777" t="s">
        <v>73</v>
      </c>
      <c r="K6777">
        <v>21</v>
      </c>
      <c r="L6777">
        <v>10</v>
      </c>
      <c r="M6777" t="s">
        <v>108</v>
      </c>
      <c r="N6777">
        <v>10</v>
      </c>
      <c r="O6777" t="s">
        <v>24</v>
      </c>
      <c r="P6777" cm="1">
        <f t="array" ref="P6777">IF(Q6777&gt;0,INDEX(Q6777:Q18911,MATCH(TRUE,INDEX(Q6777:Q18911="",,),0)-1),"")</f>
        <v>3</v>
      </c>
      <c r="Q6777">
        <v>1</v>
      </c>
      <c r="R6777">
        <f>IF(P6777="","",0)</f>
        <v>0</v>
      </c>
    </row>
    <row r="6778" spans="1:18" x14ac:dyDescent="0.3">
      <c r="A6778" t="s">
        <v>946</v>
      </c>
      <c r="B6778" s="1">
        <v>38894</v>
      </c>
      <c r="C6778" t="s">
        <v>82</v>
      </c>
      <c r="D6778" t="s">
        <v>947</v>
      </c>
      <c r="E6778" t="s">
        <v>948</v>
      </c>
      <c r="G6778" s="6" t="s">
        <v>88</v>
      </c>
      <c r="H6778" t="s">
        <v>41</v>
      </c>
      <c r="I6778" t="s">
        <v>21</v>
      </c>
      <c r="J6778" t="s">
        <v>73</v>
      </c>
      <c r="K6778">
        <v>34</v>
      </c>
      <c r="L6778">
        <v>40</v>
      </c>
      <c r="M6778" t="s">
        <v>108</v>
      </c>
      <c r="N6778">
        <v>40</v>
      </c>
      <c r="O6778" t="s">
        <v>24</v>
      </c>
      <c r="P6778" cm="1">
        <f t="array" ref="P6778">IF(Q6778&gt;0,INDEX(Q6778:Q18912,MATCH(TRUE,INDEX(Q6778:Q18912="",,),0)-1),"")</f>
        <v>3</v>
      </c>
      <c r="Q6778">
        <v>1</v>
      </c>
      <c r="R6778">
        <f>IF(P6778="","",0)</f>
        <v>0</v>
      </c>
    </row>
    <row r="6779" spans="1:18" x14ac:dyDescent="0.3">
      <c r="A6779" t="s">
        <v>946</v>
      </c>
      <c r="B6779" s="1">
        <v>38894</v>
      </c>
      <c r="C6779" t="s">
        <v>82</v>
      </c>
      <c r="D6779" t="s">
        <v>947</v>
      </c>
      <c r="E6779" t="s">
        <v>948</v>
      </c>
      <c r="G6779" s="6" t="s">
        <v>88</v>
      </c>
      <c r="H6779" t="s">
        <v>95</v>
      </c>
      <c r="I6779" t="s">
        <v>21</v>
      </c>
      <c r="J6779" t="s">
        <v>73</v>
      </c>
      <c r="K6779">
        <v>15</v>
      </c>
      <c r="L6779">
        <v>12</v>
      </c>
      <c r="M6779" t="s">
        <v>108</v>
      </c>
      <c r="N6779">
        <v>12</v>
      </c>
      <c r="O6779" t="s">
        <v>24</v>
      </c>
      <c r="P6779" cm="1">
        <f t="array" ref="P6779">IF(Q6779&gt;0,INDEX(Q6779:Q18913,MATCH(TRUE,INDEX(Q6779:Q18913="",,),0)-1),"")</f>
        <v>3</v>
      </c>
      <c r="Q6779">
        <v>1</v>
      </c>
      <c r="R6779">
        <f>IF(P6779="","",0)</f>
        <v>0</v>
      </c>
    </row>
    <row r="6780" spans="1:18" x14ac:dyDescent="0.3">
      <c r="A6780" t="s">
        <v>946</v>
      </c>
      <c r="B6780" s="1">
        <v>38894</v>
      </c>
      <c r="C6780" t="s">
        <v>82</v>
      </c>
      <c r="D6780" t="s">
        <v>947</v>
      </c>
      <c r="E6780" t="s">
        <v>948</v>
      </c>
      <c r="G6780" t="s">
        <v>19</v>
      </c>
      <c r="H6780" t="s">
        <v>41</v>
      </c>
      <c r="I6780" t="s">
        <v>45</v>
      </c>
      <c r="J6780" t="s">
        <v>93</v>
      </c>
      <c r="K6780">
        <v>84.6</v>
      </c>
      <c r="L6780">
        <v>125</v>
      </c>
      <c r="M6780" t="s">
        <v>198</v>
      </c>
      <c r="N6780">
        <v>176.4</v>
      </c>
      <c r="P6780" cm="1">
        <f t="array" ref="P6780">IF(Q6780&gt;0,INDEX(Q6780:Q18914,MATCH(TRUE,INDEX(Q6780:Q18914="",,),0)-1),"")</f>
        <v>3</v>
      </c>
      <c r="Q6780">
        <v>2</v>
      </c>
      <c r="R6780">
        <f>IF(P6780="","",0)</f>
        <v>0</v>
      </c>
    </row>
    <row r="6781" spans="1:18" x14ac:dyDescent="0.3">
      <c r="A6781" t="s">
        <v>946</v>
      </c>
      <c r="B6781" s="1">
        <v>38894</v>
      </c>
      <c r="C6781" t="s">
        <v>82</v>
      </c>
      <c r="D6781" t="s">
        <v>947</v>
      </c>
      <c r="E6781" t="s">
        <v>948</v>
      </c>
      <c r="G6781" s="6" t="s">
        <v>88</v>
      </c>
      <c r="H6781" t="s">
        <v>128</v>
      </c>
      <c r="I6781" t="s">
        <v>21</v>
      </c>
      <c r="J6781" t="s">
        <v>73</v>
      </c>
      <c r="K6781">
        <v>21</v>
      </c>
      <c r="L6781">
        <v>10</v>
      </c>
      <c r="M6781" t="s">
        <v>198</v>
      </c>
      <c r="N6781">
        <v>10</v>
      </c>
      <c r="P6781" cm="1">
        <f t="array" ref="P6781">IF(Q6781&gt;0,INDEX(Q6781:Q18915,MATCH(TRUE,INDEX(Q6781:Q18915="",,),0)-1),"")</f>
        <v>3</v>
      </c>
      <c r="Q6781">
        <v>2</v>
      </c>
      <c r="R6781">
        <f>IF(P6781="","",0)</f>
        <v>0</v>
      </c>
    </row>
    <row r="6782" spans="1:18" x14ac:dyDescent="0.3">
      <c r="A6782" t="s">
        <v>946</v>
      </c>
      <c r="B6782" s="1">
        <v>38894</v>
      </c>
      <c r="C6782" t="s">
        <v>82</v>
      </c>
      <c r="D6782" t="s">
        <v>947</v>
      </c>
      <c r="E6782" t="s">
        <v>948</v>
      </c>
      <c r="G6782" s="6" t="s">
        <v>88</v>
      </c>
      <c r="H6782" t="s">
        <v>41</v>
      </c>
      <c r="I6782" t="s">
        <v>21</v>
      </c>
      <c r="J6782" t="s">
        <v>73</v>
      </c>
      <c r="K6782">
        <v>34</v>
      </c>
      <c r="L6782">
        <v>40</v>
      </c>
      <c r="M6782" t="s">
        <v>198</v>
      </c>
      <c r="N6782">
        <v>40</v>
      </c>
      <c r="P6782" cm="1">
        <f t="array" ref="P6782">IF(Q6782&gt;0,INDEX(Q6782:Q18916,MATCH(TRUE,INDEX(Q6782:Q18916="",,),0)-1),"")</f>
        <v>3</v>
      </c>
      <c r="Q6782">
        <v>2</v>
      </c>
      <c r="R6782">
        <f>IF(P6782="","",0)</f>
        <v>0</v>
      </c>
    </row>
    <row r="6783" spans="1:18" x14ac:dyDescent="0.3">
      <c r="A6783" t="s">
        <v>946</v>
      </c>
      <c r="B6783" s="1">
        <v>38894</v>
      </c>
      <c r="C6783" t="s">
        <v>82</v>
      </c>
      <c r="D6783" t="s">
        <v>947</v>
      </c>
      <c r="E6783" t="s">
        <v>948</v>
      </c>
      <c r="G6783" s="6" t="s">
        <v>88</v>
      </c>
      <c r="H6783" t="s">
        <v>95</v>
      </c>
      <c r="I6783" t="s">
        <v>21</v>
      </c>
      <c r="J6783" t="s">
        <v>73</v>
      </c>
      <c r="K6783">
        <v>15</v>
      </c>
      <c r="L6783">
        <v>12</v>
      </c>
      <c r="M6783" t="s">
        <v>198</v>
      </c>
      <c r="N6783">
        <v>12</v>
      </c>
      <c r="P6783" cm="1">
        <f t="array" ref="P6783">IF(Q6783&gt;0,INDEX(Q6783:Q18917,MATCH(TRUE,INDEX(Q6783:Q18917="",,),0)-1),"")</f>
        <v>3</v>
      </c>
      <c r="Q6783">
        <v>2</v>
      </c>
      <c r="R6783">
        <f>IF(P6783="","",0)</f>
        <v>0</v>
      </c>
    </row>
    <row r="6784" spans="1:18" x14ac:dyDescent="0.3">
      <c r="A6784" t="s">
        <v>946</v>
      </c>
      <c r="B6784" s="1">
        <v>38894</v>
      </c>
      <c r="C6784" t="s">
        <v>82</v>
      </c>
      <c r="D6784" t="s">
        <v>947</v>
      </c>
      <c r="E6784" t="s">
        <v>948</v>
      </c>
      <c r="G6784" t="s">
        <v>19</v>
      </c>
      <c r="H6784" t="s">
        <v>41</v>
      </c>
      <c r="I6784" t="s">
        <v>45</v>
      </c>
      <c r="J6784" t="s">
        <v>93</v>
      </c>
      <c r="K6784">
        <v>84.6</v>
      </c>
      <c r="L6784">
        <v>125</v>
      </c>
      <c r="M6784" t="s">
        <v>211</v>
      </c>
      <c r="N6784">
        <v>129.97</v>
      </c>
      <c r="P6784" cm="1">
        <f t="array" ref="P6784">IF(Q6784&gt;0,INDEX(Q6784:Q18918,MATCH(TRUE,INDEX(Q6784:Q18918="",,),0)-1),"")</f>
        <v>3</v>
      </c>
      <c r="Q6784">
        <v>3</v>
      </c>
      <c r="R6784">
        <f>IF(P6784="","",0)</f>
        <v>0</v>
      </c>
    </row>
    <row r="6785" spans="1:18" x14ac:dyDescent="0.3">
      <c r="A6785" t="s">
        <v>946</v>
      </c>
      <c r="B6785" s="1">
        <v>38894</v>
      </c>
      <c r="C6785" t="s">
        <v>82</v>
      </c>
      <c r="D6785" t="s">
        <v>947</v>
      </c>
      <c r="E6785" t="s">
        <v>948</v>
      </c>
      <c r="G6785" s="6" t="s">
        <v>88</v>
      </c>
      <c r="H6785" t="s">
        <v>128</v>
      </c>
      <c r="I6785" t="s">
        <v>21</v>
      </c>
      <c r="J6785" t="s">
        <v>73</v>
      </c>
      <c r="K6785">
        <v>21</v>
      </c>
      <c r="L6785">
        <v>10</v>
      </c>
      <c r="M6785" t="s">
        <v>211</v>
      </c>
      <c r="N6785">
        <v>10</v>
      </c>
      <c r="P6785" cm="1">
        <f t="array" ref="P6785">IF(Q6785&gt;0,INDEX(Q6785:Q18919,MATCH(TRUE,INDEX(Q6785:Q18919="",,),0)-1),"")</f>
        <v>3</v>
      </c>
      <c r="Q6785">
        <v>3</v>
      </c>
      <c r="R6785">
        <f>IF(P6785="","",0)</f>
        <v>0</v>
      </c>
    </row>
    <row r="6786" spans="1:18" x14ac:dyDescent="0.3">
      <c r="A6786" t="s">
        <v>946</v>
      </c>
      <c r="B6786" s="1">
        <v>38894</v>
      </c>
      <c r="C6786" t="s">
        <v>82</v>
      </c>
      <c r="D6786" t="s">
        <v>947</v>
      </c>
      <c r="E6786" t="s">
        <v>948</v>
      </c>
      <c r="G6786" s="6" t="s">
        <v>88</v>
      </c>
      <c r="H6786" t="s">
        <v>41</v>
      </c>
      <c r="I6786" t="s">
        <v>21</v>
      </c>
      <c r="J6786" t="s">
        <v>73</v>
      </c>
      <c r="K6786">
        <v>34</v>
      </c>
      <c r="L6786">
        <v>40</v>
      </c>
      <c r="M6786" t="s">
        <v>211</v>
      </c>
      <c r="N6786">
        <v>40</v>
      </c>
      <c r="P6786" cm="1">
        <f t="array" ref="P6786">IF(Q6786&gt;0,INDEX(Q6786:Q18920,MATCH(TRUE,INDEX(Q6786:Q18920="",,),0)-1),"")</f>
        <v>3</v>
      </c>
      <c r="Q6786">
        <v>3</v>
      </c>
      <c r="R6786">
        <f>IF(P6786="","",0)</f>
        <v>0</v>
      </c>
    </row>
    <row r="6787" spans="1:18" x14ac:dyDescent="0.3">
      <c r="A6787" t="s">
        <v>946</v>
      </c>
      <c r="B6787" s="1">
        <v>38894</v>
      </c>
      <c r="C6787" t="s">
        <v>82</v>
      </c>
      <c r="D6787" t="s">
        <v>947</v>
      </c>
      <c r="E6787" t="s">
        <v>948</v>
      </c>
      <c r="G6787" s="6" t="s">
        <v>88</v>
      </c>
      <c r="H6787" t="s">
        <v>95</v>
      </c>
      <c r="I6787" t="s">
        <v>21</v>
      </c>
      <c r="J6787" t="s">
        <v>73</v>
      </c>
      <c r="K6787">
        <v>15</v>
      </c>
      <c r="L6787">
        <v>12</v>
      </c>
      <c r="M6787" t="s">
        <v>211</v>
      </c>
      <c r="N6787">
        <v>12</v>
      </c>
      <c r="P6787" cm="1">
        <f t="array" ref="P6787">IF(Q6787&gt;0,INDEX(Q6787:Q18921,MATCH(TRUE,INDEX(Q6787:Q18921="",,),0)-1),"")</f>
        <v>3</v>
      </c>
      <c r="Q6787">
        <v>3</v>
      </c>
      <c r="R6787">
        <f>IF(P6787="","",0)</f>
        <v>0</v>
      </c>
    </row>
    <row r="6788" spans="1:18" x14ac:dyDescent="0.3">
      <c r="P6788" t="str" cm="1">
        <f t="array" ref="P6788">IF(Q6788&gt;0,INDEX(Q6788:Q18922,MATCH(TRUE,INDEX(Q6788:Q18922="",,),0)-1),"")</f>
        <v/>
      </c>
      <c r="R6788" t="str">
        <f>IF(P6788="","",0)</f>
        <v/>
      </c>
    </row>
    <row r="6789" spans="1:18" x14ac:dyDescent="0.3">
      <c r="A6789" t="s">
        <v>946</v>
      </c>
      <c r="B6789" s="1">
        <v>38894</v>
      </c>
      <c r="C6789" t="s">
        <v>82</v>
      </c>
      <c r="D6789" t="s">
        <v>949</v>
      </c>
      <c r="E6789" t="s">
        <v>950</v>
      </c>
      <c r="G6789" t="s">
        <v>19</v>
      </c>
      <c r="H6789" t="s">
        <v>92</v>
      </c>
      <c r="I6789" t="s">
        <v>45</v>
      </c>
      <c r="J6789" t="s">
        <v>93</v>
      </c>
      <c r="K6789">
        <v>110.8</v>
      </c>
      <c r="L6789">
        <v>275</v>
      </c>
      <c r="M6789" t="s">
        <v>951</v>
      </c>
      <c r="N6789">
        <v>293</v>
      </c>
      <c r="O6789" t="s">
        <v>24</v>
      </c>
      <c r="P6789" cm="1">
        <f t="array" ref="P6789">IF(Q6789&gt;0,INDEX(Q6789:Q18923,MATCH(TRUE,INDEX(Q6789:Q18923="",,),0)-1),"")</f>
        <v>4</v>
      </c>
      <c r="Q6789">
        <f>INT((ROW()-6789)/7)+1</f>
        <v>1</v>
      </c>
      <c r="R6789">
        <f>IF(P6789="","",0)</f>
        <v>0</v>
      </c>
    </row>
    <row r="6790" spans="1:18" x14ac:dyDescent="0.3">
      <c r="A6790" t="s">
        <v>946</v>
      </c>
      <c r="B6790" s="1">
        <v>38894</v>
      </c>
      <c r="C6790" t="s">
        <v>82</v>
      </c>
      <c r="D6790" t="s">
        <v>949</v>
      </c>
      <c r="E6790" t="s">
        <v>950</v>
      </c>
      <c r="G6790" t="s">
        <v>19</v>
      </c>
      <c r="H6790" t="s">
        <v>20</v>
      </c>
      <c r="I6790" t="s">
        <v>21</v>
      </c>
      <c r="J6790" t="s">
        <v>73</v>
      </c>
      <c r="K6790">
        <v>589</v>
      </c>
      <c r="L6790">
        <v>12</v>
      </c>
      <c r="M6790" t="s">
        <v>951</v>
      </c>
      <c r="N6790">
        <v>20</v>
      </c>
      <c r="O6790" t="s">
        <v>24</v>
      </c>
      <c r="P6790" cm="1">
        <f t="array" ref="P6790">IF(Q6790&gt;0,INDEX(Q6790:Q18924,MATCH(TRUE,INDEX(Q6790:Q18924="",,),0)-1),"")</f>
        <v>4</v>
      </c>
      <c r="Q6790">
        <f t="shared" ref="Q6790:Q6816" si="158">INT((ROW()-6789)/7)+1</f>
        <v>1</v>
      </c>
      <c r="R6790">
        <f>IF(P6790="","",0)</f>
        <v>0</v>
      </c>
    </row>
    <row r="6791" spans="1:18" x14ac:dyDescent="0.3">
      <c r="A6791" t="s">
        <v>946</v>
      </c>
      <c r="B6791" s="1">
        <v>38894</v>
      </c>
      <c r="C6791" t="s">
        <v>82</v>
      </c>
      <c r="D6791" t="s">
        <v>949</v>
      </c>
      <c r="E6791" t="s">
        <v>950</v>
      </c>
      <c r="G6791" s="6" t="s">
        <v>88</v>
      </c>
      <c r="H6791" t="s">
        <v>199</v>
      </c>
      <c r="I6791" t="s">
        <v>45</v>
      </c>
      <c r="J6791" t="s">
        <v>93</v>
      </c>
      <c r="K6791">
        <v>14.1</v>
      </c>
      <c r="L6791">
        <v>90</v>
      </c>
      <c r="M6791" t="s">
        <v>951</v>
      </c>
      <c r="N6791">
        <v>90</v>
      </c>
      <c r="O6791" t="s">
        <v>24</v>
      </c>
      <c r="P6791" cm="1">
        <f t="array" ref="P6791">IF(Q6791&gt;0,INDEX(Q6791:Q18925,MATCH(TRUE,INDEX(Q6791:Q18925="",,),0)-1),"")</f>
        <v>4</v>
      </c>
      <c r="Q6791">
        <f t="shared" si="158"/>
        <v>1</v>
      </c>
      <c r="R6791">
        <f>IF(P6791="","",0)</f>
        <v>0</v>
      </c>
    </row>
    <row r="6792" spans="1:18" x14ac:dyDescent="0.3">
      <c r="A6792" t="s">
        <v>946</v>
      </c>
      <c r="B6792" s="1">
        <v>38894</v>
      </c>
      <c r="C6792" t="s">
        <v>82</v>
      </c>
      <c r="D6792" t="s">
        <v>949</v>
      </c>
      <c r="E6792" t="s">
        <v>950</v>
      </c>
      <c r="G6792" s="6" t="s">
        <v>88</v>
      </c>
      <c r="H6792" t="s">
        <v>36</v>
      </c>
      <c r="I6792" t="s">
        <v>45</v>
      </c>
      <c r="J6792" t="s">
        <v>93</v>
      </c>
      <c r="K6792">
        <v>5.9</v>
      </c>
      <c r="L6792">
        <v>80</v>
      </c>
      <c r="M6792" t="s">
        <v>951</v>
      </c>
      <c r="N6792">
        <v>80</v>
      </c>
      <c r="O6792" t="s">
        <v>24</v>
      </c>
      <c r="P6792" cm="1">
        <f t="array" ref="P6792">IF(Q6792&gt;0,INDEX(Q6792:Q18926,MATCH(TRUE,INDEX(Q6792:Q18926="",,),0)-1),"")</f>
        <v>4</v>
      </c>
      <c r="Q6792">
        <f t="shared" si="158"/>
        <v>1</v>
      </c>
      <c r="R6792">
        <f>IF(P6792="","",0)</f>
        <v>0</v>
      </c>
    </row>
    <row r="6793" spans="1:18" x14ac:dyDescent="0.3">
      <c r="A6793" t="s">
        <v>946</v>
      </c>
      <c r="B6793" s="1">
        <v>38894</v>
      </c>
      <c r="C6793" t="s">
        <v>82</v>
      </c>
      <c r="D6793" t="s">
        <v>949</v>
      </c>
      <c r="E6793" t="s">
        <v>950</v>
      </c>
      <c r="G6793" s="6" t="s">
        <v>88</v>
      </c>
      <c r="H6793" t="s">
        <v>85</v>
      </c>
      <c r="I6793" t="s">
        <v>21</v>
      </c>
      <c r="J6793" t="s">
        <v>73</v>
      </c>
      <c r="K6793">
        <v>57</v>
      </c>
      <c r="L6793">
        <v>10</v>
      </c>
      <c r="M6793" t="s">
        <v>951</v>
      </c>
      <c r="N6793">
        <v>10</v>
      </c>
      <c r="O6793" t="s">
        <v>24</v>
      </c>
      <c r="P6793" cm="1">
        <f t="array" ref="P6793">IF(Q6793&gt;0,INDEX(Q6793:Q18927,MATCH(TRUE,INDEX(Q6793:Q18927="",,),0)-1),"")</f>
        <v>4</v>
      </c>
      <c r="Q6793">
        <f t="shared" si="158"/>
        <v>1</v>
      </c>
      <c r="R6793">
        <f>IF(P6793="","",0)</f>
        <v>0</v>
      </c>
    </row>
    <row r="6794" spans="1:18" x14ac:dyDescent="0.3">
      <c r="A6794" t="s">
        <v>946</v>
      </c>
      <c r="B6794" s="1">
        <v>38894</v>
      </c>
      <c r="C6794" t="s">
        <v>82</v>
      </c>
      <c r="D6794" t="s">
        <v>949</v>
      </c>
      <c r="E6794" t="s">
        <v>950</v>
      </c>
      <c r="G6794" s="6" t="s">
        <v>88</v>
      </c>
      <c r="H6794" t="s">
        <v>36</v>
      </c>
      <c r="I6794" t="s">
        <v>21</v>
      </c>
      <c r="J6794" t="s">
        <v>73</v>
      </c>
      <c r="K6794">
        <v>84</v>
      </c>
      <c r="L6794">
        <v>20</v>
      </c>
      <c r="M6794" t="s">
        <v>951</v>
      </c>
      <c r="N6794">
        <v>20</v>
      </c>
      <c r="O6794" t="s">
        <v>24</v>
      </c>
      <c r="P6794" cm="1">
        <f t="array" ref="P6794">IF(Q6794&gt;0,INDEX(Q6794:Q18928,MATCH(TRUE,INDEX(Q6794:Q18928="",,),0)-1),"")</f>
        <v>4</v>
      </c>
      <c r="Q6794">
        <f t="shared" si="158"/>
        <v>1</v>
      </c>
      <c r="R6794">
        <f>IF(P6794="","",0)</f>
        <v>0</v>
      </c>
    </row>
    <row r="6795" spans="1:18" x14ac:dyDescent="0.3">
      <c r="A6795" t="s">
        <v>946</v>
      </c>
      <c r="B6795" s="1">
        <v>38894</v>
      </c>
      <c r="C6795" t="s">
        <v>82</v>
      </c>
      <c r="D6795" t="s">
        <v>949</v>
      </c>
      <c r="E6795" t="s">
        <v>950</v>
      </c>
      <c r="G6795" s="6" t="s">
        <v>88</v>
      </c>
      <c r="H6795" t="s">
        <v>95</v>
      </c>
      <c r="I6795" t="s">
        <v>21</v>
      </c>
      <c r="J6795" t="s">
        <v>73</v>
      </c>
      <c r="K6795">
        <v>8</v>
      </c>
      <c r="L6795">
        <v>12</v>
      </c>
      <c r="M6795" t="s">
        <v>951</v>
      </c>
      <c r="N6795">
        <v>12</v>
      </c>
      <c r="O6795" t="s">
        <v>24</v>
      </c>
      <c r="P6795" cm="1">
        <f t="array" ref="P6795">IF(Q6795&gt;0,INDEX(Q6795:Q18929,MATCH(TRUE,INDEX(Q6795:Q18929="",,),0)-1),"")</f>
        <v>4</v>
      </c>
      <c r="Q6795">
        <f t="shared" si="158"/>
        <v>1</v>
      </c>
      <c r="R6795">
        <f>IF(P6795="","",0)</f>
        <v>0</v>
      </c>
    </row>
    <row r="6796" spans="1:18" x14ac:dyDescent="0.3">
      <c r="A6796" t="s">
        <v>946</v>
      </c>
      <c r="B6796" s="1">
        <v>38894</v>
      </c>
      <c r="C6796" t="s">
        <v>82</v>
      </c>
      <c r="D6796" t="s">
        <v>949</v>
      </c>
      <c r="E6796" t="s">
        <v>950</v>
      </c>
      <c r="G6796" t="s">
        <v>19</v>
      </c>
      <c r="H6796" t="s">
        <v>92</v>
      </c>
      <c r="I6796" t="s">
        <v>45</v>
      </c>
      <c r="J6796" t="s">
        <v>93</v>
      </c>
      <c r="K6796">
        <v>110.8</v>
      </c>
      <c r="L6796">
        <v>275</v>
      </c>
      <c r="M6796" t="s">
        <v>952</v>
      </c>
      <c r="N6796">
        <v>327</v>
      </c>
      <c r="P6796" cm="1">
        <f t="array" ref="P6796">IF(Q6796&gt;0,INDEX(Q6796:Q18930,MATCH(TRUE,INDEX(Q6796:Q18930="",,),0)-1),"")</f>
        <v>4</v>
      </c>
      <c r="Q6796">
        <f t="shared" si="158"/>
        <v>2</v>
      </c>
      <c r="R6796">
        <f>IF(P6796="","",0)</f>
        <v>0</v>
      </c>
    </row>
    <row r="6797" spans="1:18" x14ac:dyDescent="0.3">
      <c r="A6797" t="s">
        <v>946</v>
      </c>
      <c r="B6797" s="1">
        <v>38894</v>
      </c>
      <c r="C6797" t="s">
        <v>82</v>
      </c>
      <c r="D6797" t="s">
        <v>949</v>
      </c>
      <c r="E6797" t="s">
        <v>950</v>
      </c>
      <c r="G6797" t="s">
        <v>19</v>
      </c>
      <c r="H6797" t="s">
        <v>20</v>
      </c>
      <c r="I6797" t="s">
        <v>21</v>
      </c>
      <c r="J6797" t="s">
        <v>73</v>
      </c>
      <c r="K6797">
        <v>589</v>
      </c>
      <c r="L6797">
        <v>12</v>
      </c>
      <c r="M6797" t="s">
        <v>952</v>
      </c>
      <c r="N6797">
        <v>12</v>
      </c>
      <c r="P6797" cm="1">
        <f t="array" ref="P6797">IF(Q6797&gt;0,INDEX(Q6797:Q18931,MATCH(TRUE,INDEX(Q6797:Q18931="",,),0)-1),"")</f>
        <v>4</v>
      </c>
      <c r="Q6797">
        <f t="shared" si="158"/>
        <v>2</v>
      </c>
      <c r="R6797">
        <f>IF(P6797="","",0)</f>
        <v>0</v>
      </c>
    </row>
    <row r="6798" spans="1:18" x14ac:dyDescent="0.3">
      <c r="A6798" t="s">
        <v>946</v>
      </c>
      <c r="B6798" s="1">
        <v>38894</v>
      </c>
      <c r="C6798" t="s">
        <v>82</v>
      </c>
      <c r="D6798" t="s">
        <v>949</v>
      </c>
      <c r="E6798" t="s">
        <v>950</v>
      </c>
      <c r="G6798" s="6" t="s">
        <v>88</v>
      </c>
      <c r="H6798" t="s">
        <v>199</v>
      </c>
      <c r="I6798" t="s">
        <v>45</v>
      </c>
      <c r="J6798" t="s">
        <v>93</v>
      </c>
      <c r="K6798">
        <v>14.1</v>
      </c>
      <c r="L6798">
        <v>90</v>
      </c>
      <c r="M6798" t="s">
        <v>952</v>
      </c>
      <c r="N6798">
        <v>90</v>
      </c>
      <c r="P6798" cm="1">
        <f t="array" ref="P6798">IF(Q6798&gt;0,INDEX(Q6798:Q18932,MATCH(TRUE,INDEX(Q6798:Q18932="",,),0)-1),"")</f>
        <v>4</v>
      </c>
      <c r="Q6798">
        <f t="shared" si="158"/>
        <v>2</v>
      </c>
      <c r="R6798">
        <f>IF(P6798="","",0)</f>
        <v>0</v>
      </c>
    </row>
    <row r="6799" spans="1:18" x14ac:dyDescent="0.3">
      <c r="A6799" t="s">
        <v>946</v>
      </c>
      <c r="B6799" s="1">
        <v>38894</v>
      </c>
      <c r="C6799" t="s">
        <v>82</v>
      </c>
      <c r="D6799" t="s">
        <v>949</v>
      </c>
      <c r="E6799" t="s">
        <v>950</v>
      </c>
      <c r="G6799" s="6" t="s">
        <v>88</v>
      </c>
      <c r="H6799" t="s">
        <v>36</v>
      </c>
      <c r="I6799" t="s">
        <v>45</v>
      </c>
      <c r="J6799" t="s">
        <v>93</v>
      </c>
      <c r="K6799">
        <v>5.9</v>
      </c>
      <c r="L6799">
        <v>80</v>
      </c>
      <c r="M6799" t="s">
        <v>952</v>
      </c>
      <c r="N6799">
        <v>80</v>
      </c>
      <c r="P6799" cm="1">
        <f t="array" ref="P6799">IF(Q6799&gt;0,INDEX(Q6799:Q18933,MATCH(TRUE,INDEX(Q6799:Q18933="",,),0)-1),"")</f>
        <v>4</v>
      </c>
      <c r="Q6799">
        <f t="shared" si="158"/>
        <v>2</v>
      </c>
      <c r="R6799">
        <f>IF(P6799="","",0)</f>
        <v>0</v>
      </c>
    </row>
    <row r="6800" spans="1:18" x14ac:dyDescent="0.3">
      <c r="A6800" t="s">
        <v>946</v>
      </c>
      <c r="B6800" s="1">
        <v>38894</v>
      </c>
      <c r="C6800" t="s">
        <v>82</v>
      </c>
      <c r="D6800" t="s">
        <v>949</v>
      </c>
      <c r="E6800" t="s">
        <v>950</v>
      </c>
      <c r="G6800" s="6" t="s">
        <v>88</v>
      </c>
      <c r="H6800" t="s">
        <v>85</v>
      </c>
      <c r="I6800" t="s">
        <v>21</v>
      </c>
      <c r="J6800" t="s">
        <v>73</v>
      </c>
      <c r="K6800">
        <v>57</v>
      </c>
      <c r="L6800">
        <v>10</v>
      </c>
      <c r="M6800" t="s">
        <v>952</v>
      </c>
      <c r="N6800">
        <v>10</v>
      </c>
      <c r="P6800" cm="1">
        <f t="array" ref="P6800">IF(Q6800&gt;0,INDEX(Q6800:Q18934,MATCH(TRUE,INDEX(Q6800:Q18934="",,),0)-1),"")</f>
        <v>4</v>
      </c>
      <c r="Q6800">
        <f t="shared" si="158"/>
        <v>2</v>
      </c>
      <c r="R6800">
        <f>IF(P6800="","",0)</f>
        <v>0</v>
      </c>
    </row>
    <row r="6801" spans="1:18" x14ac:dyDescent="0.3">
      <c r="A6801" t="s">
        <v>946</v>
      </c>
      <c r="B6801" s="1">
        <v>38894</v>
      </c>
      <c r="C6801" t="s">
        <v>82</v>
      </c>
      <c r="D6801" t="s">
        <v>949</v>
      </c>
      <c r="E6801" t="s">
        <v>950</v>
      </c>
      <c r="G6801" s="6" t="s">
        <v>88</v>
      </c>
      <c r="H6801" t="s">
        <v>36</v>
      </c>
      <c r="I6801" t="s">
        <v>21</v>
      </c>
      <c r="J6801" t="s">
        <v>73</v>
      </c>
      <c r="K6801">
        <v>84</v>
      </c>
      <c r="L6801">
        <v>20</v>
      </c>
      <c r="M6801" t="s">
        <v>952</v>
      </c>
      <c r="N6801">
        <v>20</v>
      </c>
      <c r="P6801" cm="1">
        <f t="array" ref="P6801">IF(Q6801&gt;0,INDEX(Q6801:Q18935,MATCH(TRUE,INDEX(Q6801:Q18935="",,),0)-1),"")</f>
        <v>4</v>
      </c>
      <c r="Q6801">
        <f t="shared" si="158"/>
        <v>2</v>
      </c>
      <c r="R6801">
        <f>IF(P6801="","",0)</f>
        <v>0</v>
      </c>
    </row>
    <row r="6802" spans="1:18" x14ac:dyDescent="0.3">
      <c r="A6802" t="s">
        <v>946</v>
      </c>
      <c r="B6802" s="1">
        <v>38894</v>
      </c>
      <c r="C6802" t="s">
        <v>82</v>
      </c>
      <c r="D6802" t="s">
        <v>949</v>
      </c>
      <c r="E6802" t="s">
        <v>950</v>
      </c>
      <c r="G6802" s="6" t="s">
        <v>88</v>
      </c>
      <c r="H6802" t="s">
        <v>95</v>
      </c>
      <c r="I6802" t="s">
        <v>21</v>
      </c>
      <c r="J6802" t="s">
        <v>73</v>
      </c>
      <c r="K6802">
        <v>8</v>
      </c>
      <c r="L6802">
        <v>12</v>
      </c>
      <c r="M6802" t="s">
        <v>952</v>
      </c>
      <c r="N6802">
        <v>12</v>
      </c>
      <c r="P6802" cm="1">
        <f t="array" ref="P6802">IF(Q6802&gt;0,INDEX(Q6802:Q18936,MATCH(TRUE,INDEX(Q6802:Q18936="",,),0)-1),"")</f>
        <v>4</v>
      </c>
      <c r="Q6802">
        <f t="shared" si="158"/>
        <v>2</v>
      </c>
      <c r="R6802">
        <f>IF(P6802="","",0)</f>
        <v>0</v>
      </c>
    </row>
    <row r="6803" spans="1:18" x14ac:dyDescent="0.3">
      <c r="A6803" t="s">
        <v>946</v>
      </c>
      <c r="B6803" s="1">
        <v>38894</v>
      </c>
      <c r="C6803" t="s">
        <v>82</v>
      </c>
      <c r="D6803" t="s">
        <v>949</v>
      </c>
      <c r="E6803" t="s">
        <v>950</v>
      </c>
      <c r="G6803" t="s">
        <v>19</v>
      </c>
      <c r="H6803" t="s">
        <v>92</v>
      </c>
      <c r="I6803" t="s">
        <v>45</v>
      </c>
      <c r="J6803" t="s">
        <v>93</v>
      </c>
      <c r="K6803">
        <v>110.8</v>
      </c>
      <c r="L6803">
        <v>275</v>
      </c>
      <c r="M6803" t="s">
        <v>198</v>
      </c>
      <c r="N6803">
        <v>310</v>
      </c>
      <c r="P6803" cm="1">
        <f t="array" ref="P6803">IF(Q6803&gt;0,INDEX(Q6803:Q18937,MATCH(TRUE,INDEX(Q6803:Q18937="",,),0)-1),"")</f>
        <v>4</v>
      </c>
      <c r="Q6803">
        <f t="shared" si="158"/>
        <v>3</v>
      </c>
      <c r="R6803">
        <f>IF(P6803="","",0)</f>
        <v>0</v>
      </c>
    </row>
    <row r="6804" spans="1:18" x14ac:dyDescent="0.3">
      <c r="A6804" t="s">
        <v>946</v>
      </c>
      <c r="B6804" s="1">
        <v>38894</v>
      </c>
      <c r="C6804" t="s">
        <v>82</v>
      </c>
      <c r="D6804" t="s">
        <v>949</v>
      </c>
      <c r="E6804" t="s">
        <v>950</v>
      </c>
      <c r="G6804" t="s">
        <v>19</v>
      </c>
      <c r="H6804" t="s">
        <v>20</v>
      </c>
      <c r="I6804" t="s">
        <v>21</v>
      </c>
      <c r="J6804" t="s">
        <v>73</v>
      </c>
      <c r="K6804">
        <v>589</v>
      </c>
      <c r="L6804">
        <v>12</v>
      </c>
      <c r="M6804" t="s">
        <v>198</v>
      </c>
      <c r="N6804">
        <v>14</v>
      </c>
      <c r="P6804" cm="1">
        <f t="array" ref="P6804">IF(Q6804&gt;0,INDEX(Q6804:Q18938,MATCH(TRUE,INDEX(Q6804:Q18938="",,),0)-1),"")</f>
        <v>4</v>
      </c>
      <c r="Q6804">
        <f t="shared" si="158"/>
        <v>3</v>
      </c>
      <c r="R6804">
        <f>IF(P6804="","",0)</f>
        <v>0</v>
      </c>
    </row>
    <row r="6805" spans="1:18" x14ac:dyDescent="0.3">
      <c r="A6805" t="s">
        <v>946</v>
      </c>
      <c r="B6805" s="1">
        <v>38894</v>
      </c>
      <c r="C6805" t="s">
        <v>82</v>
      </c>
      <c r="D6805" t="s">
        <v>949</v>
      </c>
      <c r="E6805" t="s">
        <v>950</v>
      </c>
      <c r="G6805" s="6" t="s">
        <v>88</v>
      </c>
      <c r="H6805" t="s">
        <v>199</v>
      </c>
      <c r="I6805" t="s">
        <v>45</v>
      </c>
      <c r="J6805" t="s">
        <v>93</v>
      </c>
      <c r="K6805">
        <v>14.1</v>
      </c>
      <c r="L6805">
        <v>90</v>
      </c>
      <c r="M6805" t="s">
        <v>198</v>
      </c>
      <c r="N6805">
        <v>90</v>
      </c>
      <c r="P6805" cm="1">
        <f t="array" ref="P6805">IF(Q6805&gt;0,INDEX(Q6805:Q18939,MATCH(TRUE,INDEX(Q6805:Q18939="",,),0)-1),"")</f>
        <v>4</v>
      </c>
      <c r="Q6805">
        <f t="shared" si="158"/>
        <v>3</v>
      </c>
      <c r="R6805">
        <f>IF(P6805="","",0)</f>
        <v>0</v>
      </c>
    </row>
    <row r="6806" spans="1:18" x14ac:dyDescent="0.3">
      <c r="A6806" t="s">
        <v>946</v>
      </c>
      <c r="B6806" s="1">
        <v>38894</v>
      </c>
      <c r="C6806" t="s">
        <v>82</v>
      </c>
      <c r="D6806" t="s">
        <v>949</v>
      </c>
      <c r="E6806" t="s">
        <v>950</v>
      </c>
      <c r="G6806" s="6" t="s">
        <v>88</v>
      </c>
      <c r="H6806" t="s">
        <v>36</v>
      </c>
      <c r="I6806" t="s">
        <v>45</v>
      </c>
      <c r="J6806" t="s">
        <v>93</v>
      </c>
      <c r="K6806">
        <v>5.9</v>
      </c>
      <c r="L6806">
        <v>80</v>
      </c>
      <c r="M6806" t="s">
        <v>198</v>
      </c>
      <c r="N6806">
        <v>80</v>
      </c>
      <c r="P6806" cm="1">
        <f t="array" ref="P6806">IF(Q6806&gt;0,INDEX(Q6806:Q18940,MATCH(TRUE,INDEX(Q6806:Q18940="",,),0)-1),"")</f>
        <v>4</v>
      </c>
      <c r="Q6806">
        <f t="shared" si="158"/>
        <v>3</v>
      </c>
      <c r="R6806">
        <f>IF(P6806="","",0)</f>
        <v>0</v>
      </c>
    </row>
    <row r="6807" spans="1:18" x14ac:dyDescent="0.3">
      <c r="A6807" t="s">
        <v>946</v>
      </c>
      <c r="B6807" s="1">
        <v>38894</v>
      </c>
      <c r="C6807" t="s">
        <v>82</v>
      </c>
      <c r="D6807" t="s">
        <v>949</v>
      </c>
      <c r="E6807" t="s">
        <v>950</v>
      </c>
      <c r="G6807" s="6" t="s">
        <v>88</v>
      </c>
      <c r="H6807" t="s">
        <v>85</v>
      </c>
      <c r="I6807" t="s">
        <v>21</v>
      </c>
      <c r="J6807" t="s">
        <v>73</v>
      </c>
      <c r="K6807">
        <v>57</v>
      </c>
      <c r="L6807">
        <v>10</v>
      </c>
      <c r="M6807" t="s">
        <v>198</v>
      </c>
      <c r="N6807">
        <v>10</v>
      </c>
      <c r="P6807" cm="1">
        <f t="array" ref="P6807">IF(Q6807&gt;0,INDEX(Q6807:Q18941,MATCH(TRUE,INDEX(Q6807:Q18941="",,),0)-1),"")</f>
        <v>4</v>
      </c>
      <c r="Q6807">
        <f t="shared" si="158"/>
        <v>3</v>
      </c>
      <c r="R6807">
        <f>IF(P6807="","",0)</f>
        <v>0</v>
      </c>
    </row>
    <row r="6808" spans="1:18" x14ac:dyDescent="0.3">
      <c r="A6808" t="s">
        <v>946</v>
      </c>
      <c r="B6808" s="1">
        <v>38894</v>
      </c>
      <c r="C6808" t="s">
        <v>82</v>
      </c>
      <c r="D6808" t="s">
        <v>949</v>
      </c>
      <c r="E6808" t="s">
        <v>950</v>
      </c>
      <c r="G6808" s="6" t="s">
        <v>88</v>
      </c>
      <c r="H6808" t="s">
        <v>36</v>
      </c>
      <c r="I6808" t="s">
        <v>21</v>
      </c>
      <c r="J6808" t="s">
        <v>73</v>
      </c>
      <c r="K6808">
        <v>84</v>
      </c>
      <c r="L6808">
        <v>20</v>
      </c>
      <c r="M6808" t="s">
        <v>198</v>
      </c>
      <c r="N6808">
        <v>20</v>
      </c>
      <c r="P6808" cm="1">
        <f t="array" ref="P6808">IF(Q6808&gt;0,INDEX(Q6808:Q18942,MATCH(TRUE,INDEX(Q6808:Q18942="",,),0)-1),"")</f>
        <v>4</v>
      </c>
      <c r="Q6808">
        <f t="shared" si="158"/>
        <v>3</v>
      </c>
      <c r="R6808">
        <f>IF(P6808="","",0)</f>
        <v>0</v>
      </c>
    </row>
    <row r="6809" spans="1:18" x14ac:dyDescent="0.3">
      <c r="A6809" t="s">
        <v>946</v>
      </c>
      <c r="B6809" s="1">
        <v>38894</v>
      </c>
      <c r="C6809" t="s">
        <v>82</v>
      </c>
      <c r="D6809" t="s">
        <v>949</v>
      </c>
      <c r="E6809" t="s">
        <v>950</v>
      </c>
      <c r="G6809" s="6" t="s">
        <v>88</v>
      </c>
      <c r="H6809" t="s">
        <v>95</v>
      </c>
      <c r="I6809" t="s">
        <v>21</v>
      </c>
      <c r="J6809" t="s">
        <v>73</v>
      </c>
      <c r="K6809">
        <v>8</v>
      </c>
      <c r="L6809">
        <v>12</v>
      </c>
      <c r="M6809" t="s">
        <v>198</v>
      </c>
      <c r="N6809">
        <v>12</v>
      </c>
      <c r="P6809" cm="1">
        <f t="array" ref="P6809">IF(Q6809&gt;0,INDEX(Q6809:Q18943,MATCH(TRUE,INDEX(Q6809:Q18943="",,),0)-1),"")</f>
        <v>4</v>
      </c>
      <c r="Q6809">
        <f t="shared" si="158"/>
        <v>3</v>
      </c>
      <c r="R6809">
        <f>IF(P6809="","",0)</f>
        <v>0</v>
      </c>
    </row>
    <row r="6810" spans="1:18" x14ac:dyDescent="0.3">
      <c r="A6810" t="s">
        <v>946</v>
      </c>
      <c r="B6810" s="1">
        <v>38894</v>
      </c>
      <c r="C6810" t="s">
        <v>82</v>
      </c>
      <c r="D6810" t="s">
        <v>949</v>
      </c>
      <c r="E6810" t="s">
        <v>950</v>
      </c>
      <c r="G6810" t="s">
        <v>19</v>
      </c>
      <c r="H6810" t="s">
        <v>92</v>
      </c>
      <c r="I6810" t="s">
        <v>45</v>
      </c>
      <c r="J6810" t="s">
        <v>93</v>
      </c>
      <c r="K6810">
        <v>110.8</v>
      </c>
      <c r="L6810">
        <v>275</v>
      </c>
      <c r="M6810" t="s">
        <v>117</v>
      </c>
      <c r="N6810">
        <v>310</v>
      </c>
      <c r="P6810" cm="1">
        <f t="array" ref="P6810">IF(Q6810&gt;0,INDEX(Q6810:Q18944,MATCH(TRUE,INDEX(Q6810:Q18944="",,),0)-1),"")</f>
        <v>4</v>
      </c>
      <c r="Q6810">
        <f t="shared" si="158"/>
        <v>4</v>
      </c>
      <c r="R6810">
        <f>IF(P6810="","",0)</f>
        <v>0</v>
      </c>
    </row>
    <row r="6811" spans="1:18" x14ac:dyDescent="0.3">
      <c r="A6811" t="s">
        <v>946</v>
      </c>
      <c r="B6811" s="1">
        <v>38894</v>
      </c>
      <c r="C6811" t="s">
        <v>82</v>
      </c>
      <c r="D6811" t="s">
        <v>949</v>
      </c>
      <c r="E6811" t="s">
        <v>950</v>
      </c>
      <c r="G6811" t="s">
        <v>19</v>
      </c>
      <c r="H6811" t="s">
        <v>20</v>
      </c>
      <c r="I6811" t="s">
        <v>21</v>
      </c>
      <c r="J6811" t="s">
        <v>73</v>
      </c>
      <c r="K6811">
        <v>589</v>
      </c>
      <c r="L6811">
        <v>12</v>
      </c>
      <c r="M6811" t="s">
        <v>117</v>
      </c>
      <c r="N6811">
        <v>12</v>
      </c>
      <c r="P6811" cm="1">
        <f t="array" ref="P6811">IF(Q6811&gt;0,INDEX(Q6811:Q18945,MATCH(TRUE,INDEX(Q6811:Q18945="",,),0)-1),"")</f>
        <v>4</v>
      </c>
      <c r="Q6811">
        <f t="shared" si="158"/>
        <v>4</v>
      </c>
      <c r="R6811">
        <f>IF(P6811="","",0)</f>
        <v>0</v>
      </c>
    </row>
    <row r="6812" spans="1:18" x14ac:dyDescent="0.3">
      <c r="A6812" t="s">
        <v>946</v>
      </c>
      <c r="B6812" s="1">
        <v>38894</v>
      </c>
      <c r="C6812" t="s">
        <v>82</v>
      </c>
      <c r="D6812" t="s">
        <v>949</v>
      </c>
      <c r="E6812" t="s">
        <v>950</v>
      </c>
      <c r="G6812" s="6" t="s">
        <v>88</v>
      </c>
      <c r="H6812" t="s">
        <v>199</v>
      </c>
      <c r="I6812" t="s">
        <v>45</v>
      </c>
      <c r="J6812" t="s">
        <v>93</v>
      </c>
      <c r="K6812">
        <v>14.1</v>
      </c>
      <c r="L6812">
        <v>90</v>
      </c>
      <c r="M6812" t="s">
        <v>117</v>
      </c>
      <c r="N6812">
        <v>90</v>
      </c>
      <c r="P6812" cm="1">
        <f t="array" ref="P6812">IF(Q6812&gt;0,INDEX(Q6812:Q18946,MATCH(TRUE,INDEX(Q6812:Q18946="",,),0)-1),"")</f>
        <v>4</v>
      </c>
      <c r="Q6812">
        <f t="shared" si="158"/>
        <v>4</v>
      </c>
      <c r="R6812">
        <f>IF(P6812="","",0)</f>
        <v>0</v>
      </c>
    </row>
    <row r="6813" spans="1:18" x14ac:dyDescent="0.3">
      <c r="A6813" t="s">
        <v>946</v>
      </c>
      <c r="B6813" s="1">
        <v>38894</v>
      </c>
      <c r="C6813" t="s">
        <v>82</v>
      </c>
      <c r="D6813" t="s">
        <v>949</v>
      </c>
      <c r="E6813" t="s">
        <v>950</v>
      </c>
      <c r="G6813" s="6" t="s">
        <v>88</v>
      </c>
      <c r="H6813" t="s">
        <v>36</v>
      </c>
      <c r="I6813" t="s">
        <v>45</v>
      </c>
      <c r="J6813" t="s">
        <v>93</v>
      </c>
      <c r="K6813">
        <v>5.9</v>
      </c>
      <c r="L6813">
        <v>80</v>
      </c>
      <c r="M6813" t="s">
        <v>117</v>
      </c>
      <c r="N6813">
        <v>80</v>
      </c>
      <c r="P6813" cm="1">
        <f t="array" ref="P6813">IF(Q6813&gt;0,INDEX(Q6813:Q18947,MATCH(TRUE,INDEX(Q6813:Q18947="",,),0)-1),"")</f>
        <v>4</v>
      </c>
      <c r="Q6813">
        <f t="shared" si="158"/>
        <v>4</v>
      </c>
      <c r="R6813">
        <f>IF(P6813="","",0)</f>
        <v>0</v>
      </c>
    </row>
    <row r="6814" spans="1:18" x14ac:dyDescent="0.3">
      <c r="A6814" t="s">
        <v>946</v>
      </c>
      <c r="B6814" s="1">
        <v>38894</v>
      </c>
      <c r="C6814" t="s">
        <v>82</v>
      </c>
      <c r="D6814" t="s">
        <v>949</v>
      </c>
      <c r="E6814" t="s">
        <v>950</v>
      </c>
      <c r="G6814" s="6" t="s">
        <v>88</v>
      </c>
      <c r="H6814" t="s">
        <v>85</v>
      </c>
      <c r="I6814" t="s">
        <v>21</v>
      </c>
      <c r="J6814" t="s">
        <v>73</v>
      </c>
      <c r="K6814">
        <v>57</v>
      </c>
      <c r="L6814">
        <v>10</v>
      </c>
      <c r="M6814" t="s">
        <v>117</v>
      </c>
      <c r="N6814">
        <v>10</v>
      </c>
      <c r="P6814" cm="1">
        <f t="array" ref="P6814">IF(Q6814&gt;0,INDEX(Q6814:Q18948,MATCH(TRUE,INDEX(Q6814:Q18948="",,),0)-1),"")</f>
        <v>4</v>
      </c>
      <c r="Q6814">
        <f t="shared" si="158"/>
        <v>4</v>
      </c>
      <c r="R6814">
        <f>IF(P6814="","",0)</f>
        <v>0</v>
      </c>
    </row>
    <row r="6815" spans="1:18" x14ac:dyDescent="0.3">
      <c r="A6815" t="s">
        <v>946</v>
      </c>
      <c r="B6815" s="1">
        <v>38894</v>
      </c>
      <c r="C6815" t="s">
        <v>82</v>
      </c>
      <c r="D6815" t="s">
        <v>949</v>
      </c>
      <c r="E6815" t="s">
        <v>950</v>
      </c>
      <c r="G6815" s="6" t="s">
        <v>88</v>
      </c>
      <c r="H6815" t="s">
        <v>36</v>
      </c>
      <c r="I6815" t="s">
        <v>21</v>
      </c>
      <c r="J6815" t="s">
        <v>73</v>
      </c>
      <c r="K6815">
        <v>84</v>
      </c>
      <c r="L6815">
        <v>20</v>
      </c>
      <c r="M6815" t="s">
        <v>117</v>
      </c>
      <c r="N6815">
        <v>20</v>
      </c>
      <c r="P6815" cm="1">
        <f t="array" ref="P6815">IF(Q6815&gt;0,INDEX(Q6815:Q18949,MATCH(TRUE,INDEX(Q6815:Q18949="",,),0)-1),"")</f>
        <v>4</v>
      </c>
      <c r="Q6815">
        <f t="shared" si="158"/>
        <v>4</v>
      </c>
      <c r="R6815">
        <f>IF(P6815="","",0)</f>
        <v>0</v>
      </c>
    </row>
    <row r="6816" spans="1:18" x14ac:dyDescent="0.3">
      <c r="A6816" t="s">
        <v>946</v>
      </c>
      <c r="B6816" s="1">
        <v>38894</v>
      </c>
      <c r="C6816" t="s">
        <v>82</v>
      </c>
      <c r="D6816" t="s">
        <v>949</v>
      </c>
      <c r="E6816" t="s">
        <v>950</v>
      </c>
      <c r="G6816" s="6" t="s">
        <v>88</v>
      </c>
      <c r="H6816" t="s">
        <v>95</v>
      </c>
      <c r="I6816" t="s">
        <v>21</v>
      </c>
      <c r="J6816" t="s">
        <v>73</v>
      </c>
      <c r="K6816">
        <v>8</v>
      </c>
      <c r="L6816">
        <v>12</v>
      </c>
      <c r="M6816" t="s">
        <v>117</v>
      </c>
      <c r="N6816">
        <v>12</v>
      </c>
      <c r="P6816" cm="1">
        <f t="array" ref="P6816">IF(Q6816&gt;0,INDEX(Q6816:Q18950,MATCH(TRUE,INDEX(Q6816:Q18950="",,),0)-1),"")</f>
        <v>4</v>
      </c>
      <c r="Q6816">
        <f t="shared" si="158"/>
        <v>4</v>
      </c>
      <c r="R6816">
        <f>IF(P6816="","",0)</f>
        <v>0</v>
      </c>
    </row>
    <row r="6817" spans="1:18" x14ac:dyDescent="0.3">
      <c r="P6817" t="str" cm="1">
        <f t="array" ref="P6817">IF(Q6817&gt;0,INDEX(Q6817:Q18951,MATCH(TRUE,INDEX(Q6817:Q18951="",,),0)-1),"")</f>
        <v/>
      </c>
      <c r="R6817" t="str">
        <f>IF(P6817="","",0)</f>
        <v/>
      </c>
    </row>
    <row r="6818" spans="1:18" x14ac:dyDescent="0.3">
      <c r="A6818" t="s">
        <v>946</v>
      </c>
      <c r="B6818" s="1">
        <v>38894</v>
      </c>
      <c r="C6818" t="s">
        <v>82</v>
      </c>
      <c r="D6818" t="s">
        <v>953</v>
      </c>
      <c r="E6818" t="s">
        <v>954</v>
      </c>
      <c r="G6818" t="s">
        <v>19</v>
      </c>
      <c r="H6818" t="s">
        <v>20</v>
      </c>
      <c r="I6818" t="s">
        <v>45</v>
      </c>
      <c r="J6818" t="s">
        <v>93</v>
      </c>
      <c r="K6818">
        <v>30</v>
      </c>
      <c r="L6818">
        <v>174</v>
      </c>
      <c r="M6818" t="s">
        <v>117</v>
      </c>
      <c r="N6818">
        <v>446</v>
      </c>
      <c r="O6818" t="s">
        <v>24</v>
      </c>
      <c r="P6818" cm="1">
        <f t="array" ref="P6818">IF(Q6818&gt;0,INDEX(Q6818:Q18952,MATCH(TRUE,INDEX(Q6818:Q18952="",,),0)-1),"")</f>
        <v>6</v>
      </c>
      <c r="Q6818">
        <v>1</v>
      </c>
      <c r="R6818">
        <f>IF(P6818="","",0)</f>
        <v>0</v>
      </c>
    </row>
    <row r="6819" spans="1:18" x14ac:dyDescent="0.3">
      <c r="A6819" t="s">
        <v>946</v>
      </c>
      <c r="B6819" s="1">
        <v>38894</v>
      </c>
      <c r="C6819" t="s">
        <v>82</v>
      </c>
      <c r="D6819" t="s">
        <v>953</v>
      </c>
      <c r="E6819" t="s">
        <v>954</v>
      </c>
      <c r="G6819" t="s">
        <v>19</v>
      </c>
      <c r="H6819" t="s">
        <v>85</v>
      </c>
      <c r="I6819" t="s">
        <v>21</v>
      </c>
      <c r="J6819" t="s">
        <v>73</v>
      </c>
      <c r="K6819">
        <v>94</v>
      </c>
      <c r="L6819">
        <v>12.8</v>
      </c>
      <c r="M6819" t="s">
        <v>117</v>
      </c>
      <c r="N6819">
        <v>20</v>
      </c>
      <c r="O6819" t="s">
        <v>24</v>
      </c>
      <c r="P6819" cm="1">
        <f t="array" ref="P6819">IF(Q6819&gt;0,INDEX(Q6819:Q18953,MATCH(TRUE,INDEX(Q6819:Q18953="",,),0)-1),"")</f>
        <v>6</v>
      </c>
      <c r="Q6819">
        <v>1</v>
      </c>
      <c r="R6819">
        <f>IF(P6819="","",0)</f>
        <v>0</v>
      </c>
    </row>
    <row r="6820" spans="1:18" x14ac:dyDescent="0.3">
      <c r="A6820" t="s">
        <v>946</v>
      </c>
      <c r="B6820" s="1">
        <v>38894</v>
      </c>
      <c r="C6820" t="s">
        <v>82</v>
      </c>
      <c r="D6820" t="s">
        <v>953</v>
      </c>
      <c r="E6820" t="s">
        <v>954</v>
      </c>
      <c r="G6820" t="s">
        <v>19</v>
      </c>
      <c r="H6820" t="s">
        <v>20</v>
      </c>
      <c r="I6820" t="s">
        <v>21</v>
      </c>
      <c r="J6820" t="s">
        <v>73</v>
      </c>
      <c r="K6820">
        <v>312</v>
      </c>
      <c r="L6820">
        <v>10.199999999999999</v>
      </c>
      <c r="M6820" t="s">
        <v>117</v>
      </c>
      <c r="N6820">
        <v>18</v>
      </c>
      <c r="O6820" t="s">
        <v>24</v>
      </c>
      <c r="P6820" cm="1">
        <f t="array" ref="P6820">IF(Q6820&gt;0,INDEX(Q6820:Q18954,MATCH(TRUE,INDEX(Q6820:Q18954="",,),0)-1),"")</f>
        <v>6</v>
      </c>
      <c r="Q6820">
        <v>1</v>
      </c>
      <c r="R6820">
        <f>IF(P6820="","",0)</f>
        <v>0</v>
      </c>
    </row>
    <row r="6821" spans="1:18" x14ac:dyDescent="0.3">
      <c r="A6821" t="s">
        <v>946</v>
      </c>
      <c r="B6821" s="1">
        <v>38894</v>
      </c>
      <c r="C6821" t="s">
        <v>82</v>
      </c>
      <c r="D6821" t="s">
        <v>953</v>
      </c>
      <c r="E6821" t="s">
        <v>954</v>
      </c>
      <c r="G6821" s="6" t="s">
        <v>88</v>
      </c>
      <c r="H6821" t="s">
        <v>36</v>
      </c>
      <c r="I6821" t="s">
        <v>21</v>
      </c>
      <c r="J6821" t="s">
        <v>73</v>
      </c>
      <c r="K6821">
        <v>32</v>
      </c>
      <c r="L6821">
        <v>19.75</v>
      </c>
      <c r="M6821" t="s">
        <v>117</v>
      </c>
      <c r="N6821">
        <v>19.75</v>
      </c>
      <c r="O6821" t="s">
        <v>24</v>
      </c>
      <c r="P6821" cm="1">
        <f t="array" ref="P6821">IF(Q6821&gt;0,INDEX(Q6821:Q18955,MATCH(TRUE,INDEX(Q6821:Q18955="",,),0)-1),"")</f>
        <v>6</v>
      </c>
      <c r="Q6821">
        <v>1</v>
      </c>
      <c r="R6821">
        <f>IF(P6821="","",0)</f>
        <v>0</v>
      </c>
    </row>
    <row r="6822" spans="1:18" x14ac:dyDescent="0.3">
      <c r="A6822" t="s">
        <v>946</v>
      </c>
      <c r="B6822" s="1">
        <v>38894</v>
      </c>
      <c r="C6822" t="s">
        <v>82</v>
      </c>
      <c r="D6822" t="s">
        <v>953</v>
      </c>
      <c r="E6822" t="s">
        <v>954</v>
      </c>
      <c r="G6822" t="s">
        <v>19</v>
      </c>
      <c r="H6822" t="s">
        <v>20</v>
      </c>
      <c r="I6822" t="s">
        <v>45</v>
      </c>
      <c r="J6822" t="s">
        <v>93</v>
      </c>
      <c r="K6822">
        <v>30</v>
      </c>
      <c r="L6822">
        <v>174</v>
      </c>
      <c r="M6822" t="s">
        <v>951</v>
      </c>
      <c r="N6822">
        <v>348</v>
      </c>
      <c r="P6822" cm="1">
        <f t="array" ref="P6822">IF(Q6822&gt;0,INDEX(Q6822:Q18956,MATCH(TRUE,INDEX(Q6822:Q18956="",,),0)-1),"")</f>
        <v>6</v>
      </c>
      <c r="Q6822">
        <v>2</v>
      </c>
      <c r="R6822">
        <f>IF(P6822="","",0)</f>
        <v>0</v>
      </c>
    </row>
    <row r="6823" spans="1:18" x14ac:dyDescent="0.3">
      <c r="A6823" t="s">
        <v>946</v>
      </c>
      <c r="B6823" s="1">
        <v>38894</v>
      </c>
      <c r="C6823" t="s">
        <v>82</v>
      </c>
      <c r="D6823" t="s">
        <v>953</v>
      </c>
      <c r="E6823" t="s">
        <v>954</v>
      </c>
      <c r="G6823" t="s">
        <v>19</v>
      </c>
      <c r="H6823" t="s">
        <v>85</v>
      </c>
      <c r="I6823" t="s">
        <v>21</v>
      </c>
      <c r="J6823" t="s">
        <v>73</v>
      </c>
      <c r="K6823">
        <v>94</v>
      </c>
      <c r="L6823">
        <v>12.8</v>
      </c>
      <c r="M6823" t="s">
        <v>951</v>
      </c>
      <c r="N6823">
        <v>24.3</v>
      </c>
      <c r="P6823" cm="1">
        <f t="array" ref="P6823">IF(Q6823&gt;0,INDEX(Q6823:Q18957,MATCH(TRUE,INDEX(Q6823:Q18957="",,),0)-1),"")</f>
        <v>6</v>
      </c>
      <c r="Q6823">
        <v>2</v>
      </c>
      <c r="R6823">
        <f>IF(P6823="","",0)</f>
        <v>0</v>
      </c>
    </row>
    <row r="6824" spans="1:18" x14ac:dyDescent="0.3">
      <c r="A6824" t="s">
        <v>946</v>
      </c>
      <c r="B6824" s="1">
        <v>38894</v>
      </c>
      <c r="C6824" t="s">
        <v>82</v>
      </c>
      <c r="D6824" t="s">
        <v>953</v>
      </c>
      <c r="E6824" t="s">
        <v>954</v>
      </c>
      <c r="G6824" t="s">
        <v>19</v>
      </c>
      <c r="H6824" t="s">
        <v>20</v>
      </c>
      <c r="I6824" t="s">
        <v>21</v>
      </c>
      <c r="J6824" t="s">
        <v>73</v>
      </c>
      <c r="K6824">
        <v>312</v>
      </c>
      <c r="L6824">
        <v>10.199999999999999</v>
      </c>
      <c r="M6824" t="s">
        <v>951</v>
      </c>
      <c r="N6824">
        <v>13</v>
      </c>
      <c r="P6824" cm="1">
        <f t="array" ref="P6824">IF(Q6824&gt;0,INDEX(Q6824:Q18958,MATCH(TRUE,INDEX(Q6824:Q18958="",,),0)-1),"")</f>
        <v>6</v>
      </c>
      <c r="Q6824">
        <v>2</v>
      </c>
      <c r="R6824">
        <f>IF(P6824="","",0)</f>
        <v>0</v>
      </c>
    </row>
    <row r="6825" spans="1:18" x14ac:dyDescent="0.3">
      <c r="A6825" t="s">
        <v>946</v>
      </c>
      <c r="B6825" s="1">
        <v>38894</v>
      </c>
      <c r="C6825" t="s">
        <v>82</v>
      </c>
      <c r="D6825" t="s">
        <v>953</v>
      </c>
      <c r="E6825" t="s">
        <v>954</v>
      </c>
      <c r="G6825" s="6" t="s">
        <v>88</v>
      </c>
      <c r="H6825" t="s">
        <v>36</v>
      </c>
      <c r="I6825" t="s">
        <v>21</v>
      </c>
      <c r="J6825" t="s">
        <v>73</v>
      </c>
      <c r="K6825">
        <v>32</v>
      </c>
      <c r="L6825">
        <v>19.75</v>
      </c>
      <c r="M6825" t="s">
        <v>951</v>
      </c>
      <c r="N6825">
        <v>19.75</v>
      </c>
      <c r="P6825" cm="1">
        <f t="array" ref="P6825">IF(Q6825&gt;0,INDEX(Q6825:Q18959,MATCH(TRUE,INDEX(Q6825:Q18959="",,),0)-1),"")</f>
        <v>6</v>
      </c>
      <c r="Q6825">
        <v>2</v>
      </c>
      <c r="R6825">
        <f>IF(P6825="","",0)</f>
        <v>0</v>
      </c>
    </row>
    <row r="6826" spans="1:18" x14ac:dyDescent="0.3">
      <c r="A6826" t="s">
        <v>946</v>
      </c>
      <c r="B6826" s="1">
        <v>38894</v>
      </c>
      <c r="C6826" t="s">
        <v>82</v>
      </c>
      <c r="D6826" t="s">
        <v>953</v>
      </c>
      <c r="E6826" t="s">
        <v>954</v>
      </c>
      <c r="G6826" t="s">
        <v>19</v>
      </c>
      <c r="H6826" t="s">
        <v>20</v>
      </c>
      <c r="I6826" t="s">
        <v>45</v>
      </c>
      <c r="J6826" t="s">
        <v>93</v>
      </c>
      <c r="K6826">
        <v>30</v>
      </c>
      <c r="L6826">
        <v>174</v>
      </c>
      <c r="M6826" t="s">
        <v>955</v>
      </c>
      <c r="N6826">
        <v>344</v>
      </c>
      <c r="P6826" cm="1">
        <f t="array" ref="P6826">IF(Q6826&gt;0,INDEX(Q6826:Q18960,MATCH(TRUE,INDEX(Q6826:Q18960="",,),0)-1),"")</f>
        <v>6</v>
      </c>
      <c r="Q6826">
        <v>3</v>
      </c>
      <c r="R6826">
        <f>IF(P6826="","",0)</f>
        <v>0</v>
      </c>
    </row>
    <row r="6827" spans="1:18" x14ac:dyDescent="0.3">
      <c r="A6827" t="s">
        <v>946</v>
      </c>
      <c r="B6827" s="1">
        <v>38894</v>
      </c>
      <c r="C6827" t="s">
        <v>82</v>
      </c>
      <c r="D6827" t="s">
        <v>953</v>
      </c>
      <c r="E6827" t="s">
        <v>954</v>
      </c>
      <c r="G6827" t="s">
        <v>19</v>
      </c>
      <c r="H6827" t="s">
        <v>85</v>
      </c>
      <c r="I6827" t="s">
        <v>21</v>
      </c>
      <c r="J6827" t="s">
        <v>73</v>
      </c>
      <c r="K6827">
        <v>94</v>
      </c>
      <c r="L6827">
        <v>12.8</v>
      </c>
      <c r="M6827" t="s">
        <v>955</v>
      </c>
      <c r="N6827">
        <v>12.8</v>
      </c>
      <c r="P6827" cm="1">
        <f t="array" ref="P6827">IF(Q6827&gt;0,INDEX(Q6827:Q18961,MATCH(TRUE,INDEX(Q6827:Q18961="",,),0)-1),"")</f>
        <v>6</v>
      </c>
      <c r="Q6827">
        <v>3</v>
      </c>
      <c r="R6827">
        <f>IF(P6827="","",0)</f>
        <v>0</v>
      </c>
    </row>
    <row r="6828" spans="1:18" x14ac:dyDescent="0.3">
      <c r="A6828" t="s">
        <v>946</v>
      </c>
      <c r="B6828" s="1">
        <v>38894</v>
      </c>
      <c r="C6828" t="s">
        <v>82</v>
      </c>
      <c r="D6828" t="s">
        <v>953</v>
      </c>
      <c r="E6828" t="s">
        <v>954</v>
      </c>
      <c r="G6828" t="s">
        <v>19</v>
      </c>
      <c r="H6828" t="s">
        <v>20</v>
      </c>
      <c r="I6828" t="s">
        <v>21</v>
      </c>
      <c r="J6828" t="s">
        <v>73</v>
      </c>
      <c r="K6828">
        <v>312</v>
      </c>
      <c r="L6828">
        <v>10.199999999999999</v>
      </c>
      <c r="M6828" t="s">
        <v>955</v>
      </c>
      <c r="N6828">
        <v>10.199999999999999</v>
      </c>
      <c r="P6828" cm="1">
        <f t="array" ref="P6828">IF(Q6828&gt;0,INDEX(Q6828:Q18962,MATCH(TRUE,INDEX(Q6828:Q18962="",,),0)-1),"")</f>
        <v>6</v>
      </c>
      <c r="Q6828">
        <v>3</v>
      </c>
      <c r="R6828">
        <f>IF(P6828="","",0)</f>
        <v>0</v>
      </c>
    </row>
    <row r="6829" spans="1:18" x14ac:dyDescent="0.3">
      <c r="A6829" t="s">
        <v>946</v>
      </c>
      <c r="B6829" s="1">
        <v>38894</v>
      </c>
      <c r="C6829" t="s">
        <v>82</v>
      </c>
      <c r="D6829" t="s">
        <v>953</v>
      </c>
      <c r="E6829" t="s">
        <v>954</v>
      </c>
      <c r="G6829" s="6" t="s">
        <v>88</v>
      </c>
      <c r="H6829" t="s">
        <v>36</v>
      </c>
      <c r="I6829" t="s">
        <v>21</v>
      </c>
      <c r="J6829" t="s">
        <v>73</v>
      </c>
      <c r="K6829">
        <v>32</v>
      </c>
      <c r="L6829">
        <v>19.75</v>
      </c>
      <c r="M6829" t="s">
        <v>955</v>
      </c>
      <c r="N6829">
        <v>19.75</v>
      </c>
      <c r="P6829" cm="1">
        <f t="array" ref="P6829">IF(Q6829&gt;0,INDEX(Q6829:Q18963,MATCH(TRUE,INDEX(Q6829:Q18963="",,),0)-1),"")</f>
        <v>6</v>
      </c>
      <c r="Q6829">
        <v>3</v>
      </c>
      <c r="R6829">
        <f>IF(P6829="","",0)</f>
        <v>0</v>
      </c>
    </row>
    <row r="6830" spans="1:18" x14ac:dyDescent="0.3">
      <c r="A6830" t="s">
        <v>946</v>
      </c>
      <c r="B6830" s="1">
        <v>38894</v>
      </c>
      <c r="C6830" t="s">
        <v>82</v>
      </c>
      <c r="D6830" t="s">
        <v>953</v>
      </c>
      <c r="E6830" t="s">
        <v>954</v>
      </c>
      <c r="G6830" t="s">
        <v>19</v>
      </c>
      <c r="H6830" t="s">
        <v>20</v>
      </c>
      <c r="I6830" t="s">
        <v>45</v>
      </c>
      <c r="J6830" t="s">
        <v>93</v>
      </c>
      <c r="K6830">
        <v>30</v>
      </c>
      <c r="L6830">
        <v>174</v>
      </c>
      <c r="M6830" t="s">
        <v>952</v>
      </c>
      <c r="N6830">
        <v>274</v>
      </c>
      <c r="P6830" cm="1">
        <f t="array" ref="P6830">IF(Q6830&gt;0,INDEX(Q6830:Q18964,MATCH(TRUE,INDEX(Q6830:Q18964="",,),0)-1),"")</f>
        <v>6</v>
      </c>
      <c r="Q6830">
        <v>4</v>
      </c>
      <c r="R6830">
        <f>IF(P6830="","",0)</f>
        <v>0</v>
      </c>
    </row>
    <row r="6831" spans="1:18" x14ac:dyDescent="0.3">
      <c r="A6831" t="s">
        <v>946</v>
      </c>
      <c r="B6831" s="1">
        <v>38894</v>
      </c>
      <c r="C6831" t="s">
        <v>82</v>
      </c>
      <c r="D6831" t="s">
        <v>953</v>
      </c>
      <c r="E6831" t="s">
        <v>954</v>
      </c>
      <c r="G6831" t="s">
        <v>19</v>
      </c>
      <c r="H6831" t="s">
        <v>85</v>
      </c>
      <c r="I6831" t="s">
        <v>21</v>
      </c>
      <c r="J6831" t="s">
        <v>73</v>
      </c>
      <c r="K6831">
        <v>94</v>
      </c>
      <c r="L6831">
        <v>12.8</v>
      </c>
      <c r="M6831" t="s">
        <v>952</v>
      </c>
      <c r="N6831">
        <v>26.11</v>
      </c>
      <c r="P6831" cm="1">
        <f t="array" ref="P6831">IF(Q6831&gt;0,INDEX(Q6831:Q18965,MATCH(TRUE,INDEX(Q6831:Q18965="",,),0)-1),"")</f>
        <v>6</v>
      </c>
      <c r="Q6831">
        <v>4</v>
      </c>
      <c r="R6831">
        <f>IF(P6831="","",0)</f>
        <v>0</v>
      </c>
    </row>
    <row r="6832" spans="1:18" x14ac:dyDescent="0.3">
      <c r="A6832" t="s">
        <v>946</v>
      </c>
      <c r="B6832" s="1">
        <v>38894</v>
      </c>
      <c r="C6832" t="s">
        <v>82</v>
      </c>
      <c r="D6832" t="s">
        <v>953</v>
      </c>
      <c r="E6832" t="s">
        <v>954</v>
      </c>
      <c r="G6832" t="s">
        <v>19</v>
      </c>
      <c r="H6832" t="s">
        <v>20</v>
      </c>
      <c r="I6832" t="s">
        <v>21</v>
      </c>
      <c r="J6832" t="s">
        <v>73</v>
      </c>
      <c r="K6832">
        <v>312</v>
      </c>
      <c r="L6832">
        <v>10.199999999999999</v>
      </c>
      <c r="M6832" t="s">
        <v>952</v>
      </c>
      <c r="N6832">
        <v>10.199999999999999</v>
      </c>
      <c r="P6832" cm="1">
        <f t="array" ref="P6832">IF(Q6832&gt;0,INDEX(Q6832:Q18966,MATCH(TRUE,INDEX(Q6832:Q18966="",,),0)-1),"")</f>
        <v>6</v>
      </c>
      <c r="Q6832">
        <v>4</v>
      </c>
      <c r="R6832">
        <f>IF(P6832="","",0)</f>
        <v>0</v>
      </c>
    </row>
    <row r="6833" spans="1:18" x14ac:dyDescent="0.3">
      <c r="A6833" t="s">
        <v>946</v>
      </c>
      <c r="B6833" s="1">
        <v>38894</v>
      </c>
      <c r="C6833" t="s">
        <v>82</v>
      </c>
      <c r="D6833" t="s">
        <v>953</v>
      </c>
      <c r="E6833" t="s">
        <v>954</v>
      </c>
      <c r="G6833" s="6" t="s">
        <v>88</v>
      </c>
      <c r="H6833" t="s">
        <v>36</v>
      </c>
      <c r="I6833" t="s">
        <v>21</v>
      </c>
      <c r="J6833" t="s">
        <v>73</v>
      </c>
      <c r="K6833">
        <v>32</v>
      </c>
      <c r="L6833">
        <v>19.75</v>
      </c>
      <c r="M6833" t="s">
        <v>952</v>
      </c>
      <c r="N6833">
        <v>19.75</v>
      </c>
      <c r="P6833" cm="1">
        <f t="array" ref="P6833">IF(Q6833&gt;0,INDEX(Q6833:Q18967,MATCH(TRUE,INDEX(Q6833:Q18967="",,),0)-1),"")</f>
        <v>6</v>
      </c>
      <c r="Q6833">
        <v>4</v>
      </c>
      <c r="R6833">
        <f>IF(P6833="","",0)</f>
        <v>0</v>
      </c>
    </row>
    <row r="6834" spans="1:18" x14ac:dyDescent="0.3">
      <c r="A6834" t="s">
        <v>946</v>
      </c>
      <c r="B6834" s="1">
        <v>38894</v>
      </c>
      <c r="C6834" t="s">
        <v>82</v>
      </c>
      <c r="D6834" t="s">
        <v>953</v>
      </c>
      <c r="E6834" t="s">
        <v>954</v>
      </c>
      <c r="G6834" t="s">
        <v>19</v>
      </c>
      <c r="H6834" t="s">
        <v>20</v>
      </c>
      <c r="I6834" t="s">
        <v>45</v>
      </c>
      <c r="J6834" t="s">
        <v>93</v>
      </c>
      <c r="K6834">
        <v>30</v>
      </c>
      <c r="L6834">
        <v>174</v>
      </c>
      <c r="M6834" t="s">
        <v>956</v>
      </c>
      <c r="N6834">
        <v>250</v>
      </c>
      <c r="P6834" cm="1">
        <f t="array" ref="P6834">IF(Q6834&gt;0,INDEX(Q6834:Q18968,MATCH(TRUE,INDEX(Q6834:Q18968="",,),0)-1),"")</f>
        <v>6</v>
      </c>
      <c r="Q6834">
        <v>5</v>
      </c>
      <c r="R6834">
        <f>IF(P6834="","",0)</f>
        <v>0</v>
      </c>
    </row>
    <row r="6835" spans="1:18" x14ac:dyDescent="0.3">
      <c r="A6835" t="s">
        <v>946</v>
      </c>
      <c r="B6835" s="1">
        <v>38894</v>
      </c>
      <c r="C6835" t="s">
        <v>82</v>
      </c>
      <c r="D6835" t="s">
        <v>953</v>
      </c>
      <c r="E6835" t="s">
        <v>954</v>
      </c>
      <c r="G6835" t="s">
        <v>19</v>
      </c>
      <c r="H6835" t="s">
        <v>85</v>
      </c>
      <c r="I6835" t="s">
        <v>21</v>
      </c>
      <c r="J6835" t="s">
        <v>73</v>
      </c>
      <c r="K6835">
        <v>94</v>
      </c>
      <c r="L6835">
        <v>12.8</v>
      </c>
      <c r="M6835" t="s">
        <v>956</v>
      </c>
      <c r="N6835">
        <v>15.5</v>
      </c>
      <c r="P6835" cm="1">
        <f t="array" ref="P6835">IF(Q6835&gt;0,INDEX(Q6835:Q18969,MATCH(TRUE,INDEX(Q6835:Q18969="",,),0)-1),"")</f>
        <v>6</v>
      </c>
      <c r="Q6835">
        <v>5</v>
      </c>
      <c r="R6835">
        <f>IF(P6835="","",0)</f>
        <v>0</v>
      </c>
    </row>
    <row r="6836" spans="1:18" x14ac:dyDescent="0.3">
      <c r="A6836" t="s">
        <v>946</v>
      </c>
      <c r="B6836" s="1">
        <v>38894</v>
      </c>
      <c r="C6836" t="s">
        <v>82</v>
      </c>
      <c r="D6836" t="s">
        <v>953</v>
      </c>
      <c r="E6836" t="s">
        <v>954</v>
      </c>
      <c r="G6836" t="s">
        <v>19</v>
      </c>
      <c r="H6836" t="s">
        <v>20</v>
      </c>
      <c r="I6836" t="s">
        <v>21</v>
      </c>
      <c r="J6836" t="s">
        <v>73</v>
      </c>
      <c r="K6836">
        <v>312</v>
      </c>
      <c r="L6836">
        <v>10.199999999999999</v>
      </c>
      <c r="M6836" t="s">
        <v>956</v>
      </c>
      <c r="N6836">
        <v>15</v>
      </c>
      <c r="P6836" cm="1">
        <f t="array" ref="P6836">IF(Q6836&gt;0,INDEX(Q6836:Q18970,MATCH(TRUE,INDEX(Q6836:Q18970="",,),0)-1),"")</f>
        <v>6</v>
      </c>
      <c r="Q6836">
        <v>5</v>
      </c>
      <c r="R6836">
        <f>IF(P6836="","",0)</f>
        <v>0</v>
      </c>
    </row>
    <row r="6837" spans="1:18" x14ac:dyDescent="0.3">
      <c r="A6837" t="s">
        <v>946</v>
      </c>
      <c r="B6837" s="1">
        <v>38894</v>
      </c>
      <c r="C6837" t="s">
        <v>82</v>
      </c>
      <c r="D6837" t="s">
        <v>953</v>
      </c>
      <c r="E6837" t="s">
        <v>954</v>
      </c>
      <c r="G6837" s="6" t="s">
        <v>88</v>
      </c>
      <c r="H6837" t="s">
        <v>36</v>
      </c>
      <c r="I6837" t="s">
        <v>21</v>
      </c>
      <c r="J6837" t="s">
        <v>73</v>
      </c>
      <c r="K6837">
        <v>32</v>
      </c>
      <c r="L6837">
        <v>19.75</v>
      </c>
      <c r="M6837" t="s">
        <v>956</v>
      </c>
      <c r="N6837">
        <v>19.75</v>
      </c>
      <c r="P6837" cm="1">
        <f t="array" ref="P6837">IF(Q6837&gt;0,INDEX(Q6837:Q18971,MATCH(TRUE,INDEX(Q6837:Q18971="",,),0)-1),"")</f>
        <v>6</v>
      </c>
      <c r="Q6837">
        <v>5</v>
      </c>
      <c r="R6837">
        <f>IF(P6837="","",0)</f>
        <v>0</v>
      </c>
    </row>
    <row r="6838" spans="1:18" x14ac:dyDescent="0.3">
      <c r="A6838" t="s">
        <v>946</v>
      </c>
      <c r="B6838" s="1">
        <v>38894</v>
      </c>
      <c r="C6838" t="s">
        <v>82</v>
      </c>
      <c r="D6838" t="s">
        <v>953</v>
      </c>
      <c r="E6838" t="s">
        <v>954</v>
      </c>
      <c r="G6838" t="s">
        <v>19</v>
      </c>
      <c r="H6838" t="s">
        <v>20</v>
      </c>
      <c r="I6838" t="s">
        <v>45</v>
      </c>
      <c r="J6838" t="s">
        <v>93</v>
      </c>
      <c r="K6838">
        <v>30</v>
      </c>
      <c r="L6838">
        <v>174</v>
      </c>
      <c r="M6838" t="s">
        <v>198</v>
      </c>
      <c r="N6838">
        <v>180</v>
      </c>
      <c r="P6838" cm="1">
        <f t="array" ref="P6838">IF(Q6838&gt;0,INDEX(Q6838:Q18972,MATCH(TRUE,INDEX(Q6838:Q18972="",,),0)-1),"")</f>
        <v>6</v>
      </c>
      <c r="Q6838">
        <v>6</v>
      </c>
      <c r="R6838">
        <f>IF(P6838="","",0)</f>
        <v>0</v>
      </c>
    </row>
    <row r="6839" spans="1:18" x14ac:dyDescent="0.3">
      <c r="A6839" t="s">
        <v>946</v>
      </c>
      <c r="B6839" s="1">
        <v>38894</v>
      </c>
      <c r="C6839" t="s">
        <v>82</v>
      </c>
      <c r="D6839" t="s">
        <v>953</v>
      </c>
      <c r="E6839" t="s">
        <v>954</v>
      </c>
      <c r="G6839" t="s">
        <v>19</v>
      </c>
      <c r="H6839" t="s">
        <v>85</v>
      </c>
      <c r="I6839" t="s">
        <v>21</v>
      </c>
      <c r="J6839" t="s">
        <v>73</v>
      </c>
      <c r="K6839">
        <v>94</v>
      </c>
      <c r="L6839">
        <v>12.8</v>
      </c>
      <c r="M6839" t="s">
        <v>198</v>
      </c>
      <c r="N6839">
        <v>15</v>
      </c>
      <c r="P6839" cm="1">
        <f t="array" ref="P6839">IF(Q6839&gt;0,INDEX(Q6839:Q18973,MATCH(TRUE,INDEX(Q6839:Q18973="",,),0)-1),"")</f>
        <v>6</v>
      </c>
      <c r="Q6839">
        <v>6</v>
      </c>
      <c r="R6839">
        <f>IF(P6839="","",0)</f>
        <v>0</v>
      </c>
    </row>
    <row r="6840" spans="1:18" x14ac:dyDescent="0.3">
      <c r="A6840" t="s">
        <v>946</v>
      </c>
      <c r="B6840" s="1">
        <v>38894</v>
      </c>
      <c r="C6840" t="s">
        <v>82</v>
      </c>
      <c r="D6840" t="s">
        <v>953</v>
      </c>
      <c r="E6840" t="s">
        <v>954</v>
      </c>
      <c r="G6840" t="s">
        <v>19</v>
      </c>
      <c r="H6840" t="s">
        <v>20</v>
      </c>
      <c r="I6840" t="s">
        <v>21</v>
      </c>
      <c r="J6840" t="s">
        <v>73</v>
      </c>
      <c r="K6840">
        <v>312</v>
      </c>
      <c r="L6840">
        <v>10.199999999999999</v>
      </c>
      <c r="M6840" t="s">
        <v>198</v>
      </c>
      <c r="N6840">
        <v>13.2</v>
      </c>
      <c r="P6840" cm="1">
        <f t="array" ref="P6840">IF(Q6840&gt;0,INDEX(Q6840:Q18974,MATCH(TRUE,INDEX(Q6840:Q18974="",,),0)-1),"")</f>
        <v>6</v>
      </c>
      <c r="Q6840">
        <v>6</v>
      </c>
      <c r="R6840">
        <f>IF(P6840="","",0)</f>
        <v>0</v>
      </c>
    </row>
    <row r="6841" spans="1:18" x14ac:dyDescent="0.3">
      <c r="A6841" t="s">
        <v>946</v>
      </c>
      <c r="B6841" s="1">
        <v>38894</v>
      </c>
      <c r="C6841" t="s">
        <v>82</v>
      </c>
      <c r="D6841" t="s">
        <v>953</v>
      </c>
      <c r="E6841" t="s">
        <v>954</v>
      </c>
      <c r="G6841" s="6" t="s">
        <v>88</v>
      </c>
      <c r="H6841" t="s">
        <v>36</v>
      </c>
      <c r="I6841" t="s">
        <v>21</v>
      </c>
      <c r="J6841" t="s">
        <v>73</v>
      </c>
      <c r="K6841">
        <v>32</v>
      </c>
      <c r="L6841">
        <v>19.75</v>
      </c>
      <c r="M6841" t="s">
        <v>198</v>
      </c>
      <c r="N6841">
        <v>19.75</v>
      </c>
      <c r="P6841" cm="1">
        <f t="array" ref="P6841">IF(Q6841&gt;0,INDEX(Q6841:Q18975,MATCH(TRUE,INDEX(Q6841:Q18975="",,),0)-1),"")</f>
        <v>6</v>
      </c>
      <c r="Q6841">
        <v>6</v>
      </c>
      <c r="R6841">
        <f>IF(P6841="","",0)</f>
        <v>0</v>
      </c>
    </row>
    <row r="6842" spans="1:18" x14ac:dyDescent="0.3">
      <c r="P6842" t="str" cm="1">
        <f t="array" ref="P6842">IF(Q6842&gt;0,INDEX(Q6842:Q18976,MATCH(TRUE,INDEX(Q6842:Q18976="",,),0)-1),"")</f>
        <v/>
      </c>
      <c r="R6842" t="str">
        <f>IF(P6842="","",0)</f>
        <v/>
      </c>
    </row>
    <row r="6843" spans="1:18" x14ac:dyDescent="0.3">
      <c r="A6843" t="s">
        <v>946</v>
      </c>
      <c r="B6843" s="1">
        <v>38894</v>
      </c>
      <c r="C6843" t="s">
        <v>82</v>
      </c>
      <c r="D6843" t="s">
        <v>957</v>
      </c>
      <c r="E6843" t="s">
        <v>958</v>
      </c>
      <c r="G6843" t="s">
        <v>19</v>
      </c>
      <c r="H6843" t="s">
        <v>92</v>
      </c>
      <c r="I6843" t="s">
        <v>45</v>
      </c>
      <c r="J6843" t="s">
        <v>93</v>
      </c>
      <c r="K6843">
        <v>137</v>
      </c>
      <c r="L6843">
        <v>382</v>
      </c>
      <c r="M6843" t="s">
        <v>198</v>
      </c>
      <c r="N6843">
        <v>385</v>
      </c>
      <c r="O6843" t="s">
        <v>24</v>
      </c>
      <c r="P6843" cm="1">
        <f t="array" ref="P6843">IF(Q6843&gt;0,INDEX(Q6843:Q18977,MATCH(TRUE,INDEX(Q6843:Q18977="",,),0)-1),"")</f>
        <v>1</v>
      </c>
      <c r="Q6843">
        <v>1</v>
      </c>
      <c r="R6843">
        <f>IF(P6843="","",0)</f>
        <v>0</v>
      </c>
    </row>
    <row r="6844" spans="1:18" x14ac:dyDescent="0.3">
      <c r="A6844" t="s">
        <v>946</v>
      </c>
      <c r="B6844" s="1">
        <v>38894</v>
      </c>
      <c r="C6844" t="s">
        <v>82</v>
      </c>
      <c r="D6844" t="s">
        <v>957</v>
      </c>
      <c r="E6844" t="s">
        <v>958</v>
      </c>
      <c r="G6844" t="s">
        <v>19</v>
      </c>
      <c r="H6844" t="s">
        <v>92</v>
      </c>
      <c r="I6844" t="s">
        <v>21</v>
      </c>
      <c r="J6844" t="s">
        <v>73</v>
      </c>
      <c r="K6844">
        <v>466</v>
      </c>
      <c r="L6844">
        <v>13.55</v>
      </c>
      <c r="M6844" t="s">
        <v>198</v>
      </c>
      <c r="N6844">
        <v>14.1</v>
      </c>
      <c r="O6844" t="s">
        <v>24</v>
      </c>
      <c r="P6844" cm="1">
        <f t="array" ref="P6844">IF(Q6844&gt;0,INDEX(Q6844:Q18978,MATCH(TRUE,INDEX(Q6844:Q18978="",,),0)-1),"")</f>
        <v>1</v>
      </c>
      <c r="Q6844">
        <v>1</v>
      </c>
      <c r="R6844">
        <f>IF(P6844="","",0)</f>
        <v>0</v>
      </c>
    </row>
    <row r="6845" spans="1:18" x14ac:dyDescent="0.3">
      <c r="A6845" t="s">
        <v>946</v>
      </c>
      <c r="B6845" s="1">
        <v>38894</v>
      </c>
      <c r="C6845" t="s">
        <v>82</v>
      </c>
      <c r="D6845" t="s">
        <v>957</v>
      </c>
      <c r="E6845" t="s">
        <v>958</v>
      </c>
      <c r="G6845" s="6" t="s">
        <v>88</v>
      </c>
      <c r="H6845" t="s">
        <v>199</v>
      </c>
      <c r="I6845" t="s">
        <v>45</v>
      </c>
      <c r="J6845" t="s">
        <v>93</v>
      </c>
      <c r="K6845">
        <v>35</v>
      </c>
      <c r="L6845">
        <v>77</v>
      </c>
      <c r="M6845" t="s">
        <v>198</v>
      </c>
      <c r="N6845">
        <v>77</v>
      </c>
      <c r="O6845" t="s">
        <v>24</v>
      </c>
      <c r="P6845" cm="1">
        <f t="array" ref="P6845">IF(Q6845&gt;0,INDEX(Q6845:Q18979,MATCH(TRUE,INDEX(Q6845:Q18979="",,),0)-1),"")</f>
        <v>1</v>
      </c>
      <c r="Q6845">
        <v>1</v>
      </c>
      <c r="R6845">
        <f>IF(P6845="","",0)</f>
        <v>0</v>
      </c>
    </row>
    <row r="6846" spans="1:18" x14ac:dyDescent="0.3">
      <c r="A6846" t="s">
        <v>946</v>
      </c>
      <c r="B6846" s="1">
        <v>38894</v>
      </c>
      <c r="C6846" t="s">
        <v>82</v>
      </c>
      <c r="D6846" t="s">
        <v>957</v>
      </c>
      <c r="E6846" t="s">
        <v>958</v>
      </c>
      <c r="G6846" s="6" t="s">
        <v>88</v>
      </c>
      <c r="H6846" t="s">
        <v>85</v>
      </c>
      <c r="I6846" t="s">
        <v>21</v>
      </c>
      <c r="J6846" t="s">
        <v>73</v>
      </c>
      <c r="K6846">
        <v>82</v>
      </c>
      <c r="L6846">
        <v>11.5</v>
      </c>
      <c r="M6846" t="s">
        <v>198</v>
      </c>
      <c r="N6846">
        <v>11.5</v>
      </c>
      <c r="O6846" t="s">
        <v>24</v>
      </c>
      <c r="P6846" cm="1">
        <f t="array" ref="P6846">IF(Q6846&gt;0,INDEX(Q6846:Q18980,MATCH(TRUE,INDEX(Q6846:Q18980="",,),0)-1),"")</f>
        <v>1</v>
      </c>
      <c r="Q6846">
        <v>1</v>
      </c>
      <c r="R6846">
        <f>IF(P6846="","",0)</f>
        <v>0</v>
      </c>
    </row>
    <row r="6847" spans="1:18" x14ac:dyDescent="0.3">
      <c r="A6847" t="s">
        <v>946</v>
      </c>
      <c r="B6847" s="1">
        <v>38894</v>
      </c>
      <c r="C6847" t="s">
        <v>82</v>
      </c>
      <c r="D6847" t="s">
        <v>957</v>
      </c>
      <c r="E6847" t="s">
        <v>958</v>
      </c>
      <c r="G6847" s="6" t="s">
        <v>88</v>
      </c>
      <c r="H6847" t="s">
        <v>199</v>
      </c>
      <c r="I6847" t="s">
        <v>21</v>
      </c>
      <c r="J6847" t="s">
        <v>73</v>
      </c>
      <c r="K6847">
        <v>204</v>
      </c>
      <c r="L6847">
        <v>11</v>
      </c>
      <c r="M6847" t="s">
        <v>198</v>
      </c>
      <c r="N6847">
        <v>11</v>
      </c>
      <c r="O6847" t="s">
        <v>24</v>
      </c>
      <c r="P6847" cm="1">
        <f t="array" ref="P6847">IF(Q6847&gt;0,INDEX(Q6847:Q18981,MATCH(TRUE,INDEX(Q6847:Q18981="",,),0)-1),"")</f>
        <v>1</v>
      </c>
      <c r="Q6847">
        <v>1</v>
      </c>
      <c r="R6847">
        <f>IF(P6847="","",0)</f>
        <v>0</v>
      </c>
    </row>
    <row r="6848" spans="1:18" x14ac:dyDescent="0.3">
      <c r="A6848" t="s">
        <v>946</v>
      </c>
      <c r="B6848" s="1">
        <v>38894</v>
      </c>
      <c r="C6848" t="s">
        <v>82</v>
      </c>
      <c r="D6848" t="s">
        <v>957</v>
      </c>
      <c r="E6848" t="s">
        <v>958</v>
      </c>
      <c r="G6848" s="6" t="s">
        <v>88</v>
      </c>
      <c r="H6848" t="s">
        <v>95</v>
      </c>
      <c r="I6848" t="s">
        <v>21</v>
      </c>
      <c r="J6848" t="s">
        <v>73</v>
      </c>
      <c r="K6848">
        <v>22</v>
      </c>
      <c r="L6848">
        <v>19.25</v>
      </c>
      <c r="M6848" t="s">
        <v>198</v>
      </c>
      <c r="N6848">
        <v>19.25</v>
      </c>
      <c r="O6848" t="s">
        <v>24</v>
      </c>
      <c r="P6848" cm="1">
        <f t="array" ref="P6848">IF(Q6848&gt;0,INDEX(Q6848:Q18982,MATCH(TRUE,INDEX(Q6848:Q18982="",,),0)-1),"")</f>
        <v>1</v>
      </c>
      <c r="Q6848">
        <v>1</v>
      </c>
      <c r="R6848">
        <f>IF(P6848="","",0)</f>
        <v>0</v>
      </c>
    </row>
    <row r="6849" spans="1:18" x14ac:dyDescent="0.3">
      <c r="A6849" t="s">
        <v>946</v>
      </c>
      <c r="B6849" s="1">
        <v>38894</v>
      </c>
      <c r="C6849" t="s">
        <v>82</v>
      </c>
      <c r="D6849" t="s">
        <v>957</v>
      </c>
      <c r="E6849" t="s">
        <v>958</v>
      </c>
      <c r="G6849" s="6" t="s">
        <v>88</v>
      </c>
      <c r="H6849" t="s">
        <v>87</v>
      </c>
      <c r="I6849" t="s">
        <v>21</v>
      </c>
      <c r="J6849" t="s">
        <v>73</v>
      </c>
      <c r="K6849">
        <v>63</v>
      </c>
      <c r="L6849">
        <v>16.399999999999999</v>
      </c>
      <c r="M6849" t="s">
        <v>198</v>
      </c>
      <c r="N6849">
        <v>16.399999999999999</v>
      </c>
      <c r="O6849" t="s">
        <v>24</v>
      </c>
      <c r="P6849" cm="1">
        <f t="array" ref="P6849">IF(Q6849&gt;0,INDEX(Q6849:Q18983,MATCH(TRUE,INDEX(Q6849:Q18983="",,),0)-1),"")</f>
        <v>1</v>
      </c>
      <c r="Q6849">
        <v>1</v>
      </c>
      <c r="R6849">
        <f>IF(P6849="","",0)</f>
        <v>0</v>
      </c>
    </row>
    <row r="6850" spans="1:18" x14ac:dyDescent="0.3">
      <c r="P6850" t="str" cm="1">
        <f t="array" ref="P6850">IF(Q6850&gt;0,INDEX(Q6850:Q18984,MATCH(TRUE,INDEX(Q6850:Q18984="",,),0)-1),"")</f>
        <v/>
      </c>
      <c r="R6850" t="str">
        <f>IF(P6850="","",0)</f>
        <v/>
      </c>
    </row>
    <row r="6851" spans="1:18" x14ac:dyDescent="0.3">
      <c r="A6851" s="3" t="s">
        <v>946</v>
      </c>
      <c r="B6851" s="4">
        <v>38894</v>
      </c>
      <c r="C6851" s="3" t="s">
        <v>82</v>
      </c>
      <c r="D6851" s="3" t="s">
        <v>959</v>
      </c>
      <c r="E6851" s="3" t="s">
        <v>960</v>
      </c>
      <c r="F6851" s="3" t="s">
        <v>91</v>
      </c>
      <c r="G6851" s="3" t="s">
        <v>19</v>
      </c>
      <c r="H6851" s="3" t="s">
        <v>102</v>
      </c>
      <c r="I6851" s="3" t="s">
        <v>45</v>
      </c>
      <c r="J6851" s="3" t="s">
        <v>93</v>
      </c>
      <c r="K6851" s="3">
        <v>17.7</v>
      </c>
      <c r="L6851" s="3">
        <v>607</v>
      </c>
      <c r="M6851" s="3" t="s">
        <v>94</v>
      </c>
      <c r="N6851" s="3"/>
      <c r="O6851" s="3"/>
      <c r="P6851" s="3" t="str" cm="1">
        <f t="array" ref="P6851">IF(Q6851&gt;0,INDEX(Q6851:Q18985,MATCH(TRUE,INDEX(Q6851:Q18985="",,),0)-1),"")</f>
        <v/>
      </c>
      <c r="Q6851" s="3"/>
      <c r="R6851">
        <v>0</v>
      </c>
    </row>
    <row r="6852" spans="1:18" x14ac:dyDescent="0.3">
      <c r="A6852" t="s">
        <v>946</v>
      </c>
      <c r="B6852" s="1">
        <v>38894</v>
      </c>
      <c r="C6852" t="s">
        <v>82</v>
      </c>
      <c r="D6852" t="s">
        <v>959</v>
      </c>
      <c r="E6852" t="s">
        <v>960</v>
      </c>
      <c r="F6852" t="s">
        <v>91</v>
      </c>
      <c r="G6852" t="s">
        <v>19</v>
      </c>
      <c r="H6852" t="s">
        <v>92</v>
      </c>
      <c r="I6852" t="s">
        <v>45</v>
      </c>
      <c r="J6852" t="s">
        <v>93</v>
      </c>
      <c r="K6852">
        <v>11.5</v>
      </c>
      <c r="L6852">
        <v>478</v>
      </c>
      <c r="M6852" t="s">
        <v>94</v>
      </c>
      <c r="P6852" t="str" cm="1">
        <f t="array" ref="P6852">IF(Q6852&gt;0,INDEX(Q6852:Q18986,MATCH(TRUE,INDEX(Q6852:Q18986="",,),0)-1),"")</f>
        <v/>
      </c>
      <c r="R6852">
        <v>0</v>
      </c>
    </row>
    <row r="6853" spans="1:18" x14ac:dyDescent="0.3">
      <c r="A6853" t="s">
        <v>946</v>
      </c>
      <c r="B6853" s="1">
        <v>38894</v>
      </c>
      <c r="C6853" t="s">
        <v>82</v>
      </c>
      <c r="D6853" t="s">
        <v>959</v>
      </c>
      <c r="E6853" t="s">
        <v>960</v>
      </c>
      <c r="F6853" t="s">
        <v>91</v>
      </c>
      <c r="G6853" t="s">
        <v>19</v>
      </c>
      <c r="H6853" t="s">
        <v>87</v>
      </c>
      <c r="I6853" t="s">
        <v>45</v>
      </c>
      <c r="J6853" t="s">
        <v>93</v>
      </c>
      <c r="K6853">
        <v>41</v>
      </c>
      <c r="L6853">
        <v>81</v>
      </c>
      <c r="M6853" t="s">
        <v>94</v>
      </c>
      <c r="P6853" t="str" cm="1">
        <f t="array" ref="P6853">IF(Q6853&gt;0,INDEX(Q6853:Q18987,MATCH(TRUE,INDEX(Q6853:Q18987="",,),0)-1),"")</f>
        <v/>
      </c>
      <c r="R6853">
        <v>0</v>
      </c>
    </row>
    <row r="6854" spans="1:18" x14ac:dyDescent="0.3">
      <c r="A6854" t="s">
        <v>946</v>
      </c>
      <c r="B6854" s="1">
        <v>38894</v>
      </c>
      <c r="C6854" t="s">
        <v>82</v>
      </c>
      <c r="D6854" t="s">
        <v>959</v>
      </c>
      <c r="E6854" t="s">
        <v>960</v>
      </c>
      <c r="F6854" t="s">
        <v>91</v>
      </c>
      <c r="G6854" t="s">
        <v>19</v>
      </c>
      <c r="H6854" t="s">
        <v>87</v>
      </c>
      <c r="I6854" t="s">
        <v>21</v>
      </c>
      <c r="J6854" t="s">
        <v>73</v>
      </c>
      <c r="K6854">
        <v>215</v>
      </c>
      <c r="L6854">
        <v>23.6</v>
      </c>
      <c r="M6854" t="s">
        <v>94</v>
      </c>
      <c r="P6854" t="str" cm="1">
        <f t="array" ref="P6854">IF(Q6854&gt;0,INDEX(Q6854:Q18988,MATCH(TRUE,INDEX(Q6854:Q18988="",,),0)-1),"")</f>
        <v/>
      </c>
      <c r="R6854">
        <v>0</v>
      </c>
    </row>
    <row r="6855" spans="1:18" x14ac:dyDescent="0.3">
      <c r="A6855" t="s">
        <v>946</v>
      </c>
      <c r="B6855" s="1">
        <v>38894</v>
      </c>
      <c r="C6855" t="s">
        <v>82</v>
      </c>
      <c r="D6855" t="s">
        <v>959</v>
      </c>
      <c r="E6855" t="s">
        <v>960</v>
      </c>
      <c r="F6855" t="s">
        <v>91</v>
      </c>
      <c r="G6855" s="6" t="s">
        <v>88</v>
      </c>
      <c r="H6855" t="s">
        <v>72</v>
      </c>
      <c r="I6855" t="s">
        <v>45</v>
      </c>
      <c r="J6855" t="s">
        <v>93</v>
      </c>
      <c r="K6855">
        <v>4.2</v>
      </c>
      <c r="L6855">
        <v>158</v>
      </c>
      <c r="M6855" t="s">
        <v>94</v>
      </c>
      <c r="P6855" t="str" cm="1">
        <f t="array" ref="P6855">IF(Q6855&gt;0,INDEX(Q6855:Q18989,MATCH(TRUE,INDEX(Q6855:Q18989="",,),0)-1),"")</f>
        <v/>
      </c>
      <c r="R6855">
        <v>0</v>
      </c>
    </row>
    <row r="6856" spans="1:18" x14ac:dyDescent="0.3">
      <c r="A6856" t="s">
        <v>946</v>
      </c>
      <c r="B6856" s="1">
        <v>38894</v>
      </c>
      <c r="C6856" t="s">
        <v>82</v>
      </c>
      <c r="D6856" t="s">
        <v>959</v>
      </c>
      <c r="E6856" t="s">
        <v>960</v>
      </c>
      <c r="F6856" t="s">
        <v>91</v>
      </c>
      <c r="G6856" s="6" t="s">
        <v>88</v>
      </c>
      <c r="H6856" t="s">
        <v>102</v>
      </c>
      <c r="I6856" t="s">
        <v>21</v>
      </c>
      <c r="J6856" t="s">
        <v>73</v>
      </c>
      <c r="K6856">
        <v>42</v>
      </c>
      <c r="L6856">
        <v>8.0500000000000007</v>
      </c>
      <c r="M6856" t="s">
        <v>94</v>
      </c>
      <c r="P6856" t="str" cm="1">
        <f t="array" ref="P6856">IF(Q6856&gt;0,INDEX(Q6856:Q18990,MATCH(TRUE,INDEX(Q6856:Q18990="",,),0)-1),"")</f>
        <v/>
      </c>
      <c r="R6856">
        <v>0</v>
      </c>
    </row>
    <row r="6857" spans="1:18" x14ac:dyDescent="0.3">
      <c r="A6857" t="s">
        <v>946</v>
      </c>
      <c r="B6857" s="1">
        <v>38894</v>
      </c>
      <c r="C6857" t="s">
        <v>82</v>
      </c>
      <c r="D6857" t="s">
        <v>959</v>
      </c>
      <c r="E6857" t="s">
        <v>960</v>
      </c>
      <c r="F6857" t="s">
        <v>91</v>
      </c>
      <c r="G6857" s="6" t="s">
        <v>88</v>
      </c>
      <c r="H6857" t="s">
        <v>72</v>
      </c>
      <c r="I6857" t="s">
        <v>21</v>
      </c>
      <c r="J6857" t="s">
        <v>73</v>
      </c>
      <c r="K6857">
        <v>83</v>
      </c>
      <c r="L6857">
        <v>12.1</v>
      </c>
      <c r="M6857" t="s">
        <v>94</v>
      </c>
      <c r="P6857" t="str" cm="1">
        <f t="array" ref="P6857">IF(Q6857&gt;0,INDEX(Q6857:Q18991,MATCH(TRUE,INDEX(Q6857:Q18991="",,),0)-1),"")</f>
        <v/>
      </c>
      <c r="R6857">
        <v>0</v>
      </c>
    </row>
    <row r="6858" spans="1:18" x14ac:dyDescent="0.3">
      <c r="P6858" t="str" cm="1">
        <f t="array" ref="P6858">IF(Q6858&gt;0,INDEX(Q6858:Q18992,MATCH(TRUE,INDEX(Q6858:Q18992="",,),0)-1),"")</f>
        <v/>
      </c>
      <c r="R6858" t="str">
        <f>IF(P6858="","",0)</f>
        <v/>
      </c>
    </row>
    <row r="6859" spans="1:18" x14ac:dyDescent="0.3">
      <c r="A6859" t="s">
        <v>946</v>
      </c>
      <c r="B6859" s="1">
        <v>38978</v>
      </c>
      <c r="C6859" t="s">
        <v>82</v>
      </c>
      <c r="D6859" t="s">
        <v>961</v>
      </c>
      <c r="E6859" t="s">
        <v>962</v>
      </c>
      <c r="G6859" t="s">
        <v>19</v>
      </c>
      <c r="H6859" t="s">
        <v>102</v>
      </c>
      <c r="I6859" t="s">
        <v>45</v>
      </c>
      <c r="J6859" t="s">
        <v>93</v>
      </c>
      <c r="K6859">
        <v>24.2</v>
      </c>
      <c r="L6859">
        <v>519.5</v>
      </c>
      <c r="M6859" t="s">
        <v>721</v>
      </c>
      <c r="N6859">
        <v>520</v>
      </c>
      <c r="O6859" t="s">
        <v>24</v>
      </c>
      <c r="P6859" cm="1">
        <f t="array" ref="P6859">IF(Q6859&gt;0,INDEX(Q6859:Q18993,MATCH(TRUE,INDEX(Q6859:Q18993="",,),0)-1),"")</f>
        <v>1</v>
      </c>
      <c r="Q6859">
        <v>1</v>
      </c>
      <c r="R6859">
        <f>IF(P6859="","",0)</f>
        <v>0</v>
      </c>
    </row>
    <row r="6860" spans="1:18" x14ac:dyDescent="0.3">
      <c r="A6860" t="s">
        <v>946</v>
      </c>
      <c r="B6860" s="1">
        <v>38978</v>
      </c>
      <c r="C6860" t="s">
        <v>82</v>
      </c>
      <c r="D6860" t="s">
        <v>961</v>
      </c>
      <c r="E6860" t="s">
        <v>962</v>
      </c>
      <c r="G6860" t="s">
        <v>19</v>
      </c>
      <c r="H6860" t="s">
        <v>85</v>
      </c>
      <c r="I6860" t="s">
        <v>45</v>
      </c>
      <c r="J6860" t="s">
        <v>93</v>
      </c>
      <c r="K6860">
        <v>22.5</v>
      </c>
      <c r="L6860">
        <v>138</v>
      </c>
      <c r="M6860" t="s">
        <v>721</v>
      </c>
      <c r="N6860">
        <v>152</v>
      </c>
      <c r="O6860" t="s">
        <v>24</v>
      </c>
      <c r="P6860" cm="1">
        <f t="array" ref="P6860">IF(Q6860&gt;0,INDEX(Q6860:Q18994,MATCH(TRUE,INDEX(Q6860:Q18994="",,),0)-1),"")</f>
        <v>1</v>
      </c>
      <c r="Q6860">
        <v>1</v>
      </c>
      <c r="R6860">
        <f>IF(P6860="","",0)</f>
        <v>0</v>
      </c>
    </row>
    <row r="6861" spans="1:18" x14ac:dyDescent="0.3">
      <c r="A6861" t="s">
        <v>946</v>
      </c>
      <c r="B6861" s="1">
        <v>38978</v>
      </c>
      <c r="C6861" t="s">
        <v>82</v>
      </c>
      <c r="D6861" t="s">
        <v>961</v>
      </c>
      <c r="E6861" t="s">
        <v>962</v>
      </c>
      <c r="G6861" t="s">
        <v>19</v>
      </c>
      <c r="H6861" t="s">
        <v>72</v>
      </c>
      <c r="I6861" t="s">
        <v>21</v>
      </c>
      <c r="J6861" t="s">
        <v>73</v>
      </c>
      <c r="K6861">
        <v>364</v>
      </c>
      <c r="L6861">
        <v>9</v>
      </c>
      <c r="M6861" t="s">
        <v>721</v>
      </c>
      <c r="N6861">
        <v>9</v>
      </c>
      <c r="O6861" t="s">
        <v>24</v>
      </c>
      <c r="P6861" cm="1">
        <f t="array" ref="P6861">IF(Q6861&gt;0,INDEX(Q6861:Q18995,MATCH(TRUE,INDEX(Q6861:Q18995="",,),0)-1),"")</f>
        <v>1</v>
      </c>
      <c r="Q6861">
        <v>1</v>
      </c>
      <c r="R6861">
        <f>IF(P6861="","",0)</f>
        <v>0</v>
      </c>
    </row>
    <row r="6862" spans="1:18" x14ac:dyDescent="0.3">
      <c r="A6862" t="s">
        <v>946</v>
      </c>
      <c r="B6862" s="1">
        <v>38978</v>
      </c>
      <c r="C6862" t="s">
        <v>82</v>
      </c>
      <c r="D6862" t="s">
        <v>961</v>
      </c>
      <c r="E6862" t="s">
        <v>962</v>
      </c>
      <c r="G6862" s="6" t="s">
        <v>88</v>
      </c>
      <c r="H6862" t="s">
        <v>100</v>
      </c>
      <c r="I6862" t="s">
        <v>45</v>
      </c>
      <c r="J6862" t="s">
        <v>93</v>
      </c>
      <c r="K6862">
        <v>9.6999999999999993</v>
      </c>
      <c r="L6862">
        <v>85</v>
      </c>
      <c r="M6862" t="s">
        <v>721</v>
      </c>
      <c r="N6862">
        <v>85</v>
      </c>
      <c r="O6862" t="s">
        <v>24</v>
      </c>
      <c r="P6862" cm="1">
        <f t="array" ref="P6862">IF(Q6862&gt;0,INDEX(Q6862:Q18996,MATCH(TRUE,INDEX(Q6862:Q18996="",,),0)-1),"")</f>
        <v>1</v>
      </c>
      <c r="Q6862">
        <v>1</v>
      </c>
      <c r="R6862">
        <f>IF(P6862="","",0)</f>
        <v>0</v>
      </c>
    </row>
    <row r="6863" spans="1:18" x14ac:dyDescent="0.3">
      <c r="A6863" t="s">
        <v>946</v>
      </c>
      <c r="B6863" s="1">
        <v>38978</v>
      </c>
      <c r="C6863" t="s">
        <v>82</v>
      </c>
      <c r="D6863" t="s">
        <v>961</v>
      </c>
      <c r="E6863" t="s">
        <v>962</v>
      </c>
      <c r="G6863" s="6" t="s">
        <v>88</v>
      </c>
      <c r="H6863" t="s">
        <v>36</v>
      </c>
      <c r="I6863" t="s">
        <v>45</v>
      </c>
      <c r="J6863" t="s">
        <v>93</v>
      </c>
      <c r="K6863">
        <v>9.1999999999999993</v>
      </c>
      <c r="L6863">
        <v>90</v>
      </c>
      <c r="M6863" t="s">
        <v>721</v>
      </c>
      <c r="N6863">
        <v>90</v>
      </c>
      <c r="O6863" t="s">
        <v>24</v>
      </c>
      <c r="P6863" cm="1">
        <f t="array" ref="P6863">IF(Q6863&gt;0,INDEX(Q6863:Q18997,MATCH(TRUE,INDEX(Q6863:Q18997="",,),0)-1),"")</f>
        <v>1</v>
      </c>
      <c r="Q6863">
        <v>1</v>
      </c>
      <c r="R6863">
        <f>IF(P6863="","",0)</f>
        <v>0</v>
      </c>
    </row>
    <row r="6864" spans="1:18" x14ac:dyDescent="0.3">
      <c r="A6864" t="s">
        <v>946</v>
      </c>
      <c r="B6864" s="1">
        <v>38978</v>
      </c>
      <c r="C6864" t="s">
        <v>82</v>
      </c>
      <c r="D6864" t="s">
        <v>961</v>
      </c>
      <c r="E6864" t="s">
        <v>962</v>
      </c>
      <c r="G6864" s="6" t="s">
        <v>88</v>
      </c>
      <c r="H6864" t="s">
        <v>72</v>
      </c>
      <c r="I6864" t="s">
        <v>45</v>
      </c>
      <c r="J6864" t="s">
        <v>93</v>
      </c>
      <c r="K6864">
        <v>1.4</v>
      </c>
      <c r="L6864">
        <v>287</v>
      </c>
      <c r="M6864" t="s">
        <v>721</v>
      </c>
      <c r="N6864">
        <v>287</v>
      </c>
      <c r="O6864" t="s">
        <v>24</v>
      </c>
      <c r="P6864" cm="1">
        <f t="array" ref="P6864">IF(Q6864&gt;0,INDEX(Q6864:Q18998,MATCH(TRUE,INDEX(Q6864:Q18998="",,),0)-1),"")</f>
        <v>1</v>
      </c>
      <c r="Q6864">
        <v>1</v>
      </c>
      <c r="R6864">
        <f>IF(P6864="","",0)</f>
        <v>0</v>
      </c>
    </row>
    <row r="6865" spans="1:18" x14ac:dyDescent="0.3">
      <c r="A6865" t="s">
        <v>946</v>
      </c>
      <c r="B6865" s="1">
        <v>38978</v>
      </c>
      <c r="C6865" t="s">
        <v>82</v>
      </c>
      <c r="D6865" t="s">
        <v>961</v>
      </c>
      <c r="E6865" t="s">
        <v>962</v>
      </c>
      <c r="G6865" s="6" t="s">
        <v>88</v>
      </c>
      <c r="H6865" t="s">
        <v>100</v>
      </c>
      <c r="I6865" t="s">
        <v>21</v>
      </c>
      <c r="J6865" t="s">
        <v>73</v>
      </c>
      <c r="K6865">
        <v>71</v>
      </c>
      <c r="L6865">
        <v>9</v>
      </c>
      <c r="M6865" t="s">
        <v>721</v>
      </c>
      <c r="N6865">
        <v>9</v>
      </c>
      <c r="O6865" t="s">
        <v>24</v>
      </c>
      <c r="P6865" cm="1">
        <f t="array" ref="P6865">IF(Q6865&gt;0,INDEX(Q6865:Q18999,MATCH(TRUE,INDEX(Q6865:Q18999="",,),0)-1),"")</f>
        <v>1</v>
      </c>
      <c r="Q6865">
        <v>1</v>
      </c>
      <c r="R6865">
        <f>IF(P6865="","",0)</f>
        <v>0</v>
      </c>
    </row>
    <row r="6866" spans="1:18" x14ac:dyDescent="0.3">
      <c r="A6866" t="s">
        <v>946</v>
      </c>
      <c r="B6866" s="1">
        <v>38978</v>
      </c>
      <c r="C6866" t="s">
        <v>82</v>
      </c>
      <c r="D6866" t="s">
        <v>961</v>
      </c>
      <c r="E6866" t="s">
        <v>962</v>
      </c>
      <c r="G6866" s="6" t="s">
        <v>88</v>
      </c>
      <c r="H6866" t="s">
        <v>36</v>
      </c>
      <c r="I6866" t="s">
        <v>21</v>
      </c>
      <c r="J6866" t="s">
        <v>73</v>
      </c>
      <c r="K6866">
        <v>15</v>
      </c>
      <c r="L6866">
        <v>22</v>
      </c>
      <c r="M6866" t="s">
        <v>721</v>
      </c>
      <c r="N6866">
        <v>22</v>
      </c>
      <c r="O6866" t="s">
        <v>24</v>
      </c>
      <c r="P6866" cm="1">
        <f t="array" ref="P6866">IF(Q6866&gt;0,INDEX(Q6866:Q19000,MATCH(TRUE,INDEX(Q6866:Q19000="",,),0)-1),"")</f>
        <v>1</v>
      </c>
      <c r="Q6866">
        <v>1</v>
      </c>
      <c r="R6866">
        <f>IF(P6866="","",0)</f>
        <v>0</v>
      </c>
    </row>
    <row r="6867" spans="1:18" x14ac:dyDescent="0.3">
      <c r="P6867" t="str" cm="1">
        <f t="array" ref="P6867">IF(Q6867&gt;0,INDEX(Q6867:Q19001,MATCH(TRUE,INDEX(Q6867:Q19001="",,),0)-1),"")</f>
        <v/>
      </c>
      <c r="R6867" t="str">
        <f>IF(P6867="","",0)</f>
        <v/>
      </c>
    </row>
    <row r="6868" spans="1:18" x14ac:dyDescent="0.3">
      <c r="A6868" t="s">
        <v>946</v>
      </c>
      <c r="B6868" s="1">
        <v>38978</v>
      </c>
      <c r="C6868" t="s">
        <v>82</v>
      </c>
      <c r="D6868" t="s">
        <v>963</v>
      </c>
      <c r="E6868" t="s">
        <v>964</v>
      </c>
      <c r="G6868" t="s">
        <v>19</v>
      </c>
      <c r="H6868" t="s">
        <v>87</v>
      </c>
      <c r="I6868" t="s">
        <v>45</v>
      </c>
      <c r="J6868" t="s">
        <v>93</v>
      </c>
      <c r="K6868">
        <v>8</v>
      </c>
      <c r="L6868">
        <v>67</v>
      </c>
      <c r="M6868" t="s">
        <v>211</v>
      </c>
      <c r="N6868">
        <v>67</v>
      </c>
      <c r="O6868" t="s">
        <v>24</v>
      </c>
      <c r="P6868" cm="1">
        <f t="array" ref="P6868">IF(Q6868&gt;0,INDEX(Q6868:Q19002,MATCH(TRUE,INDEX(Q6868:Q19002="",,),0)-1),"")</f>
        <v>1</v>
      </c>
      <c r="Q6868">
        <v>1</v>
      </c>
      <c r="R6868">
        <f>IF(P6868="","",0)</f>
        <v>0</v>
      </c>
    </row>
    <row r="6869" spans="1:18" x14ac:dyDescent="0.3">
      <c r="A6869" t="s">
        <v>946</v>
      </c>
      <c r="B6869" s="1">
        <v>38978</v>
      </c>
      <c r="C6869" t="s">
        <v>82</v>
      </c>
      <c r="D6869" t="s">
        <v>963</v>
      </c>
      <c r="E6869" t="s">
        <v>964</v>
      </c>
      <c r="G6869" t="s">
        <v>19</v>
      </c>
      <c r="H6869" t="s">
        <v>87</v>
      </c>
      <c r="I6869" t="s">
        <v>21</v>
      </c>
      <c r="J6869" t="s">
        <v>73</v>
      </c>
      <c r="K6869">
        <v>76</v>
      </c>
      <c r="L6869">
        <v>19.350000000000001</v>
      </c>
      <c r="M6869" t="s">
        <v>211</v>
      </c>
      <c r="N6869">
        <v>19.350000000000001</v>
      </c>
      <c r="O6869" t="s">
        <v>24</v>
      </c>
      <c r="P6869" cm="1">
        <f t="array" ref="P6869">IF(Q6869&gt;0,INDEX(Q6869:Q19003,MATCH(TRUE,INDEX(Q6869:Q19003="",,),0)-1),"")</f>
        <v>1</v>
      </c>
      <c r="Q6869">
        <v>1</v>
      </c>
      <c r="R6869">
        <f>IF(P6869="","",0)</f>
        <v>0</v>
      </c>
    </row>
    <row r="6870" spans="1:18" x14ac:dyDescent="0.3">
      <c r="A6870" t="s">
        <v>946</v>
      </c>
      <c r="B6870" s="1">
        <v>38978</v>
      </c>
      <c r="C6870" t="s">
        <v>82</v>
      </c>
      <c r="D6870" t="s">
        <v>963</v>
      </c>
      <c r="E6870" t="s">
        <v>964</v>
      </c>
      <c r="G6870" t="s">
        <v>19</v>
      </c>
      <c r="H6870" t="s">
        <v>72</v>
      </c>
      <c r="I6870" t="s">
        <v>21</v>
      </c>
      <c r="J6870" t="s">
        <v>73</v>
      </c>
      <c r="K6870">
        <v>22</v>
      </c>
      <c r="L6870">
        <v>11.15</v>
      </c>
      <c r="M6870" t="s">
        <v>211</v>
      </c>
      <c r="N6870">
        <v>11.15</v>
      </c>
      <c r="O6870" t="s">
        <v>24</v>
      </c>
      <c r="P6870" cm="1">
        <f t="array" ref="P6870">IF(Q6870&gt;0,INDEX(Q6870:Q19004,MATCH(TRUE,INDEX(Q6870:Q19004="",,),0)-1),"")</f>
        <v>1</v>
      </c>
      <c r="Q6870">
        <v>1</v>
      </c>
      <c r="R6870">
        <f>IF(P6870="","",0)</f>
        <v>0</v>
      </c>
    </row>
    <row r="6871" spans="1:18" x14ac:dyDescent="0.3">
      <c r="A6871" t="s">
        <v>946</v>
      </c>
      <c r="B6871" s="1">
        <v>38978</v>
      </c>
      <c r="C6871" t="s">
        <v>82</v>
      </c>
      <c r="D6871" t="s">
        <v>963</v>
      </c>
      <c r="E6871" t="s">
        <v>964</v>
      </c>
      <c r="G6871" s="6" t="s">
        <v>88</v>
      </c>
      <c r="H6871" t="s">
        <v>232</v>
      </c>
      <c r="I6871" t="s">
        <v>21</v>
      </c>
      <c r="J6871" t="s">
        <v>73</v>
      </c>
      <c r="K6871">
        <v>24</v>
      </c>
      <c r="L6871">
        <v>3.65</v>
      </c>
      <c r="M6871" t="s">
        <v>211</v>
      </c>
      <c r="N6871">
        <v>3.65</v>
      </c>
      <c r="O6871" t="s">
        <v>24</v>
      </c>
      <c r="P6871" cm="1">
        <f t="array" ref="P6871">IF(Q6871&gt;0,INDEX(Q6871:Q19005,MATCH(TRUE,INDEX(Q6871:Q19005="",,),0)-1),"")</f>
        <v>1</v>
      </c>
      <c r="Q6871">
        <v>1</v>
      </c>
      <c r="R6871">
        <f>IF(P6871="","",0)</f>
        <v>0</v>
      </c>
    </row>
    <row r="6872" spans="1:18" x14ac:dyDescent="0.3">
      <c r="P6872" t="str" cm="1">
        <f t="array" ref="P6872">IF(Q6872&gt;0,INDEX(Q6872:Q19006,MATCH(TRUE,INDEX(Q6872:Q19006="",,),0)-1),"")</f>
        <v/>
      </c>
      <c r="R6872" t="str">
        <f>IF(P6872="","",0)</f>
        <v/>
      </c>
    </row>
    <row r="6873" spans="1:18" x14ac:dyDescent="0.3">
      <c r="A6873" t="s">
        <v>946</v>
      </c>
      <c r="B6873" s="1">
        <v>38978</v>
      </c>
      <c r="C6873" t="s">
        <v>82</v>
      </c>
      <c r="D6873" t="s">
        <v>965</v>
      </c>
      <c r="E6873" t="s">
        <v>966</v>
      </c>
      <c r="G6873" t="s">
        <v>19</v>
      </c>
      <c r="H6873" t="s">
        <v>41</v>
      </c>
      <c r="I6873" t="s">
        <v>45</v>
      </c>
      <c r="J6873" t="s">
        <v>93</v>
      </c>
      <c r="K6873">
        <v>28</v>
      </c>
      <c r="L6873">
        <v>184</v>
      </c>
      <c r="M6873" t="s">
        <v>108</v>
      </c>
      <c r="N6873">
        <v>225</v>
      </c>
      <c r="O6873" t="s">
        <v>24</v>
      </c>
      <c r="P6873" cm="1">
        <f t="array" ref="P6873">IF(Q6873&gt;0,INDEX(Q6873:Q19007,MATCH(TRUE,INDEX(Q6873:Q19007="",,),0)-1),"")</f>
        <v>5</v>
      </c>
      <c r="Q6873">
        <f>INT((ROW()-6873)/4)+1</f>
        <v>1</v>
      </c>
      <c r="R6873">
        <f>IF(P6873="","",0)</f>
        <v>0</v>
      </c>
    </row>
    <row r="6874" spans="1:18" x14ac:dyDescent="0.3">
      <c r="A6874" t="s">
        <v>946</v>
      </c>
      <c r="B6874" s="1">
        <v>38978</v>
      </c>
      <c r="C6874" t="s">
        <v>82</v>
      </c>
      <c r="D6874" t="s">
        <v>965</v>
      </c>
      <c r="E6874" t="s">
        <v>966</v>
      </c>
      <c r="G6874" t="s">
        <v>19</v>
      </c>
      <c r="H6874" t="s">
        <v>41</v>
      </c>
      <c r="I6874" t="s">
        <v>21</v>
      </c>
      <c r="J6874" t="s">
        <v>73</v>
      </c>
      <c r="K6874">
        <v>1336</v>
      </c>
      <c r="L6874">
        <v>53.35</v>
      </c>
      <c r="M6874" t="s">
        <v>108</v>
      </c>
      <c r="N6874">
        <v>66.959999999999994</v>
      </c>
      <c r="O6874" t="s">
        <v>24</v>
      </c>
      <c r="P6874" cm="1">
        <f t="array" ref="P6874">IF(Q6874&gt;0,INDEX(Q6874:Q19008,MATCH(TRUE,INDEX(Q6874:Q19008="",,),0)-1),"")</f>
        <v>5</v>
      </c>
      <c r="Q6874">
        <f t="shared" ref="Q6874:Q6892" si="159">INT((ROW()-6873)/4)+1</f>
        <v>1</v>
      </c>
      <c r="R6874">
        <f>IF(P6874="","",0)</f>
        <v>0</v>
      </c>
    </row>
    <row r="6875" spans="1:18" x14ac:dyDescent="0.3">
      <c r="A6875" t="s">
        <v>946</v>
      </c>
      <c r="B6875" s="1">
        <v>38978</v>
      </c>
      <c r="C6875" t="s">
        <v>82</v>
      </c>
      <c r="D6875" t="s">
        <v>965</v>
      </c>
      <c r="E6875" t="s">
        <v>966</v>
      </c>
      <c r="G6875" s="6" t="s">
        <v>88</v>
      </c>
      <c r="H6875" t="s">
        <v>67</v>
      </c>
      <c r="I6875" t="s">
        <v>21</v>
      </c>
      <c r="J6875" t="s">
        <v>73</v>
      </c>
      <c r="K6875">
        <v>15</v>
      </c>
      <c r="L6875">
        <v>10.95</v>
      </c>
      <c r="M6875" t="s">
        <v>108</v>
      </c>
      <c r="N6875">
        <v>10.95</v>
      </c>
      <c r="O6875" t="s">
        <v>24</v>
      </c>
      <c r="P6875" cm="1">
        <f t="array" ref="P6875">IF(Q6875&gt;0,INDEX(Q6875:Q19009,MATCH(TRUE,INDEX(Q6875:Q19009="",,),0)-1),"")</f>
        <v>5</v>
      </c>
      <c r="Q6875">
        <f t="shared" si="159"/>
        <v>1</v>
      </c>
      <c r="R6875">
        <f>IF(P6875="","",0)</f>
        <v>0</v>
      </c>
    </row>
    <row r="6876" spans="1:18" x14ac:dyDescent="0.3">
      <c r="A6876" t="s">
        <v>946</v>
      </c>
      <c r="B6876" s="1">
        <v>38978</v>
      </c>
      <c r="C6876" t="s">
        <v>82</v>
      </c>
      <c r="D6876" t="s">
        <v>965</v>
      </c>
      <c r="E6876" t="s">
        <v>966</v>
      </c>
      <c r="G6876" s="6" t="s">
        <v>88</v>
      </c>
      <c r="H6876" t="s">
        <v>95</v>
      </c>
      <c r="I6876" t="s">
        <v>21</v>
      </c>
      <c r="J6876" t="s">
        <v>73</v>
      </c>
      <c r="K6876">
        <v>4</v>
      </c>
      <c r="L6876">
        <v>6.2</v>
      </c>
      <c r="M6876" t="s">
        <v>108</v>
      </c>
      <c r="N6876">
        <v>6.2</v>
      </c>
      <c r="O6876" t="s">
        <v>24</v>
      </c>
      <c r="P6876" cm="1">
        <f t="array" ref="P6876">IF(Q6876&gt;0,INDEX(Q6876:Q19010,MATCH(TRUE,INDEX(Q6876:Q19010="",,),0)-1),"")</f>
        <v>5</v>
      </c>
      <c r="Q6876">
        <f t="shared" si="159"/>
        <v>1</v>
      </c>
      <c r="R6876">
        <f>IF(P6876="","",0)</f>
        <v>0</v>
      </c>
    </row>
    <row r="6877" spans="1:18" x14ac:dyDescent="0.3">
      <c r="A6877" t="s">
        <v>946</v>
      </c>
      <c r="B6877" s="1">
        <v>38978</v>
      </c>
      <c r="C6877" t="s">
        <v>82</v>
      </c>
      <c r="D6877" t="s">
        <v>965</v>
      </c>
      <c r="E6877" t="s">
        <v>966</v>
      </c>
      <c r="G6877" t="s">
        <v>19</v>
      </c>
      <c r="H6877" t="s">
        <v>41</v>
      </c>
      <c r="I6877" t="s">
        <v>45</v>
      </c>
      <c r="J6877" t="s">
        <v>93</v>
      </c>
      <c r="K6877">
        <v>28</v>
      </c>
      <c r="L6877">
        <v>184</v>
      </c>
      <c r="M6877" t="s">
        <v>218</v>
      </c>
      <c r="N6877">
        <v>697.73</v>
      </c>
      <c r="P6877" cm="1">
        <f t="array" ref="P6877">IF(Q6877&gt;0,INDEX(Q6877:Q19011,MATCH(TRUE,INDEX(Q6877:Q19011="",,),0)-1),"")</f>
        <v>5</v>
      </c>
      <c r="Q6877">
        <f t="shared" si="159"/>
        <v>2</v>
      </c>
      <c r="R6877">
        <f>IF(P6877="","",0)</f>
        <v>0</v>
      </c>
    </row>
    <row r="6878" spans="1:18" x14ac:dyDescent="0.3">
      <c r="A6878" t="s">
        <v>946</v>
      </c>
      <c r="B6878" s="1">
        <v>38978</v>
      </c>
      <c r="C6878" t="s">
        <v>82</v>
      </c>
      <c r="D6878" t="s">
        <v>965</v>
      </c>
      <c r="E6878" t="s">
        <v>966</v>
      </c>
      <c r="G6878" t="s">
        <v>19</v>
      </c>
      <c r="H6878" t="s">
        <v>41</v>
      </c>
      <c r="I6878" t="s">
        <v>21</v>
      </c>
      <c r="J6878" t="s">
        <v>73</v>
      </c>
      <c r="K6878">
        <v>1336</v>
      </c>
      <c r="L6878">
        <v>53.35</v>
      </c>
      <c r="M6878" t="s">
        <v>218</v>
      </c>
      <c r="N6878">
        <v>53.35</v>
      </c>
      <c r="P6878" cm="1">
        <f t="array" ref="P6878">IF(Q6878&gt;0,INDEX(Q6878:Q19012,MATCH(TRUE,INDEX(Q6878:Q19012="",,),0)-1),"")</f>
        <v>5</v>
      </c>
      <c r="Q6878">
        <f t="shared" si="159"/>
        <v>2</v>
      </c>
      <c r="R6878">
        <f>IF(P6878="","",0)</f>
        <v>0</v>
      </c>
    </row>
    <row r="6879" spans="1:18" x14ac:dyDescent="0.3">
      <c r="A6879" t="s">
        <v>946</v>
      </c>
      <c r="B6879" s="1">
        <v>38978</v>
      </c>
      <c r="C6879" t="s">
        <v>82</v>
      </c>
      <c r="D6879" t="s">
        <v>965</v>
      </c>
      <c r="E6879" t="s">
        <v>966</v>
      </c>
      <c r="G6879" s="6" t="s">
        <v>88</v>
      </c>
      <c r="H6879" t="s">
        <v>67</v>
      </c>
      <c r="I6879" t="s">
        <v>21</v>
      </c>
      <c r="J6879" t="s">
        <v>73</v>
      </c>
      <c r="K6879">
        <v>15</v>
      </c>
      <c r="L6879">
        <v>10.95</v>
      </c>
      <c r="M6879" t="s">
        <v>218</v>
      </c>
      <c r="N6879">
        <v>10.95</v>
      </c>
      <c r="P6879" cm="1">
        <f t="array" ref="P6879">IF(Q6879&gt;0,INDEX(Q6879:Q19013,MATCH(TRUE,INDEX(Q6879:Q19013="",,),0)-1),"")</f>
        <v>5</v>
      </c>
      <c r="Q6879">
        <f t="shared" si="159"/>
        <v>2</v>
      </c>
      <c r="R6879">
        <f>IF(P6879="","",0)</f>
        <v>0</v>
      </c>
    </row>
    <row r="6880" spans="1:18" x14ac:dyDescent="0.3">
      <c r="A6880" t="s">
        <v>946</v>
      </c>
      <c r="B6880" s="1">
        <v>38978</v>
      </c>
      <c r="C6880" t="s">
        <v>82</v>
      </c>
      <c r="D6880" t="s">
        <v>965</v>
      </c>
      <c r="E6880" t="s">
        <v>966</v>
      </c>
      <c r="G6880" s="6" t="s">
        <v>88</v>
      </c>
      <c r="H6880" t="s">
        <v>95</v>
      </c>
      <c r="I6880" t="s">
        <v>21</v>
      </c>
      <c r="J6880" t="s">
        <v>73</v>
      </c>
      <c r="K6880">
        <v>4</v>
      </c>
      <c r="L6880">
        <v>6.2</v>
      </c>
      <c r="M6880" t="s">
        <v>218</v>
      </c>
      <c r="N6880">
        <v>6.2</v>
      </c>
      <c r="P6880" cm="1">
        <f t="array" ref="P6880">IF(Q6880&gt;0,INDEX(Q6880:Q19014,MATCH(TRUE,INDEX(Q6880:Q19014="",,),0)-1),"")</f>
        <v>5</v>
      </c>
      <c r="Q6880">
        <f t="shared" si="159"/>
        <v>2</v>
      </c>
      <c r="R6880">
        <f>IF(P6880="","",0)</f>
        <v>0</v>
      </c>
    </row>
    <row r="6881" spans="1:18" x14ac:dyDescent="0.3">
      <c r="A6881" t="s">
        <v>946</v>
      </c>
      <c r="B6881" s="1">
        <v>38978</v>
      </c>
      <c r="C6881" t="s">
        <v>82</v>
      </c>
      <c r="D6881" t="s">
        <v>965</v>
      </c>
      <c r="E6881" t="s">
        <v>966</v>
      </c>
      <c r="G6881" t="s">
        <v>19</v>
      </c>
      <c r="H6881" t="s">
        <v>41</v>
      </c>
      <c r="I6881" t="s">
        <v>45</v>
      </c>
      <c r="J6881" t="s">
        <v>93</v>
      </c>
      <c r="K6881">
        <v>28</v>
      </c>
      <c r="L6881">
        <v>184</v>
      </c>
      <c r="M6881" t="s">
        <v>967</v>
      </c>
      <c r="N6881">
        <v>184</v>
      </c>
      <c r="P6881" cm="1">
        <f t="array" ref="P6881">IF(Q6881&gt;0,INDEX(Q6881:Q19015,MATCH(TRUE,INDEX(Q6881:Q19015="",,),0)-1),"")</f>
        <v>5</v>
      </c>
      <c r="Q6881">
        <f t="shared" si="159"/>
        <v>3</v>
      </c>
      <c r="R6881">
        <f>IF(P6881="","",0)</f>
        <v>0</v>
      </c>
    </row>
    <row r="6882" spans="1:18" x14ac:dyDescent="0.3">
      <c r="A6882" t="s">
        <v>946</v>
      </c>
      <c r="B6882" s="1">
        <v>38978</v>
      </c>
      <c r="C6882" t="s">
        <v>82</v>
      </c>
      <c r="D6882" t="s">
        <v>965</v>
      </c>
      <c r="E6882" t="s">
        <v>966</v>
      </c>
      <c r="G6882" t="s">
        <v>19</v>
      </c>
      <c r="H6882" t="s">
        <v>41</v>
      </c>
      <c r="I6882" t="s">
        <v>21</v>
      </c>
      <c r="J6882" t="s">
        <v>73</v>
      </c>
      <c r="K6882">
        <v>1336</v>
      </c>
      <c r="L6882">
        <v>53.35</v>
      </c>
      <c r="M6882" t="s">
        <v>967</v>
      </c>
      <c r="N6882">
        <v>63.53</v>
      </c>
      <c r="P6882" cm="1">
        <f t="array" ref="P6882">IF(Q6882&gt;0,INDEX(Q6882:Q19016,MATCH(TRUE,INDEX(Q6882:Q19016="",,),0)-1),"")</f>
        <v>5</v>
      </c>
      <c r="Q6882">
        <f t="shared" si="159"/>
        <v>3</v>
      </c>
      <c r="R6882">
        <f>IF(P6882="","",0)</f>
        <v>0</v>
      </c>
    </row>
    <row r="6883" spans="1:18" x14ac:dyDescent="0.3">
      <c r="A6883" t="s">
        <v>946</v>
      </c>
      <c r="B6883" s="1">
        <v>38978</v>
      </c>
      <c r="C6883" t="s">
        <v>82</v>
      </c>
      <c r="D6883" t="s">
        <v>965</v>
      </c>
      <c r="E6883" t="s">
        <v>966</v>
      </c>
      <c r="G6883" s="6" t="s">
        <v>88</v>
      </c>
      <c r="H6883" t="s">
        <v>67</v>
      </c>
      <c r="I6883" t="s">
        <v>21</v>
      </c>
      <c r="J6883" t="s">
        <v>73</v>
      </c>
      <c r="K6883">
        <v>15</v>
      </c>
      <c r="L6883">
        <v>10.95</v>
      </c>
      <c r="M6883" t="s">
        <v>967</v>
      </c>
      <c r="N6883">
        <v>10.95</v>
      </c>
      <c r="P6883" cm="1">
        <f t="array" ref="P6883">IF(Q6883&gt;0,INDEX(Q6883:Q19017,MATCH(TRUE,INDEX(Q6883:Q19017="",,),0)-1),"")</f>
        <v>5</v>
      </c>
      <c r="Q6883">
        <f t="shared" si="159"/>
        <v>3</v>
      </c>
      <c r="R6883">
        <f>IF(P6883="","",0)</f>
        <v>0</v>
      </c>
    </row>
    <row r="6884" spans="1:18" x14ac:dyDescent="0.3">
      <c r="A6884" t="s">
        <v>946</v>
      </c>
      <c r="B6884" s="1">
        <v>38978</v>
      </c>
      <c r="C6884" t="s">
        <v>82</v>
      </c>
      <c r="D6884" t="s">
        <v>965</v>
      </c>
      <c r="E6884" t="s">
        <v>966</v>
      </c>
      <c r="G6884" s="6" t="s">
        <v>88</v>
      </c>
      <c r="H6884" t="s">
        <v>95</v>
      </c>
      <c r="I6884" t="s">
        <v>21</v>
      </c>
      <c r="J6884" t="s">
        <v>73</v>
      </c>
      <c r="K6884">
        <v>4</v>
      </c>
      <c r="L6884">
        <v>6.2</v>
      </c>
      <c r="M6884" t="s">
        <v>967</v>
      </c>
      <c r="N6884">
        <v>6.2</v>
      </c>
      <c r="P6884" cm="1">
        <f t="array" ref="P6884">IF(Q6884&gt;0,INDEX(Q6884:Q19018,MATCH(TRUE,INDEX(Q6884:Q19018="",,),0)-1),"")</f>
        <v>5</v>
      </c>
      <c r="Q6884">
        <f t="shared" si="159"/>
        <v>3</v>
      </c>
      <c r="R6884">
        <f>IF(P6884="","",0)</f>
        <v>0</v>
      </c>
    </row>
    <row r="6885" spans="1:18" x14ac:dyDescent="0.3">
      <c r="A6885" t="s">
        <v>946</v>
      </c>
      <c r="B6885" s="1">
        <v>38978</v>
      </c>
      <c r="C6885" t="s">
        <v>82</v>
      </c>
      <c r="D6885" t="s">
        <v>965</v>
      </c>
      <c r="E6885" t="s">
        <v>966</v>
      </c>
      <c r="G6885" t="s">
        <v>19</v>
      </c>
      <c r="H6885" t="s">
        <v>41</v>
      </c>
      <c r="I6885" t="s">
        <v>45</v>
      </c>
      <c r="J6885" t="s">
        <v>93</v>
      </c>
      <c r="K6885">
        <v>28</v>
      </c>
      <c r="L6885">
        <v>184</v>
      </c>
      <c r="M6885" t="s">
        <v>211</v>
      </c>
      <c r="N6885">
        <v>184</v>
      </c>
      <c r="P6885" cm="1">
        <f t="array" ref="P6885">IF(Q6885&gt;0,INDEX(Q6885:Q19019,MATCH(TRUE,INDEX(Q6885:Q19019="",,),0)-1),"")</f>
        <v>5</v>
      </c>
      <c r="Q6885">
        <f t="shared" si="159"/>
        <v>4</v>
      </c>
      <c r="R6885">
        <f>IF(P6885="","",0)</f>
        <v>0</v>
      </c>
    </row>
    <row r="6886" spans="1:18" x14ac:dyDescent="0.3">
      <c r="A6886" t="s">
        <v>946</v>
      </c>
      <c r="B6886" s="1">
        <v>38978</v>
      </c>
      <c r="C6886" t="s">
        <v>82</v>
      </c>
      <c r="D6886" t="s">
        <v>965</v>
      </c>
      <c r="E6886" t="s">
        <v>966</v>
      </c>
      <c r="G6886" t="s">
        <v>19</v>
      </c>
      <c r="H6886" t="s">
        <v>41</v>
      </c>
      <c r="I6886" t="s">
        <v>21</v>
      </c>
      <c r="J6886" t="s">
        <v>73</v>
      </c>
      <c r="K6886">
        <v>1336</v>
      </c>
      <c r="L6886">
        <v>53.35</v>
      </c>
      <c r="M6886" t="s">
        <v>211</v>
      </c>
      <c r="N6886">
        <v>61.58</v>
      </c>
      <c r="P6886" cm="1">
        <f t="array" ref="P6886">IF(Q6886&gt;0,INDEX(Q6886:Q19020,MATCH(TRUE,INDEX(Q6886:Q19020="",,),0)-1),"")</f>
        <v>5</v>
      </c>
      <c r="Q6886">
        <f t="shared" si="159"/>
        <v>4</v>
      </c>
      <c r="R6886">
        <f>IF(P6886="","",0)</f>
        <v>0</v>
      </c>
    </row>
    <row r="6887" spans="1:18" x14ac:dyDescent="0.3">
      <c r="A6887" t="s">
        <v>946</v>
      </c>
      <c r="B6887" s="1">
        <v>38978</v>
      </c>
      <c r="C6887" t="s">
        <v>82</v>
      </c>
      <c r="D6887" t="s">
        <v>965</v>
      </c>
      <c r="E6887" t="s">
        <v>966</v>
      </c>
      <c r="G6887" s="6" t="s">
        <v>88</v>
      </c>
      <c r="H6887" t="s">
        <v>67</v>
      </c>
      <c r="I6887" t="s">
        <v>21</v>
      </c>
      <c r="J6887" t="s">
        <v>73</v>
      </c>
      <c r="K6887">
        <v>15</v>
      </c>
      <c r="L6887">
        <v>10.95</v>
      </c>
      <c r="M6887" t="s">
        <v>211</v>
      </c>
      <c r="N6887">
        <v>10.95</v>
      </c>
      <c r="P6887" cm="1">
        <f t="array" ref="P6887">IF(Q6887&gt;0,INDEX(Q6887:Q19021,MATCH(TRUE,INDEX(Q6887:Q19021="",,),0)-1),"")</f>
        <v>5</v>
      </c>
      <c r="Q6887">
        <f t="shared" si="159"/>
        <v>4</v>
      </c>
      <c r="R6887">
        <f>IF(P6887="","",0)</f>
        <v>0</v>
      </c>
    </row>
    <row r="6888" spans="1:18" x14ac:dyDescent="0.3">
      <c r="A6888" t="s">
        <v>946</v>
      </c>
      <c r="B6888" s="1">
        <v>38978</v>
      </c>
      <c r="C6888" t="s">
        <v>82</v>
      </c>
      <c r="D6888" t="s">
        <v>965</v>
      </c>
      <c r="E6888" t="s">
        <v>966</v>
      </c>
      <c r="G6888" s="6" t="s">
        <v>88</v>
      </c>
      <c r="H6888" t="s">
        <v>95</v>
      </c>
      <c r="I6888" t="s">
        <v>21</v>
      </c>
      <c r="J6888" t="s">
        <v>73</v>
      </c>
      <c r="K6888">
        <v>4</v>
      </c>
      <c r="L6888">
        <v>6.2</v>
      </c>
      <c r="M6888" t="s">
        <v>211</v>
      </c>
      <c r="N6888">
        <v>6.2</v>
      </c>
      <c r="P6888" cm="1">
        <f t="array" ref="P6888">IF(Q6888&gt;0,INDEX(Q6888:Q19022,MATCH(TRUE,INDEX(Q6888:Q19022="",,),0)-1),"")</f>
        <v>5</v>
      </c>
      <c r="Q6888">
        <f t="shared" si="159"/>
        <v>4</v>
      </c>
      <c r="R6888">
        <f>IF(P6888="","",0)</f>
        <v>0</v>
      </c>
    </row>
    <row r="6889" spans="1:18" x14ac:dyDescent="0.3">
      <c r="A6889" t="s">
        <v>946</v>
      </c>
      <c r="B6889" s="1">
        <v>38978</v>
      </c>
      <c r="C6889" t="s">
        <v>82</v>
      </c>
      <c r="D6889" t="s">
        <v>965</v>
      </c>
      <c r="E6889" t="s">
        <v>966</v>
      </c>
      <c r="G6889" t="s">
        <v>19</v>
      </c>
      <c r="H6889" t="s">
        <v>41</v>
      </c>
      <c r="I6889" t="s">
        <v>45</v>
      </c>
      <c r="J6889" t="s">
        <v>93</v>
      </c>
      <c r="K6889">
        <v>28</v>
      </c>
      <c r="L6889">
        <v>184</v>
      </c>
      <c r="M6889" t="s">
        <v>201</v>
      </c>
      <c r="N6889">
        <v>184</v>
      </c>
      <c r="P6889" cm="1">
        <f t="array" ref="P6889">IF(Q6889&gt;0,INDEX(Q6889:Q19023,MATCH(TRUE,INDEX(Q6889:Q19023="",,),0)-1),"")</f>
        <v>5</v>
      </c>
      <c r="Q6889">
        <f t="shared" si="159"/>
        <v>5</v>
      </c>
      <c r="R6889">
        <f>IF(P6889="","",0)</f>
        <v>0</v>
      </c>
    </row>
    <row r="6890" spans="1:18" x14ac:dyDescent="0.3">
      <c r="A6890" t="s">
        <v>946</v>
      </c>
      <c r="B6890" s="1">
        <v>38978</v>
      </c>
      <c r="C6890" t="s">
        <v>82</v>
      </c>
      <c r="D6890" t="s">
        <v>965</v>
      </c>
      <c r="E6890" t="s">
        <v>966</v>
      </c>
      <c r="G6890" t="s">
        <v>19</v>
      </c>
      <c r="H6890" t="s">
        <v>41</v>
      </c>
      <c r="I6890" t="s">
        <v>21</v>
      </c>
      <c r="J6890" t="s">
        <v>73</v>
      </c>
      <c r="K6890">
        <v>1336</v>
      </c>
      <c r="L6890">
        <v>53.35</v>
      </c>
      <c r="M6890" t="s">
        <v>201</v>
      </c>
      <c r="N6890">
        <v>55.76</v>
      </c>
      <c r="P6890" cm="1">
        <f t="array" ref="P6890">IF(Q6890&gt;0,INDEX(Q6890:Q19024,MATCH(TRUE,INDEX(Q6890:Q19024="",,),0)-1),"")</f>
        <v>5</v>
      </c>
      <c r="Q6890">
        <f t="shared" si="159"/>
        <v>5</v>
      </c>
      <c r="R6890">
        <f>IF(P6890="","",0)</f>
        <v>0</v>
      </c>
    </row>
    <row r="6891" spans="1:18" x14ac:dyDescent="0.3">
      <c r="A6891" t="s">
        <v>946</v>
      </c>
      <c r="B6891" s="1">
        <v>38978</v>
      </c>
      <c r="C6891" t="s">
        <v>82</v>
      </c>
      <c r="D6891" t="s">
        <v>965</v>
      </c>
      <c r="E6891" t="s">
        <v>966</v>
      </c>
      <c r="G6891" s="6" t="s">
        <v>88</v>
      </c>
      <c r="H6891" t="s">
        <v>67</v>
      </c>
      <c r="I6891" t="s">
        <v>21</v>
      </c>
      <c r="J6891" t="s">
        <v>73</v>
      </c>
      <c r="K6891">
        <v>15</v>
      </c>
      <c r="L6891">
        <v>10.95</v>
      </c>
      <c r="M6891" t="s">
        <v>201</v>
      </c>
      <c r="N6891">
        <v>10.95</v>
      </c>
      <c r="P6891" cm="1">
        <f t="array" ref="P6891">IF(Q6891&gt;0,INDEX(Q6891:Q19025,MATCH(TRUE,INDEX(Q6891:Q19025="",,),0)-1),"")</f>
        <v>5</v>
      </c>
      <c r="Q6891">
        <f t="shared" si="159"/>
        <v>5</v>
      </c>
      <c r="R6891">
        <f>IF(P6891="","",0)</f>
        <v>0</v>
      </c>
    </row>
    <row r="6892" spans="1:18" x14ac:dyDescent="0.3">
      <c r="A6892" t="s">
        <v>946</v>
      </c>
      <c r="B6892" s="1">
        <v>38978</v>
      </c>
      <c r="C6892" t="s">
        <v>82</v>
      </c>
      <c r="D6892" t="s">
        <v>965</v>
      </c>
      <c r="E6892" t="s">
        <v>966</v>
      </c>
      <c r="G6892" s="6" t="s">
        <v>88</v>
      </c>
      <c r="H6892" t="s">
        <v>95</v>
      </c>
      <c r="I6892" t="s">
        <v>21</v>
      </c>
      <c r="J6892" t="s">
        <v>73</v>
      </c>
      <c r="K6892">
        <v>4</v>
      </c>
      <c r="L6892">
        <v>6.2</v>
      </c>
      <c r="M6892" t="s">
        <v>201</v>
      </c>
      <c r="N6892">
        <v>6.2</v>
      </c>
      <c r="P6892" cm="1">
        <f t="array" ref="P6892">IF(Q6892&gt;0,INDEX(Q6892:Q19026,MATCH(TRUE,INDEX(Q6892:Q19026="",,),0)-1),"")</f>
        <v>5</v>
      </c>
      <c r="Q6892">
        <f t="shared" si="159"/>
        <v>5</v>
      </c>
      <c r="R6892">
        <f>IF(P6892="","",0)</f>
        <v>0</v>
      </c>
    </row>
    <row r="6893" spans="1:18" x14ac:dyDescent="0.3">
      <c r="P6893" t="str" cm="1">
        <f t="array" ref="P6893">IF(Q6893&gt;0,INDEX(Q6893:Q19027,MATCH(TRUE,INDEX(Q6893:Q19027="",,),0)-1),"")</f>
        <v/>
      </c>
      <c r="R6893" t="str">
        <f>IF(P6893="","",0)</f>
        <v/>
      </c>
    </row>
    <row r="6894" spans="1:18" x14ac:dyDescent="0.3">
      <c r="A6894" t="s">
        <v>946</v>
      </c>
      <c r="B6894" s="1">
        <v>38978</v>
      </c>
      <c r="C6894" t="s">
        <v>82</v>
      </c>
      <c r="D6894" t="s">
        <v>968</v>
      </c>
      <c r="E6894" t="s">
        <v>969</v>
      </c>
      <c r="G6894" t="s">
        <v>19</v>
      </c>
      <c r="H6894" t="s">
        <v>20</v>
      </c>
      <c r="I6894" t="s">
        <v>45</v>
      </c>
      <c r="J6894" t="s">
        <v>93</v>
      </c>
      <c r="K6894">
        <v>76.3</v>
      </c>
      <c r="L6894">
        <v>147</v>
      </c>
      <c r="M6894" t="s">
        <v>117</v>
      </c>
      <c r="N6894">
        <v>147</v>
      </c>
      <c r="O6894" t="s">
        <v>24</v>
      </c>
      <c r="P6894" cm="1">
        <f t="array" ref="P6894">IF(Q6894&gt;0,INDEX(Q6894:Q19028,MATCH(TRUE,INDEX(Q6894:Q19028="",,),0)-1),"")</f>
        <v>1</v>
      </c>
      <c r="Q6894">
        <v>1</v>
      </c>
      <c r="R6894">
        <f>IF(P6894="","",0)</f>
        <v>0</v>
      </c>
    </row>
    <row r="6895" spans="1:18" x14ac:dyDescent="0.3">
      <c r="A6895" t="s">
        <v>946</v>
      </c>
      <c r="B6895" s="1">
        <v>38978</v>
      </c>
      <c r="C6895" t="s">
        <v>82</v>
      </c>
      <c r="D6895" t="s">
        <v>968</v>
      </c>
      <c r="E6895" t="s">
        <v>969</v>
      </c>
      <c r="G6895" t="s">
        <v>19</v>
      </c>
      <c r="H6895" t="s">
        <v>20</v>
      </c>
      <c r="I6895" t="s">
        <v>21</v>
      </c>
      <c r="J6895" t="s">
        <v>73</v>
      </c>
      <c r="K6895">
        <v>418</v>
      </c>
      <c r="L6895">
        <v>18</v>
      </c>
      <c r="M6895" t="s">
        <v>117</v>
      </c>
      <c r="N6895">
        <v>18</v>
      </c>
      <c r="O6895" t="s">
        <v>24</v>
      </c>
      <c r="P6895" cm="1">
        <f t="array" ref="P6895">IF(Q6895&gt;0,INDEX(Q6895:Q19029,MATCH(TRUE,INDEX(Q6895:Q19029="",,),0)-1),"")</f>
        <v>1</v>
      </c>
      <c r="Q6895">
        <v>1</v>
      </c>
      <c r="R6895">
        <f>IF(P6895="","",0)</f>
        <v>0</v>
      </c>
    </row>
    <row r="6896" spans="1:18" x14ac:dyDescent="0.3">
      <c r="A6896" t="s">
        <v>946</v>
      </c>
      <c r="B6896" s="1">
        <v>38978</v>
      </c>
      <c r="C6896" t="s">
        <v>82</v>
      </c>
      <c r="D6896" t="s">
        <v>968</v>
      </c>
      <c r="E6896" t="s">
        <v>969</v>
      </c>
      <c r="G6896" t="s">
        <v>19</v>
      </c>
      <c r="H6896" t="s">
        <v>87</v>
      </c>
      <c r="I6896" t="s">
        <v>21</v>
      </c>
      <c r="J6896" t="s">
        <v>73</v>
      </c>
      <c r="K6896">
        <v>202</v>
      </c>
      <c r="L6896">
        <v>18.05</v>
      </c>
      <c r="M6896" t="s">
        <v>117</v>
      </c>
      <c r="N6896">
        <v>19.05</v>
      </c>
      <c r="O6896" t="s">
        <v>24</v>
      </c>
      <c r="P6896" cm="1">
        <f t="array" ref="P6896">IF(Q6896&gt;0,INDEX(Q6896:Q19030,MATCH(TRUE,INDEX(Q6896:Q19030="",,),0)-1),"")</f>
        <v>1</v>
      </c>
      <c r="Q6896">
        <v>1</v>
      </c>
      <c r="R6896">
        <f>IF(P6896="","",0)</f>
        <v>0</v>
      </c>
    </row>
    <row r="6897" spans="1:18" x14ac:dyDescent="0.3">
      <c r="A6897" t="s">
        <v>946</v>
      </c>
      <c r="B6897" s="1">
        <v>38978</v>
      </c>
      <c r="C6897" t="s">
        <v>82</v>
      </c>
      <c r="D6897" t="s">
        <v>968</v>
      </c>
      <c r="E6897" t="s">
        <v>969</v>
      </c>
      <c r="G6897" s="6" t="s">
        <v>88</v>
      </c>
      <c r="H6897" t="s">
        <v>85</v>
      </c>
      <c r="I6897" t="s">
        <v>21</v>
      </c>
      <c r="J6897" t="s">
        <v>73</v>
      </c>
      <c r="K6897">
        <v>128</v>
      </c>
      <c r="L6897">
        <v>15.5</v>
      </c>
      <c r="M6897" t="s">
        <v>117</v>
      </c>
      <c r="N6897">
        <v>15.5</v>
      </c>
      <c r="O6897" t="s">
        <v>24</v>
      </c>
      <c r="P6897" cm="1">
        <f t="array" ref="P6897">IF(Q6897&gt;0,INDEX(Q6897:Q19031,MATCH(TRUE,INDEX(Q6897:Q19031="",,),0)-1),"")</f>
        <v>1</v>
      </c>
      <c r="Q6897">
        <v>1</v>
      </c>
      <c r="R6897">
        <f>IF(P6897="","",0)</f>
        <v>0</v>
      </c>
    </row>
    <row r="6898" spans="1:18" x14ac:dyDescent="0.3">
      <c r="P6898" t="str" cm="1">
        <f t="array" ref="P6898">IF(Q6898&gt;0,INDEX(Q6898:Q19032,MATCH(TRUE,INDEX(Q6898:Q19032="",,),0)-1),"")</f>
        <v/>
      </c>
      <c r="R6898" t="str">
        <f>IF(P6898="","",0)</f>
        <v/>
      </c>
    </row>
    <row r="6899" spans="1:18" x14ac:dyDescent="0.3">
      <c r="A6899" t="s">
        <v>946</v>
      </c>
      <c r="B6899" s="1">
        <v>38978</v>
      </c>
      <c r="C6899" t="s">
        <v>82</v>
      </c>
      <c r="D6899" t="s">
        <v>970</v>
      </c>
      <c r="E6899" t="s">
        <v>971</v>
      </c>
      <c r="G6899" t="s">
        <v>19</v>
      </c>
      <c r="H6899" t="s">
        <v>85</v>
      </c>
      <c r="I6899" t="s">
        <v>21</v>
      </c>
      <c r="J6899" t="s">
        <v>73</v>
      </c>
      <c r="K6899">
        <v>42</v>
      </c>
      <c r="L6899">
        <v>14</v>
      </c>
      <c r="M6899" t="s">
        <v>117</v>
      </c>
      <c r="N6899">
        <v>14</v>
      </c>
      <c r="O6899" t="s">
        <v>24</v>
      </c>
      <c r="P6899" cm="1">
        <f t="array" ref="P6899">IF(Q6899&gt;0,INDEX(Q6899:Q19033,MATCH(TRUE,INDEX(Q6899:Q19033="",,),0)-1),"")</f>
        <v>1</v>
      </c>
      <c r="Q6899">
        <v>1</v>
      </c>
      <c r="R6899">
        <f>IF(P6899="","",0)</f>
        <v>0</v>
      </c>
    </row>
    <row r="6900" spans="1:18" x14ac:dyDescent="0.3">
      <c r="A6900" t="s">
        <v>946</v>
      </c>
      <c r="B6900" s="1">
        <v>38978</v>
      </c>
      <c r="C6900" t="s">
        <v>82</v>
      </c>
      <c r="D6900" t="s">
        <v>970</v>
      </c>
      <c r="E6900" t="s">
        <v>971</v>
      </c>
      <c r="G6900" t="s">
        <v>19</v>
      </c>
      <c r="H6900" t="s">
        <v>128</v>
      </c>
      <c r="I6900" t="s">
        <v>21</v>
      </c>
      <c r="J6900" t="s">
        <v>73</v>
      </c>
      <c r="K6900">
        <v>116</v>
      </c>
      <c r="L6900">
        <v>18.7</v>
      </c>
      <c r="M6900" t="s">
        <v>117</v>
      </c>
      <c r="N6900">
        <v>20.5</v>
      </c>
      <c r="O6900" t="s">
        <v>24</v>
      </c>
      <c r="P6900" cm="1">
        <f t="array" ref="P6900">IF(Q6900&gt;0,INDEX(Q6900:Q19034,MATCH(TRUE,INDEX(Q6900:Q19034="",,),0)-1),"")</f>
        <v>1</v>
      </c>
      <c r="Q6900">
        <v>1</v>
      </c>
      <c r="R6900">
        <f>IF(P6900="","",0)</f>
        <v>0</v>
      </c>
    </row>
    <row r="6901" spans="1:18" x14ac:dyDescent="0.3">
      <c r="A6901" t="s">
        <v>946</v>
      </c>
      <c r="B6901" s="1">
        <v>38978</v>
      </c>
      <c r="C6901" t="s">
        <v>82</v>
      </c>
      <c r="D6901" t="s">
        <v>970</v>
      </c>
      <c r="E6901" t="s">
        <v>971</v>
      </c>
      <c r="G6901" s="6" t="s">
        <v>88</v>
      </c>
      <c r="H6901" t="s">
        <v>200</v>
      </c>
      <c r="I6901" t="s">
        <v>21</v>
      </c>
      <c r="J6901" t="s">
        <v>73</v>
      </c>
      <c r="K6901">
        <v>26</v>
      </c>
      <c r="L6901">
        <v>13.2</v>
      </c>
      <c r="M6901" t="s">
        <v>117</v>
      </c>
      <c r="N6901">
        <v>13.2</v>
      </c>
      <c r="O6901" t="s">
        <v>24</v>
      </c>
      <c r="P6901" cm="1">
        <f t="array" ref="P6901">IF(Q6901&gt;0,INDEX(Q6901:Q19035,MATCH(TRUE,INDEX(Q6901:Q19035="",,),0)-1),"")</f>
        <v>1</v>
      </c>
      <c r="Q6901">
        <v>1</v>
      </c>
      <c r="R6901">
        <f>IF(P6901="","",0)</f>
        <v>0</v>
      </c>
    </row>
    <row r="6902" spans="1:18" x14ac:dyDescent="0.3">
      <c r="A6902" t="s">
        <v>946</v>
      </c>
      <c r="B6902" s="1">
        <v>38978</v>
      </c>
      <c r="C6902" t="s">
        <v>82</v>
      </c>
      <c r="D6902" t="s">
        <v>970</v>
      </c>
      <c r="E6902" t="s">
        <v>971</v>
      </c>
      <c r="G6902" s="6" t="s">
        <v>88</v>
      </c>
      <c r="H6902" t="s">
        <v>20</v>
      </c>
      <c r="I6902" t="s">
        <v>21</v>
      </c>
      <c r="J6902" t="s">
        <v>73</v>
      </c>
      <c r="K6902">
        <v>1</v>
      </c>
      <c r="L6902">
        <v>16.3</v>
      </c>
      <c r="M6902" t="s">
        <v>117</v>
      </c>
      <c r="N6902">
        <v>16.3</v>
      </c>
      <c r="O6902" t="s">
        <v>24</v>
      </c>
      <c r="P6902" cm="1">
        <f t="array" ref="P6902">IF(Q6902&gt;0,INDEX(Q6902:Q19036,MATCH(TRUE,INDEX(Q6902:Q19036="",,),0)-1),"")</f>
        <v>1</v>
      </c>
      <c r="Q6902">
        <v>1</v>
      </c>
      <c r="R6902">
        <f>IF(P6902="","",0)</f>
        <v>0</v>
      </c>
    </row>
    <row r="6903" spans="1:18" x14ac:dyDescent="0.3">
      <c r="P6903" t="str" cm="1">
        <f t="array" ref="P6903">IF(Q6903&gt;0,INDEX(Q6903:Q19037,MATCH(TRUE,INDEX(Q6903:Q19037="",,),0)-1),"")</f>
        <v/>
      </c>
      <c r="R6903" t="str">
        <f>IF(P6903="","",0)</f>
        <v/>
      </c>
    </row>
    <row r="6904" spans="1:18" x14ac:dyDescent="0.3">
      <c r="A6904" t="s">
        <v>946</v>
      </c>
      <c r="B6904" s="1">
        <v>38978</v>
      </c>
      <c r="C6904" t="s">
        <v>82</v>
      </c>
      <c r="D6904" t="s">
        <v>972</v>
      </c>
      <c r="E6904" t="s">
        <v>973</v>
      </c>
      <c r="G6904" t="s">
        <v>19</v>
      </c>
      <c r="H6904" t="s">
        <v>41</v>
      </c>
      <c r="I6904" t="s">
        <v>45</v>
      </c>
      <c r="J6904" t="s">
        <v>93</v>
      </c>
      <c r="K6904">
        <v>43</v>
      </c>
      <c r="L6904">
        <v>210</v>
      </c>
      <c r="M6904" t="s">
        <v>211</v>
      </c>
      <c r="N6904">
        <v>210</v>
      </c>
      <c r="O6904" t="s">
        <v>24</v>
      </c>
      <c r="P6904" cm="1">
        <f t="array" ref="P6904">IF(Q6904&gt;0,INDEX(Q6904:Q19038,MATCH(TRUE,INDEX(Q6904:Q19038="",,),0)-1),"")</f>
        <v>1</v>
      </c>
      <c r="Q6904">
        <v>1</v>
      </c>
      <c r="R6904">
        <f>IF(P6904="","",0)</f>
        <v>0</v>
      </c>
    </row>
    <row r="6905" spans="1:18" x14ac:dyDescent="0.3">
      <c r="A6905" t="s">
        <v>946</v>
      </c>
      <c r="B6905" s="1">
        <v>38978</v>
      </c>
      <c r="C6905" t="s">
        <v>82</v>
      </c>
      <c r="D6905" t="s">
        <v>972</v>
      </c>
      <c r="E6905" t="s">
        <v>973</v>
      </c>
      <c r="G6905" t="s">
        <v>19</v>
      </c>
      <c r="H6905" t="s">
        <v>87</v>
      </c>
      <c r="I6905" t="s">
        <v>21</v>
      </c>
      <c r="J6905" t="s">
        <v>73</v>
      </c>
      <c r="K6905">
        <v>86</v>
      </c>
      <c r="L6905">
        <v>18.3</v>
      </c>
      <c r="M6905" t="s">
        <v>211</v>
      </c>
      <c r="N6905">
        <v>22</v>
      </c>
      <c r="O6905" t="s">
        <v>24</v>
      </c>
      <c r="P6905" cm="1">
        <f t="array" ref="P6905">IF(Q6905&gt;0,INDEX(Q6905:Q19039,MATCH(TRUE,INDEX(Q6905:Q19039="",,),0)-1),"")</f>
        <v>1</v>
      </c>
      <c r="Q6905">
        <v>1</v>
      </c>
      <c r="R6905">
        <f>IF(P6905="","",0)</f>
        <v>0</v>
      </c>
    </row>
    <row r="6906" spans="1:18" x14ac:dyDescent="0.3">
      <c r="A6906" t="s">
        <v>946</v>
      </c>
      <c r="B6906" s="1">
        <v>38978</v>
      </c>
      <c r="C6906" t="s">
        <v>82</v>
      </c>
      <c r="D6906" t="s">
        <v>972</v>
      </c>
      <c r="E6906" t="s">
        <v>973</v>
      </c>
      <c r="G6906" s="6" t="s">
        <v>88</v>
      </c>
      <c r="H6906" t="s">
        <v>67</v>
      </c>
      <c r="I6906" t="s">
        <v>45</v>
      </c>
      <c r="J6906" t="s">
        <v>93</v>
      </c>
      <c r="K6906">
        <v>18</v>
      </c>
      <c r="L6906">
        <v>86</v>
      </c>
      <c r="M6906" t="s">
        <v>211</v>
      </c>
      <c r="N6906">
        <v>86</v>
      </c>
      <c r="O6906" t="s">
        <v>24</v>
      </c>
      <c r="P6906" cm="1">
        <f t="array" ref="P6906">IF(Q6906&gt;0,INDEX(Q6906:Q19040,MATCH(TRUE,INDEX(Q6906:Q19040="",,),0)-1),"")</f>
        <v>1</v>
      </c>
      <c r="Q6906">
        <v>1</v>
      </c>
      <c r="R6906">
        <f>IF(P6906="","",0)</f>
        <v>0</v>
      </c>
    </row>
    <row r="6907" spans="1:18" x14ac:dyDescent="0.3">
      <c r="A6907" t="s">
        <v>946</v>
      </c>
      <c r="B6907" s="1">
        <v>38978</v>
      </c>
      <c r="C6907" t="s">
        <v>82</v>
      </c>
      <c r="D6907" t="s">
        <v>972</v>
      </c>
      <c r="E6907" t="s">
        <v>973</v>
      </c>
      <c r="G6907" s="6" t="s">
        <v>88</v>
      </c>
      <c r="H6907" t="s">
        <v>87</v>
      </c>
      <c r="I6907" t="s">
        <v>45</v>
      </c>
      <c r="J6907" t="s">
        <v>93</v>
      </c>
      <c r="K6907">
        <v>18</v>
      </c>
      <c r="L6907">
        <v>81</v>
      </c>
      <c r="M6907" t="s">
        <v>211</v>
      </c>
      <c r="N6907">
        <v>81</v>
      </c>
      <c r="O6907" t="s">
        <v>24</v>
      </c>
      <c r="P6907" cm="1">
        <f t="array" ref="P6907">IF(Q6907&gt;0,INDEX(Q6907:Q19041,MATCH(TRUE,INDEX(Q6907:Q19041="",,),0)-1),"")</f>
        <v>1</v>
      </c>
      <c r="Q6907">
        <v>1</v>
      </c>
      <c r="R6907">
        <f>IF(P6907="","",0)</f>
        <v>0</v>
      </c>
    </row>
    <row r="6908" spans="1:18" x14ac:dyDescent="0.3">
      <c r="A6908" t="s">
        <v>946</v>
      </c>
      <c r="B6908" s="1">
        <v>38978</v>
      </c>
      <c r="C6908" t="s">
        <v>82</v>
      </c>
      <c r="D6908" t="s">
        <v>972</v>
      </c>
      <c r="E6908" t="s">
        <v>973</v>
      </c>
      <c r="G6908" s="6" t="s">
        <v>88</v>
      </c>
      <c r="H6908" t="s">
        <v>85</v>
      </c>
      <c r="I6908" t="s">
        <v>21</v>
      </c>
      <c r="J6908" t="s">
        <v>73</v>
      </c>
      <c r="K6908">
        <v>69</v>
      </c>
      <c r="L6908">
        <v>20.5</v>
      </c>
      <c r="M6908" t="s">
        <v>211</v>
      </c>
      <c r="N6908">
        <v>20.5</v>
      </c>
      <c r="O6908" t="s">
        <v>24</v>
      </c>
      <c r="P6908" cm="1">
        <f t="array" ref="P6908">IF(Q6908&gt;0,INDEX(Q6908:Q19042,MATCH(TRUE,INDEX(Q6908:Q19042="",,),0)-1),"")</f>
        <v>1</v>
      </c>
      <c r="Q6908">
        <v>1</v>
      </c>
      <c r="R6908">
        <f>IF(P6908="","",0)</f>
        <v>0</v>
      </c>
    </row>
    <row r="6909" spans="1:18" x14ac:dyDescent="0.3">
      <c r="A6909" t="s">
        <v>946</v>
      </c>
      <c r="B6909" s="1">
        <v>38978</v>
      </c>
      <c r="C6909" t="s">
        <v>82</v>
      </c>
      <c r="D6909" t="s">
        <v>972</v>
      </c>
      <c r="E6909" t="s">
        <v>973</v>
      </c>
      <c r="G6909" s="6" t="s">
        <v>88</v>
      </c>
      <c r="H6909" t="s">
        <v>67</v>
      </c>
      <c r="I6909" t="s">
        <v>21</v>
      </c>
      <c r="J6909" t="s">
        <v>73</v>
      </c>
      <c r="K6909">
        <v>98</v>
      </c>
      <c r="L6909">
        <v>11.45</v>
      </c>
      <c r="M6909" t="s">
        <v>211</v>
      </c>
      <c r="N6909">
        <v>11.45</v>
      </c>
      <c r="O6909" t="s">
        <v>24</v>
      </c>
      <c r="P6909" cm="1">
        <f t="array" ref="P6909">IF(Q6909&gt;0,INDEX(Q6909:Q19043,MATCH(TRUE,INDEX(Q6909:Q19043="",,),0)-1),"")</f>
        <v>1</v>
      </c>
      <c r="Q6909">
        <v>1</v>
      </c>
      <c r="R6909">
        <f>IF(P6909="","",0)</f>
        <v>0</v>
      </c>
    </row>
    <row r="6910" spans="1:18" x14ac:dyDescent="0.3">
      <c r="A6910" t="s">
        <v>946</v>
      </c>
      <c r="B6910" s="1">
        <v>38978</v>
      </c>
      <c r="C6910" t="s">
        <v>82</v>
      </c>
      <c r="D6910" t="s">
        <v>972</v>
      </c>
      <c r="E6910" t="s">
        <v>973</v>
      </c>
      <c r="G6910" s="6" t="s">
        <v>88</v>
      </c>
      <c r="H6910" t="s">
        <v>41</v>
      </c>
      <c r="I6910" t="s">
        <v>21</v>
      </c>
      <c r="J6910" t="s">
        <v>73</v>
      </c>
      <c r="K6910">
        <v>89</v>
      </c>
      <c r="L6910">
        <v>15</v>
      </c>
      <c r="M6910" t="s">
        <v>211</v>
      </c>
      <c r="N6910">
        <v>15</v>
      </c>
      <c r="O6910" t="s">
        <v>24</v>
      </c>
      <c r="P6910" cm="1">
        <f t="array" ref="P6910">IF(Q6910&gt;0,INDEX(Q6910:Q19044,MATCH(TRUE,INDEX(Q6910:Q19044="",,),0)-1),"")</f>
        <v>1</v>
      </c>
      <c r="Q6910">
        <v>1</v>
      </c>
      <c r="R6910">
        <f>IF(P6910="","",0)</f>
        <v>0</v>
      </c>
    </row>
    <row r="6911" spans="1:18" x14ac:dyDescent="0.3">
      <c r="P6911" t="str" cm="1">
        <f t="array" ref="P6911">IF(Q6911&gt;0,INDEX(Q6911:Q19045,MATCH(TRUE,INDEX(Q6911:Q19045="",,),0)-1),"")</f>
        <v/>
      </c>
      <c r="R6911" t="str">
        <f>IF(P6911="","",0)</f>
        <v/>
      </c>
    </row>
    <row r="6912" spans="1:18" x14ac:dyDescent="0.3">
      <c r="A6912" s="3" t="s">
        <v>946</v>
      </c>
      <c r="B6912" s="4">
        <v>38943</v>
      </c>
      <c r="C6912" s="3" t="s">
        <v>82</v>
      </c>
      <c r="D6912" s="3" t="s">
        <v>974</v>
      </c>
      <c r="E6912" s="3" t="s">
        <v>975</v>
      </c>
      <c r="F6912" s="3" t="s">
        <v>91</v>
      </c>
      <c r="G6912" s="3" t="s">
        <v>19</v>
      </c>
      <c r="H6912" s="3" t="s">
        <v>92</v>
      </c>
      <c r="I6912" s="3" t="s">
        <v>45</v>
      </c>
      <c r="J6912" s="3" t="s">
        <v>93</v>
      </c>
      <c r="K6912" s="3">
        <v>185.6</v>
      </c>
      <c r="L6912" s="3">
        <v>385</v>
      </c>
      <c r="M6912" s="3" t="s">
        <v>94</v>
      </c>
      <c r="N6912" s="3"/>
      <c r="O6912" s="3"/>
      <c r="P6912" s="3" t="str" cm="1">
        <f t="array" ref="P6912">IF(Q6912&gt;0,INDEX(Q6912:Q19046,MATCH(TRUE,INDEX(Q6912:Q19046="",,),0)-1),"")</f>
        <v/>
      </c>
      <c r="Q6912" s="3"/>
      <c r="R6912">
        <v>0</v>
      </c>
    </row>
    <row r="6913" spans="1:18" x14ac:dyDescent="0.3">
      <c r="A6913" t="s">
        <v>946</v>
      </c>
      <c r="B6913" s="1">
        <v>38943</v>
      </c>
      <c r="C6913" t="s">
        <v>82</v>
      </c>
      <c r="D6913" t="s">
        <v>974</v>
      </c>
      <c r="E6913" t="s">
        <v>975</v>
      </c>
      <c r="F6913" t="s">
        <v>91</v>
      </c>
      <c r="G6913" t="s">
        <v>19</v>
      </c>
      <c r="H6913" t="s">
        <v>36</v>
      </c>
      <c r="I6913" t="s">
        <v>21</v>
      </c>
      <c r="J6913" t="s">
        <v>73</v>
      </c>
      <c r="K6913">
        <v>540</v>
      </c>
      <c r="L6913">
        <v>19.25</v>
      </c>
      <c r="M6913" t="s">
        <v>94</v>
      </c>
      <c r="P6913" t="str" cm="1">
        <f t="array" ref="P6913">IF(Q6913&gt;0,INDEX(Q6913:Q19047,MATCH(TRUE,INDEX(Q6913:Q19047="",,),0)-1),"")</f>
        <v/>
      </c>
      <c r="R6913">
        <v>0</v>
      </c>
    </row>
    <row r="6914" spans="1:18" x14ac:dyDescent="0.3">
      <c r="A6914" t="s">
        <v>946</v>
      </c>
      <c r="B6914" s="1">
        <v>38943</v>
      </c>
      <c r="C6914" t="s">
        <v>82</v>
      </c>
      <c r="D6914" t="s">
        <v>974</v>
      </c>
      <c r="E6914" t="s">
        <v>975</v>
      </c>
      <c r="F6914" t="s">
        <v>91</v>
      </c>
      <c r="G6914" s="6" t="s">
        <v>88</v>
      </c>
      <c r="H6914" t="s">
        <v>199</v>
      </c>
      <c r="I6914" t="s">
        <v>45</v>
      </c>
      <c r="J6914" t="s">
        <v>93</v>
      </c>
      <c r="K6914">
        <v>29.4</v>
      </c>
      <c r="L6914">
        <v>74</v>
      </c>
      <c r="M6914" t="s">
        <v>94</v>
      </c>
      <c r="P6914" t="str" cm="1">
        <f t="array" ref="P6914">IF(Q6914&gt;0,INDEX(Q6914:Q19048,MATCH(TRUE,INDEX(Q6914:Q19048="",,),0)-1),"")</f>
        <v/>
      </c>
      <c r="R6914">
        <v>0</v>
      </c>
    </row>
    <row r="6915" spans="1:18" x14ac:dyDescent="0.3">
      <c r="A6915" t="s">
        <v>946</v>
      </c>
      <c r="B6915" s="1">
        <v>38943</v>
      </c>
      <c r="C6915" t="s">
        <v>82</v>
      </c>
      <c r="D6915" t="s">
        <v>974</v>
      </c>
      <c r="E6915" t="s">
        <v>975</v>
      </c>
      <c r="F6915" t="s">
        <v>91</v>
      </c>
      <c r="G6915" s="6" t="s">
        <v>88</v>
      </c>
      <c r="H6915" t="s">
        <v>36</v>
      </c>
      <c r="I6915" t="s">
        <v>45</v>
      </c>
      <c r="J6915" t="s">
        <v>93</v>
      </c>
      <c r="K6915">
        <v>15.6</v>
      </c>
      <c r="L6915">
        <v>93</v>
      </c>
      <c r="M6915" t="s">
        <v>94</v>
      </c>
      <c r="P6915" t="str" cm="1">
        <f t="array" ref="P6915">IF(Q6915&gt;0,INDEX(Q6915:Q19049,MATCH(TRUE,INDEX(Q6915:Q19049="",,),0)-1),"")</f>
        <v/>
      </c>
      <c r="R6915">
        <v>0</v>
      </c>
    </row>
    <row r="6916" spans="1:18" x14ac:dyDescent="0.3">
      <c r="A6916" t="s">
        <v>946</v>
      </c>
      <c r="B6916" s="1">
        <v>38943</v>
      </c>
      <c r="C6916" t="s">
        <v>82</v>
      </c>
      <c r="D6916" t="s">
        <v>974</v>
      </c>
      <c r="E6916" t="s">
        <v>975</v>
      </c>
      <c r="F6916" t="s">
        <v>91</v>
      </c>
      <c r="G6916" s="6" t="s">
        <v>88</v>
      </c>
      <c r="H6916" t="s">
        <v>67</v>
      </c>
      <c r="I6916" t="s">
        <v>45</v>
      </c>
      <c r="J6916" t="s">
        <v>93</v>
      </c>
      <c r="K6916">
        <v>5.2</v>
      </c>
      <c r="L6916">
        <v>90</v>
      </c>
      <c r="M6916" t="s">
        <v>94</v>
      </c>
      <c r="P6916" t="str" cm="1">
        <f t="array" ref="P6916">IF(Q6916&gt;0,INDEX(Q6916:Q19050,MATCH(TRUE,INDEX(Q6916:Q19050="",,),0)-1),"")</f>
        <v/>
      </c>
      <c r="R6916">
        <v>0</v>
      </c>
    </row>
    <row r="6917" spans="1:18" x14ac:dyDescent="0.3">
      <c r="A6917" t="s">
        <v>946</v>
      </c>
      <c r="B6917" s="1">
        <v>38943</v>
      </c>
      <c r="C6917" t="s">
        <v>82</v>
      </c>
      <c r="D6917" t="s">
        <v>974</v>
      </c>
      <c r="E6917" t="s">
        <v>975</v>
      </c>
      <c r="F6917" t="s">
        <v>91</v>
      </c>
      <c r="G6917" s="6" t="s">
        <v>88</v>
      </c>
      <c r="H6917" t="s">
        <v>41</v>
      </c>
      <c r="I6917" t="s">
        <v>45</v>
      </c>
      <c r="J6917" t="s">
        <v>93</v>
      </c>
      <c r="K6917">
        <v>22.6</v>
      </c>
      <c r="L6917">
        <v>202</v>
      </c>
      <c r="M6917" t="s">
        <v>94</v>
      </c>
      <c r="P6917" t="str" cm="1">
        <f t="array" ref="P6917">IF(Q6917&gt;0,INDEX(Q6917:Q19051,MATCH(TRUE,INDEX(Q6917:Q19051="",,),0)-1),"")</f>
        <v/>
      </c>
      <c r="R6917">
        <v>0</v>
      </c>
    </row>
    <row r="6918" spans="1:18" x14ac:dyDescent="0.3">
      <c r="A6918" t="s">
        <v>946</v>
      </c>
      <c r="B6918" s="1">
        <v>38943</v>
      </c>
      <c r="C6918" t="s">
        <v>82</v>
      </c>
      <c r="D6918" t="s">
        <v>974</v>
      </c>
      <c r="E6918" t="s">
        <v>975</v>
      </c>
      <c r="F6918" t="s">
        <v>91</v>
      </c>
      <c r="G6918" s="6" t="s">
        <v>88</v>
      </c>
      <c r="H6918" t="s">
        <v>85</v>
      </c>
      <c r="I6918" t="s">
        <v>21</v>
      </c>
      <c r="J6918" t="s">
        <v>73</v>
      </c>
      <c r="K6918">
        <v>148</v>
      </c>
      <c r="L6918">
        <v>16.55</v>
      </c>
      <c r="M6918" t="s">
        <v>94</v>
      </c>
      <c r="P6918" t="str" cm="1">
        <f t="array" ref="P6918">IF(Q6918&gt;0,INDEX(Q6918:Q19052,MATCH(TRUE,INDEX(Q6918:Q19052="",,),0)-1),"")</f>
        <v/>
      </c>
      <c r="R6918">
        <v>0</v>
      </c>
    </row>
    <row r="6919" spans="1:18" x14ac:dyDescent="0.3">
      <c r="A6919" t="s">
        <v>946</v>
      </c>
      <c r="B6919" s="1">
        <v>38943</v>
      </c>
      <c r="C6919" t="s">
        <v>82</v>
      </c>
      <c r="D6919" t="s">
        <v>974</v>
      </c>
      <c r="E6919" t="s">
        <v>975</v>
      </c>
      <c r="F6919" t="s">
        <v>91</v>
      </c>
      <c r="G6919" s="6" t="s">
        <v>88</v>
      </c>
      <c r="H6919" t="s">
        <v>229</v>
      </c>
      <c r="I6919" t="s">
        <v>21</v>
      </c>
      <c r="J6919" t="s">
        <v>73</v>
      </c>
      <c r="K6919">
        <v>12</v>
      </c>
      <c r="L6919">
        <v>17.25</v>
      </c>
      <c r="M6919" t="s">
        <v>94</v>
      </c>
      <c r="P6919" t="str" cm="1">
        <f t="array" ref="P6919">IF(Q6919&gt;0,INDEX(Q6919:Q19053,MATCH(TRUE,INDEX(Q6919:Q19053="",,),0)-1),"")</f>
        <v/>
      </c>
      <c r="R6919">
        <v>0</v>
      </c>
    </row>
    <row r="6920" spans="1:18" x14ac:dyDescent="0.3">
      <c r="A6920" t="s">
        <v>946</v>
      </c>
      <c r="B6920" s="1">
        <v>38943</v>
      </c>
      <c r="C6920" t="s">
        <v>82</v>
      </c>
      <c r="D6920" t="s">
        <v>974</v>
      </c>
      <c r="E6920" t="s">
        <v>975</v>
      </c>
      <c r="F6920" t="s">
        <v>91</v>
      </c>
      <c r="G6920" s="6" t="s">
        <v>88</v>
      </c>
      <c r="H6920" t="s">
        <v>20</v>
      </c>
      <c r="I6920" t="s">
        <v>21</v>
      </c>
      <c r="J6920" t="s">
        <v>73</v>
      </c>
      <c r="K6920">
        <v>221</v>
      </c>
      <c r="L6920">
        <v>9.9</v>
      </c>
      <c r="M6920" t="s">
        <v>94</v>
      </c>
      <c r="P6920" t="str" cm="1">
        <f t="array" ref="P6920">IF(Q6920&gt;0,INDEX(Q6920:Q19054,MATCH(TRUE,INDEX(Q6920:Q19054="",,),0)-1),"")</f>
        <v/>
      </c>
      <c r="R6920">
        <v>0</v>
      </c>
    </row>
    <row r="6921" spans="1:18" x14ac:dyDescent="0.3">
      <c r="P6921" t="str" cm="1">
        <f t="array" ref="P6921">IF(Q6921&gt;0,INDEX(Q6921:Q19055,MATCH(TRUE,INDEX(Q6921:Q19055="",,),0)-1),"")</f>
        <v/>
      </c>
      <c r="R6921" t="str">
        <f>IF(P6921="","",0)</f>
        <v/>
      </c>
    </row>
    <row r="6922" spans="1:18" x14ac:dyDescent="0.3">
      <c r="A6922" t="s">
        <v>946</v>
      </c>
      <c r="B6922" s="1">
        <v>38943</v>
      </c>
      <c r="C6922" t="s">
        <v>82</v>
      </c>
      <c r="D6922" t="s">
        <v>976</v>
      </c>
      <c r="E6922" t="s">
        <v>977</v>
      </c>
      <c r="G6922" t="s">
        <v>19</v>
      </c>
      <c r="H6922" t="s">
        <v>41</v>
      </c>
      <c r="I6922" t="s">
        <v>45</v>
      </c>
      <c r="J6922" t="s">
        <v>93</v>
      </c>
      <c r="K6922">
        <v>315.5</v>
      </c>
      <c r="L6922">
        <v>175</v>
      </c>
      <c r="M6922" t="s">
        <v>702</v>
      </c>
      <c r="N6922">
        <v>175</v>
      </c>
      <c r="O6922" t="s">
        <v>24</v>
      </c>
      <c r="P6922" cm="1">
        <f t="array" ref="P6922">IF(Q6922&gt;0,INDEX(Q6922:Q19056,MATCH(TRUE,INDEX(Q6922:Q19056="",,),0)-1),"")</f>
        <v>2</v>
      </c>
      <c r="Q6922">
        <f>INT((ROW()-6922)/10)+1</f>
        <v>1</v>
      </c>
      <c r="R6922">
        <f>IF(P6922="","",0)</f>
        <v>0</v>
      </c>
    </row>
    <row r="6923" spans="1:18" x14ac:dyDescent="0.3">
      <c r="A6923" t="s">
        <v>946</v>
      </c>
      <c r="B6923" s="1">
        <v>38943</v>
      </c>
      <c r="C6923" t="s">
        <v>82</v>
      </c>
      <c r="D6923" t="s">
        <v>976</v>
      </c>
      <c r="E6923" t="s">
        <v>977</v>
      </c>
      <c r="G6923" t="s">
        <v>19</v>
      </c>
      <c r="H6923" t="s">
        <v>36</v>
      </c>
      <c r="I6923" t="s">
        <v>21</v>
      </c>
      <c r="J6923" t="s">
        <v>73</v>
      </c>
      <c r="K6923">
        <v>347</v>
      </c>
      <c r="L6923">
        <v>21</v>
      </c>
      <c r="M6923" t="s">
        <v>702</v>
      </c>
      <c r="N6923">
        <v>21</v>
      </c>
      <c r="O6923" t="s">
        <v>24</v>
      </c>
      <c r="P6923" cm="1">
        <f t="array" ref="P6923">IF(Q6923&gt;0,INDEX(Q6923:Q19057,MATCH(TRUE,INDEX(Q6923:Q19057="",,),0)-1),"")</f>
        <v>2</v>
      </c>
      <c r="Q6923">
        <f t="shared" ref="Q6923:Q6941" si="160">INT((ROW()-6922)/10)+1</f>
        <v>1</v>
      </c>
      <c r="R6923">
        <f>IF(P6923="","",0)</f>
        <v>0</v>
      </c>
    </row>
    <row r="6924" spans="1:18" x14ac:dyDescent="0.3">
      <c r="A6924" t="s">
        <v>946</v>
      </c>
      <c r="B6924" s="1">
        <v>38943</v>
      </c>
      <c r="C6924" t="s">
        <v>82</v>
      </c>
      <c r="D6924" t="s">
        <v>976</v>
      </c>
      <c r="E6924" t="s">
        <v>977</v>
      </c>
      <c r="G6924" t="s">
        <v>19</v>
      </c>
      <c r="H6924" t="s">
        <v>41</v>
      </c>
      <c r="I6924" t="s">
        <v>21</v>
      </c>
      <c r="J6924" t="s">
        <v>73</v>
      </c>
      <c r="K6924">
        <v>375</v>
      </c>
      <c r="L6924">
        <v>54</v>
      </c>
      <c r="M6924" t="s">
        <v>702</v>
      </c>
      <c r="N6924">
        <v>54</v>
      </c>
      <c r="O6924" t="s">
        <v>24</v>
      </c>
      <c r="P6924" cm="1">
        <f t="array" ref="P6924">IF(Q6924&gt;0,INDEX(Q6924:Q19058,MATCH(TRUE,INDEX(Q6924:Q19058="",,),0)-1),"")</f>
        <v>2</v>
      </c>
      <c r="Q6924">
        <f t="shared" si="160"/>
        <v>1</v>
      </c>
      <c r="R6924">
        <f>IF(P6924="","",0)</f>
        <v>0</v>
      </c>
    </row>
    <row r="6925" spans="1:18" x14ac:dyDescent="0.3">
      <c r="A6925" t="s">
        <v>946</v>
      </c>
      <c r="B6925" s="1">
        <v>38943</v>
      </c>
      <c r="C6925" t="s">
        <v>82</v>
      </c>
      <c r="D6925" t="s">
        <v>976</v>
      </c>
      <c r="E6925" t="s">
        <v>977</v>
      </c>
      <c r="G6925" t="s">
        <v>19</v>
      </c>
      <c r="H6925" t="s">
        <v>95</v>
      </c>
      <c r="I6925" t="s">
        <v>21</v>
      </c>
      <c r="J6925" t="s">
        <v>73</v>
      </c>
      <c r="K6925">
        <v>286</v>
      </c>
      <c r="L6925">
        <v>19</v>
      </c>
      <c r="M6925" t="s">
        <v>702</v>
      </c>
      <c r="N6925">
        <v>67.97</v>
      </c>
      <c r="O6925" t="s">
        <v>24</v>
      </c>
      <c r="P6925" cm="1">
        <f t="array" ref="P6925">IF(Q6925&gt;0,INDEX(Q6925:Q19059,MATCH(TRUE,INDEX(Q6925:Q19059="",,),0)-1),"")</f>
        <v>2</v>
      </c>
      <c r="Q6925">
        <f t="shared" si="160"/>
        <v>1</v>
      </c>
      <c r="R6925">
        <f>IF(P6925="","",0)</f>
        <v>0</v>
      </c>
    </row>
    <row r="6926" spans="1:18" x14ac:dyDescent="0.3">
      <c r="A6926" t="s">
        <v>946</v>
      </c>
      <c r="B6926" s="1">
        <v>38943</v>
      </c>
      <c r="C6926" t="s">
        <v>82</v>
      </c>
      <c r="D6926" t="s">
        <v>976</v>
      </c>
      <c r="E6926" t="s">
        <v>977</v>
      </c>
      <c r="G6926" s="6" t="s">
        <v>88</v>
      </c>
      <c r="H6926" t="s">
        <v>85</v>
      </c>
      <c r="I6926" t="s">
        <v>45</v>
      </c>
      <c r="J6926" t="s">
        <v>93</v>
      </c>
      <c r="K6926">
        <v>2.2999999999999998</v>
      </c>
      <c r="L6926">
        <v>100</v>
      </c>
      <c r="M6926" t="s">
        <v>702</v>
      </c>
      <c r="N6926">
        <v>100</v>
      </c>
      <c r="O6926" t="s">
        <v>24</v>
      </c>
      <c r="P6926" cm="1">
        <f t="array" ref="P6926">IF(Q6926&gt;0,INDEX(Q6926:Q19060,MATCH(TRUE,INDEX(Q6926:Q19060="",,),0)-1),"")</f>
        <v>2</v>
      </c>
      <c r="Q6926">
        <f t="shared" si="160"/>
        <v>1</v>
      </c>
      <c r="R6926">
        <f>IF(P6926="","",0)</f>
        <v>0</v>
      </c>
    </row>
    <row r="6927" spans="1:18" x14ac:dyDescent="0.3">
      <c r="A6927" t="s">
        <v>946</v>
      </c>
      <c r="B6927" s="1">
        <v>38943</v>
      </c>
      <c r="C6927" t="s">
        <v>82</v>
      </c>
      <c r="D6927" t="s">
        <v>976</v>
      </c>
      <c r="E6927" t="s">
        <v>977</v>
      </c>
      <c r="G6927" s="6" t="s">
        <v>88</v>
      </c>
      <c r="H6927" t="s">
        <v>36</v>
      </c>
      <c r="I6927" t="s">
        <v>45</v>
      </c>
      <c r="J6927" t="s">
        <v>93</v>
      </c>
      <c r="K6927">
        <v>39.299999999999997</v>
      </c>
      <c r="L6927">
        <v>108</v>
      </c>
      <c r="M6927" t="s">
        <v>702</v>
      </c>
      <c r="N6927">
        <v>108</v>
      </c>
      <c r="O6927" t="s">
        <v>24</v>
      </c>
      <c r="P6927" cm="1">
        <f t="array" ref="P6927">IF(Q6927&gt;0,INDEX(Q6927:Q19061,MATCH(TRUE,INDEX(Q6927:Q19061="",,),0)-1),"")</f>
        <v>2</v>
      </c>
      <c r="Q6927">
        <f t="shared" si="160"/>
        <v>1</v>
      </c>
      <c r="R6927">
        <f>IF(P6927="","",0)</f>
        <v>0</v>
      </c>
    </row>
    <row r="6928" spans="1:18" x14ac:dyDescent="0.3">
      <c r="A6928" t="s">
        <v>946</v>
      </c>
      <c r="B6928" s="1">
        <v>38943</v>
      </c>
      <c r="C6928" t="s">
        <v>82</v>
      </c>
      <c r="D6928" t="s">
        <v>976</v>
      </c>
      <c r="E6928" t="s">
        <v>977</v>
      </c>
      <c r="G6928" s="6" t="s">
        <v>88</v>
      </c>
      <c r="H6928" t="s">
        <v>67</v>
      </c>
      <c r="I6928" t="s">
        <v>45</v>
      </c>
      <c r="J6928" t="s">
        <v>93</v>
      </c>
      <c r="K6928">
        <v>6.2</v>
      </c>
      <c r="L6928">
        <v>64</v>
      </c>
      <c r="M6928" t="s">
        <v>702</v>
      </c>
      <c r="N6928">
        <v>64</v>
      </c>
      <c r="O6928" t="s">
        <v>24</v>
      </c>
      <c r="P6928" cm="1">
        <f t="array" ref="P6928">IF(Q6928&gt;0,INDEX(Q6928:Q19062,MATCH(TRUE,INDEX(Q6928:Q19062="",,),0)-1),"")</f>
        <v>2</v>
      </c>
      <c r="Q6928">
        <f t="shared" si="160"/>
        <v>1</v>
      </c>
      <c r="R6928">
        <f>IF(P6928="","",0)</f>
        <v>0</v>
      </c>
    </row>
    <row r="6929" spans="1:18" x14ac:dyDescent="0.3">
      <c r="A6929" t="s">
        <v>946</v>
      </c>
      <c r="B6929" s="1">
        <v>38943</v>
      </c>
      <c r="C6929" t="s">
        <v>82</v>
      </c>
      <c r="D6929" t="s">
        <v>976</v>
      </c>
      <c r="E6929" t="s">
        <v>977</v>
      </c>
      <c r="G6929" s="6" t="s">
        <v>88</v>
      </c>
      <c r="H6929" t="s">
        <v>95</v>
      </c>
      <c r="I6929" t="s">
        <v>45</v>
      </c>
      <c r="J6929" t="s">
        <v>93</v>
      </c>
      <c r="K6929">
        <v>8.9</v>
      </c>
      <c r="L6929">
        <v>70</v>
      </c>
      <c r="M6929" t="s">
        <v>702</v>
      </c>
      <c r="N6929">
        <v>70</v>
      </c>
      <c r="O6929" t="s">
        <v>24</v>
      </c>
      <c r="P6929" cm="1">
        <f t="array" ref="P6929">IF(Q6929&gt;0,INDEX(Q6929:Q19063,MATCH(TRUE,INDEX(Q6929:Q19063="",,),0)-1),"")</f>
        <v>2</v>
      </c>
      <c r="Q6929">
        <f t="shared" si="160"/>
        <v>1</v>
      </c>
      <c r="R6929">
        <f>IF(P6929="","",0)</f>
        <v>0</v>
      </c>
    </row>
    <row r="6930" spans="1:18" x14ac:dyDescent="0.3">
      <c r="A6930" t="s">
        <v>946</v>
      </c>
      <c r="B6930" s="1">
        <v>38943</v>
      </c>
      <c r="C6930" t="s">
        <v>82</v>
      </c>
      <c r="D6930" t="s">
        <v>976</v>
      </c>
      <c r="E6930" t="s">
        <v>977</v>
      </c>
      <c r="G6930" s="6" t="s">
        <v>88</v>
      </c>
      <c r="H6930" t="s">
        <v>85</v>
      </c>
      <c r="I6930" t="s">
        <v>21</v>
      </c>
      <c r="J6930" t="s">
        <v>73</v>
      </c>
      <c r="K6930">
        <v>47</v>
      </c>
      <c r="L6930">
        <v>17</v>
      </c>
      <c r="M6930" t="s">
        <v>702</v>
      </c>
      <c r="N6930">
        <v>17</v>
      </c>
      <c r="O6930" t="s">
        <v>24</v>
      </c>
      <c r="P6930" cm="1">
        <f t="array" ref="P6930">IF(Q6930&gt;0,INDEX(Q6930:Q19064,MATCH(TRUE,INDEX(Q6930:Q19064="",,),0)-1),"")</f>
        <v>2</v>
      </c>
      <c r="Q6930">
        <f t="shared" si="160"/>
        <v>1</v>
      </c>
      <c r="R6930">
        <f>IF(P6930="","",0)</f>
        <v>0</v>
      </c>
    </row>
    <row r="6931" spans="1:18" x14ac:dyDescent="0.3">
      <c r="A6931" t="s">
        <v>946</v>
      </c>
      <c r="B6931" s="1">
        <v>38943</v>
      </c>
      <c r="C6931" t="s">
        <v>82</v>
      </c>
      <c r="D6931" t="s">
        <v>976</v>
      </c>
      <c r="E6931" t="s">
        <v>977</v>
      </c>
      <c r="G6931" s="6" t="s">
        <v>88</v>
      </c>
      <c r="H6931" t="s">
        <v>67</v>
      </c>
      <c r="I6931" t="s">
        <v>21</v>
      </c>
      <c r="J6931" t="s">
        <v>73</v>
      </c>
      <c r="K6931">
        <v>86</v>
      </c>
      <c r="L6931">
        <v>10.5</v>
      </c>
      <c r="M6931" t="s">
        <v>702</v>
      </c>
      <c r="N6931">
        <v>10.5</v>
      </c>
      <c r="O6931" t="s">
        <v>24</v>
      </c>
      <c r="P6931" cm="1">
        <f t="array" ref="P6931">IF(Q6931&gt;0,INDEX(Q6931:Q19065,MATCH(TRUE,INDEX(Q6931:Q19065="",,),0)-1),"")</f>
        <v>2</v>
      </c>
      <c r="Q6931">
        <f t="shared" si="160"/>
        <v>1</v>
      </c>
      <c r="R6931">
        <f>IF(P6931="","",0)</f>
        <v>0</v>
      </c>
    </row>
    <row r="6932" spans="1:18" x14ac:dyDescent="0.3">
      <c r="A6932" t="s">
        <v>946</v>
      </c>
      <c r="B6932" s="1">
        <v>38943</v>
      </c>
      <c r="C6932" t="s">
        <v>82</v>
      </c>
      <c r="D6932" t="s">
        <v>976</v>
      </c>
      <c r="E6932" t="s">
        <v>977</v>
      </c>
      <c r="G6932" t="s">
        <v>19</v>
      </c>
      <c r="H6932" t="s">
        <v>41</v>
      </c>
      <c r="I6932" t="s">
        <v>45</v>
      </c>
      <c r="J6932" t="s">
        <v>93</v>
      </c>
      <c r="K6932">
        <v>315.5</v>
      </c>
      <c r="L6932">
        <v>175</v>
      </c>
      <c r="M6932" t="s">
        <v>967</v>
      </c>
      <c r="N6932">
        <v>175</v>
      </c>
      <c r="P6932" cm="1">
        <f t="array" ref="P6932">IF(Q6932&gt;0,INDEX(Q6932:Q19066,MATCH(TRUE,INDEX(Q6932:Q19066="",,),0)-1),"")</f>
        <v>2</v>
      </c>
      <c r="Q6932">
        <f t="shared" si="160"/>
        <v>2</v>
      </c>
      <c r="R6932">
        <f>IF(P6932="","",0)</f>
        <v>0</v>
      </c>
    </row>
    <row r="6933" spans="1:18" x14ac:dyDescent="0.3">
      <c r="A6933" t="s">
        <v>946</v>
      </c>
      <c r="B6933" s="1">
        <v>38943</v>
      </c>
      <c r="C6933" t="s">
        <v>82</v>
      </c>
      <c r="D6933" t="s">
        <v>976</v>
      </c>
      <c r="E6933" t="s">
        <v>977</v>
      </c>
      <c r="G6933" t="s">
        <v>19</v>
      </c>
      <c r="H6933" t="s">
        <v>36</v>
      </c>
      <c r="I6933" t="s">
        <v>21</v>
      </c>
      <c r="J6933" t="s">
        <v>73</v>
      </c>
      <c r="K6933">
        <v>347</v>
      </c>
      <c r="L6933">
        <v>21</v>
      </c>
      <c r="M6933" t="s">
        <v>967</v>
      </c>
      <c r="N6933">
        <v>23.5</v>
      </c>
      <c r="P6933" cm="1">
        <f t="array" ref="P6933">IF(Q6933&gt;0,INDEX(Q6933:Q19067,MATCH(TRUE,INDEX(Q6933:Q19067="",,),0)-1),"")</f>
        <v>2</v>
      </c>
      <c r="Q6933">
        <f t="shared" si="160"/>
        <v>2</v>
      </c>
      <c r="R6933">
        <f>IF(P6933="","",0)</f>
        <v>0</v>
      </c>
    </row>
    <row r="6934" spans="1:18" x14ac:dyDescent="0.3">
      <c r="A6934" t="s">
        <v>946</v>
      </c>
      <c r="B6934" s="1">
        <v>38943</v>
      </c>
      <c r="C6934" t="s">
        <v>82</v>
      </c>
      <c r="D6934" t="s">
        <v>976</v>
      </c>
      <c r="E6934" t="s">
        <v>977</v>
      </c>
      <c r="G6934" t="s">
        <v>19</v>
      </c>
      <c r="H6934" t="s">
        <v>41</v>
      </c>
      <c r="I6934" t="s">
        <v>21</v>
      </c>
      <c r="J6934" t="s">
        <v>73</v>
      </c>
      <c r="K6934">
        <v>375</v>
      </c>
      <c r="L6934">
        <v>54</v>
      </c>
      <c r="M6934" t="s">
        <v>967</v>
      </c>
      <c r="N6934">
        <v>56.5</v>
      </c>
      <c r="P6934" cm="1">
        <f t="array" ref="P6934">IF(Q6934&gt;0,INDEX(Q6934:Q19068,MATCH(TRUE,INDEX(Q6934:Q19068="",,),0)-1),"")</f>
        <v>2</v>
      </c>
      <c r="Q6934">
        <f t="shared" si="160"/>
        <v>2</v>
      </c>
      <c r="R6934">
        <f>IF(P6934="","",0)</f>
        <v>0</v>
      </c>
    </row>
    <row r="6935" spans="1:18" x14ac:dyDescent="0.3">
      <c r="A6935" t="s">
        <v>946</v>
      </c>
      <c r="B6935" s="1">
        <v>38943</v>
      </c>
      <c r="C6935" t="s">
        <v>82</v>
      </c>
      <c r="D6935" t="s">
        <v>976</v>
      </c>
      <c r="E6935" t="s">
        <v>977</v>
      </c>
      <c r="G6935" t="s">
        <v>19</v>
      </c>
      <c r="H6935" t="s">
        <v>95</v>
      </c>
      <c r="I6935" t="s">
        <v>21</v>
      </c>
      <c r="J6935" t="s">
        <v>73</v>
      </c>
      <c r="K6935">
        <v>286</v>
      </c>
      <c r="L6935">
        <v>19</v>
      </c>
      <c r="M6935" t="s">
        <v>967</v>
      </c>
      <c r="N6935">
        <v>19.25</v>
      </c>
      <c r="P6935" cm="1">
        <f t="array" ref="P6935">IF(Q6935&gt;0,INDEX(Q6935:Q19069,MATCH(TRUE,INDEX(Q6935:Q19069="",,),0)-1),"")</f>
        <v>2</v>
      </c>
      <c r="Q6935">
        <f t="shared" si="160"/>
        <v>2</v>
      </c>
      <c r="R6935">
        <f>IF(P6935="","",0)</f>
        <v>0</v>
      </c>
    </row>
    <row r="6936" spans="1:18" x14ac:dyDescent="0.3">
      <c r="A6936" t="s">
        <v>946</v>
      </c>
      <c r="B6936" s="1">
        <v>38943</v>
      </c>
      <c r="C6936" t="s">
        <v>82</v>
      </c>
      <c r="D6936" t="s">
        <v>976</v>
      </c>
      <c r="E6936" t="s">
        <v>977</v>
      </c>
      <c r="G6936" s="6" t="s">
        <v>88</v>
      </c>
      <c r="H6936" t="s">
        <v>85</v>
      </c>
      <c r="I6936" t="s">
        <v>45</v>
      </c>
      <c r="J6936" t="s">
        <v>93</v>
      </c>
      <c r="K6936">
        <v>2.2999999999999998</v>
      </c>
      <c r="L6936">
        <v>100</v>
      </c>
      <c r="M6936" t="s">
        <v>967</v>
      </c>
      <c r="N6936">
        <v>100</v>
      </c>
      <c r="P6936" cm="1">
        <f t="array" ref="P6936">IF(Q6936&gt;0,INDEX(Q6936:Q19070,MATCH(TRUE,INDEX(Q6936:Q19070="",,),0)-1),"")</f>
        <v>2</v>
      </c>
      <c r="Q6936">
        <f t="shared" si="160"/>
        <v>2</v>
      </c>
      <c r="R6936">
        <f>IF(P6936="","",0)</f>
        <v>0</v>
      </c>
    </row>
    <row r="6937" spans="1:18" x14ac:dyDescent="0.3">
      <c r="A6937" t="s">
        <v>946</v>
      </c>
      <c r="B6937" s="1">
        <v>38943</v>
      </c>
      <c r="C6937" t="s">
        <v>82</v>
      </c>
      <c r="D6937" t="s">
        <v>976</v>
      </c>
      <c r="E6937" t="s">
        <v>977</v>
      </c>
      <c r="G6937" s="6" t="s">
        <v>88</v>
      </c>
      <c r="H6937" t="s">
        <v>36</v>
      </c>
      <c r="I6937" t="s">
        <v>45</v>
      </c>
      <c r="J6937" t="s">
        <v>93</v>
      </c>
      <c r="K6937">
        <v>39.299999999999997</v>
      </c>
      <c r="L6937">
        <v>108</v>
      </c>
      <c r="M6937" t="s">
        <v>967</v>
      </c>
      <c r="N6937">
        <v>108</v>
      </c>
      <c r="P6937" cm="1">
        <f t="array" ref="P6937">IF(Q6937&gt;0,INDEX(Q6937:Q19071,MATCH(TRUE,INDEX(Q6937:Q19071="",,),0)-1),"")</f>
        <v>2</v>
      </c>
      <c r="Q6937">
        <f t="shared" si="160"/>
        <v>2</v>
      </c>
      <c r="R6937">
        <f>IF(P6937="","",0)</f>
        <v>0</v>
      </c>
    </row>
    <row r="6938" spans="1:18" x14ac:dyDescent="0.3">
      <c r="A6938" t="s">
        <v>946</v>
      </c>
      <c r="B6938" s="1">
        <v>38943</v>
      </c>
      <c r="C6938" t="s">
        <v>82</v>
      </c>
      <c r="D6938" t="s">
        <v>976</v>
      </c>
      <c r="E6938" t="s">
        <v>977</v>
      </c>
      <c r="G6938" s="6" t="s">
        <v>88</v>
      </c>
      <c r="H6938" t="s">
        <v>67</v>
      </c>
      <c r="I6938" t="s">
        <v>45</v>
      </c>
      <c r="J6938" t="s">
        <v>93</v>
      </c>
      <c r="K6938">
        <v>6.2</v>
      </c>
      <c r="L6938">
        <v>64</v>
      </c>
      <c r="M6938" t="s">
        <v>967</v>
      </c>
      <c r="N6938">
        <v>64</v>
      </c>
      <c r="P6938" cm="1">
        <f t="array" ref="P6938">IF(Q6938&gt;0,INDEX(Q6938:Q19072,MATCH(TRUE,INDEX(Q6938:Q19072="",,),0)-1),"")</f>
        <v>2</v>
      </c>
      <c r="Q6938">
        <f t="shared" si="160"/>
        <v>2</v>
      </c>
      <c r="R6938">
        <f>IF(P6938="","",0)</f>
        <v>0</v>
      </c>
    </row>
    <row r="6939" spans="1:18" x14ac:dyDescent="0.3">
      <c r="A6939" t="s">
        <v>946</v>
      </c>
      <c r="B6939" s="1">
        <v>38943</v>
      </c>
      <c r="C6939" t="s">
        <v>82</v>
      </c>
      <c r="D6939" t="s">
        <v>976</v>
      </c>
      <c r="E6939" t="s">
        <v>977</v>
      </c>
      <c r="G6939" s="6" t="s">
        <v>88</v>
      </c>
      <c r="H6939" t="s">
        <v>95</v>
      </c>
      <c r="I6939" t="s">
        <v>45</v>
      </c>
      <c r="J6939" t="s">
        <v>93</v>
      </c>
      <c r="K6939">
        <v>8.9</v>
      </c>
      <c r="L6939">
        <v>70</v>
      </c>
      <c r="M6939" t="s">
        <v>967</v>
      </c>
      <c r="N6939">
        <v>70</v>
      </c>
      <c r="P6939" cm="1">
        <f t="array" ref="P6939">IF(Q6939&gt;0,INDEX(Q6939:Q19073,MATCH(TRUE,INDEX(Q6939:Q19073="",,),0)-1),"")</f>
        <v>2</v>
      </c>
      <c r="Q6939">
        <f t="shared" si="160"/>
        <v>2</v>
      </c>
      <c r="R6939">
        <f>IF(P6939="","",0)</f>
        <v>0</v>
      </c>
    </row>
    <row r="6940" spans="1:18" x14ac:dyDescent="0.3">
      <c r="A6940" t="s">
        <v>946</v>
      </c>
      <c r="B6940" s="1">
        <v>38943</v>
      </c>
      <c r="C6940" t="s">
        <v>82</v>
      </c>
      <c r="D6940" t="s">
        <v>976</v>
      </c>
      <c r="E6940" t="s">
        <v>977</v>
      </c>
      <c r="G6940" s="6" t="s">
        <v>88</v>
      </c>
      <c r="H6940" t="s">
        <v>85</v>
      </c>
      <c r="I6940" t="s">
        <v>21</v>
      </c>
      <c r="J6940" t="s">
        <v>73</v>
      </c>
      <c r="K6940">
        <v>47</v>
      </c>
      <c r="L6940">
        <v>17</v>
      </c>
      <c r="M6940" t="s">
        <v>967</v>
      </c>
      <c r="N6940">
        <v>17</v>
      </c>
      <c r="P6940" cm="1">
        <f t="array" ref="P6940">IF(Q6940&gt;0,INDEX(Q6940:Q19074,MATCH(TRUE,INDEX(Q6940:Q19074="",,),0)-1),"")</f>
        <v>2</v>
      </c>
      <c r="Q6940">
        <f t="shared" si="160"/>
        <v>2</v>
      </c>
      <c r="R6940">
        <f>IF(P6940="","",0)</f>
        <v>0</v>
      </c>
    </row>
    <row r="6941" spans="1:18" x14ac:dyDescent="0.3">
      <c r="A6941" t="s">
        <v>946</v>
      </c>
      <c r="B6941" s="1">
        <v>38943</v>
      </c>
      <c r="C6941" t="s">
        <v>82</v>
      </c>
      <c r="D6941" t="s">
        <v>976</v>
      </c>
      <c r="E6941" t="s">
        <v>977</v>
      </c>
      <c r="G6941" s="6" t="s">
        <v>88</v>
      </c>
      <c r="H6941" t="s">
        <v>67</v>
      </c>
      <c r="I6941" t="s">
        <v>21</v>
      </c>
      <c r="J6941" t="s">
        <v>73</v>
      </c>
      <c r="K6941">
        <v>86</v>
      </c>
      <c r="L6941">
        <v>10.5</v>
      </c>
      <c r="M6941" t="s">
        <v>967</v>
      </c>
      <c r="N6941">
        <v>10.5</v>
      </c>
      <c r="P6941" cm="1">
        <f t="array" ref="P6941">IF(Q6941&gt;0,INDEX(Q6941:Q19075,MATCH(TRUE,INDEX(Q6941:Q19075="",,),0)-1),"")</f>
        <v>2</v>
      </c>
      <c r="Q6941">
        <f t="shared" si="160"/>
        <v>2</v>
      </c>
      <c r="R6941">
        <f>IF(P6941="","",0)</f>
        <v>0</v>
      </c>
    </row>
    <row r="6942" spans="1:18" x14ac:dyDescent="0.3">
      <c r="P6942" t="str" cm="1">
        <f t="array" ref="P6942">IF(Q6942&gt;0,INDEX(Q6942:Q19076,MATCH(TRUE,INDEX(Q6942:Q19076="",,),0)-1),"")</f>
        <v/>
      </c>
      <c r="R6942" t="str">
        <f>IF(P6942="","",0)</f>
        <v/>
      </c>
    </row>
    <row r="6943" spans="1:18" x14ac:dyDescent="0.3">
      <c r="A6943" t="s">
        <v>946</v>
      </c>
      <c r="B6943" s="1">
        <v>38943</v>
      </c>
      <c r="C6943" t="s">
        <v>82</v>
      </c>
      <c r="D6943" t="s">
        <v>978</v>
      </c>
      <c r="E6943" t="s">
        <v>979</v>
      </c>
      <c r="G6943" t="s">
        <v>19</v>
      </c>
      <c r="H6943" t="s">
        <v>85</v>
      </c>
      <c r="I6943" t="s">
        <v>45</v>
      </c>
      <c r="J6943" t="s">
        <v>93</v>
      </c>
      <c r="K6943">
        <v>47.2</v>
      </c>
      <c r="L6943">
        <v>127</v>
      </c>
      <c r="M6943" t="s">
        <v>702</v>
      </c>
      <c r="N6943">
        <v>127</v>
      </c>
      <c r="O6943" t="s">
        <v>24</v>
      </c>
      <c r="P6943" cm="1">
        <f t="array" ref="P6943">IF(Q6943&gt;0,INDEX(Q6943:Q19077,MATCH(TRUE,INDEX(Q6943:Q19077="",,),0)-1),"")</f>
        <v>1</v>
      </c>
      <c r="Q6943">
        <v>1</v>
      </c>
      <c r="R6943">
        <f>IF(P6943="","",0)</f>
        <v>0</v>
      </c>
    </row>
    <row r="6944" spans="1:18" x14ac:dyDescent="0.3">
      <c r="A6944" t="s">
        <v>946</v>
      </c>
      <c r="B6944" s="1">
        <v>38943</v>
      </c>
      <c r="C6944" t="s">
        <v>82</v>
      </c>
      <c r="D6944" t="s">
        <v>978</v>
      </c>
      <c r="E6944" t="s">
        <v>979</v>
      </c>
      <c r="G6944" t="s">
        <v>19</v>
      </c>
      <c r="H6944" t="s">
        <v>41</v>
      </c>
      <c r="I6944" t="s">
        <v>45</v>
      </c>
      <c r="J6944" t="s">
        <v>93</v>
      </c>
      <c r="K6944">
        <v>262.10000000000002</v>
      </c>
      <c r="L6944">
        <v>172</v>
      </c>
      <c r="M6944" t="s">
        <v>702</v>
      </c>
      <c r="N6944">
        <v>172</v>
      </c>
      <c r="O6944" t="s">
        <v>24</v>
      </c>
      <c r="P6944" cm="1">
        <f t="array" ref="P6944">IF(Q6944&gt;0,INDEX(Q6944:Q19078,MATCH(TRUE,INDEX(Q6944:Q19078="",,),0)-1),"")</f>
        <v>1</v>
      </c>
      <c r="Q6944">
        <v>1</v>
      </c>
      <c r="R6944">
        <f>IF(P6944="","",0)</f>
        <v>0</v>
      </c>
    </row>
    <row r="6945" spans="1:18" x14ac:dyDescent="0.3">
      <c r="A6945" t="s">
        <v>946</v>
      </c>
      <c r="B6945" s="1">
        <v>38943</v>
      </c>
      <c r="C6945" t="s">
        <v>82</v>
      </c>
      <c r="D6945" t="s">
        <v>978</v>
      </c>
      <c r="E6945" t="s">
        <v>979</v>
      </c>
      <c r="G6945" t="s">
        <v>19</v>
      </c>
      <c r="H6945" t="s">
        <v>85</v>
      </c>
      <c r="I6945" t="s">
        <v>21</v>
      </c>
      <c r="J6945" t="s">
        <v>73</v>
      </c>
      <c r="K6945">
        <v>444</v>
      </c>
      <c r="L6945">
        <v>15</v>
      </c>
      <c r="M6945" t="s">
        <v>702</v>
      </c>
      <c r="N6945">
        <v>45.25</v>
      </c>
      <c r="O6945" t="s">
        <v>24</v>
      </c>
      <c r="P6945" cm="1">
        <f t="array" ref="P6945">IF(Q6945&gt;0,INDEX(Q6945:Q19079,MATCH(TRUE,INDEX(Q6945:Q19079="",,),0)-1),"")</f>
        <v>1</v>
      </c>
      <c r="Q6945">
        <v>1</v>
      </c>
      <c r="R6945">
        <f>IF(P6945="","",0)</f>
        <v>0</v>
      </c>
    </row>
    <row r="6946" spans="1:18" x14ac:dyDescent="0.3">
      <c r="A6946" t="s">
        <v>946</v>
      </c>
      <c r="B6946" s="1">
        <v>38943</v>
      </c>
      <c r="C6946" t="s">
        <v>82</v>
      </c>
      <c r="D6946" t="s">
        <v>978</v>
      </c>
      <c r="E6946" t="s">
        <v>979</v>
      </c>
      <c r="G6946" t="s">
        <v>19</v>
      </c>
      <c r="H6946" t="s">
        <v>41</v>
      </c>
      <c r="I6946" t="s">
        <v>21</v>
      </c>
      <c r="J6946" t="s">
        <v>73</v>
      </c>
      <c r="K6946">
        <v>416</v>
      </c>
      <c r="L6946">
        <v>48.1</v>
      </c>
      <c r="M6946" t="s">
        <v>702</v>
      </c>
      <c r="N6946">
        <v>48.1</v>
      </c>
      <c r="O6946" t="s">
        <v>24</v>
      </c>
      <c r="P6946" cm="1">
        <f t="array" ref="P6946">IF(Q6946&gt;0,INDEX(Q6946:Q19080,MATCH(TRUE,INDEX(Q6946:Q19080="",,),0)-1),"")</f>
        <v>1</v>
      </c>
      <c r="Q6946">
        <v>1</v>
      </c>
      <c r="R6946">
        <f>IF(P6946="","",0)</f>
        <v>0</v>
      </c>
    </row>
    <row r="6947" spans="1:18" x14ac:dyDescent="0.3">
      <c r="A6947" t="s">
        <v>946</v>
      </c>
      <c r="B6947" s="1">
        <v>38943</v>
      </c>
      <c r="C6947" t="s">
        <v>82</v>
      </c>
      <c r="D6947" t="s">
        <v>978</v>
      </c>
      <c r="E6947" t="s">
        <v>979</v>
      </c>
      <c r="G6947" s="6" t="s">
        <v>88</v>
      </c>
      <c r="H6947" t="s">
        <v>67</v>
      </c>
      <c r="I6947" t="s">
        <v>45</v>
      </c>
      <c r="J6947" t="s">
        <v>93</v>
      </c>
      <c r="K6947">
        <v>12.7</v>
      </c>
      <c r="L6947">
        <v>85</v>
      </c>
      <c r="M6947" t="s">
        <v>702</v>
      </c>
      <c r="N6947">
        <v>85</v>
      </c>
      <c r="O6947" t="s">
        <v>24</v>
      </c>
      <c r="P6947" cm="1">
        <f t="array" ref="P6947">IF(Q6947&gt;0,INDEX(Q6947:Q19081,MATCH(TRUE,INDEX(Q6947:Q19081="",,),0)-1),"")</f>
        <v>1</v>
      </c>
      <c r="Q6947">
        <v>1</v>
      </c>
      <c r="R6947">
        <f>IF(P6947="","",0)</f>
        <v>0</v>
      </c>
    </row>
    <row r="6948" spans="1:18" x14ac:dyDescent="0.3">
      <c r="A6948" t="s">
        <v>946</v>
      </c>
      <c r="B6948" s="1">
        <v>38943</v>
      </c>
      <c r="C6948" t="s">
        <v>82</v>
      </c>
      <c r="D6948" t="s">
        <v>978</v>
      </c>
      <c r="E6948" t="s">
        <v>979</v>
      </c>
      <c r="G6948" s="6" t="s">
        <v>88</v>
      </c>
      <c r="H6948" t="s">
        <v>87</v>
      </c>
      <c r="I6948" t="s">
        <v>45</v>
      </c>
      <c r="J6948" t="s">
        <v>93</v>
      </c>
      <c r="K6948">
        <v>41.5</v>
      </c>
      <c r="L6948">
        <v>80</v>
      </c>
      <c r="M6948" t="s">
        <v>702</v>
      </c>
      <c r="N6948">
        <v>80</v>
      </c>
      <c r="O6948" t="s">
        <v>24</v>
      </c>
      <c r="P6948" cm="1">
        <f t="array" ref="P6948">IF(Q6948&gt;0,INDEX(Q6948:Q19082,MATCH(TRUE,INDEX(Q6948:Q19082="",,),0)-1),"")</f>
        <v>1</v>
      </c>
      <c r="Q6948">
        <v>1</v>
      </c>
      <c r="R6948">
        <f>IF(P6948="","",0)</f>
        <v>0</v>
      </c>
    </row>
    <row r="6949" spans="1:18" x14ac:dyDescent="0.3">
      <c r="A6949" t="s">
        <v>946</v>
      </c>
      <c r="B6949" s="1">
        <v>38943</v>
      </c>
      <c r="C6949" t="s">
        <v>82</v>
      </c>
      <c r="D6949" t="s">
        <v>978</v>
      </c>
      <c r="E6949" t="s">
        <v>979</v>
      </c>
      <c r="G6949" s="6" t="s">
        <v>88</v>
      </c>
      <c r="H6949" t="s">
        <v>102</v>
      </c>
      <c r="I6949" t="s">
        <v>21</v>
      </c>
      <c r="J6949" t="s">
        <v>73</v>
      </c>
      <c r="K6949">
        <v>15</v>
      </c>
      <c r="L6949">
        <v>12.05</v>
      </c>
      <c r="M6949" t="s">
        <v>702</v>
      </c>
      <c r="N6949">
        <v>12.05</v>
      </c>
      <c r="O6949" t="s">
        <v>24</v>
      </c>
      <c r="P6949" cm="1">
        <f t="array" ref="P6949">IF(Q6949&gt;0,INDEX(Q6949:Q19083,MATCH(TRUE,INDEX(Q6949:Q19083="",,),0)-1),"")</f>
        <v>1</v>
      </c>
      <c r="Q6949">
        <v>1</v>
      </c>
      <c r="R6949">
        <f>IF(P6949="","",0)</f>
        <v>0</v>
      </c>
    </row>
    <row r="6950" spans="1:18" x14ac:dyDescent="0.3">
      <c r="A6950" t="s">
        <v>946</v>
      </c>
      <c r="B6950" s="1">
        <v>38943</v>
      </c>
      <c r="C6950" t="s">
        <v>82</v>
      </c>
      <c r="D6950" t="s">
        <v>978</v>
      </c>
      <c r="E6950" t="s">
        <v>979</v>
      </c>
      <c r="G6950" s="6" t="s">
        <v>88</v>
      </c>
      <c r="H6950" t="s">
        <v>96</v>
      </c>
      <c r="I6950" t="s">
        <v>21</v>
      </c>
      <c r="J6950" t="s">
        <v>73</v>
      </c>
      <c r="K6950">
        <v>72</v>
      </c>
      <c r="L6950">
        <v>7.2</v>
      </c>
      <c r="M6950" t="s">
        <v>702</v>
      </c>
      <c r="N6950">
        <v>7.2</v>
      </c>
      <c r="O6950" t="s">
        <v>24</v>
      </c>
      <c r="P6950" cm="1">
        <f t="array" ref="P6950">IF(Q6950&gt;0,INDEX(Q6950:Q19084,MATCH(TRUE,INDEX(Q6950:Q19084="",,),0)-1),"")</f>
        <v>1</v>
      </c>
      <c r="Q6950">
        <v>1</v>
      </c>
      <c r="R6950">
        <f>IF(P6950="","",0)</f>
        <v>0</v>
      </c>
    </row>
    <row r="6951" spans="1:18" x14ac:dyDescent="0.3">
      <c r="A6951" t="s">
        <v>946</v>
      </c>
      <c r="B6951" s="1">
        <v>38943</v>
      </c>
      <c r="C6951" t="s">
        <v>82</v>
      </c>
      <c r="D6951" t="s">
        <v>978</v>
      </c>
      <c r="E6951" t="s">
        <v>979</v>
      </c>
      <c r="G6951" s="6" t="s">
        <v>88</v>
      </c>
      <c r="H6951" t="s">
        <v>67</v>
      </c>
      <c r="I6951" t="s">
        <v>21</v>
      </c>
      <c r="J6951" t="s">
        <v>73</v>
      </c>
      <c r="K6951">
        <v>57</v>
      </c>
      <c r="L6951">
        <v>9.6</v>
      </c>
      <c r="M6951" t="s">
        <v>702</v>
      </c>
      <c r="N6951">
        <v>9.6</v>
      </c>
      <c r="O6951" t="s">
        <v>24</v>
      </c>
      <c r="P6951" cm="1">
        <f t="array" ref="P6951">IF(Q6951&gt;0,INDEX(Q6951:Q19085,MATCH(TRUE,INDEX(Q6951:Q19085="",,),0)-1),"")</f>
        <v>1</v>
      </c>
      <c r="Q6951">
        <v>1</v>
      </c>
      <c r="R6951">
        <f>IF(P6951="","",0)</f>
        <v>0</v>
      </c>
    </row>
    <row r="6952" spans="1:18" x14ac:dyDescent="0.3">
      <c r="A6952" t="s">
        <v>946</v>
      </c>
      <c r="B6952" s="1">
        <v>38943</v>
      </c>
      <c r="C6952" t="s">
        <v>82</v>
      </c>
      <c r="D6952" t="s">
        <v>978</v>
      </c>
      <c r="E6952" t="s">
        <v>979</v>
      </c>
      <c r="G6952" s="6" t="s">
        <v>88</v>
      </c>
      <c r="H6952" t="s">
        <v>95</v>
      </c>
      <c r="I6952" t="s">
        <v>21</v>
      </c>
      <c r="J6952" t="s">
        <v>73</v>
      </c>
      <c r="K6952">
        <v>55</v>
      </c>
      <c r="L6952">
        <v>19.8</v>
      </c>
      <c r="M6952" t="s">
        <v>702</v>
      </c>
      <c r="N6952">
        <v>19.8</v>
      </c>
      <c r="O6952" t="s">
        <v>24</v>
      </c>
      <c r="P6952" cm="1">
        <f t="array" ref="P6952">IF(Q6952&gt;0,INDEX(Q6952:Q19086,MATCH(TRUE,INDEX(Q6952:Q19086="",,),0)-1),"")</f>
        <v>1</v>
      </c>
      <c r="Q6952">
        <v>1</v>
      </c>
      <c r="R6952">
        <f>IF(P6952="","",0)</f>
        <v>0</v>
      </c>
    </row>
    <row r="6953" spans="1:18" x14ac:dyDescent="0.3">
      <c r="A6953" t="s">
        <v>946</v>
      </c>
      <c r="B6953" s="1">
        <v>38943</v>
      </c>
      <c r="C6953" t="s">
        <v>82</v>
      </c>
      <c r="D6953" t="s">
        <v>978</v>
      </c>
      <c r="E6953" t="s">
        <v>979</v>
      </c>
      <c r="G6953" s="6" t="s">
        <v>88</v>
      </c>
      <c r="H6953" t="s">
        <v>87</v>
      </c>
      <c r="I6953" t="s">
        <v>21</v>
      </c>
      <c r="J6953" t="s">
        <v>73</v>
      </c>
      <c r="K6953">
        <v>231</v>
      </c>
      <c r="L6953">
        <v>18.100000000000001</v>
      </c>
      <c r="M6953" t="s">
        <v>702</v>
      </c>
      <c r="N6953">
        <v>18.100000000000001</v>
      </c>
      <c r="O6953" t="s">
        <v>24</v>
      </c>
      <c r="P6953" cm="1">
        <f t="array" ref="P6953">IF(Q6953&gt;0,INDEX(Q6953:Q19087,MATCH(TRUE,INDEX(Q6953:Q19087="",,),0)-1),"")</f>
        <v>1</v>
      </c>
      <c r="Q6953">
        <v>1</v>
      </c>
      <c r="R6953">
        <f>IF(P6953="","",0)</f>
        <v>0</v>
      </c>
    </row>
    <row r="6954" spans="1:18" x14ac:dyDescent="0.3">
      <c r="P6954" t="str" cm="1">
        <f t="array" ref="P6954">IF(Q6954&gt;0,INDEX(Q6954:Q19088,MATCH(TRUE,INDEX(Q6954:Q19088="",,),0)-1),"")</f>
        <v/>
      </c>
      <c r="R6954" t="str">
        <f>IF(P6954="","",0)</f>
        <v/>
      </c>
    </row>
    <row r="6955" spans="1:18" x14ac:dyDescent="0.3">
      <c r="A6955" t="s">
        <v>946</v>
      </c>
      <c r="B6955" s="1">
        <v>38922</v>
      </c>
      <c r="C6955" t="s">
        <v>82</v>
      </c>
      <c r="D6955" t="s">
        <v>980</v>
      </c>
      <c r="E6955" t="s">
        <v>981</v>
      </c>
      <c r="G6955" t="s">
        <v>19</v>
      </c>
      <c r="H6955" t="s">
        <v>87</v>
      </c>
      <c r="I6955" t="s">
        <v>45</v>
      </c>
      <c r="J6955" t="s">
        <v>93</v>
      </c>
      <c r="K6955">
        <v>75</v>
      </c>
      <c r="L6955">
        <v>77</v>
      </c>
      <c r="M6955" t="s">
        <v>702</v>
      </c>
      <c r="N6955">
        <v>100</v>
      </c>
      <c r="O6955" t="s">
        <v>24</v>
      </c>
      <c r="P6955" cm="1">
        <f t="array" ref="P6955">IF(Q6955&gt;0,INDEX(Q6955:Q19089,MATCH(TRUE,INDEX(Q6955:Q19089="",,),0)-1),"")</f>
        <v>4</v>
      </c>
      <c r="Q6955">
        <v>1</v>
      </c>
      <c r="R6955">
        <f>IF(P6955="","",0)</f>
        <v>0</v>
      </c>
    </row>
    <row r="6956" spans="1:18" x14ac:dyDescent="0.3">
      <c r="A6956" t="s">
        <v>946</v>
      </c>
      <c r="B6956" s="1">
        <v>38922</v>
      </c>
      <c r="C6956" t="s">
        <v>82</v>
      </c>
      <c r="D6956" t="s">
        <v>980</v>
      </c>
      <c r="E6956" t="s">
        <v>981</v>
      </c>
      <c r="G6956" t="s">
        <v>19</v>
      </c>
      <c r="H6956" t="s">
        <v>87</v>
      </c>
      <c r="I6956" t="s">
        <v>21</v>
      </c>
      <c r="J6956" t="s">
        <v>73</v>
      </c>
      <c r="K6956">
        <v>221</v>
      </c>
      <c r="L6956">
        <v>23.7</v>
      </c>
      <c r="M6956" t="s">
        <v>702</v>
      </c>
      <c r="N6956">
        <v>31</v>
      </c>
      <c r="O6956" t="s">
        <v>24</v>
      </c>
      <c r="P6956" cm="1">
        <f t="array" ref="P6956">IF(Q6956&gt;0,INDEX(Q6956:Q19090,MATCH(TRUE,INDEX(Q6956:Q19090="",,),0)-1),"")</f>
        <v>4</v>
      </c>
      <c r="Q6956">
        <v>1</v>
      </c>
      <c r="R6956">
        <f>IF(P6956="","",0)</f>
        <v>0</v>
      </c>
    </row>
    <row r="6957" spans="1:18" x14ac:dyDescent="0.3">
      <c r="A6957" t="s">
        <v>946</v>
      </c>
      <c r="B6957" s="1">
        <v>38922</v>
      </c>
      <c r="C6957" t="s">
        <v>82</v>
      </c>
      <c r="D6957" t="s">
        <v>980</v>
      </c>
      <c r="E6957" t="s">
        <v>981</v>
      </c>
      <c r="G6957" s="6" t="s">
        <v>88</v>
      </c>
      <c r="H6957" t="s">
        <v>85</v>
      </c>
      <c r="I6957" t="s">
        <v>21</v>
      </c>
      <c r="J6957" t="s">
        <v>73</v>
      </c>
      <c r="K6957">
        <v>67</v>
      </c>
      <c r="L6957">
        <v>16.05</v>
      </c>
      <c r="M6957" t="s">
        <v>702</v>
      </c>
      <c r="N6957">
        <v>16.05</v>
      </c>
      <c r="O6957" t="s">
        <v>24</v>
      </c>
      <c r="P6957" cm="1">
        <f t="array" ref="P6957">IF(Q6957&gt;0,INDEX(Q6957:Q19091,MATCH(TRUE,INDEX(Q6957:Q19091="",,),0)-1),"")</f>
        <v>4</v>
      </c>
      <c r="Q6957">
        <v>1</v>
      </c>
      <c r="R6957">
        <f>IF(P6957="","",0)</f>
        <v>0</v>
      </c>
    </row>
    <row r="6958" spans="1:18" x14ac:dyDescent="0.3">
      <c r="A6958" t="s">
        <v>946</v>
      </c>
      <c r="B6958" s="1">
        <v>38922</v>
      </c>
      <c r="C6958" t="s">
        <v>82</v>
      </c>
      <c r="D6958" t="s">
        <v>980</v>
      </c>
      <c r="E6958" t="s">
        <v>981</v>
      </c>
      <c r="G6958" s="6" t="s">
        <v>88</v>
      </c>
      <c r="H6958" t="s">
        <v>72</v>
      </c>
      <c r="I6958" t="s">
        <v>21</v>
      </c>
      <c r="J6958" t="s">
        <v>73</v>
      </c>
      <c r="K6958">
        <v>8</v>
      </c>
      <c r="L6958">
        <v>7.45</v>
      </c>
      <c r="M6958" t="s">
        <v>702</v>
      </c>
      <c r="N6958">
        <v>7.45</v>
      </c>
      <c r="O6958" t="s">
        <v>24</v>
      </c>
      <c r="P6958" cm="1">
        <f t="array" ref="P6958">IF(Q6958&gt;0,INDEX(Q6958:Q19092,MATCH(TRUE,INDEX(Q6958:Q19092="",,),0)-1),"")</f>
        <v>4</v>
      </c>
      <c r="Q6958">
        <v>1</v>
      </c>
      <c r="R6958">
        <f>IF(P6958="","",0)</f>
        <v>0</v>
      </c>
    </row>
    <row r="6959" spans="1:18" x14ac:dyDescent="0.3">
      <c r="A6959" t="s">
        <v>946</v>
      </c>
      <c r="B6959" s="1">
        <v>38922</v>
      </c>
      <c r="C6959" t="s">
        <v>82</v>
      </c>
      <c r="D6959" t="s">
        <v>980</v>
      </c>
      <c r="E6959" t="s">
        <v>981</v>
      </c>
      <c r="G6959" t="s">
        <v>19</v>
      </c>
      <c r="H6959" t="s">
        <v>87</v>
      </c>
      <c r="I6959" t="s">
        <v>45</v>
      </c>
      <c r="J6959" t="s">
        <v>93</v>
      </c>
      <c r="K6959">
        <v>75</v>
      </c>
      <c r="L6959">
        <v>77</v>
      </c>
      <c r="M6959" t="s">
        <v>951</v>
      </c>
      <c r="N6959">
        <v>100</v>
      </c>
      <c r="P6959" cm="1">
        <f t="array" ref="P6959">IF(Q6959&gt;0,INDEX(Q6959:Q19093,MATCH(TRUE,INDEX(Q6959:Q19093="",,),0)-1),"")</f>
        <v>4</v>
      </c>
      <c r="Q6959">
        <v>2</v>
      </c>
      <c r="R6959">
        <f>IF(P6959="","",0)</f>
        <v>0</v>
      </c>
    </row>
    <row r="6960" spans="1:18" x14ac:dyDescent="0.3">
      <c r="A6960" t="s">
        <v>946</v>
      </c>
      <c r="B6960" s="1">
        <v>38922</v>
      </c>
      <c r="C6960" t="s">
        <v>82</v>
      </c>
      <c r="D6960" t="s">
        <v>980</v>
      </c>
      <c r="E6960" t="s">
        <v>981</v>
      </c>
      <c r="G6960" t="s">
        <v>19</v>
      </c>
      <c r="H6960" t="s">
        <v>87</v>
      </c>
      <c r="I6960" t="s">
        <v>21</v>
      </c>
      <c r="J6960" t="s">
        <v>73</v>
      </c>
      <c r="K6960">
        <v>221</v>
      </c>
      <c r="L6960">
        <v>23.7</v>
      </c>
      <c r="M6960" t="s">
        <v>951</v>
      </c>
      <c r="N6960">
        <v>28.7</v>
      </c>
      <c r="P6960" cm="1">
        <f t="array" ref="P6960">IF(Q6960&gt;0,INDEX(Q6960:Q19094,MATCH(TRUE,INDEX(Q6960:Q19094="",,),0)-1),"")</f>
        <v>4</v>
      </c>
      <c r="Q6960">
        <v>2</v>
      </c>
      <c r="R6960">
        <f>IF(P6960="","",0)</f>
        <v>0</v>
      </c>
    </row>
    <row r="6961" spans="1:18" x14ac:dyDescent="0.3">
      <c r="A6961" t="s">
        <v>946</v>
      </c>
      <c r="B6961" s="1">
        <v>38922</v>
      </c>
      <c r="C6961" t="s">
        <v>82</v>
      </c>
      <c r="D6961" t="s">
        <v>980</v>
      </c>
      <c r="E6961" t="s">
        <v>981</v>
      </c>
      <c r="G6961" s="6" t="s">
        <v>88</v>
      </c>
      <c r="H6961" t="s">
        <v>85</v>
      </c>
      <c r="I6961" t="s">
        <v>21</v>
      </c>
      <c r="J6961" t="s">
        <v>73</v>
      </c>
      <c r="K6961">
        <v>67</v>
      </c>
      <c r="L6961">
        <v>16.05</v>
      </c>
      <c r="M6961" t="s">
        <v>951</v>
      </c>
      <c r="N6961">
        <v>16.05</v>
      </c>
      <c r="P6961" cm="1">
        <f t="array" ref="P6961">IF(Q6961&gt;0,INDEX(Q6961:Q19095,MATCH(TRUE,INDEX(Q6961:Q19095="",,),0)-1),"")</f>
        <v>4</v>
      </c>
      <c r="Q6961">
        <v>2</v>
      </c>
      <c r="R6961">
        <f>IF(P6961="","",0)</f>
        <v>0</v>
      </c>
    </row>
    <row r="6962" spans="1:18" x14ac:dyDescent="0.3">
      <c r="A6962" t="s">
        <v>946</v>
      </c>
      <c r="B6962" s="1">
        <v>38922</v>
      </c>
      <c r="C6962" t="s">
        <v>82</v>
      </c>
      <c r="D6962" t="s">
        <v>980</v>
      </c>
      <c r="E6962" t="s">
        <v>981</v>
      </c>
      <c r="G6962" s="6" t="s">
        <v>88</v>
      </c>
      <c r="H6962" t="s">
        <v>72</v>
      </c>
      <c r="I6962" t="s">
        <v>21</v>
      </c>
      <c r="J6962" t="s">
        <v>73</v>
      </c>
      <c r="K6962">
        <v>8</v>
      </c>
      <c r="L6962">
        <v>7.45</v>
      </c>
      <c r="M6962" t="s">
        <v>951</v>
      </c>
      <c r="N6962">
        <v>7.45</v>
      </c>
      <c r="P6962" cm="1">
        <f t="array" ref="P6962">IF(Q6962&gt;0,INDEX(Q6962:Q19096,MATCH(TRUE,INDEX(Q6962:Q19096="",,),0)-1),"")</f>
        <v>4</v>
      </c>
      <c r="Q6962">
        <v>2</v>
      </c>
      <c r="R6962">
        <f>IF(P6962="","",0)</f>
        <v>0</v>
      </c>
    </row>
    <row r="6963" spans="1:18" x14ac:dyDescent="0.3">
      <c r="A6963" t="s">
        <v>946</v>
      </c>
      <c r="B6963" s="1">
        <v>38922</v>
      </c>
      <c r="C6963" t="s">
        <v>82</v>
      </c>
      <c r="D6963" t="s">
        <v>980</v>
      </c>
      <c r="E6963" t="s">
        <v>981</v>
      </c>
      <c r="G6963" t="s">
        <v>19</v>
      </c>
      <c r="H6963" t="s">
        <v>87</v>
      </c>
      <c r="I6963" t="s">
        <v>45</v>
      </c>
      <c r="J6963" t="s">
        <v>93</v>
      </c>
      <c r="K6963">
        <v>75</v>
      </c>
      <c r="L6963">
        <v>77</v>
      </c>
      <c r="M6963" t="s">
        <v>211</v>
      </c>
      <c r="N6963">
        <v>77</v>
      </c>
      <c r="P6963" cm="1">
        <f t="array" ref="P6963">IF(Q6963&gt;0,INDEX(Q6963:Q19097,MATCH(TRUE,INDEX(Q6963:Q19097="",,),0)-1),"")</f>
        <v>4</v>
      </c>
      <c r="Q6963">
        <v>3</v>
      </c>
      <c r="R6963">
        <f>IF(P6963="","",0)</f>
        <v>0</v>
      </c>
    </row>
    <row r="6964" spans="1:18" x14ac:dyDescent="0.3">
      <c r="A6964" t="s">
        <v>946</v>
      </c>
      <c r="B6964" s="1">
        <v>38922</v>
      </c>
      <c r="C6964" t="s">
        <v>82</v>
      </c>
      <c r="D6964" t="s">
        <v>980</v>
      </c>
      <c r="E6964" t="s">
        <v>981</v>
      </c>
      <c r="G6964" t="s">
        <v>19</v>
      </c>
      <c r="H6964" t="s">
        <v>87</v>
      </c>
      <c r="I6964" t="s">
        <v>21</v>
      </c>
      <c r="J6964" t="s">
        <v>73</v>
      </c>
      <c r="K6964">
        <v>221</v>
      </c>
      <c r="L6964">
        <v>23.7</v>
      </c>
      <c r="M6964" t="s">
        <v>211</v>
      </c>
      <c r="N6964">
        <v>29.19</v>
      </c>
      <c r="P6964" cm="1">
        <f t="array" ref="P6964">IF(Q6964&gt;0,INDEX(Q6964:Q19098,MATCH(TRUE,INDEX(Q6964:Q19098="",,),0)-1),"")</f>
        <v>4</v>
      </c>
      <c r="Q6964">
        <v>3</v>
      </c>
      <c r="R6964">
        <f>IF(P6964="","",0)</f>
        <v>0</v>
      </c>
    </row>
    <row r="6965" spans="1:18" x14ac:dyDescent="0.3">
      <c r="A6965" t="s">
        <v>946</v>
      </c>
      <c r="B6965" s="1">
        <v>38922</v>
      </c>
      <c r="C6965" t="s">
        <v>82</v>
      </c>
      <c r="D6965" t="s">
        <v>980</v>
      </c>
      <c r="E6965" t="s">
        <v>981</v>
      </c>
      <c r="G6965" s="6" t="s">
        <v>88</v>
      </c>
      <c r="H6965" t="s">
        <v>85</v>
      </c>
      <c r="I6965" t="s">
        <v>21</v>
      </c>
      <c r="J6965" t="s">
        <v>73</v>
      </c>
      <c r="K6965">
        <v>67</v>
      </c>
      <c r="L6965">
        <v>16.05</v>
      </c>
      <c r="M6965" t="s">
        <v>211</v>
      </c>
      <c r="N6965">
        <v>16.05</v>
      </c>
      <c r="P6965" cm="1">
        <f t="array" ref="P6965">IF(Q6965&gt;0,INDEX(Q6965:Q19099,MATCH(TRUE,INDEX(Q6965:Q19099="",,),0)-1),"")</f>
        <v>4</v>
      </c>
      <c r="Q6965">
        <v>3</v>
      </c>
      <c r="R6965">
        <f>IF(P6965="","",0)</f>
        <v>0</v>
      </c>
    </row>
    <row r="6966" spans="1:18" x14ac:dyDescent="0.3">
      <c r="A6966" t="s">
        <v>946</v>
      </c>
      <c r="B6966" s="1">
        <v>38922</v>
      </c>
      <c r="C6966" t="s">
        <v>82</v>
      </c>
      <c r="D6966" t="s">
        <v>980</v>
      </c>
      <c r="E6966" t="s">
        <v>981</v>
      </c>
      <c r="G6966" s="6" t="s">
        <v>88</v>
      </c>
      <c r="H6966" t="s">
        <v>72</v>
      </c>
      <c r="I6966" t="s">
        <v>21</v>
      </c>
      <c r="J6966" t="s">
        <v>73</v>
      </c>
      <c r="K6966">
        <v>8</v>
      </c>
      <c r="L6966">
        <v>7.45</v>
      </c>
      <c r="M6966" t="s">
        <v>211</v>
      </c>
      <c r="N6966">
        <v>7.45</v>
      </c>
      <c r="P6966" cm="1">
        <f t="array" ref="P6966">IF(Q6966&gt;0,INDEX(Q6966:Q19100,MATCH(TRUE,INDEX(Q6966:Q19100="",,),0)-1),"")</f>
        <v>4</v>
      </c>
      <c r="Q6966">
        <v>3</v>
      </c>
      <c r="R6966">
        <f>IF(P6966="","",0)</f>
        <v>0</v>
      </c>
    </row>
    <row r="6967" spans="1:18" x14ac:dyDescent="0.3">
      <c r="A6967" t="s">
        <v>946</v>
      </c>
      <c r="B6967" s="1">
        <v>38922</v>
      </c>
      <c r="C6967" t="s">
        <v>82</v>
      </c>
      <c r="D6967" t="s">
        <v>980</v>
      </c>
      <c r="E6967" t="s">
        <v>981</v>
      </c>
      <c r="G6967" t="s">
        <v>19</v>
      </c>
      <c r="H6967" t="s">
        <v>87</v>
      </c>
      <c r="I6967" t="s">
        <v>45</v>
      </c>
      <c r="J6967" t="s">
        <v>93</v>
      </c>
      <c r="K6967">
        <v>75</v>
      </c>
      <c r="L6967">
        <v>77</v>
      </c>
      <c r="M6967" t="s">
        <v>982</v>
      </c>
      <c r="N6967">
        <v>77.099999999999994</v>
      </c>
      <c r="P6967" cm="1">
        <f t="array" ref="P6967">IF(Q6967&gt;0,INDEX(Q6967:Q19101,MATCH(TRUE,INDEX(Q6967:Q19101="",,),0)-1),"")</f>
        <v>4</v>
      </c>
      <c r="Q6967">
        <v>4</v>
      </c>
      <c r="R6967">
        <f>IF(P6967="","",0)</f>
        <v>0</v>
      </c>
    </row>
    <row r="6968" spans="1:18" x14ac:dyDescent="0.3">
      <c r="A6968" t="s">
        <v>946</v>
      </c>
      <c r="B6968" s="1">
        <v>38922</v>
      </c>
      <c r="C6968" t="s">
        <v>82</v>
      </c>
      <c r="D6968" t="s">
        <v>980</v>
      </c>
      <c r="E6968" t="s">
        <v>981</v>
      </c>
      <c r="G6968" t="s">
        <v>19</v>
      </c>
      <c r="H6968" t="s">
        <v>87</v>
      </c>
      <c r="I6968" t="s">
        <v>21</v>
      </c>
      <c r="J6968" t="s">
        <v>73</v>
      </c>
      <c r="K6968">
        <v>221</v>
      </c>
      <c r="L6968">
        <v>23.7</v>
      </c>
      <c r="M6968" t="s">
        <v>982</v>
      </c>
      <c r="N6968">
        <v>24.25</v>
      </c>
      <c r="P6968" cm="1">
        <f t="array" ref="P6968">IF(Q6968&gt;0,INDEX(Q6968:Q19102,MATCH(TRUE,INDEX(Q6968:Q19102="",,),0)-1),"")</f>
        <v>4</v>
      </c>
      <c r="Q6968">
        <v>4</v>
      </c>
      <c r="R6968">
        <f>IF(P6968="","",0)</f>
        <v>0</v>
      </c>
    </row>
    <row r="6969" spans="1:18" x14ac:dyDescent="0.3">
      <c r="A6969" t="s">
        <v>946</v>
      </c>
      <c r="B6969" s="1">
        <v>38922</v>
      </c>
      <c r="C6969" t="s">
        <v>82</v>
      </c>
      <c r="D6969" t="s">
        <v>980</v>
      </c>
      <c r="E6969" t="s">
        <v>981</v>
      </c>
      <c r="G6969" s="6" t="s">
        <v>88</v>
      </c>
      <c r="H6969" t="s">
        <v>85</v>
      </c>
      <c r="I6969" t="s">
        <v>21</v>
      </c>
      <c r="J6969" t="s">
        <v>73</v>
      </c>
      <c r="K6969">
        <v>67</v>
      </c>
      <c r="L6969">
        <v>16.05</v>
      </c>
      <c r="M6969" t="s">
        <v>982</v>
      </c>
      <c r="N6969">
        <v>16.05</v>
      </c>
      <c r="P6969" cm="1">
        <f t="array" ref="P6969">IF(Q6969&gt;0,INDEX(Q6969:Q19103,MATCH(TRUE,INDEX(Q6969:Q19103="",,),0)-1),"")</f>
        <v>4</v>
      </c>
      <c r="Q6969">
        <v>4</v>
      </c>
      <c r="R6969">
        <f>IF(P6969="","",0)</f>
        <v>0</v>
      </c>
    </row>
    <row r="6970" spans="1:18" x14ac:dyDescent="0.3">
      <c r="A6970" t="s">
        <v>946</v>
      </c>
      <c r="B6970" s="1">
        <v>38922</v>
      </c>
      <c r="C6970" t="s">
        <v>82</v>
      </c>
      <c r="D6970" t="s">
        <v>980</v>
      </c>
      <c r="E6970" t="s">
        <v>981</v>
      </c>
      <c r="G6970" s="6" t="s">
        <v>88</v>
      </c>
      <c r="H6970" t="s">
        <v>72</v>
      </c>
      <c r="I6970" t="s">
        <v>21</v>
      </c>
      <c r="J6970" t="s">
        <v>73</v>
      </c>
      <c r="K6970">
        <v>8</v>
      </c>
      <c r="L6970">
        <v>7.45</v>
      </c>
      <c r="M6970" t="s">
        <v>982</v>
      </c>
      <c r="N6970">
        <v>7.45</v>
      </c>
      <c r="P6970" cm="1">
        <f t="array" ref="P6970">IF(Q6970&gt;0,INDEX(Q6970:Q19104,MATCH(TRUE,INDEX(Q6970:Q19104="",,),0)-1),"")</f>
        <v>4</v>
      </c>
      <c r="Q6970">
        <v>4</v>
      </c>
      <c r="R6970">
        <f>IF(P6970="","",0)</f>
        <v>0</v>
      </c>
    </row>
    <row r="6971" spans="1:18" x14ac:dyDescent="0.3">
      <c r="P6971" t="str" cm="1">
        <f t="array" ref="P6971">IF(Q6971&gt;0,INDEX(Q6971:Q19105,MATCH(TRUE,INDEX(Q6971:Q19105="",,),0)-1),"")</f>
        <v/>
      </c>
      <c r="R6971" t="str">
        <f>IF(P6971="","",0)</f>
        <v/>
      </c>
    </row>
    <row r="6972" spans="1:18" x14ac:dyDescent="0.3">
      <c r="A6972" s="3" t="s">
        <v>946</v>
      </c>
      <c r="B6972" s="4">
        <v>38922</v>
      </c>
      <c r="C6972" s="3" t="s">
        <v>82</v>
      </c>
      <c r="D6972" s="3" t="s">
        <v>983</v>
      </c>
      <c r="E6972" s="3" t="s">
        <v>984</v>
      </c>
      <c r="F6972" s="3" t="s">
        <v>91</v>
      </c>
      <c r="G6972" s="3" t="s">
        <v>19</v>
      </c>
      <c r="H6972" s="3" t="s">
        <v>41</v>
      </c>
      <c r="I6972" s="3" t="s">
        <v>45</v>
      </c>
      <c r="J6972" s="3" t="s">
        <v>93</v>
      </c>
      <c r="K6972" s="3">
        <v>807.5</v>
      </c>
      <c r="L6972" s="3">
        <v>210</v>
      </c>
      <c r="M6972" s="3" t="s">
        <v>94</v>
      </c>
      <c r="N6972" s="3"/>
      <c r="O6972" s="3"/>
      <c r="P6972" s="3" t="str" cm="1">
        <f t="array" ref="P6972">IF(Q6972&gt;0,INDEX(Q6972:Q19106,MATCH(TRUE,INDEX(Q6972:Q19106="",,),0)-1),"")</f>
        <v/>
      </c>
      <c r="Q6972" s="3"/>
      <c r="R6972">
        <v>0</v>
      </c>
    </row>
    <row r="6973" spans="1:18" x14ac:dyDescent="0.3">
      <c r="A6973" t="s">
        <v>946</v>
      </c>
      <c r="B6973" s="1">
        <v>38922</v>
      </c>
      <c r="C6973" t="s">
        <v>82</v>
      </c>
      <c r="D6973" t="s">
        <v>983</v>
      </c>
      <c r="E6973" t="s">
        <v>984</v>
      </c>
      <c r="F6973" t="s">
        <v>91</v>
      </c>
      <c r="G6973" t="s">
        <v>19</v>
      </c>
      <c r="H6973" t="s">
        <v>41</v>
      </c>
      <c r="I6973" t="s">
        <v>21</v>
      </c>
      <c r="J6973" t="s">
        <v>73</v>
      </c>
      <c r="K6973">
        <v>2353</v>
      </c>
      <c r="L6973">
        <v>70.25</v>
      </c>
      <c r="M6973" t="s">
        <v>94</v>
      </c>
      <c r="P6973" t="str" cm="1">
        <f t="array" ref="P6973">IF(Q6973&gt;0,INDEX(Q6973:Q19107,MATCH(TRUE,INDEX(Q6973:Q19107="",,),0)-1),"")</f>
        <v/>
      </c>
      <c r="R6973">
        <v>0</v>
      </c>
    </row>
    <row r="6974" spans="1:18" x14ac:dyDescent="0.3">
      <c r="A6974" t="s">
        <v>946</v>
      </c>
      <c r="B6974" s="1">
        <v>38922</v>
      </c>
      <c r="C6974" t="s">
        <v>82</v>
      </c>
      <c r="D6974" t="s">
        <v>983</v>
      </c>
      <c r="E6974" t="s">
        <v>984</v>
      </c>
      <c r="F6974" t="s">
        <v>91</v>
      </c>
      <c r="G6974" t="s">
        <v>19</v>
      </c>
      <c r="H6974" t="s">
        <v>95</v>
      </c>
      <c r="I6974" t="s">
        <v>21</v>
      </c>
      <c r="J6974" t="s">
        <v>73</v>
      </c>
      <c r="K6974">
        <v>1975</v>
      </c>
      <c r="L6974">
        <v>27.6</v>
      </c>
      <c r="M6974" t="s">
        <v>94</v>
      </c>
      <c r="P6974" t="str" cm="1">
        <f t="array" ref="P6974">IF(Q6974&gt;0,INDEX(Q6974:Q19108,MATCH(TRUE,INDEX(Q6974:Q19108="",,),0)-1),"")</f>
        <v/>
      </c>
      <c r="R6974">
        <v>0</v>
      </c>
    </row>
    <row r="6975" spans="1:18" x14ac:dyDescent="0.3">
      <c r="A6975" t="s">
        <v>946</v>
      </c>
      <c r="B6975" s="1">
        <v>38922</v>
      </c>
      <c r="C6975" t="s">
        <v>82</v>
      </c>
      <c r="D6975" t="s">
        <v>983</v>
      </c>
      <c r="E6975" t="s">
        <v>984</v>
      </c>
      <c r="F6975" t="s">
        <v>91</v>
      </c>
      <c r="G6975" s="6" t="s">
        <v>88</v>
      </c>
      <c r="H6975" t="s">
        <v>36</v>
      </c>
      <c r="I6975" t="s">
        <v>45</v>
      </c>
      <c r="J6975" t="s">
        <v>93</v>
      </c>
      <c r="K6975">
        <v>17.8</v>
      </c>
      <c r="L6975">
        <v>121</v>
      </c>
      <c r="M6975" t="s">
        <v>94</v>
      </c>
      <c r="P6975" t="str" cm="1">
        <f t="array" ref="P6975">IF(Q6975&gt;0,INDEX(Q6975:Q19109,MATCH(TRUE,INDEX(Q6975:Q19109="",,),0)-1),"")</f>
        <v/>
      </c>
      <c r="R6975">
        <v>0</v>
      </c>
    </row>
    <row r="6976" spans="1:18" x14ac:dyDescent="0.3">
      <c r="A6976" t="s">
        <v>946</v>
      </c>
      <c r="B6976" s="1">
        <v>38922</v>
      </c>
      <c r="C6976" t="s">
        <v>82</v>
      </c>
      <c r="D6976" t="s">
        <v>983</v>
      </c>
      <c r="E6976" t="s">
        <v>984</v>
      </c>
      <c r="F6976" t="s">
        <v>91</v>
      </c>
      <c r="G6976" s="6" t="s">
        <v>88</v>
      </c>
      <c r="H6976" t="s">
        <v>95</v>
      </c>
      <c r="I6976" t="s">
        <v>45</v>
      </c>
      <c r="J6976" t="s">
        <v>93</v>
      </c>
      <c r="K6976">
        <v>72.099999999999994</v>
      </c>
      <c r="L6976">
        <v>145</v>
      </c>
      <c r="M6976" t="s">
        <v>94</v>
      </c>
      <c r="P6976" t="str" cm="1">
        <f t="array" ref="P6976">IF(Q6976&gt;0,INDEX(Q6976:Q19110,MATCH(TRUE,INDEX(Q6976:Q19110="",,),0)-1),"")</f>
        <v/>
      </c>
      <c r="R6976">
        <v>0</v>
      </c>
    </row>
    <row r="6977" spans="1:18" x14ac:dyDescent="0.3">
      <c r="A6977" t="s">
        <v>946</v>
      </c>
      <c r="B6977" s="1">
        <v>38922</v>
      </c>
      <c r="C6977" t="s">
        <v>82</v>
      </c>
      <c r="D6977" t="s">
        <v>983</v>
      </c>
      <c r="E6977" t="s">
        <v>984</v>
      </c>
      <c r="F6977" t="s">
        <v>91</v>
      </c>
      <c r="G6977" s="6" t="s">
        <v>88</v>
      </c>
      <c r="H6977" t="s">
        <v>20</v>
      </c>
      <c r="I6977" t="s">
        <v>45</v>
      </c>
      <c r="J6977" t="s">
        <v>93</v>
      </c>
      <c r="K6977">
        <v>72.599999999999994</v>
      </c>
      <c r="L6977">
        <v>201</v>
      </c>
      <c r="M6977" t="s">
        <v>94</v>
      </c>
      <c r="P6977" t="str" cm="1">
        <f t="array" ref="P6977">IF(Q6977&gt;0,INDEX(Q6977:Q19111,MATCH(TRUE,INDEX(Q6977:Q19111="",,),0)-1),"")</f>
        <v/>
      </c>
      <c r="R6977">
        <v>0</v>
      </c>
    </row>
    <row r="6978" spans="1:18" x14ac:dyDescent="0.3">
      <c r="A6978" t="s">
        <v>946</v>
      </c>
      <c r="B6978" s="1">
        <v>38922</v>
      </c>
      <c r="C6978" t="s">
        <v>82</v>
      </c>
      <c r="D6978" t="s">
        <v>983</v>
      </c>
      <c r="E6978" t="s">
        <v>984</v>
      </c>
      <c r="F6978" t="s">
        <v>91</v>
      </c>
      <c r="G6978" s="6" t="s">
        <v>88</v>
      </c>
      <c r="H6978" t="s">
        <v>85</v>
      </c>
      <c r="I6978" t="s">
        <v>21</v>
      </c>
      <c r="J6978" t="s">
        <v>73</v>
      </c>
      <c r="K6978">
        <v>122</v>
      </c>
      <c r="L6978">
        <v>18.7</v>
      </c>
      <c r="M6978" t="s">
        <v>94</v>
      </c>
      <c r="P6978" t="str" cm="1">
        <f t="array" ref="P6978">IF(Q6978&gt;0,INDEX(Q6978:Q19112,MATCH(TRUE,INDEX(Q6978:Q19112="",,),0)-1),"")</f>
        <v/>
      </c>
      <c r="R6978">
        <v>0</v>
      </c>
    </row>
    <row r="6979" spans="1:18" x14ac:dyDescent="0.3">
      <c r="A6979" t="s">
        <v>946</v>
      </c>
      <c r="B6979" s="1">
        <v>38922</v>
      </c>
      <c r="C6979" t="s">
        <v>82</v>
      </c>
      <c r="D6979" t="s">
        <v>983</v>
      </c>
      <c r="E6979" t="s">
        <v>984</v>
      </c>
      <c r="F6979" t="s">
        <v>91</v>
      </c>
      <c r="G6979" s="6" t="s">
        <v>88</v>
      </c>
      <c r="H6979" t="s">
        <v>36</v>
      </c>
      <c r="I6979" t="s">
        <v>21</v>
      </c>
      <c r="J6979" t="s">
        <v>73</v>
      </c>
      <c r="K6979">
        <v>269</v>
      </c>
      <c r="L6979">
        <v>28.9</v>
      </c>
      <c r="M6979" t="s">
        <v>94</v>
      </c>
      <c r="P6979" t="str" cm="1">
        <f t="array" ref="P6979">IF(Q6979&gt;0,INDEX(Q6979:Q19113,MATCH(TRUE,INDEX(Q6979:Q19113="",,),0)-1),"")</f>
        <v/>
      </c>
      <c r="R6979">
        <v>0</v>
      </c>
    </row>
    <row r="6980" spans="1:18" x14ac:dyDescent="0.3">
      <c r="A6980" t="s">
        <v>946</v>
      </c>
      <c r="B6980" s="1">
        <v>38922</v>
      </c>
      <c r="C6980" t="s">
        <v>82</v>
      </c>
      <c r="D6980" t="s">
        <v>983</v>
      </c>
      <c r="E6980" t="s">
        <v>984</v>
      </c>
      <c r="F6980" t="s">
        <v>91</v>
      </c>
      <c r="G6980" s="6" t="s">
        <v>88</v>
      </c>
      <c r="H6980" t="s">
        <v>200</v>
      </c>
      <c r="I6980" t="s">
        <v>21</v>
      </c>
      <c r="J6980" t="s">
        <v>73</v>
      </c>
      <c r="K6980">
        <v>13</v>
      </c>
      <c r="L6980">
        <v>15</v>
      </c>
      <c r="M6980" t="s">
        <v>94</v>
      </c>
      <c r="P6980" t="str" cm="1">
        <f t="array" ref="P6980">IF(Q6980&gt;0,INDEX(Q6980:Q19114,MATCH(TRUE,INDEX(Q6980:Q19114="",,),0)-1),"")</f>
        <v/>
      </c>
      <c r="R6980">
        <v>0</v>
      </c>
    </row>
    <row r="6981" spans="1:18" x14ac:dyDescent="0.3">
      <c r="A6981" t="s">
        <v>946</v>
      </c>
      <c r="B6981" s="1">
        <v>38922</v>
      </c>
      <c r="C6981" t="s">
        <v>82</v>
      </c>
      <c r="D6981" t="s">
        <v>983</v>
      </c>
      <c r="E6981" t="s">
        <v>984</v>
      </c>
      <c r="F6981" t="s">
        <v>91</v>
      </c>
      <c r="G6981" s="6" t="s">
        <v>88</v>
      </c>
      <c r="H6981" t="s">
        <v>20</v>
      </c>
      <c r="I6981" t="s">
        <v>21</v>
      </c>
      <c r="J6981" t="s">
        <v>73</v>
      </c>
      <c r="K6981">
        <v>126</v>
      </c>
      <c r="L6981">
        <v>20.8</v>
      </c>
      <c r="M6981" t="s">
        <v>94</v>
      </c>
      <c r="P6981" t="str" cm="1">
        <f t="array" ref="P6981">IF(Q6981&gt;0,INDEX(Q6981:Q19115,MATCH(TRUE,INDEX(Q6981:Q19115="",,),0)-1),"")</f>
        <v/>
      </c>
      <c r="R6981">
        <v>0</v>
      </c>
    </row>
    <row r="6982" spans="1:18" x14ac:dyDescent="0.3">
      <c r="P6982" t="str" cm="1">
        <f t="array" ref="P6982">IF(Q6982&gt;0,INDEX(Q6982:Q19116,MATCH(TRUE,INDEX(Q6982:Q19116="",,),0)-1),"")</f>
        <v/>
      </c>
      <c r="R6982" t="str">
        <f>IF(P6982="","",0)</f>
        <v/>
      </c>
    </row>
    <row r="6983" spans="1:18" x14ac:dyDescent="0.3">
      <c r="A6983" t="s">
        <v>946</v>
      </c>
      <c r="B6983" s="1">
        <v>38922</v>
      </c>
      <c r="C6983" t="s">
        <v>82</v>
      </c>
      <c r="D6983" t="s">
        <v>985</v>
      </c>
      <c r="E6983" t="s">
        <v>986</v>
      </c>
      <c r="G6983" t="s">
        <v>19</v>
      </c>
      <c r="H6983" t="s">
        <v>102</v>
      </c>
      <c r="I6983" t="s">
        <v>45</v>
      </c>
      <c r="J6983" t="s">
        <v>93</v>
      </c>
      <c r="K6983">
        <v>36</v>
      </c>
      <c r="L6983">
        <v>485</v>
      </c>
      <c r="M6983" t="s">
        <v>951</v>
      </c>
      <c r="N6983">
        <v>575</v>
      </c>
      <c r="O6983" t="s">
        <v>24</v>
      </c>
      <c r="P6983" cm="1">
        <f t="array" ref="P6983">IF(Q6983&gt;0,INDEX(Q6983:Q19117,MATCH(TRUE,INDEX(Q6983:Q19117="",,),0)-1),"")</f>
        <v>4</v>
      </c>
      <c r="Q6983">
        <f>INT((ROW()-6983)/6)+1</f>
        <v>1</v>
      </c>
      <c r="R6983">
        <f>IF(P6983="","",0)</f>
        <v>0</v>
      </c>
    </row>
    <row r="6984" spans="1:18" x14ac:dyDescent="0.3">
      <c r="A6984" t="s">
        <v>946</v>
      </c>
      <c r="B6984" s="1">
        <v>38922</v>
      </c>
      <c r="C6984" t="s">
        <v>82</v>
      </c>
      <c r="D6984" t="s">
        <v>985</v>
      </c>
      <c r="E6984" t="s">
        <v>986</v>
      </c>
      <c r="G6984" t="s">
        <v>19</v>
      </c>
      <c r="H6984" t="s">
        <v>85</v>
      </c>
      <c r="I6984" t="s">
        <v>45</v>
      </c>
      <c r="J6984" t="s">
        <v>93</v>
      </c>
      <c r="K6984">
        <v>31</v>
      </c>
      <c r="L6984">
        <v>124</v>
      </c>
      <c r="M6984" t="s">
        <v>951</v>
      </c>
      <c r="N6984">
        <v>184</v>
      </c>
      <c r="O6984" t="s">
        <v>24</v>
      </c>
      <c r="P6984" cm="1">
        <f t="array" ref="P6984">IF(Q6984&gt;0,INDEX(Q6984:Q19118,MATCH(TRUE,INDEX(Q6984:Q19118="",,),0)-1),"")</f>
        <v>4</v>
      </c>
      <c r="Q6984">
        <f t="shared" ref="Q6984:Q7006" si="161">INT((ROW()-6983)/6)+1</f>
        <v>1</v>
      </c>
      <c r="R6984">
        <f>IF(P6984="","",0)</f>
        <v>0</v>
      </c>
    </row>
    <row r="6985" spans="1:18" x14ac:dyDescent="0.3">
      <c r="A6985" t="s">
        <v>946</v>
      </c>
      <c r="B6985" s="1">
        <v>38922</v>
      </c>
      <c r="C6985" t="s">
        <v>82</v>
      </c>
      <c r="D6985" t="s">
        <v>985</v>
      </c>
      <c r="E6985" t="s">
        <v>986</v>
      </c>
      <c r="G6985" t="s">
        <v>19</v>
      </c>
      <c r="H6985" t="s">
        <v>92</v>
      </c>
      <c r="I6985" t="s">
        <v>45</v>
      </c>
      <c r="J6985" t="s">
        <v>93</v>
      </c>
      <c r="K6985">
        <v>21</v>
      </c>
      <c r="L6985">
        <v>372</v>
      </c>
      <c r="M6985" t="s">
        <v>951</v>
      </c>
      <c r="N6985">
        <v>564</v>
      </c>
      <c r="O6985" t="s">
        <v>24</v>
      </c>
      <c r="P6985" cm="1">
        <f t="array" ref="P6985">IF(Q6985&gt;0,INDEX(Q6985:Q19119,MATCH(TRUE,INDEX(Q6985:Q19119="",,),0)-1),"")</f>
        <v>4</v>
      </c>
      <c r="Q6985">
        <f t="shared" si="161"/>
        <v>1</v>
      </c>
      <c r="R6985">
        <f>IF(P6985="","",0)</f>
        <v>0</v>
      </c>
    </row>
    <row r="6986" spans="1:18" x14ac:dyDescent="0.3">
      <c r="A6986" t="s">
        <v>946</v>
      </c>
      <c r="B6986" s="1">
        <v>38922</v>
      </c>
      <c r="C6986" t="s">
        <v>82</v>
      </c>
      <c r="D6986" t="s">
        <v>985</v>
      </c>
      <c r="E6986" t="s">
        <v>986</v>
      </c>
      <c r="G6986" s="6" t="s">
        <v>88</v>
      </c>
      <c r="H6986" t="s">
        <v>102</v>
      </c>
      <c r="I6986" t="s">
        <v>21</v>
      </c>
      <c r="J6986" t="s">
        <v>73</v>
      </c>
      <c r="K6986">
        <v>338</v>
      </c>
      <c r="L6986">
        <v>6.7</v>
      </c>
      <c r="M6986" t="s">
        <v>951</v>
      </c>
      <c r="N6986">
        <v>6.7</v>
      </c>
      <c r="O6986" t="s">
        <v>24</v>
      </c>
      <c r="P6986" cm="1">
        <f t="array" ref="P6986">IF(Q6986&gt;0,INDEX(Q6986:Q19120,MATCH(TRUE,INDEX(Q6986:Q19120="",,),0)-1),"")</f>
        <v>4</v>
      </c>
      <c r="Q6986">
        <f t="shared" si="161"/>
        <v>1</v>
      </c>
      <c r="R6986">
        <f>IF(P6986="","",0)</f>
        <v>0</v>
      </c>
    </row>
    <row r="6987" spans="1:18" x14ac:dyDescent="0.3">
      <c r="A6987" t="s">
        <v>946</v>
      </c>
      <c r="B6987" s="1">
        <v>38922</v>
      </c>
      <c r="C6987" t="s">
        <v>82</v>
      </c>
      <c r="D6987" t="s">
        <v>985</v>
      </c>
      <c r="E6987" t="s">
        <v>986</v>
      </c>
      <c r="G6987" s="6" t="s">
        <v>88</v>
      </c>
      <c r="H6987" t="s">
        <v>85</v>
      </c>
      <c r="I6987" t="s">
        <v>21</v>
      </c>
      <c r="J6987" t="s">
        <v>73</v>
      </c>
      <c r="K6987">
        <v>135</v>
      </c>
      <c r="L6987">
        <v>11.7</v>
      </c>
      <c r="M6987" t="s">
        <v>951</v>
      </c>
      <c r="N6987">
        <v>11.7</v>
      </c>
      <c r="O6987" t="s">
        <v>24</v>
      </c>
      <c r="P6987" cm="1">
        <f t="array" ref="P6987">IF(Q6987&gt;0,INDEX(Q6987:Q19121,MATCH(TRUE,INDEX(Q6987:Q19121="",,),0)-1),"")</f>
        <v>4</v>
      </c>
      <c r="Q6987">
        <f t="shared" si="161"/>
        <v>1</v>
      </c>
      <c r="R6987">
        <f>IF(P6987="","",0)</f>
        <v>0</v>
      </c>
    </row>
    <row r="6988" spans="1:18" x14ac:dyDescent="0.3">
      <c r="A6988" t="s">
        <v>946</v>
      </c>
      <c r="B6988" s="1">
        <v>38922</v>
      </c>
      <c r="C6988" t="s">
        <v>82</v>
      </c>
      <c r="D6988" t="s">
        <v>985</v>
      </c>
      <c r="E6988" t="s">
        <v>986</v>
      </c>
      <c r="G6988" s="6" t="s">
        <v>88</v>
      </c>
      <c r="H6988" t="s">
        <v>72</v>
      </c>
      <c r="I6988" t="s">
        <v>21</v>
      </c>
      <c r="J6988" t="s">
        <v>73</v>
      </c>
      <c r="K6988">
        <v>45</v>
      </c>
      <c r="L6988">
        <v>7.5</v>
      </c>
      <c r="M6988" t="s">
        <v>951</v>
      </c>
      <c r="N6988">
        <v>7.5</v>
      </c>
      <c r="O6988" t="s">
        <v>24</v>
      </c>
      <c r="P6988" cm="1">
        <f t="array" ref="P6988">IF(Q6988&gt;0,INDEX(Q6988:Q19122,MATCH(TRUE,INDEX(Q6988:Q19122="",,),0)-1),"")</f>
        <v>4</v>
      </c>
      <c r="Q6988">
        <f t="shared" si="161"/>
        <v>1</v>
      </c>
      <c r="R6988">
        <f>IF(P6988="","",0)</f>
        <v>0</v>
      </c>
    </row>
    <row r="6989" spans="1:18" x14ac:dyDescent="0.3">
      <c r="A6989" t="s">
        <v>946</v>
      </c>
      <c r="B6989" s="1">
        <v>38922</v>
      </c>
      <c r="C6989" t="s">
        <v>82</v>
      </c>
      <c r="D6989" t="s">
        <v>985</v>
      </c>
      <c r="E6989" t="s">
        <v>986</v>
      </c>
      <c r="G6989" t="s">
        <v>19</v>
      </c>
      <c r="H6989" t="s">
        <v>102</v>
      </c>
      <c r="I6989" t="s">
        <v>45</v>
      </c>
      <c r="J6989" t="s">
        <v>93</v>
      </c>
      <c r="K6989">
        <v>36</v>
      </c>
      <c r="L6989">
        <v>485</v>
      </c>
      <c r="M6989" t="s">
        <v>607</v>
      </c>
      <c r="N6989">
        <v>550</v>
      </c>
      <c r="P6989" cm="1">
        <f t="array" ref="P6989">IF(Q6989&gt;0,INDEX(Q6989:Q19123,MATCH(TRUE,INDEX(Q6989:Q19123="",,),0)-1),"")</f>
        <v>4</v>
      </c>
      <c r="Q6989">
        <f t="shared" si="161"/>
        <v>2</v>
      </c>
      <c r="R6989">
        <f>IF(P6989="","",0)</f>
        <v>0</v>
      </c>
    </row>
    <row r="6990" spans="1:18" x14ac:dyDescent="0.3">
      <c r="A6990" t="s">
        <v>946</v>
      </c>
      <c r="B6990" s="1">
        <v>38922</v>
      </c>
      <c r="C6990" t="s">
        <v>82</v>
      </c>
      <c r="D6990" t="s">
        <v>985</v>
      </c>
      <c r="E6990" t="s">
        <v>986</v>
      </c>
      <c r="G6990" t="s">
        <v>19</v>
      </c>
      <c r="H6990" t="s">
        <v>85</v>
      </c>
      <c r="I6990" t="s">
        <v>45</v>
      </c>
      <c r="J6990" t="s">
        <v>93</v>
      </c>
      <c r="K6990">
        <v>31</v>
      </c>
      <c r="L6990">
        <v>124</v>
      </c>
      <c r="M6990" t="s">
        <v>607</v>
      </c>
      <c r="N6990">
        <v>287.87</v>
      </c>
      <c r="P6990" cm="1">
        <f t="array" ref="P6990">IF(Q6990&gt;0,INDEX(Q6990:Q19124,MATCH(TRUE,INDEX(Q6990:Q19124="",,),0)-1),"")</f>
        <v>4</v>
      </c>
      <c r="Q6990">
        <f t="shared" si="161"/>
        <v>2</v>
      </c>
      <c r="R6990">
        <f>IF(P6990="","",0)</f>
        <v>0</v>
      </c>
    </row>
    <row r="6991" spans="1:18" x14ac:dyDescent="0.3">
      <c r="A6991" t="s">
        <v>946</v>
      </c>
      <c r="B6991" s="1">
        <v>38922</v>
      </c>
      <c r="C6991" t="s">
        <v>82</v>
      </c>
      <c r="D6991" t="s">
        <v>985</v>
      </c>
      <c r="E6991" t="s">
        <v>986</v>
      </c>
      <c r="G6991" t="s">
        <v>19</v>
      </c>
      <c r="H6991" t="s">
        <v>92</v>
      </c>
      <c r="I6991" t="s">
        <v>45</v>
      </c>
      <c r="J6991" t="s">
        <v>93</v>
      </c>
      <c r="K6991">
        <v>21</v>
      </c>
      <c r="L6991">
        <v>372</v>
      </c>
      <c r="M6991" t="s">
        <v>607</v>
      </c>
      <c r="N6991">
        <v>372</v>
      </c>
      <c r="P6991" cm="1">
        <f t="array" ref="P6991">IF(Q6991&gt;0,INDEX(Q6991:Q19125,MATCH(TRUE,INDEX(Q6991:Q19125="",,),0)-1),"")</f>
        <v>4</v>
      </c>
      <c r="Q6991">
        <f t="shared" si="161"/>
        <v>2</v>
      </c>
      <c r="R6991">
        <f>IF(P6991="","",0)</f>
        <v>0</v>
      </c>
    </row>
    <row r="6992" spans="1:18" x14ac:dyDescent="0.3">
      <c r="A6992" t="s">
        <v>946</v>
      </c>
      <c r="B6992" s="1">
        <v>38922</v>
      </c>
      <c r="C6992" t="s">
        <v>82</v>
      </c>
      <c r="D6992" t="s">
        <v>985</v>
      </c>
      <c r="E6992" t="s">
        <v>986</v>
      </c>
      <c r="G6992" s="6" t="s">
        <v>88</v>
      </c>
      <c r="H6992" t="s">
        <v>102</v>
      </c>
      <c r="I6992" t="s">
        <v>21</v>
      </c>
      <c r="J6992" t="s">
        <v>73</v>
      </c>
      <c r="K6992">
        <v>338</v>
      </c>
      <c r="L6992">
        <v>6.7</v>
      </c>
      <c r="M6992" t="s">
        <v>607</v>
      </c>
      <c r="N6992">
        <v>6.7</v>
      </c>
      <c r="P6992" cm="1">
        <f t="array" ref="P6992">IF(Q6992&gt;0,INDEX(Q6992:Q19126,MATCH(TRUE,INDEX(Q6992:Q19126="",,),0)-1),"")</f>
        <v>4</v>
      </c>
      <c r="Q6992">
        <f t="shared" si="161"/>
        <v>2</v>
      </c>
      <c r="R6992">
        <f>IF(P6992="","",0)</f>
        <v>0</v>
      </c>
    </row>
    <row r="6993" spans="1:18" x14ac:dyDescent="0.3">
      <c r="A6993" t="s">
        <v>946</v>
      </c>
      <c r="B6993" s="1">
        <v>38922</v>
      </c>
      <c r="C6993" t="s">
        <v>82</v>
      </c>
      <c r="D6993" t="s">
        <v>985</v>
      </c>
      <c r="E6993" t="s">
        <v>986</v>
      </c>
      <c r="G6993" s="6" t="s">
        <v>88</v>
      </c>
      <c r="H6993" t="s">
        <v>85</v>
      </c>
      <c r="I6993" t="s">
        <v>21</v>
      </c>
      <c r="J6993" t="s">
        <v>73</v>
      </c>
      <c r="K6993">
        <v>135</v>
      </c>
      <c r="L6993">
        <v>11.7</v>
      </c>
      <c r="M6993" t="s">
        <v>607</v>
      </c>
      <c r="N6993">
        <v>11.7</v>
      </c>
      <c r="P6993" cm="1">
        <f t="array" ref="P6993">IF(Q6993&gt;0,INDEX(Q6993:Q19127,MATCH(TRUE,INDEX(Q6993:Q19127="",,),0)-1),"")</f>
        <v>4</v>
      </c>
      <c r="Q6993">
        <f t="shared" si="161"/>
        <v>2</v>
      </c>
      <c r="R6993">
        <f>IF(P6993="","",0)</f>
        <v>0</v>
      </c>
    </row>
    <row r="6994" spans="1:18" x14ac:dyDescent="0.3">
      <c r="A6994" t="s">
        <v>946</v>
      </c>
      <c r="B6994" s="1">
        <v>38922</v>
      </c>
      <c r="C6994" t="s">
        <v>82</v>
      </c>
      <c r="D6994" t="s">
        <v>985</v>
      </c>
      <c r="E6994" t="s">
        <v>986</v>
      </c>
      <c r="G6994" s="6" t="s">
        <v>88</v>
      </c>
      <c r="H6994" t="s">
        <v>72</v>
      </c>
      <c r="I6994" t="s">
        <v>21</v>
      </c>
      <c r="J6994" t="s">
        <v>73</v>
      </c>
      <c r="K6994">
        <v>45</v>
      </c>
      <c r="L6994">
        <v>7.5</v>
      </c>
      <c r="M6994" t="s">
        <v>607</v>
      </c>
      <c r="N6994">
        <v>7.5</v>
      </c>
      <c r="P6994" cm="1">
        <f t="array" ref="P6994">IF(Q6994&gt;0,INDEX(Q6994:Q19128,MATCH(TRUE,INDEX(Q6994:Q19128="",,),0)-1),"")</f>
        <v>4</v>
      </c>
      <c r="Q6994">
        <f t="shared" si="161"/>
        <v>2</v>
      </c>
      <c r="R6994">
        <f>IF(P6994="","",0)</f>
        <v>0</v>
      </c>
    </row>
    <row r="6995" spans="1:18" x14ac:dyDescent="0.3">
      <c r="A6995" t="s">
        <v>946</v>
      </c>
      <c r="B6995" s="1">
        <v>38922</v>
      </c>
      <c r="C6995" t="s">
        <v>82</v>
      </c>
      <c r="D6995" t="s">
        <v>985</v>
      </c>
      <c r="E6995" t="s">
        <v>986</v>
      </c>
      <c r="G6995" t="s">
        <v>19</v>
      </c>
      <c r="H6995" t="s">
        <v>102</v>
      </c>
      <c r="I6995" t="s">
        <v>45</v>
      </c>
      <c r="J6995" t="s">
        <v>93</v>
      </c>
      <c r="K6995">
        <v>36</v>
      </c>
      <c r="L6995">
        <v>485</v>
      </c>
      <c r="M6995" t="s">
        <v>49</v>
      </c>
      <c r="N6995">
        <v>485</v>
      </c>
      <c r="P6995" cm="1">
        <f t="array" ref="P6995">IF(Q6995&gt;0,INDEX(Q6995:Q19129,MATCH(TRUE,INDEX(Q6995:Q19129="",,),0)-1),"")</f>
        <v>4</v>
      </c>
      <c r="Q6995">
        <f t="shared" si="161"/>
        <v>3</v>
      </c>
      <c r="R6995">
        <f>IF(P6995="","",0)</f>
        <v>0</v>
      </c>
    </row>
    <row r="6996" spans="1:18" x14ac:dyDescent="0.3">
      <c r="A6996" t="s">
        <v>946</v>
      </c>
      <c r="B6996" s="1">
        <v>38922</v>
      </c>
      <c r="C6996" t="s">
        <v>82</v>
      </c>
      <c r="D6996" t="s">
        <v>985</v>
      </c>
      <c r="E6996" t="s">
        <v>986</v>
      </c>
      <c r="G6996" t="s">
        <v>19</v>
      </c>
      <c r="H6996" t="s">
        <v>85</v>
      </c>
      <c r="I6996" t="s">
        <v>45</v>
      </c>
      <c r="J6996" t="s">
        <v>93</v>
      </c>
      <c r="K6996">
        <v>31</v>
      </c>
      <c r="L6996">
        <v>124</v>
      </c>
      <c r="M6996" t="s">
        <v>49</v>
      </c>
      <c r="N6996">
        <v>237</v>
      </c>
      <c r="P6996" cm="1">
        <f t="array" ref="P6996">IF(Q6996&gt;0,INDEX(Q6996:Q19130,MATCH(TRUE,INDEX(Q6996:Q19130="",,),0)-1),"")</f>
        <v>4</v>
      </c>
      <c r="Q6996">
        <f t="shared" si="161"/>
        <v>3</v>
      </c>
      <c r="R6996">
        <f>IF(P6996="","",0)</f>
        <v>0</v>
      </c>
    </row>
    <row r="6997" spans="1:18" x14ac:dyDescent="0.3">
      <c r="A6997" t="s">
        <v>946</v>
      </c>
      <c r="B6997" s="1">
        <v>38922</v>
      </c>
      <c r="C6997" t="s">
        <v>82</v>
      </c>
      <c r="D6997" t="s">
        <v>985</v>
      </c>
      <c r="E6997" t="s">
        <v>986</v>
      </c>
      <c r="G6997" t="s">
        <v>19</v>
      </c>
      <c r="H6997" t="s">
        <v>92</v>
      </c>
      <c r="I6997" t="s">
        <v>45</v>
      </c>
      <c r="J6997" t="s">
        <v>93</v>
      </c>
      <c r="K6997">
        <v>21</v>
      </c>
      <c r="L6997">
        <v>372</v>
      </c>
      <c r="M6997" t="s">
        <v>49</v>
      </c>
      <c r="N6997">
        <v>372</v>
      </c>
      <c r="P6997" cm="1">
        <f t="array" ref="P6997">IF(Q6997&gt;0,INDEX(Q6997:Q19131,MATCH(TRUE,INDEX(Q6997:Q19131="",,),0)-1),"")</f>
        <v>4</v>
      </c>
      <c r="Q6997">
        <f t="shared" si="161"/>
        <v>3</v>
      </c>
      <c r="R6997">
        <f>IF(P6997="","",0)</f>
        <v>0</v>
      </c>
    </row>
    <row r="6998" spans="1:18" x14ac:dyDescent="0.3">
      <c r="A6998" t="s">
        <v>946</v>
      </c>
      <c r="B6998" s="1">
        <v>38922</v>
      </c>
      <c r="C6998" t="s">
        <v>82</v>
      </c>
      <c r="D6998" t="s">
        <v>985</v>
      </c>
      <c r="E6998" t="s">
        <v>986</v>
      </c>
      <c r="G6998" s="6" t="s">
        <v>88</v>
      </c>
      <c r="H6998" t="s">
        <v>102</v>
      </c>
      <c r="I6998" t="s">
        <v>21</v>
      </c>
      <c r="J6998" t="s">
        <v>73</v>
      </c>
      <c r="K6998">
        <v>338</v>
      </c>
      <c r="L6998">
        <v>6.7</v>
      </c>
      <c r="M6998" t="s">
        <v>49</v>
      </c>
      <c r="N6998">
        <v>6.7</v>
      </c>
      <c r="P6998" cm="1">
        <f t="array" ref="P6998">IF(Q6998&gt;0,INDEX(Q6998:Q19132,MATCH(TRUE,INDEX(Q6998:Q19132="",,),0)-1),"")</f>
        <v>4</v>
      </c>
      <c r="Q6998">
        <f t="shared" si="161"/>
        <v>3</v>
      </c>
      <c r="R6998">
        <f>IF(P6998="","",0)</f>
        <v>0</v>
      </c>
    </row>
    <row r="6999" spans="1:18" x14ac:dyDescent="0.3">
      <c r="A6999" t="s">
        <v>946</v>
      </c>
      <c r="B6999" s="1">
        <v>38922</v>
      </c>
      <c r="C6999" t="s">
        <v>82</v>
      </c>
      <c r="D6999" t="s">
        <v>985</v>
      </c>
      <c r="E6999" t="s">
        <v>986</v>
      </c>
      <c r="G6999" s="6" t="s">
        <v>88</v>
      </c>
      <c r="H6999" t="s">
        <v>85</v>
      </c>
      <c r="I6999" t="s">
        <v>21</v>
      </c>
      <c r="J6999" t="s">
        <v>73</v>
      </c>
      <c r="K6999">
        <v>135</v>
      </c>
      <c r="L6999">
        <v>11.7</v>
      </c>
      <c r="M6999" t="s">
        <v>49</v>
      </c>
      <c r="N6999">
        <v>11.7</v>
      </c>
      <c r="P6999" cm="1">
        <f t="array" ref="P6999">IF(Q6999&gt;0,INDEX(Q6999:Q19133,MATCH(TRUE,INDEX(Q6999:Q19133="",,),0)-1),"")</f>
        <v>4</v>
      </c>
      <c r="Q6999">
        <f t="shared" si="161"/>
        <v>3</v>
      </c>
      <c r="R6999">
        <f>IF(P6999="","",0)</f>
        <v>0</v>
      </c>
    </row>
    <row r="7000" spans="1:18" x14ac:dyDescent="0.3">
      <c r="A7000" t="s">
        <v>946</v>
      </c>
      <c r="B7000" s="1">
        <v>38922</v>
      </c>
      <c r="C7000" t="s">
        <v>82</v>
      </c>
      <c r="D7000" t="s">
        <v>985</v>
      </c>
      <c r="E7000" t="s">
        <v>986</v>
      </c>
      <c r="G7000" s="6" t="s">
        <v>88</v>
      </c>
      <c r="H7000" t="s">
        <v>72</v>
      </c>
      <c r="I7000" t="s">
        <v>21</v>
      </c>
      <c r="J7000" t="s">
        <v>73</v>
      </c>
      <c r="K7000">
        <v>45</v>
      </c>
      <c r="L7000">
        <v>7.5</v>
      </c>
      <c r="M7000" t="s">
        <v>49</v>
      </c>
      <c r="N7000">
        <v>7.5</v>
      </c>
      <c r="P7000" cm="1">
        <f t="array" ref="P7000">IF(Q7000&gt;0,INDEX(Q7000:Q19134,MATCH(TRUE,INDEX(Q7000:Q19134="",,),0)-1),"")</f>
        <v>4</v>
      </c>
      <c r="Q7000">
        <f t="shared" si="161"/>
        <v>3</v>
      </c>
      <c r="R7000">
        <f>IF(P7000="","",0)</f>
        <v>0</v>
      </c>
    </row>
    <row r="7001" spans="1:18" x14ac:dyDescent="0.3">
      <c r="A7001" t="s">
        <v>946</v>
      </c>
      <c r="B7001" s="1">
        <v>38922</v>
      </c>
      <c r="C7001" t="s">
        <v>82</v>
      </c>
      <c r="D7001" t="s">
        <v>985</v>
      </c>
      <c r="E7001" t="s">
        <v>986</v>
      </c>
      <c r="G7001" t="s">
        <v>19</v>
      </c>
      <c r="H7001" t="s">
        <v>102</v>
      </c>
      <c r="I7001" t="s">
        <v>45</v>
      </c>
      <c r="J7001" t="s">
        <v>93</v>
      </c>
      <c r="K7001">
        <v>36</v>
      </c>
      <c r="L7001">
        <v>485</v>
      </c>
      <c r="M7001" t="s">
        <v>721</v>
      </c>
      <c r="N7001">
        <v>495</v>
      </c>
      <c r="P7001" cm="1">
        <f t="array" ref="P7001">IF(Q7001&gt;0,INDEX(Q7001:Q19135,MATCH(TRUE,INDEX(Q7001:Q19135="",,),0)-1),"")</f>
        <v>4</v>
      </c>
      <c r="Q7001">
        <f t="shared" si="161"/>
        <v>4</v>
      </c>
      <c r="R7001">
        <f>IF(P7001="","",0)</f>
        <v>0</v>
      </c>
    </row>
    <row r="7002" spans="1:18" x14ac:dyDescent="0.3">
      <c r="A7002" t="s">
        <v>946</v>
      </c>
      <c r="B7002" s="1">
        <v>38922</v>
      </c>
      <c r="C7002" t="s">
        <v>82</v>
      </c>
      <c r="D7002" t="s">
        <v>985</v>
      </c>
      <c r="E7002" t="s">
        <v>986</v>
      </c>
      <c r="G7002" t="s">
        <v>19</v>
      </c>
      <c r="H7002" t="s">
        <v>85</v>
      </c>
      <c r="I7002" t="s">
        <v>45</v>
      </c>
      <c r="J7002" t="s">
        <v>93</v>
      </c>
      <c r="K7002">
        <v>31</v>
      </c>
      <c r="L7002">
        <v>124</v>
      </c>
      <c r="M7002" t="s">
        <v>721</v>
      </c>
      <c r="N7002">
        <v>140</v>
      </c>
      <c r="P7002" cm="1">
        <f t="array" ref="P7002">IF(Q7002&gt;0,INDEX(Q7002:Q19136,MATCH(TRUE,INDEX(Q7002:Q19136="",,),0)-1),"")</f>
        <v>4</v>
      </c>
      <c r="Q7002">
        <f t="shared" si="161"/>
        <v>4</v>
      </c>
      <c r="R7002">
        <f>IF(P7002="","",0)</f>
        <v>0</v>
      </c>
    </row>
    <row r="7003" spans="1:18" x14ac:dyDescent="0.3">
      <c r="A7003" t="s">
        <v>946</v>
      </c>
      <c r="B7003" s="1">
        <v>38922</v>
      </c>
      <c r="C7003" t="s">
        <v>82</v>
      </c>
      <c r="D7003" t="s">
        <v>985</v>
      </c>
      <c r="E7003" t="s">
        <v>986</v>
      </c>
      <c r="G7003" t="s">
        <v>19</v>
      </c>
      <c r="H7003" t="s">
        <v>92</v>
      </c>
      <c r="I7003" t="s">
        <v>45</v>
      </c>
      <c r="J7003" t="s">
        <v>93</v>
      </c>
      <c r="K7003">
        <v>21</v>
      </c>
      <c r="L7003">
        <v>372</v>
      </c>
      <c r="M7003" t="s">
        <v>721</v>
      </c>
      <c r="N7003">
        <v>380</v>
      </c>
      <c r="P7003" cm="1">
        <f t="array" ref="P7003">IF(Q7003&gt;0,INDEX(Q7003:Q19137,MATCH(TRUE,INDEX(Q7003:Q19137="",,),0)-1),"")</f>
        <v>4</v>
      </c>
      <c r="Q7003">
        <f t="shared" si="161"/>
        <v>4</v>
      </c>
      <c r="R7003">
        <f>IF(P7003="","",0)</f>
        <v>0</v>
      </c>
    </row>
    <row r="7004" spans="1:18" x14ac:dyDescent="0.3">
      <c r="A7004" t="s">
        <v>946</v>
      </c>
      <c r="B7004" s="1">
        <v>38922</v>
      </c>
      <c r="C7004" t="s">
        <v>82</v>
      </c>
      <c r="D7004" t="s">
        <v>985</v>
      </c>
      <c r="E7004" t="s">
        <v>986</v>
      </c>
      <c r="G7004" s="6" t="s">
        <v>88</v>
      </c>
      <c r="H7004" t="s">
        <v>102</v>
      </c>
      <c r="I7004" t="s">
        <v>21</v>
      </c>
      <c r="J7004" t="s">
        <v>73</v>
      </c>
      <c r="K7004">
        <v>338</v>
      </c>
      <c r="L7004">
        <v>6.7</v>
      </c>
      <c r="M7004" t="s">
        <v>721</v>
      </c>
      <c r="N7004">
        <v>6.7</v>
      </c>
      <c r="P7004" cm="1">
        <f t="array" ref="P7004">IF(Q7004&gt;0,INDEX(Q7004:Q19138,MATCH(TRUE,INDEX(Q7004:Q19138="",,),0)-1),"")</f>
        <v>4</v>
      </c>
      <c r="Q7004">
        <f t="shared" si="161"/>
        <v>4</v>
      </c>
      <c r="R7004">
        <f>IF(P7004="","",0)</f>
        <v>0</v>
      </c>
    </row>
    <row r="7005" spans="1:18" x14ac:dyDescent="0.3">
      <c r="A7005" t="s">
        <v>946</v>
      </c>
      <c r="B7005" s="1">
        <v>38922</v>
      </c>
      <c r="C7005" t="s">
        <v>82</v>
      </c>
      <c r="D7005" t="s">
        <v>985</v>
      </c>
      <c r="E7005" t="s">
        <v>986</v>
      </c>
      <c r="G7005" s="6" t="s">
        <v>88</v>
      </c>
      <c r="H7005" t="s">
        <v>85</v>
      </c>
      <c r="I7005" t="s">
        <v>21</v>
      </c>
      <c r="J7005" t="s">
        <v>73</v>
      </c>
      <c r="K7005">
        <v>135</v>
      </c>
      <c r="L7005">
        <v>11.7</v>
      </c>
      <c r="M7005" t="s">
        <v>721</v>
      </c>
      <c r="N7005">
        <v>11.7</v>
      </c>
      <c r="P7005" cm="1">
        <f t="array" ref="P7005">IF(Q7005&gt;0,INDEX(Q7005:Q19139,MATCH(TRUE,INDEX(Q7005:Q19139="",,),0)-1),"")</f>
        <v>4</v>
      </c>
      <c r="Q7005">
        <f t="shared" si="161"/>
        <v>4</v>
      </c>
      <c r="R7005">
        <f>IF(P7005="","",0)</f>
        <v>0</v>
      </c>
    </row>
    <row r="7006" spans="1:18" x14ac:dyDescent="0.3">
      <c r="A7006" t="s">
        <v>946</v>
      </c>
      <c r="B7006" s="1">
        <v>38922</v>
      </c>
      <c r="C7006" t="s">
        <v>82</v>
      </c>
      <c r="D7006" t="s">
        <v>985</v>
      </c>
      <c r="E7006" t="s">
        <v>986</v>
      </c>
      <c r="G7006" s="6" t="s">
        <v>88</v>
      </c>
      <c r="H7006" t="s">
        <v>72</v>
      </c>
      <c r="I7006" t="s">
        <v>21</v>
      </c>
      <c r="J7006" t="s">
        <v>73</v>
      </c>
      <c r="K7006">
        <v>45</v>
      </c>
      <c r="L7006">
        <v>7.5</v>
      </c>
      <c r="M7006" t="s">
        <v>721</v>
      </c>
      <c r="N7006">
        <v>7.5</v>
      </c>
      <c r="P7006" cm="1">
        <f t="array" ref="P7006">IF(Q7006&gt;0,INDEX(Q7006:Q19140,MATCH(TRUE,INDEX(Q7006:Q19140="",,),0)-1),"")</f>
        <v>4</v>
      </c>
      <c r="Q7006">
        <f t="shared" si="161"/>
        <v>4</v>
      </c>
      <c r="R7006">
        <f>IF(P7006="","",0)</f>
        <v>0</v>
      </c>
    </row>
    <row r="7007" spans="1:18" x14ac:dyDescent="0.3">
      <c r="P7007" t="str" cm="1">
        <f t="array" ref="P7007">IF(Q7007&gt;0,INDEX(Q7007:Q19141,MATCH(TRUE,INDEX(Q7007:Q19141="",,),0)-1),"")</f>
        <v/>
      </c>
      <c r="R7007" t="str">
        <f>IF(P7007="","",0)</f>
        <v/>
      </c>
    </row>
    <row r="7008" spans="1:18" x14ac:dyDescent="0.3">
      <c r="A7008" t="s">
        <v>946</v>
      </c>
      <c r="B7008" s="1">
        <v>38922</v>
      </c>
      <c r="C7008" t="s">
        <v>82</v>
      </c>
      <c r="D7008" t="s">
        <v>987</v>
      </c>
      <c r="E7008" t="s">
        <v>988</v>
      </c>
      <c r="G7008" t="s">
        <v>19</v>
      </c>
      <c r="H7008" t="s">
        <v>92</v>
      </c>
      <c r="I7008" t="s">
        <v>45</v>
      </c>
      <c r="J7008" t="s">
        <v>93</v>
      </c>
      <c r="K7008">
        <v>210.2</v>
      </c>
      <c r="L7008">
        <v>325</v>
      </c>
      <c r="M7008" t="s">
        <v>117</v>
      </c>
      <c r="N7008">
        <v>325</v>
      </c>
      <c r="O7008" t="s">
        <v>24</v>
      </c>
      <c r="P7008" cm="1">
        <f t="array" ref="P7008">IF(Q7008&gt;0,INDEX(Q7008:Q19142,MATCH(TRUE,INDEX(Q7008:Q19142="",,),0)-1),"")</f>
        <v>2</v>
      </c>
      <c r="Q7008">
        <v>1</v>
      </c>
      <c r="R7008">
        <f>IF(P7008="","",0)</f>
        <v>0</v>
      </c>
    </row>
    <row r="7009" spans="1:18" x14ac:dyDescent="0.3">
      <c r="A7009" t="s">
        <v>946</v>
      </c>
      <c r="B7009" s="1">
        <v>38922</v>
      </c>
      <c r="C7009" t="s">
        <v>82</v>
      </c>
      <c r="D7009" t="s">
        <v>987</v>
      </c>
      <c r="E7009" t="s">
        <v>988</v>
      </c>
      <c r="G7009" t="s">
        <v>19</v>
      </c>
      <c r="H7009" t="s">
        <v>85</v>
      </c>
      <c r="I7009" t="s">
        <v>21</v>
      </c>
      <c r="J7009" t="s">
        <v>73</v>
      </c>
      <c r="K7009">
        <v>1067</v>
      </c>
      <c r="L7009">
        <v>13.75</v>
      </c>
      <c r="M7009" t="s">
        <v>117</v>
      </c>
      <c r="N7009">
        <v>23.25</v>
      </c>
      <c r="O7009" t="s">
        <v>24</v>
      </c>
      <c r="P7009" cm="1">
        <f t="array" ref="P7009">IF(Q7009&gt;0,INDEX(Q7009:Q19143,MATCH(TRUE,INDEX(Q7009:Q19143="",,),0)-1),"")</f>
        <v>2</v>
      </c>
      <c r="Q7009">
        <v>1</v>
      </c>
      <c r="R7009">
        <f>IF(P7009="","",0)</f>
        <v>0</v>
      </c>
    </row>
    <row r="7010" spans="1:18" x14ac:dyDescent="0.3">
      <c r="A7010" t="s">
        <v>946</v>
      </c>
      <c r="B7010" s="1">
        <v>38922</v>
      </c>
      <c r="C7010" t="s">
        <v>82</v>
      </c>
      <c r="D7010" t="s">
        <v>987</v>
      </c>
      <c r="E7010" t="s">
        <v>988</v>
      </c>
      <c r="G7010" s="6" t="s">
        <v>88</v>
      </c>
      <c r="H7010" t="s">
        <v>85</v>
      </c>
      <c r="I7010" t="s">
        <v>45</v>
      </c>
      <c r="J7010" t="s">
        <v>93</v>
      </c>
      <c r="K7010">
        <v>61.9</v>
      </c>
      <c r="L7010">
        <v>130</v>
      </c>
      <c r="M7010" t="s">
        <v>117</v>
      </c>
      <c r="N7010">
        <v>130</v>
      </c>
      <c r="O7010" t="s">
        <v>24</v>
      </c>
      <c r="P7010" cm="1">
        <f t="array" ref="P7010">IF(Q7010&gt;0,INDEX(Q7010:Q19144,MATCH(TRUE,INDEX(Q7010:Q19144="",,),0)-1),"")</f>
        <v>2</v>
      </c>
      <c r="Q7010">
        <v>1</v>
      </c>
      <c r="R7010">
        <f>IF(P7010="","",0)</f>
        <v>0</v>
      </c>
    </row>
    <row r="7011" spans="1:18" x14ac:dyDescent="0.3">
      <c r="A7011" t="s">
        <v>946</v>
      </c>
      <c r="B7011" s="1">
        <v>38922</v>
      </c>
      <c r="C7011" t="s">
        <v>82</v>
      </c>
      <c r="D7011" t="s">
        <v>987</v>
      </c>
      <c r="E7011" t="s">
        <v>988</v>
      </c>
      <c r="G7011" s="6" t="s">
        <v>88</v>
      </c>
      <c r="H7011" t="s">
        <v>87</v>
      </c>
      <c r="I7011" t="s">
        <v>45</v>
      </c>
      <c r="J7011" t="s">
        <v>93</v>
      </c>
      <c r="K7011">
        <v>69.3</v>
      </c>
      <c r="L7011">
        <v>75</v>
      </c>
      <c r="M7011" t="s">
        <v>117</v>
      </c>
      <c r="N7011">
        <v>75</v>
      </c>
      <c r="O7011" t="s">
        <v>24</v>
      </c>
      <c r="P7011" cm="1">
        <f t="array" ref="P7011">IF(Q7011&gt;0,INDEX(Q7011:Q19145,MATCH(TRUE,INDEX(Q7011:Q19145="",,),0)-1),"")</f>
        <v>2</v>
      </c>
      <c r="Q7011">
        <v>1</v>
      </c>
      <c r="R7011">
        <f>IF(P7011="","",0)</f>
        <v>0</v>
      </c>
    </row>
    <row r="7012" spans="1:18" x14ac:dyDescent="0.3">
      <c r="A7012" t="s">
        <v>946</v>
      </c>
      <c r="B7012" s="1">
        <v>38922</v>
      </c>
      <c r="C7012" t="s">
        <v>82</v>
      </c>
      <c r="D7012" t="s">
        <v>987</v>
      </c>
      <c r="E7012" t="s">
        <v>988</v>
      </c>
      <c r="G7012" s="6" t="s">
        <v>88</v>
      </c>
      <c r="H7012" t="s">
        <v>20</v>
      </c>
      <c r="I7012" t="s">
        <v>21</v>
      </c>
      <c r="J7012" t="s">
        <v>73</v>
      </c>
      <c r="K7012">
        <v>461</v>
      </c>
      <c r="L7012">
        <v>15</v>
      </c>
      <c r="M7012" t="s">
        <v>117</v>
      </c>
      <c r="N7012">
        <v>15</v>
      </c>
      <c r="O7012" t="s">
        <v>24</v>
      </c>
      <c r="P7012" cm="1">
        <f t="array" ref="P7012">IF(Q7012&gt;0,INDEX(Q7012:Q19146,MATCH(TRUE,INDEX(Q7012:Q19146="",,),0)-1),"")</f>
        <v>2</v>
      </c>
      <c r="Q7012">
        <v>1</v>
      </c>
      <c r="R7012">
        <f>IF(P7012="","",0)</f>
        <v>0</v>
      </c>
    </row>
    <row r="7013" spans="1:18" x14ac:dyDescent="0.3">
      <c r="A7013" t="s">
        <v>946</v>
      </c>
      <c r="B7013" s="1">
        <v>38922</v>
      </c>
      <c r="C7013" t="s">
        <v>82</v>
      </c>
      <c r="D7013" t="s">
        <v>987</v>
      </c>
      <c r="E7013" t="s">
        <v>988</v>
      </c>
      <c r="G7013" s="6" t="s">
        <v>88</v>
      </c>
      <c r="H7013" t="s">
        <v>87</v>
      </c>
      <c r="I7013" t="s">
        <v>21</v>
      </c>
      <c r="J7013" t="s">
        <v>73</v>
      </c>
      <c r="K7013">
        <v>294</v>
      </c>
      <c r="L7013">
        <v>18</v>
      </c>
      <c r="M7013" t="s">
        <v>117</v>
      </c>
      <c r="N7013">
        <v>18</v>
      </c>
      <c r="O7013" t="s">
        <v>24</v>
      </c>
      <c r="P7013" cm="1">
        <f t="array" ref="P7013">IF(Q7013&gt;0,INDEX(Q7013:Q19147,MATCH(TRUE,INDEX(Q7013:Q19147="",,),0)-1),"")</f>
        <v>2</v>
      </c>
      <c r="Q7013">
        <v>1</v>
      </c>
      <c r="R7013">
        <f>IF(P7013="","",0)</f>
        <v>0</v>
      </c>
    </row>
    <row r="7014" spans="1:18" x14ac:dyDescent="0.3">
      <c r="A7014" t="s">
        <v>946</v>
      </c>
      <c r="B7014" s="1">
        <v>38922</v>
      </c>
      <c r="C7014" t="s">
        <v>82</v>
      </c>
      <c r="D7014" t="s">
        <v>987</v>
      </c>
      <c r="E7014" t="s">
        <v>988</v>
      </c>
      <c r="G7014" s="6" t="s">
        <v>88</v>
      </c>
      <c r="H7014" t="s">
        <v>72</v>
      </c>
      <c r="I7014" t="s">
        <v>21</v>
      </c>
      <c r="J7014" t="s">
        <v>73</v>
      </c>
      <c r="K7014">
        <v>87</v>
      </c>
      <c r="L7014">
        <v>10.75</v>
      </c>
      <c r="M7014" t="s">
        <v>117</v>
      </c>
      <c r="N7014">
        <v>10.75</v>
      </c>
      <c r="O7014" t="s">
        <v>24</v>
      </c>
      <c r="P7014" cm="1">
        <f t="array" ref="P7014">IF(Q7014&gt;0,INDEX(Q7014:Q19148,MATCH(TRUE,INDEX(Q7014:Q19148="",,),0)-1),"")</f>
        <v>2</v>
      </c>
      <c r="Q7014">
        <v>1</v>
      </c>
      <c r="R7014">
        <f>IF(P7014="","",0)</f>
        <v>0</v>
      </c>
    </row>
    <row r="7015" spans="1:18" x14ac:dyDescent="0.3">
      <c r="A7015" t="s">
        <v>946</v>
      </c>
      <c r="B7015" s="1">
        <v>38922</v>
      </c>
      <c r="C7015" t="s">
        <v>82</v>
      </c>
      <c r="D7015" t="s">
        <v>987</v>
      </c>
      <c r="E7015" t="s">
        <v>988</v>
      </c>
      <c r="G7015" t="s">
        <v>19</v>
      </c>
      <c r="H7015" t="s">
        <v>92</v>
      </c>
      <c r="I7015" t="s">
        <v>45</v>
      </c>
      <c r="J7015" t="s">
        <v>93</v>
      </c>
      <c r="K7015">
        <v>210.2</v>
      </c>
      <c r="L7015">
        <v>325</v>
      </c>
      <c r="M7015" t="s">
        <v>120</v>
      </c>
      <c r="N7015">
        <v>335</v>
      </c>
      <c r="P7015" cm="1">
        <f t="array" ref="P7015">IF(Q7015&gt;0,INDEX(Q7015:Q19149,MATCH(TRUE,INDEX(Q7015:Q19149="",,),0)-1),"")</f>
        <v>2</v>
      </c>
      <c r="Q7015">
        <v>2</v>
      </c>
      <c r="R7015">
        <f>IF(P7015="","",0)</f>
        <v>0</v>
      </c>
    </row>
    <row r="7016" spans="1:18" x14ac:dyDescent="0.3">
      <c r="A7016" t="s">
        <v>946</v>
      </c>
      <c r="B7016" s="1">
        <v>38922</v>
      </c>
      <c r="C7016" t="s">
        <v>82</v>
      </c>
      <c r="D7016" t="s">
        <v>987</v>
      </c>
      <c r="E7016" t="s">
        <v>988</v>
      </c>
      <c r="G7016" t="s">
        <v>19</v>
      </c>
      <c r="H7016" t="s">
        <v>85</v>
      </c>
      <c r="I7016" t="s">
        <v>21</v>
      </c>
      <c r="J7016" t="s">
        <v>73</v>
      </c>
      <c r="K7016">
        <v>1067</v>
      </c>
      <c r="L7016">
        <v>13.75</v>
      </c>
      <c r="M7016" t="s">
        <v>120</v>
      </c>
      <c r="N7016">
        <v>15.1</v>
      </c>
      <c r="P7016" cm="1">
        <f t="array" ref="P7016">IF(Q7016&gt;0,INDEX(Q7016:Q19150,MATCH(TRUE,INDEX(Q7016:Q19150="",,),0)-1),"")</f>
        <v>2</v>
      </c>
      <c r="Q7016">
        <v>2</v>
      </c>
      <c r="R7016">
        <f>IF(P7016="","",0)</f>
        <v>0</v>
      </c>
    </row>
    <row r="7017" spans="1:18" x14ac:dyDescent="0.3">
      <c r="A7017" t="s">
        <v>946</v>
      </c>
      <c r="B7017" s="1">
        <v>38922</v>
      </c>
      <c r="C7017" t="s">
        <v>82</v>
      </c>
      <c r="D7017" t="s">
        <v>987</v>
      </c>
      <c r="E7017" t="s">
        <v>988</v>
      </c>
      <c r="G7017" s="6" t="s">
        <v>88</v>
      </c>
      <c r="H7017" t="s">
        <v>85</v>
      </c>
      <c r="I7017" t="s">
        <v>45</v>
      </c>
      <c r="J7017" t="s">
        <v>93</v>
      </c>
      <c r="K7017">
        <v>61.9</v>
      </c>
      <c r="L7017">
        <v>130</v>
      </c>
      <c r="M7017" t="s">
        <v>120</v>
      </c>
      <c r="N7017">
        <v>130</v>
      </c>
      <c r="P7017" cm="1">
        <f t="array" ref="P7017">IF(Q7017&gt;0,INDEX(Q7017:Q19151,MATCH(TRUE,INDEX(Q7017:Q19151="",,),0)-1),"")</f>
        <v>2</v>
      </c>
      <c r="Q7017">
        <v>2</v>
      </c>
      <c r="R7017">
        <f>IF(P7017="","",0)</f>
        <v>0</v>
      </c>
    </row>
    <row r="7018" spans="1:18" x14ac:dyDescent="0.3">
      <c r="A7018" t="s">
        <v>946</v>
      </c>
      <c r="B7018" s="1">
        <v>38922</v>
      </c>
      <c r="C7018" t="s">
        <v>82</v>
      </c>
      <c r="D7018" t="s">
        <v>987</v>
      </c>
      <c r="E7018" t="s">
        <v>988</v>
      </c>
      <c r="G7018" s="6" t="s">
        <v>88</v>
      </c>
      <c r="H7018" t="s">
        <v>87</v>
      </c>
      <c r="I7018" t="s">
        <v>45</v>
      </c>
      <c r="J7018" t="s">
        <v>93</v>
      </c>
      <c r="K7018">
        <v>69.3</v>
      </c>
      <c r="L7018">
        <v>75</v>
      </c>
      <c r="M7018" t="s">
        <v>120</v>
      </c>
      <c r="N7018">
        <v>75</v>
      </c>
      <c r="P7018" cm="1">
        <f t="array" ref="P7018">IF(Q7018&gt;0,INDEX(Q7018:Q19152,MATCH(TRUE,INDEX(Q7018:Q19152="",,),0)-1),"")</f>
        <v>2</v>
      </c>
      <c r="Q7018">
        <v>2</v>
      </c>
      <c r="R7018">
        <f>IF(P7018="","",0)</f>
        <v>0</v>
      </c>
    </row>
    <row r="7019" spans="1:18" x14ac:dyDescent="0.3">
      <c r="A7019" t="s">
        <v>946</v>
      </c>
      <c r="B7019" s="1">
        <v>38922</v>
      </c>
      <c r="C7019" t="s">
        <v>82</v>
      </c>
      <c r="D7019" t="s">
        <v>987</v>
      </c>
      <c r="E7019" t="s">
        <v>988</v>
      </c>
      <c r="G7019" s="6" t="s">
        <v>88</v>
      </c>
      <c r="H7019" t="s">
        <v>20</v>
      </c>
      <c r="I7019" t="s">
        <v>21</v>
      </c>
      <c r="J7019" t="s">
        <v>73</v>
      </c>
      <c r="K7019">
        <v>461</v>
      </c>
      <c r="L7019">
        <v>15</v>
      </c>
      <c r="M7019" t="s">
        <v>120</v>
      </c>
      <c r="N7019">
        <v>15</v>
      </c>
      <c r="P7019" cm="1">
        <f t="array" ref="P7019">IF(Q7019&gt;0,INDEX(Q7019:Q19153,MATCH(TRUE,INDEX(Q7019:Q19153="",,),0)-1),"")</f>
        <v>2</v>
      </c>
      <c r="Q7019">
        <v>2</v>
      </c>
      <c r="R7019">
        <f>IF(P7019="","",0)</f>
        <v>0</v>
      </c>
    </row>
    <row r="7020" spans="1:18" x14ac:dyDescent="0.3">
      <c r="A7020" t="s">
        <v>946</v>
      </c>
      <c r="B7020" s="1">
        <v>38922</v>
      </c>
      <c r="C7020" t="s">
        <v>82</v>
      </c>
      <c r="D7020" t="s">
        <v>987</v>
      </c>
      <c r="E7020" t="s">
        <v>988</v>
      </c>
      <c r="G7020" s="6" t="s">
        <v>88</v>
      </c>
      <c r="H7020" t="s">
        <v>87</v>
      </c>
      <c r="I7020" t="s">
        <v>21</v>
      </c>
      <c r="J7020" t="s">
        <v>73</v>
      </c>
      <c r="K7020">
        <v>294</v>
      </c>
      <c r="L7020">
        <v>18</v>
      </c>
      <c r="M7020" t="s">
        <v>120</v>
      </c>
      <c r="N7020">
        <v>18</v>
      </c>
      <c r="P7020" cm="1">
        <f t="array" ref="P7020">IF(Q7020&gt;0,INDEX(Q7020:Q19154,MATCH(TRUE,INDEX(Q7020:Q19154="",,),0)-1),"")</f>
        <v>2</v>
      </c>
      <c r="Q7020">
        <v>2</v>
      </c>
      <c r="R7020">
        <f>IF(P7020="","",0)</f>
        <v>0</v>
      </c>
    </row>
    <row r="7021" spans="1:18" x14ac:dyDescent="0.3">
      <c r="A7021" t="s">
        <v>946</v>
      </c>
      <c r="B7021" s="1">
        <v>38922</v>
      </c>
      <c r="C7021" t="s">
        <v>82</v>
      </c>
      <c r="D7021" t="s">
        <v>987</v>
      </c>
      <c r="E7021" t="s">
        <v>988</v>
      </c>
      <c r="G7021" s="6" t="s">
        <v>88</v>
      </c>
      <c r="H7021" t="s">
        <v>72</v>
      </c>
      <c r="I7021" t="s">
        <v>21</v>
      </c>
      <c r="J7021" t="s">
        <v>73</v>
      </c>
      <c r="K7021">
        <v>87</v>
      </c>
      <c r="L7021">
        <v>10.75</v>
      </c>
      <c r="M7021" t="s">
        <v>120</v>
      </c>
      <c r="N7021">
        <v>10.75</v>
      </c>
      <c r="P7021" cm="1">
        <f t="array" ref="P7021">IF(Q7021&gt;0,INDEX(Q7021:Q19155,MATCH(TRUE,INDEX(Q7021:Q19155="",,),0)-1),"")</f>
        <v>2</v>
      </c>
      <c r="Q7021">
        <v>2</v>
      </c>
      <c r="R7021">
        <f>IF(P7021="","",0)</f>
        <v>0</v>
      </c>
    </row>
    <row r="7022" spans="1:18" x14ac:dyDescent="0.3">
      <c r="P7022" t="str" cm="1">
        <f t="array" ref="P7022">IF(Q7022&gt;0,INDEX(Q7022:Q19156,MATCH(TRUE,INDEX(Q7022:Q19156="",,),0)-1),"")</f>
        <v/>
      </c>
      <c r="R7022" t="str">
        <f>IF(P7022="","",0)</f>
        <v/>
      </c>
    </row>
    <row r="7023" spans="1:18" x14ac:dyDescent="0.3">
      <c r="A7023" t="s">
        <v>946</v>
      </c>
      <c r="B7023" s="1">
        <v>38922</v>
      </c>
      <c r="C7023" t="s">
        <v>82</v>
      </c>
      <c r="D7023" t="s">
        <v>989</v>
      </c>
      <c r="E7023" t="s">
        <v>990</v>
      </c>
      <c r="G7023" t="s">
        <v>19</v>
      </c>
      <c r="H7023" t="s">
        <v>102</v>
      </c>
      <c r="I7023" t="s">
        <v>45</v>
      </c>
      <c r="J7023" t="s">
        <v>93</v>
      </c>
      <c r="K7023">
        <v>206</v>
      </c>
      <c r="L7023">
        <v>607</v>
      </c>
      <c r="M7023" t="s">
        <v>173</v>
      </c>
      <c r="N7023">
        <v>807</v>
      </c>
      <c r="O7023" t="s">
        <v>24</v>
      </c>
      <c r="P7023" cm="1">
        <f t="array" ref="P7023">IF(Q7023&gt;0,INDEX(Q7023:Q19157,MATCH(TRUE,INDEX(Q7023:Q19157="",,),0)-1),"")</f>
        <v>4</v>
      </c>
      <c r="Q7023">
        <v>1</v>
      </c>
      <c r="R7023">
        <f>IF(P7023="","",0)</f>
        <v>0</v>
      </c>
    </row>
    <row r="7024" spans="1:18" x14ac:dyDescent="0.3">
      <c r="A7024" t="s">
        <v>946</v>
      </c>
      <c r="B7024" s="1">
        <v>38922</v>
      </c>
      <c r="C7024" t="s">
        <v>82</v>
      </c>
      <c r="D7024" t="s">
        <v>989</v>
      </c>
      <c r="E7024" t="s">
        <v>990</v>
      </c>
      <c r="G7024" t="s">
        <v>19</v>
      </c>
      <c r="H7024" t="s">
        <v>72</v>
      </c>
      <c r="I7024" t="s">
        <v>45</v>
      </c>
      <c r="J7024" t="s">
        <v>93</v>
      </c>
      <c r="K7024">
        <v>49</v>
      </c>
      <c r="L7024">
        <v>150</v>
      </c>
      <c r="M7024" t="s">
        <v>173</v>
      </c>
      <c r="N7024">
        <v>150</v>
      </c>
      <c r="O7024" t="s">
        <v>24</v>
      </c>
      <c r="P7024" cm="1">
        <f t="array" ref="P7024">IF(Q7024&gt;0,INDEX(Q7024:Q19158,MATCH(TRUE,INDEX(Q7024:Q19158="",,),0)-1),"")</f>
        <v>4</v>
      </c>
      <c r="Q7024">
        <v>1</v>
      </c>
      <c r="R7024">
        <f>IF(P7024="","",0)</f>
        <v>0</v>
      </c>
    </row>
    <row r="7025" spans="1:18" x14ac:dyDescent="0.3">
      <c r="A7025" t="s">
        <v>946</v>
      </c>
      <c r="B7025" s="1">
        <v>38922</v>
      </c>
      <c r="C7025" t="s">
        <v>82</v>
      </c>
      <c r="D7025" t="s">
        <v>989</v>
      </c>
      <c r="E7025" t="s">
        <v>990</v>
      </c>
      <c r="G7025" t="s">
        <v>19</v>
      </c>
      <c r="H7025" t="s">
        <v>102</v>
      </c>
      <c r="I7025" t="s">
        <v>21</v>
      </c>
      <c r="J7025" t="s">
        <v>73</v>
      </c>
      <c r="K7025">
        <v>1284</v>
      </c>
      <c r="L7025">
        <v>6.5</v>
      </c>
      <c r="M7025" t="s">
        <v>173</v>
      </c>
      <c r="N7025">
        <v>15.25</v>
      </c>
      <c r="O7025" t="s">
        <v>24</v>
      </c>
      <c r="P7025" cm="1">
        <f t="array" ref="P7025">IF(Q7025&gt;0,INDEX(Q7025:Q19159,MATCH(TRUE,INDEX(Q7025:Q19159="",,),0)-1),"")</f>
        <v>4</v>
      </c>
      <c r="Q7025">
        <v>1</v>
      </c>
      <c r="R7025">
        <f>IF(P7025="","",0)</f>
        <v>0</v>
      </c>
    </row>
    <row r="7026" spans="1:18" x14ac:dyDescent="0.3">
      <c r="A7026" t="s">
        <v>946</v>
      </c>
      <c r="B7026" s="1">
        <v>38922</v>
      </c>
      <c r="C7026" t="s">
        <v>82</v>
      </c>
      <c r="D7026" t="s">
        <v>989</v>
      </c>
      <c r="E7026" t="s">
        <v>990</v>
      </c>
      <c r="G7026" s="6" t="s">
        <v>88</v>
      </c>
      <c r="H7026" t="s">
        <v>72</v>
      </c>
      <c r="I7026" t="s">
        <v>21</v>
      </c>
      <c r="J7026" t="s">
        <v>73</v>
      </c>
      <c r="K7026">
        <v>408</v>
      </c>
      <c r="L7026">
        <v>10.1</v>
      </c>
      <c r="M7026" t="s">
        <v>173</v>
      </c>
      <c r="N7026">
        <v>10.1</v>
      </c>
      <c r="O7026" t="s">
        <v>24</v>
      </c>
      <c r="P7026" cm="1">
        <f t="array" ref="P7026">IF(Q7026&gt;0,INDEX(Q7026:Q19160,MATCH(TRUE,INDEX(Q7026:Q19160="",,),0)-1),"")</f>
        <v>4</v>
      </c>
      <c r="Q7026">
        <v>1</v>
      </c>
      <c r="R7026">
        <f>IF(P7026="","",0)</f>
        <v>0</v>
      </c>
    </row>
    <row r="7027" spans="1:18" x14ac:dyDescent="0.3">
      <c r="A7027" t="s">
        <v>946</v>
      </c>
      <c r="B7027" s="1">
        <v>38922</v>
      </c>
      <c r="C7027" t="s">
        <v>82</v>
      </c>
      <c r="D7027" t="s">
        <v>989</v>
      </c>
      <c r="E7027" t="s">
        <v>990</v>
      </c>
      <c r="G7027" t="s">
        <v>19</v>
      </c>
      <c r="H7027" t="s">
        <v>102</v>
      </c>
      <c r="I7027" t="s">
        <v>45</v>
      </c>
      <c r="J7027" t="s">
        <v>93</v>
      </c>
      <c r="K7027">
        <v>206</v>
      </c>
      <c r="L7027">
        <v>607</v>
      </c>
      <c r="M7027" t="s">
        <v>49</v>
      </c>
      <c r="N7027">
        <v>607</v>
      </c>
      <c r="P7027" cm="1">
        <f t="array" ref="P7027">IF(Q7027&gt;0,INDEX(Q7027:Q19161,MATCH(TRUE,INDEX(Q7027:Q19161="",,),0)-1),"")</f>
        <v>4</v>
      </c>
      <c r="Q7027">
        <v>2</v>
      </c>
      <c r="R7027">
        <f>IF(P7027="","",0)</f>
        <v>0</v>
      </c>
    </row>
    <row r="7028" spans="1:18" x14ac:dyDescent="0.3">
      <c r="A7028" t="s">
        <v>946</v>
      </c>
      <c r="B7028" s="1">
        <v>38922</v>
      </c>
      <c r="C7028" t="s">
        <v>82</v>
      </c>
      <c r="D7028" t="s">
        <v>989</v>
      </c>
      <c r="E7028" t="s">
        <v>990</v>
      </c>
      <c r="G7028" t="s">
        <v>19</v>
      </c>
      <c r="H7028" t="s">
        <v>72</v>
      </c>
      <c r="I7028" t="s">
        <v>45</v>
      </c>
      <c r="J7028" t="s">
        <v>93</v>
      </c>
      <c r="K7028">
        <v>49</v>
      </c>
      <c r="L7028">
        <v>150</v>
      </c>
      <c r="M7028" t="s">
        <v>49</v>
      </c>
      <c r="N7028">
        <v>150</v>
      </c>
      <c r="P7028" cm="1">
        <f t="array" ref="P7028">IF(Q7028&gt;0,INDEX(Q7028:Q19162,MATCH(TRUE,INDEX(Q7028:Q19162="",,),0)-1),"")</f>
        <v>4</v>
      </c>
      <c r="Q7028">
        <v>2</v>
      </c>
      <c r="R7028">
        <f>IF(P7028="","",0)</f>
        <v>0</v>
      </c>
    </row>
    <row r="7029" spans="1:18" x14ac:dyDescent="0.3">
      <c r="A7029" t="s">
        <v>946</v>
      </c>
      <c r="B7029" s="1">
        <v>38922</v>
      </c>
      <c r="C7029" t="s">
        <v>82</v>
      </c>
      <c r="D7029" t="s">
        <v>989</v>
      </c>
      <c r="E7029" t="s">
        <v>990</v>
      </c>
      <c r="G7029" t="s">
        <v>19</v>
      </c>
      <c r="H7029" t="s">
        <v>102</v>
      </c>
      <c r="I7029" t="s">
        <v>21</v>
      </c>
      <c r="J7029" t="s">
        <v>73</v>
      </c>
      <c r="K7029">
        <v>1284</v>
      </c>
      <c r="L7029">
        <v>6.5</v>
      </c>
      <c r="M7029" t="s">
        <v>49</v>
      </c>
      <c r="N7029">
        <v>27.55</v>
      </c>
      <c r="P7029" cm="1">
        <f t="array" ref="P7029">IF(Q7029&gt;0,INDEX(Q7029:Q19163,MATCH(TRUE,INDEX(Q7029:Q19163="",,),0)-1),"")</f>
        <v>4</v>
      </c>
      <c r="Q7029">
        <v>2</v>
      </c>
      <c r="R7029">
        <f>IF(P7029="","",0)</f>
        <v>0</v>
      </c>
    </row>
    <row r="7030" spans="1:18" x14ac:dyDescent="0.3">
      <c r="A7030" t="s">
        <v>946</v>
      </c>
      <c r="B7030" s="1">
        <v>38922</v>
      </c>
      <c r="C7030" t="s">
        <v>82</v>
      </c>
      <c r="D7030" t="s">
        <v>989</v>
      </c>
      <c r="E7030" t="s">
        <v>990</v>
      </c>
      <c r="G7030" s="6" t="s">
        <v>88</v>
      </c>
      <c r="H7030" t="s">
        <v>72</v>
      </c>
      <c r="I7030" t="s">
        <v>21</v>
      </c>
      <c r="J7030" t="s">
        <v>73</v>
      </c>
      <c r="K7030">
        <v>408</v>
      </c>
      <c r="L7030">
        <v>10.1</v>
      </c>
      <c r="M7030" t="s">
        <v>49</v>
      </c>
      <c r="N7030">
        <v>10.1</v>
      </c>
      <c r="P7030" cm="1">
        <f t="array" ref="P7030">IF(Q7030&gt;0,INDEX(Q7030:Q19164,MATCH(TRUE,INDEX(Q7030:Q19164="",,),0)-1),"")</f>
        <v>4</v>
      </c>
      <c r="Q7030">
        <v>2</v>
      </c>
      <c r="R7030">
        <f>IF(P7030="","",0)</f>
        <v>0</v>
      </c>
    </row>
    <row r="7031" spans="1:18" x14ac:dyDescent="0.3">
      <c r="A7031" t="s">
        <v>946</v>
      </c>
      <c r="B7031" s="1">
        <v>38922</v>
      </c>
      <c r="C7031" t="s">
        <v>82</v>
      </c>
      <c r="D7031" t="s">
        <v>989</v>
      </c>
      <c r="E7031" t="s">
        <v>990</v>
      </c>
      <c r="G7031" t="s">
        <v>19</v>
      </c>
      <c r="H7031" t="s">
        <v>102</v>
      </c>
      <c r="I7031" t="s">
        <v>45</v>
      </c>
      <c r="J7031" t="s">
        <v>93</v>
      </c>
      <c r="K7031">
        <v>206</v>
      </c>
      <c r="L7031">
        <v>607</v>
      </c>
      <c r="M7031" t="s">
        <v>607</v>
      </c>
      <c r="N7031">
        <v>607</v>
      </c>
      <c r="P7031" cm="1">
        <f t="array" ref="P7031">IF(Q7031&gt;0,INDEX(Q7031:Q19165,MATCH(TRUE,INDEX(Q7031:Q19165="",,),0)-1),"")</f>
        <v>4</v>
      </c>
      <c r="Q7031">
        <v>3</v>
      </c>
      <c r="R7031">
        <f>IF(P7031="","",0)</f>
        <v>0</v>
      </c>
    </row>
    <row r="7032" spans="1:18" x14ac:dyDescent="0.3">
      <c r="A7032" t="s">
        <v>946</v>
      </c>
      <c r="B7032" s="1">
        <v>38922</v>
      </c>
      <c r="C7032" t="s">
        <v>82</v>
      </c>
      <c r="D7032" t="s">
        <v>989</v>
      </c>
      <c r="E7032" t="s">
        <v>990</v>
      </c>
      <c r="G7032" t="s">
        <v>19</v>
      </c>
      <c r="H7032" t="s">
        <v>72</v>
      </c>
      <c r="I7032" t="s">
        <v>45</v>
      </c>
      <c r="J7032" t="s">
        <v>93</v>
      </c>
      <c r="K7032">
        <v>49</v>
      </c>
      <c r="L7032">
        <v>150</v>
      </c>
      <c r="M7032" t="s">
        <v>607</v>
      </c>
      <c r="N7032">
        <v>601.99</v>
      </c>
      <c r="P7032" cm="1">
        <f t="array" ref="P7032">IF(Q7032&gt;0,INDEX(Q7032:Q19166,MATCH(TRUE,INDEX(Q7032:Q19166="",,),0)-1),"")</f>
        <v>4</v>
      </c>
      <c r="Q7032">
        <v>3</v>
      </c>
      <c r="R7032">
        <f>IF(P7032="","",0)</f>
        <v>0</v>
      </c>
    </row>
    <row r="7033" spans="1:18" x14ac:dyDescent="0.3">
      <c r="A7033" t="s">
        <v>946</v>
      </c>
      <c r="B7033" s="1">
        <v>38922</v>
      </c>
      <c r="C7033" t="s">
        <v>82</v>
      </c>
      <c r="D7033" t="s">
        <v>989</v>
      </c>
      <c r="E7033" t="s">
        <v>990</v>
      </c>
      <c r="G7033" t="s">
        <v>19</v>
      </c>
      <c r="H7033" t="s">
        <v>102</v>
      </c>
      <c r="I7033" t="s">
        <v>21</v>
      </c>
      <c r="J7033" t="s">
        <v>73</v>
      </c>
      <c r="K7033">
        <v>1284</v>
      </c>
      <c r="L7033">
        <v>6.5</v>
      </c>
      <c r="M7033" t="s">
        <v>607</v>
      </c>
      <c r="N7033">
        <v>10</v>
      </c>
      <c r="P7033" cm="1">
        <f t="array" ref="P7033">IF(Q7033&gt;0,INDEX(Q7033:Q19167,MATCH(TRUE,INDEX(Q7033:Q19167="",,),0)-1),"")</f>
        <v>4</v>
      </c>
      <c r="Q7033">
        <v>3</v>
      </c>
      <c r="R7033">
        <f>IF(P7033="","",0)</f>
        <v>0</v>
      </c>
    </row>
    <row r="7034" spans="1:18" x14ac:dyDescent="0.3">
      <c r="A7034" t="s">
        <v>946</v>
      </c>
      <c r="B7034" s="1">
        <v>38922</v>
      </c>
      <c r="C7034" t="s">
        <v>82</v>
      </c>
      <c r="D7034" t="s">
        <v>989</v>
      </c>
      <c r="E7034" t="s">
        <v>990</v>
      </c>
      <c r="G7034" s="6" t="s">
        <v>88</v>
      </c>
      <c r="H7034" t="s">
        <v>72</v>
      </c>
      <c r="I7034" t="s">
        <v>21</v>
      </c>
      <c r="J7034" t="s">
        <v>73</v>
      </c>
      <c r="K7034">
        <v>408</v>
      </c>
      <c r="L7034">
        <v>10.1</v>
      </c>
      <c r="M7034" t="s">
        <v>607</v>
      </c>
      <c r="N7034">
        <v>10.1</v>
      </c>
      <c r="P7034" cm="1">
        <f t="array" ref="P7034">IF(Q7034&gt;0,INDEX(Q7034:Q19168,MATCH(TRUE,INDEX(Q7034:Q19168="",,),0)-1),"")</f>
        <v>4</v>
      </c>
      <c r="Q7034">
        <v>3</v>
      </c>
      <c r="R7034">
        <f>IF(P7034="","",0)</f>
        <v>0</v>
      </c>
    </row>
    <row r="7035" spans="1:18" x14ac:dyDescent="0.3">
      <c r="A7035" t="s">
        <v>946</v>
      </c>
      <c r="B7035" s="1">
        <v>38922</v>
      </c>
      <c r="C7035" t="s">
        <v>82</v>
      </c>
      <c r="D7035" t="s">
        <v>989</v>
      </c>
      <c r="E7035" t="s">
        <v>990</v>
      </c>
      <c r="G7035" t="s">
        <v>19</v>
      </c>
      <c r="H7035" t="s">
        <v>102</v>
      </c>
      <c r="I7035" t="s">
        <v>45</v>
      </c>
      <c r="J7035" t="s">
        <v>93</v>
      </c>
      <c r="K7035">
        <v>206</v>
      </c>
      <c r="L7035">
        <v>607</v>
      </c>
      <c r="M7035" t="s">
        <v>721</v>
      </c>
      <c r="N7035">
        <v>610</v>
      </c>
      <c r="P7035" cm="1">
        <f t="array" ref="P7035">IF(Q7035&gt;0,INDEX(Q7035:Q19169,MATCH(TRUE,INDEX(Q7035:Q19169="",,),0)-1),"")</f>
        <v>4</v>
      </c>
      <c r="Q7035">
        <v>4</v>
      </c>
      <c r="R7035">
        <f>IF(P7035="","",0)</f>
        <v>0</v>
      </c>
    </row>
    <row r="7036" spans="1:18" x14ac:dyDescent="0.3">
      <c r="A7036" t="s">
        <v>946</v>
      </c>
      <c r="B7036" s="1">
        <v>38922</v>
      </c>
      <c r="C7036" t="s">
        <v>82</v>
      </c>
      <c r="D7036" t="s">
        <v>989</v>
      </c>
      <c r="E7036" t="s">
        <v>990</v>
      </c>
      <c r="G7036" t="s">
        <v>19</v>
      </c>
      <c r="H7036" t="s">
        <v>72</v>
      </c>
      <c r="I7036" t="s">
        <v>45</v>
      </c>
      <c r="J7036" t="s">
        <v>93</v>
      </c>
      <c r="K7036">
        <v>49</v>
      </c>
      <c r="L7036">
        <v>150</v>
      </c>
      <c r="M7036" t="s">
        <v>721</v>
      </c>
      <c r="N7036">
        <v>165</v>
      </c>
      <c r="P7036" cm="1">
        <f t="array" ref="P7036">IF(Q7036&gt;0,INDEX(Q7036:Q19170,MATCH(TRUE,INDEX(Q7036:Q19170="",,),0)-1),"")</f>
        <v>4</v>
      </c>
      <c r="Q7036">
        <v>4</v>
      </c>
      <c r="R7036">
        <f>IF(P7036="","",0)</f>
        <v>0</v>
      </c>
    </row>
    <row r="7037" spans="1:18" x14ac:dyDescent="0.3">
      <c r="A7037" t="s">
        <v>946</v>
      </c>
      <c r="B7037" s="1">
        <v>38922</v>
      </c>
      <c r="C7037" t="s">
        <v>82</v>
      </c>
      <c r="D7037" t="s">
        <v>989</v>
      </c>
      <c r="E7037" t="s">
        <v>990</v>
      </c>
      <c r="G7037" t="s">
        <v>19</v>
      </c>
      <c r="H7037" t="s">
        <v>102</v>
      </c>
      <c r="I7037" t="s">
        <v>21</v>
      </c>
      <c r="J7037" t="s">
        <v>73</v>
      </c>
      <c r="K7037">
        <v>1284</v>
      </c>
      <c r="L7037">
        <v>6.5</v>
      </c>
      <c r="M7037" t="s">
        <v>721</v>
      </c>
      <c r="N7037">
        <v>6.5</v>
      </c>
      <c r="P7037" cm="1">
        <f t="array" ref="P7037">IF(Q7037&gt;0,INDEX(Q7037:Q19171,MATCH(TRUE,INDEX(Q7037:Q19171="",,),0)-1),"")</f>
        <v>4</v>
      </c>
      <c r="Q7037">
        <v>4</v>
      </c>
      <c r="R7037">
        <f>IF(P7037="","",0)</f>
        <v>0</v>
      </c>
    </row>
    <row r="7038" spans="1:18" x14ac:dyDescent="0.3">
      <c r="A7038" t="s">
        <v>946</v>
      </c>
      <c r="B7038" s="1">
        <v>38922</v>
      </c>
      <c r="C7038" t="s">
        <v>82</v>
      </c>
      <c r="D7038" t="s">
        <v>989</v>
      </c>
      <c r="E7038" t="s">
        <v>990</v>
      </c>
      <c r="G7038" s="6" t="s">
        <v>88</v>
      </c>
      <c r="H7038" t="s">
        <v>72</v>
      </c>
      <c r="I7038" t="s">
        <v>21</v>
      </c>
      <c r="J7038" t="s">
        <v>73</v>
      </c>
      <c r="K7038">
        <v>408</v>
      </c>
      <c r="L7038">
        <v>10.1</v>
      </c>
      <c r="M7038" t="s">
        <v>721</v>
      </c>
      <c r="N7038">
        <v>10.1</v>
      </c>
      <c r="P7038" cm="1">
        <f t="array" ref="P7038">IF(Q7038&gt;0,INDEX(Q7038:Q19172,MATCH(TRUE,INDEX(Q7038:Q19172="",,),0)-1),"")</f>
        <v>4</v>
      </c>
      <c r="Q7038">
        <v>4</v>
      </c>
      <c r="R7038">
        <f>IF(P7038="","",0)</f>
        <v>0</v>
      </c>
    </row>
    <row r="7039" spans="1:18" x14ac:dyDescent="0.3">
      <c r="P7039" t="str" cm="1">
        <f t="array" ref="P7039">IF(Q7039&gt;0,INDEX(Q7039:Q19173,MATCH(TRUE,INDEX(Q7039:Q19173="",,),0)-1),"")</f>
        <v/>
      </c>
      <c r="R7039" t="str">
        <f>IF(P7039="","",0)</f>
        <v/>
      </c>
    </row>
    <row r="7040" spans="1:18" x14ac:dyDescent="0.3">
      <c r="A7040" s="3" t="s">
        <v>946</v>
      </c>
      <c r="B7040" s="4">
        <v>38922</v>
      </c>
      <c r="C7040" s="3" t="s">
        <v>82</v>
      </c>
      <c r="D7040" s="3" t="s">
        <v>991</v>
      </c>
      <c r="E7040" s="3" t="s">
        <v>992</v>
      </c>
      <c r="F7040" s="3" t="s">
        <v>91</v>
      </c>
      <c r="G7040" s="3" t="s">
        <v>19</v>
      </c>
      <c r="H7040" s="3" t="s">
        <v>92</v>
      </c>
      <c r="I7040" s="3" t="s">
        <v>45</v>
      </c>
      <c r="J7040" s="3" t="s">
        <v>93</v>
      </c>
      <c r="K7040" s="3">
        <v>65</v>
      </c>
      <c r="L7040" s="3">
        <v>345</v>
      </c>
      <c r="M7040" s="3" t="s">
        <v>94</v>
      </c>
      <c r="N7040" s="3"/>
      <c r="O7040" s="3"/>
      <c r="P7040" s="3" t="str" cm="1">
        <f t="array" ref="P7040">IF(Q7040&gt;0,INDEX(Q7040:Q19174,MATCH(TRUE,INDEX(Q7040:Q19174="",,),0)-1),"")</f>
        <v/>
      </c>
      <c r="Q7040" s="3"/>
      <c r="R7040">
        <v>0</v>
      </c>
    </row>
    <row r="7041" spans="1:18" x14ac:dyDescent="0.3">
      <c r="A7041" t="s">
        <v>946</v>
      </c>
      <c r="B7041" s="1">
        <v>38922</v>
      </c>
      <c r="C7041" t="s">
        <v>82</v>
      </c>
      <c r="D7041" t="s">
        <v>991</v>
      </c>
      <c r="E7041" t="s">
        <v>992</v>
      </c>
      <c r="F7041" t="s">
        <v>91</v>
      </c>
      <c r="G7041" t="s">
        <v>19</v>
      </c>
      <c r="H7041" t="s">
        <v>92</v>
      </c>
      <c r="I7041" t="s">
        <v>21</v>
      </c>
      <c r="J7041" t="s">
        <v>73</v>
      </c>
      <c r="K7041">
        <v>330</v>
      </c>
      <c r="L7041">
        <v>11.6</v>
      </c>
      <c r="M7041" t="s">
        <v>94</v>
      </c>
      <c r="P7041" t="str" cm="1">
        <f t="array" ref="P7041">IF(Q7041&gt;0,INDEX(Q7041:Q19175,MATCH(TRUE,INDEX(Q7041:Q19175="",,),0)-1),"")</f>
        <v/>
      </c>
      <c r="R7041">
        <v>0</v>
      </c>
    </row>
    <row r="7042" spans="1:18" x14ac:dyDescent="0.3">
      <c r="A7042" t="s">
        <v>946</v>
      </c>
      <c r="B7042" s="1">
        <v>38922</v>
      </c>
      <c r="C7042" t="s">
        <v>82</v>
      </c>
      <c r="D7042" t="s">
        <v>991</v>
      </c>
      <c r="E7042" t="s">
        <v>992</v>
      </c>
      <c r="F7042" t="s">
        <v>91</v>
      </c>
      <c r="G7042" s="6" t="s">
        <v>88</v>
      </c>
      <c r="H7042" t="s">
        <v>199</v>
      </c>
      <c r="I7042" t="s">
        <v>45</v>
      </c>
      <c r="J7042" t="s">
        <v>93</v>
      </c>
      <c r="K7042">
        <v>8</v>
      </c>
      <c r="L7042">
        <v>69</v>
      </c>
      <c r="M7042" t="s">
        <v>94</v>
      </c>
      <c r="P7042" t="str" cm="1">
        <f t="array" ref="P7042">IF(Q7042&gt;0,INDEX(Q7042:Q19176,MATCH(TRUE,INDEX(Q7042:Q19176="",,),0)-1),"")</f>
        <v/>
      </c>
      <c r="R7042">
        <v>0</v>
      </c>
    </row>
    <row r="7043" spans="1:18" x14ac:dyDescent="0.3">
      <c r="A7043" t="s">
        <v>946</v>
      </c>
      <c r="B7043" s="1">
        <v>38922</v>
      </c>
      <c r="C7043" t="s">
        <v>82</v>
      </c>
      <c r="D7043" t="s">
        <v>991</v>
      </c>
      <c r="E7043" t="s">
        <v>992</v>
      </c>
      <c r="F7043" t="s">
        <v>91</v>
      </c>
      <c r="G7043" s="6" t="s">
        <v>88</v>
      </c>
      <c r="H7043" t="s">
        <v>85</v>
      </c>
      <c r="I7043" t="s">
        <v>21</v>
      </c>
      <c r="J7043" t="s">
        <v>73</v>
      </c>
      <c r="K7043">
        <v>21</v>
      </c>
      <c r="L7043">
        <v>11</v>
      </c>
      <c r="M7043" t="s">
        <v>94</v>
      </c>
      <c r="P7043" t="str" cm="1">
        <f t="array" ref="P7043">IF(Q7043&gt;0,INDEX(Q7043:Q19177,MATCH(TRUE,INDEX(Q7043:Q19177="",,),0)-1),"")</f>
        <v/>
      </c>
      <c r="R7043">
        <v>0</v>
      </c>
    </row>
    <row r="7044" spans="1:18" x14ac:dyDescent="0.3">
      <c r="A7044" t="s">
        <v>946</v>
      </c>
      <c r="B7044" s="1">
        <v>38922</v>
      </c>
      <c r="C7044" t="s">
        <v>82</v>
      </c>
      <c r="D7044" t="s">
        <v>991</v>
      </c>
      <c r="E7044" t="s">
        <v>992</v>
      </c>
      <c r="F7044" t="s">
        <v>91</v>
      </c>
      <c r="G7044" s="6" t="s">
        <v>88</v>
      </c>
      <c r="H7044" t="s">
        <v>199</v>
      </c>
      <c r="I7044" t="s">
        <v>21</v>
      </c>
      <c r="J7044" t="s">
        <v>73</v>
      </c>
      <c r="K7044">
        <v>65</v>
      </c>
      <c r="L7044">
        <v>10</v>
      </c>
      <c r="M7044" t="s">
        <v>94</v>
      </c>
      <c r="P7044" t="str" cm="1">
        <f t="array" ref="P7044">IF(Q7044&gt;0,INDEX(Q7044:Q19178,MATCH(TRUE,INDEX(Q7044:Q19178="",,),0)-1),"")</f>
        <v/>
      </c>
      <c r="R7044">
        <v>0</v>
      </c>
    </row>
    <row r="7045" spans="1:18" x14ac:dyDescent="0.3">
      <c r="A7045" t="s">
        <v>946</v>
      </c>
      <c r="B7045" s="1">
        <v>38922</v>
      </c>
      <c r="C7045" t="s">
        <v>82</v>
      </c>
      <c r="D7045" t="s">
        <v>991</v>
      </c>
      <c r="E7045" t="s">
        <v>992</v>
      </c>
      <c r="F7045" t="s">
        <v>91</v>
      </c>
      <c r="G7045" s="6" t="s">
        <v>88</v>
      </c>
      <c r="H7045" t="s">
        <v>87</v>
      </c>
      <c r="I7045" t="s">
        <v>21</v>
      </c>
      <c r="J7045" t="s">
        <v>73</v>
      </c>
      <c r="K7045">
        <v>22</v>
      </c>
      <c r="L7045">
        <v>14.7</v>
      </c>
      <c r="M7045" t="s">
        <v>94</v>
      </c>
      <c r="P7045" t="str" cm="1">
        <f t="array" ref="P7045">IF(Q7045&gt;0,INDEX(Q7045:Q19179,MATCH(TRUE,INDEX(Q7045:Q19179="",,),0)-1),"")</f>
        <v/>
      </c>
      <c r="R7045">
        <v>0</v>
      </c>
    </row>
    <row r="7046" spans="1:18" x14ac:dyDescent="0.3">
      <c r="P7046" t="str" cm="1">
        <f t="array" ref="P7046">IF(Q7046&gt;0,INDEX(Q7046:Q19180,MATCH(TRUE,INDEX(Q7046:Q19180="",,),0)-1),"")</f>
        <v/>
      </c>
      <c r="R7046" t="str">
        <f>IF(P7046="","",0)</f>
        <v/>
      </c>
    </row>
    <row r="7047" spans="1:18" x14ac:dyDescent="0.3">
      <c r="A7047" t="s">
        <v>946</v>
      </c>
      <c r="B7047" s="1">
        <v>38908</v>
      </c>
      <c r="C7047" t="s">
        <v>82</v>
      </c>
      <c r="D7047" t="s">
        <v>993</v>
      </c>
      <c r="E7047" t="s">
        <v>994</v>
      </c>
      <c r="G7047" t="s">
        <v>19</v>
      </c>
      <c r="H7047" t="s">
        <v>41</v>
      </c>
      <c r="I7047" t="s">
        <v>21</v>
      </c>
      <c r="J7047" t="s">
        <v>73</v>
      </c>
      <c r="K7047">
        <v>346</v>
      </c>
      <c r="L7047">
        <v>47.45</v>
      </c>
      <c r="M7047" t="s">
        <v>995</v>
      </c>
      <c r="N7047">
        <v>61</v>
      </c>
      <c r="O7047" t="s">
        <v>24</v>
      </c>
      <c r="P7047" cm="1">
        <f t="array" ref="P7047">IF(Q7047&gt;0,INDEX(Q7047:Q19181,MATCH(TRUE,INDEX(Q7047:Q19181="",,),0)-1),"")</f>
        <v>5</v>
      </c>
      <c r="Q7047">
        <v>1</v>
      </c>
      <c r="R7047">
        <f>IF(P7047="","",0)</f>
        <v>0</v>
      </c>
    </row>
    <row r="7048" spans="1:18" x14ac:dyDescent="0.3">
      <c r="A7048" t="s">
        <v>946</v>
      </c>
      <c r="B7048" s="1">
        <v>38908</v>
      </c>
      <c r="C7048" t="s">
        <v>82</v>
      </c>
      <c r="D7048" t="s">
        <v>993</v>
      </c>
      <c r="E7048" t="s">
        <v>994</v>
      </c>
      <c r="G7048" s="6" t="s">
        <v>88</v>
      </c>
      <c r="H7048" t="s">
        <v>41</v>
      </c>
      <c r="I7048" t="s">
        <v>45</v>
      </c>
      <c r="J7048" t="s">
        <v>93</v>
      </c>
      <c r="K7048">
        <v>4</v>
      </c>
      <c r="L7048">
        <v>126.5</v>
      </c>
      <c r="M7048" t="s">
        <v>995</v>
      </c>
      <c r="N7048">
        <v>126.5</v>
      </c>
      <c r="O7048" t="s">
        <v>24</v>
      </c>
      <c r="P7048" cm="1">
        <f t="array" ref="P7048">IF(Q7048&gt;0,INDEX(Q7048:Q19182,MATCH(TRUE,INDEX(Q7048:Q19182="",,),0)-1),"")</f>
        <v>5</v>
      </c>
      <c r="Q7048">
        <v>1</v>
      </c>
      <c r="R7048">
        <f>IF(P7048="","",0)</f>
        <v>0</v>
      </c>
    </row>
    <row r="7049" spans="1:18" x14ac:dyDescent="0.3">
      <c r="A7049" t="s">
        <v>946</v>
      </c>
      <c r="B7049" s="1">
        <v>38908</v>
      </c>
      <c r="C7049" t="s">
        <v>82</v>
      </c>
      <c r="D7049" t="s">
        <v>993</v>
      </c>
      <c r="E7049" t="s">
        <v>994</v>
      </c>
      <c r="G7049" t="s">
        <v>19</v>
      </c>
      <c r="H7049" t="s">
        <v>41</v>
      </c>
      <c r="I7049" t="s">
        <v>21</v>
      </c>
      <c r="J7049" t="s">
        <v>73</v>
      </c>
      <c r="K7049">
        <v>346</v>
      </c>
      <c r="L7049">
        <v>47.45</v>
      </c>
      <c r="M7049" t="s">
        <v>211</v>
      </c>
      <c r="N7049">
        <v>58.21</v>
      </c>
      <c r="P7049" cm="1">
        <f t="array" ref="P7049">IF(Q7049&gt;0,INDEX(Q7049:Q19183,MATCH(TRUE,INDEX(Q7049:Q19183="",,),0)-1),"")</f>
        <v>5</v>
      </c>
      <c r="Q7049">
        <v>2</v>
      </c>
      <c r="R7049">
        <f>IF(P7049="","",0)</f>
        <v>0</v>
      </c>
    </row>
    <row r="7050" spans="1:18" x14ac:dyDescent="0.3">
      <c r="A7050" t="s">
        <v>946</v>
      </c>
      <c r="B7050" s="1">
        <v>38908</v>
      </c>
      <c r="C7050" t="s">
        <v>82</v>
      </c>
      <c r="D7050" t="s">
        <v>993</v>
      </c>
      <c r="E7050" t="s">
        <v>994</v>
      </c>
      <c r="G7050" s="6" t="s">
        <v>88</v>
      </c>
      <c r="H7050" t="s">
        <v>41</v>
      </c>
      <c r="I7050" t="s">
        <v>45</v>
      </c>
      <c r="J7050" t="s">
        <v>93</v>
      </c>
      <c r="K7050">
        <v>4</v>
      </c>
      <c r="L7050">
        <v>126.5</v>
      </c>
      <c r="M7050" t="s">
        <v>211</v>
      </c>
      <c r="N7050">
        <v>126.5</v>
      </c>
      <c r="P7050" cm="1">
        <f t="array" ref="P7050">IF(Q7050&gt;0,INDEX(Q7050:Q19184,MATCH(TRUE,INDEX(Q7050:Q19184="",,),0)-1),"")</f>
        <v>5</v>
      </c>
      <c r="Q7050">
        <v>2</v>
      </c>
      <c r="R7050">
        <f>IF(P7050="","",0)</f>
        <v>0</v>
      </c>
    </row>
    <row r="7051" spans="1:18" x14ac:dyDescent="0.3">
      <c r="A7051" t="s">
        <v>946</v>
      </c>
      <c r="B7051" s="1">
        <v>38908</v>
      </c>
      <c r="C7051" t="s">
        <v>82</v>
      </c>
      <c r="D7051" t="s">
        <v>993</v>
      </c>
      <c r="E7051" t="s">
        <v>994</v>
      </c>
      <c r="G7051" t="s">
        <v>19</v>
      </c>
      <c r="H7051" t="s">
        <v>41</v>
      </c>
      <c r="I7051" t="s">
        <v>21</v>
      </c>
      <c r="J7051" t="s">
        <v>73</v>
      </c>
      <c r="K7051">
        <v>346</v>
      </c>
      <c r="L7051">
        <v>47.45</v>
      </c>
      <c r="M7051" t="s">
        <v>198</v>
      </c>
      <c r="N7051">
        <v>49.1</v>
      </c>
      <c r="P7051" cm="1">
        <f t="array" ref="P7051">IF(Q7051&gt;0,INDEX(Q7051:Q19185,MATCH(TRUE,INDEX(Q7051:Q19185="",,),0)-1),"")</f>
        <v>5</v>
      </c>
      <c r="Q7051">
        <v>3</v>
      </c>
      <c r="R7051">
        <f>IF(P7051="","",0)</f>
        <v>0</v>
      </c>
    </row>
    <row r="7052" spans="1:18" x14ac:dyDescent="0.3">
      <c r="A7052" t="s">
        <v>946</v>
      </c>
      <c r="B7052" s="1">
        <v>38908</v>
      </c>
      <c r="C7052" t="s">
        <v>82</v>
      </c>
      <c r="D7052" t="s">
        <v>993</v>
      </c>
      <c r="E7052" t="s">
        <v>994</v>
      </c>
      <c r="G7052" s="6" t="s">
        <v>88</v>
      </c>
      <c r="H7052" t="s">
        <v>41</v>
      </c>
      <c r="I7052" t="s">
        <v>45</v>
      </c>
      <c r="J7052" t="s">
        <v>93</v>
      </c>
      <c r="K7052">
        <v>4</v>
      </c>
      <c r="L7052">
        <v>126.5</v>
      </c>
      <c r="M7052" t="s">
        <v>198</v>
      </c>
      <c r="N7052">
        <v>126.5</v>
      </c>
      <c r="P7052" cm="1">
        <f t="array" ref="P7052">IF(Q7052&gt;0,INDEX(Q7052:Q19186,MATCH(TRUE,INDEX(Q7052:Q19186="",,),0)-1),"")</f>
        <v>5</v>
      </c>
      <c r="Q7052">
        <v>3</v>
      </c>
      <c r="R7052">
        <f>IF(P7052="","",0)</f>
        <v>0</v>
      </c>
    </row>
    <row r="7053" spans="1:18" x14ac:dyDescent="0.3">
      <c r="A7053" t="s">
        <v>946</v>
      </c>
      <c r="B7053" s="1">
        <v>38908</v>
      </c>
      <c r="C7053" t="s">
        <v>82</v>
      </c>
      <c r="D7053" t="s">
        <v>993</v>
      </c>
      <c r="E7053" t="s">
        <v>994</v>
      </c>
      <c r="G7053" t="s">
        <v>19</v>
      </c>
      <c r="H7053" t="s">
        <v>41</v>
      </c>
      <c r="I7053" t="s">
        <v>21</v>
      </c>
      <c r="J7053" t="s">
        <v>73</v>
      </c>
      <c r="K7053">
        <v>346</v>
      </c>
      <c r="L7053">
        <v>47.45</v>
      </c>
      <c r="M7053" t="s">
        <v>108</v>
      </c>
      <c r="N7053">
        <v>48.52</v>
      </c>
      <c r="P7053" cm="1">
        <f t="array" ref="P7053">IF(Q7053&gt;0,INDEX(Q7053:Q19187,MATCH(TRUE,INDEX(Q7053:Q19187="",,),0)-1),"")</f>
        <v>5</v>
      </c>
      <c r="Q7053">
        <v>4</v>
      </c>
      <c r="R7053">
        <f>IF(P7053="","",0)</f>
        <v>0</v>
      </c>
    </row>
    <row r="7054" spans="1:18" x14ac:dyDescent="0.3">
      <c r="A7054" t="s">
        <v>946</v>
      </c>
      <c r="B7054" s="1">
        <v>38908</v>
      </c>
      <c r="C7054" t="s">
        <v>82</v>
      </c>
      <c r="D7054" t="s">
        <v>993</v>
      </c>
      <c r="E7054" t="s">
        <v>994</v>
      </c>
      <c r="G7054" s="6" t="s">
        <v>88</v>
      </c>
      <c r="H7054" t="s">
        <v>41</v>
      </c>
      <c r="I7054" t="s">
        <v>45</v>
      </c>
      <c r="J7054" t="s">
        <v>93</v>
      </c>
      <c r="K7054">
        <v>4</v>
      </c>
      <c r="L7054">
        <v>126.5</v>
      </c>
      <c r="M7054" t="s">
        <v>108</v>
      </c>
      <c r="N7054">
        <v>126.5</v>
      </c>
      <c r="P7054" cm="1">
        <f t="array" ref="P7054">IF(Q7054&gt;0,INDEX(Q7054:Q19188,MATCH(TRUE,INDEX(Q7054:Q19188="",,),0)-1),"")</f>
        <v>5</v>
      </c>
      <c r="Q7054">
        <v>4</v>
      </c>
      <c r="R7054">
        <f>IF(P7054="","",0)</f>
        <v>0</v>
      </c>
    </row>
    <row r="7055" spans="1:18" x14ac:dyDescent="0.3">
      <c r="A7055" t="s">
        <v>946</v>
      </c>
      <c r="B7055" s="1">
        <v>38908</v>
      </c>
      <c r="C7055" t="s">
        <v>82</v>
      </c>
      <c r="D7055" t="s">
        <v>993</v>
      </c>
      <c r="E7055" t="s">
        <v>994</v>
      </c>
      <c r="G7055" t="s">
        <v>19</v>
      </c>
      <c r="H7055" t="s">
        <v>41</v>
      </c>
      <c r="I7055" t="s">
        <v>21</v>
      </c>
      <c r="J7055" t="s">
        <v>73</v>
      </c>
      <c r="K7055">
        <v>346</v>
      </c>
      <c r="L7055">
        <v>47.45</v>
      </c>
      <c r="M7055" t="s">
        <v>996</v>
      </c>
      <c r="N7055">
        <v>48.51</v>
      </c>
      <c r="P7055" cm="1">
        <f t="array" ref="P7055">IF(Q7055&gt;0,INDEX(Q7055:Q19189,MATCH(TRUE,INDEX(Q7055:Q19189="",,),0)-1),"")</f>
        <v>5</v>
      </c>
      <c r="Q7055">
        <v>5</v>
      </c>
      <c r="R7055">
        <f>IF(P7055="","",0)</f>
        <v>0</v>
      </c>
    </row>
    <row r="7056" spans="1:18" x14ac:dyDescent="0.3">
      <c r="A7056" t="s">
        <v>946</v>
      </c>
      <c r="B7056" s="1">
        <v>38908</v>
      </c>
      <c r="C7056" t="s">
        <v>82</v>
      </c>
      <c r="D7056" t="s">
        <v>993</v>
      </c>
      <c r="E7056" t="s">
        <v>994</v>
      </c>
      <c r="G7056" s="6" t="s">
        <v>88</v>
      </c>
      <c r="H7056" t="s">
        <v>41</v>
      </c>
      <c r="I7056" t="s">
        <v>45</v>
      </c>
      <c r="J7056" t="s">
        <v>93</v>
      </c>
      <c r="K7056">
        <v>4</v>
      </c>
      <c r="L7056">
        <v>126.5</v>
      </c>
      <c r="M7056" t="s">
        <v>996</v>
      </c>
      <c r="N7056">
        <v>126.5</v>
      </c>
      <c r="P7056" cm="1">
        <f t="array" ref="P7056">IF(Q7056&gt;0,INDEX(Q7056:Q19190,MATCH(TRUE,INDEX(Q7056:Q19190="",,),0)-1),"")</f>
        <v>5</v>
      </c>
      <c r="Q7056">
        <v>5</v>
      </c>
      <c r="R7056">
        <f>IF(P7056="","",0)</f>
        <v>0</v>
      </c>
    </row>
    <row r="7057" spans="1:18" x14ac:dyDescent="0.3">
      <c r="P7057" t="str" cm="1">
        <f t="array" ref="P7057">IF(Q7057&gt;0,INDEX(Q7057:Q19191,MATCH(TRUE,INDEX(Q7057:Q19191="",,),0)-1),"")</f>
        <v/>
      </c>
      <c r="R7057" t="str">
        <f>IF(P7057="","",0)</f>
        <v/>
      </c>
    </row>
    <row r="7058" spans="1:18" x14ac:dyDescent="0.3">
      <c r="A7058" t="s">
        <v>946</v>
      </c>
      <c r="B7058" s="1">
        <v>38908</v>
      </c>
      <c r="C7058" t="s">
        <v>82</v>
      </c>
      <c r="D7058" t="s">
        <v>997</v>
      </c>
      <c r="E7058" t="s">
        <v>998</v>
      </c>
      <c r="G7058" t="s">
        <v>19</v>
      </c>
      <c r="H7058" t="s">
        <v>85</v>
      </c>
      <c r="I7058" t="s">
        <v>45</v>
      </c>
      <c r="J7058" t="s">
        <v>93</v>
      </c>
      <c r="K7058">
        <v>28</v>
      </c>
      <c r="L7058">
        <v>124</v>
      </c>
      <c r="M7058" t="s">
        <v>657</v>
      </c>
      <c r="N7058">
        <v>975</v>
      </c>
      <c r="O7058" t="s">
        <v>24</v>
      </c>
      <c r="P7058" cm="1">
        <f t="array" ref="P7058">IF(Q7058&gt;0,INDEX(Q7058:Q19192,MATCH(TRUE,INDEX(Q7058:Q19192="",,),0)-1),"")</f>
        <v>10</v>
      </c>
      <c r="Q7058">
        <f>INT((ROW()-7058)/5)+1</f>
        <v>1</v>
      </c>
      <c r="R7058">
        <f>IF(P7058="","",0)</f>
        <v>0</v>
      </c>
    </row>
    <row r="7059" spans="1:18" x14ac:dyDescent="0.3">
      <c r="A7059" t="s">
        <v>946</v>
      </c>
      <c r="B7059" s="1">
        <v>38908</v>
      </c>
      <c r="C7059" t="s">
        <v>82</v>
      </c>
      <c r="D7059" t="s">
        <v>997</v>
      </c>
      <c r="E7059" t="s">
        <v>998</v>
      </c>
      <c r="G7059" t="s">
        <v>19</v>
      </c>
      <c r="H7059" t="s">
        <v>85</v>
      </c>
      <c r="I7059" t="s">
        <v>21</v>
      </c>
      <c r="J7059" t="s">
        <v>73</v>
      </c>
      <c r="K7059">
        <v>362</v>
      </c>
      <c r="L7059">
        <v>17</v>
      </c>
      <c r="M7059" t="s">
        <v>657</v>
      </c>
      <c r="N7059">
        <v>17</v>
      </c>
      <c r="O7059" t="s">
        <v>24</v>
      </c>
      <c r="P7059" cm="1">
        <f t="array" ref="P7059">IF(Q7059&gt;0,INDEX(Q7059:Q19193,MATCH(TRUE,INDEX(Q7059:Q19193="",,),0)-1),"")</f>
        <v>10</v>
      </c>
      <c r="Q7059">
        <f t="shared" ref="Q7059:Q7107" si="162">INT((ROW()-7058)/5)+1</f>
        <v>1</v>
      </c>
      <c r="R7059">
        <f>IF(P7059="","",0)</f>
        <v>0</v>
      </c>
    </row>
    <row r="7060" spans="1:18" x14ac:dyDescent="0.3">
      <c r="A7060" t="s">
        <v>946</v>
      </c>
      <c r="B7060" s="1">
        <v>38908</v>
      </c>
      <c r="C7060" t="s">
        <v>82</v>
      </c>
      <c r="D7060" t="s">
        <v>997</v>
      </c>
      <c r="E7060" t="s">
        <v>998</v>
      </c>
      <c r="G7060" t="s">
        <v>19</v>
      </c>
      <c r="H7060" t="s">
        <v>87</v>
      </c>
      <c r="I7060" t="s">
        <v>21</v>
      </c>
      <c r="J7060" t="s">
        <v>73</v>
      </c>
      <c r="K7060">
        <v>420</v>
      </c>
      <c r="L7060">
        <v>20.25</v>
      </c>
      <c r="M7060" t="s">
        <v>657</v>
      </c>
      <c r="N7060">
        <v>20.25</v>
      </c>
      <c r="O7060" t="s">
        <v>24</v>
      </c>
      <c r="P7060" cm="1">
        <f t="array" ref="P7060">IF(Q7060&gt;0,INDEX(Q7060:Q19194,MATCH(TRUE,INDEX(Q7060:Q19194="",,),0)-1),"")</f>
        <v>10</v>
      </c>
      <c r="Q7060">
        <f t="shared" si="162"/>
        <v>1</v>
      </c>
      <c r="R7060">
        <f>IF(P7060="","",0)</f>
        <v>0</v>
      </c>
    </row>
    <row r="7061" spans="1:18" x14ac:dyDescent="0.3">
      <c r="A7061" t="s">
        <v>946</v>
      </c>
      <c r="B7061" s="1">
        <v>38908</v>
      </c>
      <c r="C7061" t="s">
        <v>82</v>
      </c>
      <c r="D7061" t="s">
        <v>997</v>
      </c>
      <c r="E7061" t="s">
        <v>998</v>
      </c>
      <c r="G7061" s="6" t="s">
        <v>88</v>
      </c>
      <c r="H7061" t="s">
        <v>96</v>
      </c>
      <c r="I7061" t="s">
        <v>21</v>
      </c>
      <c r="J7061" t="s">
        <v>73</v>
      </c>
      <c r="K7061">
        <v>5</v>
      </c>
      <c r="L7061">
        <v>8.4</v>
      </c>
      <c r="M7061" t="s">
        <v>657</v>
      </c>
      <c r="N7061">
        <v>8.4</v>
      </c>
      <c r="O7061" t="s">
        <v>24</v>
      </c>
      <c r="P7061" cm="1">
        <f t="array" ref="P7061">IF(Q7061&gt;0,INDEX(Q7061:Q19195,MATCH(TRUE,INDEX(Q7061:Q19195="",,),0)-1),"")</f>
        <v>10</v>
      </c>
      <c r="Q7061">
        <f t="shared" si="162"/>
        <v>1</v>
      </c>
      <c r="R7061">
        <f>IF(P7061="","",0)</f>
        <v>0</v>
      </c>
    </row>
    <row r="7062" spans="1:18" x14ac:dyDescent="0.3">
      <c r="A7062" t="s">
        <v>946</v>
      </c>
      <c r="B7062" s="1">
        <v>38908</v>
      </c>
      <c r="C7062" t="s">
        <v>82</v>
      </c>
      <c r="D7062" t="s">
        <v>997</v>
      </c>
      <c r="E7062" t="s">
        <v>998</v>
      </c>
      <c r="G7062" s="6" t="s">
        <v>88</v>
      </c>
      <c r="H7062" t="s">
        <v>200</v>
      </c>
      <c r="I7062" t="s">
        <v>21</v>
      </c>
      <c r="J7062" t="s">
        <v>73</v>
      </c>
      <c r="K7062">
        <v>5</v>
      </c>
      <c r="L7062">
        <v>15.2</v>
      </c>
      <c r="M7062" t="s">
        <v>657</v>
      </c>
      <c r="N7062">
        <v>15.2</v>
      </c>
      <c r="O7062" t="s">
        <v>24</v>
      </c>
      <c r="P7062" cm="1">
        <f t="array" ref="P7062">IF(Q7062&gt;0,INDEX(Q7062:Q19196,MATCH(TRUE,INDEX(Q7062:Q19196="",,),0)-1),"")</f>
        <v>10</v>
      </c>
      <c r="Q7062">
        <f t="shared" si="162"/>
        <v>1</v>
      </c>
      <c r="R7062">
        <f>IF(P7062="","",0)</f>
        <v>0</v>
      </c>
    </row>
    <row r="7063" spans="1:18" x14ac:dyDescent="0.3">
      <c r="A7063" t="s">
        <v>946</v>
      </c>
      <c r="B7063" s="1">
        <v>38908</v>
      </c>
      <c r="C7063" t="s">
        <v>82</v>
      </c>
      <c r="D7063" t="s">
        <v>997</v>
      </c>
      <c r="E7063" t="s">
        <v>998</v>
      </c>
      <c r="G7063" t="s">
        <v>19</v>
      </c>
      <c r="H7063" t="s">
        <v>85</v>
      </c>
      <c r="I7063" t="s">
        <v>45</v>
      </c>
      <c r="J7063" t="s">
        <v>93</v>
      </c>
      <c r="K7063">
        <v>28</v>
      </c>
      <c r="L7063">
        <v>124</v>
      </c>
      <c r="M7063" t="s">
        <v>999</v>
      </c>
      <c r="N7063">
        <v>200</v>
      </c>
      <c r="P7063" cm="1">
        <f t="array" ref="P7063">IF(Q7063&gt;0,INDEX(Q7063:Q19197,MATCH(TRUE,INDEX(Q7063:Q19197="",,),0)-1),"")</f>
        <v>10</v>
      </c>
      <c r="Q7063">
        <f t="shared" si="162"/>
        <v>2</v>
      </c>
      <c r="R7063">
        <f>IF(P7063="","",0)</f>
        <v>0</v>
      </c>
    </row>
    <row r="7064" spans="1:18" x14ac:dyDescent="0.3">
      <c r="A7064" t="s">
        <v>946</v>
      </c>
      <c r="B7064" s="1">
        <v>38908</v>
      </c>
      <c r="C7064" t="s">
        <v>82</v>
      </c>
      <c r="D7064" t="s">
        <v>997</v>
      </c>
      <c r="E7064" t="s">
        <v>998</v>
      </c>
      <c r="G7064" t="s">
        <v>19</v>
      </c>
      <c r="H7064" t="s">
        <v>85</v>
      </c>
      <c r="I7064" t="s">
        <v>21</v>
      </c>
      <c r="J7064" t="s">
        <v>73</v>
      </c>
      <c r="K7064">
        <v>362</v>
      </c>
      <c r="L7064">
        <v>17</v>
      </c>
      <c r="M7064" t="s">
        <v>999</v>
      </c>
      <c r="N7064">
        <v>28</v>
      </c>
      <c r="P7064" cm="1">
        <f t="array" ref="P7064">IF(Q7064&gt;0,INDEX(Q7064:Q19198,MATCH(TRUE,INDEX(Q7064:Q19198="",,),0)-1),"")</f>
        <v>10</v>
      </c>
      <c r="Q7064">
        <f t="shared" si="162"/>
        <v>2</v>
      </c>
      <c r="R7064">
        <f>IF(P7064="","",0)</f>
        <v>0</v>
      </c>
    </row>
    <row r="7065" spans="1:18" x14ac:dyDescent="0.3">
      <c r="A7065" t="s">
        <v>946</v>
      </c>
      <c r="B7065" s="1">
        <v>38908</v>
      </c>
      <c r="C7065" t="s">
        <v>82</v>
      </c>
      <c r="D7065" t="s">
        <v>997</v>
      </c>
      <c r="E7065" t="s">
        <v>998</v>
      </c>
      <c r="G7065" t="s">
        <v>19</v>
      </c>
      <c r="H7065" t="s">
        <v>87</v>
      </c>
      <c r="I7065" t="s">
        <v>21</v>
      </c>
      <c r="J7065" t="s">
        <v>73</v>
      </c>
      <c r="K7065">
        <v>420</v>
      </c>
      <c r="L7065">
        <v>20.25</v>
      </c>
      <c r="M7065" t="s">
        <v>999</v>
      </c>
      <c r="N7065">
        <v>30</v>
      </c>
      <c r="P7065" cm="1">
        <f t="array" ref="P7065">IF(Q7065&gt;0,INDEX(Q7065:Q19199,MATCH(TRUE,INDEX(Q7065:Q19199="",,),0)-1),"")</f>
        <v>10</v>
      </c>
      <c r="Q7065">
        <f t="shared" si="162"/>
        <v>2</v>
      </c>
      <c r="R7065">
        <f>IF(P7065="","",0)</f>
        <v>0</v>
      </c>
    </row>
    <row r="7066" spans="1:18" x14ac:dyDescent="0.3">
      <c r="A7066" t="s">
        <v>946</v>
      </c>
      <c r="B7066" s="1">
        <v>38908</v>
      </c>
      <c r="C7066" t="s">
        <v>82</v>
      </c>
      <c r="D7066" t="s">
        <v>997</v>
      </c>
      <c r="E7066" t="s">
        <v>998</v>
      </c>
      <c r="G7066" s="6" t="s">
        <v>88</v>
      </c>
      <c r="H7066" t="s">
        <v>96</v>
      </c>
      <c r="I7066" t="s">
        <v>21</v>
      </c>
      <c r="J7066" t="s">
        <v>73</v>
      </c>
      <c r="K7066">
        <v>5</v>
      </c>
      <c r="L7066">
        <v>8.4</v>
      </c>
      <c r="M7066" t="s">
        <v>999</v>
      </c>
      <c r="N7066">
        <v>8.4</v>
      </c>
      <c r="P7066" cm="1">
        <f t="array" ref="P7066">IF(Q7066&gt;0,INDEX(Q7066:Q19200,MATCH(TRUE,INDEX(Q7066:Q19200="",,),0)-1),"")</f>
        <v>10</v>
      </c>
      <c r="Q7066">
        <f t="shared" si="162"/>
        <v>2</v>
      </c>
      <c r="R7066">
        <f>IF(P7066="","",0)</f>
        <v>0</v>
      </c>
    </row>
    <row r="7067" spans="1:18" x14ac:dyDescent="0.3">
      <c r="A7067" t="s">
        <v>946</v>
      </c>
      <c r="B7067" s="1">
        <v>38908</v>
      </c>
      <c r="C7067" t="s">
        <v>82</v>
      </c>
      <c r="D7067" t="s">
        <v>997</v>
      </c>
      <c r="E7067" t="s">
        <v>998</v>
      </c>
      <c r="G7067" s="6" t="s">
        <v>88</v>
      </c>
      <c r="H7067" t="s">
        <v>200</v>
      </c>
      <c r="I7067" t="s">
        <v>21</v>
      </c>
      <c r="J7067" t="s">
        <v>73</v>
      </c>
      <c r="K7067">
        <v>5</v>
      </c>
      <c r="L7067">
        <v>15.2</v>
      </c>
      <c r="M7067" t="s">
        <v>999</v>
      </c>
      <c r="N7067">
        <v>15.2</v>
      </c>
      <c r="P7067" cm="1">
        <f t="array" ref="P7067">IF(Q7067&gt;0,INDEX(Q7067:Q19201,MATCH(TRUE,INDEX(Q7067:Q19201="",,),0)-1),"")</f>
        <v>10</v>
      </c>
      <c r="Q7067">
        <f t="shared" si="162"/>
        <v>2</v>
      </c>
      <c r="R7067">
        <f>IF(P7067="","",0)</f>
        <v>0</v>
      </c>
    </row>
    <row r="7068" spans="1:18" x14ac:dyDescent="0.3">
      <c r="A7068" t="s">
        <v>946</v>
      </c>
      <c r="B7068" s="1">
        <v>38908</v>
      </c>
      <c r="C7068" t="s">
        <v>82</v>
      </c>
      <c r="D7068" t="s">
        <v>997</v>
      </c>
      <c r="E7068" t="s">
        <v>998</v>
      </c>
      <c r="G7068" t="s">
        <v>19</v>
      </c>
      <c r="H7068" t="s">
        <v>85</v>
      </c>
      <c r="I7068" t="s">
        <v>45</v>
      </c>
      <c r="J7068" t="s">
        <v>93</v>
      </c>
      <c r="K7068">
        <v>28</v>
      </c>
      <c r="L7068">
        <v>124</v>
      </c>
      <c r="M7068" t="s">
        <v>702</v>
      </c>
      <c r="N7068">
        <v>124</v>
      </c>
      <c r="P7068" cm="1">
        <f t="array" ref="P7068">IF(Q7068&gt;0,INDEX(Q7068:Q19202,MATCH(TRUE,INDEX(Q7068:Q19202="",,),0)-1),"")</f>
        <v>10</v>
      </c>
      <c r="Q7068">
        <f t="shared" si="162"/>
        <v>3</v>
      </c>
      <c r="R7068">
        <f>IF(P7068="","",0)</f>
        <v>0</v>
      </c>
    </row>
    <row r="7069" spans="1:18" x14ac:dyDescent="0.3">
      <c r="A7069" t="s">
        <v>946</v>
      </c>
      <c r="B7069" s="1">
        <v>38908</v>
      </c>
      <c r="C7069" t="s">
        <v>82</v>
      </c>
      <c r="D7069" t="s">
        <v>997</v>
      </c>
      <c r="E7069" t="s">
        <v>998</v>
      </c>
      <c r="G7069" t="s">
        <v>19</v>
      </c>
      <c r="H7069" t="s">
        <v>85</v>
      </c>
      <c r="I7069" t="s">
        <v>21</v>
      </c>
      <c r="J7069" t="s">
        <v>73</v>
      </c>
      <c r="K7069">
        <v>362</v>
      </c>
      <c r="L7069">
        <v>17</v>
      </c>
      <c r="M7069" t="s">
        <v>702</v>
      </c>
      <c r="N7069">
        <v>36.28</v>
      </c>
      <c r="P7069" cm="1">
        <f t="array" ref="P7069">IF(Q7069&gt;0,INDEX(Q7069:Q19203,MATCH(TRUE,INDEX(Q7069:Q19203="",,),0)-1),"")</f>
        <v>10</v>
      </c>
      <c r="Q7069">
        <f t="shared" si="162"/>
        <v>3</v>
      </c>
      <c r="R7069">
        <f>IF(P7069="","",0)</f>
        <v>0</v>
      </c>
    </row>
    <row r="7070" spans="1:18" x14ac:dyDescent="0.3">
      <c r="A7070" t="s">
        <v>946</v>
      </c>
      <c r="B7070" s="1">
        <v>38908</v>
      </c>
      <c r="C7070" t="s">
        <v>82</v>
      </c>
      <c r="D7070" t="s">
        <v>997</v>
      </c>
      <c r="E7070" t="s">
        <v>998</v>
      </c>
      <c r="G7070" t="s">
        <v>19</v>
      </c>
      <c r="H7070" t="s">
        <v>87</v>
      </c>
      <c r="I7070" t="s">
        <v>21</v>
      </c>
      <c r="J7070" t="s">
        <v>73</v>
      </c>
      <c r="K7070">
        <v>420</v>
      </c>
      <c r="L7070">
        <v>20.25</v>
      </c>
      <c r="M7070" t="s">
        <v>702</v>
      </c>
      <c r="N7070">
        <v>20.25</v>
      </c>
      <c r="P7070" cm="1">
        <f t="array" ref="P7070">IF(Q7070&gt;0,INDEX(Q7070:Q19204,MATCH(TRUE,INDEX(Q7070:Q19204="",,),0)-1),"")</f>
        <v>10</v>
      </c>
      <c r="Q7070">
        <f t="shared" si="162"/>
        <v>3</v>
      </c>
      <c r="R7070">
        <f>IF(P7070="","",0)</f>
        <v>0</v>
      </c>
    </row>
    <row r="7071" spans="1:18" x14ac:dyDescent="0.3">
      <c r="A7071" t="s">
        <v>946</v>
      </c>
      <c r="B7071" s="1">
        <v>38908</v>
      </c>
      <c r="C7071" t="s">
        <v>82</v>
      </c>
      <c r="D7071" t="s">
        <v>997</v>
      </c>
      <c r="E7071" t="s">
        <v>998</v>
      </c>
      <c r="G7071" s="6" t="s">
        <v>88</v>
      </c>
      <c r="H7071" t="s">
        <v>96</v>
      </c>
      <c r="I7071" t="s">
        <v>21</v>
      </c>
      <c r="J7071" t="s">
        <v>73</v>
      </c>
      <c r="K7071">
        <v>5</v>
      </c>
      <c r="L7071">
        <v>8.4</v>
      </c>
      <c r="M7071" t="s">
        <v>702</v>
      </c>
      <c r="N7071">
        <v>8.4</v>
      </c>
      <c r="P7071" cm="1">
        <f t="array" ref="P7071">IF(Q7071&gt;0,INDEX(Q7071:Q19205,MATCH(TRUE,INDEX(Q7071:Q19205="",,),0)-1),"")</f>
        <v>10</v>
      </c>
      <c r="Q7071">
        <f t="shared" si="162"/>
        <v>3</v>
      </c>
      <c r="R7071">
        <f>IF(P7071="","",0)</f>
        <v>0</v>
      </c>
    </row>
    <row r="7072" spans="1:18" x14ac:dyDescent="0.3">
      <c r="A7072" t="s">
        <v>946</v>
      </c>
      <c r="B7072" s="1">
        <v>38908</v>
      </c>
      <c r="C7072" t="s">
        <v>82</v>
      </c>
      <c r="D7072" t="s">
        <v>997</v>
      </c>
      <c r="E7072" t="s">
        <v>998</v>
      </c>
      <c r="G7072" s="6" t="s">
        <v>88</v>
      </c>
      <c r="H7072" t="s">
        <v>200</v>
      </c>
      <c r="I7072" t="s">
        <v>21</v>
      </c>
      <c r="J7072" t="s">
        <v>73</v>
      </c>
      <c r="K7072">
        <v>5</v>
      </c>
      <c r="L7072">
        <v>15.2</v>
      </c>
      <c r="M7072" t="s">
        <v>702</v>
      </c>
      <c r="N7072">
        <v>15.2</v>
      </c>
      <c r="P7072" cm="1">
        <f t="array" ref="P7072">IF(Q7072&gt;0,INDEX(Q7072:Q19206,MATCH(TRUE,INDEX(Q7072:Q19206="",,),0)-1),"")</f>
        <v>10</v>
      </c>
      <c r="Q7072">
        <f t="shared" si="162"/>
        <v>3</v>
      </c>
      <c r="R7072">
        <f>IF(P7072="","",0)</f>
        <v>0</v>
      </c>
    </row>
    <row r="7073" spans="1:18" x14ac:dyDescent="0.3">
      <c r="A7073" t="s">
        <v>946</v>
      </c>
      <c r="B7073" s="1">
        <v>38908</v>
      </c>
      <c r="C7073" t="s">
        <v>82</v>
      </c>
      <c r="D7073" t="s">
        <v>997</v>
      </c>
      <c r="E7073" t="s">
        <v>998</v>
      </c>
      <c r="G7073" t="s">
        <v>19</v>
      </c>
      <c r="H7073" t="s">
        <v>85</v>
      </c>
      <c r="I7073" t="s">
        <v>45</v>
      </c>
      <c r="J7073" t="s">
        <v>93</v>
      </c>
      <c r="K7073">
        <v>28</v>
      </c>
      <c r="L7073">
        <v>124</v>
      </c>
      <c r="M7073" t="s">
        <v>995</v>
      </c>
      <c r="N7073">
        <v>201</v>
      </c>
      <c r="P7073" cm="1">
        <f t="array" ref="P7073">IF(Q7073&gt;0,INDEX(Q7073:Q19207,MATCH(TRUE,INDEX(Q7073:Q19207="",,),0)-1),"")</f>
        <v>10</v>
      </c>
      <c r="Q7073">
        <f t="shared" si="162"/>
        <v>4</v>
      </c>
      <c r="R7073">
        <f>IF(P7073="","",0)</f>
        <v>0</v>
      </c>
    </row>
    <row r="7074" spans="1:18" x14ac:dyDescent="0.3">
      <c r="A7074" t="s">
        <v>946</v>
      </c>
      <c r="B7074" s="1">
        <v>38908</v>
      </c>
      <c r="C7074" t="s">
        <v>82</v>
      </c>
      <c r="D7074" t="s">
        <v>997</v>
      </c>
      <c r="E7074" t="s">
        <v>998</v>
      </c>
      <c r="G7074" t="s">
        <v>19</v>
      </c>
      <c r="H7074" t="s">
        <v>85</v>
      </c>
      <c r="I7074" t="s">
        <v>21</v>
      </c>
      <c r="J7074" t="s">
        <v>73</v>
      </c>
      <c r="K7074">
        <v>362</v>
      </c>
      <c r="L7074">
        <v>17</v>
      </c>
      <c r="M7074" t="s">
        <v>995</v>
      </c>
      <c r="N7074">
        <v>22.2</v>
      </c>
      <c r="P7074" cm="1">
        <f t="array" ref="P7074">IF(Q7074&gt;0,INDEX(Q7074:Q19208,MATCH(TRUE,INDEX(Q7074:Q19208="",,),0)-1),"")</f>
        <v>10</v>
      </c>
      <c r="Q7074">
        <f t="shared" si="162"/>
        <v>4</v>
      </c>
      <c r="R7074">
        <f>IF(P7074="","",0)</f>
        <v>0</v>
      </c>
    </row>
    <row r="7075" spans="1:18" x14ac:dyDescent="0.3">
      <c r="A7075" t="s">
        <v>946</v>
      </c>
      <c r="B7075" s="1">
        <v>38908</v>
      </c>
      <c r="C7075" t="s">
        <v>82</v>
      </c>
      <c r="D7075" t="s">
        <v>997</v>
      </c>
      <c r="E7075" t="s">
        <v>998</v>
      </c>
      <c r="G7075" t="s">
        <v>19</v>
      </c>
      <c r="H7075" t="s">
        <v>87</v>
      </c>
      <c r="I7075" t="s">
        <v>21</v>
      </c>
      <c r="J7075" t="s">
        <v>73</v>
      </c>
      <c r="K7075">
        <v>420</v>
      </c>
      <c r="L7075">
        <v>20.25</v>
      </c>
      <c r="M7075" t="s">
        <v>995</v>
      </c>
      <c r="N7075">
        <v>27.16</v>
      </c>
      <c r="P7075" cm="1">
        <f t="array" ref="P7075">IF(Q7075&gt;0,INDEX(Q7075:Q19209,MATCH(TRUE,INDEX(Q7075:Q19209="",,),0)-1),"")</f>
        <v>10</v>
      </c>
      <c r="Q7075">
        <f t="shared" si="162"/>
        <v>4</v>
      </c>
      <c r="R7075">
        <f>IF(P7075="","",0)</f>
        <v>0</v>
      </c>
    </row>
    <row r="7076" spans="1:18" x14ac:dyDescent="0.3">
      <c r="A7076" t="s">
        <v>946</v>
      </c>
      <c r="B7076" s="1">
        <v>38908</v>
      </c>
      <c r="C7076" t="s">
        <v>82</v>
      </c>
      <c r="D7076" t="s">
        <v>997</v>
      </c>
      <c r="E7076" t="s">
        <v>998</v>
      </c>
      <c r="G7076" s="6" t="s">
        <v>88</v>
      </c>
      <c r="H7076" t="s">
        <v>96</v>
      </c>
      <c r="I7076" t="s">
        <v>21</v>
      </c>
      <c r="J7076" t="s">
        <v>73</v>
      </c>
      <c r="K7076">
        <v>5</v>
      </c>
      <c r="L7076">
        <v>8.4</v>
      </c>
      <c r="M7076" t="s">
        <v>995</v>
      </c>
      <c r="N7076">
        <v>8.4</v>
      </c>
      <c r="P7076" cm="1">
        <f t="array" ref="P7076">IF(Q7076&gt;0,INDEX(Q7076:Q19210,MATCH(TRUE,INDEX(Q7076:Q19210="",,),0)-1),"")</f>
        <v>10</v>
      </c>
      <c r="Q7076">
        <f t="shared" si="162"/>
        <v>4</v>
      </c>
      <c r="R7076">
        <f>IF(P7076="","",0)</f>
        <v>0</v>
      </c>
    </row>
    <row r="7077" spans="1:18" x14ac:dyDescent="0.3">
      <c r="A7077" t="s">
        <v>946</v>
      </c>
      <c r="B7077" s="1">
        <v>38908</v>
      </c>
      <c r="C7077" t="s">
        <v>82</v>
      </c>
      <c r="D7077" t="s">
        <v>997</v>
      </c>
      <c r="E7077" t="s">
        <v>998</v>
      </c>
      <c r="G7077" s="6" t="s">
        <v>88</v>
      </c>
      <c r="H7077" t="s">
        <v>200</v>
      </c>
      <c r="I7077" t="s">
        <v>21</v>
      </c>
      <c r="J7077" t="s">
        <v>73</v>
      </c>
      <c r="K7077">
        <v>5</v>
      </c>
      <c r="L7077">
        <v>15.2</v>
      </c>
      <c r="M7077" t="s">
        <v>995</v>
      </c>
      <c r="N7077">
        <v>15.2</v>
      </c>
      <c r="P7077" cm="1">
        <f t="array" ref="P7077">IF(Q7077&gt;0,INDEX(Q7077:Q19211,MATCH(TRUE,INDEX(Q7077:Q19211="",,),0)-1),"")</f>
        <v>10</v>
      </c>
      <c r="Q7077">
        <f t="shared" si="162"/>
        <v>4</v>
      </c>
      <c r="R7077">
        <f>IF(P7077="","",0)</f>
        <v>0</v>
      </c>
    </row>
    <row r="7078" spans="1:18" x14ac:dyDescent="0.3">
      <c r="A7078" t="s">
        <v>946</v>
      </c>
      <c r="B7078" s="1">
        <v>38908</v>
      </c>
      <c r="C7078" t="s">
        <v>82</v>
      </c>
      <c r="D7078" t="s">
        <v>997</v>
      </c>
      <c r="E7078" t="s">
        <v>998</v>
      </c>
      <c r="G7078" t="s">
        <v>19</v>
      </c>
      <c r="H7078" t="s">
        <v>85</v>
      </c>
      <c r="I7078" t="s">
        <v>45</v>
      </c>
      <c r="J7078" t="s">
        <v>93</v>
      </c>
      <c r="K7078">
        <v>28</v>
      </c>
      <c r="L7078">
        <v>124</v>
      </c>
      <c r="M7078" t="s">
        <v>951</v>
      </c>
      <c r="N7078">
        <v>144</v>
      </c>
      <c r="P7078" cm="1">
        <f t="array" ref="P7078">IF(Q7078&gt;0,INDEX(Q7078:Q19212,MATCH(TRUE,INDEX(Q7078:Q19212="",,),0)-1),"")</f>
        <v>10</v>
      </c>
      <c r="Q7078">
        <f t="shared" si="162"/>
        <v>5</v>
      </c>
      <c r="R7078">
        <f>IF(P7078="","",0)</f>
        <v>0</v>
      </c>
    </row>
    <row r="7079" spans="1:18" x14ac:dyDescent="0.3">
      <c r="A7079" t="s">
        <v>946</v>
      </c>
      <c r="B7079" s="1">
        <v>38908</v>
      </c>
      <c r="C7079" t="s">
        <v>82</v>
      </c>
      <c r="D7079" t="s">
        <v>997</v>
      </c>
      <c r="E7079" t="s">
        <v>998</v>
      </c>
      <c r="G7079" t="s">
        <v>19</v>
      </c>
      <c r="H7079" t="s">
        <v>85</v>
      </c>
      <c r="I7079" t="s">
        <v>21</v>
      </c>
      <c r="J7079" t="s">
        <v>73</v>
      </c>
      <c r="K7079">
        <v>362</v>
      </c>
      <c r="L7079">
        <v>17</v>
      </c>
      <c r="M7079" t="s">
        <v>951</v>
      </c>
      <c r="N7079">
        <v>24.9</v>
      </c>
      <c r="P7079" cm="1">
        <f t="array" ref="P7079">IF(Q7079&gt;0,INDEX(Q7079:Q19213,MATCH(TRUE,INDEX(Q7079:Q19213="",,),0)-1),"")</f>
        <v>10</v>
      </c>
      <c r="Q7079">
        <f t="shared" si="162"/>
        <v>5</v>
      </c>
      <c r="R7079">
        <f>IF(P7079="","",0)</f>
        <v>0</v>
      </c>
    </row>
    <row r="7080" spans="1:18" x14ac:dyDescent="0.3">
      <c r="A7080" t="s">
        <v>946</v>
      </c>
      <c r="B7080" s="1">
        <v>38908</v>
      </c>
      <c r="C7080" t="s">
        <v>82</v>
      </c>
      <c r="D7080" t="s">
        <v>997</v>
      </c>
      <c r="E7080" t="s">
        <v>998</v>
      </c>
      <c r="G7080" t="s">
        <v>19</v>
      </c>
      <c r="H7080" t="s">
        <v>87</v>
      </c>
      <c r="I7080" t="s">
        <v>21</v>
      </c>
      <c r="J7080" t="s">
        <v>73</v>
      </c>
      <c r="K7080">
        <v>420</v>
      </c>
      <c r="L7080">
        <v>20.25</v>
      </c>
      <c r="M7080" t="s">
        <v>951</v>
      </c>
      <c r="N7080">
        <v>28.15</v>
      </c>
      <c r="P7080" cm="1">
        <f t="array" ref="P7080">IF(Q7080&gt;0,INDEX(Q7080:Q19214,MATCH(TRUE,INDEX(Q7080:Q19214="",,),0)-1),"")</f>
        <v>10</v>
      </c>
      <c r="Q7080">
        <f t="shared" si="162"/>
        <v>5</v>
      </c>
      <c r="R7080">
        <f>IF(P7080="","",0)</f>
        <v>0</v>
      </c>
    </row>
    <row r="7081" spans="1:18" x14ac:dyDescent="0.3">
      <c r="A7081" t="s">
        <v>946</v>
      </c>
      <c r="B7081" s="1">
        <v>38908</v>
      </c>
      <c r="C7081" t="s">
        <v>82</v>
      </c>
      <c r="D7081" t="s">
        <v>997</v>
      </c>
      <c r="E7081" t="s">
        <v>998</v>
      </c>
      <c r="G7081" s="6" t="s">
        <v>88</v>
      </c>
      <c r="H7081" t="s">
        <v>96</v>
      </c>
      <c r="I7081" t="s">
        <v>21</v>
      </c>
      <c r="J7081" t="s">
        <v>73</v>
      </c>
      <c r="K7081">
        <v>5</v>
      </c>
      <c r="L7081">
        <v>8.4</v>
      </c>
      <c r="M7081" t="s">
        <v>951</v>
      </c>
      <c r="N7081">
        <v>8.4</v>
      </c>
      <c r="P7081" cm="1">
        <f t="array" ref="P7081">IF(Q7081&gt;0,INDEX(Q7081:Q19215,MATCH(TRUE,INDEX(Q7081:Q19215="",,),0)-1),"")</f>
        <v>10</v>
      </c>
      <c r="Q7081">
        <f t="shared" si="162"/>
        <v>5</v>
      </c>
      <c r="R7081">
        <f>IF(P7081="","",0)</f>
        <v>0</v>
      </c>
    </row>
    <row r="7082" spans="1:18" x14ac:dyDescent="0.3">
      <c r="A7082" t="s">
        <v>946</v>
      </c>
      <c r="B7082" s="1">
        <v>38908</v>
      </c>
      <c r="C7082" t="s">
        <v>82</v>
      </c>
      <c r="D7082" t="s">
        <v>997</v>
      </c>
      <c r="E7082" t="s">
        <v>998</v>
      </c>
      <c r="G7082" s="6" t="s">
        <v>88</v>
      </c>
      <c r="H7082" t="s">
        <v>200</v>
      </c>
      <c r="I7082" t="s">
        <v>21</v>
      </c>
      <c r="J7082" t="s">
        <v>73</v>
      </c>
      <c r="K7082">
        <v>5</v>
      </c>
      <c r="L7082">
        <v>15.2</v>
      </c>
      <c r="M7082" t="s">
        <v>951</v>
      </c>
      <c r="N7082">
        <v>15.2</v>
      </c>
      <c r="P7082" cm="1">
        <f t="array" ref="P7082">IF(Q7082&gt;0,INDEX(Q7082:Q19216,MATCH(TRUE,INDEX(Q7082:Q19216="",,),0)-1),"")</f>
        <v>10</v>
      </c>
      <c r="Q7082">
        <f t="shared" si="162"/>
        <v>5</v>
      </c>
      <c r="R7082">
        <f>IF(P7082="","",0)</f>
        <v>0</v>
      </c>
    </row>
    <row r="7083" spans="1:18" x14ac:dyDescent="0.3">
      <c r="A7083" t="s">
        <v>946</v>
      </c>
      <c r="B7083" s="1">
        <v>38908</v>
      </c>
      <c r="C7083" t="s">
        <v>82</v>
      </c>
      <c r="D7083" t="s">
        <v>997</v>
      </c>
      <c r="E7083" t="s">
        <v>998</v>
      </c>
      <c r="G7083" t="s">
        <v>19</v>
      </c>
      <c r="H7083" t="s">
        <v>85</v>
      </c>
      <c r="I7083" t="s">
        <v>45</v>
      </c>
      <c r="J7083" t="s">
        <v>93</v>
      </c>
      <c r="K7083">
        <v>28</v>
      </c>
      <c r="L7083">
        <v>124</v>
      </c>
      <c r="M7083" t="s">
        <v>117</v>
      </c>
      <c r="N7083">
        <v>160</v>
      </c>
      <c r="P7083" cm="1">
        <f t="array" ref="P7083">IF(Q7083&gt;0,INDEX(Q7083:Q19217,MATCH(TRUE,INDEX(Q7083:Q19217="",,),0)-1),"")</f>
        <v>10</v>
      </c>
      <c r="Q7083">
        <f t="shared" si="162"/>
        <v>6</v>
      </c>
      <c r="R7083">
        <f>IF(P7083="","",0)</f>
        <v>0</v>
      </c>
    </row>
    <row r="7084" spans="1:18" x14ac:dyDescent="0.3">
      <c r="A7084" t="s">
        <v>946</v>
      </c>
      <c r="B7084" s="1">
        <v>38908</v>
      </c>
      <c r="C7084" t="s">
        <v>82</v>
      </c>
      <c r="D7084" t="s">
        <v>997</v>
      </c>
      <c r="E7084" t="s">
        <v>998</v>
      </c>
      <c r="G7084" t="s">
        <v>19</v>
      </c>
      <c r="H7084" t="s">
        <v>85</v>
      </c>
      <c r="I7084" t="s">
        <v>21</v>
      </c>
      <c r="J7084" t="s">
        <v>73</v>
      </c>
      <c r="K7084">
        <v>362</v>
      </c>
      <c r="L7084">
        <v>17</v>
      </c>
      <c r="M7084" t="s">
        <v>117</v>
      </c>
      <c r="N7084">
        <v>22</v>
      </c>
      <c r="P7084" cm="1">
        <f t="array" ref="P7084">IF(Q7084&gt;0,INDEX(Q7084:Q19218,MATCH(TRUE,INDEX(Q7084:Q19218="",,),0)-1),"")</f>
        <v>10</v>
      </c>
      <c r="Q7084">
        <f t="shared" si="162"/>
        <v>6</v>
      </c>
      <c r="R7084">
        <f>IF(P7084="","",0)</f>
        <v>0</v>
      </c>
    </row>
    <row r="7085" spans="1:18" x14ac:dyDescent="0.3">
      <c r="A7085" t="s">
        <v>946</v>
      </c>
      <c r="B7085" s="1">
        <v>38908</v>
      </c>
      <c r="C7085" t="s">
        <v>82</v>
      </c>
      <c r="D7085" t="s">
        <v>997</v>
      </c>
      <c r="E7085" t="s">
        <v>998</v>
      </c>
      <c r="G7085" t="s">
        <v>19</v>
      </c>
      <c r="H7085" t="s">
        <v>87</v>
      </c>
      <c r="I7085" t="s">
        <v>21</v>
      </c>
      <c r="J7085" t="s">
        <v>73</v>
      </c>
      <c r="K7085">
        <v>420</v>
      </c>
      <c r="L7085">
        <v>20.25</v>
      </c>
      <c r="M7085" t="s">
        <v>117</v>
      </c>
      <c r="N7085">
        <v>25</v>
      </c>
      <c r="P7085" cm="1">
        <f t="array" ref="P7085">IF(Q7085&gt;0,INDEX(Q7085:Q19219,MATCH(TRUE,INDEX(Q7085:Q19219="",,),0)-1),"")</f>
        <v>10</v>
      </c>
      <c r="Q7085">
        <f t="shared" si="162"/>
        <v>6</v>
      </c>
      <c r="R7085">
        <f>IF(P7085="","",0)</f>
        <v>0</v>
      </c>
    </row>
    <row r="7086" spans="1:18" x14ac:dyDescent="0.3">
      <c r="A7086" t="s">
        <v>946</v>
      </c>
      <c r="B7086" s="1">
        <v>38908</v>
      </c>
      <c r="C7086" t="s">
        <v>82</v>
      </c>
      <c r="D7086" t="s">
        <v>997</v>
      </c>
      <c r="E7086" t="s">
        <v>998</v>
      </c>
      <c r="G7086" s="6" t="s">
        <v>88</v>
      </c>
      <c r="H7086" t="s">
        <v>96</v>
      </c>
      <c r="I7086" t="s">
        <v>21</v>
      </c>
      <c r="J7086" t="s">
        <v>73</v>
      </c>
      <c r="K7086">
        <v>5</v>
      </c>
      <c r="L7086">
        <v>8.4</v>
      </c>
      <c r="M7086" t="s">
        <v>117</v>
      </c>
      <c r="N7086">
        <v>8.4</v>
      </c>
      <c r="P7086" cm="1">
        <f t="array" ref="P7086">IF(Q7086&gt;0,INDEX(Q7086:Q19220,MATCH(TRUE,INDEX(Q7086:Q19220="",,),0)-1),"")</f>
        <v>10</v>
      </c>
      <c r="Q7086">
        <f t="shared" si="162"/>
        <v>6</v>
      </c>
      <c r="R7086">
        <f>IF(P7086="","",0)</f>
        <v>0</v>
      </c>
    </row>
    <row r="7087" spans="1:18" x14ac:dyDescent="0.3">
      <c r="A7087" t="s">
        <v>946</v>
      </c>
      <c r="B7087" s="1">
        <v>38908</v>
      </c>
      <c r="C7087" t="s">
        <v>82</v>
      </c>
      <c r="D7087" t="s">
        <v>997</v>
      </c>
      <c r="E7087" t="s">
        <v>998</v>
      </c>
      <c r="G7087" s="6" t="s">
        <v>88</v>
      </c>
      <c r="H7087" t="s">
        <v>200</v>
      </c>
      <c r="I7087" t="s">
        <v>21</v>
      </c>
      <c r="J7087" t="s">
        <v>73</v>
      </c>
      <c r="K7087">
        <v>5</v>
      </c>
      <c r="L7087">
        <v>15.2</v>
      </c>
      <c r="M7087" t="s">
        <v>117</v>
      </c>
      <c r="N7087">
        <v>15.2</v>
      </c>
      <c r="P7087" cm="1">
        <f t="array" ref="P7087">IF(Q7087&gt;0,INDEX(Q7087:Q19221,MATCH(TRUE,INDEX(Q7087:Q19221="",,),0)-1),"")</f>
        <v>10</v>
      </c>
      <c r="Q7087">
        <f t="shared" si="162"/>
        <v>6</v>
      </c>
      <c r="R7087">
        <f>IF(P7087="","",0)</f>
        <v>0</v>
      </c>
    </row>
    <row r="7088" spans="1:18" x14ac:dyDescent="0.3">
      <c r="A7088" t="s">
        <v>946</v>
      </c>
      <c r="B7088" s="1">
        <v>38908</v>
      </c>
      <c r="C7088" t="s">
        <v>82</v>
      </c>
      <c r="D7088" t="s">
        <v>997</v>
      </c>
      <c r="E7088" t="s">
        <v>998</v>
      </c>
      <c r="G7088" t="s">
        <v>19</v>
      </c>
      <c r="H7088" t="s">
        <v>85</v>
      </c>
      <c r="I7088" t="s">
        <v>45</v>
      </c>
      <c r="J7088" t="s">
        <v>93</v>
      </c>
      <c r="K7088">
        <v>28</v>
      </c>
      <c r="L7088">
        <v>124</v>
      </c>
      <c r="M7088" t="s">
        <v>211</v>
      </c>
      <c r="N7088">
        <v>124</v>
      </c>
      <c r="P7088" cm="1">
        <f t="array" ref="P7088">IF(Q7088&gt;0,INDEX(Q7088:Q19222,MATCH(TRUE,INDEX(Q7088:Q19222="",,),0)-1),"")</f>
        <v>10</v>
      </c>
      <c r="Q7088">
        <f t="shared" si="162"/>
        <v>7</v>
      </c>
      <c r="R7088">
        <f>IF(P7088="","",0)</f>
        <v>0</v>
      </c>
    </row>
    <row r="7089" spans="1:18" x14ac:dyDescent="0.3">
      <c r="A7089" t="s">
        <v>946</v>
      </c>
      <c r="B7089" s="1">
        <v>38908</v>
      </c>
      <c r="C7089" t="s">
        <v>82</v>
      </c>
      <c r="D7089" t="s">
        <v>997</v>
      </c>
      <c r="E7089" t="s">
        <v>998</v>
      </c>
      <c r="G7089" t="s">
        <v>19</v>
      </c>
      <c r="H7089" t="s">
        <v>85</v>
      </c>
      <c r="I7089" t="s">
        <v>21</v>
      </c>
      <c r="J7089" t="s">
        <v>73</v>
      </c>
      <c r="K7089">
        <v>362</v>
      </c>
      <c r="L7089">
        <v>17</v>
      </c>
      <c r="M7089" t="s">
        <v>211</v>
      </c>
      <c r="N7089">
        <v>25.36</v>
      </c>
      <c r="P7089" cm="1">
        <f t="array" ref="P7089">IF(Q7089&gt;0,INDEX(Q7089:Q19223,MATCH(TRUE,INDEX(Q7089:Q19223="",,),0)-1),"")</f>
        <v>10</v>
      </c>
      <c r="Q7089">
        <f t="shared" si="162"/>
        <v>7</v>
      </c>
      <c r="R7089">
        <f>IF(P7089="","",0)</f>
        <v>0</v>
      </c>
    </row>
    <row r="7090" spans="1:18" x14ac:dyDescent="0.3">
      <c r="A7090" t="s">
        <v>946</v>
      </c>
      <c r="B7090" s="1">
        <v>38908</v>
      </c>
      <c r="C7090" t="s">
        <v>82</v>
      </c>
      <c r="D7090" t="s">
        <v>997</v>
      </c>
      <c r="E7090" t="s">
        <v>998</v>
      </c>
      <c r="G7090" t="s">
        <v>19</v>
      </c>
      <c r="H7090" t="s">
        <v>87</v>
      </c>
      <c r="I7090" t="s">
        <v>21</v>
      </c>
      <c r="J7090" t="s">
        <v>73</v>
      </c>
      <c r="K7090">
        <v>420</v>
      </c>
      <c r="L7090">
        <v>20.25</v>
      </c>
      <c r="M7090" t="s">
        <v>211</v>
      </c>
      <c r="N7090">
        <v>20.25</v>
      </c>
      <c r="P7090" cm="1">
        <f t="array" ref="P7090">IF(Q7090&gt;0,INDEX(Q7090:Q19224,MATCH(TRUE,INDEX(Q7090:Q19224="",,),0)-1),"")</f>
        <v>10</v>
      </c>
      <c r="Q7090">
        <f t="shared" si="162"/>
        <v>7</v>
      </c>
      <c r="R7090">
        <f>IF(P7090="","",0)</f>
        <v>0</v>
      </c>
    </row>
    <row r="7091" spans="1:18" x14ac:dyDescent="0.3">
      <c r="A7091" t="s">
        <v>946</v>
      </c>
      <c r="B7091" s="1">
        <v>38908</v>
      </c>
      <c r="C7091" t="s">
        <v>82</v>
      </c>
      <c r="D7091" t="s">
        <v>997</v>
      </c>
      <c r="E7091" t="s">
        <v>998</v>
      </c>
      <c r="G7091" s="6" t="s">
        <v>88</v>
      </c>
      <c r="H7091" t="s">
        <v>96</v>
      </c>
      <c r="I7091" t="s">
        <v>21</v>
      </c>
      <c r="J7091" t="s">
        <v>73</v>
      </c>
      <c r="K7091">
        <v>5</v>
      </c>
      <c r="L7091">
        <v>8.4</v>
      </c>
      <c r="M7091" t="s">
        <v>211</v>
      </c>
      <c r="N7091">
        <v>8.4</v>
      </c>
      <c r="P7091" cm="1">
        <f t="array" ref="P7091">IF(Q7091&gt;0,INDEX(Q7091:Q19225,MATCH(TRUE,INDEX(Q7091:Q19225="",,),0)-1),"")</f>
        <v>10</v>
      </c>
      <c r="Q7091">
        <f t="shared" si="162"/>
        <v>7</v>
      </c>
      <c r="R7091">
        <f>IF(P7091="","",0)</f>
        <v>0</v>
      </c>
    </row>
    <row r="7092" spans="1:18" x14ac:dyDescent="0.3">
      <c r="A7092" t="s">
        <v>946</v>
      </c>
      <c r="B7092" s="1">
        <v>38908</v>
      </c>
      <c r="C7092" t="s">
        <v>82</v>
      </c>
      <c r="D7092" t="s">
        <v>997</v>
      </c>
      <c r="E7092" t="s">
        <v>998</v>
      </c>
      <c r="G7092" s="6" t="s">
        <v>88</v>
      </c>
      <c r="H7092" t="s">
        <v>200</v>
      </c>
      <c r="I7092" t="s">
        <v>21</v>
      </c>
      <c r="J7092" t="s">
        <v>73</v>
      </c>
      <c r="K7092">
        <v>5</v>
      </c>
      <c r="L7092">
        <v>15.2</v>
      </c>
      <c r="M7092" t="s">
        <v>211</v>
      </c>
      <c r="N7092">
        <v>15.2</v>
      </c>
      <c r="P7092" cm="1">
        <f t="array" ref="P7092">IF(Q7092&gt;0,INDEX(Q7092:Q19226,MATCH(TRUE,INDEX(Q7092:Q19226="",,),0)-1),"")</f>
        <v>10</v>
      </c>
      <c r="Q7092">
        <f t="shared" si="162"/>
        <v>7</v>
      </c>
      <c r="R7092">
        <f>IF(P7092="","",0)</f>
        <v>0</v>
      </c>
    </row>
    <row r="7093" spans="1:18" x14ac:dyDescent="0.3">
      <c r="A7093" t="s">
        <v>946</v>
      </c>
      <c r="B7093" s="1">
        <v>38908</v>
      </c>
      <c r="C7093" t="s">
        <v>82</v>
      </c>
      <c r="D7093" t="s">
        <v>997</v>
      </c>
      <c r="E7093" t="s">
        <v>998</v>
      </c>
      <c r="G7093" t="s">
        <v>19</v>
      </c>
      <c r="H7093" t="s">
        <v>85</v>
      </c>
      <c r="I7093" t="s">
        <v>45</v>
      </c>
      <c r="J7093" t="s">
        <v>93</v>
      </c>
      <c r="K7093">
        <v>28</v>
      </c>
      <c r="L7093">
        <v>124</v>
      </c>
      <c r="M7093" t="s">
        <v>952</v>
      </c>
      <c r="N7093">
        <v>160</v>
      </c>
      <c r="P7093" cm="1">
        <f t="array" ref="P7093">IF(Q7093&gt;0,INDEX(Q7093:Q19227,MATCH(TRUE,INDEX(Q7093:Q19227="",,),0)-1),"")</f>
        <v>10</v>
      </c>
      <c r="Q7093">
        <f t="shared" si="162"/>
        <v>8</v>
      </c>
      <c r="R7093">
        <f>IF(P7093="","",0)</f>
        <v>0</v>
      </c>
    </row>
    <row r="7094" spans="1:18" x14ac:dyDescent="0.3">
      <c r="A7094" t="s">
        <v>946</v>
      </c>
      <c r="B7094" s="1">
        <v>38908</v>
      </c>
      <c r="C7094" t="s">
        <v>82</v>
      </c>
      <c r="D7094" t="s">
        <v>997</v>
      </c>
      <c r="E7094" t="s">
        <v>998</v>
      </c>
      <c r="G7094" t="s">
        <v>19</v>
      </c>
      <c r="H7094" t="s">
        <v>85</v>
      </c>
      <c r="I7094" t="s">
        <v>21</v>
      </c>
      <c r="J7094" t="s">
        <v>73</v>
      </c>
      <c r="K7094">
        <v>362</v>
      </c>
      <c r="L7094">
        <v>17</v>
      </c>
      <c r="M7094" t="s">
        <v>952</v>
      </c>
      <c r="N7094">
        <v>18</v>
      </c>
      <c r="P7094" cm="1">
        <f t="array" ref="P7094">IF(Q7094&gt;0,INDEX(Q7094:Q19228,MATCH(TRUE,INDEX(Q7094:Q19228="",,),0)-1),"")</f>
        <v>10</v>
      </c>
      <c r="Q7094">
        <f t="shared" si="162"/>
        <v>8</v>
      </c>
      <c r="R7094">
        <f>IF(P7094="","",0)</f>
        <v>0</v>
      </c>
    </row>
    <row r="7095" spans="1:18" x14ac:dyDescent="0.3">
      <c r="A7095" t="s">
        <v>946</v>
      </c>
      <c r="B7095" s="1">
        <v>38908</v>
      </c>
      <c r="C7095" t="s">
        <v>82</v>
      </c>
      <c r="D7095" t="s">
        <v>997</v>
      </c>
      <c r="E7095" t="s">
        <v>998</v>
      </c>
      <c r="G7095" t="s">
        <v>19</v>
      </c>
      <c r="H7095" t="s">
        <v>87</v>
      </c>
      <c r="I7095" t="s">
        <v>21</v>
      </c>
      <c r="J7095" t="s">
        <v>73</v>
      </c>
      <c r="K7095">
        <v>420</v>
      </c>
      <c r="L7095">
        <v>20.25</v>
      </c>
      <c r="M7095" t="s">
        <v>952</v>
      </c>
      <c r="N7095">
        <v>21.5</v>
      </c>
      <c r="P7095" cm="1">
        <f t="array" ref="P7095">IF(Q7095&gt;0,INDEX(Q7095:Q19229,MATCH(TRUE,INDEX(Q7095:Q19229="",,),0)-1),"")</f>
        <v>10</v>
      </c>
      <c r="Q7095">
        <f t="shared" si="162"/>
        <v>8</v>
      </c>
      <c r="R7095">
        <f>IF(P7095="","",0)</f>
        <v>0</v>
      </c>
    </row>
    <row r="7096" spans="1:18" x14ac:dyDescent="0.3">
      <c r="A7096" t="s">
        <v>946</v>
      </c>
      <c r="B7096" s="1">
        <v>38908</v>
      </c>
      <c r="C7096" t="s">
        <v>82</v>
      </c>
      <c r="D7096" t="s">
        <v>997</v>
      </c>
      <c r="E7096" t="s">
        <v>998</v>
      </c>
      <c r="G7096" s="6" t="s">
        <v>88</v>
      </c>
      <c r="H7096" t="s">
        <v>96</v>
      </c>
      <c r="I7096" t="s">
        <v>21</v>
      </c>
      <c r="J7096" t="s">
        <v>73</v>
      </c>
      <c r="K7096">
        <v>5</v>
      </c>
      <c r="L7096">
        <v>8.4</v>
      </c>
      <c r="M7096" t="s">
        <v>952</v>
      </c>
      <c r="N7096">
        <v>8.4</v>
      </c>
      <c r="P7096" cm="1">
        <f t="array" ref="P7096">IF(Q7096&gt;0,INDEX(Q7096:Q19230,MATCH(TRUE,INDEX(Q7096:Q19230="",,),0)-1),"")</f>
        <v>10</v>
      </c>
      <c r="Q7096">
        <f t="shared" si="162"/>
        <v>8</v>
      </c>
      <c r="R7096">
        <f>IF(P7096="","",0)</f>
        <v>0</v>
      </c>
    </row>
    <row r="7097" spans="1:18" x14ac:dyDescent="0.3">
      <c r="A7097" t="s">
        <v>946</v>
      </c>
      <c r="B7097" s="1">
        <v>38908</v>
      </c>
      <c r="C7097" t="s">
        <v>82</v>
      </c>
      <c r="D7097" t="s">
        <v>997</v>
      </c>
      <c r="E7097" t="s">
        <v>998</v>
      </c>
      <c r="G7097" s="6" t="s">
        <v>88</v>
      </c>
      <c r="H7097" t="s">
        <v>200</v>
      </c>
      <c r="I7097" t="s">
        <v>21</v>
      </c>
      <c r="J7097" t="s">
        <v>73</v>
      </c>
      <c r="K7097">
        <v>5</v>
      </c>
      <c r="L7097">
        <v>15.2</v>
      </c>
      <c r="M7097" t="s">
        <v>952</v>
      </c>
      <c r="N7097">
        <v>15.2</v>
      </c>
      <c r="P7097" cm="1">
        <f t="array" ref="P7097">IF(Q7097&gt;0,INDEX(Q7097:Q19231,MATCH(TRUE,INDEX(Q7097:Q19231="",,),0)-1),"")</f>
        <v>10</v>
      </c>
      <c r="Q7097">
        <f t="shared" si="162"/>
        <v>8</v>
      </c>
      <c r="R7097">
        <f>IF(P7097="","",0)</f>
        <v>0</v>
      </c>
    </row>
    <row r="7098" spans="1:18" x14ac:dyDescent="0.3">
      <c r="A7098" t="s">
        <v>946</v>
      </c>
      <c r="B7098" s="1">
        <v>38908</v>
      </c>
      <c r="C7098" t="s">
        <v>82</v>
      </c>
      <c r="D7098" t="s">
        <v>997</v>
      </c>
      <c r="E7098" t="s">
        <v>998</v>
      </c>
      <c r="G7098" t="s">
        <v>19</v>
      </c>
      <c r="H7098" t="s">
        <v>85</v>
      </c>
      <c r="I7098" t="s">
        <v>45</v>
      </c>
      <c r="J7098" t="s">
        <v>93</v>
      </c>
      <c r="K7098">
        <v>28</v>
      </c>
      <c r="L7098">
        <v>124</v>
      </c>
      <c r="M7098" t="s">
        <v>996</v>
      </c>
      <c r="N7098">
        <v>124</v>
      </c>
      <c r="P7098" cm="1">
        <f t="array" ref="P7098">IF(Q7098&gt;0,INDEX(Q7098:Q19232,MATCH(TRUE,INDEX(Q7098:Q19232="",,),0)-1),"")</f>
        <v>10</v>
      </c>
      <c r="Q7098">
        <f t="shared" si="162"/>
        <v>9</v>
      </c>
      <c r="R7098">
        <f>IF(P7098="","",0)</f>
        <v>0</v>
      </c>
    </row>
    <row r="7099" spans="1:18" x14ac:dyDescent="0.3">
      <c r="A7099" t="s">
        <v>946</v>
      </c>
      <c r="B7099" s="1">
        <v>38908</v>
      </c>
      <c r="C7099" t="s">
        <v>82</v>
      </c>
      <c r="D7099" t="s">
        <v>997</v>
      </c>
      <c r="E7099" t="s">
        <v>998</v>
      </c>
      <c r="G7099" t="s">
        <v>19</v>
      </c>
      <c r="H7099" t="s">
        <v>85</v>
      </c>
      <c r="I7099" t="s">
        <v>21</v>
      </c>
      <c r="J7099" t="s">
        <v>73</v>
      </c>
      <c r="K7099">
        <v>362</v>
      </c>
      <c r="L7099">
        <v>17</v>
      </c>
      <c r="M7099" t="s">
        <v>996</v>
      </c>
      <c r="N7099">
        <v>18.510000000000002</v>
      </c>
      <c r="P7099" cm="1">
        <f t="array" ref="P7099">IF(Q7099&gt;0,INDEX(Q7099:Q19233,MATCH(TRUE,INDEX(Q7099:Q19233="",,),0)-1),"")</f>
        <v>10</v>
      </c>
      <c r="Q7099">
        <f t="shared" si="162"/>
        <v>9</v>
      </c>
      <c r="R7099">
        <f>IF(P7099="","",0)</f>
        <v>0</v>
      </c>
    </row>
    <row r="7100" spans="1:18" x14ac:dyDescent="0.3">
      <c r="A7100" t="s">
        <v>946</v>
      </c>
      <c r="B7100" s="1">
        <v>38908</v>
      </c>
      <c r="C7100" t="s">
        <v>82</v>
      </c>
      <c r="D7100" t="s">
        <v>997</v>
      </c>
      <c r="E7100" t="s">
        <v>998</v>
      </c>
      <c r="G7100" t="s">
        <v>19</v>
      </c>
      <c r="H7100" t="s">
        <v>87</v>
      </c>
      <c r="I7100" t="s">
        <v>21</v>
      </c>
      <c r="J7100" t="s">
        <v>73</v>
      </c>
      <c r="K7100">
        <v>420</v>
      </c>
      <c r="L7100">
        <v>20.25</v>
      </c>
      <c r="M7100" t="s">
        <v>996</v>
      </c>
      <c r="N7100">
        <v>21.75</v>
      </c>
      <c r="P7100" cm="1">
        <f t="array" ref="P7100">IF(Q7100&gt;0,INDEX(Q7100:Q19234,MATCH(TRUE,INDEX(Q7100:Q19234="",,),0)-1),"")</f>
        <v>10</v>
      </c>
      <c r="Q7100">
        <f t="shared" si="162"/>
        <v>9</v>
      </c>
      <c r="R7100">
        <f>IF(P7100="","",0)</f>
        <v>0</v>
      </c>
    </row>
    <row r="7101" spans="1:18" x14ac:dyDescent="0.3">
      <c r="A7101" t="s">
        <v>946</v>
      </c>
      <c r="B7101" s="1">
        <v>38908</v>
      </c>
      <c r="C7101" t="s">
        <v>82</v>
      </c>
      <c r="D7101" t="s">
        <v>997</v>
      </c>
      <c r="E7101" t="s">
        <v>998</v>
      </c>
      <c r="G7101" s="6" t="s">
        <v>88</v>
      </c>
      <c r="H7101" t="s">
        <v>96</v>
      </c>
      <c r="I7101" t="s">
        <v>21</v>
      </c>
      <c r="J7101" t="s">
        <v>73</v>
      </c>
      <c r="K7101">
        <v>5</v>
      </c>
      <c r="L7101">
        <v>8.4</v>
      </c>
      <c r="M7101" t="s">
        <v>996</v>
      </c>
      <c r="N7101">
        <v>8.4</v>
      </c>
      <c r="P7101" cm="1">
        <f t="array" ref="P7101">IF(Q7101&gt;0,INDEX(Q7101:Q19235,MATCH(TRUE,INDEX(Q7101:Q19235="",,),0)-1),"")</f>
        <v>10</v>
      </c>
      <c r="Q7101">
        <f t="shared" si="162"/>
        <v>9</v>
      </c>
      <c r="R7101">
        <f>IF(P7101="","",0)</f>
        <v>0</v>
      </c>
    </row>
    <row r="7102" spans="1:18" x14ac:dyDescent="0.3">
      <c r="A7102" t="s">
        <v>946</v>
      </c>
      <c r="B7102" s="1">
        <v>38908</v>
      </c>
      <c r="C7102" t="s">
        <v>82</v>
      </c>
      <c r="D7102" t="s">
        <v>997</v>
      </c>
      <c r="E7102" t="s">
        <v>998</v>
      </c>
      <c r="G7102" s="6" t="s">
        <v>88</v>
      </c>
      <c r="H7102" t="s">
        <v>200</v>
      </c>
      <c r="I7102" t="s">
        <v>21</v>
      </c>
      <c r="J7102" t="s">
        <v>73</v>
      </c>
      <c r="K7102">
        <v>5</v>
      </c>
      <c r="L7102">
        <v>15.2</v>
      </c>
      <c r="M7102" t="s">
        <v>996</v>
      </c>
      <c r="N7102">
        <v>15.2</v>
      </c>
      <c r="P7102" cm="1">
        <f t="array" ref="P7102">IF(Q7102&gt;0,INDEX(Q7102:Q19236,MATCH(TRUE,INDEX(Q7102:Q19236="",,),0)-1),"")</f>
        <v>10</v>
      </c>
      <c r="Q7102">
        <f t="shared" si="162"/>
        <v>9</v>
      </c>
      <c r="R7102">
        <f>IF(P7102="","",0)</f>
        <v>0</v>
      </c>
    </row>
    <row r="7103" spans="1:18" x14ac:dyDescent="0.3">
      <c r="A7103" t="s">
        <v>946</v>
      </c>
      <c r="B7103" s="1">
        <v>38908</v>
      </c>
      <c r="C7103" t="s">
        <v>82</v>
      </c>
      <c r="D7103" t="s">
        <v>997</v>
      </c>
      <c r="E7103" t="s">
        <v>998</v>
      </c>
      <c r="G7103" t="s">
        <v>19</v>
      </c>
      <c r="H7103" t="s">
        <v>85</v>
      </c>
      <c r="I7103" t="s">
        <v>45</v>
      </c>
      <c r="J7103" t="s">
        <v>93</v>
      </c>
      <c r="K7103">
        <v>28</v>
      </c>
      <c r="L7103">
        <v>124</v>
      </c>
      <c r="M7103" t="s">
        <v>982</v>
      </c>
      <c r="N7103">
        <v>130</v>
      </c>
      <c r="P7103" cm="1">
        <f t="array" ref="P7103">IF(Q7103&gt;0,INDEX(Q7103:Q19237,MATCH(TRUE,INDEX(Q7103:Q19237="",,),0)-1),"")</f>
        <v>10</v>
      </c>
      <c r="Q7103">
        <f t="shared" si="162"/>
        <v>10</v>
      </c>
      <c r="R7103">
        <f>IF(P7103="","",0)</f>
        <v>0</v>
      </c>
    </row>
    <row r="7104" spans="1:18" x14ac:dyDescent="0.3">
      <c r="A7104" t="s">
        <v>946</v>
      </c>
      <c r="B7104" s="1">
        <v>38908</v>
      </c>
      <c r="C7104" t="s">
        <v>82</v>
      </c>
      <c r="D7104" t="s">
        <v>997</v>
      </c>
      <c r="E7104" t="s">
        <v>998</v>
      </c>
      <c r="G7104" t="s">
        <v>19</v>
      </c>
      <c r="H7104" t="s">
        <v>85</v>
      </c>
      <c r="I7104" t="s">
        <v>21</v>
      </c>
      <c r="J7104" t="s">
        <v>73</v>
      </c>
      <c r="K7104">
        <v>362</v>
      </c>
      <c r="L7104">
        <v>17</v>
      </c>
      <c r="M7104" t="s">
        <v>982</v>
      </c>
      <c r="N7104">
        <v>18</v>
      </c>
      <c r="P7104" cm="1">
        <f t="array" ref="P7104">IF(Q7104&gt;0,INDEX(Q7104:Q19238,MATCH(TRUE,INDEX(Q7104:Q19238="",,),0)-1),"")</f>
        <v>10</v>
      </c>
      <c r="Q7104">
        <f t="shared" si="162"/>
        <v>10</v>
      </c>
      <c r="R7104">
        <f>IF(P7104="","",0)</f>
        <v>0</v>
      </c>
    </row>
    <row r="7105" spans="1:18" x14ac:dyDescent="0.3">
      <c r="A7105" t="s">
        <v>946</v>
      </c>
      <c r="B7105" s="1">
        <v>38908</v>
      </c>
      <c r="C7105" t="s">
        <v>82</v>
      </c>
      <c r="D7105" t="s">
        <v>997</v>
      </c>
      <c r="E7105" t="s">
        <v>998</v>
      </c>
      <c r="G7105" t="s">
        <v>19</v>
      </c>
      <c r="H7105" t="s">
        <v>87</v>
      </c>
      <c r="I7105" t="s">
        <v>21</v>
      </c>
      <c r="J7105" t="s">
        <v>73</v>
      </c>
      <c r="K7105">
        <v>420</v>
      </c>
      <c r="L7105">
        <v>20.25</v>
      </c>
      <c r="M7105" t="s">
        <v>982</v>
      </c>
      <c r="N7105">
        <v>21</v>
      </c>
      <c r="P7105" cm="1">
        <f t="array" ref="P7105">IF(Q7105&gt;0,INDEX(Q7105:Q19239,MATCH(TRUE,INDEX(Q7105:Q19239="",,),0)-1),"")</f>
        <v>10</v>
      </c>
      <c r="Q7105">
        <f t="shared" si="162"/>
        <v>10</v>
      </c>
      <c r="R7105">
        <f>IF(P7105="","",0)</f>
        <v>0</v>
      </c>
    </row>
    <row r="7106" spans="1:18" x14ac:dyDescent="0.3">
      <c r="A7106" t="s">
        <v>946</v>
      </c>
      <c r="B7106" s="1">
        <v>38908</v>
      </c>
      <c r="C7106" t="s">
        <v>82</v>
      </c>
      <c r="D7106" t="s">
        <v>997</v>
      </c>
      <c r="E7106" t="s">
        <v>998</v>
      </c>
      <c r="G7106" s="6" t="s">
        <v>88</v>
      </c>
      <c r="H7106" t="s">
        <v>96</v>
      </c>
      <c r="I7106" t="s">
        <v>21</v>
      </c>
      <c r="J7106" t="s">
        <v>73</v>
      </c>
      <c r="K7106">
        <v>5</v>
      </c>
      <c r="L7106">
        <v>8.4</v>
      </c>
      <c r="M7106" t="s">
        <v>982</v>
      </c>
      <c r="N7106">
        <v>8.4</v>
      </c>
      <c r="P7106" cm="1">
        <f t="array" ref="P7106">IF(Q7106&gt;0,INDEX(Q7106:Q19240,MATCH(TRUE,INDEX(Q7106:Q19240="",,),0)-1),"")</f>
        <v>10</v>
      </c>
      <c r="Q7106">
        <f t="shared" si="162"/>
        <v>10</v>
      </c>
      <c r="R7106">
        <f>IF(P7106="","",0)</f>
        <v>0</v>
      </c>
    </row>
    <row r="7107" spans="1:18" x14ac:dyDescent="0.3">
      <c r="A7107" t="s">
        <v>946</v>
      </c>
      <c r="B7107" s="1">
        <v>38908</v>
      </c>
      <c r="C7107" t="s">
        <v>82</v>
      </c>
      <c r="D7107" t="s">
        <v>997</v>
      </c>
      <c r="E7107" t="s">
        <v>998</v>
      </c>
      <c r="G7107" s="6" t="s">
        <v>88</v>
      </c>
      <c r="H7107" t="s">
        <v>200</v>
      </c>
      <c r="I7107" t="s">
        <v>21</v>
      </c>
      <c r="J7107" t="s">
        <v>73</v>
      </c>
      <c r="K7107">
        <v>5</v>
      </c>
      <c r="L7107">
        <v>15.2</v>
      </c>
      <c r="M7107" t="s">
        <v>982</v>
      </c>
      <c r="N7107">
        <v>15.2</v>
      </c>
      <c r="P7107" cm="1">
        <f t="array" ref="P7107">IF(Q7107&gt;0,INDEX(Q7107:Q19241,MATCH(TRUE,INDEX(Q7107:Q19241="",,),0)-1),"")</f>
        <v>10</v>
      </c>
      <c r="Q7107">
        <f t="shared" si="162"/>
        <v>10</v>
      </c>
      <c r="R7107">
        <f>IF(P7107="","",0)</f>
        <v>0</v>
      </c>
    </row>
    <row r="7108" spans="1:18" x14ac:dyDescent="0.3">
      <c r="P7108" t="str" cm="1">
        <f t="array" ref="P7108">IF(Q7108&gt;0,INDEX(Q7108:Q19242,MATCH(TRUE,INDEX(Q7108:Q19242="",,),0)-1),"")</f>
        <v/>
      </c>
      <c r="R7108" t="str">
        <f>IF(P7108="","",0)</f>
        <v/>
      </c>
    </row>
    <row r="7109" spans="1:18" x14ac:dyDescent="0.3">
      <c r="A7109" t="s">
        <v>946</v>
      </c>
      <c r="B7109" s="1">
        <v>38908</v>
      </c>
      <c r="C7109" t="s">
        <v>82</v>
      </c>
      <c r="D7109" t="s">
        <v>1000</v>
      </c>
      <c r="E7109" t="s">
        <v>1001</v>
      </c>
      <c r="G7109" t="s">
        <v>19</v>
      </c>
      <c r="H7109" t="s">
        <v>87</v>
      </c>
      <c r="I7109" t="s">
        <v>45</v>
      </c>
      <c r="J7109" t="s">
        <v>93</v>
      </c>
      <c r="K7109">
        <v>35</v>
      </c>
      <c r="L7109">
        <v>52</v>
      </c>
      <c r="M7109" t="s">
        <v>657</v>
      </c>
      <c r="N7109">
        <v>510</v>
      </c>
      <c r="O7109" t="s">
        <v>24</v>
      </c>
      <c r="P7109" cm="1">
        <f t="array" ref="P7109">IF(Q7109&gt;0,INDEX(Q7109:Q19243,MATCH(TRUE,INDEX(Q7109:Q19243="",,),0)-1),"")</f>
        <v>9</v>
      </c>
      <c r="Q7109">
        <f>INT((ROW()-7109)/9)+1</f>
        <v>1</v>
      </c>
      <c r="R7109">
        <f>IF(P7109="","",0)</f>
        <v>0</v>
      </c>
    </row>
    <row r="7110" spans="1:18" x14ac:dyDescent="0.3">
      <c r="A7110" t="s">
        <v>946</v>
      </c>
      <c r="B7110" s="1">
        <v>38908</v>
      </c>
      <c r="C7110" t="s">
        <v>82</v>
      </c>
      <c r="D7110" t="s">
        <v>1000</v>
      </c>
      <c r="E7110" t="s">
        <v>1001</v>
      </c>
      <c r="G7110" t="s">
        <v>19</v>
      </c>
      <c r="H7110" t="s">
        <v>85</v>
      </c>
      <c r="I7110" t="s">
        <v>21</v>
      </c>
      <c r="J7110" t="s">
        <v>73</v>
      </c>
      <c r="K7110">
        <v>109</v>
      </c>
      <c r="L7110">
        <v>14.05</v>
      </c>
      <c r="M7110" t="s">
        <v>657</v>
      </c>
      <c r="N7110">
        <v>14.05</v>
      </c>
      <c r="O7110" t="s">
        <v>24</v>
      </c>
      <c r="P7110" cm="1">
        <f t="array" ref="P7110">IF(Q7110&gt;0,INDEX(Q7110:Q19244,MATCH(TRUE,INDEX(Q7110:Q19244="",,),0)-1),"")</f>
        <v>9</v>
      </c>
      <c r="Q7110">
        <f t="shared" ref="Q7110:Q7173" si="163">INT((ROW()-7109)/9)+1</f>
        <v>1</v>
      </c>
      <c r="R7110">
        <f>IF(P7110="","",0)</f>
        <v>0</v>
      </c>
    </row>
    <row r="7111" spans="1:18" x14ac:dyDescent="0.3">
      <c r="A7111" t="s">
        <v>946</v>
      </c>
      <c r="B7111" s="1">
        <v>38908</v>
      </c>
      <c r="C7111" t="s">
        <v>82</v>
      </c>
      <c r="D7111" t="s">
        <v>1000</v>
      </c>
      <c r="E7111" t="s">
        <v>1001</v>
      </c>
      <c r="G7111" t="s">
        <v>19</v>
      </c>
      <c r="H7111" t="s">
        <v>87</v>
      </c>
      <c r="I7111" t="s">
        <v>21</v>
      </c>
      <c r="J7111" t="s">
        <v>73</v>
      </c>
      <c r="K7111">
        <v>606</v>
      </c>
      <c r="L7111">
        <v>16.399999999999999</v>
      </c>
      <c r="M7111" t="s">
        <v>657</v>
      </c>
      <c r="N7111">
        <v>16.399999999999999</v>
      </c>
      <c r="O7111" t="s">
        <v>24</v>
      </c>
      <c r="P7111" cm="1">
        <f t="array" ref="P7111">IF(Q7111&gt;0,INDEX(Q7111:Q19245,MATCH(TRUE,INDEX(Q7111:Q19245="",,),0)-1),"")</f>
        <v>9</v>
      </c>
      <c r="Q7111">
        <f t="shared" si="163"/>
        <v>1</v>
      </c>
      <c r="R7111">
        <f>IF(P7111="","",0)</f>
        <v>0</v>
      </c>
    </row>
    <row r="7112" spans="1:18" x14ac:dyDescent="0.3">
      <c r="A7112" t="s">
        <v>946</v>
      </c>
      <c r="B7112" s="1">
        <v>38908</v>
      </c>
      <c r="C7112" t="s">
        <v>82</v>
      </c>
      <c r="D7112" t="s">
        <v>1000</v>
      </c>
      <c r="E7112" t="s">
        <v>1001</v>
      </c>
      <c r="G7112" s="6" t="s">
        <v>88</v>
      </c>
      <c r="H7112" t="s">
        <v>85</v>
      </c>
      <c r="I7112" t="s">
        <v>45</v>
      </c>
      <c r="J7112" t="s">
        <v>93</v>
      </c>
      <c r="K7112">
        <v>6</v>
      </c>
      <c r="L7112">
        <v>90</v>
      </c>
      <c r="M7112" t="s">
        <v>657</v>
      </c>
      <c r="N7112">
        <v>90</v>
      </c>
      <c r="O7112" t="s">
        <v>24</v>
      </c>
      <c r="P7112" cm="1">
        <f t="array" ref="P7112">IF(Q7112&gt;0,INDEX(Q7112:Q19246,MATCH(TRUE,INDEX(Q7112:Q19246="",,),0)-1),"")</f>
        <v>9</v>
      </c>
      <c r="Q7112">
        <f t="shared" si="163"/>
        <v>1</v>
      </c>
      <c r="R7112">
        <f>IF(P7112="","",0)</f>
        <v>0</v>
      </c>
    </row>
    <row r="7113" spans="1:18" x14ac:dyDescent="0.3">
      <c r="A7113" t="s">
        <v>946</v>
      </c>
      <c r="B7113" s="1">
        <v>38908</v>
      </c>
      <c r="C7113" t="s">
        <v>82</v>
      </c>
      <c r="D7113" t="s">
        <v>1000</v>
      </c>
      <c r="E7113" t="s">
        <v>1001</v>
      </c>
      <c r="G7113" s="6" t="s">
        <v>88</v>
      </c>
      <c r="H7113" t="s">
        <v>67</v>
      </c>
      <c r="I7113" t="s">
        <v>45</v>
      </c>
      <c r="J7113" t="s">
        <v>93</v>
      </c>
      <c r="K7113">
        <v>1.5</v>
      </c>
      <c r="L7113">
        <v>75</v>
      </c>
      <c r="M7113" t="s">
        <v>657</v>
      </c>
      <c r="N7113">
        <v>75</v>
      </c>
      <c r="O7113" t="s">
        <v>24</v>
      </c>
      <c r="P7113" cm="1">
        <f t="array" ref="P7113">IF(Q7113&gt;0,INDEX(Q7113:Q19247,MATCH(TRUE,INDEX(Q7113:Q19247="",,),0)-1),"")</f>
        <v>9</v>
      </c>
      <c r="Q7113">
        <f t="shared" si="163"/>
        <v>1</v>
      </c>
      <c r="R7113">
        <f>IF(P7113="","",0)</f>
        <v>0</v>
      </c>
    </row>
    <row r="7114" spans="1:18" x14ac:dyDescent="0.3">
      <c r="A7114" t="s">
        <v>946</v>
      </c>
      <c r="B7114" s="1">
        <v>38908</v>
      </c>
      <c r="C7114" t="s">
        <v>82</v>
      </c>
      <c r="D7114" t="s">
        <v>1000</v>
      </c>
      <c r="E7114" t="s">
        <v>1001</v>
      </c>
      <c r="G7114" s="6" t="s">
        <v>88</v>
      </c>
      <c r="H7114" t="s">
        <v>41</v>
      </c>
      <c r="I7114" t="s">
        <v>45</v>
      </c>
      <c r="J7114" t="s">
        <v>93</v>
      </c>
      <c r="K7114">
        <v>7.8</v>
      </c>
      <c r="L7114">
        <v>151</v>
      </c>
      <c r="M7114" t="s">
        <v>657</v>
      </c>
      <c r="N7114">
        <v>151</v>
      </c>
      <c r="O7114" t="s">
        <v>24</v>
      </c>
      <c r="P7114" cm="1">
        <f t="array" ref="P7114">IF(Q7114&gt;0,INDEX(Q7114:Q19248,MATCH(TRUE,INDEX(Q7114:Q19248="",,),0)-1),"")</f>
        <v>9</v>
      </c>
      <c r="Q7114">
        <f t="shared" si="163"/>
        <v>1</v>
      </c>
      <c r="R7114">
        <f>IF(P7114="","",0)</f>
        <v>0</v>
      </c>
    </row>
    <row r="7115" spans="1:18" x14ac:dyDescent="0.3">
      <c r="A7115" t="s">
        <v>946</v>
      </c>
      <c r="B7115" s="1">
        <v>38908</v>
      </c>
      <c r="C7115" t="s">
        <v>82</v>
      </c>
      <c r="D7115" t="s">
        <v>1000</v>
      </c>
      <c r="E7115" t="s">
        <v>1001</v>
      </c>
      <c r="G7115" s="6" t="s">
        <v>88</v>
      </c>
      <c r="H7115" t="s">
        <v>96</v>
      </c>
      <c r="I7115" t="s">
        <v>21</v>
      </c>
      <c r="J7115" t="s">
        <v>73</v>
      </c>
      <c r="K7115">
        <v>15</v>
      </c>
      <c r="L7115">
        <v>6.3</v>
      </c>
      <c r="M7115" t="s">
        <v>657</v>
      </c>
      <c r="N7115">
        <v>6.3</v>
      </c>
      <c r="O7115" t="s">
        <v>24</v>
      </c>
      <c r="P7115" cm="1">
        <f t="array" ref="P7115">IF(Q7115&gt;0,INDEX(Q7115:Q19249,MATCH(TRUE,INDEX(Q7115:Q19249="",,),0)-1),"")</f>
        <v>9</v>
      </c>
      <c r="Q7115">
        <f t="shared" si="163"/>
        <v>1</v>
      </c>
      <c r="R7115">
        <f>IF(P7115="","",0)</f>
        <v>0</v>
      </c>
    </row>
    <row r="7116" spans="1:18" x14ac:dyDescent="0.3">
      <c r="A7116" t="s">
        <v>946</v>
      </c>
      <c r="B7116" s="1">
        <v>38908</v>
      </c>
      <c r="C7116" t="s">
        <v>82</v>
      </c>
      <c r="D7116" t="s">
        <v>1000</v>
      </c>
      <c r="E7116" t="s">
        <v>1001</v>
      </c>
      <c r="G7116" s="6" t="s">
        <v>88</v>
      </c>
      <c r="H7116" t="s">
        <v>229</v>
      </c>
      <c r="I7116" t="s">
        <v>21</v>
      </c>
      <c r="J7116" t="s">
        <v>73</v>
      </c>
      <c r="K7116">
        <v>4</v>
      </c>
      <c r="L7116">
        <v>15.75</v>
      </c>
      <c r="M7116" t="s">
        <v>657</v>
      </c>
      <c r="N7116">
        <v>15.75</v>
      </c>
      <c r="O7116" t="s">
        <v>24</v>
      </c>
      <c r="P7116" cm="1">
        <f t="array" ref="P7116">IF(Q7116&gt;0,INDEX(Q7116:Q19250,MATCH(TRUE,INDEX(Q7116:Q19250="",,),0)-1),"")</f>
        <v>9</v>
      </c>
      <c r="Q7116">
        <f t="shared" si="163"/>
        <v>1</v>
      </c>
      <c r="R7116">
        <f>IF(P7116="","",0)</f>
        <v>0</v>
      </c>
    </row>
    <row r="7117" spans="1:18" x14ac:dyDescent="0.3">
      <c r="A7117" t="s">
        <v>946</v>
      </c>
      <c r="B7117" s="1">
        <v>38908</v>
      </c>
      <c r="C7117" t="s">
        <v>82</v>
      </c>
      <c r="D7117" t="s">
        <v>1000</v>
      </c>
      <c r="E7117" t="s">
        <v>1001</v>
      </c>
      <c r="G7117" s="6" t="s">
        <v>88</v>
      </c>
      <c r="H7117" t="s">
        <v>200</v>
      </c>
      <c r="I7117" t="s">
        <v>21</v>
      </c>
      <c r="J7117" t="s">
        <v>73</v>
      </c>
      <c r="K7117">
        <v>2</v>
      </c>
      <c r="L7117">
        <v>12.6</v>
      </c>
      <c r="M7117" t="s">
        <v>657</v>
      </c>
      <c r="N7117">
        <v>12.6</v>
      </c>
      <c r="O7117" t="s">
        <v>24</v>
      </c>
      <c r="P7117" cm="1">
        <f t="array" ref="P7117">IF(Q7117&gt;0,INDEX(Q7117:Q19251,MATCH(TRUE,INDEX(Q7117:Q19251="",,),0)-1),"")</f>
        <v>9</v>
      </c>
      <c r="Q7117">
        <f t="shared" si="163"/>
        <v>1</v>
      </c>
      <c r="R7117">
        <f>IF(P7117="","",0)</f>
        <v>0</v>
      </c>
    </row>
    <row r="7118" spans="1:18" x14ac:dyDescent="0.3">
      <c r="A7118" t="s">
        <v>946</v>
      </c>
      <c r="B7118" s="1">
        <v>38908</v>
      </c>
      <c r="C7118" t="s">
        <v>82</v>
      </c>
      <c r="D7118" t="s">
        <v>1000</v>
      </c>
      <c r="E7118" t="s">
        <v>1001</v>
      </c>
      <c r="G7118" t="s">
        <v>19</v>
      </c>
      <c r="H7118" t="s">
        <v>87</v>
      </c>
      <c r="I7118" t="s">
        <v>45</v>
      </c>
      <c r="J7118" t="s">
        <v>93</v>
      </c>
      <c r="K7118">
        <v>35</v>
      </c>
      <c r="L7118">
        <v>52</v>
      </c>
      <c r="M7118" t="s">
        <v>999</v>
      </c>
      <c r="N7118">
        <v>100</v>
      </c>
      <c r="P7118" cm="1">
        <f t="array" ref="P7118">IF(Q7118&gt;0,INDEX(Q7118:Q19252,MATCH(TRUE,INDEX(Q7118:Q19252="",,),0)-1),"")</f>
        <v>9</v>
      </c>
      <c r="Q7118">
        <f t="shared" si="163"/>
        <v>2</v>
      </c>
      <c r="R7118">
        <f>IF(P7118="","",0)</f>
        <v>0</v>
      </c>
    </row>
    <row r="7119" spans="1:18" x14ac:dyDescent="0.3">
      <c r="A7119" t="s">
        <v>946</v>
      </c>
      <c r="B7119" s="1">
        <v>38908</v>
      </c>
      <c r="C7119" t="s">
        <v>82</v>
      </c>
      <c r="D7119" t="s">
        <v>1000</v>
      </c>
      <c r="E7119" t="s">
        <v>1001</v>
      </c>
      <c r="G7119" t="s">
        <v>19</v>
      </c>
      <c r="H7119" t="s">
        <v>85</v>
      </c>
      <c r="I7119" t="s">
        <v>21</v>
      </c>
      <c r="J7119" t="s">
        <v>73</v>
      </c>
      <c r="K7119">
        <v>109</v>
      </c>
      <c r="L7119">
        <v>14.05</v>
      </c>
      <c r="M7119" t="s">
        <v>999</v>
      </c>
      <c r="N7119">
        <v>25</v>
      </c>
      <c r="P7119" cm="1">
        <f t="array" ref="P7119">IF(Q7119&gt;0,INDEX(Q7119:Q19253,MATCH(TRUE,INDEX(Q7119:Q19253="",,),0)-1),"")</f>
        <v>9</v>
      </c>
      <c r="Q7119">
        <f t="shared" si="163"/>
        <v>2</v>
      </c>
      <c r="R7119">
        <f>IF(P7119="","",0)</f>
        <v>0</v>
      </c>
    </row>
    <row r="7120" spans="1:18" x14ac:dyDescent="0.3">
      <c r="A7120" t="s">
        <v>946</v>
      </c>
      <c r="B7120" s="1">
        <v>38908</v>
      </c>
      <c r="C7120" t="s">
        <v>82</v>
      </c>
      <c r="D7120" t="s">
        <v>1000</v>
      </c>
      <c r="E7120" t="s">
        <v>1001</v>
      </c>
      <c r="G7120" t="s">
        <v>19</v>
      </c>
      <c r="H7120" t="s">
        <v>87</v>
      </c>
      <c r="I7120" t="s">
        <v>21</v>
      </c>
      <c r="J7120" t="s">
        <v>73</v>
      </c>
      <c r="K7120">
        <v>606</v>
      </c>
      <c r="L7120">
        <v>16.399999999999999</v>
      </c>
      <c r="M7120" t="s">
        <v>999</v>
      </c>
      <c r="N7120">
        <v>30</v>
      </c>
      <c r="P7120" cm="1">
        <f t="array" ref="P7120">IF(Q7120&gt;0,INDEX(Q7120:Q19254,MATCH(TRUE,INDEX(Q7120:Q19254="",,),0)-1),"")</f>
        <v>9</v>
      </c>
      <c r="Q7120">
        <f t="shared" si="163"/>
        <v>2</v>
      </c>
      <c r="R7120">
        <f>IF(P7120="","",0)</f>
        <v>0</v>
      </c>
    </row>
    <row r="7121" spans="1:18" x14ac:dyDescent="0.3">
      <c r="A7121" t="s">
        <v>946</v>
      </c>
      <c r="B7121" s="1">
        <v>38908</v>
      </c>
      <c r="C7121" t="s">
        <v>82</v>
      </c>
      <c r="D7121" t="s">
        <v>1000</v>
      </c>
      <c r="E7121" t="s">
        <v>1001</v>
      </c>
      <c r="G7121" s="6" t="s">
        <v>88</v>
      </c>
      <c r="H7121" t="s">
        <v>85</v>
      </c>
      <c r="I7121" t="s">
        <v>45</v>
      </c>
      <c r="J7121" t="s">
        <v>93</v>
      </c>
      <c r="K7121">
        <v>6</v>
      </c>
      <c r="L7121">
        <v>90</v>
      </c>
      <c r="M7121" t="s">
        <v>999</v>
      </c>
      <c r="N7121">
        <v>90</v>
      </c>
      <c r="P7121" cm="1">
        <f t="array" ref="P7121">IF(Q7121&gt;0,INDEX(Q7121:Q19255,MATCH(TRUE,INDEX(Q7121:Q19255="",,),0)-1),"")</f>
        <v>9</v>
      </c>
      <c r="Q7121">
        <f t="shared" si="163"/>
        <v>2</v>
      </c>
      <c r="R7121">
        <f>IF(P7121="","",0)</f>
        <v>0</v>
      </c>
    </row>
    <row r="7122" spans="1:18" x14ac:dyDescent="0.3">
      <c r="A7122" t="s">
        <v>946</v>
      </c>
      <c r="B7122" s="1">
        <v>38908</v>
      </c>
      <c r="C7122" t="s">
        <v>82</v>
      </c>
      <c r="D7122" t="s">
        <v>1000</v>
      </c>
      <c r="E7122" t="s">
        <v>1001</v>
      </c>
      <c r="G7122" s="6" t="s">
        <v>88</v>
      </c>
      <c r="H7122" t="s">
        <v>67</v>
      </c>
      <c r="I7122" t="s">
        <v>45</v>
      </c>
      <c r="J7122" t="s">
        <v>93</v>
      </c>
      <c r="K7122">
        <v>1.5</v>
      </c>
      <c r="L7122">
        <v>75</v>
      </c>
      <c r="M7122" t="s">
        <v>999</v>
      </c>
      <c r="N7122">
        <v>75</v>
      </c>
      <c r="P7122" cm="1">
        <f t="array" ref="P7122">IF(Q7122&gt;0,INDEX(Q7122:Q19256,MATCH(TRUE,INDEX(Q7122:Q19256="",,),0)-1),"")</f>
        <v>9</v>
      </c>
      <c r="Q7122">
        <f t="shared" si="163"/>
        <v>2</v>
      </c>
      <c r="R7122">
        <f>IF(P7122="","",0)</f>
        <v>0</v>
      </c>
    </row>
    <row r="7123" spans="1:18" x14ac:dyDescent="0.3">
      <c r="A7123" t="s">
        <v>946</v>
      </c>
      <c r="B7123" s="1">
        <v>38908</v>
      </c>
      <c r="C7123" t="s">
        <v>82</v>
      </c>
      <c r="D7123" t="s">
        <v>1000</v>
      </c>
      <c r="E7123" t="s">
        <v>1001</v>
      </c>
      <c r="G7123" s="6" t="s">
        <v>88</v>
      </c>
      <c r="H7123" t="s">
        <v>41</v>
      </c>
      <c r="I7123" t="s">
        <v>45</v>
      </c>
      <c r="J7123" t="s">
        <v>93</v>
      </c>
      <c r="K7123">
        <v>7.8</v>
      </c>
      <c r="L7123">
        <v>151</v>
      </c>
      <c r="M7123" t="s">
        <v>999</v>
      </c>
      <c r="N7123">
        <v>151</v>
      </c>
      <c r="P7123" cm="1">
        <f t="array" ref="P7123">IF(Q7123&gt;0,INDEX(Q7123:Q19257,MATCH(TRUE,INDEX(Q7123:Q19257="",,),0)-1),"")</f>
        <v>9</v>
      </c>
      <c r="Q7123">
        <f t="shared" si="163"/>
        <v>2</v>
      </c>
      <c r="R7123">
        <f>IF(P7123="","",0)</f>
        <v>0</v>
      </c>
    </row>
    <row r="7124" spans="1:18" x14ac:dyDescent="0.3">
      <c r="A7124" t="s">
        <v>946</v>
      </c>
      <c r="B7124" s="1">
        <v>38908</v>
      </c>
      <c r="C7124" t="s">
        <v>82</v>
      </c>
      <c r="D7124" t="s">
        <v>1000</v>
      </c>
      <c r="E7124" t="s">
        <v>1001</v>
      </c>
      <c r="G7124" s="6" t="s">
        <v>88</v>
      </c>
      <c r="H7124" t="s">
        <v>96</v>
      </c>
      <c r="I7124" t="s">
        <v>21</v>
      </c>
      <c r="J7124" t="s">
        <v>73</v>
      </c>
      <c r="K7124">
        <v>15</v>
      </c>
      <c r="L7124">
        <v>6.3</v>
      </c>
      <c r="M7124" t="s">
        <v>999</v>
      </c>
      <c r="N7124">
        <v>6.3</v>
      </c>
      <c r="P7124" cm="1">
        <f t="array" ref="P7124">IF(Q7124&gt;0,INDEX(Q7124:Q19258,MATCH(TRUE,INDEX(Q7124:Q19258="",,),0)-1),"")</f>
        <v>9</v>
      </c>
      <c r="Q7124">
        <f t="shared" si="163"/>
        <v>2</v>
      </c>
      <c r="R7124">
        <f>IF(P7124="","",0)</f>
        <v>0</v>
      </c>
    </row>
    <row r="7125" spans="1:18" x14ac:dyDescent="0.3">
      <c r="A7125" t="s">
        <v>946</v>
      </c>
      <c r="B7125" s="1">
        <v>38908</v>
      </c>
      <c r="C7125" t="s">
        <v>82</v>
      </c>
      <c r="D7125" t="s">
        <v>1000</v>
      </c>
      <c r="E7125" t="s">
        <v>1001</v>
      </c>
      <c r="G7125" s="6" t="s">
        <v>88</v>
      </c>
      <c r="H7125" t="s">
        <v>229</v>
      </c>
      <c r="I7125" t="s">
        <v>21</v>
      </c>
      <c r="J7125" t="s">
        <v>73</v>
      </c>
      <c r="K7125">
        <v>4</v>
      </c>
      <c r="L7125">
        <v>15.75</v>
      </c>
      <c r="M7125" t="s">
        <v>999</v>
      </c>
      <c r="N7125">
        <v>15.75</v>
      </c>
      <c r="P7125" cm="1">
        <f t="array" ref="P7125">IF(Q7125&gt;0,INDEX(Q7125:Q19259,MATCH(TRUE,INDEX(Q7125:Q19259="",,),0)-1),"")</f>
        <v>9</v>
      </c>
      <c r="Q7125">
        <f t="shared" si="163"/>
        <v>2</v>
      </c>
      <c r="R7125">
        <f>IF(P7125="","",0)</f>
        <v>0</v>
      </c>
    </row>
    <row r="7126" spans="1:18" x14ac:dyDescent="0.3">
      <c r="A7126" t="s">
        <v>946</v>
      </c>
      <c r="B7126" s="1">
        <v>38908</v>
      </c>
      <c r="C7126" t="s">
        <v>82</v>
      </c>
      <c r="D7126" t="s">
        <v>1000</v>
      </c>
      <c r="E7126" t="s">
        <v>1001</v>
      </c>
      <c r="G7126" s="6" t="s">
        <v>88</v>
      </c>
      <c r="H7126" t="s">
        <v>200</v>
      </c>
      <c r="I7126" t="s">
        <v>21</v>
      </c>
      <c r="J7126" t="s">
        <v>73</v>
      </c>
      <c r="K7126">
        <v>2</v>
      </c>
      <c r="L7126">
        <v>12.6</v>
      </c>
      <c r="M7126" t="s">
        <v>999</v>
      </c>
      <c r="N7126">
        <v>12.6</v>
      </c>
      <c r="P7126" cm="1">
        <f t="array" ref="P7126">IF(Q7126&gt;0,INDEX(Q7126:Q19260,MATCH(TRUE,INDEX(Q7126:Q19260="",,),0)-1),"")</f>
        <v>9</v>
      </c>
      <c r="Q7126">
        <f t="shared" si="163"/>
        <v>2</v>
      </c>
      <c r="R7126">
        <f>IF(P7126="","",0)</f>
        <v>0</v>
      </c>
    </row>
    <row r="7127" spans="1:18" x14ac:dyDescent="0.3">
      <c r="A7127" t="s">
        <v>946</v>
      </c>
      <c r="B7127" s="1">
        <v>38908</v>
      </c>
      <c r="C7127" t="s">
        <v>82</v>
      </c>
      <c r="D7127" t="s">
        <v>1000</v>
      </c>
      <c r="E7127" t="s">
        <v>1001</v>
      </c>
      <c r="G7127" t="s">
        <v>19</v>
      </c>
      <c r="H7127" t="s">
        <v>87</v>
      </c>
      <c r="I7127" t="s">
        <v>45</v>
      </c>
      <c r="J7127" t="s">
        <v>93</v>
      </c>
      <c r="K7127">
        <v>35</v>
      </c>
      <c r="L7127">
        <v>52</v>
      </c>
      <c r="M7127" t="s">
        <v>702</v>
      </c>
      <c r="N7127">
        <v>52</v>
      </c>
      <c r="P7127" cm="1">
        <f t="array" ref="P7127">IF(Q7127&gt;0,INDEX(Q7127:Q19261,MATCH(TRUE,INDEX(Q7127:Q19261="",,),0)-1),"")</f>
        <v>9</v>
      </c>
      <c r="Q7127">
        <f t="shared" si="163"/>
        <v>3</v>
      </c>
      <c r="R7127">
        <f>IF(P7127="","",0)</f>
        <v>0</v>
      </c>
    </row>
    <row r="7128" spans="1:18" x14ac:dyDescent="0.3">
      <c r="A7128" t="s">
        <v>946</v>
      </c>
      <c r="B7128" s="1">
        <v>38908</v>
      </c>
      <c r="C7128" t="s">
        <v>82</v>
      </c>
      <c r="D7128" t="s">
        <v>1000</v>
      </c>
      <c r="E7128" t="s">
        <v>1001</v>
      </c>
      <c r="G7128" t="s">
        <v>19</v>
      </c>
      <c r="H7128" t="s">
        <v>85</v>
      </c>
      <c r="I7128" t="s">
        <v>21</v>
      </c>
      <c r="J7128" t="s">
        <v>73</v>
      </c>
      <c r="K7128">
        <v>109</v>
      </c>
      <c r="L7128">
        <v>14.05</v>
      </c>
      <c r="M7128" t="s">
        <v>702</v>
      </c>
      <c r="N7128">
        <v>92.76</v>
      </c>
      <c r="P7128" cm="1">
        <f t="array" ref="P7128">IF(Q7128&gt;0,INDEX(Q7128:Q19262,MATCH(TRUE,INDEX(Q7128:Q19262="",,),0)-1),"")</f>
        <v>9</v>
      </c>
      <c r="Q7128">
        <f t="shared" si="163"/>
        <v>3</v>
      </c>
      <c r="R7128">
        <f>IF(P7128="","",0)</f>
        <v>0</v>
      </c>
    </row>
    <row r="7129" spans="1:18" x14ac:dyDescent="0.3">
      <c r="A7129" t="s">
        <v>946</v>
      </c>
      <c r="B7129" s="1">
        <v>38908</v>
      </c>
      <c r="C7129" t="s">
        <v>82</v>
      </c>
      <c r="D7129" t="s">
        <v>1000</v>
      </c>
      <c r="E7129" t="s">
        <v>1001</v>
      </c>
      <c r="G7129" t="s">
        <v>19</v>
      </c>
      <c r="H7129" t="s">
        <v>87</v>
      </c>
      <c r="I7129" t="s">
        <v>21</v>
      </c>
      <c r="J7129" t="s">
        <v>73</v>
      </c>
      <c r="K7129">
        <v>606</v>
      </c>
      <c r="L7129">
        <v>16.399999999999999</v>
      </c>
      <c r="M7129" t="s">
        <v>702</v>
      </c>
      <c r="N7129">
        <v>16.399999999999999</v>
      </c>
      <c r="P7129" cm="1">
        <f t="array" ref="P7129">IF(Q7129&gt;0,INDEX(Q7129:Q19263,MATCH(TRUE,INDEX(Q7129:Q19263="",,),0)-1),"")</f>
        <v>9</v>
      </c>
      <c r="Q7129">
        <f t="shared" si="163"/>
        <v>3</v>
      </c>
      <c r="R7129">
        <f>IF(P7129="","",0)</f>
        <v>0</v>
      </c>
    </row>
    <row r="7130" spans="1:18" x14ac:dyDescent="0.3">
      <c r="A7130" t="s">
        <v>946</v>
      </c>
      <c r="B7130" s="1">
        <v>38908</v>
      </c>
      <c r="C7130" t="s">
        <v>82</v>
      </c>
      <c r="D7130" t="s">
        <v>1000</v>
      </c>
      <c r="E7130" t="s">
        <v>1001</v>
      </c>
      <c r="G7130" s="6" t="s">
        <v>88</v>
      </c>
      <c r="H7130" t="s">
        <v>85</v>
      </c>
      <c r="I7130" t="s">
        <v>45</v>
      </c>
      <c r="J7130" t="s">
        <v>93</v>
      </c>
      <c r="K7130">
        <v>6</v>
      </c>
      <c r="L7130">
        <v>90</v>
      </c>
      <c r="M7130" t="s">
        <v>702</v>
      </c>
      <c r="N7130">
        <v>90</v>
      </c>
      <c r="P7130" cm="1">
        <f t="array" ref="P7130">IF(Q7130&gt;0,INDEX(Q7130:Q19264,MATCH(TRUE,INDEX(Q7130:Q19264="",,),0)-1),"")</f>
        <v>9</v>
      </c>
      <c r="Q7130">
        <f t="shared" si="163"/>
        <v>3</v>
      </c>
      <c r="R7130">
        <f>IF(P7130="","",0)</f>
        <v>0</v>
      </c>
    </row>
    <row r="7131" spans="1:18" x14ac:dyDescent="0.3">
      <c r="A7131" t="s">
        <v>946</v>
      </c>
      <c r="B7131" s="1">
        <v>38908</v>
      </c>
      <c r="C7131" t="s">
        <v>82</v>
      </c>
      <c r="D7131" t="s">
        <v>1000</v>
      </c>
      <c r="E7131" t="s">
        <v>1001</v>
      </c>
      <c r="G7131" s="6" t="s">
        <v>88</v>
      </c>
      <c r="H7131" t="s">
        <v>67</v>
      </c>
      <c r="I7131" t="s">
        <v>45</v>
      </c>
      <c r="J7131" t="s">
        <v>93</v>
      </c>
      <c r="K7131">
        <v>1.5</v>
      </c>
      <c r="L7131">
        <v>75</v>
      </c>
      <c r="M7131" t="s">
        <v>702</v>
      </c>
      <c r="N7131">
        <v>75</v>
      </c>
      <c r="P7131" cm="1">
        <f t="array" ref="P7131">IF(Q7131&gt;0,INDEX(Q7131:Q19265,MATCH(TRUE,INDEX(Q7131:Q19265="",,),0)-1),"")</f>
        <v>9</v>
      </c>
      <c r="Q7131">
        <f t="shared" si="163"/>
        <v>3</v>
      </c>
      <c r="R7131">
        <f>IF(P7131="","",0)</f>
        <v>0</v>
      </c>
    </row>
    <row r="7132" spans="1:18" x14ac:dyDescent="0.3">
      <c r="A7132" t="s">
        <v>946</v>
      </c>
      <c r="B7132" s="1">
        <v>38908</v>
      </c>
      <c r="C7132" t="s">
        <v>82</v>
      </c>
      <c r="D7132" t="s">
        <v>1000</v>
      </c>
      <c r="E7132" t="s">
        <v>1001</v>
      </c>
      <c r="G7132" s="6" t="s">
        <v>88</v>
      </c>
      <c r="H7132" t="s">
        <v>41</v>
      </c>
      <c r="I7132" t="s">
        <v>45</v>
      </c>
      <c r="J7132" t="s">
        <v>93</v>
      </c>
      <c r="K7132">
        <v>7.8</v>
      </c>
      <c r="L7132">
        <v>151</v>
      </c>
      <c r="M7132" t="s">
        <v>702</v>
      </c>
      <c r="N7132">
        <v>151</v>
      </c>
      <c r="P7132" cm="1">
        <f t="array" ref="P7132">IF(Q7132&gt;0,INDEX(Q7132:Q19266,MATCH(TRUE,INDEX(Q7132:Q19266="",,),0)-1),"")</f>
        <v>9</v>
      </c>
      <c r="Q7132">
        <f t="shared" si="163"/>
        <v>3</v>
      </c>
      <c r="R7132">
        <f>IF(P7132="","",0)</f>
        <v>0</v>
      </c>
    </row>
    <row r="7133" spans="1:18" x14ac:dyDescent="0.3">
      <c r="A7133" t="s">
        <v>946</v>
      </c>
      <c r="B7133" s="1">
        <v>38908</v>
      </c>
      <c r="C7133" t="s">
        <v>82</v>
      </c>
      <c r="D7133" t="s">
        <v>1000</v>
      </c>
      <c r="E7133" t="s">
        <v>1001</v>
      </c>
      <c r="G7133" s="6" t="s">
        <v>88</v>
      </c>
      <c r="H7133" t="s">
        <v>96</v>
      </c>
      <c r="I7133" t="s">
        <v>21</v>
      </c>
      <c r="J7133" t="s">
        <v>73</v>
      </c>
      <c r="K7133">
        <v>15</v>
      </c>
      <c r="L7133">
        <v>6.3</v>
      </c>
      <c r="M7133" t="s">
        <v>702</v>
      </c>
      <c r="N7133">
        <v>6.3</v>
      </c>
      <c r="P7133" cm="1">
        <f t="array" ref="P7133">IF(Q7133&gt;0,INDEX(Q7133:Q19267,MATCH(TRUE,INDEX(Q7133:Q19267="",,),0)-1),"")</f>
        <v>9</v>
      </c>
      <c r="Q7133">
        <f t="shared" si="163"/>
        <v>3</v>
      </c>
      <c r="R7133">
        <f>IF(P7133="","",0)</f>
        <v>0</v>
      </c>
    </row>
    <row r="7134" spans="1:18" x14ac:dyDescent="0.3">
      <c r="A7134" t="s">
        <v>946</v>
      </c>
      <c r="B7134" s="1">
        <v>38908</v>
      </c>
      <c r="C7134" t="s">
        <v>82</v>
      </c>
      <c r="D7134" t="s">
        <v>1000</v>
      </c>
      <c r="E7134" t="s">
        <v>1001</v>
      </c>
      <c r="G7134" s="6" t="s">
        <v>88</v>
      </c>
      <c r="H7134" t="s">
        <v>229</v>
      </c>
      <c r="I7134" t="s">
        <v>21</v>
      </c>
      <c r="J7134" t="s">
        <v>73</v>
      </c>
      <c r="K7134">
        <v>4</v>
      </c>
      <c r="L7134">
        <v>15.75</v>
      </c>
      <c r="M7134" t="s">
        <v>702</v>
      </c>
      <c r="N7134">
        <v>15.75</v>
      </c>
      <c r="P7134" cm="1">
        <f t="array" ref="P7134">IF(Q7134&gt;0,INDEX(Q7134:Q19268,MATCH(TRUE,INDEX(Q7134:Q19268="",,),0)-1),"")</f>
        <v>9</v>
      </c>
      <c r="Q7134">
        <f t="shared" si="163"/>
        <v>3</v>
      </c>
      <c r="R7134">
        <f>IF(P7134="","",0)</f>
        <v>0</v>
      </c>
    </row>
    <row r="7135" spans="1:18" x14ac:dyDescent="0.3">
      <c r="A7135" t="s">
        <v>946</v>
      </c>
      <c r="B7135" s="1">
        <v>38908</v>
      </c>
      <c r="C7135" t="s">
        <v>82</v>
      </c>
      <c r="D7135" t="s">
        <v>1000</v>
      </c>
      <c r="E7135" t="s">
        <v>1001</v>
      </c>
      <c r="G7135" s="6" t="s">
        <v>88</v>
      </c>
      <c r="H7135" t="s">
        <v>200</v>
      </c>
      <c r="I7135" t="s">
        <v>21</v>
      </c>
      <c r="J7135" t="s">
        <v>73</v>
      </c>
      <c r="K7135">
        <v>2</v>
      </c>
      <c r="L7135">
        <v>12.6</v>
      </c>
      <c r="M7135" t="s">
        <v>702</v>
      </c>
      <c r="N7135">
        <v>12.6</v>
      </c>
      <c r="P7135" cm="1">
        <f t="array" ref="P7135">IF(Q7135&gt;0,INDEX(Q7135:Q19269,MATCH(TRUE,INDEX(Q7135:Q19269="",,),0)-1),"")</f>
        <v>9</v>
      </c>
      <c r="Q7135">
        <f t="shared" si="163"/>
        <v>3</v>
      </c>
      <c r="R7135">
        <f>IF(P7135="","",0)</f>
        <v>0</v>
      </c>
    </row>
    <row r="7136" spans="1:18" x14ac:dyDescent="0.3">
      <c r="A7136" t="s">
        <v>946</v>
      </c>
      <c r="B7136" s="1">
        <v>38908</v>
      </c>
      <c r="C7136" t="s">
        <v>82</v>
      </c>
      <c r="D7136" t="s">
        <v>1000</v>
      </c>
      <c r="E7136" t="s">
        <v>1001</v>
      </c>
      <c r="G7136" t="s">
        <v>19</v>
      </c>
      <c r="H7136" t="s">
        <v>87</v>
      </c>
      <c r="I7136" t="s">
        <v>45</v>
      </c>
      <c r="J7136" t="s">
        <v>93</v>
      </c>
      <c r="K7136">
        <v>35</v>
      </c>
      <c r="L7136">
        <v>52</v>
      </c>
      <c r="M7136" t="s">
        <v>951</v>
      </c>
      <c r="N7136">
        <v>72</v>
      </c>
      <c r="P7136" cm="1">
        <f t="array" ref="P7136">IF(Q7136&gt;0,INDEX(Q7136:Q19270,MATCH(TRUE,INDEX(Q7136:Q19270="",,),0)-1),"")</f>
        <v>9</v>
      </c>
      <c r="Q7136">
        <f t="shared" si="163"/>
        <v>4</v>
      </c>
      <c r="R7136">
        <f>IF(P7136="","",0)</f>
        <v>0</v>
      </c>
    </row>
    <row r="7137" spans="1:18" x14ac:dyDescent="0.3">
      <c r="A7137" t="s">
        <v>946</v>
      </c>
      <c r="B7137" s="1">
        <v>38908</v>
      </c>
      <c r="C7137" t="s">
        <v>82</v>
      </c>
      <c r="D7137" t="s">
        <v>1000</v>
      </c>
      <c r="E7137" t="s">
        <v>1001</v>
      </c>
      <c r="G7137" t="s">
        <v>19</v>
      </c>
      <c r="H7137" t="s">
        <v>85</v>
      </c>
      <c r="I7137" t="s">
        <v>21</v>
      </c>
      <c r="J7137" t="s">
        <v>73</v>
      </c>
      <c r="K7137">
        <v>109</v>
      </c>
      <c r="L7137">
        <v>14.05</v>
      </c>
      <c r="M7137" t="s">
        <v>951</v>
      </c>
      <c r="N7137">
        <v>23.15</v>
      </c>
      <c r="P7137" cm="1">
        <f t="array" ref="P7137">IF(Q7137&gt;0,INDEX(Q7137:Q19271,MATCH(TRUE,INDEX(Q7137:Q19271="",,),0)-1),"")</f>
        <v>9</v>
      </c>
      <c r="Q7137">
        <f t="shared" si="163"/>
        <v>4</v>
      </c>
      <c r="R7137">
        <f>IF(P7137="","",0)</f>
        <v>0</v>
      </c>
    </row>
    <row r="7138" spans="1:18" x14ac:dyDescent="0.3">
      <c r="A7138" t="s">
        <v>946</v>
      </c>
      <c r="B7138" s="1">
        <v>38908</v>
      </c>
      <c r="C7138" t="s">
        <v>82</v>
      </c>
      <c r="D7138" t="s">
        <v>1000</v>
      </c>
      <c r="E7138" t="s">
        <v>1001</v>
      </c>
      <c r="G7138" t="s">
        <v>19</v>
      </c>
      <c r="H7138" t="s">
        <v>87</v>
      </c>
      <c r="I7138" t="s">
        <v>21</v>
      </c>
      <c r="J7138" t="s">
        <v>73</v>
      </c>
      <c r="K7138">
        <v>606</v>
      </c>
      <c r="L7138">
        <v>16.399999999999999</v>
      </c>
      <c r="M7138" t="s">
        <v>951</v>
      </c>
      <c r="N7138">
        <v>25.5</v>
      </c>
      <c r="P7138" cm="1">
        <f t="array" ref="P7138">IF(Q7138&gt;0,INDEX(Q7138:Q19272,MATCH(TRUE,INDEX(Q7138:Q19272="",,),0)-1),"")</f>
        <v>9</v>
      </c>
      <c r="Q7138">
        <f t="shared" si="163"/>
        <v>4</v>
      </c>
      <c r="R7138">
        <f>IF(P7138="","",0)</f>
        <v>0</v>
      </c>
    </row>
    <row r="7139" spans="1:18" x14ac:dyDescent="0.3">
      <c r="A7139" t="s">
        <v>946</v>
      </c>
      <c r="B7139" s="1">
        <v>38908</v>
      </c>
      <c r="C7139" t="s">
        <v>82</v>
      </c>
      <c r="D7139" t="s">
        <v>1000</v>
      </c>
      <c r="E7139" t="s">
        <v>1001</v>
      </c>
      <c r="G7139" s="6" t="s">
        <v>88</v>
      </c>
      <c r="H7139" t="s">
        <v>85</v>
      </c>
      <c r="I7139" t="s">
        <v>45</v>
      </c>
      <c r="J7139" t="s">
        <v>93</v>
      </c>
      <c r="K7139">
        <v>6</v>
      </c>
      <c r="L7139">
        <v>90</v>
      </c>
      <c r="M7139" t="s">
        <v>951</v>
      </c>
      <c r="N7139">
        <v>90</v>
      </c>
      <c r="P7139" cm="1">
        <f t="array" ref="P7139">IF(Q7139&gt;0,INDEX(Q7139:Q19273,MATCH(TRUE,INDEX(Q7139:Q19273="",,),0)-1),"")</f>
        <v>9</v>
      </c>
      <c r="Q7139">
        <f t="shared" si="163"/>
        <v>4</v>
      </c>
      <c r="R7139">
        <f>IF(P7139="","",0)</f>
        <v>0</v>
      </c>
    </row>
    <row r="7140" spans="1:18" x14ac:dyDescent="0.3">
      <c r="A7140" t="s">
        <v>946</v>
      </c>
      <c r="B7140" s="1">
        <v>38908</v>
      </c>
      <c r="C7140" t="s">
        <v>82</v>
      </c>
      <c r="D7140" t="s">
        <v>1000</v>
      </c>
      <c r="E7140" t="s">
        <v>1001</v>
      </c>
      <c r="G7140" s="6" t="s">
        <v>88</v>
      </c>
      <c r="H7140" t="s">
        <v>67</v>
      </c>
      <c r="I7140" t="s">
        <v>45</v>
      </c>
      <c r="J7140" t="s">
        <v>93</v>
      </c>
      <c r="K7140">
        <v>1.5</v>
      </c>
      <c r="L7140">
        <v>75</v>
      </c>
      <c r="M7140" t="s">
        <v>951</v>
      </c>
      <c r="N7140">
        <v>75</v>
      </c>
      <c r="P7140" cm="1">
        <f t="array" ref="P7140">IF(Q7140&gt;0,INDEX(Q7140:Q19274,MATCH(TRUE,INDEX(Q7140:Q19274="",,),0)-1),"")</f>
        <v>9</v>
      </c>
      <c r="Q7140">
        <f t="shared" si="163"/>
        <v>4</v>
      </c>
      <c r="R7140">
        <f>IF(P7140="","",0)</f>
        <v>0</v>
      </c>
    </row>
    <row r="7141" spans="1:18" x14ac:dyDescent="0.3">
      <c r="A7141" t="s">
        <v>946</v>
      </c>
      <c r="B7141" s="1">
        <v>38908</v>
      </c>
      <c r="C7141" t="s">
        <v>82</v>
      </c>
      <c r="D7141" t="s">
        <v>1000</v>
      </c>
      <c r="E7141" t="s">
        <v>1001</v>
      </c>
      <c r="G7141" s="6" t="s">
        <v>88</v>
      </c>
      <c r="H7141" t="s">
        <v>41</v>
      </c>
      <c r="I7141" t="s">
        <v>45</v>
      </c>
      <c r="J7141" t="s">
        <v>93</v>
      </c>
      <c r="K7141">
        <v>7.8</v>
      </c>
      <c r="L7141">
        <v>151</v>
      </c>
      <c r="M7141" t="s">
        <v>951</v>
      </c>
      <c r="N7141">
        <v>151</v>
      </c>
      <c r="P7141" cm="1">
        <f t="array" ref="P7141">IF(Q7141&gt;0,INDEX(Q7141:Q19275,MATCH(TRUE,INDEX(Q7141:Q19275="",,),0)-1),"")</f>
        <v>9</v>
      </c>
      <c r="Q7141">
        <f t="shared" si="163"/>
        <v>4</v>
      </c>
      <c r="R7141">
        <f>IF(P7141="","",0)</f>
        <v>0</v>
      </c>
    </row>
    <row r="7142" spans="1:18" x14ac:dyDescent="0.3">
      <c r="A7142" t="s">
        <v>946</v>
      </c>
      <c r="B7142" s="1">
        <v>38908</v>
      </c>
      <c r="C7142" t="s">
        <v>82</v>
      </c>
      <c r="D7142" t="s">
        <v>1000</v>
      </c>
      <c r="E7142" t="s">
        <v>1001</v>
      </c>
      <c r="G7142" s="6" t="s">
        <v>88</v>
      </c>
      <c r="H7142" t="s">
        <v>96</v>
      </c>
      <c r="I7142" t="s">
        <v>21</v>
      </c>
      <c r="J7142" t="s">
        <v>73</v>
      </c>
      <c r="K7142">
        <v>15</v>
      </c>
      <c r="L7142">
        <v>6.3</v>
      </c>
      <c r="M7142" t="s">
        <v>951</v>
      </c>
      <c r="N7142">
        <v>6.3</v>
      </c>
      <c r="P7142" cm="1">
        <f t="array" ref="P7142">IF(Q7142&gt;0,INDEX(Q7142:Q19276,MATCH(TRUE,INDEX(Q7142:Q19276="",,),0)-1),"")</f>
        <v>9</v>
      </c>
      <c r="Q7142">
        <f t="shared" si="163"/>
        <v>4</v>
      </c>
      <c r="R7142">
        <f>IF(P7142="","",0)</f>
        <v>0</v>
      </c>
    </row>
    <row r="7143" spans="1:18" x14ac:dyDescent="0.3">
      <c r="A7143" t="s">
        <v>946</v>
      </c>
      <c r="B7143" s="1">
        <v>38908</v>
      </c>
      <c r="C7143" t="s">
        <v>82</v>
      </c>
      <c r="D7143" t="s">
        <v>1000</v>
      </c>
      <c r="E7143" t="s">
        <v>1001</v>
      </c>
      <c r="G7143" s="6" t="s">
        <v>88</v>
      </c>
      <c r="H7143" t="s">
        <v>229</v>
      </c>
      <c r="I7143" t="s">
        <v>21</v>
      </c>
      <c r="J7143" t="s">
        <v>73</v>
      </c>
      <c r="K7143">
        <v>4</v>
      </c>
      <c r="L7143">
        <v>15.75</v>
      </c>
      <c r="M7143" t="s">
        <v>951</v>
      </c>
      <c r="N7143">
        <v>15.75</v>
      </c>
      <c r="P7143" cm="1">
        <f t="array" ref="P7143">IF(Q7143&gt;0,INDEX(Q7143:Q19277,MATCH(TRUE,INDEX(Q7143:Q19277="",,),0)-1),"")</f>
        <v>9</v>
      </c>
      <c r="Q7143">
        <f t="shared" si="163"/>
        <v>4</v>
      </c>
      <c r="R7143">
        <f>IF(P7143="","",0)</f>
        <v>0</v>
      </c>
    </row>
    <row r="7144" spans="1:18" x14ac:dyDescent="0.3">
      <c r="A7144" t="s">
        <v>946</v>
      </c>
      <c r="B7144" s="1">
        <v>38908</v>
      </c>
      <c r="C7144" t="s">
        <v>82</v>
      </c>
      <c r="D7144" t="s">
        <v>1000</v>
      </c>
      <c r="E7144" t="s">
        <v>1001</v>
      </c>
      <c r="G7144" s="6" t="s">
        <v>88</v>
      </c>
      <c r="H7144" t="s">
        <v>200</v>
      </c>
      <c r="I7144" t="s">
        <v>21</v>
      </c>
      <c r="J7144" t="s">
        <v>73</v>
      </c>
      <c r="K7144">
        <v>2</v>
      </c>
      <c r="L7144">
        <v>12.6</v>
      </c>
      <c r="M7144" t="s">
        <v>951</v>
      </c>
      <c r="N7144">
        <v>12.6</v>
      </c>
      <c r="P7144" cm="1">
        <f t="array" ref="P7144">IF(Q7144&gt;0,INDEX(Q7144:Q19278,MATCH(TRUE,INDEX(Q7144:Q19278="",,),0)-1),"")</f>
        <v>9</v>
      </c>
      <c r="Q7144">
        <f t="shared" si="163"/>
        <v>4</v>
      </c>
      <c r="R7144">
        <f>IF(P7144="","",0)</f>
        <v>0</v>
      </c>
    </row>
    <row r="7145" spans="1:18" x14ac:dyDescent="0.3">
      <c r="A7145" t="s">
        <v>946</v>
      </c>
      <c r="B7145" s="1">
        <v>38908</v>
      </c>
      <c r="C7145" t="s">
        <v>82</v>
      </c>
      <c r="D7145" t="s">
        <v>1000</v>
      </c>
      <c r="E7145" t="s">
        <v>1001</v>
      </c>
      <c r="G7145" t="s">
        <v>19</v>
      </c>
      <c r="H7145" t="s">
        <v>87</v>
      </c>
      <c r="I7145" t="s">
        <v>45</v>
      </c>
      <c r="J7145" t="s">
        <v>93</v>
      </c>
      <c r="K7145">
        <v>35</v>
      </c>
      <c r="L7145">
        <v>52</v>
      </c>
      <c r="M7145" t="s">
        <v>117</v>
      </c>
      <c r="N7145">
        <v>52</v>
      </c>
      <c r="P7145" cm="1">
        <f t="array" ref="P7145">IF(Q7145&gt;0,INDEX(Q7145:Q19279,MATCH(TRUE,INDEX(Q7145:Q19279="",,),0)-1),"")</f>
        <v>9</v>
      </c>
      <c r="Q7145">
        <f t="shared" si="163"/>
        <v>5</v>
      </c>
      <c r="R7145">
        <f>IF(P7145="","",0)</f>
        <v>0</v>
      </c>
    </row>
    <row r="7146" spans="1:18" x14ac:dyDescent="0.3">
      <c r="A7146" t="s">
        <v>946</v>
      </c>
      <c r="B7146" s="1">
        <v>38908</v>
      </c>
      <c r="C7146" t="s">
        <v>82</v>
      </c>
      <c r="D7146" t="s">
        <v>1000</v>
      </c>
      <c r="E7146" t="s">
        <v>1001</v>
      </c>
      <c r="G7146" t="s">
        <v>19</v>
      </c>
      <c r="H7146" t="s">
        <v>85</v>
      </c>
      <c r="I7146" t="s">
        <v>21</v>
      </c>
      <c r="J7146" t="s">
        <v>73</v>
      </c>
      <c r="K7146">
        <v>109</v>
      </c>
      <c r="L7146">
        <v>14.05</v>
      </c>
      <c r="M7146" t="s">
        <v>117</v>
      </c>
      <c r="N7146">
        <v>14.05</v>
      </c>
      <c r="P7146" cm="1">
        <f t="array" ref="P7146">IF(Q7146&gt;0,INDEX(Q7146:Q19280,MATCH(TRUE,INDEX(Q7146:Q19280="",,),0)-1),"")</f>
        <v>9</v>
      </c>
      <c r="Q7146">
        <f t="shared" si="163"/>
        <v>5</v>
      </c>
      <c r="R7146">
        <f>IF(P7146="","",0)</f>
        <v>0</v>
      </c>
    </row>
    <row r="7147" spans="1:18" x14ac:dyDescent="0.3">
      <c r="A7147" t="s">
        <v>946</v>
      </c>
      <c r="B7147" s="1">
        <v>38908</v>
      </c>
      <c r="C7147" t="s">
        <v>82</v>
      </c>
      <c r="D7147" t="s">
        <v>1000</v>
      </c>
      <c r="E7147" t="s">
        <v>1001</v>
      </c>
      <c r="G7147" t="s">
        <v>19</v>
      </c>
      <c r="H7147" t="s">
        <v>87</v>
      </c>
      <c r="I7147" t="s">
        <v>21</v>
      </c>
      <c r="J7147" t="s">
        <v>73</v>
      </c>
      <c r="K7147">
        <v>606</v>
      </c>
      <c r="L7147">
        <v>16.399999999999999</v>
      </c>
      <c r="M7147" t="s">
        <v>117</v>
      </c>
      <c r="N7147">
        <v>27</v>
      </c>
      <c r="P7147" cm="1">
        <f t="array" ref="P7147">IF(Q7147&gt;0,INDEX(Q7147:Q19281,MATCH(TRUE,INDEX(Q7147:Q19281="",,),0)-1),"")</f>
        <v>9</v>
      </c>
      <c r="Q7147">
        <f t="shared" si="163"/>
        <v>5</v>
      </c>
      <c r="R7147">
        <f>IF(P7147="","",0)</f>
        <v>0</v>
      </c>
    </row>
    <row r="7148" spans="1:18" x14ac:dyDescent="0.3">
      <c r="A7148" t="s">
        <v>946</v>
      </c>
      <c r="B7148" s="1">
        <v>38908</v>
      </c>
      <c r="C7148" t="s">
        <v>82</v>
      </c>
      <c r="D7148" t="s">
        <v>1000</v>
      </c>
      <c r="E7148" t="s">
        <v>1001</v>
      </c>
      <c r="G7148" s="6" t="s">
        <v>88</v>
      </c>
      <c r="H7148" t="s">
        <v>85</v>
      </c>
      <c r="I7148" t="s">
        <v>45</v>
      </c>
      <c r="J7148" t="s">
        <v>93</v>
      </c>
      <c r="K7148">
        <v>6</v>
      </c>
      <c r="L7148">
        <v>90</v>
      </c>
      <c r="M7148" t="s">
        <v>117</v>
      </c>
      <c r="N7148">
        <v>90</v>
      </c>
      <c r="P7148" cm="1">
        <f t="array" ref="P7148">IF(Q7148&gt;0,INDEX(Q7148:Q19282,MATCH(TRUE,INDEX(Q7148:Q19282="",,),0)-1),"")</f>
        <v>9</v>
      </c>
      <c r="Q7148">
        <f t="shared" si="163"/>
        <v>5</v>
      </c>
      <c r="R7148">
        <f>IF(P7148="","",0)</f>
        <v>0</v>
      </c>
    </row>
    <row r="7149" spans="1:18" x14ac:dyDescent="0.3">
      <c r="A7149" t="s">
        <v>946</v>
      </c>
      <c r="B7149" s="1">
        <v>38908</v>
      </c>
      <c r="C7149" t="s">
        <v>82</v>
      </c>
      <c r="D7149" t="s">
        <v>1000</v>
      </c>
      <c r="E7149" t="s">
        <v>1001</v>
      </c>
      <c r="G7149" s="6" t="s">
        <v>88</v>
      </c>
      <c r="H7149" t="s">
        <v>67</v>
      </c>
      <c r="I7149" t="s">
        <v>45</v>
      </c>
      <c r="J7149" t="s">
        <v>93</v>
      </c>
      <c r="K7149">
        <v>1.5</v>
      </c>
      <c r="L7149">
        <v>75</v>
      </c>
      <c r="M7149" t="s">
        <v>117</v>
      </c>
      <c r="N7149">
        <v>75</v>
      </c>
      <c r="P7149" cm="1">
        <f t="array" ref="P7149">IF(Q7149&gt;0,INDEX(Q7149:Q19283,MATCH(TRUE,INDEX(Q7149:Q19283="",,),0)-1),"")</f>
        <v>9</v>
      </c>
      <c r="Q7149">
        <f t="shared" si="163"/>
        <v>5</v>
      </c>
      <c r="R7149">
        <f>IF(P7149="","",0)</f>
        <v>0</v>
      </c>
    </row>
    <row r="7150" spans="1:18" x14ac:dyDescent="0.3">
      <c r="A7150" t="s">
        <v>946</v>
      </c>
      <c r="B7150" s="1">
        <v>38908</v>
      </c>
      <c r="C7150" t="s">
        <v>82</v>
      </c>
      <c r="D7150" t="s">
        <v>1000</v>
      </c>
      <c r="E7150" t="s">
        <v>1001</v>
      </c>
      <c r="G7150" s="6" t="s">
        <v>88</v>
      </c>
      <c r="H7150" t="s">
        <v>41</v>
      </c>
      <c r="I7150" t="s">
        <v>45</v>
      </c>
      <c r="J7150" t="s">
        <v>93</v>
      </c>
      <c r="K7150">
        <v>7.8</v>
      </c>
      <c r="L7150">
        <v>151</v>
      </c>
      <c r="M7150" t="s">
        <v>117</v>
      </c>
      <c r="N7150">
        <v>151</v>
      </c>
      <c r="P7150" cm="1">
        <f t="array" ref="P7150">IF(Q7150&gt;0,INDEX(Q7150:Q19284,MATCH(TRUE,INDEX(Q7150:Q19284="",,),0)-1),"")</f>
        <v>9</v>
      </c>
      <c r="Q7150">
        <f t="shared" si="163"/>
        <v>5</v>
      </c>
      <c r="R7150">
        <f>IF(P7150="","",0)</f>
        <v>0</v>
      </c>
    </row>
    <row r="7151" spans="1:18" x14ac:dyDescent="0.3">
      <c r="A7151" t="s">
        <v>946</v>
      </c>
      <c r="B7151" s="1">
        <v>38908</v>
      </c>
      <c r="C7151" t="s">
        <v>82</v>
      </c>
      <c r="D7151" t="s">
        <v>1000</v>
      </c>
      <c r="E7151" t="s">
        <v>1001</v>
      </c>
      <c r="G7151" s="6" t="s">
        <v>88</v>
      </c>
      <c r="H7151" t="s">
        <v>96</v>
      </c>
      <c r="I7151" t="s">
        <v>21</v>
      </c>
      <c r="J7151" t="s">
        <v>73</v>
      </c>
      <c r="K7151">
        <v>15</v>
      </c>
      <c r="L7151">
        <v>6.3</v>
      </c>
      <c r="M7151" t="s">
        <v>117</v>
      </c>
      <c r="N7151">
        <v>6.3</v>
      </c>
      <c r="P7151" cm="1">
        <f t="array" ref="P7151">IF(Q7151&gt;0,INDEX(Q7151:Q19285,MATCH(TRUE,INDEX(Q7151:Q19285="",,),0)-1),"")</f>
        <v>9</v>
      </c>
      <c r="Q7151">
        <f t="shared" si="163"/>
        <v>5</v>
      </c>
      <c r="R7151">
        <f>IF(P7151="","",0)</f>
        <v>0</v>
      </c>
    </row>
    <row r="7152" spans="1:18" x14ac:dyDescent="0.3">
      <c r="A7152" t="s">
        <v>946</v>
      </c>
      <c r="B7152" s="1">
        <v>38908</v>
      </c>
      <c r="C7152" t="s">
        <v>82</v>
      </c>
      <c r="D7152" t="s">
        <v>1000</v>
      </c>
      <c r="E7152" t="s">
        <v>1001</v>
      </c>
      <c r="G7152" s="6" t="s">
        <v>88</v>
      </c>
      <c r="H7152" t="s">
        <v>229</v>
      </c>
      <c r="I7152" t="s">
        <v>21</v>
      </c>
      <c r="J7152" t="s">
        <v>73</v>
      </c>
      <c r="K7152">
        <v>4</v>
      </c>
      <c r="L7152">
        <v>15.75</v>
      </c>
      <c r="M7152" t="s">
        <v>117</v>
      </c>
      <c r="N7152">
        <v>15.75</v>
      </c>
      <c r="P7152" cm="1">
        <f t="array" ref="P7152">IF(Q7152&gt;0,INDEX(Q7152:Q19286,MATCH(TRUE,INDEX(Q7152:Q19286="",,),0)-1),"")</f>
        <v>9</v>
      </c>
      <c r="Q7152">
        <f t="shared" si="163"/>
        <v>5</v>
      </c>
      <c r="R7152">
        <f>IF(P7152="","",0)</f>
        <v>0</v>
      </c>
    </row>
    <row r="7153" spans="1:18" x14ac:dyDescent="0.3">
      <c r="A7153" t="s">
        <v>946</v>
      </c>
      <c r="B7153" s="1">
        <v>38908</v>
      </c>
      <c r="C7153" t="s">
        <v>82</v>
      </c>
      <c r="D7153" t="s">
        <v>1000</v>
      </c>
      <c r="E7153" t="s">
        <v>1001</v>
      </c>
      <c r="G7153" s="6" t="s">
        <v>88</v>
      </c>
      <c r="H7153" t="s">
        <v>200</v>
      </c>
      <c r="I7153" t="s">
        <v>21</v>
      </c>
      <c r="J7153" t="s">
        <v>73</v>
      </c>
      <c r="K7153">
        <v>2</v>
      </c>
      <c r="L7153">
        <v>12.6</v>
      </c>
      <c r="M7153" t="s">
        <v>117</v>
      </c>
      <c r="N7153">
        <v>12.6</v>
      </c>
      <c r="P7153" cm="1">
        <f t="array" ref="P7153">IF(Q7153&gt;0,INDEX(Q7153:Q19287,MATCH(TRUE,INDEX(Q7153:Q19287="",,),0)-1),"")</f>
        <v>9</v>
      </c>
      <c r="Q7153">
        <f t="shared" si="163"/>
        <v>5</v>
      </c>
      <c r="R7153">
        <f>IF(P7153="","",0)</f>
        <v>0</v>
      </c>
    </row>
    <row r="7154" spans="1:18" x14ac:dyDescent="0.3">
      <c r="A7154" t="s">
        <v>946</v>
      </c>
      <c r="B7154" s="1">
        <v>38908</v>
      </c>
      <c r="C7154" t="s">
        <v>82</v>
      </c>
      <c r="D7154" t="s">
        <v>1000</v>
      </c>
      <c r="E7154" t="s">
        <v>1001</v>
      </c>
      <c r="G7154" t="s">
        <v>19</v>
      </c>
      <c r="H7154" t="s">
        <v>87</v>
      </c>
      <c r="I7154" t="s">
        <v>45</v>
      </c>
      <c r="J7154" t="s">
        <v>93</v>
      </c>
      <c r="K7154">
        <v>35</v>
      </c>
      <c r="L7154">
        <v>52</v>
      </c>
      <c r="M7154" t="s">
        <v>995</v>
      </c>
      <c r="N7154">
        <v>52</v>
      </c>
      <c r="P7154" cm="1">
        <f t="array" ref="P7154">IF(Q7154&gt;0,INDEX(Q7154:Q19288,MATCH(TRUE,INDEX(Q7154:Q19288="",,),0)-1),"")</f>
        <v>9</v>
      </c>
      <c r="Q7154">
        <f t="shared" si="163"/>
        <v>6</v>
      </c>
      <c r="R7154">
        <f>IF(P7154="","",0)</f>
        <v>0</v>
      </c>
    </row>
    <row r="7155" spans="1:18" x14ac:dyDescent="0.3">
      <c r="A7155" t="s">
        <v>946</v>
      </c>
      <c r="B7155" s="1">
        <v>38908</v>
      </c>
      <c r="C7155" t="s">
        <v>82</v>
      </c>
      <c r="D7155" t="s">
        <v>1000</v>
      </c>
      <c r="E7155" t="s">
        <v>1001</v>
      </c>
      <c r="G7155" t="s">
        <v>19</v>
      </c>
      <c r="H7155" t="s">
        <v>85</v>
      </c>
      <c r="I7155" t="s">
        <v>21</v>
      </c>
      <c r="J7155" t="s">
        <v>73</v>
      </c>
      <c r="K7155">
        <v>109</v>
      </c>
      <c r="L7155">
        <v>14.05</v>
      </c>
      <c r="M7155" t="s">
        <v>995</v>
      </c>
      <c r="N7155">
        <v>17.05</v>
      </c>
      <c r="P7155" cm="1">
        <f t="array" ref="P7155">IF(Q7155&gt;0,INDEX(Q7155:Q19289,MATCH(TRUE,INDEX(Q7155:Q19289="",,),0)-1),"")</f>
        <v>9</v>
      </c>
      <c r="Q7155">
        <f t="shared" si="163"/>
        <v>6</v>
      </c>
      <c r="R7155">
        <f>IF(P7155="","",0)</f>
        <v>0</v>
      </c>
    </row>
    <row r="7156" spans="1:18" x14ac:dyDescent="0.3">
      <c r="A7156" t="s">
        <v>946</v>
      </c>
      <c r="B7156" s="1">
        <v>38908</v>
      </c>
      <c r="C7156" t="s">
        <v>82</v>
      </c>
      <c r="D7156" t="s">
        <v>1000</v>
      </c>
      <c r="E7156" t="s">
        <v>1001</v>
      </c>
      <c r="G7156" t="s">
        <v>19</v>
      </c>
      <c r="H7156" t="s">
        <v>87</v>
      </c>
      <c r="I7156" t="s">
        <v>21</v>
      </c>
      <c r="J7156" t="s">
        <v>73</v>
      </c>
      <c r="K7156">
        <v>606</v>
      </c>
      <c r="L7156">
        <v>16.399999999999999</v>
      </c>
      <c r="M7156" t="s">
        <v>995</v>
      </c>
      <c r="N7156">
        <v>23.56</v>
      </c>
      <c r="P7156" cm="1">
        <f t="array" ref="P7156">IF(Q7156&gt;0,INDEX(Q7156:Q19290,MATCH(TRUE,INDEX(Q7156:Q19290="",,),0)-1),"")</f>
        <v>9</v>
      </c>
      <c r="Q7156">
        <f t="shared" si="163"/>
        <v>6</v>
      </c>
      <c r="R7156">
        <f>IF(P7156="","",0)</f>
        <v>0</v>
      </c>
    </row>
    <row r="7157" spans="1:18" x14ac:dyDescent="0.3">
      <c r="A7157" t="s">
        <v>946</v>
      </c>
      <c r="B7157" s="1">
        <v>38908</v>
      </c>
      <c r="C7157" t="s">
        <v>82</v>
      </c>
      <c r="D7157" t="s">
        <v>1000</v>
      </c>
      <c r="E7157" t="s">
        <v>1001</v>
      </c>
      <c r="G7157" s="6" t="s">
        <v>88</v>
      </c>
      <c r="H7157" t="s">
        <v>85</v>
      </c>
      <c r="I7157" t="s">
        <v>45</v>
      </c>
      <c r="J7157" t="s">
        <v>93</v>
      </c>
      <c r="K7157">
        <v>6</v>
      </c>
      <c r="L7157">
        <v>90</v>
      </c>
      <c r="M7157" t="s">
        <v>995</v>
      </c>
      <c r="N7157">
        <v>90</v>
      </c>
      <c r="P7157" cm="1">
        <f t="array" ref="P7157">IF(Q7157&gt;0,INDEX(Q7157:Q19291,MATCH(TRUE,INDEX(Q7157:Q19291="",,),0)-1),"")</f>
        <v>9</v>
      </c>
      <c r="Q7157">
        <f t="shared" si="163"/>
        <v>6</v>
      </c>
      <c r="R7157">
        <f>IF(P7157="","",0)</f>
        <v>0</v>
      </c>
    </row>
    <row r="7158" spans="1:18" x14ac:dyDescent="0.3">
      <c r="A7158" t="s">
        <v>946</v>
      </c>
      <c r="B7158" s="1">
        <v>38908</v>
      </c>
      <c r="C7158" t="s">
        <v>82</v>
      </c>
      <c r="D7158" t="s">
        <v>1000</v>
      </c>
      <c r="E7158" t="s">
        <v>1001</v>
      </c>
      <c r="G7158" s="6" t="s">
        <v>88</v>
      </c>
      <c r="H7158" t="s">
        <v>67</v>
      </c>
      <c r="I7158" t="s">
        <v>45</v>
      </c>
      <c r="J7158" t="s">
        <v>93</v>
      </c>
      <c r="K7158">
        <v>1.5</v>
      </c>
      <c r="L7158">
        <v>75</v>
      </c>
      <c r="M7158" t="s">
        <v>995</v>
      </c>
      <c r="N7158">
        <v>75</v>
      </c>
      <c r="P7158" cm="1">
        <f t="array" ref="P7158">IF(Q7158&gt;0,INDEX(Q7158:Q19292,MATCH(TRUE,INDEX(Q7158:Q19292="",,),0)-1),"")</f>
        <v>9</v>
      </c>
      <c r="Q7158">
        <f t="shared" si="163"/>
        <v>6</v>
      </c>
      <c r="R7158">
        <f>IF(P7158="","",0)</f>
        <v>0</v>
      </c>
    </row>
    <row r="7159" spans="1:18" x14ac:dyDescent="0.3">
      <c r="A7159" t="s">
        <v>946</v>
      </c>
      <c r="B7159" s="1">
        <v>38908</v>
      </c>
      <c r="C7159" t="s">
        <v>82</v>
      </c>
      <c r="D7159" t="s">
        <v>1000</v>
      </c>
      <c r="E7159" t="s">
        <v>1001</v>
      </c>
      <c r="G7159" s="6" t="s">
        <v>88</v>
      </c>
      <c r="H7159" t="s">
        <v>41</v>
      </c>
      <c r="I7159" t="s">
        <v>45</v>
      </c>
      <c r="J7159" t="s">
        <v>93</v>
      </c>
      <c r="K7159">
        <v>7.8</v>
      </c>
      <c r="L7159">
        <v>151</v>
      </c>
      <c r="M7159" t="s">
        <v>995</v>
      </c>
      <c r="N7159">
        <v>151</v>
      </c>
      <c r="P7159" cm="1">
        <f t="array" ref="P7159">IF(Q7159&gt;0,INDEX(Q7159:Q19293,MATCH(TRUE,INDEX(Q7159:Q19293="",,),0)-1),"")</f>
        <v>9</v>
      </c>
      <c r="Q7159">
        <f t="shared" si="163"/>
        <v>6</v>
      </c>
      <c r="R7159">
        <f>IF(P7159="","",0)</f>
        <v>0</v>
      </c>
    </row>
    <row r="7160" spans="1:18" x14ac:dyDescent="0.3">
      <c r="A7160" t="s">
        <v>946</v>
      </c>
      <c r="B7160" s="1">
        <v>38908</v>
      </c>
      <c r="C7160" t="s">
        <v>82</v>
      </c>
      <c r="D7160" t="s">
        <v>1000</v>
      </c>
      <c r="E7160" t="s">
        <v>1001</v>
      </c>
      <c r="G7160" s="6" t="s">
        <v>88</v>
      </c>
      <c r="H7160" t="s">
        <v>96</v>
      </c>
      <c r="I7160" t="s">
        <v>21</v>
      </c>
      <c r="J7160" t="s">
        <v>73</v>
      </c>
      <c r="K7160">
        <v>15</v>
      </c>
      <c r="L7160">
        <v>6.3</v>
      </c>
      <c r="M7160" t="s">
        <v>995</v>
      </c>
      <c r="N7160">
        <v>6.3</v>
      </c>
      <c r="P7160" cm="1">
        <f t="array" ref="P7160">IF(Q7160&gt;0,INDEX(Q7160:Q19294,MATCH(TRUE,INDEX(Q7160:Q19294="",,),0)-1),"")</f>
        <v>9</v>
      </c>
      <c r="Q7160">
        <f t="shared" si="163"/>
        <v>6</v>
      </c>
      <c r="R7160">
        <f>IF(P7160="","",0)</f>
        <v>0</v>
      </c>
    </row>
    <row r="7161" spans="1:18" x14ac:dyDescent="0.3">
      <c r="A7161" t="s">
        <v>946</v>
      </c>
      <c r="B7161" s="1">
        <v>38908</v>
      </c>
      <c r="C7161" t="s">
        <v>82</v>
      </c>
      <c r="D7161" t="s">
        <v>1000</v>
      </c>
      <c r="E7161" t="s">
        <v>1001</v>
      </c>
      <c r="G7161" s="6" t="s">
        <v>88</v>
      </c>
      <c r="H7161" t="s">
        <v>229</v>
      </c>
      <c r="I7161" t="s">
        <v>21</v>
      </c>
      <c r="J7161" t="s">
        <v>73</v>
      </c>
      <c r="K7161">
        <v>4</v>
      </c>
      <c r="L7161">
        <v>15.75</v>
      </c>
      <c r="M7161" t="s">
        <v>995</v>
      </c>
      <c r="N7161">
        <v>15.75</v>
      </c>
      <c r="P7161" cm="1">
        <f t="array" ref="P7161">IF(Q7161&gt;0,INDEX(Q7161:Q19295,MATCH(TRUE,INDEX(Q7161:Q19295="",,),0)-1),"")</f>
        <v>9</v>
      </c>
      <c r="Q7161">
        <f t="shared" si="163"/>
        <v>6</v>
      </c>
      <c r="R7161">
        <f>IF(P7161="","",0)</f>
        <v>0</v>
      </c>
    </row>
    <row r="7162" spans="1:18" x14ac:dyDescent="0.3">
      <c r="A7162" t="s">
        <v>946</v>
      </c>
      <c r="B7162" s="1">
        <v>38908</v>
      </c>
      <c r="C7162" t="s">
        <v>82</v>
      </c>
      <c r="D7162" t="s">
        <v>1000</v>
      </c>
      <c r="E7162" t="s">
        <v>1001</v>
      </c>
      <c r="G7162" s="6" t="s">
        <v>88</v>
      </c>
      <c r="H7162" t="s">
        <v>200</v>
      </c>
      <c r="I7162" t="s">
        <v>21</v>
      </c>
      <c r="J7162" t="s">
        <v>73</v>
      </c>
      <c r="K7162">
        <v>2</v>
      </c>
      <c r="L7162">
        <v>12.6</v>
      </c>
      <c r="M7162" t="s">
        <v>995</v>
      </c>
      <c r="N7162">
        <v>12.6</v>
      </c>
      <c r="P7162" cm="1">
        <f t="array" ref="P7162">IF(Q7162&gt;0,INDEX(Q7162:Q19296,MATCH(TRUE,INDEX(Q7162:Q19296="",,),0)-1),"")</f>
        <v>9</v>
      </c>
      <c r="Q7162">
        <f t="shared" si="163"/>
        <v>6</v>
      </c>
      <c r="R7162">
        <f>IF(P7162="","",0)</f>
        <v>0</v>
      </c>
    </row>
    <row r="7163" spans="1:18" x14ac:dyDescent="0.3">
      <c r="A7163" t="s">
        <v>946</v>
      </c>
      <c r="B7163" s="1">
        <v>38908</v>
      </c>
      <c r="C7163" t="s">
        <v>82</v>
      </c>
      <c r="D7163" t="s">
        <v>1000</v>
      </c>
      <c r="E7163" t="s">
        <v>1001</v>
      </c>
      <c r="G7163" t="s">
        <v>19</v>
      </c>
      <c r="H7163" t="s">
        <v>87</v>
      </c>
      <c r="I7163" t="s">
        <v>45</v>
      </c>
      <c r="J7163" t="s">
        <v>93</v>
      </c>
      <c r="K7163">
        <v>35</v>
      </c>
      <c r="L7163">
        <v>52</v>
      </c>
      <c r="M7163" t="s">
        <v>952</v>
      </c>
      <c r="N7163">
        <v>52</v>
      </c>
      <c r="P7163" cm="1">
        <f t="array" ref="P7163">IF(Q7163&gt;0,INDEX(Q7163:Q19297,MATCH(TRUE,INDEX(Q7163:Q19297="",,),0)-1),"")</f>
        <v>9</v>
      </c>
      <c r="Q7163">
        <f t="shared" si="163"/>
        <v>7</v>
      </c>
      <c r="R7163">
        <f>IF(P7163="","",0)</f>
        <v>0</v>
      </c>
    </row>
    <row r="7164" spans="1:18" x14ac:dyDescent="0.3">
      <c r="A7164" t="s">
        <v>946</v>
      </c>
      <c r="B7164" s="1">
        <v>38908</v>
      </c>
      <c r="C7164" t="s">
        <v>82</v>
      </c>
      <c r="D7164" t="s">
        <v>1000</v>
      </c>
      <c r="E7164" t="s">
        <v>1001</v>
      </c>
      <c r="G7164" t="s">
        <v>19</v>
      </c>
      <c r="H7164" t="s">
        <v>85</v>
      </c>
      <c r="I7164" t="s">
        <v>21</v>
      </c>
      <c r="J7164" t="s">
        <v>73</v>
      </c>
      <c r="K7164">
        <v>109</v>
      </c>
      <c r="L7164">
        <v>14.05</v>
      </c>
      <c r="M7164" t="s">
        <v>952</v>
      </c>
      <c r="N7164">
        <v>17.5</v>
      </c>
      <c r="P7164" cm="1">
        <f t="array" ref="P7164">IF(Q7164&gt;0,INDEX(Q7164:Q19298,MATCH(TRUE,INDEX(Q7164:Q19298="",,),0)-1),"")</f>
        <v>9</v>
      </c>
      <c r="Q7164">
        <f t="shared" si="163"/>
        <v>7</v>
      </c>
      <c r="R7164">
        <f>IF(P7164="","",0)</f>
        <v>0</v>
      </c>
    </row>
    <row r="7165" spans="1:18" x14ac:dyDescent="0.3">
      <c r="A7165" t="s">
        <v>946</v>
      </c>
      <c r="B7165" s="1">
        <v>38908</v>
      </c>
      <c r="C7165" t="s">
        <v>82</v>
      </c>
      <c r="D7165" t="s">
        <v>1000</v>
      </c>
      <c r="E7165" t="s">
        <v>1001</v>
      </c>
      <c r="G7165" t="s">
        <v>19</v>
      </c>
      <c r="H7165" t="s">
        <v>87</v>
      </c>
      <c r="I7165" t="s">
        <v>21</v>
      </c>
      <c r="J7165" t="s">
        <v>73</v>
      </c>
      <c r="K7165">
        <v>606</v>
      </c>
      <c r="L7165">
        <v>16.399999999999999</v>
      </c>
      <c r="M7165" t="s">
        <v>952</v>
      </c>
      <c r="N7165">
        <v>18.5</v>
      </c>
      <c r="P7165" cm="1">
        <f t="array" ref="P7165">IF(Q7165&gt;0,INDEX(Q7165:Q19299,MATCH(TRUE,INDEX(Q7165:Q19299="",,),0)-1),"")</f>
        <v>9</v>
      </c>
      <c r="Q7165">
        <f t="shared" si="163"/>
        <v>7</v>
      </c>
      <c r="R7165">
        <f>IF(P7165="","",0)</f>
        <v>0</v>
      </c>
    </row>
    <row r="7166" spans="1:18" x14ac:dyDescent="0.3">
      <c r="A7166" t="s">
        <v>946</v>
      </c>
      <c r="B7166" s="1">
        <v>38908</v>
      </c>
      <c r="C7166" t="s">
        <v>82</v>
      </c>
      <c r="D7166" t="s">
        <v>1000</v>
      </c>
      <c r="E7166" t="s">
        <v>1001</v>
      </c>
      <c r="G7166" s="6" t="s">
        <v>88</v>
      </c>
      <c r="H7166" t="s">
        <v>85</v>
      </c>
      <c r="I7166" t="s">
        <v>45</v>
      </c>
      <c r="J7166" t="s">
        <v>93</v>
      </c>
      <c r="K7166">
        <v>6</v>
      </c>
      <c r="L7166">
        <v>90</v>
      </c>
      <c r="M7166" t="s">
        <v>952</v>
      </c>
      <c r="N7166">
        <v>90</v>
      </c>
      <c r="P7166" cm="1">
        <f t="array" ref="P7166">IF(Q7166&gt;0,INDEX(Q7166:Q19300,MATCH(TRUE,INDEX(Q7166:Q19300="",,),0)-1),"")</f>
        <v>9</v>
      </c>
      <c r="Q7166">
        <f t="shared" si="163"/>
        <v>7</v>
      </c>
      <c r="R7166">
        <f>IF(P7166="","",0)</f>
        <v>0</v>
      </c>
    </row>
    <row r="7167" spans="1:18" x14ac:dyDescent="0.3">
      <c r="A7167" t="s">
        <v>946</v>
      </c>
      <c r="B7167" s="1">
        <v>38908</v>
      </c>
      <c r="C7167" t="s">
        <v>82</v>
      </c>
      <c r="D7167" t="s">
        <v>1000</v>
      </c>
      <c r="E7167" t="s">
        <v>1001</v>
      </c>
      <c r="G7167" s="6" t="s">
        <v>88</v>
      </c>
      <c r="H7167" t="s">
        <v>67</v>
      </c>
      <c r="I7167" t="s">
        <v>45</v>
      </c>
      <c r="J7167" t="s">
        <v>93</v>
      </c>
      <c r="K7167">
        <v>1.5</v>
      </c>
      <c r="L7167">
        <v>75</v>
      </c>
      <c r="M7167" t="s">
        <v>952</v>
      </c>
      <c r="N7167">
        <v>75</v>
      </c>
      <c r="P7167" cm="1">
        <f t="array" ref="P7167">IF(Q7167&gt;0,INDEX(Q7167:Q19301,MATCH(TRUE,INDEX(Q7167:Q19301="",,),0)-1),"")</f>
        <v>9</v>
      </c>
      <c r="Q7167">
        <f t="shared" si="163"/>
        <v>7</v>
      </c>
      <c r="R7167">
        <f>IF(P7167="","",0)</f>
        <v>0</v>
      </c>
    </row>
    <row r="7168" spans="1:18" x14ac:dyDescent="0.3">
      <c r="A7168" t="s">
        <v>946</v>
      </c>
      <c r="B7168" s="1">
        <v>38908</v>
      </c>
      <c r="C7168" t="s">
        <v>82</v>
      </c>
      <c r="D7168" t="s">
        <v>1000</v>
      </c>
      <c r="E7168" t="s">
        <v>1001</v>
      </c>
      <c r="G7168" s="6" t="s">
        <v>88</v>
      </c>
      <c r="H7168" t="s">
        <v>41</v>
      </c>
      <c r="I7168" t="s">
        <v>45</v>
      </c>
      <c r="J7168" t="s">
        <v>93</v>
      </c>
      <c r="K7168">
        <v>7.8</v>
      </c>
      <c r="L7168">
        <v>151</v>
      </c>
      <c r="M7168" t="s">
        <v>952</v>
      </c>
      <c r="N7168">
        <v>151</v>
      </c>
      <c r="P7168" cm="1">
        <f t="array" ref="P7168">IF(Q7168&gt;0,INDEX(Q7168:Q19302,MATCH(TRUE,INDEX(Q7168:Q19302="",,),0)-1),"")</f>
        <v>9</v>
      </c>
      <c r="Q7168">
        <f t="shared" si="163"/>
        <v>7</v>
      </c>
      <c r="R7168">
        <f>IF(P7168="","",0)</f>
        <v>0</v>
      </c>
    </row>
    <row r="7169" spans="1:18" x14ac:dyDescent="0.3">
      <c r="A7169" t="s">
        <v>946</v>
      </c>
      <c r="B7169" s="1">
        <v>38908</v>
      </c>
      <c r="C7169" t="s">
        <v>82</v>
      </c>
      <c r="D7169" t="s">
        <v>1000</v>
      </c>
      <c r="E7169" t="s">
        <v>1001</v>
      </c>
      <c r="G7169" s="6" t="s">
        <v>88</v>
      </c>
      <c r="H7169" t="s">
        <v>96</v>
      </c>
      <c r="I7169" t="s">
        <v>21</v>
      </c>
      <c r="J7169" t="s">
        <v>73</v>
      </c>
      <c r="K7169">
        <v>15</v>
      </c>
      <c r="L7169">
        <v>6.3</v>
      </c>
      <c r="M7169" t="s">
        <v>952</v>
      </c>
      <c r="N7169">
        <v>6.3</v>
      </c>
      <c r="P7169" cm="1">
        <f t="array" ref="P7169">IF(Q7169&gt;0,INDEX(Q7169:Q19303,MATCH(TRUE,INDEX(Q7169:Q19303="",,),0)-1),"")</f>
        <v>9</v>
      </c>
      <c r="Q7169">
        <f t="shared" si="163"/>
        <v>7</v>
      </c>
      <c r="R7169">
        <f>IF(P7169="","",0)</f>
        <v>0</v>
      </c>
    </row>
    <row r="7170" spans="1:18" x14ac:dyDescent="0.3">
      <c r="A7170" t="s">
        <v>946</v>
      </c>
      <c r="B7170" s="1">
        <v>38908</v>
      </c>
      <c r="C7170" t="s">
        <v>82</v>
      </c>
      <c r="D7170" t="s">
        <v>1000</v>
      </c>
      <c r="E7170" t="s">
        <v>1001</v>
      </c>
      <c r="G7170" s="6" t="s">
        <v>88</v>
      </c>
      <c r="H7170" t="s">
        <v>229</v>
      </c>
      <c r="I7170" t="s">
        <v>21</v>
      </c>
      <c r="J7170" t="s">
        <v>73</v>
      </c>
      <c r="K7170">
        <v>4</v>
      </c>
      <c r="L7170">
        <v>15.75</v>
      </c>
      <c r="M7170" t="s">
        <v>952</v>
      </c>
      <c r="N7170">
        <v>15.75</v>
      </c>
      <c r="P7170" cm="1">
        <f t="array" ref="P7170">IF(Q7170&gt;0,INDEX(Q7170:Q19304,MATCH(TRUE,INDEX(Q7170:Q19304="",,),0)-1),"")</f>
        <v>9</v>
      </c>
      <c r="Q7170">
        <f t="shared" si="163"/>
        <v>7</v>
      </c>
      <c r="R7170">
        <f>IF(P7170="","",0)</f>
        <v>0</v>
      </c>
    </row>
    <row r="7171" spans="1:18" x14ac:dyDescent="0.3">
      <c r="A7171" t="s">
        <v>946</v>
      </c>
      <c r="B7171" s="1">
        <v>38908</v>
      </c>
      <c r="C7171" t="s">
        <v>82</v>
      </c>
      <c r="D7171" t="s">
        <v>1000</v>
      </c>
      <c r="E7171" t="s">
        <v>1001</v>
      </c>
      <c r="G7171" s="6" t="s">
        <v>88</v>
      </c>
      <c r="H7171" t="s">
        <v>200</v>
      </c>
      <c r="I7171" t="s">
        <v>21</v>
      </c>
      <c r="J7171" t="s">
        <v>73</v>
      </c>
      <c r="K7171">
        <v>2</v>
      </c>
      <c r="L7171">
        <v>12.6</v>
      </c>
      <c r="M7171" t="s">
        <v>952</v>
      </c>
      <c r="N7171">
        <v>12.6</v>
      </c>
      <c r="P7171" cm="1">
        <f t="array" ref="P7171">IF(Q7171&gt;0,INDEX(Q7171:Q19305,MATCH(TRUE,INDEX(Q7171:Q19305="",,),0)-1),"")</f>
        <v>9</v>
      </c>
      <c r="Q7171">
        <f t="shared" si="163"/>
        <v>7</v>
      </c>
      <c r="R7171">
        <f>IF(P7171="","",0)</f>
        <v>0</v>
      </c>
    </row>
    <row r="7172" spans="1:18" x14ac:dyDescent="0.3">
      <c r="A7172" t="s">
        <v>946</v>
      </c>
      <c r="B7172" s="1">
        <v>38908</v>
      </c>
      <c r="C7172" t="s">
        <v>82</v>
      </c>
      <c r="D7172" t="s">
        <v>1000</v>
      </c>
      <c r="E7172" t="s">
        <v>1001</v>
      </c>
      <c r="G7172" t="s">
        <v>19</v>
      </c>
      <c r="H7172" t="s">
        <v>87</v>
      </c>
      <c r="I7172" t="s">
        <v>45</v>
      </c>
      <c r="J7172" t="s">
        <v>93</v>
      </c>
      <c r="K7172">
        <v>35</v>
      </c>
      <c r="L7172">
        <v>52</v>
      </c>
      <c r="M7172" t="s">
        <v>982</v>
      </c>
      <c r="N7172">
        <v>61</v>
      </c>
      <c r="P7172" cm="1">
        <f t="array" ref="P7172">IF(Q7172&gt;0,INDEX(Q7172:Q19306,MATCH(TRUE,INDEX(Q7172:Q19306="",,),0)-1),"")</f>
        <v>9</v>
      </c>
      <c r="Q7172">
        <f t="shared" si="163"/>
        <v>8</v>
      </c>
      <c r="R7172">
        <f>IF(P7172="","",0)</f>
        <v>0</v>
      </c>
    </row>
    <row r="7173" spans="1:18" x14ac:dyDescent="0.3">
      <c r="A7173" t="s">
        <v>946</v>
      </c>
      <c r="B7173" s="1">
        <v>38908</v>
      </c>
      <c r="C7173" t="s">
        <v>82</v>
      </c>
      <c r="D7173" t="s">
        <v>1000</v>
      </c>
      <c r="E7173" t="s">
        <v>1001</v>
      </c>
      <c r="G7173" t="s">
        <v>19</v>
      </c>
      <c r="H7173" t="s">
        <v>85</v>
      </c>
      <c r="I7173" t="s">
        <v>21</v>
      </c>
      <c r="J7173" t="s">
        <v>73</v>
      </c>
      <c r="K7173">
        <v>109</v>
      </c>
      <c r="L7173">
        <v>14.05</v>
      </c>
      <c r="M7173" t="s">
        <v>982</v>
      </c>
      <c r="N7173">
        <v>15.75</v>
      </c>
      <c r="P7173" cm="1">
        <f t="array" ref="P7173">IF(Q7173&gt;0,INDEX(Q7173:Q19307,MATCH(TRUE,INDEX(Q7173:Q19307="",,),0)-1),"")</f>
        <v>9</v>
      </c>
      <c r="Q7173">
        <f t="shared" si="163"/>
        <v>8</v>
      </c>
      <c r="R7173">
        <f>IF(P7173="","",0)</f>
        <v>0</v>
      </c>
    </row>
    <row r="7174" spans="1:18" x14ac:dyDescent="0.3">
      <c r="A7174" t="s">
        <v>946</v>
      </c>
      <c r="B7174" s="1">
        <v>38908</v>
      </c>
      <c r="C7174" t="s">
        <v>82</v>
      </c>
      <c r="D7174" t="s">
        <v>1000</v>
      </c>
      <c r="E7174" t="s">
        <v>1001</v>
      </c>
      <c r="G7174" t="s">
        <v>19</v>
      </c>
      <c r="H7174" t="s">
        <v>87</v>
      </c>
      <c r="I7174" t="s">
        <v>21</v>
      </c>
      <c r="J7174" t="s">
        <v>73</v>
      </c>
      <c r="K7174">
        <v>606</v>
      </c>
      <c r="L7174">
        <v>16.399999999999999</v>
      </c>
      <c r="M7174" t="s">
        <v>982</v>
      </c>
      <c r="N7174">
        <v>18</v>
      </c>
      <c r="P7174" cm="1">
        <f t="array" ref="P7174">IF(Q7174&gt;0,INDEX(Q7174:Q19308,MATCH(TRUE,INDEX(Q7174:Q19308="",,),0)-1),"")</f>
        <v>9</v>
      </c>
      <c r="Q7174">
        <f t="shared" ref="Q7174:Q7189" si="164">INT((ROW()-7109)/9)+1</f>
        <v>8</v>
      </c>
      <c r="R7174">
        <f>IF(P7174="","",0)</f>
        <v>0</v>
      </c>
    </row>
    <row r="7175" spans="1:18" x14ac:dyDescent="0.3">
      <c r="A7175" t="s">
        <v>946</v>
      </c>
      <c r="B7175" s="1">
        <v>38908</v>
      </c>
      <c r="C7175" t="s">
        <v>82</v>
      </c>
      <c r="D7175" t="s">
        <v>1000</v>
      </c>
      <c r="E7175" t="s">
        <v>1001</v>
      </c>
      <c r="G7175" s="6" t="s">
        <v>88</v>
      </c>
      <c r="H7175" t="s">
        <v>85</v>
      </c>
      <c r="I7175" t="s">
        <v>45</v>
      </c>
      <c r="J7175" t="s">
        <v>93</v>
      </c>
      <c r="K7175">
        <v>6</v>
      </c>
      <c r="L7175">
        <v>90</v>
      </c>
      <c r="M7175" t="s">
        <v>982</v>
      </c>
      <c r="N7175">
        <v>90</v>
      </c>
      <c r="P7175" cm="1">
        <f t="array" ref="P7175">IF(Q7175&gt;0,INDEX(Q7175:Q19309,MATCH(TRUE,INDEX(Q7175:Q19309="",,),0)-1),"")</f>
        <v>9</v>
      </c>
      <c r="Q7175">
        <f t="shared" si="164"/>
        <v>8</v>
      </c>
      <c r="R7175">
        <f>IF(P7175="","",0)</f>
        <v>0</v>
      </c>
    </row>
    <row r="7176" spans="1:18" x14ac:dyDescent="0.3">
      <c r="A7176" t="s">
        <v>946</v>
      </c>
      <c r="B7176" s="1">
        <v>38908</v>
      </c>
      <c r="C7176" t="s">
        <v>82</v>
      </c>
      <c r="D7176" t="s">
        <v>1000</v>
      </c>
      <c r="E7176" t="s">
        <v>1001</v>
      </c>
      <c r="G7176" s="6" t="s">
        <v>88</v>
      </c>
      <c r="H7176" t="s">
        <v>67</v>
      </c>
      <c r="I7176" t="s">
        <v>45</v>
      </c>
      <c r="J7176" t="s">
        <v>93</v>
      </c>
      <c r="K7176">
        <v>1.5</v>
      </c>
      <c r="L7176">
        <v>75</v>
      </c>
      <c r="M7176" t="s">
        <v>982</v>
      </c>
      <c r="N7176">
        <v>75</v>
      </c>
      <c r="P7176" cm="1">
        <f t="array" ref="P7176">IF(Q7176&gt;0,INDEX(Q7176:Q19310,MATCH(TRUE,INDEX(Q7176:Q19310="",,),0)-1),"")</f>
        <v>9</v>
      </c>
      <c r="Q7176">
        <f t="shared" si="164"/>
        <v>8</v>
      </c>
      <c r="R7176">
        <f>IF(P7176="","",0)</f>
        <v>0</v>
      </c>
    </row>
    <row r="7177" spans="1:18" x14ac:dyDescent="0.3">
      <c r="A7177" t="s">
        <v>946</v>
      </c>
      <c r="B7177" s="1">
        <v>38908</v>
      </c>
      <c r="C7177" t="s">
        <v>82</v>
      </c>
      <c r="D7177" t="s">
        <v>1000</v>
      </c>
      <c r="E7177" t="s">
        <v>1001</v>
      </c>
      <c r="G7177" s="6" t="s">
        <v>88</v>
      </c>
      <c r="H7177" t="s">
        <v>41</v>
      </c>
      <c r="I7177" t="s">
        <v>45</v>
      </c>
      <c r="J7177" t="s">
        <v>93</v>
      </c>
      <c r="K7177">
        <v>7.8</v>
      </c>
      <c r="L7177">
        <v>151</v>
      </c>
      <c r="M7177" t="s">
        <v>982</v>
      </c>
      <c r="N7177">
        <v>151</v>
      </c>
      <c r="P7177" cm="1">
        <f t="array" ref="P7177">IF(Q7177&gt;0,INDEX(Q7177:Q19311,MATCH(TRUE,INDEX(Q7177:Q19311="",,),0)-1),"")</f>
        <v>9</v>
      </c>
      <c r="Q7177">
        <f t="shared" si="164"/>
        <v>8</v>
      </c>
      <c r="R7177">
        <f>IF(P7177="","",0)</f>
        <v>0</v>
      </c>
    </row>
    <row r="7178" spans="1:18" x14ac:dyDescent="0.3">
      <c r="A7178" t="s">
        <v>946</v>
      </c>
      <c r="B7178" s="1">
        <v>38908</v>
      </c>
      <c r="C7178" t="s">
        <v>82</v>
      </c>
      <c r="D7178" t="s">
        <v>1000</v>
      </c>
      <c r="E7178" t="s">
        <v>1001</v>
      </c>
      <c r="G7178" s="6" t="s">
        <v>88</v>
      </c>
      <c r="H7178" t="s">
        <v>96</v>
      </c>
      <c r="I7178" t="s">
        <v>21</v>
      </c>
      <c r="J7178" t="s">
        <v>73</v>
      </c>
      <c r="K7178">
        <v>15</v>
      </c>
      <c r="L7178">
        <v>6.3</v>
      </c>
      <c r="M7178" t="s">
        <v>982</v>
      </c>
      <c r="N7178">
        <v>6.3</v>
      </c>
      <c r="P7178" cm="1">
        <f t="array" ref="P7178">IF(Q7178&gt;0,INDEX(Q7178:Q19312,MATCH(TRUE,INDEX(Q7178:Q19312="",,),0)-1),"")</f>
        <v>9</v>
      </c>
      <c r="Q7178">
        <f t="shared" si="164"/>
        <v>8</v>
      </c>
      <c r="R7178">
        <f>IF(P7178="","",0)</f>
        <v>0</v>
      </c>
    </row>
    <row r="7179" spans="1:18" x14ac:dyDescent="0.3">
      <c r="A7179" t="s">
        <v>946</v>
      </c>
      <c r="B7179" s="1">
        <v>38908</v>
      </c>
      <c r="C7179" t="s">
        <v>82</v>
      </c>
      <c r="D7179" t="s">
        <v>1000</v>
      </c>
      <c r="E7179" t="s">
        <v>1001</v>
      </c>
      <c r="G7179" s="6" t="s">
        <v>88</v>
      </c>
      <c r="H7179" t="s">
        <v>229</v>
      </c>
      <c r="I7179" t="s">
        <v>21</v>
      </c>
      <c r="J7179" t="s">
        <v>73</v>
      </c>
      <c r="K7179">
        <v>4</v>
      </c>
      <c r="L7179">
        <v>15.75</v>
      </c>
      <c r="M7179" t="s">
        <v>982</v>
      </c>
      <c r="N7179">
        <v>15.75</v>
      </c>
      <c r="P7179" cm="1">
        <f t="array" ref="P7179">IF(Q7179&gt;0,INDEX(Q7179:Q19313,MATCH(TRUE,INDEX(Q7179:Q19313="",,),0)-1),"")</f>
        <v>9</v>
      </c>
      <c r="Q7179">
        <f t="shared" si="164"/>
        <v>8</v>
      </c>
      <c r="R7179">
        <f>IF(P7179="","",0)</f>
        <v>0</v>
      </c>
    </row>
    <row r="7180" spans="1:18" x14ac:dyDescent="0.3">
      <c r="A7180" t="s">
        <v>946</v>
      </c>
      <c r="B7180" s="1">
        <v>38908</v>
      </c>
      <c r="C7180" t="s">
        <v>82</v>
      </c>
      <c r="D7180" t="s">
        <v>1000</v>
      </c>
      <c r="E7180" t="s">
        <v>1001</v>
      </c>
      <c r="G7180" s="6" t="s">
        <v>88</v>
      </c>
      <c r="H7180" t="s">
        <v>200</v>
      </c>
      <c r="I7180" t="s">
        <v>21</v>
      </c>
      <c r="J7180" t="s">
        <v>73</v>
      </c>
      <c r="K7180">
        <v>2</v>
      </c>
      <c r="L7180">
        <v>12.6</v>
      </c>
      <c r="M7180" t="s">
        <v>982</v>
      </c>
      <c r="N7180">
        <v>12.6</v>
      </c>
      <c r="P7180" cm="1">
        <f t="array" ref="P7180">IF(Q7180&gt;0,INDEX(Q7180:Q19314,MATCH(TRUE,INDEX(Q7180:Q19314="",,),0)-1),"")</f>
        <v>9</v>
      </c>
      <c r="Q7180">
        <f t="shared" si="164"/>
        <v>8</v>
      </c>
      <c r="R7180">
        <f>IF(P7180="","",0)</f>
        <v>0</v>
      </c>
    </row>
    <row r="7181" spans="1:18" x14ac:dyDescent="0.3">
      <c r="A7181" t="s">
        <v>946</v>
      </c>
      <c r="B7181" s="1">
        <v>38908</v>
      </c>
      <c r="C7181" t="s">
        <v>82</v>
      </c>
      <c r="D7181" t="s">
        <v>1000</v>
      </c>
      <c r="E7181" t="s">
        <v>1001</v>
      </c>
      <c r="G7181" t="s">
        <v>19</v>
      </c>
      <c r="H7181" t="s">
        <v>87</v>
      </c>
      <c r="I7181" t="s">
        <v>45</v>
      </c>
      <c r="J7181" t="s">
        <v>93</v>
      </c>
      <c r="K7181">
        <v>35</v>
      </c>
      <c r="L7181">
        <v>52</v>
      </c>
      <c r="M7181" t="s">
        <v>211</v>
      </c>
      <c r="N7181">
        <v>52</v>
      </c>
      <c r="P7181" cm="1">
        <f t="array" ref="P7181">IF(Q7181&gt;0,INDEX(Q7181:Q19315,MATCH(TRUE,INDEX(Q7181:Q19315="",,),0)-1),"")</f>
        <v>9</v>
      </c>
      <c r="Q7181">
        <f t="shared" si="164"/>
        <v>9</v>
      </c>
      <c r="R7181">
        <f>IF(P7181="","",0)</f>
        <v>0</v>
      </c>
    </row>
    <row r="7182" spans="1:18" x14ac:dyDescent="0.3">
      <c r="A7182" t="s">
        <v>946</v>
      </c>
      <c r="B7182" s="1">
        <v>38908</v>
      </c>
      <c r="C7182" t="s">
        <v>82</v>
      </c>
      <c r="D7182" t="s">
        <v>1000</v>
      </c>
      <c r="E7182" t="s">
        <v>1001</v>
      </c>
      <c r="G7182" t="s">
        <v>19</v>
      </c>
      <c r="H7182" t="s">
        <v>85</v>
      </c>
      <c r="I7182" t="s">
        <v>21</v>
      </c>
      <c r="J7182" t="s">
        <v>73</v>
      </c>
      <c r="K7182">
        <v>109</v>
      </c>
      <c r="L7182">
        <v>14.05</v>
      </c>
      <c r="M7182" t="s">
        <v>211</v>
      </c>
      <c r="N7182">
        <v>14.05</v>
      </c>
      <c r="P7182" cm="1">
        <f t="array" ref="P7182">IF(Q7182&gt;0,INDEX(Q7182:Q19316,MATCH(TRUE,INDEX(Q7182:Q19316="",,),0)-1),"")</f>
        <v>9</v>
      </c>
      <c r="Q7182">
        <f t="shared" si="164"/>
        <v>9</v>
      </c>
      <c r="R7182">
        <f>IF(P7182="","",0)</f>
        <v>0</v>
      </c>
    </row>
    <row r="7183" spans="1:18" x14ac:dyDescent="0.3">
      <c r="A7183" t="s">
        <v>946</v>
      </c>
      <c r="B7183" s="1">
        <v>38908</v>
      </c>
      <c r="C7183" t="s">
        <v>82</v>
      </c>
      <c r="D7183" t="s">
        <v>1000</v>
      </c>
      <c r="E7183" t="s">
        <v>1001</v>
      </c>
      <c r="G7183" t="s">
        <v>19</v>
      </c>
      <c r="H7183" t="s">
        <v>87</v>
      </c>
      <c r="I7183" t="s">
        <v>21</v>
      </c>
      <c r="J7183" t="s">
        <v>73</v>
      </c>
      <c r="K7183">
        <v>606</v>
      </c>
      <c r="L7183">
        <v>16.399999999999999</v>
      </c>
      <c r="M7183" t="s">
        <v>211</v>
      </c>
      <c r="N7183">
        <v>17.739999999999998</v>
      </c>
      <c r="P7183" cm="1">
        <f t="array" ref="P7183">IF(Q7183&gt;0,INDEX(Q7183:Q19317,MATCH(TRUE,INDEX(Q7183:Q19317="",,),0)-1),"")</f>
        <v>9</v>
      </c>
      <c r="Q7183">
        <f t="shared" si="164"/>
        <v>9</v>
      </c>
      <c r="R7183">
        <f>IF(P7183="","",0)</f>
        <v>0</v>
      </c>
    </row>
    <row r="7184" spans="1:18" x14ac:dyDescent="0.3">
      <c r="A7184" t="s">
        <v>946</v>
      </c>
      <c r="B7184" s="1">
        <v>38908</v>
      </c>
      <c r="C7184" t="s">
        <v>82</v>
      </c>
      <c r="D7184" t="s">
        <v>1000</v>
      </c>
      <c r="E7184" t="s">
        <v>1001</v>
      </c>
      <c r="G7184" s="6" t="s">
        <v>88</v>
      </c>
      <c r="H7184" t="s">
        <v>85</v>
      </c>
      <c r="I7184" t="s">
        <v>45</v>
      </c>
      <c r="J7184" t="s">
        <v>93</v>
      </c>
      <c r="K7184">
        <v>6</v>
      </c>
      <c r="L7184">
        <v>90</v>
      </c>
      <c r="M7184" t="s">
        <v>211</v>
      </c>
      <c r="N7184">
        <v>90</v>
      </c>
      <c r="P7184" cm="1">
        <f t="array" ref="P7184">IF(Q7184&gt;0,INDEX(Q7184:Q19318,MATCH(TRUE,INDEX(Q7184:Q19318="",,),0)-1),"")</f>
        <v>9</v>
      </c>
      <c r="Q7184">
        <f t="shared" si="164"/>
        <v>9</v>
      </c>
      <c r="R7184">
        <f>IF(P7184="","",0)</f>
        <v>0</v>
      </c>
    </row>
    <row r="7185" spans="1:18" x14ac:dyDescent="0.3">
      <c r="A7185" t="s">
        <v>946</v>
      </c>
      <c r="B7185" s="1">
        <v>38908</v>
      </c>
      <c r="C7185" t="s">
        <v>82</v>
      </c>
      <c r="D7185" t="s">
        <v>1000</v>
      </c>
      <c r="E7185" t="s">
        <v>1001</v>
      </c>
      <c r="G7185" s="6" t="s">
        <v>88</v>
      </c>
      <c r="H7185" t="s">
        <v>67</v>
      </c>
      <c r="I7185" t="s">
        <v>45</v>
      </c>
      <c r="J7185" t="s">
        <v>93</v>
      </c>
      <c r="K7185">
        <v>1.5</v>
      </c>
      <c r="L7185">
        <v>75</v>
      </c>
      <c r="M7185" t="s">
        <v>211</v>
      </c>
      <c r="N7185">
        <v>75</v>
      </c>
      <c r="P7185" cm="1">
        <f t="array" ref="P7185">IF(Q7185&gt;0,INDEX(Q7185:Q19319,MATCH(TRUE,INDEX(Q7185:Q19319="",,),0)-1),"")</f>
        <v>9</v>
      </c>
      <c r="Q7185">
        <f t="shared" si="164"/>
        <v>9</v>
      </c>
      <c r="R7185">
        <f>IF(P7185="","",0)</f>
        <v>0</v>
      </c>
    </row>
    <row r="7186" spans="1:18" x14ac:dyDescent="0.3">
      <c r="A7186" t="s">
        <v>946</v>
      </c>
      <c r="B7186" s="1">
        <v>38908</v>
      </c>
      <c r="C7186" t="s">
        <v>82</v>
      </c>
      <c r="D7186" t="s">
        <v>1000</v>
      </c>
      <c r="E7186" t="s">
        <v>1001</v>
      </c>
      <c r="G7186" s="6" t="s">
        <v>88</v>
      </c>
      <c r="H7186" t="s">
        <v>41</v>
      </c>
      <c r="I7186" t="s">
        <v>45</v>
      </c>
      <c r="J7186" t="s">
        <v>93</v>
      </c>
      <c r="K7186">
        <v>7.8</v>
      </c>
      <c r="L7186">
        <v>151</v>
      </c>
      <c r="M7186" t="s">
        <v>211</v>
      </c>
      <c r="N7186">
        <v>151</v>
      </c>
      <c r="P7186" cm="1">
        <f t="array" ref="P7186">IF(Q7186&gt;0,INDEX(Q7186:Q19320,MATCH(TRUE,INDEX(Q7186:Q19320="",,),0)-1),"")</f>
        <v>9</v>
      </c>
      <c r="Q7186">
        <f t="shared" si="164"/>
        <v>9</v>
      </c>
      <c r="R7186">
        <f>IF(P7186="","",0)</f>
        <v>0</v>
      </c>
    </row>
    <row r="7187" spans="1:18" x14ac:dyDescent="0.3">
      <c r="A7187" t="s">
        <v>946</v>
      </c>
      <c r="B7187" s="1">
        <v>38908</v>
      </c>
      <c r="C7187" t="s">
        <v>82</v>
      </c>
      <c r="D7187" t="s">
        <v>1000</v>
      </c>
      <c r="E7187" t="s">
        <v>1001</v>
      </c>
      <c r="G7187" s="6" t="s">
        <v>88</v>
      </c>
      <c r="H7187" t="s">
        <v>96</v>
      </c>
      <c r="I7187" t="s">
        <v>21</v>
      </c>
      <c r="J7187" t="s">
        <v>73</v>
      </c>
      <c r="K7187">
        <v>15</v>
      </c>
      <c r="L7187">
        <v>6.3</v>
      </c>
      <c r="M7187" t="s">
        <v>211</v>
      </c>
      <c r="N7187">
        <v>6.3</v>
      </c>
      <c r="P7187" cm="1">
        <f t="array" ref="P7187">IF(Q7187&gt;0,INDEX(Q7187:Q19321,MATCH(TRUE,INDEX(Q7187:Q19321="",,),0)-1),"")</f>
        <v>9</v>
      </c>
      <c r="Q7187">
        <f t="shared" si="164"/>
        <v>9</v>
      </c>
      <c r="R7187">
        <f>IF(P7187="","",0)</f>
        <v>0</v>
      </c>
    </row>
    <row r="7188" spans="1:18" x14ac:dyDescent="0.3">
      <c r="A7188" t="s">
        <v>946</v>
      </c>
      <c r="B7188" s="1">
        <v>38908</v>
      </c>
      <c r="C7188" t="s">
        <v>82</v>
      </c>
      <c r="D7188" t="s">
        <v>1000</v>
      </c>
      <c r="E7188" t="s">
        <v>1001</v>
      </c>
      <c r="G7188" s="6" t="s">
        <v>88</v>
      </c>
      <c r="H7188" t="s">
        <v>229</v>
      </c>
      <c r="I7188" t="s">
        <v>21</v>
      </c>
      <c r="J7188" t="s">
        <v>73</v>
      </c>
      <c r="K7188">
        <v>4</v>
      </c>
      <c r="L7188">
        <v>15.75</v>
      </c>
      <c r="M7188" t="s">
        <v>211</v>
      </c>
      <c r="N7188">
        <v>15.75</v>
      </c>
      <c r="P7188" cm="1">
        <f t="array" ref="P7188">IF(Q7188&gt;0,INDEX(Q7188:Q19322,MATCH(TRUE,INDEX(Q7188:Q19322="",,),0)-1),"")</f>
        <v>9</v>
      </c>
      <c r="Q7188">
        <f t="shared" si="164"/>
        <v>9</v>
      </c>
      <c r="R7188">
        <f>IF(P7188="","",0)</f>
        <v>0</v>
      </c>
    </row>
    <row r="7189" spans="1:18" x14ac:dyDescent="0.3">
      <c r="A7189" t="s">
        <v>946</v>
      </c>
      <c r="B7189" s="1">
        <v>38908</v>
      </c>
      <c r="C7189" t="s">
        <v>82</v>
      </c>
      <c r="D7189" t="s">
        <v>1000</v>
      </c>
      <c r="E7189" t="s">
        <v>1001</v>
      </c>
      <c r="G7189" s="6" t="s">
        <v>88</v>
      </c>
      <c r="H7189" t="s">
        <v>200</v>
      </c>
      <c r="I7189" t="s">
        <v>21</v>
      </c>
      <c r="J7189" t="s">
        <v>73</v>
      </c>
      <c r="K7189">
        <v>2</v>
      </c>
      <c r="L7189">
        <v>12.6</v>
      </c>
      <c r="M7189" t="s">
        <v>211</v>
      </c>
      <c r="N7189">
        <v>12.6</v>
      </c>
      <c r="P7189" cm="1">
        <f t="array" ref="P7189">IF(Q7189&gt;0,INDEX(Q7189:Q19323,MATCH(TRUE,INDEX(Q7189:Q19323="",,),0)-1),"")</f>
        <v>9</v>
      </c>
      <c r="Q7189">
        <f t="shared" si="164"/>
        <v>9</v>
      </c>
      <c r="R7189">
        <f>IF(P7189="","",0)</f>
        <v>0</v>
      </c>
    </row>
    <row r="7190" spans="1:18" x14ac:dyDescent="0.3">
      <c r="P7190" t="str" cm="1">
        <f t="array" ref="P7190">IF(Q7190&gt;0,INDEX(Q7190:Q19324,MATCH(TRUE,INDEX(Q7190:Q19324="",,),0)-1),"")</f>
        <v/>
      </c>
      <c r="R7190" t="str">
        <f>IF(P7190="","",0)</f>
        <v/>
      </c>
    </row>
    <row r="7191" spans="1:18" x14ac:dyDescent="0.3">
      <c r="A7191" t="s">
        <v>946</v>
      </c>
      <c r="B7191" s="1">
        <v>38908</v>
      </c>
      <c r="C7191" t="s">
        <v>82</v>
      </c>
      <c r="D7191" t="s">
        <v>1002</v>
      </c>
      <c r="E7191" t="s">
        <v>1003</v>
      </c>
      <c r="G7191" t="s">
        <v>19</v>
      </c>
      <c r="H7191" t="s">
        <v>41</v>
      </c>
      <c r="I7191" t="s">
        <v>21</v>
      </c>
      <c r="J7191" t="s">
        <v>73</v>
      </c>
      <c r="K7191">
        <v>330</v>
      </c>
      <c r="L7191">
        <v>49.6</v>
      </c>
      <c r="M7191" t="s">
        <v>995</v>
      </c>
      <c r="N7191">
        <v>61</v>
      </c>
      <c r="O7191" t="s">
        <v>24</v>
      </c>
      <c r="P7191" cm="1">
        <f t="array" ref="P7191">IF(Q7191&gt;0,INDEX(Q7191:Q19325,MATCH(TRUE,INDEX(Q7191:Q19325="",,),0)-1),"")</f>
        <v>5</v>
      </c>
      <c r="Q7191">
        <v>1</v>
      </c>
      <c r="R7191">
        <f>IF(P7191="","",0)</f>
        <v>0</v>
      </c>
    </row>
    <row r="7192" spans="1:18" x14ac:dyDescent="0.3">
      <c r="A7192" t="s">
        <v>946</v>
      </c>
      <c r="B7192" s="1">
        <v>38908</v>
      </c>
      <c r="C7192" t="s">
        <v>82</v>
      </c>
      <c r="D7192" t="s">
        <v>1002</v>
      </c>
      <c r="E7192" t="s">
        <v>1003</v>
      </c>
      <c r="G7192" t="s">
        <v>19</v>
      </c>
      <c r="H7192" t="s">
        <v>41</v>
      </c>
      <c r="I7192" t="s">
        <v>21</v>
      </c>
      <c r="J7192" t="s">
        <v>73</v>
      </c>
      <c r="K7192">
        <v>330</v>
      </c>
      <c r="L7192">
        <v>49.6</v>
      </c>
      <c r="M7192" t="s">
        <v>211</v>
      </c>
      <c r="N7192">
        <v>59.61</v>
      </c>
      <c r="P7192" cm="1">
        <f t="array" ref="P7192">IF(Q7192&gt;0,INDEX(Q7192:Q19326,MATCH(TRUE,INDEX(Q7192:Q19326="",,),0)-1),"")</f>
        <v>5</v>
      </c>
      <c r="Q7192">
        <v>2</v>
      </c>
      <c r="R7192">
        <f>IF(P7192="","",0)</f>
        <v>0</v>
      </c>
    </row>
    <row r="7193" spans="1:18" x14ac:dyDescent="0.3">
      <c r="A7193" t="s">
        <v>946</v>
      </c>
      <c r="B7193" s="1">
        <v>38908</v>
      </c>
      <c r="C7193" t="s">
        <v>82</v>
      </c>
      <c r="D7193" t="s">
        <v>1002</v>
      </c>
      <c r="E7193" t="s">
        <v>1003</v>
      </c>
      <c r="G7193" t="s">
        <v>19</v>
      </c>
      <c r="H7193" t="s">
        <v>41</v>
      </c>
      <c r="I7193" t="s">
        <v>21</v>
      </c>
      <c r="J7193" t="s">
        <v>73</v>
      </c>
      <c r="K7193">
        <v>330</v>
      </c>
      <c r="L7193">
        <v>49.6</v>
      </c>
      <c r="M7193" t="s">
        <v>208</v>
      </c>
      <c r="N7193">
        <v>56.2</v>
      </c>
      <c r="P7193" cm="1">
        <f t="array" ref="P7193">IF(Q7193&gt;0,INDEX(Q7193:Q19327,MATCH(TRUE,INDEX(Q7193:Q19327="",,),0)-1),"")</f>
        <v>5</v>
      </c>
      <c r="Q7193">
        <v>3</v>
      </c>
      <c r="R7193">
        <f>IF(P7193="","",0)</f>
        <v>0</v>
      </c>
    </row>
    <row r="7194" spans="1:18" x14ac:dyDescent="0.3">
      <c r="A7194" t="s">
        <v>946</v>
      </c>
      <c r="B7194" s="1">
        <v>38908</v>
      </c>
      <c r="C7194" t="s">
        <v>82</v>
      </c>
      <c r="D7194" t="s">
        <v>1002</v>
      </c>
      <c r="E7194" t="s">
        <v>1003</v>
      </c>
      <c r="G7194" t="s">
        <v>19</v>
      </c>
      <c r="H7194" t="s">
        <v>41</v>
      </c>
      <c r="I7194" t="s">
        <v>21</v>
      </c>
      <c r="J7194" t="s">
        <v>73</v>
      </c>
      <c r="K7194">
        <v>330</v>
      </c>
      <c r="L7194">
        <v>49.6</v>
      </c>
      <c r="M7194" t="s">
        <v>996</v>
      </c>
      <c r="N7194">
        <v>51.25</v>
      </c>
      <c r="P7194" cm="1">
        <f t="array" ref="P7194">IF(Q7194&gt;0,INDEX(Q7194:Q19328,MATCH(TRUE,INDEX(Q7194:Q19328="",,),0)-1),"")</f>
        <v>5</v>
      </c>
      <c r="Q7194">
        <v>4</v>
      </c>
      <c r="R7194">
        <f>IF(P7194="","",0)</f>
        <v>0</v>
      </c>
    </row>
    <row r="7195" spans="1:18" x14ac:dyDescent="0.3">
      <c r="A7195" t="s">
        <v>946</v>
      </c>
      <c r="B7195" s="1">
        <v>38908</v>
      </c>
      <c r="C7195" t="s">
        <v>82</v>
      </c>
      <c r="D7195" t="s">
        <v>1002</v>
      </c>
      <c r="E7195" t="s">
        <v>1003</v>
      </c>
      <c r="G7195" t="s">
        <v>19</v>
      </c>
      <c r="H7195" t="s">
        <v>41</v>
      </c>
      <c r="I7195" t="s">
        <v>21</v>
      </c>
      <c r="J7195" t="s">
        <v>73</v>
      </c>
      <c r="K7195">
        <v>330</v>
      </c>
      <c r="L7195">
        <v>49.6</v>
      </c>
      <c r="M7195" t="s">
        <v>108</v>
      </c>
      <c r="N7195">
        <v>50.06</v>
      </c>
      <c r="P7195" cm="1">
        <f t="array" ref="P7195">IF(Q7195&gt;0,INDEX(Q7195:Q19329,MATCH(TRUE,INDEX(Q7195:Q19329="",,),0)-1),"")</f>
        <v>5</v>
      </c>
      <c r="Q7195">
        <v>5</v>
      </c>
      <c r="R7195">
        <f>IF(P7195="","",0)</f>
        <v>0</v>
      </c>
    </row>
    <row r="7196" spans="1:18" x14ac:dyDescent="0.3">
      <c r="P7196" t="str" cm="1">
        <f t="array" ref="P7196">IF(Q7196&gt;0,INDEX(Q7196:Q19330,MATCH(TRUE,INDEX(Q7196:Q19330="",,),0)-1),"")</f>
        <v/>
      </c>
      <c r="R7196" t="str">
        <f>IF(P7196="","",0)</f>
        <v/>
      </c>
    </row>
    <row r="7197" spans="1:18" x14ac:dyDescent="0.3">
      <c r="A7197" t="s">
        <v>946</v>
      </c>
      <c r="B7197" s="1">
        <v>38908</v>
      </c>
      <c r="C7197" t="s">
        <v>82</v>
      </c>
      <c r="D7197" t="s">
        <v>1004</v>
      </c>
      <c r="E7197" t="s">
        <v>1005</v>
      </c>
      <c r="G7197" t="s">
        <v>19</v>
      </c>
      <c r="H7197" t="s">
        <v>128</v>
      </c>
      <c r="I7197" t="s">
        <v>21</v>
      </c>
      <c r="J7197" t="s">
        <v>73</v>
      </c>
      <c r="K7197">
        <v>109</v>
      </c>
      <c r="L7197">
        <v>16.7</v>
      </c>
      <c r="M7197" t="s">
        <v>982</v>
      </c>
      <c r="N7197">
        <v>16.7</v>
      </c>
      <c r="O7197" t="s">
        <v>24</v>
      </c>
      <c r="P7197" cm="1">
        <f t="array" ref="P7197">IF(Q7197&gt;0,INDEX(Q7197:Q19331,MATCH(TRUE,INDEX(Q7197:Q19331="",,),0)-1),"")</f>
        <v>1</v>
      </c>
      <c r="Q7197">
        <v>1</v>
      </c>
      <c r="R7197">
        <f>IF(P7197="","",0)</f>
        <v>0</v>
      </c>
    </row>
    <row r="7198" spans="1:18" x14ac:dyDescent="0.3">
      <c r="A7198" t="s">
        <v>946</v>
      </c>
      <c r="B7198" s="1">
        <v>38908</v>
      </c>
      <c r="C7198" t="s">
        <v>82</v>
      </c>
      <c r="D7198" t="s">
        <v>1004</v>
      </c>
      <c r="E7198" t="s">
        <v>1005</v>
      </c>
      <c r="G7198" t="s">
        <v>19</v>
      </c>
      <c r="H7198" t="s">
        <v>95</v>
      </c>
      <c r="I7198" t="s">
        <v>21</v>
      </c>
      <c r="J7198" t="s">
        <v>73</v>
      </c>
      <c r="K7198">
        <v>147</v>
      </c>
      <c r="L7198">
        <v>19.45</v>
      </c>
      <c r="M7198" t="s">
        <v>982</v>
      </c>
      <c r="N7198">
        <v>19.45</v>
      </c>
      <c r="O7198" t="s">
        <v>24</v>
      </c>
      <c r="P7198" cm="1">
        <f t="array" ref="P7198">IF(Q7198&gt;0,INDEX(Q7198:Q19332,MATCH(TRUE,INDEX(Q7198:Q19332="",,),0)-1),"")</f>
        <v>1</v>
      </c>
      <c r="Q7198">
        <v>1</v>
      </c>
      <c r="R7198">
        <f>IF(P7198="","",0)</f>
        <v>0</v>
      </c>
    </row>
    <row r="7199" spans="1:18" x14ac:dyDescent="0.3">
      <c r="A7199" t="s">
        <v>946</v>
      </c>
      <c r="B7199" s="1">
        <v>38908</v>
      </c>
      <c r="C7199" t="s">
        <v>82</v>
      </c>
      <c r="D7199" t="s">
        <v>1004</v>
      </c>
      <c r="E7199" t="s">
        <v>1005</v>
      </c>
      <c r="G7199" s="6" t="s">
        <v>88</v>
      </c>
      <c r="H7199" t="s">
        <v>85</v>
      </c>
      <c r="I7199" t="s">
        <v>21</v>
      </c>
      <c r="J7199" t="s">
        <v>73</v>
      </c>
      <c r="K7199">
        <v>12</v>
      </c>
      <c r="L7199">
        <v>15.6</v>
      </c>
      <c r="M7199" t="s">
        <v>982</v>
      </c>
      <c r="N7199">
        <v>15.6</v>
      </c>
      <c r="O7199" t="s">
        <v>24</v>
      </c>
      <c r="P7199" cm="1">
        <f t="array" ref="P7199">IF(Q7199&gt;0,INDEX(Q7199:Q19333,MATCH(TRUE,INDEX(Q7199:Q19333="",,),0)-1),"")</f>
        <v>1</v>
      </c>
      <c r="Q7199">
        <v>1</v>
      </c>
      <c r="R7199">
        <f>IF(P7199="","",0)</f>
        <v>0</v>
      </c>
    </row>
    <row r="7200" spans="1:18" x14ac:dyDescent="0.3">
      <c r="P7200" t="str" cm="1">
        <f t="array" ref="P7200">IF(Q7200&gt;0,INDEX(Q7200:Q19334,MATCH(TRUE,INDEX(Q7200:Q19334="",,),0)-1),"")</f>
        <v/>
      </c>
      <c r="R7200" t="str">
        <f>IF(P7200="","",0)</f>
        <v/>
      </c>
    </row>
    <row r="7201" spans="1:18" x14ac:dyDescent="0.3">
      <c r="A7201" t="s">
        <v>946</v>
      </c>
      <c r="B7201" s="1">
        <v>38656</v>
      </c>
      <c r="C7201" t="s">
        <v>82</v>
      </c>
      <c r="D7201" t="s">
        <v>1006</v>
      </c>
      <c r="E7201" t="s">
        <v>1007</v>
      </c>
      <c r="G7201" t="s">
        <v>19</v>
      </c>
      <c r="H7201" t="s">
        <v>128</v>
      </c>
      <c r="I7201" t="s">
        <v>45</v>
      </c>
      <c r="J7201" t="s">
        <v>93</v>
      </c>
      <c r="K7201">
        <v>27.2</v>
      </c>
      <c r="L7201">
        <v>93</v>
      </c>
      <c r="M7201" t="s">
        <v>647</v>
      </c>
      <c r="N7201">
        <v>361</v>
      </c>
      <c r="O7201" t="s">
        <v>24</v>
      </c>
      <c r="P7201" cm="1">
        <f t="array" ref="P7201">IF(Q7201&gt;0,INDEX(Q7201:Q19335,MATCH(TRUE,INDEX(Q7201:Q19335="",,),0)-1),"")</f>
        <v>6</v>
      </c>
      <c r="Q7201">
        <f>INT((ROW()-7201)/5)+1</f>
        <v>1</v>
      </c>
      <c r="R7201">
        <f>IF(P7201="","",0)</f>
        <v>0</v>
      </c>
    </row>
    <row r="7202" spans="1:18" x14ac:dyDescent="0.3">
      <c r="A7202" t="s">
        <v>946</v>
      </c>
      <c r="B7202" s="1">
        <v>38656</v>
      </c>
      <c r="C7202" t="s">
        <v>82</v>
      </c>
      <c r="D7202" t="s">
        <v>1006</v>
      </c>
      <c r="E7202" t="s">
        <v>1007</v>
      </c>
      <c r="G7202" t="s">
        <v>19</v>
      </c>
      <c r="H7202" t="s">
        <v>128</v>
      </c>
      <c r="I7202" t="s">
        <v>21</v>
      </c>
      <c r="J7202" t="s">
        <v>73</v>
      </c>
      <c r="K7202">
        <v>373</v>
      </c>
      <c r="L7202">
        <v>23.55</v>
      </c>
      <c r="M7202" t="s">
        <v>647</v>
      </c>
      <c r="N7202">
        <v>23.55</v>
      </c>
      <c r="O7202" t="s">
        <v>24</v>
      </c>
      <c r="P7202" cm="1">
        <f t="array" ref="P7202">IF(Q7202&gt;0,INDEX(Q7202:Q19336,MATCH(TRUE,INDEX(Q7202:Q19336="",,),0)-1),"")</f>
        <v>6</v>
      </c>
      <c r="Q7202">
        <f t="shared" ref="Q7202:Q7230" si="165">INT((ROW()-7201)/5)+1</f>
        <v>1</v>
      </c>
      <c r="R7202">
        <f>IF(P7202="","",0)</f>
        <v>0</v>
      </c>
    </row>
    <row r="7203" spans="1:18" x14ac:dyDescent="0.3">
      <c r="A7203" t="s">
        <v>946</v>
      </c>
      <c r="B7203" s="1">
        <v>38656</v>
      </c>
      <c r="C7203" t="s">
        <v>82</v>
      </c>
      <c r="D7203" t="s">
        <v>1006</v>
      </c>
      <c r="E7203" t="s">
        <v>1007</v>
      </c>
      <c r="G7203" s="6" t="s">
        <v>88</v>
      </c>
      <c r="H7203" t="s">
        <v>20</v>
      </c>
      <c r="I7203" t="s">
        <v>45</v>
      </c>
      <c r="J7203" t="s">
        <v>93</v>
      </c>
      <c r="K7203">
        <v>5.7</v>
      </c>
      <c r="L7203">
        <v>250</v>
      </c>
      <c r="M7203" t="s">
        <v>647</v>
      </c>
      <c r="N7203">
        <v>250</v>
      </c>
      <c r="O7203" t="s">
        <v>24</v>
      </c>
      <c r="P7203" cm="1">
        <f t="array" ref="P7203">IF(Q7203&gt;0,INDEX(Q7203:Q19337,MATCH(TRUE,INDEX(Q7203:Q19337="",,),0)-1),"")</f>
        <v>6</v>
      </c>
      <c r="Q7203">
        <f t="shared" si="165"/>
        <v>1</v>
      </c>
      <c r="R7203">
        <f>IF(P7203="","",0)</f>
        <v>0</v>
      </c>
    </row>
    <row r="7204" spans="1:18" x14ac:dyDescent="0.3">
      <c r="A7204" t="s">
        <v>946</v>
      </c>
      <c r="B7204" s="1">
        <v>38656</v>
      </c>
      <c r="C7204" t="s">
        <v>82</v>
      </c>
      <c r="D7204" t="s">
        <v>1006</v>
      </c>
      <c r="E7204" t="s">
        <v>1007</v>
      </c>
      <c r="G7204" s="6" t="s">
        <v>88</v>
      </c>
      <c r="H7204" t="s">
        <v>200</v>
      </c>
      <c r="I7204" t="s">
        <v>21</v>
      </c>
      <c r="J7204" t="s">
        <v>73</v>
      </c>
      <c r="K7204">
        <v>48</v>
      </c>
      <c r="L7204">
        <v>9.6999999999999993</v>
      </c>
      <c r="M7204" t="s">
        <v>647</v>
      </c>
      <c r="N7204">
        <v>9.6999999999999993</v>
      </c>
      <c r="O7204" t="s">
        <v>24</v>
      </c>
      <c r="P7204" cm="1">
        <f t="array" ref="P7204">IF(Q7204&gt;0,INDEX(Q7204:Q19338,MATCH(TRUE,INDEX(Q7204:Q19338="",,),0)-1),"")</f>
        <v>6</v>
      </c>
      <c r="Q7204">
        <f t="shared" si="165"/>
        <v>1</v>
      </c>
      <c r="R7204">
        <f>IF(P7204="","",0)</f>
        <v>0</v>
      </c>
    </row>
    <row r="7205" spans="1:18" x14ac:dyDescent="0.3">
      <c r="A7205" t="s">
        <v>946</v>
      </c>
      <c r="B7205" s="1">
        <v>38656</v>
      </c>
      <c r="C7205" t="s">
        <v>82</v>
      </c>
      <c r="D7205" t="s">
        <v>1006</v>
      </c>
      <c r="E7205" t="s">
        <v>1007</v>
      </c>
      <c r="G7205" s="6" t="s">
        <v>88</v>
      </c>
      <c r="H7205" t="s">
        <v>20</v>
      </c>
      <c r="I7205" t="s">
        <v>21</v>
      </c>
      <c r="J7205" t="s">
        <v>73</v>
      </c>
      <c r="K7205">
        <v>31</v>
      </c>
      <c r="L7205">
        <v>17.149999999999999</v>
      </c>
      <c r="M7205" t="s">
        <v>647</v>
      </c>
      <c r="N7205">
        <v>17.149999999999999</v>
      </c>
      <c r="O7205" t="s">
        <v>24</v>
      </c>
      <c r="P7205" cm="1">
        <f t="array" ref="P7205">IF(Q7205&gt;0,INDEX(Q7205:Q19339,MATCH(TRUE,INDEX(Q7205:Q19339="",,),0)-1),"")</f>
        <v>6</v>
      </c>
      <c r="Q7205">
        <f t="shared" si="165"/>
        <v>1</v>
      </c>
      <c r="R7205">
        <f>IF(P7205="","",0)</f>
        <v>0</v>
      </c>
    </row>
    <row r="7206" spans="1:18" x14ac:dyDescent="0.3">
      <c r="A7206" t="s">
        <v>946</v>
      </c>
      <c r="B7206" s="1">
        <v>38656</v>
      </c>
      <c r="C7206" t="s">
        <v>82</v>
      </c>
      <c r="D7206" t="s">
        <v>1006</v>
      </c>
      <c r="E7206" t="s">
        <v>1007</v>
      </c>
      <c r="G7206" t="s">
        <v>19</v>
      </c>
      <c r="H7206" t="s">
        <v>128</v>
      </c>
      <c r="I7206" t="s">
        <v>45</v>
      </c>
      <c r="J7206" t="s">
        <v>93</v>
      </c>
      <c r="K7206">
        <v>27.2</v>
      </c>
      <c r="L7206">
        <v>93</v>
      </c>
      <c r="M7206" t="s">
        <v>702</v>
      </c>
      <c r="N7206">
        <v>93</v>
      </c>
      <c r="P7206" cm="1">
        <f t="array" ref="P7206">IF(Q7206&gt;0,INDEX(Q7206:Q19340,MATCH(TRUE,INDEX(Q7206:Q19340="",,),0)-1),"")</f>
        <v>6</v>
      </c>
      <c r="Q7206">
        <f t="shared" si="165"/>
        <v>2</v>
      </c>
      <c r="R7206">
        <f>IF(P7206="","",0)</f>
        <v>0</v>
      </c>
    </row>
    <row r="7207" spans="1:18" x14ac:dyDescent="0.3">
      <c r="A7207" t="s">
        <v>946</v>
      </c>
      <c r="B7207" s="1">
        <v>38656</v>
      </c>
      <c r="C7207" t="s">
        <v>82</v>
      </c>
      <c r="D7207" t="s">
        <v>1006</v>
      </c>
      <c r="E7207" t="s">
        <v>1007</v>
      </c>
      <c r="G7207" t="s">
        <v>19</v>
      </c>
      <c r="H7207" t="s">
        <v>128</v>
      </c>
      <c r="I7207" t="s">
        <v>21</v>
      </c>
      <c r="J7207" t="s">
        <v>73</v>
      </c>
      <c r="K7207">
        <v>373</v>
      </c>
      <c r="L7207">
        <v>23.55</v>
      </c>
      <c r="M7207" t="s">
        <v>702</v>
      </c>
      <c r="N7207">
        <v>38.549999999999997</v>
      </c>
      <c r="P7207" cm="1">
        <f t="array" ref="P7207">IF(Q7207&gt;0,INDEX(Q7207:Q19341,MATCH(TRUE,INDEX(Q7207:Q19341="",,),0)-1),"")</f>
        <v>6</v>
      </c>
      <c r="Q7207">
        <f t="shared" si="165"/>
        <v>2</v>
      </c>
      <c r="R7207">
        <f>IF(P7207="","",0)</f>
        <v>0</v>
      </c>
    </row>
    <row r="7208" spans="1:18" x14ac:dyDescent="0.3">
      <c r="A7208" t="s">
        <v>946</v>
      </c>
      <c r="B7208" s="1">
        <v>38656</v>
      </c>
      <c r="C7208" t="s">
        <v>82</v>
      </c>
      <c r="D7208" t="s">
        <v>1006</v>
      </c>
      <c r="E7208" t="s">
        <v>1007</v>
      </c>
      <c r="G7208" s="6" t="s">
        <v>88</v>
      </c>
      <c r="H7208" t="s">
        <v>20</v>
      </c>
      <c r="I7208" t="s">
        <v>45</v>
      </c>
      <c r="J7208" t="s">
        <v>93</v>
      </c>
      <c r="K7208">
        <v>5.7</v>
      </c>
      <c r="L7208">
        <v>250</v>
      </c>
      <c r="M7208" t="s">
        <v>702</v>
      </c>
      <c r="N7208">
        <v>250</v>
      </c>
      <c r="P7208" cm="1">
        <f t="array" ref="P7208">IF(Q7208&gt;0,INDEX(Q7208:Q19342,MATCH(TRUE,INDEX(Q7208:Q19342="",,),0)-1),"")</f>
        <v>6</v>
      </c>
      <c r="Q7208">
        <f t="shared" si="165"/>
        <v>2</v>
      </c>
      <c r="R7208">
        <f>IF(P7208="","",0)</f>
        <v>0</v>
      </c>
    </row>
    <row r="7209" spans="1:18" x14ac:dyDescent="0.3">
      <c r="A7209" t="s">
        <v>946</v>
      </c>
      <c r="B7209" s="1">
        <v>38656</v>
      </c>
      <c r="C7209" t="s">
        <v>82</v>
      </c>
      <c r="D7209" t="s">
        <v>1006</v>
      </c>
      <c r="E7209" t="s">
        <v>1007</v>
      </c>
      <c r="G7209" s="6" t="s">
        <v>88</v>
      </c>
      <c r="H7209" t="s">
        <v>200</v>
      </c>
      <c r="I7209" t="s">
        <v>21</v>
      </c>
      <c r="J7209" t="s">
        <v>73</v>
      </c>
      <c r="K7209">
        <v>48</v>
      </c>
      <c r="L7209">
        <v>9.6999999999999993</v>
      </c>
      <c r="M7209" t="s">
        <v>702</v>
      </c>
      <c r="N7209">
        <v>9.6999999999999993</v>
      </c>
      <c r="P7209" cm="1">
        <f t="array" ref="P7209">IF(Q7209&gt;0,INDEX(Q7209:Q19343,MATCH(TRUE,INDEX(Q7209:Q19343="",,),0)-1),"")</f>
        <v>6</v>
      </c>
      <c r="Q7209">
        <f t="shared" si="165"/>
        <v>2</v>
      </c>
      <c r="R7209">
        <f>IF(P7209="","",0)</f>
        <v>0</v>
      </c>
    </row>
    <row r="7210" spans="1:18" x14ac:dyDescent="0.3">
      <c r="A7210" t="s">
        <v>946</v>
      </c>
      <c r="B7210" s="1">
        <v>38656</v>
      </c>
      <c r="C7210" t="s">
        <v>82</v>
      </c>
      <c r="D7210" t="s">
        <v>1006</v>
      </c>
      <c r="E7210" t="s">
        <v>1007</v>
      </c>
      <c r="G7210" s="6" t="s">
        <v>88</v>
      </c>
      <c r="H7210" t="s">
        <v>20</v>
      </c>
      <c r="I7210" t="s">
        <v>21</v>
      </c>
      <c r="J7210" t="s">
        <v>73</v>
      </c>
      <c r="K7210">
        <v>31</v>
      </c>
      <c r="L7210">
        <v>17.149999999999999</v>
      </c>
      <c r="M7210" t="s">
        <v>702</v>
      </c>
      <c r="N7210">
        <v>17.149999999999999</v>
      </c>
      <c r="P7210" cm="1">
        <f t="array" ref="P7210">IF(Q7210&gt;0,INDEX(Q7210:Q19344,MATCH(TRUE,INDEX(Q7210:Q19344="",,),0)-1),"")</f>
        <v>6</v>
      </c>
      <c r="Q7210">
        <f t="shared" si="165"/>
        <v>2</v>
      </c>
      <c r="R7210">
        <f>IF(P7210="","",0)</f>
        <v>0</v>
      </c>
    </row>
    <row r="7211" spans="1:18" x14ac:dyDescent="0.3">
      <c r="A7211" t="s">
        <v>946</v>
      </c>
      <c r="B7211" s="1">
        <v>38656</v>
      </c>
      <c r="C7211" t="s">
        <v>82</v>
      </c>
      <c r="D7211" t="s">
        <v>1006</v>
      </c>
      <c r="E7211" t="s">
        <v>1007</v>
      </c>
      <c r="G7211" t="s">
        <v>19</v>
      </c>
      <c r="H7211" t="s">
        <v>128</v>
      </c>
      <c r="I7211" t="s">
        <v>45</v>
      </c>
      <c r="J7211" t="s">
        <v>93</v>
      </c>
      <c r="K7211">
        <v>27.2</v>
      </c>
      <c r="L7211">
        <v>93</v>
      </c>
      <c r="M7211" t="s">
        <v>999</v>
      </c>
      <c r="N7211">
        <v>125</v>
      </c>
      <c r="P7211" cm="1">
        <f t="array" ref="P7211">IF(Q7211&gt;0,INDEX(Q7211:Q19345,MATCH(TRUE,INDEX(Q7211:Q19345="",,),0)-1),"")</f>
        <v>6</v>
      </c>
      <c r="Q7211">
        <f t="shared" si="165"/>
        <v>3</v>
      </c>
      <c r="R7211">
        <f>IF(P7211="","",0)</f>
        <v>0</v>
      </c>
    </row>
    <row r="7212" spans="1:18" x14ac:dyDescent="0.3">
      <c r="A7212" t="s">
        <v>946</v>
      </c>
      <c r="B7212" s="1">
        <v>38656</v>
      </c>
      <c r="C7212" t="s">
        <v>82</v>
      </c>
      <c r="D7212" t="s">
        <v>1006</v>
      </c>
      <c r="E7212" t="s">
        <v>1007</v>
      </c>
      <c r="G7212" t="s">
        <v>19</v>
      </c>
      <c r="H7212" t="s">
        <v>128</v>
      </c>
      <c r="I7212" t="s">
        <v>21</v>
      </c>
      <c r="J7212" t="s">
        <v>73</v>
      </c>
      <c r="K7212">
        <v>373</v>
      </c>
      <c r="L7212">
        <v>23.55</v>
      </c>
      <c r="M7212" t="s">
        <v>999</v>
      </c>
      <c r="N7212">
        <v>33</v>
      </c>
      <c r="P7212" cm="1">
        <f t="array" ref="P7212">IF(Q7212&gt;0,INDEX(Q7212:Q19346,MATCH(TRUE,INDEX(Q7212:Q19346="",,),0)-1),"")</f>
        <v>6</v>
      </c>
      <c r="Q7212">
        <f t="shared" si="165"/>
        <v>3</v>
      </c>
      <c r="R7212">
        <f>IF(P7212="","",0)</f>
        <v>0</v>
      </c>
    </row>
    <row r="7213" spans="1:18" x14ac:dyDescent="0.3">
      <c r="A7213" t="s">
        <v>946</v>
      </c>
      <c r="B7213" s="1">
        <v>38656</v>
      </c>
      <c r="C7213" t="s">
        <v>82</v>
      </c>
      <c r="D7213" t="s">
        <v>1006</v>
      </c>
      <c r="E7213" t="s">
        <v>1007</v>
      </c>
      <c r="G7213" s="6" t="s">
        <v>88</v>
      </c>
      <c r="H7213" t="s">
        <v>20</v>
      </c>
      <c r="I7213" t="s">
        <v>45</v>
      </c>
      <c r="J7213" t="s">
        <v>93</v>
      </c>
      <c r="K7213">
        <v>5.7</v>
      </c>
      <c r="L7213">
        <v>250</v>
      </c>
      <c r="M7213" t="s">
        <v>999</v>
      </c>
      <c r="N7213">
        <v>250</v>
      </c>
      <c r="P7213" cm="1">
        <f t="array" ref="P7213">IF(Q7213&gt;0,INDEX(Q7213:Q19347,MATCH(TRUE,INDEX(Q7213:Q19347="",,),0)-1),"")</f>
        <v>6</v>
      </c>
      <c r="Q7213">
        <f t="shared" si="165"/>
        <v>3</v>
      </c>
      <c r="R7213">
        <f>IF(P7213="","",0)</f>
        <v>0</v>
      </c>
    </row>
    <row r="7214" spans="1:18" x14ac:dyDescent="0.3">
      <c r="A7214" t="s">
        <v>946</v>
      </c>
      <c r="B7214" s="1">
        <v>38656</v>
      </c>
      <c r="C7214" t="s">
        <v>82</v>
      </c>
      <c r="D7214" t="s">
        <v>1006</v>
      </c>
      <c r="E7214" t="s">
        <v>1007</v>
      </c>
      <c r="G7214" s="6" t="s">
        <v>88</v>
      </c>
      <c r="H7214" t="s">
        <v>200</v>
      </c>
      <c r="I7214" t="s">
        <v>21</v>
      </c>
      <c r="J7214" t="s">
        <v>73</v>
      </c>
      <c r="K7214">
        <v>48</v>
      </c>
      <c r="L7214">
        <v>9.6999999999999993</v>
      </c>
      <c r="M7214" t="s">
        <v>999</v>
      </c>
      <c r="N7214">
        <v>9.6999999999999993</v>
      </c>
      <c r="P7214" cm="1">
        <f t="array" ref="P7214">IF(Q7214&gt;0,INDEX(Q7214:Q19348,MATCH(TRUE,INDEX(Q7214:Q19348="",,),0)-1),"")</f>
        <v>6</v>
      </c>
      <c r="Q7214">
        <f t="shared" si="165"/>
        <v>3</v>
      </c>
      <c r="R7214">
        <f>IF(P7214="","",0)</f>
        <v>0</v>
      </c>
    </row>
    <row r="7215" spans="1:18" x14ac:dyDescent="0.3">
      <c r="A7215" t="s">
        <v>946</v>
      </c>
      <c r="B7215" s="1">
        <v>38656</v>
      </c>
      <c r="C7215" t="s">
        <v>82</v>
      </c>
      <c r="D7215" t="s">
        <v>1006</v>
      </c>
      <c r="E7215" t="s">
        <v>1007</v>
      </c>
      <c r="G7215" s="6" t="s">
        <v>88</v>
      </c>
      <c r="H7215" t="s">
        <v>20</v>
      </c>
      <c r="I7215" t="s">
        <v>21</v>
      </c>
      <c r="J7215" t="s">
        <v>73</v>
      </c>
      <c r="K7215">
        <v>31</v>
      </c>
      <c r="L7215">
        <v>17.149999999999999</v>
      </c>
      <c r="M7215" t="s">
        <v>999</v>
      </c>
      <c r="N7215">
        <v>17.149999999999999</v>
      </c>
      <c r="P7215" cm="1">
        <f t="array" ref="P7215">IF(Q7215&gt;0,INDEX(Q7215:Q19349,MATCH(TRUE,INDEX(Q7215:Q19349="",,),0)-1),"")</f>
        <v>6</v>
      </c>
      <c r="Q7215">
        <f t="shared" si="165"/>
        <v>3</v>
      </c>
      <c r="R7215">
        <f>IF(P7215="","",0)</f>
        <v>0</v>
      </c>
    </row>
    <row r="7216" spans="1:18" x14ac:dyDescent="0.3">
      <c r="A7216" t="s">
        <v>946</v>
      </c>
      <c r="B7216" s="1">
        <v>38656</v>
      </c>
      <c r="C7216" t="s">
        <v>82</v>
      </c>
      <c r="D7216" t="s">
        <v>1006</v>
      </c>
      <c r="E7216" t="s">
        <v>1007</v>
      </c>
      <c r="G7216" t="s">
        <v>19</v>
      </c>
      <c r="H7216" t="s">
        <v>128</v>
      </c>
      <c r="I7216" t="s">
        <v>45</v>
      </c>
      <c r="J7216" t="s">
        <v>93</v>
      </c>
      <c r="K7216">
        <v>27.2</v>
      </c>
      <c r="L7216">
        <v>93</v>
      </c>
      <c r="M7216" t="s">
        <v>1008</v>
      </c>
      <c r="N7216">
        <v>100</v>
      </c>
      <c r="P7216" cm="1">
        <f t="array" ref="P7216">IF(Q7216&gt;0,INDEX(Q7216:Q19350,MATCH(TRUE,INDEX(Q7216:Q19350="",,),0)-1),"")</f>
        <v>6</v>
      </c>
      <c r="Q7216">
        <f t="shared" si="165"/>
        <v>4</v>
      </c>
      <c r="R7216">
        <f>IF(P7216="","",0)</f>
        <v>0</v>
      </c>
    </row>
    <row r="7217" spans="1:18" x14ac:dyDescent="0.3">
      <c r="A7217" t="s">
        <v>946</v>
      </c>
      <c r="B7217" s="1">
        <v>38656</v>
      </c>
      <c r="C7217" t="s">
        <v>82</v>
      </c>
      <c r="D7217" t="s">
        <v>1006</v>
      </c>
      <c r="E7217" t="s">
        <v>1007</v>
      </c>
      <c r="G7217" t="s">
        <v>19</v>
      </c>
      <c r="H7217" t="s">
        <v>128</v>
      </c>
      <c r="I7217" t="s">
        <v>21</v>
      </c>
      <c r="J7217" t="s">
        <v>73</v>
      </c>
      <c r="K7217">
        <v>373</v>
      </c>
      <c r="L7217">
        <v>23.55</v>
      </c>
      <c r="M7217" t="s">
        <v>1008</v>
      </c>
      <c r="N7217">
        <v>31.5</v>
      </c>
      <c r="P7217" cm="1">
        <f t="array" ref="P7217">IF(Q7217&gt;0,INDEX(Q7217:Q19351,MATCH(TRUE,INDEX(Q7217:Q19351="",,),0)-1),"")</f>
        <v>6</v>
      </c>
      <c r="Q7217">
        <f t="shared" si="165"/>
        <v>4</v>
      </c>
      <c r="R7217">
        <f>IF(P7217="","",0)</f>
        <v>0</v>
      </c>
    </row>
    <row r="7218" spans="1:18" x14ac:dyDescent="0.3">
      <c r="A7218" t="s">
        <v>946</v>
      </c>
      <c r="B7218" s="1">
        <v>38656</v>
      </c>
      <c r="C7218" t="s">
        <v>82</v>
      </c>
      <c r="D7218" t="s">
        <v>1006</v>
      </c>
      <c r="E7218" t="s">
        <v>1007</v>
      </c>
      <c r="G7218" s="6" t="s">
        <v>88</v>
      </c>
      <c r="H7218" t="s">
        <v>20</v>
      </c>
      <c r="I7218" t="s">
        <v>45</v>
      </c>
      <c r="J7218" t="s">
        <v>93</v>
      </c>
      <c r="K7218">
        <v>5.7</v>
      </c>
      <c r="L7218">
        <v>250</v>
      </c>
      <c r="M7218" t="s">
        <v>1008</v>
      </c>
      <c r="N7218">
        <v>250</v>
      </c>
      <c r="P7218" cm="1">
        <f t="array" ref="P7218">IF(Q7218&gt;0,INDEX(Q7218:Q19352,MATCH(TRUE,INDEX(Q7218:Q19352="",,),0)-1),"")</f>
        <v>6</v>
      </c>
      <c r="Q7218">
        <f t="shared" si="165"/>
        <v>4</v>
      </c>
      <c r="R7218">
        <f>IF(P7218="","",0)</f>
        <v>0</v>
      </c>
    </row>
    <row r="7219" spans="1:18" x14ac:dyDescent="0.3">
      <c r="A7219" t="s">
        <v>946</v>
      </c>
      <c r="B7219" s="1">
        <v>38656</v>
      </c>
      <c r="C7219" t="s">
        <v>82</v>
      </c>
      <c r="D7219" t="s">
        <v>1006</v>
      </c>
      <c r="E7219" t="s">
        <v>1007</v>
      </c>
      <c r="G7219" s="6" t="s">
        <v>88</v>
      </c>
      <c r="H7219" t="s">
        <v>200</v>
      </c>
      <c r="I7219" t="s">
        <v>21</v>
      </c>
      <c r="J7219" t="s">
        <v>73</v>
      </c>
      <c r="K7219">
        <v>48</v>
      </c>
      <c r="L7219">
        <v>9.6999999999999993</v>
      </c>
      <c r="M7219" t="s">
        <v>1008</v>
      </c>
      <c r="N7219">
        <v>9.6999999999999993</v>
      </c>
      <c r="P7219" cm="1">
        <f t="array" ref="P7219">IF(Q7219&gt;0,INDEX(Q7219:Q19353,MATCH(TRUE,INDEX(Q7219:Q19353="",,),0)-1),"")</f>
        <v>6</v>
      </c>
      <c r="Q7219">
        <f t="shared" si="165"/>
        <v>4</v>
      </c>
      <c r="R7219">
        <f>IF(P7219="","",0)</f>
        <v>0</v>
      </c>
    </row>
    <row r="7220" spans="1:18" x14ac:dyDescent="0.3">
      <c r="A7220" t="s">
        <v>946</v>
      </c>
      <c r="B7220" s="1">
        <v>38656</v>
      </c>
      <c r="C7220" t="s">
        <v>82</v>
      </c>
      <c r="D7220" t="s">
        <v>1006</v>
      </c>
      <c r="E7220" t="s">
        <v>1007</v>
      </c>
      <c r="G7220" s="6" t="s">
        <v>88</v>
      </c>
      <c r="H7220" t="s">
        <v>20</v>
      </c>
      <c r="I7220" t="s">
        <v>21</v>
      </c>
      <c r="J7220" t="s">
        <v>73</v>
      </c>
      <c r="K7220">
        <v>31</v>
      </c>
      <c r="L7220">
        <v>17.149999999999999</v>
      </c>
      <c r="M7220" t="s">
        <v>1008</v>
      </c>
      <c r="N7220">
        <v>17.149999999999999</v>
      </c>
      <c r="P7220" cm="1">
        <f t="array" ref="P7220">IF(Q7220&gt;0,INDEX(Q7220:Q19354,MATCH(TRUE,INDEX(Q7220:Q19354="",,),0)-1),"")</f>
        <v>6</v>
      </c>
      <c r="Q7220">
        <f t="shared" si="165"/>
        <v>4</v>
      </c>
      <c r="R7220">
        <f>IF(P7220="","",0)</f>
        <v>0</v>
      </c>
    </row>
    <row r="7221" spans="1:18" x14ac:dyDescent="0.3">
      <c r="A7221" t="s">
        <v>946</v>
      </c>
      <c r="B7221" s="1">
        <v>38656</v>
      </c>
      <c r="C7221" t="s">
        <v>82</v>
      </c>
      <c r="D7221" t="s">
        <v>1006</v>
      </c>
      <c r="E7221" t="s">
        <v>1007</v>
      </c>
      <c r="G7221" t="s">
        <v>19</v>
      </c>
      <c r="H7221" t="s">
        <v>128</v>
      </c>
      <c r="I7221" t="s">
        <v>45</v>
      </c>
      <c r="J7221" t="s">
        <v>93</v>
      </c>
      <c r="K7221">
        <v>27.2</v>
      </c>
      <c r="L7221">
        <v>93</v>
      </c>
      <c r="M7221" t="s">
        <v>173</v>
      </c>
      <c r="N7221">
        <v>93</v>
      </c>
      <c r="P7221" cm="1">
        <f t="array" ref="P7221">IF(Q7221&gt;0,INDEX(Q7221:Q19355,MATCH(TRUE,INDEX(Q7221:Q19355="",,),0)-1),"")</f>
        <v>6</v>
      </c>
      <c r="Q7221">
        <f t="shared" si="165"/>
        <v>5</v>
      </c>
      <c r="R7221">
        <f>IF(P7221="","",0)</f>
        <v>0</v>
      </c>
    </row>
    <row r="7222" spans="1:18" x14ac:dyDescent="0.3">
      <c r="A7222" t="s">
        <v>946</v>
      </c>
      <c r="B7222" s="1">
        <v>38656</v>
      </c>
      <c r="C7222" t="s">
        <v>82</v>
      </c>
      <c r="D7222" t="s">
        <v>1006</v>
      </c>
      <c r="E7222" t="s">
        <v>1007</v>
      </c>
      <c r="G7222" t="s">
        <v>19</v>
      </c>
      <c r="H7222" t="s">
        <v>128</v>
      </c>
      <c r="I7222" t="s">
        <v>21</v>
      </c>
      <c r="J7222" t="s">
        <v>73</v>
      </c>
      <c r="K7222">
        <v>373</v>
      </c>
      <c r="L7222">
        <v>23.55</v>
      </c>
      <c r="M7222" t="s">
        <v>173</v>
      </c>
      <c r="N7222">
        <v>31.5</v>
      </c>
      <c r="P7222" cm="1">
        <f t="array" ref="P7222">IF(Q7222&gt;0,INDEX(Q7222:Q19356,MATCH(TRUE,INDEX(Q7222:Q19356="",,),0)-1),"")</f>
        <v>6</v>
      </c>
      <c r="Q7222">
        <f t="shared" si="165"/>
        <v>5</v>
      </c>
      <c r="R7222">
        <f>IF(P7222="","",0)</f>
        <v>0</v>
      </c>
    </row>
    <row r="7223" spans="1:18" x14ac:dyDescent="0.3">
      <c r="A7223" t="s">
        <v>946</v>
      </c>
      <c r="B7223" s="1">
        <v>38656</v>
      </c>
      <c r="C7223" t="s">
        <v>82</v>
      </c>
      <c r="D7223" t="s">
        <v>1006</v>
      </c>
      <c r="E7223" t="s">
        <v>1007</v>
      </c>
      <c r="G7223" s="6" t="s">
        <v>88</v>
      </c>
      <c r="H7223" t="s">
        <v>20</v>
      </c>
      <c r="I7223" t="s">
        <v>45</v>
      </c>
      <c r="J7223" t="s">
        <v>93</v>
      </c>
      <c r="K7223">
        <v>5.7</v>
      </c>
      <c r="L7223">
        <v>250</v>
      </c>
      <c r="M7223" t="s">
        <v>173</v>
      </c>
      <c r="N7223">
        <v>250</v>
      </c>
      <c r="P7223" cm="1">
        <f t="array" ref="P7223">IF(Q7223&gt;0,INDEX(Q7223:Q19357,MATCH(TRUE,INDEX(Q7223:Q19357="",,),0)-1),"")</f>
        <v>6</v>
      </c>
      <c r="Q7223">
        <f t="shared" si="165"/>
        <v>5</v>
      </c>
      <c r="R7223">
        <f>IF(P7223="","",0)</f>
        <v>0</v>
      </c>
    </row>
    <row r="7224" spans="1:18" x14ac:dyDescent="0.3">
      <c r="A7224" t="s">
        <v>946</v>
      </c>
      <c r="B7224" s="1">
        <v>38656</v>
      </c>
      <c r="C7224" t="s">
        <v>82</v>
      </c>
      <c r="D7224" t="s">
        <v>1006</v>
      </c>
      <c r="E7224" t="s">
        <v>1007</v>
      </c>
      <c r="G7224" s="6" t="s">
        <v>88</v>
      </c>
      <c r="H7224" t="s">
        <v>200</v>
      </c>
      <c r="I7224" t="s">
        <v>21</v>
      </c>
      <c r="J7224" t="s">
        <v>73</v>
      </c>
      <c r="K7224">
        <v>48</v>
      </c>
      <c r="L7224">
        <v>9.6999999999999993</v>
      </c>
      <c r="M7224" t="s">
        <v>173</v>
      </c>
      <c r="N7224">
        <v>9.6999999999999993</v>
      </c>
      <c r="P7224" cm="1">
        <f t="array" ref="P7224">IF(Q7224&gt;0,INDEX(Q7224:Q19358,MATCH(TRUE,INDEX(Q7224:Q19358="",,),0)-1),"")</f>
        <v>6</v>
      </c>
      <c r="Q7224">
        <f t="shared" si="165"/>
        <v>5</v>
      </c>
      <c r="R7224">
        <f>IF(P7224="","",0)</f>
        <v>0</v>
      </c>
    </row>
    <row r="7225" spans="1:18" x14ac:dyDescent="0.3">
      <c r="A7225" t="s">
        <v>946</v>
      </c>
      <c r="B7225" s="1">
        <v>38656</v>
      </c>
      <c r="C7225" t="s">
        <v>82</v>
      </c>
      <c r="D7225" t="s">
        <v>1006</v>
      </c>
      <c r="E7225" t="s">
        <v>1007</v>
      </c>
      <c r="G7225" s="6" t="s">
        <v>88</v>
      </c>
      <c r="H7225" t="s">
        <v>20</v>
      </c>
      <c r="I7225" t="s">
        <v>21</v>
      </c>
      <c r="J7225" t="s">
        <v>73</v>
      </c>
      <c r="K7225">
        <v>31</v>
      </c>
      <c r="L7225">
        <v>17.149999999999999</v>
      </c>
      <c r="M7225" t="s">
        <v>173</v>
      </c>
      <c r="N7225">
        <v>17.149999999999999</v>
      </c>
      <c r="P7225" cm="1">
        <f t="array" ref="P7225">IF(Q7225&gt;0,INDEX(Q7225:Q19359,MATCH(TRUE,INDEX(Q7225:Q19359="",,),0)-1),"")</f>
        <v>6</v>
      </c>
      <c r="Q7225">
        <f t="shared" si="165"/>
        <v>5</v>
      </c>
      <c r="R7225">
        <f>IF(P7225="","",0)</f>
        <v>0</v>
      </c>
    </row>
    <row r="7226" spans="1:18" x14ac:dyDescent="0.3">
      <c r="A7226" t="s">
        <v>946</v>
      </c>
      <c r="B7226" s="1">
        <v>38656</v>
      </c>
      <c r="C7226" t="s">
        <v>82</v>
      </c>
      <c r="D7226" t="s">
        <v>1006</v>
      </c>
      <c r="E7226" t="s">
        <v>1007</v>
      </c>
      <c r="G7226" t="s">
        <v>19</v>
      </c>
      <c r="H7226" t="s">
        <v>128</v>
      </c>
      <c r="I7226" t="s">
        <v>45</v>
      </c>
      <c r="J7226" t="s">
        <v>93</v>
      </c>
      <c r="K7226">
        <v>27.2</v>
      </c>
      <c r="L7226">
        <v>93</v>
      </c>
      <c r="M7226" t="s">
        <v>148</v>
      </c>
      <c r="N7226">
        <v>146.36000000000001</v>
      </c>
      <c r="P7226" cm="1">
        <f t="array" ref="P7226">IF(Q7226&gt;0,INDEX(Q7226:Q19360,MATCH(TRUE,INDEX(Q7226:Q19360="",,),0)-1),"")</f>
        <v>6</v>
      </c>
      <c r="Q7226">
        <f t="shared" si="165"/>
        <v>6</v>
      </c>
      <c r="R7226">
        <f>IF(P7226="","",0)</f>
        <v>0</v>
      </c>
    </row>
    <row r="7227" spans="1:18" x14ac:dyDescent="0.3">
      <c r="A7227" t="s">
        <v>946</v>
      </c>
      <c r="B7227" s="1">
        <v>38656</v>
      </c>
      <c r="C7227" t="s">
        <v>82</v>
      </c>
      <c r="D7227" t="s">
        <v>1006</v>
      </c>
      <c r="E7227" t="s">
        <v>1007</v>
      </c>
      <c r="G7227" t="s">
        <v>19</v>
      </c>
      <c r="H7227" t="s">
        <v>128</v>
      </c>
      <c r="I7227" t="s">
        <v>21</v>
      </c>
      <c r="J7227" t="s">
        <v>73</v>
      </c>
      <c r="K7227">
        <v>373</v>
      </c>
      <c r="L7227">
        <v>23.55</v>
      </c>
      <c r="M7227" t="s">
        <v>148</v>
      </c>
      <c r="N7227">
        <v>23.55</v>
      </c>
      <c r="P7227" cm="1">
        <f t="array" ref="P7227">IF(Q7227&gt;0,INDEX(Q7227:Q19361,MATCH(TRUE,INDEX(Q7227:Q19361="",,),0)-1),"")</f>
        <v>6</v>
      </c>
      <c r="Q7227">
        <f t="shared" si="165"/>
        <v>6</v>
      </c>
      <c r="R7227">
        <f>IF(P7227="","",0)</f>
        <v>0</v>
      </c>
    </row>
    <row r="7228" spans="1:18" x14ac:dyDescent="0.3">
      <c r="A7228" t="s">
        <v>946</v>
      </c>
      <c r="B7228" s="1">
        <v>38656</v>
      </c>
      <c r="C7228" t="s">
        <v>82</v>
      </c>
      <c r="D7228" t="s">
        <v>1006</v>
      </c>
      <c r="E7228" t="s">
        <v>1007</v>
      </c>
      <c r="G7228" s="6" t="s">
        <v>88</v>
      </c>
      <c r="H7228" t="s">
        <v>20</v>
      </c>
      <c r="I7228" t="s">
        <v>45</v>
      </c>
      <c r="J7228" t="s">
        <v>93</v>
      </c>
      <c r="K7228">
        <v>5.7</v>
      </c>
      <c r="L7228">
        <v>250</v>
      </c>
      <c r="M7228" t="s">
        <v>148</v>
      </c>
      <c r="N7228">
        <v>250</v>
      </c>
      <c r="P7228" cm="1">
        <f t="array" ref="P7228">IF(Q7228&gt;0,INDEX(Q7228:Q19362,MATCH(TRUE,INDEX(Q7228:Q19362="",,),0)-1),"")</f>
        <v>6</v>
      </c>
      <c r="Q7228">
        <f t="shared" si="165"/>
        <v>6</v>
      </c>
      <c r="R7228">
        <f>IF(P7228="","",0)</f>
        <v>0</v>
      </c>
    </row>
    <row r="7229" spans="1:18" x14ac:dyDescent="0.3">
      <c r="A7229" t="s">
        <v>946</v>
      </c>
      <c r="B7229" s="1">
        <v>38656</v>
      </c>
      <c r="C7229" t="s">
        <v>82</v>
      </c>
      <c r="D7229" t="s">
        <v>1006</v>
      </c>
      <c r="E7229" t="s">
        <v>1007</v>
      </c>
      <c r="G7229" s="6" t="s">
        <v>88</v>
      </c>
      <c r="H7229" t="s">
        <v>200</v>
      </c>
      <c r="I7229" t="s">
        <v>21</v>
      </c>
      <c r="J7229" t="s">
        <v>73</v>
      </c>
      <c r="K7229">
        <v>48</v>
      </c>
      <c r="L7229">
        <v>9.6999999999999993</v>
      </c>
      <c r="M7229" t="s">
        <v>148</v>
      </c>
      <c r="N7229">
        <v>9.6999999999999993</v>
      </c>
      <c r="P7229" cm="1">
        <f t="array" ref="P7229">IF(Q7229&gt;0,INDEX(Q7229:Q19363,MATCH(TRUE,INDEX(Q7229:Q19363="",,),0)-1),"")</f>
        <v>6</v>
      </c>
      <c r="Q7229">
        <f t="shared" si="165"/>
        <v>6</v>
      </c>
      <c r="R7229">
        <f>IF(P7229="","",0)</f>
        <v>0</v>
      </c>
    </row>
    <row r="7230" spans="1:18" x14ac:dyDescent="0.3">
      <c r="A7230" t="s">
        <v>946</v>
      </c>
      <c r="B7230" s="1">
        <v>38656</v>
      </c>
      <c r="C7230" t="s">
        <v>82</v>
      </c>
      <c r="D7230" t="s">
        <v>1006</v>
      </c>
      <c r="E7230" t="s">
        <v>1007</v>
      </c>
      <c r="G7230" s="6" t="s">
        <v>88</v>
      </c>
      <c r="H7230" t="s">
        <v>20</v>
      </c>
      <c r="I7230" t="s">
        <v>21</v>
      </c>
      <c r="J7230" t="s">
        <v>73</v>
      </c>
      <c r="K7230">
        <v>31</v>
      </c>
      <c r="L7230">
        <v>17.149999999999999</v>
      </c>
      <c r="M7230" t="s">
        <v>148</v>
      </c>
      <c r="N7230">
        <v>17.149999999999999</v>
      </c>
      <c r="P7230" cm="1">
        <f t="array" ref="P7230">IF(Q7230&gt;0,INDEX(Q7230:Q19364,MATCH(TRUE,INDEX(Q7230:Q19364="",,),0)-1),"")</f>
        <v>6</v>
      </c>
      <c r="Q7230">
        <f t="shared" si="165"/>
        <v>6</v>
      </c>
      <c r="R7230">
        <f>IF(P7230="","",0)</f>
        <v>0</v>
      </c>
    </row>
    <row r="7231" spans="1:18" x14ac:dyDescent="0.3">
      <c r="P7231" t="str" cm="1">
        <f t="array" ref="P7231">IF(Q7231&gt;0,INDEX(Q7231:Q19365,MATCH(TRUE,INDEX(Q7231:Q19365="",,),0)-1),"")</f>
        <v/>
      </c>
      <c r="R7231" t="str">
        <f>IF(P7231="","",0)</f>
        <v/>
      </c>
    </row>
    <row r="7232" spans="1:18" x14ac:dyDescent="0.3">
      <c r="A7232" t="s">
        <v>946</v>
      </c>
      <c r="B7232" s="1">
        <v>38656</v>
      </c>
      <c r="C7232" t="s">
        <v>82</v>
      </c>
      <c r="D7232" t="s">
        <v>1009</v>
      </c>
      <c r="E7232" t="s">
        <v>1010</v>
      </c>
      <c r="G7232" t="s">
        <v>19</v>
      </c>
      <c r="H7232" t="s">
        <v>20</v>
      </c>
      <c r="I7232" t="s">
        <v>45</v>
      </c>
      <c r="J7232" t="s">
        <v>93</v>
      </c>
      <c r="K7232">
        <v>33.5</v>
      </c>
      <c r="L7232">
        <v>297</v>
      </c>
      <c r="M7232" t="s">
        <v>1008</v>
      </c>
      <c r="N7232">
        <v>297</v>
      </c>
      <c r="O7232" t="s">
        <v>24</v>
      </c>
      <c r="P7232" cm="1">
        <f t="array" ref="P7232">IF(Q7232&gt;0,INDEX(Q7232:Q19366,MATCH(TRUE,INDEX(Q7232:Q19366="",,),0)-1),"")</f>
        <v>2</v>
      </c>
      <c r="Q7232">
        <f>INT((ROW()-7232)/8)+1</f>
        <v>1</v>
      </c>
      <c r="R7232">
        <f>IF(P7232="","",0)</f>
        <v>0</v>
      </c>
    </row>
    <row r="7233" spans="1:18" x14ac:dyDescent="0.3">
      <c r="A7233" t="s">
        <v>946</v>
      </c>
      <c r="B7233" s="1">
        <v>38656</v>
      </c>
      <c r="C7233" t="s">
        <v>82</v>
      </c>
      <c r="D7233" t="s">
        <v>1009</v>
      </c>
      <c r="E7233" t="s">
        <v>1010</v>
      </c>
      <c r="G7233" t="s">
        <v>19</v>
      </c>
      <c r="H7233" t="s">
        <v>20</v>
      </c>
      <c r="I7233" t="s">
        <v>21</v>
      </c>
      <c r="J7233" t="s">
        <v>73</v>
      </c>
      <c r="K7233">
        <v>149</v>
      </c>
      <c r="L7233">
        <v>17.600000000000001</v>
      </c>
      <c r="M7233" t="s">
        <v>1008</v>
      </c>
      <c r="N7233">
        <v>22</v>
      </c>
      <c r="O7233" t="s">
        <v>24</v>
      </c>
      <c r="P7233" cm="1">
        <f t="array" ref="P7233">IF(Q7233&gt;0,INDEX(Q7233:Q19367,MATCH(TRUE,INDEX(Q7233:Q19367="",,),0)-1),"")</f>
        <v>2</v>
      </c>
      <c r="Q7233">
        <f t="shared" ref="Q7233:Q7247" si="166">INT((ROW()-7232)/8)+1</f>
        <v>1</v>
      </c>
      <c r="R7233">
        <f>IF(P7233="","",0)</f>
        <v>0</v>
      </c>
    </row>
    <row r="7234" spans="1:18" x14ac:dyDescent="0.3">
      <c r="A7234" t="s">
        <v>946</v>
      </c>
      <c r="B7234" s="1">
        <v>38656</v>
      </c>
      <c r="C7234" t="s">
        <v>82</v>
      </c>
      <c r="D7234" t="s">
        <v>1009</v>
      </c>
      <c r="E7234" t="s">
        <v>1010</v>
      </c>
      <c r="G7234" s="6" t="s">
        <v>88</v>
      </c>
      <c r="H7234" t="s">
        <v>85</v>
      </c>
      <c r="I7234" t="s">
        <v>45</v>
      </c>
      <c r="J7234" t="s">
        <v>93</v>
      </c>
      <c r="K7234">
        <v>1.7</v>
      </c>
      <c r="L7234">
        <v>160</v>
      </c>
      <c r="M7234" t="s">
        <v>1008</v>
      </c>
      <c r="N7234">
        <v>160</v>
      </c>
      <c r="O7234" t="s">
        <v>24</v>
      </c>
      <c r="P7234" cm="1">
        <f t="array" ref="P7234">IF(Q7234&gt;0,INDEX(Q7234:Q19368,MATCH(TRUE,INDEX(Q7234:Q19368="",,),0)-1),"")</f>
        <v>2</v>
      </c>
      <c r="Q7234">
        <f t="shared" si="166"/>
        <v>1</v>
      </c>
      <c r="R7234">
        <f>IF(P7234="","",0)</f>
        <v>0</v>
      </c>
    </row>
    <row r="7235" spans="1:18" x14ac:dyDescent="0.3">
      <c r="A7235" t="s">
        <v>946</v>
      </c>
      <c r="B7235" s="1">
        <v>38656</v>
      </c>
      <c r="C7235" t="s">
        <v>82</v>
      </c>
      <c r="D7235" t="s">
        <v>1009</v>
      </c>
      <c r="E7235" t="s">
        <v>1010</v>
      </c>
      <c r="G7235" s="6" t="s">
        <v>88</v>
      </c>
      <c r="H7235" t="s">
        <v>36</v>
      </c>
      <c r="I7235" t="s">
        <v>45</v>
      </c>
      <c r="J7235" t="s">
        <v>93</v>
      </c>
      <c r="K7235">
        <v>9.8000000000000007</v>
      </c>
      <c r="L7235">
        <v>104</v>
      </c>
      <c r="M7235" t="s">
        <v>1008</v>
      </c>
      <c r="N7235">
        <v>104</v>
      </c>
      <c r="O7235" t="s">
        <v>24</v>
      </c>
      <c r="P7235" cm="1">
        <f t="array" ref="P7235">IF(Q7235&gt;0,INDEX(Q7235:Q19369,MATCH(TRUE,INDEX(Q7235:Q19369="",,),0)-1),"")</f>
        <v>2</v>
      </c>
      <c r="Q7235">
        <f t="shared" si="166"/>
        <v>1</v>
      </c>
      <c r="R7235">
        <f>IF(P7235="","",0)</f>
        <v>0</v>
      </c>
    </row>
    <row r="7236" spans="1:18" x14ac:dyDescent="0.3">
      <c r="A7236" t="s">
        <v>946</v>
      </c>
      <c r="B7236" s="1">
        <v>38656</v>
      </c>
      <c r="C7236" t="s">
        <v>82</v>
      </c>
      <c r="D7236" t="s">
        <v>1009</v>
      </c>
      <c r="E7236" t="s">
        <v>1010</v>
      </c>
      <c r="G7236" s="6" t="s">
        <v>88</v>
      </c>
      <c r="H7236" t="s">
        <v>41</v>
      </c>
      <c r="I7236" t="s">
        <v>45</v>
      </c>
      <c r="J7236" t="s">
        <v>93</v>
      </c>
      <c r="K7236">
        <v>1.7</v>
      </c>
      <c r="L7236">
        <v>169</v>
      </c>
      <c r="M7236" t="s">
        <v>1008</v>
      </c>
      <c r="N7236">
        <v>169</v>
      </c>
      <c r="O7236" t="s">
        <v>24</v>
      </c>
      <c r="P7236" cm="1">
        <f t="array" ref="P7236">IF(Q7236&gt;0,INDEX(Q7236:Q19370,MATCH(TRUE,INDEX(Q7236:Q19370="",,),0)-1),"")</f>
        <v>2</v>
      </c>
      <c r="Q7236">
        <f t="shared" si="166"/>
        <v>1</v>
      </c>
      <c r="R7236">
        <f>IF(P7236="","",0)</f>
        <v>0</v>
      </c>
    </row>
    <row r="7237" spans="1:18" x14ac:dyDescent="0.3">
      <c r="A7237" t="s">
        <v>946</v>
      </c>
      <c r="B7237" s="1">
        <v>38656</v>
      </c>
      <c r="C7237" t="s">
        <v>82</v>
      </c>
      <c r="D7237" t="s">
        <v>1009</v>
      </c>
      <c r="E7237" t="s">
        <v>1010</v>
      </c>
      <c r="G7237" s="6" t="s">
        <v>88</v>
      </c>
      <c r="H7237" t="s">
        <v>85</v>
      </c>
      <c r="I7237" t="s">
        <v>21</v>
      </c>
      <c r="J7237" t="s">
        <v>73</v>
      </c>
      <c r="K7237">
        <v>42</v>
      </c>
      <c r="L7237">
        <v>15.85</v>
      </c>
      <c r="M7237" t="s">
        <v>1008</v>
      </c>
      <c r="N7237">
        <v>15.85</v>
      </c>
      <c r="O7237" t="s">
        <v>24</v>
      </c>
      <c r="P7237" cm="1">
        <f t="array" ref="P7237">IF(Q7237&gt;0,INDEX(Q7237:Q19371,MATCH(TRUE,INDEX(Q7237:Q19371="",,),0)-1),"")</f>
        <v>2</v>
      </c>
      <c r="Q7237">
        <f t="shared" si="166"/>
        <v>1</v>
      </c>
      <c r="R7237">
        <f>IF(P7237="","",0)</f>
        <v>0</v>
      </c>
    </row>
    <row r="7238" spans="1:18" x14ac:dyDescent="0.3">
      <c r="A7238" t="s">
        <v>946</v>
      </c>
      <c r="B7238" s="1">
        <v>38656</v>
      </c>
      <c r="C7238" t="s">
        <v>82</v>
      </c>
      <c r="D7238" t="s">
        <v>1009</v>
      </c>
      <c r="E7238" t="s">
        <v>1010</v>
      </c>
      <c r="G7238" s="6" t="s">
        <v>88</v>
      </c>
      <c r="H7238" t="s">
        <v>36</v>
      </c>
      <c r="I7238" t="s">
        <v>21</v>
      </c>
      <c r="J7238" t="s">
        <v>73</v>
      </c>
      <c r="K7238">
        <v>26</v>
      </c>
      <c r="L7238">
        <v>24.5</v>
      </c>
      <c r="M7238" t="s">
        <v>1008</v>
      </c>
      <c r="N7238">
        <v>24.5</v>
      </c>
      <c r="O7238" t="s">
        <v>24</v>
      </c>
      <c r="P7238" cm="1">
        <f t="array" ref="P7238">IF(Q7238&gt;0,INDEX(Q7238:Q19372,MATCH(TRUE,INDEX(Q7238:Q19372="",,),0)-1),"")</f>
        <v>2</v>
      </c>
      <c r="Q7238">
        <f t="shared" si="166"/>
        <v>1</v>
      </c>
      <c r="R7238">
        <f>IF(P7238="","",0)</f>
        <v>0</v>
      </c>
    </row>
    <row r="7239" spans="1:18" x14ac:dyDescent="0.3">
      <c r="A7239" t="s">
        <v>946</v>
      </c>
      <c r="B7239" s="1">
        <v>38656</v>
      </c>
      <c r="C7239" t="s">
        <v>82</v>
      </c>
      <c r="D7239" t="s">
        <v>1009</v>
      </c>
      <c r="E7239" t="s">
        <v>1010</v>
      </c>
      <c r="G7239" s="6" t="s">
        <v>88</v>
      </c>
      <c r="H7239" t="s">
        <v>229</v>
      </c>
      <c r="I7239" t="s">
        <v>21</v>
      </c>
      <c r="J7239" t="s">
        <v>73</v>
      </c>
      <c r="K7239">
        <v>13</v>
      </c>
      <c r="L7239">
        <v>2.8</v>
      </c>
      <c r="M7239" t="s">
        <v>1008</v>
      </c>
      <c r="N7239">
        <v>2.8</v>
      </c>
      <c r="O7239" t="s">
        <v>24</v>
      </c>
      <c r="P7239" cm="1">
        <f t="array" ref="P7239">IF(Q7239&gt;0,INDEX(Q7239:Q19373,MATCH(TRUE,INDEX(Q7239:Q19373="",,),0)-1),"")</f>
        <v>2</v>
      </c>
      <c r="Q7239">
        <f t="shared" si="166"/>
        <v>1</v>
      </c>
      <c r="R7239">
        <f>IF(P7239="","",0)</f>
        <v>0</v>
      </c>
    </row>
    <row r="7240" spans="1:18" x14ac:dyDescent="0.3">
      <c r="A7240" t="s">
        <v>946</v>
      </c>
      <c r="B7240" s="1">
        <v>38656</v>
      </c>
      <c r="C7240" t="s">
        <v>82</v>
      </c>
      <c r="D7240" t="s">
        <v>1009</v>
      </c>
      <c r="E7240" t="s">
        <v>1010</v>
      </c>
      <c r="G7240" t="s">
        <v>19</v>
      </c>
      <c r="H7240" t="s">
        <v>20</v>
      </c>
      <c r="I7240" t="s">
        <v>45</v>
      </c>
      <c r="J7240" t="s">
        <v>93</v>
      </c>
      <c r="K7240">
        <v>33.5</v>
      </c>
      <c r="L7240">
        <v>297</v>
      </c>
      <c r="M7240" t="s">
        <v>647</v>
      </c>
      <c r="N7240">
        <v>307</v>
      </c>
      <c r="P7240" cm="1">
        <f t="array" ref="P7240">IF(Q7240&gt;0,INDEX(Q7240:Q19374,MATCH(TRUE,INDEX(Q7240:Q19374="",,),0)-1),"")</f>
        <v>2</v>
      </c>
      <c r="Q7240">
        <f t="shared" si="166"/>
        <v>2</v>
      </c>
      <c r="R7240">
        <f>IF(P7240="","",0)</f>
        <v>0</v>
      </c>
    </row>
    <row r="7241" spans="1:18" x14ac:dyDescent="0.3">
      <c r="A7241" t="s">
        <v>946</v>
      </c>
      <c r="B7241" s="1">
        <v>38656</v>
      </c>
      <c r="C7241" t="s">
        <v>82</v>
      </c>
      <c r="D7241" t="s">
        <v>1009</v>
      </c>
      <c r="E7241" t="s">
        <v>1010</v>
      </c>
      <c r="G7241" t="s">
        <v>19</v>
      </c>
      <c r="H7241" t="s">
        <v>20</v>
      </c>
      <c r="I7241" t="s">
        <v>21</v>
      </c>
      <c r="J7241" t="s">
        <v>73</v>
      </c>
      <c r="K7241">
        <v>149</v>
      </c>
      <c r="L7241">
        <v>17.600000000000001</v>
      </c>
      <c r="M7241" t="s">
        <v>647</v>
      </c>
      <c r="N7241">
        <v>17.600000000000001</v>
      </c>
      <c r="P7241" cm="1">
        <f t="array" ref="P7241">IF(Q7241&gt;0,INDEX(Q7241:Q19375,MATCH(TRUE,INDEX(Q7241:Q19375="",,),0)-1),"")</f>
        <v>2</v>
      </c>
      <c r="Q7241">
        <f t="shared" si="166"/>
        <v>2</v>
      </c>
      <c r="R7241">
        <f>IF(P7241="","",0)</f>
        <v>0</v>
      </c>
    </row>
    <row r="7242" spans="1:18" x14ac:dyDescent="0.3">
      <c r="A7242" t="s">
        <v>946</v>
      </c>
      <c r="B7242" s="1">
        <v>38656</v>
      </c>
      <c r="C7242" t="s">
        <v>82</v>
      </c>
      <c r="D7242" t="s">
        <v>1009</v>
      </c>
      <c r="E7242" t="s">
        <v>1010</v>
      </c>
      <c r="G7242" s="6" t="s">
        <v>88</v>
      </c>
      <c r="H7242" t="s">
        <v>85</v>
      </c>
      <c r="I7242" t="s">
        <v>45</v>
      </c>
      <c r="J7242" t="s">
        <v>93</v>
      </c>
      <c r="K7242">
        <v>1.7</v>
      </c>
      <c r="L7242">
        <v>160</v>
      </c>
      <c r="M7242" t="s">
        <v>647</v>
      </c>
      <c r="N7242">
        <v>160</v>
      </c>
      <c r="P7242" cm="1">
        <f t="array" ref="P7242">IF(Q7242&gt;0,INDEX(Q7242:Q19376,MATCH(TRUE,INDEX(Q7242:Q19376="",,),0)-1),"")</f>
        <v>2</v>
      </c>
      <c r="Q7242">
        <f t="shared" si="166"/>
        <v>2</v>
      </c>
      <c r="R7242">
        <f>IF(P7242="","",0)</f>
        <v>0</v>
      </c>
    </row>
    <row r="7243" spans="1:18" x14ac:dyDescent="0.3">
      <c r="A7243" t="s">
        <v>946</v>
      </c>
      <c r="B7243" s="1">
        <v>38656</v>
      </c>
      <c r="C7243" t="s">
        <v>82</v>
      </c>
      <c r="D7243" t="s">
        <v>1009</v>
      </c>
      <c r="E7243" t="s">
        <v>1010</v>
      </c>
      <c r="G7243" s="6" t="s">
        <v>88</v>
      </c>
      <c r="H7243" t="s">
        <v>36</v>
      </c>
      <c r="I7243" t="s">
        <v>45</v>
      </c>
      <c r="J7243" t="s">
        <v>93</v>
      </c>
      <c r="K7243">
        <v>9.8000000000000007</v>
      </c>
      <c r="L7243">
        <v>104</v>
      </c>
      <c r="M7243" t="s">
        <v>647</v>
      </c>
      <c r="N7243">
        <v>104</v>
      </c>
      <c r="P7243" cm="1">
        <f t="array" ref="P7243">IF(Q7243&gt;0,INDEX(Q7243:Q19377,MATCH(TRUE,INDEX(Q7243:Q19377="",,),0)-1),"")</f>
        <v>2</v>
      </c>
      <c r="Q7243">
        <f t="shared" si="166"/>
        <v>2</v>
      </c>
      <c r="R7243">
        <f>IF(P7243="","",0)</f>
        <v>0</v>
      </c>
    </row>
    <row r="7244" spans="1:18" x14ac:dyDescent="0.3">
      <c r="A7244" t="s">
        <v>946</v>
      </c>
      <c r="B7244" s="1">
        <v>38656</v>
      </c>
      <c r="C7244" t="s">
        <v>82</v>
      </c>
      <c r="D7244" t="s">
        <v>1009</v>
      </c>
      <c r="E7244" t="s">
        <v>1010</v>
      </c>
      <c r="G7244" s="6" t="s">
        <v>88</v>
      </c>
      <c r="H7244" t="s">
        <v>41</v>
      </c>
      <c r="I7244" t="s">
        <v>45</v>
      </c>
      <c r="J7244" t="s">
        <v>93</v>
      </c>
      <c r="K7244">
        <v>1.7</v>
      </c>
      <c r="L7244">
        <v>169</v>
      </c>
      <c r="M7244" t="s">
        <v>647</v>
      </c>
      <c r="N7244">
        <v>169</v>
      </c>
      <c r="P7244" cm="1">
        <f t="array" ref="P7244">IF(Q7244&gt;0,INDEX(Q7244:Q19378,MATCH(TRUE,INDEX(Q7244:Q19378="",,),0)-1),"")</f>
        <v>2</v>
      </c>
      <c r="Q7244">
        <f t="shared" si="166"/>
        <v>2</v>
      </c>
      <c r="R7244">
        <f>IF(P7244="","",0)</f>
        <v>0</v>
      </c>
    </row>
    <row r="7245" spans="1:18" x14ac:dyDescent="0.3">
      <c r="A7245" t="s">
        <v>946</v>
      </c>
      <c r="B7245" s="1">
        <v>38656</v>
      </c>
      <c r="C7245" t="s">
        <v>82</v>
      </c>
      <c r="D7245" t="s">
        <v>1009</v>
      </c>
      <c r="E7245" t="s">
        <v>1010</v>
      </c>
      <c r="G7245" s="6" t="s">
        <v>88</v>
      </c>
      <c r="H7245" t="s">
        <v>85</v>
      </c>
      <c r="I7245" t="s">
        <v>21</v>
      </c>
      <c r="J7245" t="s">
        <v>73</v>
      </c>
      <c r="K7245">
        <v>42</v>
      </c>
      <c r="L7245">
        <v>15.85</v>
      </c>
      <c r="M7245" t="s">
        <v>647</v>
      </c>
      <c r="N7245">
        <v>15.85</v>
      </c>
      <c r="P7245" cm="1">
        <f t="array" ref="P7245">IF(Q7245&gt;0,INDEX(Q7245:Q19379,MATCH(TRUE,INDEX(Q7245:Q19379="",,),0)-1),"")</f>
        <v>2</v>
      </c>
      <c r="Q7245">
        <f t="shared" si="166"/>
        <v>2</v>
      </c>
      <c r="R7245">
        <f>IF(P7245="","",0)</f>
        <v>0</v>
      </c>
    </row>
    <row r="7246" spans="1:18" x14ac:dyDescent="0.3">
      <c r="A7246" t="s">
        <v>946</v>
      </c>
      <c r="B7246" s="1">
        <v>38656</v>
      </c>
      <c r="C7246" t="s">
        <v>82</v>
      </c>
      <c r="D7246" t="s">
        <v>1009</v>
      </c>
      <c r="E7246" t="s">
        <v>1010</v>
      </c>
      <c r="G7246" s="6" t="s">
        <v>88</v>
      </c>
      <c r="H7246" t="s">
        <v>36</v>
      </c>
      <c r="I7246" t="s">
        <v>21</v>
      </c>
      <c r="J7246" t="s">
        <v>73</v>
      </c>
      <c r="K7246">
        <v>26</v>
      </c>
      <c r="L7246">
        <v>24.5</v>
      </c>
      <c r="M7246" t="s">
        <v>647</v>
      </c>
      <c r="N7246">
        <v>24.5</v>
      </c>
      <c r="P7246" cm="1">
        <f t="array" ref="P7246">IF(Q7246&gt;0,INDEX(Q7246:Q19380,MATCH(TRUE,INDEX(Q7246:Q19380="",,),0)-1),"")</f>
        <v>2</v>
      </c>
      <c r="Q7246">
        <f t="shared" si="166"/>
        <v>2</v>
      </c>
      <c r="R7246">
        <f>IF(P7246="","",0)</f>
        <v>0</v>
      </c>
    </row>
    <row r="7247" spans="1:18" x14ac:dyDescent="0.3">
      <c r="A7247" t="s">
        <v>946</v>
      </c>
      <c r="B7247" s="1">
        <v>38656</v>
      </c>
      <c r="C7247" t="s">
        <v>82</v>
      </c>
      <c r="D7247" t="s">
        <v>1009</v>
      </c>
      <c r="E7247" t="s">
        <v>1010</v>
      </c>
      <c r="G7247" s="6" t="s">
        <v>88</v>
      </c>
      <c r="H7247" t="s">
        <v>229</v>
      </c>
      <c r="I7247" t="s">
        <v>21</v>
      </c>
      <c r="J7247" t="s">
        <v>73</v>
      </c>
      <c r="K7247">
        <v>13</v>
      </c>
      <c r="L7247">
        <v>2.8</v>
      </c>
      <c r="M7247" t="s">
        <v>647</v>
      </c>
      <c r="N7247">
        <v>2.8</v>
      </c>
      <c r="P7247" cm="1">
        <f t="array" ref="P7247">IF(Q7247&gt;0,INDEX(Q7247:Q19381,MATCH(TRUE,INDEX(Q7247:Q19381="",,),0)-1),"")</f>
        <v>2</v>
      </c>
      <c r="Q7247">
        <f t="shared" si="166"/>
        <v>2</v>
      </c>
      <c r="R7247">
        <f>IF(P7247="","",0)</f>
        <v>0</v>
      </c>
    </row>
    <row r="7248" spans="1:18" x14ac:dyDescent="0.3">
      <c r="P7248" t="str" cm="1">
        <f t="array" ref="P7248">IF(Q7248&gt;0,INDEX(Q7248:Q19382,MATCH(TRUE,INDEX(Q7248:Q19382="",,),0)-1),"")</f>
        <v/>
      </c>
      <c r="R7248" t="str">
        <f>IF(P7248="","",0)</f>
        <v/>
      </c>
    </row>
    <row r="7249" spans="1:18" x14ac:dyDescent="0.3">
      <c r="A7249" t="s">
        <v>946</v>
      </c>
      <c r="B7249" s="1">
        <v>38656</v>
      </c>
      <c r="C7249" t="s">
        <v>82</v>
      </c>
      <c r="D7249" t="s">
        <v>1011</v>
      </c>
      <c r="E7249" t="s">
        <v>1012</v>
      </c>
      <c r="G7249" t="s">
        <v>19</v>
      </c>
      <c r="H7249" t="s">
        <v>41</v>
      </c>
      <c r="I7249" t="s">
        <v>45</v>
      </c>
      <c r="J7249" t="s">
        <v>93</v>
      </c>
      <c r="K7249">
        <v>552.5</v>
      </c>
      <c r="L7249">
        <v>191</v>
      </c>
      <c r="M7249" t="s">
        <v>108</v>
      </c>
      <c r="N7249">
        <v>240</v>
      </c>
      <c r="O7249" t="s">
        <v>24</v>
      </c>
      <c r="P7249" cm="1">
        <f t="array" ref="P7249">IF(Q7249&gt;0,INDEX(Q7249:Q19383,MATCH(TRUE,INDEX(Q7249:Q19383="",,),0)-1),"")</f>
        <v>3</v>
      </c>
      <c r="Q7249">
        <v>1</v>
      </c>
      <c r="R7249">
        <f>IF(P7249="","",0)</f>
        <v>0</v>
      </c>
    </row>
    <row r="7250" spans="1:18" x14ac:dyDescent="0.3">
      <c r="A7250" t="s">
        <v>946</v>
      </c>
      <c r="B7250" s="1">
        <v>38656</v>
      </c>
      <c r="C7250" t="s">
        <v>82</v>
      </c>
      <c r="D7250" t="s">
        <v>1011</v>
      </c>
      <c r="E7250" t="s">
        <v>1012</v>
      </c>
      <c r="G7250" t="s">
        <v>19</v>
      </c>
      <c r="H7250" t="s">
        <v>41</v>
      </c>
      <c r="I7250" t="s">
        <v>21</v>
      </c>
      <c r="J7250" t="s">
        <v>73</v>
      </c>
      <c r="K7250">
        <v>996</v>
      </c>
      <c r="L7250">
        <v>48</v>
      </c>
      <c r="M7250" t="s">
        <v>108</v>
      </c>
      <c r="N7250">
        <v>63.05</v>
      </c>
      <c r="O7250" t="s">
        <v>24</v>
      </c>
      <c r="P7250" cm="1">
        <f t="array" ref="P7250">IF(Q7250&gt;0,INDEX(Q7250:Q19384,MATCH(TRUE,INDEX(Q7250:Q19384="",,),0)-1),"")</f>
        <v>3</v>
      </c>
      <c r="Q7250">
        <v>1</v>
      </c>
      <c r="R7250">
        <f>IF(P7250="","",0)</f>
        <v>0</v>
      </c>
    </row>
    <row r="7251" spans="1:18" x14ac:dyDescent="0.3">
      <c r="A7251" t="s">
        <v>946</v>
      </c>
      <c r="B7251" s="1">
        <v>38656</v>
      </c>
      <c r="C7251" t="s">
        <v>82</v>
      </c>
      <c r="D7251" t="s">
        <v>1011</v>
      </c>
      <c r="E7251" t="s">
        <v>1012</v>
      </c>
      <c r="G7251" s="6" t="s">
        <v>88</v>
      </c>
      <c r="H7251" t="s">
        <v>95</v>
      </c>
      <c r="I7251" t="s">
        <v>21</v>
      </c>
      <c r="J7251" t="s">
        <v>73</v>
      </c>
      <c r="K7251">
        <v>6</v>
      </c>
      <c r="L7251">
        <v>20</v>
      </c>
      <c r="M7251" t="s">
        <v>108</v>
      </c>
      <c r="N7251">
        <v>20</v>
      </c>
      <c r="O7251" t="s">
        <v>24</v>
      </c>
      <c r="P7251" cm="1">
        <f t="array" ref="P7251">IF(Q7251&gt;0,INDEX(Q7251:Q19385,MATCH(TRUE,INDEX(Q7251:Q19385="",,),0)-1),"")</f>
        <v>3</v>
      </c>
      <c r="Q7251">
        <v>1</v>
      </c>
      <c r="R7251">
        <f>IF(P7251="","",0)</f>
        <v>0</v>
      </c>
    </row>
    <row r="7252" spans="1:18" x14ac:dyDescent="0.3">
      <c r="A7252" t="s">
        <v>946</v>
      </c>
      <c r="B7252" s="1">
        <v>38656</v>
      </c>
      <c r="C7252" t="s">
        <v>82</v>
      </c>
      <c r="D7252" t="s">
        <v>1011</v>
      </c>
      <c r="E7252" t="s">
        <v>1012</v>
      </c>
      <c r="G7252" t="s">
        <v>19</v>
      </c>
      <c r="H7252" t="s">
        <v>41</v>
      </c>
      <c r="I7252" t="s">
        <v>45</v>
      </c>
      <c r="J7252" t="s">
        <v>93</v>
      </c>
      <c r="K7252">
        <v>552.5</v>
      </c>
      <c r="L7252">
        <v>191</v>
      </c>
      <c r="M7252" t="s">
        <v>702</v>
      </c>
      <c r="N7252">
        <v>191</v>
      </c>
      <c r="P7252" cm="1">
        <f t="array" ref="P7252">IF(Q7252&gt;0,INDEX(Q7252:Q19386,MATCH(TRUE,INDEX(Q7252:Q19386="",,),0)-1),"")</f>
        <v>3</v>
      </c>
      <c r="Q7252">
        <v>2</v>
      </c>
      <c r="R7252">
        <f>IF(P7252="","",0)</f>
        <v>0</v>
      </c>
    </row>
    <row r="7253" spans="1:18" x14ac:dyDescent="0.3">
      <c r="A7253" t="s">
        <v>946</v>
      </c>
      <c r="B7253" s="1">
        <v>38656</v>
      </c>
      <c r="C7253" t="s">
        <v>82</v>
      </c>
      <c r="D7253" t="s">
        <v>1011</v>
      </c>
      <c r="E7253" t="s">
        <v>1012</v>
      </c>
      <c r="G7253" t="s">
        <v>19</v>
      </c>
      <c r="H7253" t="s">
        <v>41</v>
      </c>
      <c r="I7253" t="s">
        <v>21</v>
      </c>
      <c r="J7253" t="s">
        <v>73</v>
      </c>
      <c r="K7253">
        <v>996</v>
      </c>
      <c r="L7253">
        <v>48</v>
      </c>
      <c r="M7253" t="s">
        <v>702</v>
      </c>
      <c r="N7253">
        <v>64.56</v>
      </c>
      <c r="P7253" cm="1">
        <f t="array" ref="P7253">IF(Q7253&gt;0,INDEX(Q7253:Q19387,MATCH(TRUE,INDEX(Q7253:Q19387="",,),0)-1),"")</f>
        <v>3</v>
      </c>
      <c r="Q7253">
        <v>2</v>
      </c>
      <c r="R7253">
        <f>IF(P7253="","",0)</f>
        <v>0</v>
      </c>
    </row>
    <row r="7254" spans="1:18" x14ac:dyDescent="0.3">
      <c r="A7254" t="s">
        <v>946</v>
      </c>
      <c r="B7254" s="1">
        <v>38656</v>
      </c>
      <c r="C7254" t="s">
        <v>82</v>
      </c>
      <c r="D7254" t="s">
        <v>1011</v>
      </c>
      <c r="E7254" t="s">
        <v>1012</v>
      </c>
      <c r="G7254" s="6" t="s">
        <v>88</v>
      </c>
      <c r="H7254" t="s">
        <v>95</v>
      </c>
      <c r="I7254" t="s">
        <v>21</v>
      </c>
      <c r="J7254" t="s">
        <v>73</v>
      </c>
      <c r="K7254">
        <v>6</v>
      </c>
      <c r="L7254">
        <v>20</v>
      </c>
      <c r="M7254" t="s">
        <v>702</v>
      </c>
      <c r="N7254">
        <v>20</v>
      </c>
      <c r="P7254" cm="1">
        <f t="array" ref="P7254">IF(Q7254&gt;0,INDEX(Q7254:Q19388,MATCH(TRUE,INDEX(Q7254:Q19388="",,),0)-1),"")</f>
        <v>3</v>
      </c>
      <c r="Q7254">
        <v>2</v>
      </c>
      <c r="R7254">
        <f>IF(P7254="","",0)</f>
        <v>0</v>
      </c>
    </row>
    <row r="7255" spans="1:18" x14ac:dyDescent="0.3">
      <c r="A7255" t="s">
        <v>946</v>
      </c>
      <c r="B7255" s="1">
        <v>38656</v>
      </c>
      <c r="C7255" t="s">
        <v>82</v>
      </c>
      <c r="D7255" t="s">
        <v>1011</v>
      </c>
      <c r="E7255" t="s">
        <v>1012</v>
      </c>
      <c r="G7255" t="s">
        <v>19</v>
      </c>
      <c r="H7255" t="s">
        <v>41</v>
      </c>
      <c r="I7255" t="s">
        <v>45</v>
      </c>
      <c r="J7255" t="s">
        <v>93</v>
      </c>
      <c r="K7255">
        <v>552.5</v>
      </c>
      <c r="L7255">
        <v>191</v>
      </c>
      <c r="M7255" t="s">
        <v>211</v>
      </c>
      <c r="N7255">
        <v>191</v>
      </c>
      <c r="P7255" cm="1">
        <f t="array" ref="P7255">IF(Q7255&gt;0,INDEX(Q7255:Q19389,MATCH(TRUE,INDEX(Q7255:Q19389="",,),0)-1),"")</f>
        <v>3</v>
      </c>
      <c r="Q7255">
        <v>3</v>
      </c>
      <c r="R7255">
        <f>IF(P7255="","",0)</f>
        <v>0</v>
      </c>
    </row>
    <row r="7256" spans="1:18" x14ac:dyDescent="0.3">
      <c r="A7256" t="s">
        <v>946</v>
      </c>
      <c r="B7256" s="1">
        <v>38656</v>
      </c>
      <c r="C7256" t="s">
        <v>82</v>
      </c>
      <c r="D7256" t="s">
        <v>1011</v>
      </c>
      <c r="E7256" t="s">
        <v>1012</v>
      </c>
      <c r="G7256" t="s">
        <v>19</v>
      </c>
      <c r="H7256" t="s">
        <v>41</v>
      </c>
      <c r="I7256" t="s">
        <v>21</v>
      </c>
      <c r="J7256" t="s">
        <v>73</v>
      </c>
      <c r="K7256">
        <v>996</v>
      </c>
      <c r="L7256">
        <v>48</v>
      </c>
      <c r="M7256" t="s">
        <v>211</v>
      </c>
      <c r="N7256">
        <v>51.25</v>
      </c>
      <c r="P7256" cm="1">
        <f t="array" ref="P7256">IF(Q7256&gt;0,INDEX(Q7256:Q19390,MATCH(TRUE,INDEX(Q7256:Q19390="",,),0)-1),"")</f>
        <v>3</v>
      </c>
      <c r="Q7256">
        <v>3</v>
      </c>
      <c r="R7256">
        <f>IF(P7256="","",0)</f>
        <v>0</v>
      </c>
    </row>
    <row r="7257" spans="1:18" x14ac:dyDescent="0.3">
      <c r="A7257" t="s">
        <v>946</v>
      </c>
      <c r="B7257" s="1">
        <v>38656</v>
      </c>
      <c r="C7257" t="s">
        <v>82</v>
      </c>
      <c r="D7257" t="s">
        <v>1011</v>
      </c>
      <c r="E7257" t="s">
        <v>1012</v>
      </c>
      <c r="G7257" s="6" t="s">
        <v>88</v>
      </c>
      <c r="H7257" t="s">
        <v>95</v>
      </c>
      <c r="I7257" t="s">
        <v>21</v>
      </c>
      <c r="J7257" t="s">
        <v>73</v>
      </c>
      <c r="K7257">
        <v>6</v>
      </c>
      <c r="L7257">
        <v>20</v>
      </c>
      <c r="M7257" t="s">
        <v>211</v>
      </c>
      <c r="N7257">
        <v>20</v>
      </c>
      <c r="P7257" cm="1">
        <f t="array" ref="P7257">IF(Q7257&gt;0,INDEX(Q7257:Q19391,MATCH(TRUE,INDEX(Q7257:Q19391="",,),0)-1),"")</f>
        <v>3</v>
      </c>
      <c r="Q7257">
        <v>3</v>
      </c>
      <c r="R7257">
        <f>IF(P7257="","",0)</f>
        <v>0</v>
      </c>
    </row>
    <row r="7258" spans="1:18" x14ac:dyDescent="0.3">
      <c r="P7258" t="str" cm="1">
        <f t="array" ref="P7258">IF(Q7258&gt;0,INDEX(Q7258:Q19392,MATCH(TRUE,INDEX(Q7258:Q19392="",,),0)-1),"")</f>
        <v/>
      </c>
      <c r="R7258" t="str">
        <f>IF(P7258="","",0)</f>
        <v/>
      </c>
    </row>
    <row r="7259" spans="1:18" x14ac:dyDescent="0.3">
      <c r="A7259" t="s">
        <v>946</v>
      </c>
      <c r="B7259" s="1">
        <v>38656</v>
      </c>
      <c r="C7259" t="s">
        <v>82</v>
      </c>
      <c r="D7259" t="s">
        <v>1013</v>
      </c>
      <c r="E7259" t="s">
        <v>1014</v>
      </c>
      <c r="G7259" t="s">
        <v>19</v>
      </c>
      <c r="H7259" t="s">
        <v>41</v>
      </c>
      <c r="I7259" t="s">
        <v>45</v>
      </c>
      <c r="J7259" t="s">
        <v>93</v>
      </c>
      <c r="K7259">
        <v>21.3</v>
      </c>
      <c r="L7259">
        <v>198</v>
      </c>
      <c r="M7259" t="s">
        <v>647</v>
      </c>
      <c r="N7259">
        <v>211</v>
      </c>
      <c r="O7259" t="s">
        <v>24</v>
      </c>
      <c r="P7259" cm="1">
        <f t="array" ref="P7259">IF(Q7259&gt;0,INDEX(Q7259:Q19393,MATCH(TRUE,INDEX(Q7259:Q19393="",,),0)-1),"")</f>
        <v>1</v>
      </c>
      <c r="Q7259">
        <v>1</v>
      </c>
      <c r="R7259">
        <f>IF(P7259="","",0)</f>
        <v>0</v>
      </c>
    </row>
    <row r="7260" spans="1:18" x14ac:dyDescent="0.3">
      <c r="A7260" t="s">
        <v>946</v>
      </c>
      <c r="B7260" s="1">
        <v>38656</v>
      </c>
      <c r="C7260" t="s">
        <v>82</v>
      </c>
      <c r="D7260" t="s">
        <v>1013</v>
      </c>
      <c r="E7260" t="s">
        <v>1014</v>
      </c>
      <c r="G7260" t="s">
        <v>19</v>
      </c>
      <c r="H7260" t="s">
        <v>41</v>
      </c>
      <c r="I7260" t="s">
        <v>21</v>
      </c>
      <c r="J7260" t="s">
        <v>73</v>
      </c>
      <c r="K7260">
        <v>39</v>
      </c>
      <c r="L7260">
        <v>72</v>
      </c>
      <c r="M7260" t="s">
        <v>647</v>
      </c>
      <c r="N7260">
        <v>72</v>
      </c>
      <c r="O7260" t="s">
        <v>24</v>
      </c>
      <c r="P7260" cm="1">
        <f t="array" ref="P7260">IF(Q7260&gt;0,INDEX(Q7260:Q19394,MATCH(TRUE,INDEX(Q7260:Q19394="",,),0)-1),"")</f>
        <v>1</v>
      </c>
      <c r="Q7260">
        <v>1</v>
      </c>
      <c r="R7260">
        <f>IF(P7260="","",0)</f>
        <v>0</v>
      </c>
    </row>
    <row r="7261" spans="1:18" x14ac:dyDescent="0.3">
      <c r="A7261" t="s">
        <v>946</v>
      </c>
      <c r="B7261" s="1">
        <v>38656</v>
      </c>
      <c r="C7261" t="s">
        <v>82</v>
      </c>
      <c r="D7261" t="s">
        <v>1013</v>
      </c>
      <c r="E7261" t="s">
        <v>1014</v>
      </c>
      <c r="G7261" t="s">
        <v>19</v>
      </c>
      <c r="H7261" t="s">
        <v>95</v>
      </c>
      <c r="I7261" t="s">
        <v>21</v>
      </c>
      <c r="J7261" t="s">
        <v>73</v>
      </c>
      <c r="K7261">
        <v>101</v>
      </c>
      <c r="L7261">
        <v>16.899999999999999</v>
      </c>
      <c r="M7261" t="s">
        <v>647</v>
      </c>
      <c r="N7261">
        <v>16.899999999999999</v>
      </c>
      <c r="O7261" t="s">
        <v>24</v>
      </c>
      <c r="P7261" cm="1">
        <f t="array" ref="P7261">IF(Q7261&gt;0,INDEX(Q7261:Q19395,MATCH(TRUE,INDEX(Q7261:Q19395="",,),0)-1),"")</f>
        <v>1</v>
      </c>
      <c r="Q7261">
        <v>1</v>
      </c>
      <c r="R7261">
        <f>IF(P7261="","",0)</f>
        <v>0</v>
      </c>
    </row>
    <row r="7262" spans="1:18" x14ac:dyDescent="0.3">
      <c r="A7262" t="s">
        <v>946</v>
      </c>
      <c r="B7262" s="1">
        <v>38656</v>
      </c>
      <c r="C7262" t="s">
        <v>82</v>
      </c>
      <c r="D7262" t="s">
        <v>1013</v>
      </c>
      <c r="E7262" t="s">
        <v>1014</v>
      </c>
      <c r="G7262" s="6" t="s">
        <v>88</v>
      </c>
      <c r="H7262" t="s">
        <v>67</v>
      </c>
      <c r="I7262" t="s">
        <v>45</v>
      </c>
      <c r="J7262" t="s">
        <v>93</v>
      </c>
      <c r="K7262">
        <v>1.5</v>
      </c>
      <c r="L7262">
        <v>117</v>
      </c>
      <c r="M7262" t="s">
        <v>647</v>
      </c>
      <c r="N7262">
        <v>117</v>
      </c>
      <c r="O7262" t="s">
        <v>24</v>
      </c>
      <c r="P7262" cm="1">
        <f t="array" ref="P7262">IF(Q7262&gt;0,INDEX(Q7262:Q19396,MATCH(TRUE,INDEX(Q7262:Q19396="",,),0)-1),"")</f>
        <v>1</v>
      </c>
      <c r="Q7262">
        <v>1</v>
      </c>
      <c r="R7262">
        <f>IF(P7262="","",0)</f>
        <v>0</v>
      </c>
    </row>
    <row r="7263" spans="1:18" x14ac:dyDescent="0.3">
      <c r="A7263" t="s">
        <v>946</v>
      </c>
      <c r="B7263" s="1">
        <v>38656</v>
      </c>
      <c r="C7263" t="s">
        <v>82</v>
      </c>
      <c r="D7263" t="s">
        <v>1013</v>
      </c>
      <c r="E7263" t="s">
        <v>1014</v>
      </c>
      <c r="G7263" s="6" t="s">
        <v>88</v>
      </c>
      <c r="H7263" t="s">
        <v>95</v>
      </c>
      <c r="I7263" t="s">
        <v>45</v>
      </c>
      <c r="J7263" t="s">
        <v>93</v>
      </c>
      <c r="K7263">
        <v>4.3</v>
      </c>
      <c r="L7263">
        <v>137</v>
      </c>
      <c r="M7263" t="s">
        <v>647</v>
      </c>
      <c r="N7263">
        <v>137</v>
      </c>
      <c r="O7263" t="s">
        <v>24</v>
      </c>
      <c r="P7263" cm="1">
        <f t="array" ref="P7263">IF(Q7263&gt;0,INDEX(Q7263:Q19397,MATCH(TRUE,INDEX(Q7263:Q19397="",,),0)-1),"")</f>
        <v>1</v>
      </c>
      <c r="Q7263">
        <v>1</v>
      </c>
      <c r="R7263">
        <f>IF(P7263="","",0)</f>
        <v>0</v>
      </c>
    </row>
    <row r="7264" spans="1:18" x14ac:dyDescent="0.3">
      <c r="A7264" t="s">
        <v>946</v>
      </c>
      <c r="B7264" s="1">
        <v>38656</v>
      </c>
      <c r="C7264" t="s">
        <v>82</v>
      </c>
      <c r="D7264" t="s">
        <v>1013</v>
      </c>
      <c r="E7264" t="s">
        <v>1014</v>
      </c>
      <c r="G7264" s="6" t="s">
        <v>88</v>
      </c>
      <c r="H7264" t="s">
        <v>85</v>
      </c>
      <c r="I7264" t="s">
        <v>21</v>
      </c>
      <c r="J7264" t="s">
        <v>73</v>
      </c>
      <c r="K7264">
        <v>33</v>
      </c>
      <c r="L7264">
        <v>19.100000000000001</v>
      </c>
      <c r="M7264" t="s">
        <v>647</v>
      </c>
      <c r="N7264">
        <v>19.100000000000001</v>
      </c>
      <c r="O7264" t="s">
        <v>24</v>
      </c>
      <c r="P7264" cm="1">
        <f t="array" ref="P7264">IF(Q7264&gt;0,INDEX(Q7264:Q19398,MATCH(TRUE,INDEX(Q7264:Q19398="",,),0)-1),"")</f>
        <v>1</v>
      </c>
      <c r="Q7264">
        <v>1</v>
      </c>
      <c r="R7264">
        <f>IF(P7264="","",0)</f>
        <v>0</v>
      </c>
    </row>
    <row r="7265" spans="1:18" x14ac:dyDescent="0.3">
      <c r="A7265" t="s">
        <v>946</v>
      </c>
      <c r="B7265" s="1">
        <v>38656</v>
      </c>
      <c r="C7265" t="s">
        <v>82</v>
      </c>
      <c r="D7265" t="s">
        <v>1013</v>
      </c>
      <c r="E7265" t="s">
        <v>1014</v>
      </c>
      <c r="G7265" s="6" t="s">
        <v>88</v>
      </c>
      <c r="H7265" t="s">
        <v>128</v>
      </c>
      <c r="I7265" t="s">
        <v>21</v>
      </c>
      <c r="J7265" t="s">
        <v>73</v>
      </c>
      <c r="K7265">
        <v>12</v>
      </c>
      <c r="L7265">
        <v>29.1</v>
      </c>
      <c r="M7265" t="s">
        <v>647</v>
      </c>
      <c r="N7265">
        <v>29.1</v>
      </c>
      <c r="O7265" t="s">
        <v>24</v>
      </c>
      <c r="P7265" cm="1">
        <f t="array" ref="P7265">IF(Q7265&gt;0,INDEX(Q7265:Q19399,MATCH(TRUE,INDEX(Q7265:Q19399="",,),0)-1),"")</f>
        <v>1</v>
      </c>
      <c r="Q7265">
        <v>1</v>
      </c>
      <c r="R7265">
        <f>IF(P7265="","",0)</f>
        <v>0</v>
      </c>
    </row>
    <row r="7266" spans="1:18" x14ac:dyDescent="0.3">
      <c r="A7266" t="s">
        <v>946</v>
      </c>
      <c r="B7266" s="1">
        <v>38656</v>
      </c>
      <c r="C7266" t="s">
        <v>82</v>
      </c>
      <c r="D7266" t="s">
        <v>1013</v>
      </c>
      <c r="E7266" t="s">
        <v>1014</v>
      </c>
      <c r="G7266" s="6" t="s">
        <v>88</v>
      </c>
      <c r="H7266" t="s">
        <v>67</v>
      </c>
      <c r="I7266" t="s">
        <v>21</v>
      </c>
      <c r="J7266" t="s">
        <v>73</v>
      </c>
      <c r="K7266">
        <v>22</v>
      </c>
      <c r="L7266">
        <v>18.45</v>
      </c>
      <c r="M7266" t="s">
        <v>647</v>
      </c>
      <c r="N7266">
        <v>18.45</v>
      </c>
      <c r="O7266" t="s">
        <v>24</v>
      </c>
      <c r="P7266" cm="1">
        <f t="array" ref="P7266">IF(Q7266&gt;0,INDEX(Q7266:Q19400,MATCH(TRUE,INDEX(Q7266:Q19400="",,),0)-1),"")</f>
        <v>1</v>
      </c>
      <c r="Q7266">
        <v>1</v>
      </c>
      <c r="R7266">
        <f>IF(P7266="","",0)</f>
        <v>0</v>
      </c>
    </row>
    <row r="7267" spans="1:18" x14ac:dyDescent="0.3">
      <c r="P7267" t="str" cm="1">
        <f t="array" ref="P7267">IF(Q7267&gt;0,INDEX(Q7267:Q19401,MATCH(TRUE,INDEX(Q7267:Q19401="",,),0)-1),"")</f>
        <v/>
      </c>
      <c r="R7267" t="str">
        <f>IF(P7267="","",0)</f>
        <v/>
      </c>
    </row>
    <row r="7268" spans="1:18" x14ac:dyDescent="0.3">
      <c r="A7268" s="3" t="s">
        <v>946</v>
      </c>
      <c r="B7268" s="4">
        <v>38656</v>
      </c>
      <c r="C7268" s="3" t="s">
        <v>82</v>
      </c>
      <c r="D7268" s="3" t="s">
        <v>947</v>
      </c>
      <c r="E7268" s="3" t="s">
        <v>948</v>
      </c>
      <c r="F7268" s="3" t="s">
        <v>91</v>
      </c>
      <c r="G7268" s="3" t="s">
        <v>19</v>
      </c>
      <c r="H7268" s="3" t="s">
        <v>41</v>
      </c>
      <c r="I7268" s="3" t="s">
        <v>45</v>
      </c>
      <c r="J7268" s="3" t="s">
        <v>93</v>
      </c>
      <c r="K7268" s="3">
        <v>84.6</v>
      </c>
      <c r="L7268" s="3">
        <v>214</v>
      </c>
      <c r="M7268" s="3" t="s">
        <v>94</v>
      </c>
      <c r="N7268" s="3"/>
      <c r="O7268" s="3"/>
      <c r="P7268" s="3" t="str" cm="1">
        <f t="array" ref="P7268">IF(Q7268&gt;0,INDEX(Q7268:Q19402,MATCH(TRUE,INDEX(Q7268:Q19402="",,),0)-1),"")</f>
        <v/>
      </c>
      <c r="Q7268" s="3"/>
      <c r="R7268">
        <v>0</v>
      </c>
    </row>
    <row r="7269" spans="1:18" x14ac:dyDescent="0.3">
      <c r="A7269" t="s">
        <v>946</v>
      </c>
      <c r="B7269" s="1">
        <v>38656</v>
      </c>
      <c r="C7269" t="s">
        <v>82</v>
      </c>
      <c r="D7269" t="s">
        <v>947</v>
      </c>
      <c r="E7269" t="s">
        <v>948</v>
      </c>
      <c r="F7269" t="s">
        <v>91</v>
      </c>
      <c r="G7269" s="6" t="s">
        <v>88</v>
      </c>
      <c r="H7269" t="s">
        <v>128</v>
      </c>
      <c r="I7269" t="s">
        <v>21</v>
      </c>
      <c r="J7269" t="s">
        <v>73</v>
      </c>
      <c r="K7269">
        <v>21</v>
      </c>
      <c r="L7269">
        <v>15</v>
      </c>
      <c r="M7269" t="s">
        <v>94</v>
      </c>
      <c r="P7269" t="str" cm="1">
        <f t="array" ref="P7269">IF(Q7269&gt;0,INDEX(Q7269:Q19403,MATCH(TRUE,INDEX(Q7269:Q19403="",,),0)-1),"")</f>
        <v/>
      </c>
      <c r="R7269">
        <v>0</v>
      </c>
    </row>
    <row r="7270" spans="1:18" x14ac:dyDescent="0.3">
      <c r="A7270" t="s">
        <v>946</v>
      </c>
      <c r="B7270" s="1">
        <v>38656</v>
      </c>
      <c r="C7270" t="s">
        <v>82</v>
      </c>
      <c r="D7270" t="s">
        <v>947</v>
      </c>
      <c r="E7270" t="s">
        <v>948</v>
      </c>
      <c r="F7270" t="s">
        <v>91</v>
      </c>
      <c r="G7270" s="6" t="s">
        <v>88</v>
      </c>
      <c r="H7270" t="s">
        <v>41</v>
      </c>
      <c r="I7270" t="s">
        <v>21</v>
      </c>
      <c r="J7270" t="s">
        <v>73</v>
      </c>
      <c r="K7270">
        <v>34</v>
      </c>
      <c r="L7270">
        <v>70.95</v>
      </c>
      <c r="M7270" t="s">
        <v>94</v>
      </c>
      <c r="P7270" t="str" cm="1">
        <f t="array" ref="P7270">IF(Q7270&gt;0,INDEX(Q7270:Q19404,MATCH(TRUE,INDEX(Q7270:Q19404="",,),0)-1),"")</f>
        <v/>
      </c>
      <c r="R7270">
        <v>0</v>
      </c>
    </row>
    <row r="7271" spans="1:18" x14ac:dyDescent="0.3">
      <c r="A7271" t="s">
        <v>946</v>
      </c>
      <c r="B7271" s="1">
        <v>38656</v>
      </c>
      <c r="C7271" t="s">
        <v>82</v>
      </c>
      <c r="D7271" t="s">
        <v>947</v>
      </c>
      <c r="E7271" t="s">
        <v>948</v>
      </c>
      <c r="F7271" t="s">
        <v>91</v>
      </c>
      <c r="G7271" s="6" t="s">
        <v>88</v>
      </c>
      <c r="H7271" t="s">
        <v>95</v>
      </c>
      <c r="I7271" t="s">
        <v>21</v>
      </c>
      <c r="J7271" t="s">
        <v>73</v>
      </c>
      <c r="K7271">
        <v>15</v>
      </c>
      <c r="L7271">
        <v>18</v>
      </c>
      <c r="M7271" t="s">
        <v>94</v>
      </c>
      <c r="P7271" t="str" cm="1">
        <f t="array" ref="P7271">IF(Q7271&gt;0,INDEX(Q7271:Q19405,MATCH(TRUE,INDEX(Q7271:Q19405="",,),0)-1),"")</f>
        <v/>
      </c>
      <c r="R7271">
        <v>0</v>
      </c>
    </row>
    <row r="7272" spans="1:18" x14ac:dyDescent="0.3">
      <c r="P7272" t="str" cm="1">
        <f t="array" ref="P7272">IF(Q7272&gt;0,INDEX(Q7272:Q19406,MATCH(TRUE,INDEX(Q7272:Q19406="",,),0)-1),"")</f>
        <v/>
      </c>
      <c r="R7272" t="str">
        <f>IF(P7272="","",0)</f>
        <v/>
      </c>
    </row>
    <row r="7273" spans="1:18" x14ac:dyDescent="0.3">
      <c r="A7273" s="3" t="s">
        <v>946</v>
      </c>
      <c r="B7273" s="4">
        <v>38656</v>
      </c>
      <c r="C7273" s="3" t="s">
        <v>82</v>
      </c>
      <c r="D7273" s="3" t="s">
        <v>949</v>
      </c>
      <c r="E7273" s="3" t="s">
        <v>950</v>
      </c>
      <c r="F7273" s="3" t="s">
        <v>91</v>
      </c>
      <c r="G7273" s="3" t="s">
        <v>19</v>
      </c>
      <c r="H7273" s="3" t="s">
        <v>92</v>
      </c>
      <c r="I7273" s="3" t="s">
        <v>45</v>
      </c>
      <c r="J7273" s="3" t="s">
        <v>93</v>
      </c>
      <c r="K7273" s="3">
        <v>110.8</v>
      </c>
      <c r="L7273" s="3">
        <v>568</v>
      </c>
      <c r="M7273" s="3" t="s">
        <v>94</v>
      </c>
      <c r="N7273" s="3"/>
      <c r="O7273" s="3"/>
      <c r="P7273" s="3" t="str" cm="1">
        <f t="array" ref="P7273">IF(Q7273&gt;0,INDEX(Q7273:Q19407,MATCH(TRUE,INDEX(Q7273:Q19407="",,),0)-1),"")</f>
        <v/>
      </c>
      <c r="Q7273" s="3"/>
      <c r="R7273">
        <v>0</v>
      </c>
    </row>
    <row r="7274" spans="1:18" x14ac:dyDescent="0.3">
      <c r="A7274" t="s">
        <v>946</v>
      </c>
      <c r="B7274" s="1">
        <v>38656</v>
      </c>
      <c r="C7274" t="s">
        <v>82</v>
      </c>
      <c r="D7274" t="s">
        <v>949</v>
      </c>
      <c r="E7274" t="s">
        <v>950</v>
      </c>
      <c r="F7274" t="s">
        <v>91</v>
      </c>
      <c r="G7274" t="s">
        <v>19</v>
      </c>
      <c r="H7274" t="s">
        <v>20</v>
      </c>
      <c r="I7274" t="s">
        <v>21</v>
      </c>
      <c r="J7274" t="s">
        <v>73</v>
      </c>
      <c r="K7274">
        <v>589</v>
      </c>
      <c r="L7274">
        <v>17.399999999999999</v>
      </c>
      <c r="M7274" t="s">
        <v>94</v>
      </c>
      <c r="P7274" t="str" cm="1">
        <f t="array" ref="P7274">IF(Q7274&gt;0,INDEX(Q7274:Q19408,MATCH(TRUE,INDEX(Q7274:Q19408="",,),0)-1),"")</f>
        <v/>
      </c>
      <c r="R7274">
        <v>0</v>
      </c>
    </row>
    <row r="7275" spans="1:18" x14ac:dyDescent="0.3">
      <c r="A7275" t="s">
        <v>946</v>
      </c>
      <c r="B7275" s="1">
        <v>38656</v>
      </c>
      <c r="C7275" t="s">
        <v>82</v>
      </c>
      <c r="D7275" t="s">
        <v>949</v>
      </c>
      <c r="E7275" t="s">
        <v>950</v>
      </c>
      <c r="F7275" t="s">
        <v>91</v>
      </c>
      <c r="G7275" s="6" t="s">
        <v>88</v>
      </c>
      <c r="H7275" t="s">
        <v>199</v>
      </c>
      <c r="I7275" t="s">
        <v>45</v>
      </c>
      <c r="J7275" t="s">
        <v>93</v>
      </c>
      <c r="K7275">
        <v>14.1</v>
      </c>
      <c r="L7275">
        <v>136</v>
      </c>
      <c r="M7275" t="s">
        <v>94</v>
      </c>
      <c r="P7275" t="str" cm="1">
        <f t="array" ref="P7275">IF(Q7275&gt;0,INDEX(Q7275:Q19409,MATCH(TRUE,INDEX(Q7275:Q19409="",,),0)-1),"")</f>
        <v/>
      </c>
      <c r="R7275">
        <v>0</v>
      </c>
    </row>
    <row r="7276" spans="1:18" x14ac:dyDescent="0.3">
      <c r="A7276" t="s">
        <v>946</v>
      </c>
      <c r="B7276" s="1">
        <v>38656</v>
      </c>
      <c r="C7276" t="s">
        <v>82</v>
      </c>
      <c r="D7276" t="s">
        <v>949</v>
      </c>
      <c r="E7276" t="s">
        <v>950</v>
      </c>
      <c r="F7276" t="s">
        <v>91</v>
      </c>
      <c r="G7276" s="6" t="s">
        <v>88</v>
      </c>
      <c r="H7276" t="s">
        <v>36</v>
      </c>
      <c r="I7276" t="s">
        <v>45</v>
      </c>
      <c r="J7276" t="s">
        <v>93</v>
      </c>
      <c r="K7276">
        <v>5.9</v>
      </c>
      <c r="L7276">
        <v>110</v>
      </c>
      <c r="M7276" t="s">
        <v>94</v>
      </c>
      <c r="P7276" t="str" cm="1">
        <f t="array" ref="P7276">IF(Q7276&gt;0,INDEX(Q7276:Q19410,MATCH(TRUE,INDEX(Q7276:Q19410="",,),0)-1),"")</f>
        <v/>
      </c>
      <c r="R7276">
        <v>0</v>
      </c>
    </row>
    <row r="7277" spans="1:18" x14ac:dyDescent="0.3">
      <c r="A7277" t="s">
        <v>946</v>
      </c>
      <c r="B7277" s="1">
        <v>38656</v>
      </c>
      <c r="C7277" t="s">
        <v>82</v>
      </c>
      <c r="D7277" t="s">
        <v>949</v>
      </c>
      <c r="E7277" t="s">
        <v>950</v>
      </c>
      <c r="F7277" t="s">
        <v>91</v>
      </c>
      <c r="G7277" s="6" t="s">
        <v>88</v>
      </c>
      <c r="H7277" t="s">
        <v>85</v>
      </c>
      <c r="I7277" t="s">
        <v>21</v>
      </c>
      <c r="J7277" t="s">
        <v>73</v>
      </c>
      <c r="K7277">
        <v>57</v>
      </c>
      <c r="L7277">
        <v>15.65</v>
      </c>
      <c r="M7277" t="s">
        <v>94</v>
      </c>
      <c r="P7277" t="str" cm="1">
        <f t="array" ref="P7277">IF(Q7277&gt;0,INDEX(Q7277:Q19411,MATCH(TRUE,INDEX(Q7277:Q19411="",,),0)-1),"")</f>
        <v/>
      </c>
      <c r="R7277">
        <v>0</v>
      </c>
    </row>
    <row r="7278" spans="1:18" x14ac:dyDescent="0.3">
      <c r="A7278" t="s">
        <v>946</v>
      </c>
      <c r="B7278" s="1">
        <v>38656</v>
      </c>
      <c r="C7278" t="s">
        <v>82</v>
      </c>
      <c r="D7278" t="s">
        <v>949</v>
      </c>
      <c r="E7278" t="s">
        <v>950</v>
      </c>
      <c r="F7278" t="s">
        <v>91</v>
      </c>
      <c r="G7278" s="6" t="s">
        <v>88</v>
      </c>
      <c r="H7278" t="s">
        <v>36</v>
      </c>
      <c r="I7278" t="s">
        <v>21</v>
      </c>
      <c r="J7278" t="s">
        <v>73</v>
      </c>
      <c r="K7278">
        <v>84</v>
      </c>
      <c r="L7278">
        <v>24.2</v>
      </c>
      <c r="M7278" t="s">
        <v>94</v>
      </c>
      <c r="P7278" t="str" cm="1">
        <f t="array" ref="P7278">IF(Q7278&gt;0,INDEX(Q7278:Q19412,MATCH(TRUE,INDEX(Q7278:Q19412="",,),0)-1),"")</f>
        <v/>
      </c>
      <c r="R7278">
        <v>0</v>
      </c>
    </row>
    <row r="7279" spans="1:18" x14ac:dyDescent="0.3">
      <c r="A7279" t="s">
        <v>946</v>
      </c>
      <c r="B7279" s="1">
        <v>38656</v>
      </c>
      <c r="C7279" t="s">
        <v>82</v>
      </c>
      <c r="D7279" t="s">
        <v>949</v>
      </c>
      <c r="E7279" t="s">
        <v>950</v>
      </c>
      <c r="F7279" t="s">
        <v>91</v>
      </c>
      <c r="G7279" s="6" t="s">
        <v>88</v>
      </c>
      <c r="H7279" t="s">
        <v>95</v>
      </c>
      <c r="I7279" t="s">
        <v>21</v>
      </c>
      <c r="J7279" t="s">
        <v>73</v>
      </c>
      <c r="K7279">
        <v>8</v>
      </c>
      <c r="L7279">
        <v>23.1</v>
      </c>
      <c r="M7279" t="s">
        <v>94</v>
      </c>
      <c r="P7279" t="str" cm="1">
        <f t="array" ref="P7279">IF(Q7279&gt;0,INDEX(Q7279:Q19413,MATCH(TRUE,INDEX(Q7279:Q19413="",,),0)-1),"")</f>
        <v/>
      </c>
      <c r="R7279">
        <v>0</v>
      </c>
    </row>
    <row r="7280" spans="1:18" x14ac:dyDescent="0.3">
      <c r="P7280" t="str" cm="1">
        <f t="array" ref="P7280">IF(Q7280&gt;0,INDEX(Q7280:Q19414,MATCH(TRUE,INDEX(Q7280:Q19414="",,),0)-1),"")</f>
        <v/>
      </c>
      <c r="R7280" t="str">
        <f>IF(P7280="","",0)</f>
        <v/>
      </c>
    </row>
    <row r="7281" spans="1:18" x14ac:dyDescent="0.3">
      <c r="A7281" t="s">
        <v>946</v>
      </c>
      <c r="B7281" s="1">
        <v>38880</v>
      </c>
      <c r="C7281" t="s">
        <v>82</v>
      </c>
      <c r="D7281" t="s">
        <v>1015</v>
      </c>
      <c r="E7281" t="s">
        <v>1016</v>
      </c>
      <c r="G7281" t="s">
        <v>19</v>
      </c>
      <c r="H7281" t="s">
        <v>102</v>
      </c>
      <c r="I7281" t="s">
        <v>45</v>
      </c>
      <c r="J7281" t="s">
        <v>93</v>
      </c>
      <c r="K7281">
        <v>35</v>
      </c>
      <c r="L7281">
        <v>572</v>
      </c>
      <c r="M7281" t="s">
        <v>1017</v>
      </c>
      <c r="N7281">
        <v>685</v>
      </c>
      <c r="O7281" t="s">
        <v>24</v>
      </c>
      <c r="P7281" cm="1">
        <f t="array" ref="P7281">IF(Q7281&gt;0,INDEX(Q7281:Q19415,MATCH(TRUE,INDEX(Q7281:Q19415="",,),0)-1),"")</f>
        <v>4</v>
      </c>
      <c r="Q7281">
        <f>INT((ROW()-7281)/7)+1</f>
        <v>1</v>
      </c>
      <c r="R7281">
        <f>IF(P7281="","",0)</f>
        <v>0</v>
      </c>
    </row>
    <row r="7282" spans="1:18" x14ac:dyDescent="0.3">
      <c r="A7282" t="s">
        <v>946</v>
      </c>
      <c r="B7282" s="1">
        <v>38880</v>
      </c>
      <c r="C7282" t="s">
        <v>82</v>
      </c>
      <c r="D7282" t="s">
        <v>1015</v>
      </c>
      <c r="E7282" t="s">
        <v>1016</v>
      </c>
      <c r="G7282" t="s">
        <v>19</v>
      </c>
      <c r="H7282" t="s">
        <v>100</v>
      </c>
      <c r="I7282" t="s">
        <v>45</v>
      </c>
      <c r="J7282" t="s">
        <v>93</v>
      </c>
      <c r="K7282">
        <v>40</v>
      </c>
      <c r="L7282">
        <v>93</v>
      </c>
      <c r="M7282" t="s">
        <v>1017</v>
      </c>
      <c r="N7282">
        <v>140</v>
      </c>
      <c r="O7282" t="s">
        <v>24</v>
      </c>
      <c r="P7282" cm="1">
        <f t="array" ref="P7282">IF(Q7282&gt;0,INDEX(Q7282:Q19416,MATCH(TRUE,INDEX(Q7282:Q19416="",,),0)-1),"")</f>
        <v>4</v>
      </c>
      <c r="Q7282">
        <f t="shared" ref="Q7282:Q7308" si="167">INT((ROW()-7281)/7)+1</f>
        <v>1</v>
      </c>
      <c r="R7282">
        <f>IF(P7282="","",0)</f>
        <v>0</v>
      </c>
    </row>
    <row r="7283" spans="1:18" x14ac:dyDescent="0.3">
      <c r="A7283" t="s">
        <v>946</v>
      </c>
      <c r="B7283" s="1">
        <v>38880</v>
      </c>
      <c r="C7283" t="s">
        <v>82</v>
      </c>
      <c r="D7283" t="s">
        <v>1015</v>
      </c>
      <c r="E7283" t="s">
        <v>1016</v>
      </c>
      <c r="G7283" t="s">
        <v>19</v>
      </c>
      <c r="H7283" t="s">
        <v>279</v>
      </c>
      <c r="I7283" t="s">
        <v>45</v>
      </c>
      <c r="J7283" t="s">
        <v>93</v>
      </c>
      <c r="K7283">
        <v>70</v>
      </c>
      <c r="L7283">
        <v>95</v>
      </c>
      <c r="M7283" t="s">
        <v>1017</v>
      </c>
      <c r="N7283">
        <v>178</v>
      </c>
      <c r="O7283" t="s">
        <v>24</v>
      </c>
      <c r="P7283" cm="1">
        <f t="array" ref="P7283">IF(Q7283&gt;0,INDEX(Q7283:Q19417,MATCH(TRUE,INDEX(Q7283:Q19417="",,),0)-1),"")</f>
        <v>4</v>
      </c>
      <c r="Q7283">
        <f t="shared" si="167"/>
        <v>1</v>
      </c>
      <c r="R7283">
        <f>IF(P7283="","",0)</f>
        <v>0</v>
      </c>
    </row>
    <row r="7284" spans="1:18" x14ac:dyDescent="0.3">
      <c r="A7284" t="s">
        <v>946</v>
      </c>
      <c r="B7284" s="1">
        <v>38880</v>
      </c>
      <c r="C7284" t="s">
        <v>82</v>
      </c>
      <c r="D7284" t="s">
        <v>1015</v>
      </c>
      <c r="E7284" t="s">
        <v>1016</v>
      </c>
      <c r="G7284" s="6" t="s">
        <v>88</v>
      </c>
      <c r="H7284" t="s">
        <v>232</v>
      </c>
      <c r="I7284" t="s">
        <v>45</v>
      </c>
      <c r="J7284" t="s">
        <v>93</v>
      </c>
      <c r="K7284">
        <v>19</v>
      </c>
      <c r="L7284">
        <v>38</v>
      </c>
      <c r="M7284" t="s">
        <v>1017</v>
      </c>
      <c r="N7284">
        <v>38</v>
      </c>
      <c r="O7284" t="s">
        <v>24</v>
      </c>
      <c r="P7284" cm="1">
        <f t="array" ref="P7284">IF(Q7284&gt;0,INDEX(Q7284:Q19418,MATCH(TRUE,INDEX(Q7284:Q19418="",,),0)-1),"")</f>
        <v>4</v>
      </c>
      <c r="Q7284">
        <f t="shared" si="167"/>
        <v>1</v>
      </c>
      <c r="R7284">
        <f>IF(P7284="","",0)</f>
        <v>0</v>
      </c>
    </row>
    <row r="7285" spans="1:18" x14ac:dyDescent="0.3">
      <c r="A7285" t="s">
        <v>946</v>
      </c>
      <c r="B7285" s="1">
        <v>38880</v>
      </c>
      <c r="C7285" t="s">
        <v>82</v>
      </c>
      <c r="D7285" t="s">
        <v>1015</v>
      </c>
      <c r="E7285" t="s">
        <v>1016</v>
      </c>
      <c r="G7285" s="6" t="s">
        <v>88</v>
      </c>
      <c r="H7285" t="s">
        <v>36</v>
      </c>
      <c r="I7285" t="s">
        <v>45</v>
      </c>
      <c r="J7285" t="s">
        <v>93</v>
      </c>
      <c r="K7285">
        <v>6</v>
      </c>
      <c r="L7285">
        <v>102</v>
      </c>
      <c r="M7285" t="s">
        <v>1017</v>
      </c>
      <c r="N7285">
        <v>102</v>
      </c>
      <c r="O7285" t="s">
        <v>24</v>
      </c>
      <c r="P7285" cm="1">
        <f t="array" ref="P7285">IF(Q7285&gt;0,INDEX(Q7285:Q19419,MATCH(TRUE,INDEX(Q7285:Q19419="",,),0)-1),"")</f>
        <v>4</v>
      </c>
      <c r="Q7285">
        <f t="shared" si="167"/>
        <v>1</v>
      </c>
      <c r="R7285">
        <f>IF(P7285="","",0)</f>
        <v>0</v>
      </c>
    </row>
    <row r="7286" spans="1:18" x14ac:dyDescent="0.3">
      <c r="A7286" t="s">
        <v>946</v>
      </c>
      <c r="B7286" s="1">
        <v>38880</v>
      </c>
      <c r="C7286" t="s">
        <v>82</v>
      </c>
      <c r="D7286" t="s">
        <v>1015</v>
      </c>
      <c r="E7286" t="s">
        <v>1016</v>
      </c>
      <c r="G7286" s="6" t="s">
        <v>88</v>
      </c>
      <c r="H7286" t="s">
        <v>200</v>
      </c>
      <c r="I7286" t="s">
        <v>45</v>
      </c>
      <c r="J7286" t="s">
        <v>93</v>
      </c>
      <c r="K7286">
        <v>6</v>
      </c>
      <c r="L7286">
        <v>224</v>
      </c>
      <c r="M7286" t="s">
        <v>1017</v>
      </c>
      <c r="N7286">
        <v>224</v>
      </c>
      <c r="O7286" t="s">
        <v>24</v>
      </c>
      <c r="P7286" cm="1">
        <f t="array" ref="P7286">IF(Q7286&gt;0,INDEX(Q7286:Q19420,MATCH(TRUE,INDEX(Q7286:Q19420="",,),0)-1),"")</f>
        <v>4</v>
      </c>
      <c r="Q7286">
        <f t="shared" si="167"/>
        <v>1</v>
      </c>
      <c r="R7286">
        <f>IF(P7286="","",0)</f>
        <v>0</v>
      </c>
    </row>
    <row r="7287" spans="1:18" x14ac:dyDescent="0.3">
      <c r="A7287" t="s">
        <v>946</v>
      </c>
      <c r="B7287" s="1">
        <v>38880</v>
      </c>
      <c r="C7287" t="s">
        <v>82</v>
      </c>
      <c r="D7287" t="s">
        <v>1015</v>
      </c>
      <c r="E7287" t="s">
        <v>1016</v>
      </c>
      <c r="G7287" s="6" t="s">
        <v>88</v>
      </c>
      <c r="H7287" t="s">
        <v>72</v>
      </c>
      <c r="I7287" t="s">
        <v>21</v>
      </c>
      <c r="J7287" t="s">
        <v>73</v>
      </c>
      <c r="K7287">
        <v>260</v>
      </c>
      <c r="L7287">
        <v>9.15</v>
      </c>
      <c r="M7287" t="s">
        <v>1017</v>
      </c>
      <c r="N7287">
        <v>9.15</v>
      </c>
      <c r="O7287" t="s">
        <v>24</v>
      </c>
      <c r="P7287" cm="1">
        <f t="array" ref="P7287">IF(Q7287&gt;0,INDEX(Q7287:Q19421,MATCH(TRUE,INDEX(Q7287:Q19421="",,),0)-1),"")</f>
        <v>4</v>
      </c>
      <c r="Q7287">
        <f t="shared" si="167"/>
        <v>1</v>
      </c>
      <c r="R7287">
        <f>IF(P7287="","",0)</f>
        <v>0</v>
      </c>
    </row>
    <row r="7288" spans="1:18" x14ac:dyDescent="0.3">
      <c r="A7288" t="s">
        <v>946</v>
      </c>
      <c r="B7288" s="1">
        <v>38880</v>
      </c>
      <c r="C7288" t="s">
        <v>82</v>
      </c>
      <c r="D7288" t="s">
        <v>1015</v>
      </c>
      <c r="E7288" t="s">
        <v>1016</v>
      </c>
      <c r="G7288" t="s">
        <v>19</v>
      </c>
      <c r="H7288" t="s">
        <v>102</v>
      </c>
      <c r="I7288" t="s">
        <v>45</v>
      </c>
      <c r="J7288" t="s">
        <v>93</v>
      </c>
      <c r="K7288">
        <v>35</v>
      </c>
      <c r="L7288">
        <v>572</v>
      </c>
      <c r="M7288" t="s">
        <v>198</v>
      </c>
      <c r="N7288">
        <v>701</v>
      </c>
      <c r="P7288" cm="1">
        <f t="array" ref="P7288">IF(Q7288&gt;0,INDEX(Q7288:Q19422,MATCH(TRUE,INDEX(Q7288:Q19422="",,),0)-1),"")</f>
        <v>4</v>
      </c>
      <c r="Q7288">
        <f t="shared" si="167"/>
        <v>2</v>
      </c>
      <c r="R7288">
        <f>IF(P7288="","",0)</f>
        <v>0</v>
      </c>
    </row>
    <row r="7289" spans="1:18" x14ac:dyDescent="0.3">
      <c r="A7289" t="s">
        <v>946</v>
      </c>
      <c r="B7289" s="1">
        <v>38880</v>
      </c>
      <c r="C7289" t="s">
        <v>82</v>
      </c>
      <c r="D7289" t="s">
        <v>1015</v>
      </c>
      <c r="E7289" t="s">
        <v>1016</v>
      </c>
      <c r="G7289" t="s">
        <v>19</v>
      </c>
      <c r="H7289" t="s">
        <v>100</v>
      </c>
      <c r="I7289" t="s">
        <v>45</v>
      </c>
      <c r="J7289" t="s">
        <v>93</v>
      </c>
      <c r="K7289">
        <v>40</v>
      </c>
      <c r="L7289">
        <v>93</v>
      </c>
      <c r="M7289" t="s">
        <v>198</v>
      </c>
      <c r="N7289">
        <v>100</v>
      </c>
      <c r="P7289" cm="1">
        <f t="array" ref="P7289">IF(Q7289&gt;0,INDEX(Q7289:Q19423,MATCH(TRUE,INDEX(Q7289:Q19423="",,),0)-1),"")</f>
        <v>4</v>
      </c>
      <c r="Q7289">
        <f t="shared" si="167"/>
        <v>2</v>
      </c>
      <c r="R7289">
        <f>IF(P7289="","",0)</f>
        <v>0</v>
      </c>
    </row>
    <row r="7290" spans="1:18" x14ac:dyDescent="0.3">
      <c r="A7290" t="s">
        <v>946</v>
      </c>
      <c r="B7290" s="1">
        <v>38880</v>
      </c>
      <c r="C7290" t="s">
        <v>82</v>
      </c>
      <c r="D7290" t="s">
        <v>1015</v>
      </c>
      <c r="E7290" t="s">
        <v>1016</v>
      </c>
      <c r="G7290" t="s">
        <v>19</v>
      </c>
      <c r="H7290" t="s">
        <v>279</v>
      </c>
      <c r="I7290" t="s">
        <v>45</v>
      </c>
      <c r="J7290" t="s">
        <v>93</v>
      </c>
      <c r="K7290">
        <v>70</v>
      </c>
      <c r="L7290">
        <v>95</v>
      </c>
      <c r="M7290" t="s">
        <v>198</v>
      </c>
      <c r="N7290">
        <v>100</v>
      </c>
      <c r="P7290" cm="1">
        <f t="array" ref="P7290">IF(Q7290&gt;0,INDEX(Q7290:Q19424,MATCH(TRUE,INDEX(Q7290:Q19424="",,),0)-1),"")</f>
        <v>4</v>
      </c>
      <c r="Q7290">
        <f t="shared" si="167"/>
        <v>2</v>
      </c>
      <c r="R7290">
        <f>IF(P7290="","",0)</f>
        <v>0</v>
      </c>
    </row>
    <row r="7291" spans="1:18" x14ac:dyDescent="0.3">
      <c r="A7291" t="s">
        <v>946</v>
      </c>
      <c r="B7291" s="1">
        <v>38880</v>
      </c>
      <c r="C7291" t="s">
        <v>82</v>
      </c>
      <c r="D7291" t="s">
        <v>1015</v>
      </c>
      <c r="E7291" t="s">
        <v>1016</v>
      </c>
      <c r="G7291" s="6" t="s">
        <v>88</v>
      </c>
      <c r="H7291" t="s">
        <v>232</v>
      </c>
      <c r="I7291" t="s">
        <v>45</v>
      </c>
      <c r="J7291" t="s">
        <v>93</v>
      </c>
      <c r="K7291">
        <v>19</v>
      </c>
      <c r="L7291">
        <v>38</v>
      </c>
      <c r="M7291" t="s">
        <v>198</v>
      </c>
      <c r="N7291">
        <v>38</v>
      </c>
      <c r="P7291" cm="1">
        <f t="array" ref="P7291">IF(Q7291&gt;0,INDEX(Q7291:Q19425,MATCH(TRUE,INDEX(Q7291:Q19425="",,),0)-1),"")</f>
        <v>4</v>
      </c>
      <c r="Q7291">
        <f t="shared" si="167"/>
        <v>2</v>
      </c>
      <c r="R7291">
        <f>IF(P7291="","",0)</f>
        <v>0</v>
      </c>
    </row>
    <row r="7292" spans="1:18" x14ac:dyDescent="0.3">
      <c r="A7292" t="s">
        <v>946</v>
      </c>
      <c r="B7292" s="1">
        <v>38880</v>
      </c>
      <c r="C7292" t="s">
        <v>82</v>
      </c>
      <c r="D7292" t="s">
        <v>1015</v>
      </c>
      <c r="E7292" t="s">
        <v>1016</v>
      </c>
      <c r="G7292" s="6" t="s">
        <v>88</v>
      </c>
      <c r="H7292" t="s">
        <v>36</v>
      </c>
      <c r="I7292" t="s">
        <v>45</v>
      </c>
      <c r="J7292" t="s">
        <v>93</v>
      </c>
      <c r="K7292">
        <v>6</v>
      </c>
      <c r="L7292">
        <v>102</v>
      </c>
      <c r="M7292" t="s">
        <v>198</v>
      </c>
      <c r="N7292">
        <v>102</v>
      </c>
      <c r="P7292" cm="1">
        <f t="array" ref="P7292">IF(Q7292&gt;0,INDEX(Q7292:Q19426,MATCH(TRUE,INDEX(Q7292:Q19426="",,),0)-1),"")</f>
        <v>4</v>
      </c>
      <c r="Q7292">
        <f t="shared" si="167"/>
        <v>2</v>
      </c>
      <c r="R7292">
        <f>IF(P7292="","",0)</f>
        <v>0</v>
      </c>
    </row>
    <row r="7293" spans="1:18" x14ac:dyDescent="0.3">
      <c r="A7293" t="s">
        <v>946</v>
      </c>
      <c r="B7293" s="1">
        <v>38880</v>
      </c>
      <c r="C7293" t="s">
        <v>82</v>
      </c>
      <c r="D7293" t="s">
        <v>1015</v>
      </c>
      <c r="E7293" t="s">
        <v>1016</v>
      </c>
      <c r="G7293" s="6" t="s">
        <v>88</v>
      </c>
      <c r="H7293" t="s">
        <v>200</v>
      </c>
      <c r="I7293" t="s">
        <v>45</v>
      </c>
      <c r="J7293" t="s">
        <v>93</v>
      </c>
      <c r="K7293">
        <v>6</v>
      </c>
      <c r="L7293">
        <v>224</v>
      </c>
      <c r="M7293" t="s">
        <v>198</v>
      </c>
      <c r="N7293">
        <v>224</v>
      </c>
      <c r="P7293" cm="1">
        <f t="array" ref="P7293">IF(Q7293&gt;0,INDEX(Q7293:Q19427,MATCH(TRUE,INDEX(Q7293:Q19427="",,),0)-1),"")</f>
        <v>4</v>
      </c>
      <c r="Q7293">
        <f t="shared" si="167"/>
        <v>2</v>
      </c>
      <c r="R7293">
        <f>IF(P7293="","",0)</f>
        <v>0</v>
      </c>
    </row>
    <row r="7294" spans="1:18" x14ac:dyDescent="0.3">
      <c r="A7294" t="s">
        <v>946</v>
      </c>
      <c r="B7294" s="1">
        <v>38880</v>
      </c>
      <c r="C7294" t="s">
        <v>82</v>
      </c>
      <c r="D7294" t="s">
        <v>1015</v>
      </c>
      <c r="E7294" t="s">
        <v>1016</v>
      </c>
      <c r="G7294" s="6" t="s">
        <v>88</v>
      </c>
      <c r="H7294" t="s">
        <v>72</v>
      </c>
      <c r="I7294" t="s">
        <v>21</v>
      </c>
      <c r="J7294" t="s">
        <v>73</v>
      </c>
      <c r="K7294">
        <v>260</v>
      </c>
      <c r="L7294">
        <v>9.15</v>
      </c>
      <c r="M7294" t="s">
        <v>198</v>
      </c>
      <c r="N7294">
        <v>9.15</v>
      </c>
      <c r="P7294" cm="1">
        <f t="array" ref="P7294">IF(Q7294&gt;0,INDEX(Q7294:Q19428,MATCH(TRUE,INDEX(Q7294:Q19428="",,),0)-1),"")</f>
        <v>4</v>
      </c>
      <c r="Q7294">
        <f t="shared" si="167"/>
        <v>2</v>
      </c>
      <c r="R7294">
        <f>IF(P7294="","",0)</f>
        <v>0</v>
      </c>
    </row>
    <row r="7295" spans="1:18" x14ac:dyDescent="0.3">
      <c r="A7295" t="s">
        <v>946</v>
      </c>
      <c r="B7295" s="1">
        <v>38880</v>
      </c>
      <c r="C7295" t="s">
        <v>82</v>
      </c>
      <c r="D7295" t="s">
        <v>1015</v>
      </c>
      <c r="E7295" t="s">
        <v>1016</v>
      </c>
      <c r="G7295" t="s">
        <v>19</v>
      </c>
      <c r="H7295" t="s">
        <v>102</v>
      </c>
      <c r="I7295" t="s">
        <v>45</v>
      </c>
      <c r="J7295" t="s">
        <v>93</v>
      </c>
      <c r="K7295">
        <v>35</v>
      </c>
      <c r="L7295">
        <v>572</v>
      </c>
      <c r="M7295" t="s">
        <v>951</v>
      </c>
      <c r="N7295">
        <v>632</v>
      </c>
      <c r="P7295" cm="1">
        <f t="array" ref="P7295">IF(Q7295&gt;0,INDEX(Q7295:Q19429,MATCH(TRUE,INDEX(Q7295:Q19429="",,),0)-1),"")</f>
        <v>4</v>
      </c>
      <c r="Q7295">
        <f t="shared" si="167"/>
        <v>3</v>
      </c>
      <c r="R7295">
        <f>IF(P7295="","",0)</f>
        <v>0</v>
      </c>
    </row>
    <row r="7296" spans="1:18" x14ac:dyDescent="0.3">
      <c r="A7296" t="s">
        <v>946</v>
      </c>
      <c r="B7296" s="1">
        <v>38880</v>
      </c>
      <c r="C7296" t="s">
        <v>82</v>
      </c>
      <c r="D7296" t="s">
        <v>1015</v>
      </c>
      <c r="E7296" t="s">
        <v>1016</v>
      </c>
      <c r="G7296" t="s">
        <v>19</v>
      </c>
      <c r="H7296" t="s">
        <v>100</v>
      </c>
      <c r="I7296" t="s">
        <v>45</v>
      </c>
      <c r="J7296" t="s">
        <v>93</v>
      </c>
      <c r="K7296">
        <v>40</v>
      </c>
      <c r="L7296">
        <v>93</v>
      </c>
      <c r="M7296" t="s">
        <v>951</v>
      </c>
      <c r="N7296">
        <v>95</v>
      </c>
      <c r="P7296" cm="1">
        <f t="array" ref="P7296">IF(Q7296&gt;0,INDEX(Q7296:Q19430,MATCH(TRUE,INDEX(Q7296:Q19430="",,),0)-1),"")</f>
        <v>4</v>
      </c>
      <c r="Q7296">
        <f t="shared" si="167"/>
        <v>3</v>
      </c>
      <c r="R7296">
        <f>IF(P7296="","",0)</f>
        <v>0</v>
      </c>
    </row>
    <row r="7297" spans="1:18" x14ac:dyDescent="0.3">
      <c r="A7297" t="s">
        <v>946</v>
      </c>
      <c r="B7297" s="1">
        <v>38880</v>
      </c>
      <c r="C7297" t="s">
        <v>82</v>
      </c>
      <c r="D7297" t="s">
        <v>1015</v>
      </c>
      <c r="E7297" t="s">
        <v>1016</v>
      </c>
      <c r="G7297" t="s">
        <v>19</v>
      </c>
      <c r="H7297" t="s">
        <v>279</v>
      </c>
      <c r="I7297" t="s">
        <v>45</v>
      </c>
      <c r="J7297" t="s">
        <v>93</v>
      </c>
      <c r="K7297">
        <v>70</v>
      </c>
      <c r="L7297">
        <v>95</v>
      </c>
      <c r="M7297" t="s">
        <v>951</v>
      </c>
      <c r="N7297">
        <v>102</v>
      </c>
      <c r="P7297" cm="1">
        <f t="array" ref="P7297">IF(Q7297&gt;0,INDEX(Q7297:Q19431,MATCH(TRUE,INDEX(Q7297:Q19431="",,),0)-1),"")</f>
        <v>4</v>
      </c>
      <c r="Q7297">
        <f t="shared" si="167"/>
        <v>3</v>
      </c>
      <c r="R7297">
        <f>IF(P7297="","",0)</f>
        <v>0</v>
      </c>
    </row>
    <row r="7298" spans="1:18" x14ac:dyDescent="0.3">
      <c r="A7298" t="s">
        <v>946</v>
      </c>
      <c r="B7298" s="1">
        <v>38880</v>
      </c>
      <c r="C7298" t="s">
        <v>82</v>
      </c>
      <c r="D7298" t="s">
        <v>1015</v>
      </c>
      <c r="E7298" t="s">
        <v>1016</v>
      </c>
      <c r="G7298" s="6" t="s">
        <v>88</v>
      </c>
      <c r="H7298" t="s">
        <v>232</v>
      </c>
      <c r="I7298" t="s">
        <v>45</v>
      </c>
      <c r="J7298" t="s">
        <v>93</v>
      </c>
      <c r="K7298">
        <v>19</v>
      </c>
      <c r="L7298">
        <v>38</v>
      </c>
      <c r="M7298" t="s">
        <v>951</v>
      </c>
      <c r="N7298">
        <v>38</v>
      </c>
      <c r="P7298" cm="1">
        <f t="array" ref="P7298">IF(Q7298&gt;0,INDEX(Q7298:Q19432,MATCH(TRUE,INDEX(Q7298:Q19432="",,),0)-1),"")</f>
        <v>4</v>
      </c>
      <c r="Q7298">
        <f t="shared" si="167"/>
        <v>3</v>
      </c>
      <c r="R7298">
        <f>IF(P7298="","",0)</f>
        <v>0</v>
      </c>
    </row>
    <row r="7299" spans="1:18" x14ac:dyDescent="0.3">
      <c r="A7299" t="s">
        <v>946</v>
      </c>
      <c r="B7299" s="1">
        <v>38880</v>
      </c>
      <c r="C7299" t="s">
        <v>82</v>
      </c>
      <c r="D7299" t="s">
        <v>1015</v>
      </c>
      <c r="E7299" t="s">
        <v>1016</v>
      </c>
      <c r="G7299" s="6" t="s">
        <v>88</v>
      </c>
      <c r="H7299" t="s">
        <v>36</v>
      </c>
      <c r="I7299" t="s">
        <v>45</v>
      </c>
      <c r="J7299" t="s">
        <v>93</v>
      </c>
      <c r="K7299">
        <v>6</v>
      </c>
      <c r="L7299">
        <v>102</v>
      </c>
      <c r="M7299" t="s">
        <v>951</v>
      </c>
      <c r="N7299">
        <v>102</v>
      </c>
      <c r="P7299" cm="1">
        <f t="array" ref="P7299">IF(Q7299&gt;0,INDEX(Q7299:Q19433,MATCH(TRUE,INDEX(Q7299:Q19433="",,),0)-1),"")</f>
        <v>4</v>
      </c>
      <c r="Q7299">
        <f t="shared" si="167"/>
        <v>3</v>
      </c>
      <c r="R7299">
        <f>IF(P7299="","",0)</f>
        <v>0</v>
      </c>
    </row>
    <row r="7300" spans="1:18" x14ac:dyDescent="0.3">
      <c r="A7300" t="s">
        <v>946</v>
      </c>
      <c r="B7300" s="1">
        <v>38880</v>
      </c>
      <c r="C7300" t="s">
        <v>82</v>
      </c>
      <c r="D7300" t="s">
        <v>1015</v>
      </c>
      <c r="E7300" t="s">
        <v>1016</v>
      </c>
      <c r="G7300" s="6" t="s">
        <v>88</v>
      </c>
      <c r="H7300" t="s">
        <v>200</v>
      </c>
      <c r="I7300" t="s">
        <v>45</v>
      </c>
      <c r="J7300" t="s">
        <v>93</v>
      </c>
      <c r="K7300">
        <v>6</v>
      </c>
      <c r="L7300">
        <v>224</v>
      </c>
      <c r="M7300" t="s">
        <v>951</v>
      </c>
      <c r="N7300">
        <v>224</v>
      </c>
      <c r="P7300" cm="1">
        <f t="array" ref="P7300">IF(Q7300&gt;0,INDEX(Q7300:Q19434,MATCH(TRUE,INDEX(Q7300:Q19434="",,),0)-1),"")</f>
        <v>4</v>
      </c>
      <c r="Q7300">
        <f t="shared" si="167"/>
        <v>3</v>
      </c>
      <c r="R7300">
        <f>IF(P7300="","",0)</f>
        <v>0</v>
      </c>
    </row>
    <row r="7301" spans="1:18" x14ac:dyDescent="0.3">
      <c r="A7301" t="s">
        <v>946</v>
      </c>
      <c r="B7301" s="1">
        <v>38880</v>
      </c>
      <c r="C7301" t="s">
        <v>82</v>
      </c>
      <c r="D7301" t="s">
        <v>1015</v>
      </c>
      <c r="E7301" t="s">
        <v>1016</v>
      </c>
      <c r="G7301" s="6" t="s">
        <v>88</v>
      </c>
      <c r="H7301" t="s">
        <v>72</v>
      </c>
      <c r="I7301" t="s">
        <v>21</v>
      </c>
      <c r="J7301" t="s">
        <v>73</v>
      </c>
      <c r="K7301">
        <v>260</v>
      </c>
      <c r="L7301">
        <v>9.15</v>
      </c>
      <c r="M7301" t="s">
        <v>951</v>
      </c>
      <c r="N7301">
        <v>9.15</v>
      </c>
      <c r="P7301" cm="1">
        <f t="array" ref="P7301">IF(Q7301&gt;0,INDEX(Q7301:Q19435,MATCH(TRUE,INDEX(Q7301:Q19435="",,),0)-1),"")</f>
        <v>4</v>
      </c>
      <c r="Q7301">
        <f t="shared" si="167"/>
        <v>3</v>
      </c>
      <c r="R7301">
        <f>IF(P7301="","",0)</f>
        <v>0</v>
      </c>
    </row>
    <row r="7302" spans="1:18" x14ac:dyDescent="0.3">
      <c r="A7302" t="s">
        <v>946</v>
      </c>
      <c r="B7302" s="1">
        <v>38880</v>
      </c>
      <c r="C7302" t="s">
        <v>82</v>
      </c>
      <c r="D7302" t="s">
        <v>1015</v>
      </c>
      <c r="E7302" t="s">
        <v>1016</v>
      </c>
      <c r="G7302" t="s">
        <v>19</v>
      </c>
      <c r="H7302" t="s">
        <v>102</v>
      </c>
      <c r="I7302" t="s">
        <v>45</v>
      </c>
      <c r="J7302" t="s">
        <v>93</v>
      </c>
      <c r="K7302">
        <v>35</v>
      </c>
      <c r="L7302">
        <v>572</v>
      </c>
      <c r="M7302" t="s">
        <v>1018</v>
      </c>
      <c r="N7302">
        <v>605</v>
      </c>
      <c r="P7302" cm="1">
        <f t="array" ref="P7302">IF(Q7302&gt;0,INDEX(Q7302:Q19436,MATCH(TRUE,INDEX(Q7302:Q19436="",,),0)-1),"")</f>
        <v>4</v>
      </c>
      <c r="Q7302">
        <f t="shared" si="167"/>
        <v>4</v>
      </c>
      <c r="R7302">
        <f>IF(P7302="","",0)</f>
        <v>0</v>
      </c>
    </row>
    <row r="7303" spans="1:18" x14ac:dyDescent="0.3">
      <c r="A7303" t="s">
        <v>946</v>
      </c>
      <c r="B7303" s="1">
        <v>38880</v>
      </c>
      <c r="C7303" t="s">
        <v>82</v>
      </c>
      <c r="D7303" t="s">
        <v>1015</v>
      </c>
      <c r="E7303" t="s">
        <v>1016</v>
      </c>
      <c r="G7303" t="s">
        <v>19</v>
      </c>
      <c r="H7303" t="s">
        <v>100</v>
      </c>
      <c r="I7303" t="s">
        <v>45</v>
      </c>
      <c r="J7303" t="s">
        <v>93</v>
      </c>
      <c r="K7303">
        <v>40</v>
      </c>
      <c r="L7303">
        <v>93</v>
      </c>
      <c r="M7303" t="s">
        <v>1018</v>
      </c>
      <c r="N7303">
        <v>93</v>
      </c>
      <c r="P7303" cm="1">
        <f t="array" ref="P7303">IF(Q7303&gt;0,INDEX(Q7303:Q19437,MATCH(TRUE,INDEX(Q7303:Q19437="",,),0)-1),"")</f>
        <v>4</v>
      </c>
      <c r="Q7303">
        <f t="shared" si="167"/>
        <v>4</v>
      </c>
      <c r="R7303">
        <f>IF(P7303="","",0)</f>
        <v>0</v>
      </c>
    </row>
    <row r="7304" spans="1:18" x14ac:dyDescent="0.3">
      <c r="A7304" t="s">
        <v>946</v>
      </c>
      <c r="B7304" s="1">
        <v>38880</v>
      </c>
      <c r="C7304" t="s">
        <v>82</v>
      </c>
      <c r="D7304" t="s">
        <v>1015</v>
      </c>
      <c r="E7304" t="s">
        <v>1016</v>
      </c>
      <c r="G7304" t="s">
        <v>19</v>
      </c>
      <c r="H7304" t="s">
        <v>279</v>
      </c>
      <c r="I7304" t="s">
        <v>45</v>
      </c>
      <c r="J7304" t="s">
        <v>93</v>
      </c>
      <c r="K7304">
        <v>70</v>
      </c>
      <c r="L7304">
        <v>95</v>
      </c>
      <c r="M7304" t="s">
        <v>1018</v>
      </c>
      <c r="N7304">
        <v>95</v>
      </c>
      <c r="P7304" cm="1">
        <f t="array" ref="P7304">IF(Q7304&gt;0,INDEX(Q7304:Q19438,MATCH(TRUE,INDEX(Q7304:Q19438="",,),0)-1),"")</f>
        <v>4</v>
      </c>
      <c r="Q7304">
        <f t="shared" si="167"/>
        <v>4</v>
      </c>
      <c r="R7304">
        <f>IF(P7304="","",0)</f>
        <v>0</v>
      </c>
    </row>
    <row r="7305" spans="1:18" x14ac:dyDescent="0.3">
      <c r="A7305" t="s">
        <v>946</v>
      </c>
      <c r="B7305" s="1">
        <v>38880</v>
      </c>
      <c r="C7305" t="s">
        <v>82</v>
      </c>
      <c r="D7305" t="s">
        <v>1015</v>
      </c>
      <c r="E7305" t="s">
        <v>1016</v>
      </c>
      <c r="G7305" s="6" t="s">
        <v>88</v>
      </c>
      <c r="H7305" t="s">
        <v>232</v>
      </c>
      <c r="I7305" t="s">
        <v>45</v>
      </c>
      <c r="J7305" t="s">
        <v>93</v>
      </c>
      <c r="K7305">
        <v>19</v>
      </c>
      <c r="L7305">
        <v>38</v>
      </c>
      <c r="M7305" t="s">
        <v>1018</v>
      </c>
      <c r="N7305">
        <v>38</v>
      </c>
      <c r="P7305" cm="1">
        <f t="array" ref="P7305">IF(Q7305&gt;0,INDEX(Q7305:Q19439,MATCH(TRUE,INDEX(Q7305:Q19439="",,),0)-1),"")</f>
        <v>4</v>
      </c>
      <c r="Q7305">
        <f t="shared" si="167"/>
        <v>4</v>
      </c>
      <c r="R7305">
        <f>IF(P7305="","",0)</f>
        <v>0</v>
      </c>
    </row>
    <row r="7306" spans="1:18" x14ac:dyDescent="0.3">
      <c r="A7306" t="s">
        <v>946</v>
      </c>
      <c r="B7306" s="1">
        <v>38880</v>
      </c>
      <c r="C7306" t="s">
        <v>82</v>
      </c>
      <c r="D7306" t="s">
        <v>1015</v>
      </c>
      <c r="E7306" t="s">
        <v>1016</v>
      </c>
      <c r="G7306" s="6" t="s">
        <v>88</v>
      </c>
      <c r="H7306" t="s">
        <v>36</v>
      </c>
      <c r="I7306" t="s">
        <v>45</v>
      </c>
      <c r="J7306" t="s">
        <v>93</v>
      </c>
      <c r="K7306">
        <v>6</v>
      </c>
      <c r="L7306">
        <v>102</v>
      </c>
      <c r="M7306" t="s">
        <v>1018</v>
      </c>
      <c r="N7306">
        <v>102</v>
      </c>
      <c r="P7306" cm="1">
        <f t="array" ref="P7306">IF(Q7306&gt;0,INDEX(Q7306:Q19440,MATCH(TRUE,INDEX(Q7306:Q19440="",,),0)-1),"")</f>
        <v>4</v>
      </c>
      <c r="Q7306">
        <f t="shared" si="167"/>
        <v>4</v>
      </c>
      <c r="R7306">
        <f>IF(P7306="","",0)</f>
        <v>0</v>
      </c>
    </row>
    <row r="7307" spans="1:18" x14ac:dyDescent="0.3">
      <c r="A7307" t="s">
        <v>946</v>
      </c>
      <c r="B7307" s="1">
        <v>38880</v>
      </c>
      <c r="C7307" t="s">
        <v>82</v>
      </c>
      <c r="D7307" t="s">
        <v>1015</v>
      </c>
      <c r="E7307" t="s">
        <v>1016</v>
      </c>
      <c r="G7307" s="6" t="s">
        <v>88</v>
      </c>
      <c r="H7307" t="s">
        <v>200</v>
      </c>
      <c r="I7307" t="s">
        <v>45</v>
      </c>
      <c r="J7307" t="s">
        <v>93</v>
      </c>
      <c r="K7307">
        <v>6</v>
      </c>
      <c r="L7307">
        <v>224</v>
      </c>
      <c r="M7307" t="s">
        <v>1018</v>
      </c>
      <c r="N7307">
        <v>224</v>
      </c>
      <c r="P7307" cm="1">
        <f t="array" ref="P7307">IF(Q7307&gt;0,INDEX(Q7307:Q19441,MATCH(TRUE,INDEX(Q7307:Q19441="",,),0)-1),"")</f>
        <v>4</v>
      </c>
      <c r="Q7307">
        <f t="shared" si="167"/>
        <v>4</v>
      </c>
      <c r="R7307">
        <f>IF(P7307="","",0)</f>
        <v>0</v>
      </c>
    </row>
    <row r="7308" spans="1:18" x14ac:dyDescent="0.3">
      <c r="A7308" t="s">
        <v>946</v>
      </c>
      <c r="B7308" s="1">
        <v>38880</v>
      </c>
      <c r="C7308" t="s">
        <v>82</v>
      </c>
      <c r="D7308" t="s">
        <v>1015</v>
      </c>
      <c r="E7308" t="s">
        <v>1016</v>
      </c>
      <c r="G7308" s="6" t="s">
        <v>88</v>
      </c>
      <c r="H7308" t="s">
        <v>72</v>
      </c>
      <c r="I7308" t="s">
        <v>21</v>
      </c>
      <c r="J7308" t="s">
        <v>73</v>
      </c>
      <c r="K7308">
        <v>260</v>
      </c>
      <c r="L7308">
        <v>9.15</v>
      </c>
      <c r="M7308" t="s">
        <v>1018</v>
      </c>
      <c r="N7308">
        <v>9.15</v>
      </c>
      <c r="P7308" cm="1">
        <f t="array" ref="P7308">IF(Q7308&gt;0,INDEX(Q7308:Q19442,MATCH(TRUE,INDEX(Q7308:Q19442="",,),0)-1),"")</f>
        <v>4</v>
      </c>
      <c r="Q7308">
        <f t="shared" si="167"/>
        <v>4</v>
      </c>
      <c r="R7308">
        <f>IF(P7308="","",0)</f>
        <v>0</v>
      </c>
    </row>
    <row r="7309" spans="1:18" x14ac:dyDescent="0.3">
      <c r="P7309" t="str" cm="1">
        <f t="array" ref="P7309">IF(Q7309&gt;0,INDEX(Q7309:Q19443,MATCH(TRUE,INDEX(Q7309:Q19443="",,),0)-1),"")</f>
        <v/>
      </c>
      <c r="R7309" t="str">
        <f>IF(P7309="","",0)</f>
        <v/>
      </c>
    </row>
    <row r="7310" spans="1:18" x14ac:dyDescent="0.3">
      <c r="A7310" t="s">
        <v>946</v>
      </c>
      <c r="B7310" s="1">
        <v>38880</v>
      </c>
      <c r="C7310" t="s">
        <v>82</v>
      </c>
      <c r="D7310" t="s">
        <v>1019</v>
      </c>
      <c r="E7310" t="s">
        <v>1020</v>
      </c>
      <c r="G7310" t="s">
        <v>19</v>
      </c>
      <c r="H7310" t="s">
        <v>67</v>
      </c>
      <c r="I7310" t="s">
        <v>45</v>
      </c>
      <c r="J7310" t="s">
        <v>93</v>
      </c>
      <c r="K7310">
        <v>61.4</v>
      </c>
      <c r="L7310">
        <v>97</v>
      </c>
      <c r="M7310" t="s">
        <v>198</v>
      </c>
      <c r="N7310">
        <v>99.1</v>
      </c>
      <c r="O7310" t="s">
        <v>24</v>
      </c>
      <c r="P7310" cm="1">
        <f t="array" ref="P7310">IF(Q7310&gt;0,INDEX(Q7310:Q19444,MATCH(TRUE,INDEX(Q7310:Q19444="",,),0)-1),"")</f>
        <v>1</v>
      </c>
      <c r="Q7310">
        <v>1</v>
      </c>
      <c r="R7310">
        <f>IF(P7310="","",0)</f>
        <v>0</v>
      </c>
    </row>
    <row r="7311" spans="1:18" x14ac:dyDescent="0.3">
      <c r="A7311" t="s">
        <v>946</v>
      </c>
      <c r="B7311" s="1">
        <v>38880</v>
      </c>
      <c r="C7311" t="s">
        <v>82</v>
      </c>
      <c r="D7311" t="s">
        <v>1019</v>
      </c>
      <c r="E7311" t="s">
        <v>1020</v>
      </c>
      <c r="G7311" t="s">
        <v>19</v>
      </c>
      <c r="H7311" t="s">
        <v>72</v>
      </c>
      <c r="I7311" t="s">
        <v>45</v>
      </c>
      <c r="J7311" t="s">
        <v>93</v>
      </c>
      <c r="K7311">
        <v>14.7</v>
      </c>
      <c r="L7311">
        <v>143</v>
      </c>
      <c r="M7311" t="s">
        <v>198</v>
      </c>
      <c r="N7311">
        <v>145</v>
      </c>
      <c r="O7311" t="s">
        <v>24</v>
      </c>
      <c r="P7311" cm="1">
        <f t="array" ref="P7311">IF(Q7311&gt;0,INDEX(Q7311:Q19445,MATCH(TRUE,INDEX(Q7311:Q19445="",,),0)-1),"")</f>
        <v>1</v>
      </c>
      <c r="Q7311">
        <v>1</v>
      </c>
      <c r="R7311">
        <f>IF(P7311="","",0)</f>
        <v>0</v>
      </c>
    </row>
    <row r="7312" spans="1:18" x14ac:dyDescent="0.3">
      <c r="A7312" t="s">
        <v>946</v>
      </c>
      <c r="B7312" s="1">
        <v>38880</v>
      </c>
      <c r="C7312" t="s">
        <v>82</v>
      </c>
      <c r="D7312" t="s">
        <v>1019</v>
      </c>
      <c r="E7312" t="s">
        <v>1020</v>
      </c>
      <c r="G7312" t="s">
        <v>19</v>
      </c>
      <c r="H7312" t="s">
        <v>67</v>
      </c>
      <c r="I7312" t="s">
        <v>21</v>
      </c>
      <c r="J7312" t="s">
        <v>73</v>
      </c>
      <c r="K7312">
        <v>531</v>
      </c>
      <c r="L7312">
        <v>9.9499999999999993</v>
      </c>
      <c r="M7312" t="s">
        <v>198</v>
      </c>
      <c r="N7312">
        <v>10.199999999999999</v>
      </c>
      <c r="O7312" t="s">
        <v>24</v>
      </c>
      <c r="P7312" cm="1">
        <f t="array" ref="P7312">IF(Q7312&gt;0,INDEX(Q7312:Q19446,MATCH(TRUE,INDEX(Q7312:Q19446="",,),0)-1),"")</f>
        <v>1</v>
      </c>
      <c r="Q7312">
        <v>1</v>
      </c>
      <c r="R7312">
        <f>IF(P7312="","",0)</f>
        <v>0</v>
      </c>
    </row>
    <row r="7313" spans="1:18" x14ac:dyDescent="0.3">
      <c r="A7313" t="s">
        <v>946</v>
      </c>
      <c r="B7313" s="1">
        <v>38880</v>
      </c>
      <c r="C7313" t="s">
        <v>82</v>
      </c>
      <c r="D7313" t="s">
        <v>1019</v>
      </c>
      <c r="E7313" t="s">
        <v>1020</v>
      </c>
      <c r="G7313" t="s">
        <v>19</v>
      </c>
      <c r="H7313" t="s">
        <v>41</v>
      </c>
      <c r="I7313" t="s">
        <v>21</v>
      </c>
      <c r="J7313" t="s">
        <v>73</v>
      </c>
      <c r="K7313">
        <v>31</v>
      </c>
      <c r="L7313">
        <v>61.4</v>
      </c>
      <c r="M7313" t="s">
        <v>198</v>
      </c>
      <c r="N7313">
        <v>62</v>
      </c>
      <c r="O7313" t="s">
        <v>24</v>
      </c>
      <c r="P7313" cm="1">
        <f t="array" ref="P7313">IF(Q7313&gt;0,INDEX(Q7313:Q19447,MATCH(TRUE,INDEX(Q7313:Q19447="",,),0)-1),"")</f>
        <v>1</v>
      </c>
      <c r="Q7313">
        <v>1</v>
      </c>
      <c r="R7313">
        <f>IF(P7313="","",0)</f>
        <v>0</v>
      </c>
    </row>
    <row r="7314" spans="1:18" x14ac:dyDescent="0.3">
      <c r="A7314" t="s">
        <v>946</v>
      </c>
      <c r="B7314" s="1">
        <v>38880</v>
      </c>
      <c r="C7314" t="s">
        <v>82</v>
      </c>
      <c r="D7314" t="s">
        <v>1019</v>
      </c>
      <c r="E7314" t="s">
        <v>1020</v>
      </c>
      <c r="G7314" s="6" t="s">
        <v>88</v>
      </c>
      <c r="H7314" t="s">
        <v>72</v>
      </c>
      <c r="I7314" t="s">
        <v>21</v>
      </c>
      <c r="J7314" t="s">
        <v>73</v>
      </c>
      <c r="K7314">
        <v>121</v>
      </c>
      <c r="L7314">
        <v>9.65</v>
      </c>
      <c r="M7314" t="s">
        <v>198</v>
      </c>
      <c r="N7314">
        <v>9.65</v>
      </c>
      <c r="O7314" t="s">
        <v>24</v>
      </c>
      <c r="P7314" cm="1">
        <f t="array" ref="P7314">IF(Q7314&gt;0,INDEX(Q7314:Q19448,MATCH(TRUE,INDEX(Q7314:Q19448="",,),0)-1),"")</f>
        <v>1</v>
      </c>
      <c r="Q7314">
        <v>1</v>
      </c>
      <c r="R7314">
        <f>IF(P7314="","",0)</f>
        <v>0</v>
      </c>
    </row>
    <row r="7315" spans="1:18" x14ac:dyDescent="0.3">
      <c r="P7315" t="str" cm="1">
        <f t="array" ref="P7315">IF(Q7315&gt;0,INDEX(Q7315:Q19449,MATCH(TRUE,INDEX(Q7315:Q19449="",,),0)-1),"")</f>
        <v/>
      </c>
      <c r="R7315" t="str">
        <f>IF(P7315="","",0)</f>
        <v/>
      </c>
    </row>
    <row r="7316" spans="1:18" x14ac:dyDescent="0.3">
      <c r="A7316" t="s">
        <v>946</v>
      </c>
      <c r="B7316" s="1">
        <v>38880</v>
      </c>
      <c r="C7316" t="s">
        <v>82</v>
      </c>
      <c r="D7316" t="s">
        <v>1021</v>
      </c>
      <c r="E7316" t="s">
        <v>1022</v>
      </c>
      <c r="G7316" t="s">
        <v>19</v>
      </c>
      <c r="H7316" t="s">
        <v>41</v>
      </c>
      <c r="I7316" t="s">
        <v>21</v>
      </c>
      <c r="J7316" t="s">
        <v>73</v>
      </c>
      <c r="K7316">
        <v>200</v>
      </c>
      <c r="L7316">
        <v>61.4</v>
      </c>
      <c r="M7316" t="s">
        <v>1023</v>
      </c>
      <c r="N7316">
        <v>64.8</v>
      </c>
      <c r="O7316" t="s">
        <v>24</v>
      </c>
      <c r="P7316" cm="1">
        <f t="array" ref="P7316">IF(Q7316&gt;0,INDEX(Q7316:Q19450,MATCH(TRUE,INDEX(Q7316:Q19450="",,),0)-1),"")</f>
        <v>2</v>
      </c>
      <c r="Q7316">
        <v>1</v>
      </c>
      <c r="R7316">
        <f>IF(P7316="","",0)</f>
        <v>0</v>
      </c>
    </row>
    <row r="7317" spans="1:18" x14ac:dyDescent="0.3">
      <c r="A7317" t="s">
        <v>946</v>
      </c>
      <c r="B7317" s="1">
        <v>38880</v>
      </c>
      <c r="C7317" t="s">
        <v>82</v>
      </c>
      <c r="D7317" t="s">
        <v>1021</v>
      </c>
      <c r="E7317" t="s">
        <v>1022</v>
      </c>
      <c r="G7317" s="6" t="s">
        <v>88</v>
      </c>
      <c r="H7317" t="s">
        <v>72</v>
      </c>
      <c r="I7317" t="s">
        <v>21</v>
      </c>
      <c r="J7317" t="s">
        <v>73</v>
      </c>
      <c r="K7317">
        <v>16</v>
      </c>
      <c r="L7317">
        <v>10.95</v>
      </c>
      <c r="M7317" t="s">
        <v>1023</v>
      </c>
      <c r="N7317">
        <v>10.95</v>
      </c>
      <c r="O7317" t="s">
        <v>24</v>
      </c>
      <c r="P7317" cm="1">
        <f t="array" ref="P7317">IF(Q7317&gt;0,INDEX(Q7317:Q19451,MATCH(TRUE,INDEX(Q7317:Q19451="",,),0)-1),"")</f>
        <v>2</v>
      </c>
      <c r="Q7317">
        <v>1</v>
      </c>
      <c r="R7317">
        <f>IF(P7317="","",0)</f>
        <v>0</v>
      </c>
    </row>
    <row r="7318" spans="1:18" x14ac:dyDescent="0.3">
      <c r="A7318" t="s">
        <v>946</v>
      </c>
      <c r="B7318" s="1">
        <v>38880</v>
      </c>
      <c r="C7318" t="s">
        <v>82</v>
      </c>
      <c r="D7318" t="s">
        <v>1021</v>
      </c>
      <c r="E7318" t="s">
        <v>1022</v>
      </c>
      <c r="G7318" t="s">
        <v>19</v>
      </c>
      <c r="H7318" t="s">
        <v>41</v>
      </c>
      <c r="I7318" t="s">
        <v>21</v>
      </c>
      <c r="J7318" t="s">
        <v>73</v>
      </c>
      <c r="K7318">
        <v>200</v>
      </c>
      <c r="L7318">
        <v>61.4</v>
      </c>
      <c r="M7318" t="s">
        <v>211</v>
      </c>
      <c r="N7318">
        <v>61.61</v>
      </c>
      <c r="P7318" cm="1">
        <f t="array" ref="P7318">IF(Q7318&gt;0,INDEX(Q7318:Q19452,MATCH(TRUE,INDEX(Q7318:Q19452="",,),0)-1),"")</f>
        <v>2</v>
      </c>
      <c r="Q7318">
        <v>2</v>
      </c>
      <c r="R7318">
        <f>IF(P7318="","",0)</f>
        <v>0</v>
      </c>
    </row>
    <row r="7319" spans="1:18" x14ac:dyDescent="0.3">
      <c r="A7319" t="s">
        <v>946</v>
      </c>
      <c r="B7319" s="1">
        <v>38880</v>
      </c>
      <c r="C7319" t="s">
        <v>82</v>
      </c>
      <c r="D7319" t="s">
        <v>1021</v>
      </c>
      <c r="E7319" t="s">
        <v>1022</v>
      </c>
      <c r="G7319" s="6" t="s">
        <v>88</v>
      </c>
      <c r="H7319" t="s">
        <v>72</v>
      </c>
      <c r="I7319" t="s">
        <v>21</v>
      </c>
      <c r="J7319" t="s">
        <v>73</v>
      </c>
      <c r="K7319">
        <v>16</v>
      </c>
      <c r="L7319">
        <v>10.95</v>
      </c>
      <c r="M7319" t="s">
        <v>211</v>
      </c>
      <c r="N7319">
        <v>10.95</v>
      </c>
      <c r="P7319" cm="1">
        <f t="array" ref="P7319">IF(Q7319&gt;0,INDEX(Q7319:Q19453,MATCH(TRUE,INDEX(Q7319:Q19453="",,),0)-1),"")</f>
        <v>2</v>
      </c>
      <c r="Q7319">
        <v>2</v>
      </c>
      <c r="R7319">
        <f>IF(P7319="","",0)</f>
        <v>0</v>
      </c>
    </row>
    <row r="7320" spans="1:18" x14ac:dyDescent="0.3">
      <c r="P7320" t="str" cm="1">
        <f t="array" ref="P7320">IF(Q7320&gt;0,INDEX(Q7320:Q19454,MATCH(TRUE,INDEX(Q7320:Q19454="",,),0)-1),"")</f>
        <v/>
      </c>
      <c r="R7320" t="str">
        <f>IF(P7320="","",0)</f>
        <v/>
      </c>
    </row>
    <row r="7321" spans="1:18" x14ac:dyDescent="0.3">
      <c r="A7321" t="s">
        <v>946</v>
      </c>
      <c r="B7321" s="1">
        <v>38880</v>
      </c>
      <c r="C7321" t="s">
        <v>82</v>
      </c>
      <c r="D7321" t="s">
        <v>1024</v>
      </c>
      <c r="E7321" t="s">
        <v>1025</v>
      </c>
      <c r="G7321" t="s">
        <v>19</v>
      </c>
      <c r="H7321" t="s">
        <v>41</v>
      </c>
      <c r="I7321" t="s">
        <v>45</v>
      </c>
      <c r="J7321" t="s">
        <v>93</v>
      </c>
      <c r="K7321">
        <v>417</v>
      </c>
      <c r="L7321">
        <v>186</v>
      </c>
      <c r="M7321" t="s">
        <v>108</v>
      </c>
      <c r="N7321">
        <v>269.88</v>
      </c>
      <c r="O7321" t="s">
        <v>24</v>
      </c>
      <c r="P7321" cm="1">
        <f t="array" ref="P7321">IF(Q7321&gt;0,INDEX(Q7321:Q19455,MATCH(TRUE,INDEX(Q7321:Q19455="",,),0)-1),"")</f>
        <v>4</v>
      </c>
      <c r="Q7321">
        <v>1</v>
      </c>
      <c r="R7321">
        <f>IF(P7321="","",0)</f>
        <v>0</v>
      </c>
    </row>
    <row r="7322" spans="1:18" x14ac:dyDescent="0.3">
      <c r="A7322" t="s">
        <v>946</v>
      </c>
      <c r="B7322" s="1">
        <v>38880</v>
      </c>
      <c r="C7322" t="s">
        <v>82</v>
      </c>
      <c r="D7322" t="s">
        <v>1024</v>
      </c>
      <c r="E7322" t="s">
        <v>1025</v>
      </c>
      <c r="G7322" t="s">
        <v>19</v>
      </c>
      <c r="H7322" t="s">
        <v>41</v>
      </c>
      <c r="I7322" t="s">
        <v>21</v>
      </c>
      <c r="J7322" t="s">
        <v>73</v>
      </c>
      <c r="K7322">
        <v>2995</v>
      </c>
      <c r="L7322">
        <v>66.2</v>
      </c>
      <c r="M7322" t="s">
        <v>108</v>
      </c>
      <c r="N7322">
        <v>66.2</v>
      </c>
      <c r="O7322" t="s">
        <v>24</v>
      </c>
      <c r="P7322" cm="1">
        <f t="array" ref="P7322">IF(Q7322&gt;0,INDEX(Q7322:Q19456,MATCH(TRUE,INDEX(Q7322:Q19456="",,),0)-1),"")</f>
        <v>4</v>
      </c>
      <c r="Q7322">
        <v>1</v>
      </c>
      <c r="R7322">
        <f>IF(P7322="","",0)</f>
        <v>0</v>
      </c>
    </row>
    <row r="7323" spans="1:18" x14ac:dyDescent="0.3">
      <c r="A7323" t="s">
        <v>946</v>
      </c>
      <c r="B7323" s="1">
        <v>38880</v>
      </c>
      <c r="C7323" t="s">
        <v>82</v>
      </c>
      <c r="D7323" t="s">
        <v>1024</v>
      </c>
      <c r="E7323" t="s">
        <v>1025</v>
      </c>
      <c r="G7323" s="6" t="s">
        <v>88</v>
      </c>
      <c r="H7323" t="s">
        <v>95</v>
      </c>
      <c r="I7323" t="s">
        <v>45</v>
      </c>
      <c r="J7323" t="s">
        <v>93</v>
      </c>
      <c r="K7323">
        <v>6</v>
      </c>
      <c r="L7323">
        <v>110</v>
      </c>
      <c r="M7323" t="s">
        <v>108</v>
      </c>
      <c r="N7323">
        <v>110</v>
      </c>
      <c r="O7323" t="s">
        <v>24</v>
      </c>
      <c r="P7323" cm="1">
        <f t="array" ref="P7323">IF(Q7323&gt;0,INDEX(Q7323:Q19457,MATCH(TRUE,INDEX(Q7323:Q19457="",,),0)-1),"")</f>
        <v>4</v>
      </c>
      <c r="Q7323">
        <v>1</v>
      </c>
      <c r="R7323">
        <f>IF(P7323="","",0)</f>
        <v>0</v>
      </c>
    </row>
    <row r="7324" spans="1:18" x14ac:dyDescent="0.3">
      <c r="A7324" t="s">
        <v>946</v>
      </c>
      <c r="B7324" s="1">
        <v>38880</v>
      </c>
      <c r="C7324" t="s">
        <v>82</v>
      </c>
      <c r="D7324" t="s">
        <v>1024</v>
      </c>
      <c r="E7324" t="s">
        <v>1025</v>
      </c>
      <c r="G7324" s="6" t="s">
        <v>88</v>
      </c>
      <c r="H7324" t="s">
        <v>95</v>
      </c>
      <c r="I7324" t="s">
        <v>21</v>
      </c>
      <c r="J7324" t="s">
        <v>73</v>
      </c>
      <c r="K7324">
        <v>132</v>
      </c>
      <c r="L7324">
        <v>21.5</v>
      </c>
      <c r="M7324" t="s">
        <v>108</v>
      </c>
      <c r="N7324">
        <v>21.5</v>
      </c>
      <c r="O7324" t="s">
        <v>24</v>
      </c>
      <c r="P7324" cm="1">
        <f t="array" ref="P7324">IF(Q7324&gt;0,INDEX(Q7324:Q19458,MATCH(TRUE,INDEX(Q7324:Q19458="",,),0)-1),"")</f>
        <v>4</v>
      </c>
      <c r="Q7324">
        <v>1</v>
      </c>
      <c r="R7324">
        <f>IF(P7324="","",0)</f>
        <v>0</v>
      </c>
    </row>
    <row r="7325" spans="1:18" x14ac:dyDescent="0.3">
      <c r="A7325" t="s">
        <v>946</v>
      </c>
      <c r="B7325" s="1">
        <v>38880</v>
      </c>
      <c r="C7325" t="s">
        <v>82</v>
      </c>
      <c r="D7325" t="s">
        <v>1024</v>
      </c>
      <c r="E7325" t="s">
        <v>1025</v>
      </c>
      <c r="G7325" t="s">
        <v>19</v>
      </c>
      <c r="H7325" t="s">
        <v>41</v>
      </c>
      <c r="I7325" t="s">
        <v>45</v>
      </c>
      <c r="J7325" t="s">
        <v>93</v>
      </c>
      <c r="K7325">
        <v>417</v>
      </c>
      <c r="L7325">
        <v>186</v>
      </c>
      <c r="M7325" t="s">
        <v>198</v>
      </c>
      <c r="N7325">
        <v>190</v>
      </c>
      <c r="P7325" cm="1">
        <f t="array" ref="P7325">IF(Q7325&gt;0,INDEX(Q7325:Q19459,MATCH(TRUE,INDEX(Q7325:Q19459="",,),0)-1),"")</f>
        <v>4</v>
      </c>
      <c r="Q7325">
        <v>2</v>
      </c>
      <c r="R7325">
        <f>IF(P7325="","",0)</f>
        <v>0</v>
      </c>
    </row>
    <row r="7326" spans="1:18" x14ac:dyDescent="0.3">
      <c r="A7326" t="s">
        <v>946</v>
      </c>
      <c r="B7326" s="1">
        <v>38880</v>
      </c>
      <c r="C7326" t="s">
        <v>82</v>
      </c>
      <c r="D7326" t="s">
        <v>1024</v>
      </c>
      <c r="E7326" t="s">
        <v>1025</v>
      </c>
      <c r="G7326" t="s">
        <v>19</v>
      </c>
      <c r="H7326" t="s">
        <v>41</v>
      </c>
      <c r="I7326" t="s">
        <v>21</v>
      </c>
      <c r="J7326" t="s">
        <v>73</v>
      </c>
      <c r="K7326">
        <v>2995</v>
      </c>
      <c r="L7326">
        <v>66.2</v>
      </c>
      <c r="M7326" t="s">
        <v>198</v>
      </c>
      <c r="N7326">
        <v>72.45</v>
      </c>
      <c r="P7326" cm="1">
        <f t="array" ref="P7326">IF(Q7326&gt;0,INDEX(Q7326:Q19460,MATCH(TRUE,INDEX(Q7326:Q19460="",,),0)-1),"")</f>
        <v>4</v>
      </c>
      <c r="Q7326">
        <v>2</v>
      </c>
      <c r="R7326">
        <f>IF(P7326="","",0)</f>
        <v>0</v>
      </c>
    </row>
    <row r="7327" spans="1:18" x14ac:dyDescent="0.3">
      <c r="A7327" t="s">
        <v>946</v>
      </c>
      <c r="B7327" s="1">
        <v>38880</v>
      </c>
      <c r="C7327" t="s">
        <v>82</v>
      </c>
      <c r="D7327" t="s">
        <v>1024</v>
      </c>
      <c r="E7327" t="s">
        <v>1025</v>
      </c>
      <c r="G7327" s="6" t="s">
        <v>88</v>
      </c>
      <c r="H7327" t="s">
        <v>95</v>
      </c>
      <c r="I7327" t="s">
        <v>45</v>
      </c>
      <c r="J7327" t="s">
        <v>93</v>
      </c>
      <c r="K7327">
        <v>6</v>
      </c>
      <c r="L7327">
        <v>110</v>
      </c>
      <c r="M7327" t="s">
        <v>198</v>
      </c>
      <c r="N7327">
        <v>110</v>
      </c>
      <c r="P7327" cm="1">
        <f t="array" ref="P7327">IF(Q7327&gt;0,INDEX(Q7327:Q19461,MATCH(TRUE,INDEX(Q7327:Q19461="",,),0)-1),"")</f>
        <v>4</v>
      </c>
      <c r="Q7327">
        <v>2</v>
      </c>
      <c r="R7327">
        <f>IF(P7327="","",0)</f>
        <v>0</v>
      </c>
    </row>
    <row r="7328" spans="1:18" x14ac:dyDescent="0.3">
      <c r="A7328" t="s">
        <v>946</v>
      </c>
      <c r="B7328" s="1">
        <v>38880</v>
      </c>
      <c r="C7328" t="s">
        <v>82</v>
      </c>
      <c r="D7328" t="s">
        <v>1024</v>
      </c>
      <c r="E7328" t="s">
        <v>1025</v>
      </c>
      <c r="G7328" s="6" t="s">
        <v>88</v>
      </c>
      <c r="H7328" t="s">
        <v>95</v>
      </c>
      <c r="I7328" t="s">
        <v>21</v>
      </c>
      <c r="J7328" t="s">
        <v>73</v>
      </c>
      <c r="K7328">
        <v>132</v>
      </c>
      <c r="L7328">
        <v>21.5</v>
      </c>
      <c r="M7328" t="s">
        <v>198</v>
      </c>
      <c r="N7328">
        <v>21.5</v>
      </c>
      <c r="P7328" cm="1">
        <f t="array" ref="P7328">IF(Q7328&gt;0,INDEX(Q7328:Q19462,MATCH(TRUE,INDEX(Q7328:Q19462="",,),0)-1),"")</f>
        <v>4</v>
      </c>
      <c r="Q7328">
        <v>2</v>
      </c>
      <c r="R7328">
        <f>IF(P7328="","",0)</f>
        <v>0</v>
      </c>
    </row>
    <row r="7329" spans="1:18" x14ac:dyDescent="0.3">
      <c r="A7329" t="s">
        <v>946</v>
      </c>
      <c r="B7329" s="1">
        <v>38880</v>
      </c>
      <c r="C7329" t="s">
        <v>82</v>
      </c>
      <c r="D7329" t="s">
        <v>1024</v>
      </c>
      <c r="E7329" t="s">
        <v>1025</v>
      </c>
      <c r="G7329" t="s">
        <v>19</v>
      </c>
      <c r="H7329" t="s">
        <v>41</v>
      </c>
      <c r="I7329" t="s">
        <v>45</v>
      </c>
      <c r="J7329" t="s">
        <v>93</v>
      </c>
      <c r="K7329">
        <v>417</v>
      </c>
      <c r="L7329">
        <v>186</v>
      </c>
      <c r="M7329" t="s">
        <v>211</v>
      </c>
      <c r="N7329">
        <v>186</v>
      </c>
      <c r="P7329" cm="1">
        <f t="array" ref="P7329">IF(Q7329&gt;0,INDEX(Q7329:Q19463,MATCH(TRUE,INDEX(Q7329:Q19463="",,),0)-1),"")</f>
        <v>4</v>
      </c>
      <c r="Q7329">
        <v>3</v>
      </c>
      <c r="R7329">
        <f>IF(P7329="","",0)</f>
        <v>0</v>
      </c>
    </row>
    <row r="7330" spans="1:18" x14ac:dyDescent="0.3">
      <c r="A7330" t="s">
        <v>946</v>
      </c>
      <c r="B7330" s="1">
        <v>38880</v>
      </c>
      <c r="C7330" t="s">
        <v>82</v>
      </c>
      <c r="D7330" t="s">
        <v>1024</v>
      </c>
      <c r="E7330" t="s">
        <v>1025</v>
      </c>
      <c r="G7330" t="s">
        <v>19</v>
      </c>
      <c r="H7330" t="s">
        <v>41</v>
      </c>
      <c r="I7330" t="s">
        <v>21</v>
      </c>
      <c r="J7330" t="s">
        <v>73</v>
      </c>
      <c r="K7330">
        <v>2995</v>
      </c>
      <c r="L7330">
        <v>66.2</v>
      </c>
      <c r="M7330" t="s">
        <v>211</v>
      </c>
      <c r="N7330">
        <v>70.61</v>
      </c>
      <c r="P7330" cm="1">
        <f t="array" ref="P7330">IF(Q7330&gt;0,INDEX(Q7330:Q19464,MATCH(TRUE,INDEX(Q7330:Q19464="",,),0)-1),"")</f>
        <v>4</v>
      </c>
      <c r="Q7330">
        <v>3</v>
      </c>
      <c r="R7330">
        <f>IF(P7330="","",0)</f>
        <v>0</v>
      </c>
    </row>
    <row r="7331" spans="1:18" x14ac:dyDescent="0.3">
      <c r="A7331" t="s">
        <v>946</v>
      </c>
      <c r="B7331" s="1">
        <v>38880</v>
      </c>
      <c r="C7331" t="s">
        <v>82</v>
      </c>
      <c r="D7331" t="s">
        <v>1024</v>
      </c>
      <c r="E7331" t="s">
        <v>1025</v>
      </c>
      <c r="G7331" s="6" t="s">
        <v>88</v>
      </c>
      <c r="H7331" t="s">
        <v>95</v>
      </c>
      <c r="I7331" t="s">
        <v>45</v>
      </c>
      <c r="J7331" t="s">
        <v>93</v>
      </c>
      <c r="K7331">
        <v>6</v>
      </c>
      <c r="L7331">
        <v>110</v>
      </c>
      <c r="M7331" t="s">
        <v>211</v>
      </c>
      <c r="N7331">
        <v>110</v>
      </c>
      <c r="P7331" cm="1">
        <f t="array" ref="P7331">IF(Q7331&gt;0,INDEX(Q7331:Q19465,MATCH(TRUE,INDEX(Q7331:Q19465="",,),0)-1),"")</f>
        <v>4</v>
      </c>
      <c r="Q7331">
        <v>3</v>
      </c>
      <c r="R7331">
        <f>IF(P7331="","",0)</f>
        <v>0</v>
      </c>
    </row>
    <row r="7332" spans="1:18" x14ac:dyDescent="0.3">
      <c r="A7332" t="s">
        <v>946</v>
      </c>
      <c r="B7332" s="1">
        <v>38880</v>
      </c>
      <c r="C7332" t="s">
        <v>82</v>
      </c>
      <c r="D7332" t="s">
        <v>1024</v>
      </c>
      <c r="E7332" t="s">
        <v>1025</v>
      </c>
      <c r="G7332" s="6" t="s">
        <v>88</v>
      </c>
      <c r="H7332" t="s">
        <v>95</v>
      </c>
      <c r="I7332" t="s">
        <v>21</v>
      </c>
      <c r="J7332" t="s">
        <v>73</v>
      </c>
      <c r="K7332">
        <v>132</v>
      </c>
      <c r="L7332">
        <v>21.5</v>
      </c>
      <c r="M7332" t="s">
        <v>211</v>
      </c>
      <c r="N7332">
        <v>21.5</v>
      </c>
      <c r="P7332" cm="1">
        <f t="array" ref="P7332">IF(Q7332&gt;0,INDEX(Q7332:Q19466,MATCH(TRUE,INDEX(Q7332:Q19466="",,),0)-1),"")</f>
        <v>4</v>
      </c>
      <c r="Q7332">
        <v>3</v>
      </c>
      <c r="R7332">
        <f>IF(P7332="","",0)</f>
        <v>0</v>
      </c>
    </row>
    <row r="7333" spans="1:18" x14ac:dyDescent="0.3">
      <c r="A7333" t="s">
        <v>946</v>
      </c>
      <c r="B7333" s="1">
        <v>38880</v>
      </c>
      <c r="C7333" t="s">
        <v>82</v>
      </c>
      <c r="D7333" t="s">
        <v>1024</v>
      </c>
      <c r="E7333" t="s">
        <v>1025</v>
      </c>
      <c r="G7333" t="s">
        <v>19</v>
      </c>
      <c r="H7333" t="s">
        <v>41</v>
      </c>
      <c r="I7333" t="s">
        <v>45</v>
      </c>
      <c r="J7333" t="s">
        <v>93</v>
      </c>
      <c r="K7333">
        <v>417</v>
      </c>
      <c r="L7333">
        <v>186</v>
      </c>
      <c r="M7333" t="s">
        <v>218</v>
      </c>
      <c r="N7333">
        <v>203.1</v>
      </c>
      <c r="P7333" cm="1">
        <f t="array" ref="P7333">IF(Q7333&gt;0,INDEX(Q7333:Q19467,MATCH(TRUE,INDEX(Q7333:Q19467="",,),0)-1),"")</f>
        <v>4</v>
      </c>
      <c r="Q7333">
        <v>4</v>
      </c>
      <c r="R7333">
        <f>IF(P7333="","",0)</f>
        <v>0</v>
      </c>
    </row>
    <row r="7334" spans="1:18" x14ac:dyDescent="0.3">
      <c r="A7334" t="s">
        <v>946</v>
      </c>
      <c r="B7334" s="1">
        <v>38880</v>
      </c>
      <c r="C7334" t="s">
        <v>82</v>
      </c>
      <c r="D7334" t="s">
        <v>1024</v>
      </c>
      <c r="E7334" t="s">
        <v>1025</v>
      </c>
      <c r="G7334" t="s">
        <v>19</v>
      </c>
      <c r="H7334" t="s">
        <v>41</v>
      </c>
      <c r="I7334" t="s">
        <v>21</v>
      </c>
      <c r="J7334" t="s">
        <v>73</v>
      </c>
      <c r="K7334">
        <v>2995</v>
      </c>
      <c r="L7334">
        <v>66.2</v>
      </c>
      <c r="M7334" t="s">
        <v>218</v>
      </c>
      <c r="N7334">
        <v>66.2</v>
      </c>
      <c r="P7334" cm="1">
        <f t="array" ref="P7334">IF(Q7334&gt;0,INDEX(Q7334:Q19468,MATCH(TRUE,INDEX(Q7334:Q19468="",,),0)-1),"")</f>
        <v>4</v>
      </c>
      <c r="Q7334">
        <v>4</v>
      </c>
      <c r="R7334">
        <f>IF(P7334="","",0)</f>
        <v>0</v>
      </c>
    </row>
    <row r="7335" spans="1:18" x14ac:dyDescent="0.3">
      <c r="A7335" t="s">
        <v>946</v>
      </c>
      <c r="B7335" s="1">
        <v>38880</v>
      </c>
      <c r="C7335" t="s">
        <v>82</v>
      </c>
      <c r="D7335" t="s">
        <v>1024</v>
      </c>
      <c r="E7335" t="s">
        <v>1025</v>
      </c>
      <c r="G7335" s="6" t="s">
        <v>88</v>
      </c>
      <c r="H7335" t="s">
        <v>95</v>
      </c>
      <c r="I7335" t="s">
        <v>45</v>
      </c>
      <c r="J7335" t="s">
        <v>93</v>
      </c>
      <c r="K7335">
        <v>6</v>
      </c>
      <c r="L7335">
        <v>110</v>
      </c>
      <c r="M7335" t="s">
        <v>218</v>
      </c>
      <c r="N7335">
        <v>110</v>
      </c>
      <c r="P7335" cm="1">
        <f t="array" ref="P7335">IF(Q7335&gt;0,INDEX(Q7335:Q19469,MATCH(TRUE,INDEX(Q7335:Q19469="",,),0)-1),"")</f>
        <v>4</v>
      </c>
      <c r="Q7335">
        <v>4</v>
      </c>
      <c r="R7335">
        <f>IF(P7335="","",0)</f>
        <v>0</v>
      </c>
    </row>
    <row r="7336" spans="1:18" x14ac:dyDescent="0.3">
      <c r="A7336" t="s">
        <v>946</v>
      </c>
      <c r="B7336" s="1">
        <v>38880</v>
      </c>
      <c r="C7336" t="s">
        <v>82</v>
      </c>
      <c r="D7336" t="s">
        <v>1024</v>
      </c>
      <c r="E7336" t="s">
        <v>1025</v>
      </c>
      <c r="G7336" s="6" t="s">
        <v>88</v>
      </c>
      <c r="H7336" t="s">
        <v>95</v>
      </c>
      <c r="I7336" t="s">
        <v>21</v>
      </c>
      <c r="J7336" t="s">
        <v>73</v>
      </c>
      <c r="K7336">
        <v>132</v>
      </c>
      <c r="L7336">
        <v>21.5</v>
      </c>
      <c r="M7336" t="s">
        <v>218</v>
      </c>
      <c r="N7336">
        <v>21.5</v>
      </c>
      <c r="P7336" cm="1">
        <f t="array" ref="P7336">IF(Q7336&gt;0,INDEX(Q7336:Q19470,MATCH(TRUE,INDEX(Q7336:Q19470="",,),0)-1),"")</f>
        <v>4</v>
      </c>
      <c r="Q7336">
        <v>4</v>
      </c>
      <c r="R7336">
        <f>IF(P7336="","",0)</f>
        <v>0</v>
      </c>
    </row>
    <row r="7337" spans="1:18" x14ac:dyDescent="0.3">
      <c r="P7337" t="str" cm="1">
        <f t="array" ref="P7337">IF(Q7337&gt;0,INDEX(Q7337:Q19471,MATCH(TRUE,INDEX(Q7337:Q19471="",,),0)-1),"")</f>
        <v/>
      </c>
      <c r="R7337" t="str">
        <f>IF(P7337="","",0)</f>
        <v/>
      </c>
    </row>
    <row r="7338" spans="1:18" x14ac:dyDescent="0.3">
      <c r="A7338" t="s">
        <v>946</v>
      </c>
      <c r="B7338" s="1">
        <v>38880</v>
      </c>
      <c r="C7338" t="s">
        <v>82</v>
      </c>
      <c r="D7338" t="s">
        <v>1026</v>
      </c>
      <c r="E7338" t="s">
        <v>1027</v>
      </c>
      <c r="G7338" t="s">
        <v>19</v>
      </c>
      <c r="H7338" t="s">
        <v>92</v>
      </c>
      <c r="I7338" t="s">
        <v>45</v>
      </c>
      <c r="J7338" t="s">
        <v>93</v>
      </c>
      <c r="K7338">
        <v>22</v>
      </c>
      <c r="L7338">
        <v>446</v>
      </c>
      <c r="M7338" t="s">
        <v>1017</v>
      </c>
      <c r="N7338">
        <v>465</v>
      </c>
      <c r="O7338" t="s">
        <v>24</v>
      </c>
      <c r="P7338" cm="1">
        <f t="array" ref="P7338">IF(Q7338&gt;0,INDEX(Q7338:Q19472,MATCH(TRUE,INDEX(Q7338:Q19472="",,),0)-1),"")</f>
        <v>2</v>
      </c>
      <c r="Q7338">
        <v>1</v>
      </c>
      <c r="R7338">
        <f>IF(P7338="","",0)</f>
        <v>0</v>
      </c>
    </row>
    <row r="7339" spans="1:18" x14ac:dyDescent="0.3">
      <c r="A7339" t="s">
        <v>946</v>
      </c>
      <c r="B7339" s="1">
        <v>38880</v>
      </c>
      <c r="C7339" t="s">
        <v>82</v>
      </c>
      <c r="D7339" t="s">
        <v>1026</v>
      </c>
      <c r="E7339" t="s">
        <v>1027</v>
      </c>
      <c r="G7339" s="6" t="s">
        <v>88</v>
      </c>
      <c r="H7339" t="s">
        <v>102</v>
      </c>
      <c r="I7339" t="s">
        <v>21</v>
      </c>
      <c r="J7339" t="s">
        <v>73</v>
      </c>
      <c r="K7339">
        <v>50</v>
      </c>
      <c r="L7339">
        <v>6.5</v>
      </c>
      <c r="M7339" t="s">
        <v>1017</v>
      </c>
      <c r="N7339">
        <v>6.5</v>
      </c>
      <c r="O7339" t="s">
        <v>24</v>
      </c>
      <c r="P7339" cm="1">
        <f t="array" ref="P7339">IF(Q7339&gt;0,INDEX(Q7339:Q19473,MATCH(TRUE,INDEX(Q7339:Q19473="",,),0)-1),"")</f>
        <v>2</v>
      </c>
      <c r="Q7339">
        <v>1</v>
      </c>
      <c r="R7339">
        <f>IF(P7339="","",0)</f>
        <v>0</v>
      </c>
    </row>
    <row r="7340" spans="1:18" x14ac:dyDescent="0.3">
      <c r="A7340" t="s">
        <v>946</v>
      </c>
      <c r="B7340" s="1">
        <v>38880</v>
      </c>
      <c r="C7340" t="s">
        <v>82</v>
      </c>
      <c r="D7340" t="s">
        <v>1026</v>
      </c>
      <c r="E7340" t="s">
        <v>1027</v>
      </c>
      <c r="G7340" s="6" t="s">
        <v>88</v>
      </c>
      <c r="H7340" t="s">
        <v>85</v>
      </c>
      <c r="I7340" t="s">
        <v>21</v>
      </c>
      <c r="J7340" t="s">
        <v>73</v>
      </c>
      <c r="K7340">
        <v>36</v>
      </c>
      <c r="L7340">
        <v>11.85</v>
      </c>
      <c r="M7340" t="s">
        <v>1017</v>
      </c>
      <c r="N7340">
        <v>11.85</v>
      </c>
      <c r="O7340" t="s">
        <v>24</v>
      </c>
      <c r="P7340" cm="1">
        <f t="array" ref="P7340">IF(Q7340&gt;0,INDEX(Q7340:Q19474,MATCH(TRUE,INDEX(Q7340:Q19474="",,),0)-1),"")</f>
        <v>2</v>
      </c>
      <c r="Q7340">
        <v>1</v>
      </c>
      <c r="R7340">
        <f>IF(P7340="","",0)</f>
        <v>0</v>
      </c>
    </row>
    <row r="7341" spans="1:18" x14ac:dyDescent="0.3">
      <c r="A7341" t="s">
        <v>946</v>
      </c>
      <c r="B7341" s="1">
        <v>38880</v>
      </c>
      <c r="C7341" t="s">
        <v>82</v>
      </c>
      <c r="D7341" t="s">
        <v>1026</v>
      </c>
      <c r="E7341" t="s">
        <v>1027</v>
      </c>
      <c r="G7341" s="6" t="s">
        <v>88</v>
      </c>
      <c r="H7341" t="s">
        <v>92</v>
      </c>
      <c r="I7341" t="s">
        <v>21</v>
      </c>
      <c r="J7341" t="s">
        <v>73</v>
      </c>
      <c r="K7341">
        <v>24</v>
      </c>
      <c r="L7341">
        <v>13.1</v>
      </c>
      <c r="M7341" t="s">
        <v>1017</v>
      </c>
      <c r="N7341">
        <v>13.1</v>
      </c>
      <c r="O7341" t="s">
        <v>24</v>
      </c>
      <c r="P7341" cm="1">
        <f t="array" ref="P7341">IF(Q7341&gt;0,INDEX(Q7341:Q19475,MATCH(TRUE,INDEX(Q7341:Q19475="",,),0)-1),"")</f>
        <v>2</v>
      </c>
      <c r="Q7341">
        <v>1</v>
      </c>
      <c r="R7341">
        <f>IF(P7341="","",0)</f>
        <v>0</v>
      </c>
    </row>
    <row r="7342" spans="1:18" x14ac:dyDescent="0.3">
      <c r="A7342" t="s">
        <v>946</v>
      </c>
      <c r="B7342" s="1">
        <v>38880</v>
      </c>
      <c r="C7342" t="s">
        <v>82</v>
      </c>
      <c r="D7342" t="s">
        <v>1026</v>
      </c>
      <c r="E7342" t="s">
        <v>1027</v>
      </c>
      <c r="G7342" s="6" t="s">
        <v>88</v>
      </c>
      <c r="H7342" t="s">
        <v>87</v>
      </c>
      <c r="I7342" t="s">
        <v>21</v>
      </c>
      <c r="J7342" t="s">
        <v>73</v>
      </c>
      <c r="K7342">
        <v>13</v>
      </c>
      <c r="L7342">
        <v>14.7</v>
      </c>
      <c r="M7342" t="s">
        <v>1017</v>
      </c>
      <c r="N7342">
        <v>14.7</v>
      </c>
      <c r="O7342" t="s">
        <v>24</v>
      </c>
      <c r="P7342" cm="1">
        <f t="array" ref="P7342">IF(Q7342&gt;0,INDEX(Q7342:Q19476,MATCH(TRUE,INDEX(Q7342:Q19476="",,),0)-1),"")</f>
        <v>2</v>
      </c>
      <c r="Q7342">
        <v>1</v>
      </c>
      <c r="R7342">
        <f>IF(P7342="","",0)</f>
        <v>0</v>
      </c>
    </row>
    <row r="7343" spans="1:18" x14ac:dyDescent="0.3">
      <c r="A7343" t="s">
        <v>946</v>
      </c>
      <c r="B7343" s="1">
        <v>38880</v>
      </c>
      <c r="C7343" t="s">
        <v>82</v>
      </c>
      <c r="D7343" t="s">
        <v>1026</v>
      </c>
      <c r="E7343" t="s">
        <v>1027</v>
      </c>
      <c r="G7343" s="6" t="s">
        <v>88</v>
      </c>
      <c r="H7343" t="s">
        <v>72</v>
      </c>
      <c r="I7343" t="s">
        <v>21</v>
      </c>
      <c r="J7343" t="s">
        <v>73</v>
      </c>
      <c r="K7343">
        <v>16</v>
      </c>
      <c r="L7343">
        <v>8.25</v>
      </c>
      <c r="M7343" t="s">
        <v>1017</v>
      </c>
      <c r="N7343">
        <v>8.25</v>
      </c>
      <c r="O7343" t="s">
        <v>24</v>
      </c>
      <c r="P7343" cm="1">
        <f t="array" ref="P7343">IF(Q7343&gt;0,INDEX(Q7343:Q19477,MATCH(TRUE,INDEX(Q7343:Q19477="",,),0)-1),"")</f>
        <v>2</v>
      </c>
      <c r="Q7343">
        <v>1</v>
      </c>
      <c r="R7343">
        <f>IF(P7343="","",0)</f>
        <v>0</v>
      </c>
    </row>
    <row r="7344" spans="1:18" x14ac:dyDescent="0.3">
      <c r="A7344" t="s">
        <v>946</v>
      </c>
      <c r="B7344" s="1">
        <v>38880</v>
      </c>
      <c r="C7344" t="s">
        <v>82</v>
      </c>
      <c r="D7344" t="s">
        <v>1026</v>
      </c>
      <c r="E7344" t="s">
        <v>1027</v>
      </c>
      <c r="G7344" t="s">
        <v>19</v>
      </c>
      <c r="H7344" t="s">
        <v>92</v>
      </c>
      <c r="I7344" t="s">
        <v>45</v>
      </c>
      <c r="J7344" t="s">
        <v>93</v>
      </c>
      <c r="K7344">
        <v>22</v>
      </c>
      <c r="L7344">
        <v>446</v>
      </c>
      <c r="M7344" t="s">
        <v>901</v>
      </c>
      <c r="N7344">
        <v>458</v>
      </c>
      <c r="P7344" cm="1">
        <f t="array" ref="P7344">IF(Q7344&gt;0,INDEX(Q7344:Q19478,MATCH(TRUE,INDEX(Q7344:Q19478="",,),0)-1),"")</f>
        <v>2</v>
      </c>
      <c r="Q7344">
        <v>2</v>
      </c>
      <c r="R7344">
        <f>IF(P7344="","",0)</f>
        <v>0</v>
      </c>
    </row>
    <row r="7345" spans="1:18" x14ac:dyDescent="0.3">
      <c r="A7345" t="s">
        <v>946</v>
      </c>
      <c r="B7345" s="1">
        <v>38880</v>
      </c>
      <c r="C7345" t="s">
        <v>82</v>
      </c>
      <c r="D7345" t="s">
        <v>1026</v>
      </c>
      <c r="E7345" t="s">
        <v>1027</v>
      </c>
      <c r="G7345" s="6" t="s">
        <v>88</v>
      </c>
      <c r="H7345" t="s">
        <v>102</v>
      </c>
      <c r="I7345" t="s">
        <v>21</v>
      </c>
      <c r="J7345" t="s">
        <v>73</v>
      </c>
      <c r="K7345">
        <v>50</v>
      </c>
      <c r="L7345">
        <v>6.5</v>
      </c>
      <c r="M7345" t="s">
        <v>901</v>
      </c>
      <c r="N7345">
        <v>6.5</v>
      </c>
      <c r="P7345" cm="1">
        <f t="array" ref="P7345">IF(Q7345&gt;0,INDEX(Q7345:Q19479,MATCH(TRUE,INDEX(Q7345:Q19479="",,),0)-1),"")</f>
        <v>2</v>
      </c>
      <c r="Q7345">
        <v>2</v>
      </c>
      <c r="R7345">
        <f>IF(P7345="","",0)</f>
        <v>0</v>
      </c>
    </row>
    <row r="7346" spans="1:18" x14ac:dyDescent="0.3">
      <c r="A7346" t="s">
        <v>946</v>
      </c>
      <c r="B7346" s="1">
        <v>38880</v>
      </c>
      <c r="C7346" t="s">
        <v>82</v>
      </c>
      <c r="D7346" t="s">
        <v>1026</v>
      </c>
      <c r="E7346" t="s">
        <v>1027</v>
      </c>
      <c r="G7346" s="6" t="s">
        <v>88</v>
      </c>
      <c r="H7346" t="s">
        <v>85</v>
      </c>
      <c r="I7346" t="s">
        <v>21</v>
      </c>
      <c r="J7346" t="s">
        <v>73</v>
      </c>
      <c r="K7346">
        <v>36</v>
      </c>
      <c r="L7346">
        <v>11.85</v>
      </c>
      <c r="M7346" t="s">
        <v>901</v>
      </c>
      <c r="N7346">
        <v>11.85</v>
      </c>
      <c r="P7346" cm="1">
        <f t="array" ref="P7346">IF(Q7346&gt;0,INDEX(Q7346:Q19480,MATCH(TRUE,INDEX(Q7346:Q19480="",,),0)-1),"")</f>
        <v>2</v>
      </c>
      <c r="Q7346">
        <v>2</v>
      </c>
      <c r="R7346">
        <f>IF(P7346="","",0)</f>
        <v>0</v>
      </c>
    </row>
    <row r="7347" spans="1:18" x14ac:dyDescent="0.3">
      <c r="A7347" t="s">
        <v>946</v>
      </c>
      <c r="B7347" s="1">
        <v>38880</v>
      </c>
      <c r="C7347" t="s">
        <v>82</v>
      </c>
      <c r="D7347" t="s">
        <v>1026</v>
      </c>
      <c r="E7347" t="s">
        <v>1027</v>
      </c>
      <c r="G7347" s="6" t="s">
        <v>88</v>
      </c>
      <c r="H7347" t="s">
        <v>92</v>
      </c>
      <c r="I7347" t="s">
        <v>21</v>
      </c>
      <c r="J7347" t="s">
        <v>73</v>
      </c>
      <c r="K7347">
        <v>24</v>
      </c>
      <c r="L7347">
        <v>13.1</v>
      </c>
      <c r="M7347" t="s">
        <v>901</v>
      </c>
      <c r="N7347">
        <v>13.1</v>
      </c>
      <c r="P7347" cm="1">
        <f t="array" ref="P7347">IF(Q7347&gt;0,INDEX(Q7347:Q19481,MATCH(TRUE,INDEX(Q7347:Q19481="",,),0)-1),"")</f>
        <v>2</v>
      </c>
      <c r="Q7347">
        <v>2</v>
      </c>
      <c r="R7347">
        <f>IF(P7347="","",0)</f>
        <v>0</v>
      </c>
    </row>
    <row r="7348" spans="1:18" x14ac:dyDescent="0.3">
      <c r="A7348" t="s">
        <v>946</v>
      </c>
      <c r="B7348" s="1">
        <v>38880</v>
      </c>
      <c r="C7348" t="s">
        <v>82</v>
      </c>
      <c r="D7348" t="s">
        <v>1026</v>
      </c>
      <c r="E7348" t="s">
        <v>1027</v>
      </c>
      <c r="G7348" s="6" t="s">
        <v>88</v>
      </c>
      <c r="H7348" t="s">
        <v>87</v>
      </c>
      <c r="I7348" t="s">
        <v>21</v>
      </c>
      <c r="J7348" t="s">
        <v>73</v>
      </c>
      <c r="K7348">
        <v>13</v>
      </c>
      <c r="L7348">
        <v>14.7</v>
      </c>
      <c r="M7348" t="s">
        <v>901</v>
      </c>
      <c r="N7348">
        <v>14.7</v>
      </c>
      <c r="P7348" cm="1">
        <f t="array" ref="P7348">IF(Q7348&gt;0,INDEX(Q7348:Q19482,MATCH(TRUE,INDEX(Q7348:Q19482="",,),0)-1),"")</f>
        <v>2</v>
      </c>
      <c r="Q7348">
        <v>2</v>
      </c>
      <c r="R7348">
        <f>IF(P7348="","",0)</f>
        <v>0</v>
      </c>
    </row>
    <row r="7349" spans="1:18" x14ac:dyDescent="0.3">
      <c r="A7349" t="s">
        <v>946</v>
      </c>
      <c r="B7349" s="1">
        <v>38880</v>
      </c>
      <c r="C7349" t="s">
        <v>82</v>
      </c>
      <c r="D7349" t="s">
        <v>1026</v>
      </c>
      <c r="E7349" t="s">
        <v>1027</v>
      </c>
      <c r="G7349" s="6" t="s">
        <v>88</v>
      </c>
      <c r="H7349" t="s">
        <v>72</v>
      </c>
      <c r="I7349" t="s">
        <v>21</v>
      </c>
      <c r="J7349" t="s">
        <v>73</v>
      </c>
      <c r="K7349">
        <v>16</v>
      </c>
      <c r="L7349">
        <v>8.25</v>
      </c>
      <c r="M7349" t="s">
        <v>901</v>
      </c>
      <c r="N7349">
        <v>8.25</v>
      </c>
      <c r="P7349" cm="1">
        <f t="array" ref="P7349">IF(Q7349&gt;0,INDEX(Q7349:Q19483,MATCH(TRUE,INDEX(Q7349:Q19483="",,),0)-1),"")</f>
        <v>2</v>
      </c>
      <c r="Q7349">
        <v>2</v>
      </c>
      <c r="R7349">
        <f>IF(P7349="","",0)</f>
        <v>0</v>
      </c>
    </row>
    <row r="7350" spans="1:18" x14ac:dyDescent="0.3">
      <c r="P7350" t="str" cm="1">
        <f t="array" ref="P7350">IF(Q7350&gt;0,INDEX(Q7350:Q19484,MATCH(TRUE,INDEX(Q7350:Q19484="",,),0)-1),"")</f>
        <v/>
      </c>
      <c r="R7350" t="str">
        <f>IF(P7350="","",0)</f>
        <v/>
      </c>
    </row>
    <row r="7351" spans="1:18" x14ac:dyDescent="0.3">
      <c r="A7351" t="s">
        <v>946</v>
      </c>
      <c r="B7351" s="1">
        <v>38880</v>
      </c>
      <c r="C7351" t="s">
        <v>82</v>
      </c>
      <c r="D7351" t="s">
        <v>1028</v>
      </c>
      <c r="E7351" t="s">
        <v>1029</v>
      </c>
      <c r="G7351" t="s">
        <v>19</v>
      </c>
      <c r="H7351" t="s">
        <v>102</v>
      </c>
      <c r="I7351" t="s">
        <v>45</v>
      </c>
      <c r="J7351" t="s">
        <v>93</v>
      </c>
      <c r="K7351">
        <v>39.9</v>
      </c>
      <c r="L7351">
        <v>550</v>
      </c>
      <c r="M7351" t="s">
        <v>198</v>
      </c>
      <c r="N7351">
        <v>600</v>
      </c>
      <c r="O7351" t="s">
        <v>24</v>
      </c>
      <c r="P7351" cm="1">
        <f t="array" ref="P7351">IF(Q7351&gt;0,INDEX(Q7351:Q19485,MATCH(TRUE,INDEX(Q7351:Q19485="",,),0)-1),"")</f>
        <v>3</v>
      </c>
      <c r="Q7351">
        <f>INT((ROW()-7351)/9)+1</f>
        <v>1</v>
      </c>
      <c r="R7351">
        <f>IF(P7351="","",0)</f>
        <v>0</v>
      </c>
    </row>
    <row r="7352" spans="1:18" x14ac:dyDescent="0.3">
      <c r="A7352" t="s">
        <v>946</v>
      </c>
      <c r="B7352" s="1">
        <v>38880</v>
      </c>
      <c r="C7352" t="s">
        <v>82</v>
      </c>
      <c r="D7352" t="s">
        <v>1028</v>
      </c>
      <c r="E7352" t="s">
        <v>1029</v>
      </c>
      <c r="G7352" t="s">
        <v>19</v>
      </c>
      <c r="H7352" t="s">
        <v>100</v>
      </c>
      <c r="I7352" t="s">
        <v>45</v>
      </c>
      <c r="J7352" t="s">
        <v>93</v>
      </c>
      <c r="K7352">
        <v>56.8</v>
      </c>
      <c r="L7352">
        <v>91</v>
      </c>
      <c r="M7352" t="s">
        <v>198</v>
      </c>
      <c r="N7352">
        <v>100</v>
      </c>
      <c r="O7352" t="s">
        <v>24</v>
      </c>
      <c r="P7352" cm="1">
        <f t="array" ref="P7352">IF(Q7352&gt;0,INDEX(Q7352:Q19486,MATCH(TRUE,INDEX(Q7352:Q19486="",,),0)-1),"")</f>
        <v>3</v>
      </c>
      <c r="Q7352">
        <f t="shared" ref="Q7352:Q7377" si="168">INT((ROW()-7351)/9)+1</f>
        <v>1</v>
      </c>
      <c r="R7352">
        <f>IF(P7352="","",0)</f>
        <v>0</v>
      </c>
    </row>
    <row r="7353" spans="1:18" x14ac:dyDescent="0.3">
      <c r="A7353" t="s">
        <v>946</v>
      </c>
      <c r="B7353" s="1">
        <v>38880</v>
      </c>
      <c r="C7353" t="s">
        <v>82</v>
      </c>
      <c r="D7353" t="s">
        <v>1028</v>
      </c>
      <c r="E7353" t="s">
        <v>1029</v>
      </c>
      <c r="G7353" t="s">
        <v>19</v>
      </c>
      <c r="H7353" t="s">
        <v>36</v>
      </c>
      <c r="I7353" t="s">
        <v>45</v>
      </c>
      <c r="J7353" t="s">
        <v>93</v>
      </c>
      <c r="K7353">
        <v>93.6</v>
      </c>
      <c r="L7353">
        <v>100</v>
      </c>
      <c r="M7353" t="s">
        <v>198</v>
      </c>
      <c r="N7353">
        <v>105</v>
      </c>
      <c r="O7353" t="s">
        <v>24</v>
      </c>
      <c r="P7353" cm="1">
        <f t="array" ref="P7353">IF(Q7353&gt;0,INDEX(Q7353:Q19487,MATCH(TRUE,INDEX(Q7353:Q19487="",,),0)-1),"")</f>
        <v>3</v>
      </c>
      <c r="Q7353">
        <f t="shared" si="168"/>
        <v>1</v>
      </c>
      <c r="R7353">
        <f>IF(P7353="","",0)</f>
        <v>0</v>
      </c>
    </row>
    <row r="7354" spans="1:18" x14ac:dyDescent="0.3">
      <c r="A7354" t="s">
        <v>946</v>
      </c>
      <c r="B7354" s="1">
        <v>38880</v>
      </c>
      <c r="C7354" t="s">
        <v>82</v>
      </c>
      <c r="D7354" t="s">
        <v>1028</v>
      </c>
      <c r="E7354" t="s">
        <v>1029</v>
      </c>
      <c r="G7354" t="s">
        <v>19</v>
      </c>
      <c r="H7354" t="s">
        <v>72</v>
      </c>
      <c r="I7354" t="s">
        <v>21</v>
      </c>
      <c r="J7354" t="s">
        <v>73</v>
      </c>
      <c r="K7354">
        <v>460</v>
      </c>
      <c r="L7354">
        <v>8</v>
      </c>
      <c r="M7354" t="s">
        <v>198</v>
      </c>
      <c r="N7354">
        <v>12.5</v>
      </c>
      <c r="O7354" t="s">
        <v>24</v>
      </c>
      <c r="P7354" cm="1">
        <f t="array" ref="P7354">IF(Q7354&gt;0,INDEX(Q7354:Q19488,MATCH(TRUE,INDEX(Q7354:Q19488="",,),0)-1),"")</f>
        <v>3</v>
      </c>
      <c r="Q7354">
        <f t="shared" si="168"/>
        <v>1</v>
      </c>
      <c r="R7354">
        <f>IF(P7354="","",0)</f>
        <v>0</v>
      </c>
    </row>
    <row r="7355" spans="1:18" x14ac:dyDescent="0.3">
      <c r="A7355" t="s">
        <v>946</v>
      </c>
      <c r="B7355" s="1">
        <v>38880</v>
      </c>
      <c r="C7355" t="s">
        <v>82</v>
      </c>
      <c r="D7355" t="s">
        <v>1028</v>
      </c>
      <c r="E7355" t="s">
        <v>1029</v>
      </c>
      <c r="G7355" s="6" t="s">
        <v>88</v>
      </c>
      <c r="H7355" t="s">
        <v>279</v>
      </c>
      <c r="I7355" t="s">
        <v>45</v>
      </c>
      <c r="J7355" t="s">
        <v>93</v>
      </c>
      <c r="K7355">
        <v>4.9000000000000004</v>
      </c>
      <c r="L7355">
        <v>100</v>
      </c>
      <c r="M7355" t="s">
        <v>198</v>
      </c>
      <c r="N7355">
        <v>100</v>
      </c>
      <c r="O7355" t="s">
        <v>24</v>
      </c>
      <c r="P7355" cm="1">
        <f t="array" ref="P7355">IF(Q7355&gt;0,INDEX(Q7355:Q19489,MATCH(TRUE,INDEX(Q7355:Q19489="",,),0)-1),"")</f>
        <v>3</v>
      </c>
      <c r="Q7355">
        <f t="shared" si="168"/>
        <v>1</v>
      </c>
      <c r="R7355">
        <f>IF(P7355="","",0)</f>
        <v>0</v>
      </c>
    </row>
    <row r="7356" spans="1:18" x14ac:dyDescent="0.3">
      <c r="A7356" t="s">
        <v>946</v>
      </c>
      <c r="B7356" s="1">
        <v>38880</v>
      </c>
      <c r="C7356" t="s">
        <v>82</v>
      </c>
      <c r="D7356" t="s">
        <v>1028</v>
      </c>
      <c r="E7356" t="s">
        <v>1029</v>
      </c>
      <c r="G7356" s="6" t="s">
        <v>88</v>
      </c>
      <c r="H7356" t="s">
        <v>232</v>
      </c>
      <c r="I7356" t="s">
        <v>45</v>
      </c>
      <c r="J7356" t="s">
        <v>93</v>
      </c>
      <c r="K7356">
        <v>12.8</v>
      </c>
      <c r="L7356">
        <v>36</v>
      </c>
      <c r="M7356" t="s">
        <v>198</v>
      </c>
      <c r="N7356">
        <v>36</v>
      </c>
      <c r="O7356" t="s">
        <v>24</v>
      </c>
      <c r="P7356" cm="1">
        <f t="array" ref="P7356">IF(Q7356&gt;0,INDEX(Q7356:Q19490,MATCH(TRUE,INDEX(Q7356:Q19490="",,),0)-1),"")</f>
        <v>3</v>
      </c>
      <c r="Q7356">
        <f t="shared" si="168"/>
        <v>1</v>
      </c>
      <c r="R7356">
        <f>IF(P7356="","",0)</f>
        <v>0</v>
      </c>
    </row>
    <row r="7357" spans="1:18" x14ac:dyDescent="0.3">
      <c r="A7357" t="s">
        <v>946</v>
      </c>
      <c r="B7357" s="1">
        <v>38880</v>
      </c>
      <c r="C7357" t="s">
        <v>82</v>
      </c>
      <c r="D7357" t="s">
        <v>1028</v>
      </c>
      <c r="E7357" t="s">
        <v>1029</v>
      </c>
      <c r="G7357" s="6" t="s">
        <v>88</v>
      </c>
      <c r="H7357" t="s">
        <v>200</v>
      </c>
      <c r="I7357" t="s">
        <v>45</v>
      </c>
      <c r="J7357" t="s">
        <v>93</v>
      </c>
      <c r="K7357">
        <v>4.7</v>
      </c>
      <c r="L7357">
        <v>211</v>
      </c>
      <c r="M7357" t="s">
        <v>198</v>
      </c>
      <c r="N7357">
        <v>211</v>
      </c>
      <c r="O7357" t="s">
        <v>24</v>
      </c>
      <c r="P7357" cm="1">
        <f t="array" ref="P7357">IF(Q7357&gt;0,INDEX(Q7357:Q19491,MATCH(TRUE,INDEX(Q7357:Q19491="",,),0)-1),"")</f>
        <v>3</v>
      </c>
      <c r="Q7357">
        <f t="shared" si="168"/>
        <v>1</v>
      </c>
      <c r="R7357">
        <f>IF(P7357="","",0)</f>
        <v>0</v>
      </c>
    </row>
    <row r="7358" spans="1:18" x14ac:dyDescent="0.3">
      <c r="A7358" t="s">
        <v>946</v>
      </c>
      <c r="B7358" s="1">
        <v>38880</v>
      </c>
      <c r="C7358" t="s">
        <v>82</v>
      </c>
      <c r="D7358" t="s">
        <v>1028</v>
      </c>
      <c r="E7358" t="s">
        <v>1029</v>
      </c>
      <c r="G7358" s="6" t="s">
        <v>88</v>
      </c>
      <c r="H7358" t="s">
        <v>100</v>
      </c>
      <c r="I7358" t="s">
        <v>21</v>
      </c>
      <c r="J7358" t="s">
        <v>73</v>
      </c>
      <c r="K7358">
        <v>133</v>
      </c>
      <c r="L7358">
        <v>8.5</v>
      </c>
      <c r="M7358" t="s">
        <v>198</v>
      </c>
      <c r="N7358">
        <v>8.5</v>
      </c>
      <c r="O7358" t="s">
        <v>24</v>
      </c>
      <c r="P7358" cm="1">
        <f t="array" ref="P7358">IF(Q7358&gt;0,INDEX(Q7358:Q19492,MATCH(TRUE,INDEX(Q7358:Q19492="",,),0)-1),"")</f>
        <v>3</v>
      </c>
      <c r="Q7358">
        <f t="shared" si="168"/>
        <v>1</v>
      </c>
      <c r="R7358">
        <f>IF(P7358="","",0)</f>
        <v>0</v>
      </c>
    </row>
    <row r="7359" spans="1:18" x14ac:dyDescent="0.3">
      <c r="A7359" t="s">
        <v>946</v>
      </c>
      <c r="B7359" s="1">
        <v>38880</v>
      </c>
      <c r="C7359" t="s">
        <v>82</v>
      </c>
      <c r="D7359" t="s">
        <v>1028</v>
      </c>
      <c r="E7359" t="s">
        <v>1029</v>
      </c>
      <c r="G7359" s="6" t="s">
        <v>88</v>
      </c>
      <c r="H7359" t="s">
        <v>36</v>
      </c>
      <c r="I7359" t="s">
        <v>21</v>
      </c>
      <c r="J7359" t="s">
        <v>73</v>
      </c>
      <c r="K7359">
        <v>123</v>
      </c>
      <c r="L7359">
        <v>21</v>
      </c>
      <c r="M7359" t="s">
        <v>198</v>
      </c>
      <c r="N7359">
        <v>21</v>
      </c>
      <c r="O7359" t="s">
        <v>24</v>
      </c>
      <c r="P7359" cm="1">
        <f t="array" ref="P7359">IF(Q7359&gt;0,INDEX(Q7359:Q19493,MATCH(TRUE,INDEX(Q7359:Q19493="",,),0)-1),"")</f>
        <v>3</v>
      </c>
      <c r="Q7359">
        <f t="shared" si="168"/>
        <v>1</v>
      </c>
      <c r="R7359">
        <f>IF(P7359="","",0)</f>
        <v>0</v>
      </c>
    </row>
    <row r="7360" spans="1:18" x14ac:dyDescent="0.3">
      <c r="A7360" t="s">
        <v>946</v>
      </c>
      <c r="B7360" s="1">
        <v>38880</v>
      </c>
      <c r="C7360" t="s">
        <v>82</v>
      </c>
      <c r="D7360" t="s">
        <v>1028</v>
      </c>
      <c r="E7360" t="s">
        <v>1029</v>
      </c>
      <c r="G7360" t="s">
        <v>19</v>
      </c>
      <c r="H7360" t="s">
        <v>102</v>
      </c>
      <c r="I7360" t="s">
        <v>45</v>
      </c>
      <c r="J7360" t="s">
        <v>93</v>
      </c>
      <c r="K7360">
        <v>39.9</v>
      </c>
      <c r="L7360">
        <v>550</v>
      </c>
      <c r="M7360" t="s">
        <v>951</v>
      </c>
      <c r="N7360">
        <v>555</v>
      </c>
      <c r="P7360" cm="1">
        <f t="array" ref="P7360">IF(Q7360&gt;0,INDEX(Q7360:Q19494,MATCH(TRUE,INDEX(Q7360:Q19494="",,),0)-1),"")</f>
        <v>3</v>
      </c>
      <c r="Q7360">
        <f t="shared" si="168"/>
        <v>2</v>
      </c>
      <c r="R7360">
        <f>IF(P7360="","",0)</f>
        <v>0</v>
      </c>
    </row>
    <row r="7361" spans="1:18" x14ac:dyDescent="0.3">
      <c r="A7361" t="s">
        <v>946</v>
      </c>
      <c r="B7361" s="1">
        <v>38880</v>
      </c>
      <c r="C7361" t="s">
        <v>82</v>
      </c>
      <c r="D7361" t="s">
        <v>1028</v>
      </c>
      <c r="E7361" t="s">
        <v>1029</v>
      </c>
      <c r="G7361" t="s">
        <v>19</v>
      </c>
      <c r="H7361" t="s">
        <v>100</v>
      </c>
      <c r="I7361" t="s">
        <v>45</v>
      </c>
      <c r="J7361" t="s">
        <v>93</v>
      </c>
      <c r="K7361">
        <v>56.8</v>
      </c>
      <c r="L7361">
        <v>91</v>
      </c>
      <c r="M7361" t="s">
        <v>951</v>
      </c>
      <c r="N7361">
        <v>92</v>
      </c>
      <c r="P7361" cm="1">
        <f t="array" ref="P7361">IF(Q7361&gt;0,INDEX(Q7361:Q19495,MATCH(TRUE,INDEX(Q7361:Q19495="",,),0)-1),"")</f>
        <v>3</v>
      </c>
      <c r="Q7361">
        <f t="shared" si="168"/>
        <v>2</v>
      </c>
      <c r="R7361">
        <f>IF(P7361="","",0)</f>
        <v>0</v>
      </c>
    </row>
    <row r="7362" spans="1:18" x14ac:dyDescent="0.3">
      <c r="A7362" t="s">
        <v>946</v>
      </c>
      <c r="B7362" s="1">
        <v>38880</v>
      </c>
      <c r="C7362" t="s">
        <v>82</v>
      </c>
      <c r="D7362" t="s">
        <v>1028</v>
      </c>
      <c r="E7362" t="s">
        <v>1029</v>
      </c>
      <c r="G7362" t="s">
        <v>19</v>
      </c>
      <c r="H7362" t="s">
        <v>36</v>
      </c>
      <c r="I7362" t="s">
        <v>45</v>
      </c>
      <c r="J7362" t="s">
        <v>93</v>
      </c>
      <c r="K7362">
        <v>93.6</v>
      </c>
      <c r="L7362">
        <v>100</v>
      </c>
      <c r="M7362" t="s">
        <v>951</v>
      </c>
      <c r="N7362">
        <v>115</v>
      </c>
      <c r="P7362" cm="1">
        <f t="array" ref="P7362">IF(Q7362&gt;0,INDEX(Q7362:Q19496,MATCH(TRUE,INDEX(Q7362:Q19496="",,),0)-1),"")</f>
        <v>3</v>
      </c>
      <c r="Q7362">
        <f t="shared" si="168"/>
        <v>2</v>
      </c>
      <c r="R7362">
        <f>IF(P7362="","",0)</f>
        <v>0</v>
      </c>
    </row>
    <row r="7363" spans="1:18" x14ac:dyDescent="0.3">
      <c r="A7363" t="s">
        <v>946</v>
      </c>
      <c r="B7363" s="1">
        <v>38880</v>
      </c>
      <c r="C7363" t="s">
        <v>82</v>
      </c>
      <c r="D7363" t="s">
        <v>1028</v>
      </c>
      <c r="E7363" t="s">
        <v>1029</v>
      </c>
      <c r="G7363" t="s">
        <v>19</v>
      </c>
      <c r="H7363" t="s">
        <v>72</v>
      </c>
      <c r="I7363" t="s">
        <v>21</v>
      </c>
      <c r="J7363" t="s">
        <v>73</v>
      </c>
      <c r="K7363">
        <v>460</v>
      </c>
      <c r="L7363">
        <v>8</v>
      </c>
      <c r="M7363" t="s">
        <v>951</v>
      </c>
      <c r="N7363">
        <v>8</v>
      </c>
      <c r="P7363" cm="1">
        <f t="array" ref="P7363">IF(Q7363&gt;0,INDEX(Q7363:Q19497,MATCH(TRUE,INDEX(Q7363:Q19497="",,),0)-1),"")</f>
        <v>3</v>
      </c>
      <c r="Q7363">
        <f t="shared" si="168"/>
        <v>2</v>
      </c>
      <c r="R7363">
        <f>IF(P7363="","",0)</f>
        <v>0</v>
      </c>
    </row>
    <row r="7364" spans="1:18" x14ac:dyDescent="0.3">
      <c r="A7364" t="s">
        <v>946</v>
      </c>
      <c r="B7364" s="1">
        <v>38880</v>
      </c>
      <c r="C7364" t="s">
        <v>82</v>
      </c>
      <c r="D7364" t="s">
        <v>1028</v>
      </c>
      <c r="E7364" t="s">
        <v>1029</v>
      </c>
      <c r="G7364" s="6" t="s">
        <v>88</v>
      </c>
      <c r="H7364" t="s">
        <v>279</v>
      </c>
      <c r="I7364" t="s">
        <v>45</v>
      </c>
      <c r="J7364" t="s">
        <v>93</v>
      </c>
      <c r="K7364">
        <v>4.9000000000000004</v>
      </c>
      <c r="L7364">
        <v>100</v>
      </c>
      <c r="M7364" t="s">
        <v>951</v>
      </c>
      <c r="N7364">
        <v>100</v>
      </c>
      <c r="P7364" cm="1">
        <f t="array" ref="P7364">IF(Q7364&gt;0,INDEX(Q7364:Q19498,MATCH(TRUE,INDEX(Q7364:Q19498="",,),0)-1),"")</f>
        <v>3</v>
      </c>
      <c r="Q7364">
        <f t="shared" si="168"/>
        <v>2</v>
      </c>
      <c r="R7364">
        <f>IF(P7364="","",0)</f>
        <v>0</v>
      </c>
    </row>
    <row r="7365" spans="1:18" x14ac:dyDescent="0.3">
      <c r="A7365" t="s">
        <v>946</v>
      </c>
      <c r="B7365" s="1">
        <v>38880</v>
      </c>
      <c r="C7365" t="s">
        <v>82</v>
      </c>
      <c r="D7365" t="s">
        <v>1028</v>
      </c>
      <c r="E7365" t="s">
        <v>1029</v>
      </c>
      <c r="G7365" s="6" t="s">
        <v>88</v>
      </c>
      <c r="H7365" t="s">
        <v>232</v>
      </c>
      <c r="I7365" t="s">
        <v>45</v>
      </c>
      <c r="J7365" t="s">
        <v>93</v>
      </c>
      <c r="K7365">
        <v>12.8</v>
      </c>
      <c r="L7365">
        <v>36</v>
      </c>
      <c r="M7365" t="s">
        <v>951</v>
      </c>
      <c r="N7365">
        <v>36</v>
      </c>
      <c r="P7365" cm="1">
        <f t="array" ref="P7365">IF(Q7365&gt;0,INDEX(Q7365:Q19499,MATCH(TRUE,INDEX(Q7365:Q19499="",,),0)-1),"")</f>
        <v>3</v>
      </c>
      <c r="Q7365">
        <f t="shared" si="168"/>
        <v>2</v>
      </c>
      <c r="R7365">
        <f>IF(P7365="","",0)</f>
        <v>0</v>
      </c>
    </row>
    <row r="7366" spans="1:18" x14ac:dyDescent="0.3">
      <c r="A7366" t="s">
        <v>946</v>
      </c>
      <c r="B7366" s="1">
        <v>38880</v>
      </c>
      <c r="C7366" t="s">
        <v>82</v>
      </c>
      <c r="D7366" t="s">
        <v>1028</v>
      </c>
      <c r="E7366" t="s">
        <v>1029</v>
      </c>
      <c r="G7366" s="6" t="s">
        <v>88</v>
      </c>
      <c r="H7366" t="s">
        <v>200</v>
      </c>
      <c r="I7366" t="s">
        <v>45</v>
      </c>
      <c r="J7366" t="s">
        <v>93</v>
      </c>
      <c r="K7366">
        <v>4.7</v>
      </c>
      <c r="L7366">
        <v>211</v>
      </c>
      <c r="M7366" t="s">
        <v>951</v>
      </c>
      <c r="N7366">
        <v>211</v>
      </c>
      <c r="P7366" cm="1">
        <f t="array" ref="P7366">IF(Q7366&gt;0,INDEX(Q7366:Q19500,MATCH(TRUE,INDEX(Q7366:Q19500="",,),0)-1),"")</f>
        <v>3</v>
      </c>
      <c r="Q7366">
        <f t="shared" si="168"/>
        <v>2</v>
      </c>
      <c r="R7366">
        <f>IF(P7366="","",0)</f>
        <v>0</v>
      </c>
    </row>
    <row r="7367" spans="1:18" x14ac:dyDescent="0.3">
      <c r="A7367" t="s">
        <v>946</v>
      </c>
      <c r="B7367" s="1">
        <v>38880</v>
      </c>
      <c r="C7367" t="s">
        <v>82</v>
      </c>
      <c r="D7367" t="s">
        <v>1028</v>
      </c>
      <c r="E7367" t="s">
        <v>1029</v>
      </c>
      <c r="G7367" s="6" t="s">
        <v>88</v>
      </c>
      <c r="H7367" t="s">
        <v>100</v>
      </c>
      <c r="I7367" t="s">
        <v>21</v>
      </c>
      <c r="J7367" t="s">
        <v>73</v>
      </c>
      <c r="K7367">
        <v>133</v>
      </c>
      <c r="L7367">
        <v>8.5</v>
      </c>
      <c r="M7367" t="s">
        <v>951</v>
      </c>
      <c r="N7367">
        <v>8.5</v>
      </c>
      <c r="P7367" cm="1">
        <f t="array" ref="P7367">IF(Q7367&gt;0,INDEX(Q7367:Q19501,MATCH(TRUE,INDEX(Q7367:Q19501="",,),0)-1),"")</f>
        <v>3</v>
      </c>
      <c r="Q7367">
        <f t="shared" si="168"/>
        <v>2</v>
      </c>
      <c r="R7367">
        <f>IF(P7367="","",0)</f>
        <v>0</v>
      </c>
    </row>
    <row r="7368" spans="1:18" x14ac:dyDescent="0.3">
      <c r="A7368" t="s">
        <v>946</v>
      </c>
      <c r="B7368" s="1">
        <v>38880</v>
      </c>
      <c r="C7368" t="s">
        <v>82</v>
      </c>
      <c r="D7368" t="s">
        <v>1028</v>
      </c>
      <c r="E7368" t="s">
        <v>1029</v>
      </c>
      <c r="G7368" s="6" t="s">
        <v>88</v>
      </c>
      <c r="H7368" t="s">
        <v>36</v>
      </c>
      <c r="I7368" t="s">
        <v>21</v>
      </c>
      <c r="J7368" t="s">
        <v>73</v>
      </c>
      <c r="K7368">
        <v>123</v>
      </c>
      <c r="L7368">
        <v>21</v>
      </c>
      <c r="M7368" t="s">
        <v>951</v>
      </c>
      <c r="N7368">
        <v>21</v>
      </c>
      <c r="P7368" cm="1">
        <f t="array" ref="P7368">IF(Q7368&gt;0,INDEX(Q7368:Q19502,MATCH(TRUE,INDEX(Q7368:Q19502="",,),0)-1),"")</f>
        <v>3</v>
      </c>
      <c r="Q7368">
        <f t="shared" si="168"/>
        <v>2</v>
      </c>
      <c r="R7368">
        <f>IF(P7368="","",0)</f>
        <v>0</v>
      </c>
    </row>
    <row r="7369" spans="1:18" x14ac:dyDescent="0.3">
      <c r="A7369" t="s">
        <v>946</v>
      </c>
      <c r="B7369" s="1">
        <v>38880</v>
      </c>
      <c r="C7369" t="s">
        <v>82</v>
      </c>
      <c r="D7369" t="s">
        <v>1028</v>
      </c>
      <c r="E7369" t="s">
        <v>1029</v>
      </c>
      <c r="G7369" t="s">
        <v>19</v>
      </c>
      <c r="H7369" t="s">
        <v>102</v>
      </c>
      <c r="I7369" t="s">
        <v>45</v>
      </c>
      <c r="J7369" t="s">
        <v>93</v>
      </c>
      <c r="K7369">
        <v>39.9</v>
      </c>
      <c r="L7369">
        <v>550</v>
      </c>
      <c r="M7369" t="s">
        <v>607</v>
      </c>
      <c r="N7369">
        <v>550</v>
      </c>
      <c r="P7369" cm="1">
        <f t="array" ref="P7369">IF(Q7369&gt;0,INDEX(Q7369:Q19503,MATCH(TRUE,INDEX(Q7369:Q19503="",,),0)-1),"")</f>
        <v>3</v>
      </c>
      <c r="Q7369">
        <f t="shared" si="168"/>
        <v>3</v>
      </c>
      <c r="R7369">
        <f>IF(P7369="","",0)</f>
        <v>0</v>
      </c>
    </row>
    <row r="7370" spans="1:18" x14ac:dyDescent="0.3">
      <c r="A7370" t="s">
        <v>946</v>
      </c>
      <c r="B7370" s="1">
        <v>38880</v>
      </c>
      <c r="C7370" t="s">
        <v>82</v>
      </c>
      <c r="D7370" t="s">
        <v>1028</v>
      </c>
      <c r="E7370" t="s">
        <v>1029</v>
      </c>
      <c r="G7370" t="s">
        <v>19</v>
      </c>
      <c r="H7370" t="s">
        <v>100</v>
      </c>
      <c r="I7370" t="s">
        <v>45</v>
      </c>
      <c r="J7370" t="s">
        <v>93</v>
      </c>
      <c r="K7370">
        <v>56.8</v>
      </c>
      <c r="L7370">
        <v>91</v>
      </c>
      <c r="M7370" t="s">
        <v>607</v>
      </c>
      <c r="N7370">
        <v>91</v>
      </c>
      <c r="P7370" cm="1">
        <f t="array" ref="P7370">IF(Q7370&gt;0,INDEX(Q7370:Q19504,MATCH(TRUE,INDEX(Q7370:Q19504="",,),0)-1),"")</f>
        <v>3</v>
      </c>
      <c r="Q7370">
        <f t="shared" si="168"/>
        <v>3</v>
      </c>
      <c r="R7370">
        <f>IF(P7370="","",0)</f>
        <v>0</v>
      </c>
    </row>
    <row r="7371" spans="1:18" x14ac:dyDescent="0.3">
      <c r="A7371" t="s">
        <v>946</v>
      </c>
      <c r="B7371" s="1">
        <v>38880</v>
      </c>
      <c r="C7371" t="s">
        <v>82</v>
      </c>
      <c r="D7371" t="s">
        <v>1028</v>
      </c>
      <c r="E7371" t="s">
        <v>1029</v>
      </c>
      <c r="G7371" t="s">
        <v>19</v>
      </c>
      <c r="H7371" t="s">
        <v>36</v>
      </c>
      <c r="I7371" t="s">
        <v>45</v>
      </c>
      <c r="J7371" t="s">
        <v>93</v>
      </c>
      <c r="K7371">
        <v>93.6</v>
      </c>
      <c r="L7371">
        <v>100</v>
      </c>
      <c r="M7371" t="s">
        <v>607</v>
      </c>
      <c r="N7371">
        <v>115</v>
      </c>
      <c r="P7371" cm="1">
        <f t="array" ref="P7371">IF(Q7371&gt;0,INDEX(Q7371:Q19505,MATCH(TRUE,INDEX(Q7371:Q19505="",,),0)-1),"")</f>
        <v>3</v>
      </c>
      <c r="Q7371">
        <f t="shared" si="168"/>
        <v>3</v>
      </c>
      <c r="R7371">
        <f>IF(P7371="","",0)</f>
        <v>0</v>
      </c>
    </row>
    <row r="7372" spans="1:18" x14ac:dyDescent="0.3">
      <c r="A7372" t="s">
        <v>946</v>
      </c>
      <c r="B7372" s="1">
        <v>38880</v>
      </c>
      <c r="C7372" t="s">
        <v>82</v>
      </c>
      <c r="D7372" t="s">
        <v>1028</v>
      </c>
      <c r="E7372" t="s">
        <v>1029</v>
      </c>
      <c r="G7372" t="s">
        <v>19</v>
      </c>
      <c r="H7372" t="s">
        <v>72</v>
      </c>
      <c r="I7372" t="s">
        <v>21</v>
      </c>
      <c r="J7372" t="s">
        <v>73</v>
      </c>
      <c r="K7372">
        <v>460</v>
      </c>
      <c r="L7372">
        <v>8</v>
      </c>
      <c r="M7372" t="s">
        <v>607</v>
      </c>
      <c r="N7372">
        <v>8</v>
      </c>
      <c r="P7372" cm="1">
        <f t="array" ref="P7372">IF(Q7372&gt;0,INDEX(Q7372:Q19506,MATCH(TRUE,INDEX(Q7372:Q19506="",,),0)-1),"")</f>
        <v>3</v>
      </c>
      <c r="Q7372">
        <f t="shared" si="168"/>
        <v>3</v>
      </c>
      <c r="R7372">
        <f>IF(P7372="","",0)</f>
        <v>0</v>
      </c>
    </row>
    <row r="7373" spans="1:18" x14ac:dyDescent="0.3">
      <c r="A7373" t="s">
        <v>946</v>
      </c>
      <c r="B7373" s="1">
        <v>38880</v>
      </c>
      <c r="C7373" t="s">
        <v>82</v>
      </c>
      <c r="D7373" t="s">
        <v>1028</v>
      </c>
      <c r="E7373" t="s">
        <v>1029</v>
      </c>
      <c r="G7373" s="6" t="s">
        <v>88</v>
      </c>
      <c r="H7373" t="s">
        <v>279</v>
      </c>
      <c r="I7373" t="s">
        <v>45</v>
      </c>
      <c r="J7373" t="s">
        <v>93</v>
      </c>
      <c r="K7373">
        <v>4.9000000000000004</v>
      </c>
      <c r="L7373">
        <v>100</v>
      </c>
      <c r="M7373" t="s">
        <v>607</v>
      </c>
      <c r="N7373">
        <v>100</v>
      </c>
      <c r="P7373" cm="1">
        <f t="array" ref="P7373">IF(Q7373&gt;0,INDEX(Q7373:Q19507,MATCH(TRUE,INDEX(Q7373:Q19507="",,),0)-1),"")</f>
        <v>3</v>
      </c>
      <c r="Q7373">
        <f t="shared" si="168"/>
        <v>3</v>
      </c>
      <c r="R7373">
        <f>IF(P7373="","",0)</f>
        <v>0</v>
      </c>
    </row>
    <row r="7374" spans="1:18" x14ac:dyDescent="0.3">
      <c r="A7374" t="s">
        <v>946</v>
      </c>
      <c r="B7374" s="1">
        <v>38880</v>
      </c>
      <c r="C7374" t="s">
        <v>82</v>
      </c>
      <c r="D7374" t="s">
        <v>1028</v>
      </c>
      <c r="E7374" t="s">
        <v>1029</v>
      </c>
      <c r="G7374" s="6" t="s">
        <v>88</v>
      </c>
      <c r="H7374" t="s">
        <v>232</v>
      </c>
      <c r="I7374" t="s">
        <v>45</v>
      </c>
      <c r="J7374" t="s">
        <v>93</v>
      </c>
      <c r="K7374">
        <v>12.8</v>
      </c>
      <c r="L7374">
        <v>36</v>
      </c>
      <c r="M7374" t="s">
        <v>607</v>
      </c>
      <c r="N7374">
        <v>36</v>
      </c>
      <c r="P7374" cm="1">
        <f t="array" ref="P7374">IF(Q7374&gt;0,INDEX(Q7374:Q19508,MATCH(TRUE,INDEX(Q7374:Q19508="",,),0)-1),"")</f>
        <v>3</v>
      </c>
      <c r="Q7374">
        <f t="shared" si="168"/>
        <v>3</v>
      </c>
      <c r="R7374">
        <f>IF(P7374="","",0)</f>
        <v>0</v>
      </c>
    </row>
    <row r="7375" spans="1:18" x14ac:dyDescent="0.3">
      <c r="A7375" t="s">
        <v>946</v>
      </c>
      <c r="B7375" s="1">
        <v>38880</v>
      </c>
      <c r="C7375" t="s">
        <v>82</v>
      </c>
      <c r="D7375" t="s">
        <v>1028</v>
      </c>
      <c r="E7375" t="s">
        <v>1029</v>
      </c>
      <c r="G7375" s="6" t="s">
        <v>88</v>
      </c>
      <c r="H7375" t="s">
        <v>200</v>
      </c>
      <c r="I7375" t="s">
        <v>45</v>
      </c>
      <c r="J7375" t="s">
        <v>93</v>
      </c>
      <c r="K7375">
        <v>4.7</v>
      </c>
      <c r="L7375">
        <v>211</v>
      </c>
      <c r="M7375" t="s">
        <v>607</v>
      </c>
      <c r="N7375">
        <v>211</v>
      </c>
      <c r="P7375" cm="1">
        <f t="array" ref="P7375">IF(Q7375&gt;0,INDEX(Q7375:Q19509,MATCH(TRUE,INDEX(Q7375:Q19509="",,),0)-1),"")</f>
        <v>3</v>
      </c>
      <c r="Q7375">
        <f t="shared" si="168"/>
        <v>3</v>
      </c>
      <c r="R7375">
        <f>IF(P7375="","",0)</f>
        <v>0</v>
      </c>
    </row>
    <row r="7376" spans="1:18" x14ac:dyDescent="0.3">
      <c r="A7376" t="s">
        <v>946</v>
      </c>
      <c r="B7376" s="1">
        <v>38880</v>
      </c>
      <c r="C7376" t="s">
        <v>82</v>
      </c>
      <c r="D7376" t="s">
        <v>1028</v>
      </c>
      <c r="E7376" t="s">
        <v>1029</v>
      </c>
      <c r="G7376" s="6" t="s">
        <v>88</v>
      </c>
      <c r="H7376" t="s">
        <v>100</v>
      </c>
      <c r="I7376" t="s">
        <v>21</v>
      </c>
      <c r="J7376" t="s">
        <v>73</v>
      </c>
      <c r="K7376">
        <v>133</v>
      </c>
      <c r="L7376">
        <v>8.5</v>
      </c>
      <c r="M7376" t="s">
        <v>607</v>
      </c>
      <c r="N7376">
        <v>8.5</v>
      </c>
      <c r="P7376" cm="1">
        <f t="array" ref="P7376">IF(Q7376&gt;0,INDEX(Q7376:Q19510,MATCH(TRUE,INDEX(Q7376:Q19510="",,),0)-1),"")</f>
        <v>3</v>
      </c>
      <c r="Q7376">
        <f t="shared" si="168"/>
        <v>3</v>
      </c>
      <c r="R7376">
        <f>IF(P7376="","",0)</f>
        <v>0</v>
      </c>
    </row>
    <row r="7377" spans="1:18" x14ac:dyDescent="0.3">
      <c r="A7377" t="s">
        <v>946</v>
      </c>
      <c r="B7377" s="1">
        <v>38880</v>
      </c>
      <c r="C7377" t="s">
        <v>82</v>
      </c>
      <c r="D7377" t="s">
        <v>1028</v>
      </c>
      <c r="E7377" t="s">
        <v>1029</v>
      </c>
      <c r="G7377" s="6" t="s">
        <v>88</v>
      </c>
      <c r="H7377" t="s">
        <v>36</v>
      </c>
      <c r="I7377" t="s">
        <v>21</v>
      </c>
      <c r="J7377" t="s">
        <v>73</v>
      </c>
      <c r="K7377">
        <v>123</v>
      </c>
      <c r="L7377">
        <v>21</v>
      </c>
      <c r="M7377" t="s">
        <v>607</v>
      </c>
      <c r="N7377">
        <v>21</v>
      </c>
      <c r="P7377" cm="1">
        <f t="array" ref="P7377">IF(Q7377&gt;0,INDEX(Q7377:Q19511,MATCH(TRUE,INDEX(Q7377:Q19511="",,),0)-1),"")</f>
        <v>3</v>
      </c>
      <c r="Q7377">
        <f t="shared" si="168"/>
        <v>3</v>
      </c>
      <c r="R7377">
        <f>IF(P7377="","",0)</f>
        <v>0</v>
      </c>
    </row>
    <row r="7378" spans="1:18" x14ac:dyDescent="0.3">
      <c r="P7378" t="str" cm="1">
        <f t="array" ref="P7378">IF(Q7378&gt;0,INDEX(Q7378:Q19512,MATCH(TRUE,INDEX(Q7378:Q19512="",,),0)-1),"")</f>
        <v/>
      </c>
      <c r="R7378" t="str">
        <f>IF(P7378="","",0)</f>
        <v/>
      </c>
    </row>
    <row r="7379" spans="1:18" x14ac:dyDescent="0.3">
      <c r="A7379" t="s">
        <v>946</v>
      </c>
      <c r="B7379" s="1">
        <v>38705</v>
      </c>
      <c r="C7379" t="s">
        <v>82</v>
      </c>
      <c r="D7379" t="s">
        <v>1030</v>
      </c>
      <c r="E7379" t="s">
        <v>1031</v>
      </c>
      <c r="G7379" t="s">
        <v>19</v>
      </c>
      <c r="H7379" t="s">
        <v>87</v>
      </c>
      <c r="I7379" t="s">
        <v>45</v>
      </c>
      <c r="J7379" t="s">
        <v>93</v>
      </c>
      <c r="K7379">
        <v>24</v>
      </c>
      <c r="L7379">
        <v>50</v>
      </c>
      <c r="M7379" t="s">
        <v>999</v>
      </c>
      <c r="N7379">
        <v>100</v>
      </c>
      <c r="O7379" t="s">
        <v>24</v>
      </c>
      <c r="P7379" cm="1">
        <f t="array" ref="P7379">IF(Q7379&gt;0,INDEX(Q7379:Q19513,MATCH(TRUE,INDEX(Q7379:Q19513="",,),0)-1),"")</f>
        <v>6</v>
      </c>
      <c r="Q7379">
        <f>INT((ROW()-7379)/4)+1</f>
        <v>1</v>
      </c>
      <c r="R7379">
        <f>IF(P7379="","",0)</f>
        <v>0</v>
      </c>
    </row>
    <row r="7380" spans="1:18" x14ac:dyDescent="0.3">
      <c r="A7380" t="s">
        <v>946</v>
      </c>
      <c r="B7380" s="1">
        <v>38705</v>
      </c>
      <c r="C7380" t="s">
        <v>82</v>
      </c>
      <c r="D7380" t="s">
        <v>1030</v>
      </c>
      <c r="E7380" t="s">
        <v>1031</v>
      </c>
      <c r="G7380" t="s">
        <v>19</v>
      </c>
      <c r="H7380" t="s">
        <v>72</v>
      </c>
      <c r="I7380" t="s">
        <v>45</v>
      </c>
      <c r="J7380" t="s">
        <v>93</v>
      </c>
      <c r="K7380">
        <v>21</v>
      </c>
      <c r="L7380">
        <v>130</v>
      </c>
      <c r="M7380" t="s">
        <v>999</v>
      </c>
      <c r="N7380">
        <v>150</v>
      </c>
      <c r="O7380" t="s">
        <v>24</v>
      </c>
      <c r="P7380" cm="1">
        <f t="array" ref="P7380">IF(Q7380&gt;0,INDEX(Q7380:Q19514,MATCH(TRUE,INDEX(Q7380:Q19514="",,),0)-1),"")</f>
        <v>6</v>
      </c>
      <c r="Q7380">
        <f t="shared" ref="Q7380:Q7402" si="169">INT((ROW()-7379)/4)+1</f>
        <v>1</v>
      </c>
      <c r="R7380">
        <f>IF(P7380="","",0)</f>
        <v>0</v>
      </c>
    </row>
    <row r="7381" spans="1:18" x14ac:dyDescent="0.3">
      <c r="A7381" t="s">
        <v>946</v>
      </c>
      <c r="B7381" s="1">
        <v>38705</v>
      </c>
      <c r="C7381" t="s">
        <v>82</v>
      </c>
      <c r="D7381" t="s">
        <v>1030</v>
      </c>
      <c r="E7381" t="s">
        <v>1031</v>
      </c>
      <c r="G7381" t="s">
        <v>19</v>
      </c>
      <c r="H7381" t="s">
        <v>87</v>
      </c>
      <c r="I7381" t="s">
        <v>21</v>
      </c>
      <c r="J7381" t="s">
        <v>73</v>
      </c>
      <c r="K7381">
        <v>269</v>
      </c>
      <c r="L7381">
        <v>18.05</v>
      </c>
      <c r="M7381" t="s">
        <v>999</v>
      </c>
      <c r="N7381">
        <v>31</v>
      </c>
      <c r="O7381" t="s">
        <v>24</v>
      </c>
      <c r="P7381" cm="1">
        <f t="array" ref="P7381">IF(Q7381&gt;0,INDEX(Q7381:Q19515,MATCH(TRUE,INDEX(Q7381:Q19515="",,),0)-1),"")</f>
        <v>6</v>
      </c>
      <c r="Q7381">
        <f t="shared" si="169"/>
        <v>1</v>
      </c>
      <c r="R7381">
        <f>IF(P7381="","",0)</f>
        <v>0</v>
      </c>
    </row>
    <row r="7382" spans="1:18" x14ac:dyDescent="0.3">
      <c r="A7382" t="s">
        <v>946</v>
      </c>
      <c r="B7382" s="1">
        <v>38705</v>
      </c>
      <c r="C7382" t="s">
        <v>82</v>
      </c>
      <c r="D7382" t="s">
        <v>1030</v>
      </c>
      <c r="E7382" t="s">
        <v>1031</v>
      </c>
      <c r="G7382" t="s">
        <v>19</v>
      </c>
      <c r="H7382" t="s">
        <v>72</v>
      </c>
      <c r="I7382" t="s">
        <v>21</v>
      </c>
      <c r="J7382" t="s">
        <v>73</v>
      </c>
      <c r="K7382">
        <v>157</v>
      </c>
      <c r="L7382">
        <v>10.3</v>
      </c>
      <c r="M7382" t="s">
        <v>999</v>
      </c>
      <c r="N7382">
        <v>28</v>
      </c>
      <c r="O7382" t="s">
        <v>24</v>
      </c>
      <c r="P7382" cm="1">
        <f t="array" ref="P7382">IF(Q7382&gt;0,INDEX(Q7382:Q19516,MATCH(TRUE,INDEX(Q7382:Q19516="",,),0)-1),"")</f>
        <v>6</v>
      </c>
      <c r="Q7382">
        <f t="shared" si="169"/>
        <v>1</v>
      </c>
      <c r="R7382">
        <f>IF(P7382="","",0)</f>
        <v>0</v>
      </c>
    </row>
    <row r="7383" spans="1:18" x14ac:dyDescent="0.3">
      <c r="A7383" t="s">
        <v>946</v>
      </c>
      <c r="B7383" s="1">
        <v>38705</v>
      </c>
      <c r="C7383" t="s">
        <v>82</v>
      </c>
      <c r="D7383" t="s">
        <v>1030</v>
      </c>
      <c r="E7383" t="s">
        <v>1031</v>
      </c>
      <c r="G7383" t="s">
        <v>19</v>
      </c>
      <c r="H7383" t="s">
        <v>87</v>
      </c>
      <c r="I7383" t="s">
        <v>45</v>
      </c>
      <c r="J7383" t="s">
        <v>93</v>
      </c>
      <c r="K7383">
        <v>24</v>
      </c>
      <c r="L7383">
        <v>50</v>
      </c>
      <c r="M7383" t="s">
        <v>173</v>
      </c>
      <c r="N7383">
        <v>75</v>
      </c>
      <c r="P7383" cm="1">
        <f t="array" ref="P7383">IF(Q7383&gt;0,INDEX(Q7383:Q19517,MATCH(TRUE,INDEX(Q7383:Q19517="",,),0)-1),"")</f>
        <v>6</v>
      </c>
      <c r="Q7383">
        <f t="shared" si="169"/>
        <v>2</v>
      </c>
      <c r="R7383">
        <f>IF(P7383="","",0)</f>
        <v>0</v>
      </c>
    </row>
    <row r="7384" spans="1:18" x14ac:dyDescent="0.3">
      <c r="A7384" t="s">
        <v>946</v>
      </c>
      <c r="B7384" s="1">
        <v>38705</v>
      </c>
      <c r="C7384" t="s">
        <v>82</v>
      </c>
      <c r="D7384" t="s">
        <v>1030</v>
      </c>
      <c r="E7384" t="s">
        <v>1031</v>
      </c>
      <c r="G7384" t="s">
        <v>19</v>
      </c>
      <c r="H7384" t="s">
        <v>72</v>
      </c>
      <c r="I7384" t="s">
        <v>45</v>
      </c>
      <c r="J7384" t="s">
        <v>93</v>
      </c>
      <c r="K7384">
        <v>21</v>
      </c>
      <c r="L7384">
        <v>130</v>
      </c>
      <c r="M7384" t="s">
        <v>173</v>
      </c>
      <c r="N7384">
        <v>130</v>
      </c>
      <c r="P7384" cm="1">
        <f t="array" ref="P7384">IF(Q7384&gt;0,INDEX(Q7384:Q19518,MATCH(TRUE,INDEX(Q7384:Q19518="",,),0)-1),"")</f>
        <v>6</v>
      </c>
      <c r="Q7384">
        <f t="shared" si="169"/>
        <v>2</v>
      </c>
      <c r="R7384">
        <f>IF(P7384="","",0)</f>
        <v>0</v>
      </c>
    </row>
    <row r="7385" spans="1:18" x14ac:dyDescent="0.3">
      <c r="A7385" t="s">
        <v>946</v>
      </c>
      <c r="B7385" s="1">
        <v>38705</v>
      </c>
      <c r="C7385" t="s">
        <v>82</v>
      </c>
      <c r="D7385" t="s">
        <v>1030</v>
      </c>
      <c r="E7385" t="s">
        <v>1031</v>
      </c>
      <c r="G7385" t="s">
        <v>19</v>
      </c>
      <c r="H7385" t="s">
        <v>87</v>
      </c>
      <c r="I7385" t="s">
        <v>21</v>
      </c>
      <c r="J7385" t="s">
        <v>73</v>
      </c>
      <c r="K7385">
        <v>269</v>
      </c>
      <c r="L7385">
        <v>18.05</v>
      </c>
      <c r="M7385" t="s">
        <v>173</v>
      </c>
      <c r="N7385">
        <v>28.9</v>
      </c>
      <c r="P7385" cm="1">
        <f t="array" ref="P7385">IF(Q7385&gt;0,INDEX(Q7385:Q19519,MATCH(TRUE,INDEX(Q7385:Q19519="",,),0)-1),"")</f>
        <v>6</v>
      </c>
      <c r="Q7385">
        <f t="shared" si="169"/>
        <v>2</v>
      </c>
      <c r="R7385">
        <f>IF(P7385="","",0)</f>
        <v>0</v>
      </c>
    </row>
    <row r="7386" spans="1:18" x14ac:dyDescent="0.3">
      <c r="A7386" t="s">
        <v>946</v>
      </c>
      <c r="B7386" s="1">
        <v>38705</v>
      </c>
      <c r="C7386" t="s">
        <v>82</v>
      </c>
      <c r="D7386" t="s">
        <v>1030</v>
      </c>
      <c r="E7386" t="s">
        <v>1031</v>
      </c>
      <c r="G7386" t="s">
        <v>19</v>
      </c>
      <c r="H7386" t="s">
        <v>72</v>
      </c>
      <c r="I7386" t="s">
        <v>21</v>
      </c>
      <c r="J7386" t="s">
        <v>73</v>
      </c>
      <c r="K7386">
        <v>157</v>
      </c>
      <c r="L7386">
        <v>10.3</v>
      </c>
      <c r="M7386" t="s">
        <v>173</v>
      </c>
      <c r="N7386">
        <v>20.9</v>
      </c>
      <c r="P7386" cm="1">
        <f t="array" ref="P7386">IF(Q7386&gt;0,INDEX(Q7386:Q19520,MATCH(TRUE,INDEX(Q7386:Q19520="",,),0)-1),"")</f>
        <v>6</v>
      </c>
      <c r="Q7386">
        <f t="shared" si="169"/>
        <v>2</v>
      </c>
      <c r="R7386">
        <f>IF(P7386="","",0)</f>
        <v>0</v>
      </c>
    </row>
    <row r="7387" spans="1:18" x14ac:dyDescent="0.3">
      <c r="A7387" t="s">
        <v>946</v>
      </c>
      <c r="B7387" s="1">
        <v>38705</v>
      </c>
      <c r="C7387" t="s">
        <v>82</v>
      </c>
      <c r="D7387" t="s">
        <v>1030</v>
      </c>
      <c r="E7387" t="s">
        <v>1031</v>
      </c>
      <c r="G7387" t="s">
        <v>19</v>
      </c>
      <c r="H7387" t="s">
        <v>87</v>
      </c>
      <c r="I7387" t="s">
        <v>45</v>
      </c>
      <c r="J7387" t="s">
        <v>93</v>
      </c>
      <c r="K7387">
        <v>24</v>
      </c>
      <c r="L7387">
        <v>50</v>
      </c>
      <c r="M7387" t="s">
        <v>208</v>
      </c>
      <c r="N7387">
        <v>80</v>
      </c>
      <c r="P7387" cm="1">
        <f t="array" ref="P7387">IF(Q7387&gt;0,INDEX(Q7387:Q19521,MATCH(TRUE,INDEX(Q7387:Q19521="",,),0)-1),"")</f>
        <v>6</v>
      </c>
      <c r="Q7387">
        <f t="shared" si="169"/>
        <v>3</v>
      </c>
      <c r="R7387">
        <f>IF(P7387="","",0)</f>
        <v>0</v>
      </c>
    </row>
    <row r="7388" spans="1:18" x14ac:dyDescent="0.3">
      <c r="A7388" t="s">
        <v>946</v>
      </c>
      <c r="B7388" s="1">
        <v>38705</v>
      </c>
      <c r="C7388" t="s">
        <v>82</v>
      </c>
      <c r="D7388" t="s">
        <v>1030</v>
      </c>
      <c r="E7388" t="s">
        <v>1031</v>
      </c>
      <c r="G7388" t="s">
        <v>19</v>
      </c>
      <c r="H7388" t="s">
        <v>72</v>
      </c>
      <c r="I7388" t="s">
        <v>45</v>
      </c>
      <c r="J7388" t="s">
        <v>93</v>
      </c>
      <c r="K7388">
        <v>21</v>
      </c>
      <c r="L7388">
        <v>130</v>
      </c>
      <c r="M7388" t="s">
        <v>208</v>
      </c>
      <c r="N7388">
        <v>150</v>
      </c>
      <c r="P7388" cm="1">
        <f t="array" ref="P7388">IF(Q7388&gt;0,INDEX(Q7388:Q19522,MATCH(TRUE,INDEX(Q7388:Q19522="",,),0)-1),"")</f>
        <v>6</v>
      </c>
      <c r="Q7388">
        <f t="shared" si="169"/>
        <v>3</v>
      </c>
      <c r="R7388">
        <f>IF(P7388="","",0)</f>
        <v>0</v>
      </c>
    </row>
    <row r="7389" spans="1:18" x14ac:dyDescent="0.3">
      <c r="A7389" t="s">
        <v>946</v>
      </c>
      <c r="B7389" s="1">
        <v>38705</v>
      </c>
      <c r="C7389" t="s">
        <v>82</v>
      </c>
      <c r="D7389" t="s">
        <v>1030</v>
      </c>
      <c r="E7389" t="s">
        <v>1031</v>
      </c>
      <c r="G7389" t="s">
        <v>19</v>
      </c>
      <c r="H7389" t="s">
        <v>87</v>
      </c>
      <c r="I7389" t="s">
        <v>21</v>
      </c>
      <c r="J7389" t="s">
        <v>73</v>
      </c>
      <c r="K7389">
        <v>269</v>
      </c>
      <c r="L7389">
        <v>18.05</v>
      </c>
      <c r="M7389" t="s">
        <v>208</v>
      </c>
      <c r="N7389">
        <v>23.1</v>
      </c>
      <c r="P7389" cm="1">
        <f t="array" ref="P7389">IF(Q7389&gt;0,INDEX(Q7389:Q19523,MATCH(TRUE,INDEX(Q7389:Q19523="",,),0)-1),"")</f>
        <v>6</v>
      </c>
      <c r="Q7389">
        <f t="shared" si="169"/>
        <v>3</v>
      </c>
      <c r="R7389">
        <f>IF(P7389="","",0)</f>
        <v>0</v>
      </c>
    </row>
    <row r="7390" spans="1:18" x14ac:dyDescent="0.3">
      <c r="A7390" t="s">
        <v>946</v>
      </c>
      <c r="B7390" s="1">
        <v>38705</v>
      </c>
      <c r="C7390" t="s">
        <v>82</v>
      </c>
      <c r="D7390" t="s">
        <v>1030</v>
      </c>
      <c r="E7390" t="s">
        <v>1031</v>
      </c>
      <c r="G7390" t="s">
        <v>19</v>
      </c>
      <c r="H7390" t="s">
        <v>72</v>
      </c>
      <c r="I7390" t="s">
        <v>21</v>
      </c>
      <c r="J7390" t="s">
        <v>73</v>
      </c>
      <c r="K7390">
        <v>157</v>
      </c>
      <c r="L7390">
        <v>10.3</v>
      </c>
      <c r="M7390" t="s">
        <v>208</v>
      </c>
      <c r="N7390">
        <v>21.1</v>
      </c>
      <c r="P7390" cm="1">
        <f t="array" ref="P7390">IF(Q7390&gt;0,INDEX(Q7390:Q19524,MATCH(TRUE,INDEX(Q7390:Q19524="",,),0)-1),"")</f>
        <v>6</v>
      </c>
      <c r="Q7390">
        <f t="shared" si="169"/>
        <v>3</v>
      </c>
      <c r="R7390">
        <f>IF(P7390="","",0)</f>
        <v>0</v>
      </c>
    </row>
    <row r="7391" spans="1:18" x14ac:dyDescent="0.3">
      <c r="A7391" t="s">
        <v>946</v>
      </c>
      <c r="B7391" s="1">
        <v>38705</v>
      </c>
      <c r="C7391" t="s">
        <v>82</v>
      </c>
      <c r="D7391" t="s">
        <v>1030</v>
      </c>
      <c r="E7391" t="s">
        <v>1031</v>
      </c>
      <c r="G7391" t="s">
        <v>19</v>
      </c>
      <c r="H7391" t="s">
        <v>87</v>
      </c>
      <c r="I7391" t="s">
        <v>45</v>
      </c>
      <c r="J7391" t="s">
        <v>93</v>
      </c>
      <c r="K7391">
        <v>24</v>
      </c>
      <c r="L7391">
        <v>50</v>
      </c>
      <c r="M7391" t="s">
        <v>201</v>
      </c>
      <c r="N7391">
        <v>50</v>
      </c>
      <c r="P7391" cm="1">
        <f t="array" ref="P7391">IF(Q7391&gt;0,INDEX(Q7391:Q19525,MATCH(TRUE,INDEX(Q7391:Q19525="",,),0)-1),"")</f>
        <v>6</v>
      </c>
      <c r="Q7391">
        <f t="shared" si="169"/>
        <v>4</v>
      </c>
      <c r="R7391">
        <f>IF(P7391="","",0)</f>
        <v>0</v>
      </c>
    </row>
    <row r="7392" spans="1:18" x14ac:dyDescent="0.3">
      <c r="A7392" t="s">
        <v>946</v>
      </c>
      <c r="B7392" s="1">
        <v>38705</v>
      </c>
      <c r="C7392" t="s">
        <v>82</v>
      </c>
      <c r="D7392" t="s">
        <v>1030</v>
      </c>
      <c r="E7392" t="s">
        <v>1031</v>
      </c>
      <c r="G7392" t="s">
        <v>19</v>
      </c>
      <c r="H7392" t="s">
        <v>72</v>
      </c>
      <c r="I7392" t="s">
        <v>45</v>
      </c>
      <c r="J7392" t="s">
        <v>93</v>
      </c>
      <c r="K7392">
        <v>21</v>
      </c>
      <c r="L7392">
        <v>130</v>
      </c>
      <c r="M7392" t="s">
        <v>201</v>
      </c>
      <c r="N7392">
        <v>130</v>
      </c>
      <c r="P7392" cm="1">
        <f t="array" ref="P7392">IF(Q7392&gt;0,INDEX(Q7392:Q19526,MATCH(TRUE,INDEX(Q7392:Q19526="",,),0)-1),"")</f>
        <v>6</v>
      </c>
      <c r="Q7392">
        <f t="shared" si="169"/>
        <v>4</v>
      </c>
      <c r="R7392">
        <f>IF(P7392="","",0)</f>
        <v>0</v>
      </c>
    </row>
    <row r="7393" spans="1:18" x14ac:dyDescent="0.3">
      <c r="A7393" t="s">
        <v>946</v>
      </c>
      <c r="B7393" s="1">
        <v>38705</v>
      </c>
      <c r="C7393" t="s">
        <v>82</v>
      </c>
      <c r="D7393" t="s">
        <v>1030</v>
      </c>
      <c r="E7393" t="s">
        <v>1031</v>
      </c>
      <c r="G7393" t="s">
        <v>19</v>
      </c>
      <c r="H7393" t="s">
        <v>87</v>
      </c>
      <c r="I7393" t="s">
        <v>21</v>
      </c>
      <c r="J7393" t="s">
        <v>73</v>
      </c>
      <c r="K7393">
        <v>269</v>
      </c>
      <c r="L7393">
        <v>18.05</v>
      </c>
      <c r="M7393" t="s">
        <v>201</v>
      </c>
      <c r="N7393">
        <v>18.05</v>
      </c>
      <c r="P7393" cm="1">
        <f t="array" ref="P7393">IF(Q7393&gt;0,INDEX(Q7393:Q19527,MATCH(TRUE,INDEX(Q7393:Q19527="",,),0)-1),"")</f>
        <v>6</v>
      </c>
      <c r="Q7393">
        <f t="shared" si="169"/>
        <v>4</v>
      </c>
      <c r="R7393">
        <f>IF(P7393="","",0)</f>
        <v>0</v>
      </c>
    </row>
    <row r="7394" spans="1:18" x14ac:dyDescent="0.3">
      <c r="A7394" t="s">
        <v>946</v>
      </c>
      <c r="B7394" s="1">
        <v>38705</v>
      </c>
      <c r="C7394" t="s">
        <v>82</v>
      </c>
      <c r="D7394" t="s">
        <v>1030</v>
      </c>
      <c r="E7394" t="s">
        <v>1031</v>
      </c>
      <c r="G7394" t="s">
        <v>19</v>
      </c>
      <c r="H7394" t="s">
        <v>72</v>
      </c>
      <c r="I7394" t="s">
        <v>21</v>
      </c>
      <c r="J7394" t="s">
        <v>73</v>
      </c>
      <c r="K7394">
        <v>157</v>
      </c>
      <c r="L7394">
        <v>10.3</v>
      </c>
      <c r="M7394" t="s">
        <v>201</v>
      </c>
      <c r="N7394">
        <v>33.85</v>
      </c>
      <c r="P7394" cm="1">
        <f t="array" ref="P7394">IF(Q7394&gt;0,INDEX(Q7394:Q19528,MATCH(TRUE,INDEX(Q7394:Q19528="",,),0)-1),"")</f>
        <v>6</v>
      </c>
      <c r="Q7394">
        <f t="shared" si="169"/>
        <v>4</v>
      </c>
      <c r="R7394">
        <f>IF(P7394="","",0)</f>
        <v>0</v>
      </c>
    </row>
    <row r="7395" spans="1:18" x14ac:dyDescent="0.3">
      <c r="A7395" t="s">
        <v>946</v>
      </c>
      <c r="B7395" s="1">
        <v>38705</v>
      </c>
      <c r="C7395" t="s">
        <v>82</v>
      </c>
      <c r="D7395" t="s">
        <v>1030</v>
      </c>
      <c r="E7395" t="s">
        <v>1031</v>
      </c>
      <c r="G7395" t="s">
        <v>19</v>
      </c>
      <c r="H7395" t="s">
        <v>87</v>
      </c>
      <c r="I7395" t="s">
        <v>45</v>
      </c>
      <c r="J7395" t="s">
        <v>93</v>
      </c>
      <c r="K7395">
        <v>24</v>
      </c>
      <c r="L7395">
        <v>50</v>
      </c>
      <c r="M7395" t="s">
        <v>211</v>
      </c>
      <c r="N7395">
        <v>50</v>
      </c>
      <c r="P7395" cm="1">
        <f t="array" ref="P7395">IF(Q7395&gt;0,INDEX(Q7395:Q19529,MATCH(TRUE,INDEX(Q7395:Q19529="",,),0)-1),"")</f>
        <v>6</v>
      </c>
      <c r="Q7395">
        <f t="shared" si="169"/>
        <v>5</v>
      </c>
      <c r="R7395">
        <f>IF(P7395="","",0)</f>
        <v>0</v>
      </c>
    </row>
    <row r="7396" spans="1:18" x14ac:dyDescent="0.3">
      <c r="A7396" t="s">
        <v>946</v>
      </c>
      <c r="B7396" s="1">
        <v>38705</v>
      </c>
      <c r="C7396" t="s">
        <v>82</v>
      </c>
      <c r="D7396" t="s">
        <v>1030</v>
      </c>
      <c r="E7396" t="s">
        <v>1031</v>
      </c>
      <c r="G7396" t="s">
        <v>19</v>
      </c>
      <c r="H7396" t="s">
        <v>72</v>
      </c>
      <c r="I7396" t="s">
        <v>45</v>
      </c>
      <c r="J7396" t="s">
        <v>93</v>
      </c>
      <c r="K7396">
        <v>21</v>
      </c>
      <c r="L7396">
        <v>130</v>
      </c>
      <c r="M7396" t="s">
        <v>211</v>
      </c>
      <c r="N7396">
        <v>130</v>
      </c>
      <c r="P7396" cm="1">
        <f t="array" ref="P7396">IF(Q7396&gt;0,INDEX(Q7396:Q19530,MATCH(TRUE,INDEX(Q7396:Q19530="",,),0)-1),"")</f>
        <v>6</v>
      </c>
      <c r="Q7396">
        <f t="shared" si="169"/>
        <v>5</v>
      </c>
      <c r="R7396">
        <f>IF(P7396="","",0)</f>
        <v>0</v>
      </c>
    </row>
    <row r="7397" spans="1:18" x14ac:dyDescent="0.3">
      <c r="A7397" t="s">
        <v>946</v>
      </c>
      <c r="B7397" s="1">
        <v>38705</v>
      </c>
      <c r="C7397" t="s">
        <v>82</v>
      </c>
      <c r="D7397" t="s">
        <v>1030</v>
      </c>
      <c r="E7397" t="s">
        <v>1031</v>
      </c>
      <c r="G7397" t="s">
        <v>19</v>
      </c>
      <c r="H7397" t="s">
        <v>87</v>
      </c>
      <c r="I7397" t="s">
        <v>21</v>
      </c>
      <c r="J7397" t="s">
        <v>73</v>
      </c>
      <c r="K7397">
        <v>269</v>
      </c>
      <c r="L7397">
        <v>18.05</v>
      </c>
      <c r="M7397" t="s">
        <v>211</v>
      </c>
      <c r="N7397">
        <v>26.77</v>
      </c>
      <c r="P7397" cm="1">
        <f t="array" ref="P7397">IF(Q7397&gt;0,INDEX(Q7397:Q19531,MATCH(TRUE,INDEX(Q7397:Q19531="",,),0)-1),"")</f>
        <v>6</v>
      </c>
      <c r="Q7397">
        <f t="shared" si="169"/>
        <v>5</v>
      </c>
      <c r="R7397">
        <f>IF(P7397="","",0)</f>
        <v>0</v>
      </c>
    </row>
    <row r="7398" spans="1:18" x14ac:dyDescent="0.3">
      <c r="A7398" t="s">
        <v>946</v>
      </c>
      <c r="B7398" s="1">
        <v>38705</v>
      </c>
      <c r="C7398" t="s">
        <v>82</v>
      </c>
      <c r="D7398" t="s">
        <v>1030</v>
      </c>
      <c r="E7398" t="s">
        <v>1031</v>
      </c>
      <c r="G7398" t="s">
        <v>19</v>
      </c>
      <c r="H7398" t="s">
        <v>72</v>
      </c>
      <c r="I7398" t="s">
        <v>21</v>
      </c>
      <c r="J7398" t="s">
        <v>73</v>
      </c>
      <c r="K7398">
        <v>157</v>
      </c>
      <c r="L7398">
        <v>10.3</v>
      </c>
      <c r="M7398" t="s">
        <v>211</v>
      </c>
      <c r="N7398">
        <v>10.3</v>
      </c>
      <c r="P7398" cm="1">
        <f t="array" ref="P7398">IF(Q7398&gt;0,INDEX(Q7398:Q19532,MATCH(TRUE,INDEX(Q7398:Q19532="",,),0)-1),"")</f>
        <v>6</v>
      </c>
      <c r="Q7398">
        <f t="shared" si="169"/>
        <v>5</v>
      </c>
      <c r="R7398">
        <f>IF(P7398="","",0)</f>
        <v>0</v>
      </c>
    </row>
    <row r="7399" spans="1:18" x14ac:dyDescent="0.3">
      <c r="A7399" t="s">
        <v>946</v>
      </c>
      <c r="B7399" s="1">
        <v>38705</v>
      </c>
      <c r="C7399" t="s">
        <v>82</v>
      </c>
      <c r="D7399" t="s">
        <v>1030</v>
      </c>
      <c r="E7399" t="s">
        <v>1031</v>
      </c>
      <c r="G7399" t="s">
        <v>19</v>
      </c>
      <c r="H7399" t="s">
        <v>87</v>
      </c>
      <c r="I7399" t="s">
        <v>45</v>
      </c>
      <c r="J7399" t="s">
        <v>93</v>
      </c>
      <c r="K7399">
        <v>24</v>
      </c>
      <c r="L7399">
        <v>50</v>
      </c>
      <c r="M7399" t="s">
        <v>982</v>
      </c>
      <c r="N7399">
        <v>60</v>
      </c>
      <c r="P7399" cm="1">
        <f t="array" ref="P7399">IF(Q7399&gt;0,INDEX(Q7399:Q19533,MATCH(TRUE,INDEX(Q7399:Q19533="",,),0)-1),"")</f>
        <v>6</v>
      </c>
      <c r="Q7399">
        <f t="shared" si="169"/>
        <v>6</v>
      </c>
      <c r="R7399">
        <f>IF(P7399="","",0)</f>
        <v>0</v>
      </c>
    </row>
    <row r="7400" spans="1:18" x14ac:dyDescent="0.3">
      <c r="A7400" t="s">
        <v>946</v>
      </c>
      <c r="B7400" s="1">
        <v>38705</v>
      </c>
      <c r="C7400" t="s">
        <v>82</v>
      </c>
      <c r="D7400" t="s">
        <v>1030</v>
      </c>
      <c r="E7400" t="s">
        <v>1031</v>
      </c>
      <c r="G7400" t="s">
        <v>19</v>
      </c>
      <c r="H7400" t="s">
        <v>72</v>
      </c>
      <c r="I7400" t="s">
        <v>45</v>
      </c>
      <c r="J7400" t="s">
        <v>93</v>
      </c>
      <c r="K7400">
        <v>21</v>
      </c>
      <c r="L7400">
        <v>130</v>
      </c>
      <c r="M7400" t="s">
        <v>982</v>
      </c>
      <c r="N7400">
        <v>135</v>
      </c>
      <c r="P7400" cm="1">
        <f t="array" ref="P7400">IF(Q7400&gt;0,INDEX(Q7400:Q19534,MATCH(TRUE,INDEX(Q7400:Q19534="",,),0)-1),"")</f>
        <v>6</v>
      </c>
      <c r="Q7400">
        <f t="shared" si="169"/>
        <v>6</v>
      </c>
      <c r="R7400">
        <f>IF(P7400="","",0)</f>
        <v>0</v>
      </c>
    </row>
    <row r="7401" spans="1:18" x14ac:dyDescent="0.3">
      <c r="A7401" t="s">
        <v>946</v>
      </c>
      <c r="B7401" s="1">
        <v>38705</v>
      </c>
      <c r="C7401" t="s">
        <v>82</v>
      </c>
      <c r="D7401" t="s">
        <v>1030</v>
      </c>
      <c r="E7401" t="s">
        <v>1031</v>
      </c>
      <c r="G7401" t="s">
        <v>19</v>
      </c>
      <c r="H7401" t="s">
        <v>87</v>
      </c>
      <c r="I7401" t="s">
        <v>21</v>
      </c>
      <c r="J7401" t="s">
        <v>73</v>
      </c>
      <c r="K7401">
        <v>269</v>
      </c>
      <c r="L7401">
        <v>18.05</v>
      </c>
      <c r="M7401" t="s">
        <v>982</v>
      </c>
      <c r="N7401">
        <v>21.05</v>
      </c>
      <c r="P7401" cm="1">
        <f t="array" ref="P7401">IF(Q7401&gt;0,INDEX(Q7401:Q19535,MATCH(TRUE,INDEX(Q7401:Q19535="",,),0)-1),"")</f>
        <v>6</v>
      </c>
      <c r="Q7401">
        <f t="shared" si="169"/>
        <v>6</v>
      </c>
      <c r="R7401">
        <f>IF(P7401="","",0)</f>
        <v>0</v>
      </c>
    </row>
    <row r="7402" spans="1:18" x14ac:dyDescent="0.3">
      <c r="A7402" t="s">
        <v>946</v>
      </c>
      <c r="B7402" s="1">
        <v>38705</v>
      </c>
      <c r="C7402" t="s">
        <v>82</v>
      </c>
      <c r="D7402" t="s">
        <v>1030</v>
      </c>
      <c r="E7402" t="s">
        <v>1031</v>
      </c>
      <c r="G7402" t="s">
        <v>19</v>
      </c>
      <c r="H7402" t="s">
        <v>72</v>
      </c>
      <c r="I7402" t="s">
        <v>21</v>
      </c>
      <c r="J7402" t="s">
        <v>73</v>
      </c>
      <c r="K7402">
        <v>157</v>
      </c>
      <c r="L7402">
        <v>10.3</v>
      </c>
      <c r="M7402" t="s">
        <v>982</v>
      </c>
      <c r="N7402">
        <v>14.02</v>
      </c>
      <c r="P7402" cm="1">
        <f t="array" ref="P7402">IF(Q7402&gt;0,INDEX(Q7402:Q19536,MATCH(TRUE,INDEX(Q7402:Q19536="",,),0)-1),"")</f>
        <v>6</v>
      </c>
      <c r="Q7402">
        <f t="shared" si="169"/>
        <v>6</v>
      </c>
      <c r="R7402">
        <f>IF(P7402="","",0)</f>
        <v>0</v>
      </c>
    </row>
    <row r="7403" spans="1:18" x14ac:dyDescent="0.3">
      <c r="P7403" t="str" cm="1">
        <f t="array" ref="P7403">IF(Q7403&gt;0,INDEX(Q7403:Q19537,MATCH(TRUE,INDEX(Q7403:Q19537="",,),0)-1),"")</f>
        <v/>
      </c>
      <c r="R7403" t="str">
        <f>IF(P7403="","",0)</f>
        <v/>
      </c>
    </row>
    <row r="7404" spans="1:18" x14ac:dyDescent="0.3">
      <c r="A7404" t="s">
        <v>946</v>
      </c>
      <c r="B7404" s="1">
        <v>38705</v>
      </c>
      <c r="C7404" t="s">
        <v>82</v>
      </c>
      <c r="D7404" t="s">
        <v>1032</v>
      </c>
      <c r="E7404" t="s">
        <v>1033</v>
      </c>
      <c r="G7404" t="s">
        <v>19</v>
      </c>
      <c r="H7404" t="s">
        <v>20</v>
      </c>
      <c r="I7404" t="s">
        <v>45</v>
      </c>
      <c r="J7404" t="s">
        <v>93</v>
      </c>
      <c r="K7404">
        <v>88</v>
      </c>
      <c r="L7404">
        <v>165</v>
      </c>
      <c r="M7404" t="s">
        <v>201</v>
      </c>
      <c r="N7404">
        <v>165</v>
      </c>
      <c r="O7404" t="s">
        <v>24</v>
      </c>
      <c r="P7404" cm="1">
        <f t="array" ref="P7404">IF(Q7404&gt;0,INDEX(Q7404:Q19538,MATCH(TRUE,INDEX(Q7404:Q19538="",,),0)-1),"")</f>
        <v>5</v>
      </c>
      <c r="Q7404">
        <f>INT((ROW()-7404)/5)+1</f>
        <v>1</v>
      </c>
      <c r="R7404">
        <f>IF(P7404="","",0)</f>
        <v>0</v>
      </c>
    </row>
    <row r="7405" spans="1:18" x14ac:dyDescent="0.3">
      <c r="A7405" t="s">
        <v>946</v>
      </c>
      <c r="B7405" s="1">
        <v>38705</v>
      </c>
      <c r="C7405" t="s">
        <v>82</v>
      </c>
      <c r="D7405" t="s">
        <v>1032</v>
      </c>
      <c r="E7405" t="s">
        <v>1033</v>
      </c>
      <c r="G7405" t="s">
        <v>19</v>
      </c>
      <c r="H7405" t="s">
        <v>36</v>
      </c>
      <c r="I7405" t="s">
        <v>21</v>
      </c>
      <c r="J7405" t="s">
        <v>73</v>
      </c>
      <c r="K7405">
        <v>330</v>
      </c>
      <c r="L7405">
        <v>19.600000000000001</v>
      </c>
      <c r="M7405" t="s">
        <v>201</v>
      </c>
      <c r="N7405">
        <v>48.92</v>
      </c>
      <c r="O7405" t="s">
        <v>24</v>
      </c>
      <c r="P7405" cm="1">
        <f t="array" ref="P7405">IF(Q7405&gt;0,INDEX(Q7405:Q19539,MATCH(TRUE,INDEX(Q7405:Q19539="",,),0)-1),"")</f>
        <v>5</v>
      </c>
      <c r="Q7405">
        <f t="shared" ref="Q7405:Q7428" si="170">INT((ROW()-7404)/5)+1</f>
        <v>1</v>
      </c>
      <c r="R7405">
        <f>IF(P7405="","",0)</f>
        <v>0</v>
      </c>
    </row>
    <row r="7406" spans="1:18" x14ac:dyDescent="0.3">
      <c r="A7406" t="s">
        <v>946</v>
      </c>
      <c r="B7406" s="1">
        <v>38705</v>
      </c>
      <c r="C7406" t="s">
        <v>82</v>
      </c>
      <c r="D7406" t="s">
        <v>1032</v>
      </c>
      <c r="E7406" t="s">
        <v>1033</v>
      </c>
      <c r="G7406" s="6" t="s">
        <v>88</v>
      </c>
      <c r="H7406" t="s">
        <v>85</v>
      </c>
      <c r="I7406" t="s">
        <v>21</v>
      </c>
      <c r="J7406" t="s">
        <v>73</v>
      </c>
      <c r="K7406">
        <v>98</v>
      </c>
      <c r="L7406">
        <v>14</v>
      </c>
      <c r="M7406" t="s">
        <v>201</v>
      </c>
      <c r="N7406">
        <v>14</v>
      </c>
      <c r="O7406" t="s">
        <v>24</v>
      </c>
      <c r="P7406" cm="1">
        <f t="array" ref="P7406">IF(Q7406&gt;0,INDEX(Q7406:Q19540,MATCH(TRUE,INDEX(Q7406:Q19540="",,),0)-1),"")</f>
        <v>5</v>
      </c>
      <c r="Q7406">
        <f t="shared" si="170"/>
        <v>1</v>
      </c>
      <c r="R7406">
        <f>IF(P7406="","",0)</f>
        <v>0</v>
      </c>
    </row>
    <row r="7407" spans="1:18" x14ac:dyDescent="0.3">
      <c r="A7407" t="s">
        <v>946</v>
      </c>
      <c r="B7407" s="1">
        <v>38705</v>
      </c>
      <c r="C7407" t="s">
        <v>82</v>
      </c>
      <c r="D7407" t="s">
        <v>1032</v>
      </c>
      <c r="E7407" t="s">
        <v>1033</v>
      </c>
      <c r="G7407" s="6" t="s">
        <v>88</v>
      </c>
      <c r="H7407" t="s">
        <v>96</v>
      </c>
      <c r="I7407" t="s">
        <v>21</v>
      </c>
      <c r="J7407" t="s">
        <v>73</v>
      </c>
      <c r="K7407">
        <v>20</v>
      </c>
      <c r="L7407">
        <v>7</v>
      </c>
      <c r="M7407" t="s">
        <v>201</v>
      </c>
      <c r="N7407">
        <v>7</v>
      </c>
      <c r="O7407" t="s">
        <v>24</v>
      </c>
      <c r="P7407" cm="1">
        <f t="array" ref="P7407">IF(Q7407&gt;0,INDEX(Q7407:Q19541,MATCH(TRUE,INDEX(Q7407:Q19541="",,),0)-1),"")</f>
        <v>5</v>
      </c>
      <c r="Q7407">
        <f t="shared" si="170"/>
        <v>1</v>
      </c>
      <c r="R7407">
        <f>IF(P7407="","",0)</f>
        <v>0</v>
      </c>
    </row>
    <row r="7408" spans="1:18" x14ac:dyDescent="0.3">
      <c r="A7408" t="s">
        <v>946</v>
      </c>
      <c r="B7408" s="1">
        <v>38705</v>
      </c>
      <c r="C7408" t="s">
        <v>82</v>
      </c>
      <c r="D7408" t="s">
        <v>1032</v>
      </c>
      <c r="E7408" t="s">
        <v>1033</v>
      </c>
      <c r="G7408" s="6" t="s">
        <v>88</v>
      </c>
      <c r="H7408" t="s">
        <v>20</v>
      </c>
      <c r="I7408" t="s">
        <v>21</v>
      </c>
      <c r="J7408" t="s">
        <v>73</v>
      </c>
      <c r="K7408">
        <v>90</v>
      </c>
      <c r="L7408">
        <v>9.1199999999999992</v>
      </c>
      <c r="M7408" t="s">
        <v>201</v>
      </c>
      <c r="N7408">
        <v>9.1199999999999992</v>
      </c>
      <c r="O7408" t="s">
        <v>24</v>
      </c>
      <c r="P7408" cm="1">
        <f t="array" ref="P7408">IF(Q7408&gt;0,INDEX(Q7408:Q19542,MATCH(TRUE,INDEX(Q7408:Q19542="",,),0)-1),"")</f>
        <v>5</v>
      </c>
      <c r="Q7408">
        <f t="shared" si="170"/>
        <v>1</v>
      </c>
      <c r="R7408">
        <f>IF(P7408="","",0)</f>
        <v>0</v>
      </c>
    </row>
    <row r="7409" spans="1:18" x14ac:dyDescent="0.3">
      <c r="A7409" t="s">
        <v>946</v>
      </c>
      <c r="B7409" s="1">
        <v>38705</v>
      </c>
      <c r="C7409" t="s">
        <v>82</v>
      </c>
      <c r="D7409" t="s">
        <v>1032</v>
      </c>
      <c r="E7409" t="s">
        <v>1033</v>
      </c>
      <c r="G7409" t="s">
        <v>19</v>
      </c>
      <c r="H7409" t="s">
        <v>20</v>
      </c>
      <c r="I7409" t="s">
        <v>45</v>
      </c>
      <c r="J7409" t="s">
        <v>93</v>
      </c>
      <c r="K7409">
        <v>88</v>
      </c>
      <c r="L7409">
        <v>165</v>
      </c>
      <c r="M7409" t="s">
        <v>173</v>
      </c>
      <c r="N7409">
        <v>200</v>
      </c>
      <c r="P7409" cm="1">
        <f t="array" ref="P7409">IF(Q7409&gt;0,INDEX(Q7409:Q19543,MATCH(TRUE,INDEX(Q7409:Q19543="",,),0)-1),"")</f>
        <v>5</v>
      </c>
      <c r="Q7409">
        <f t="shared" si="170"/>
        <v>2</v>
      </c>
      <c r="R7409">
        <f>IF(P7409="","",0)</f>
        <v>0</v>
      </c>
    </row>
    <row r="7410" spans="1:18" x14ac:dyDescent="0.3">
      <c r="A7410" t="s">
        <v>946</v>
      </c>
      <c r="B7410" s="1">
        <v>38705</v>
      </c>
      <c r="C7410" t="s">
        <v>82</v>
      </c>
      <c r="D7410" t="s">
        <v>1032</v>
      </c>
      <c r="E7410" t="s">
        <v>1033</v>
      </c>
      <c r="G7410" t="s">
        <v>19</v>
      </c>
      <c r="H7410" t="s">
        <v>36</v>
      </c>
      <c r="I7410" t="s">
        <v>21</v>
      </c>
      <c r="J7410" t="s">
        <v>73</v>
      </c>
      <c r="K7410">
        <v>330</v>
      </c>
      <c r="L7410">
        <v>19.600000000000001</v>
      </c>
      <c r="M7410" t="s">
        <v>173</v>
      </c>
      <c r="N7410">
        <v>33.950000000000003</v>
      </c>
      <c r="P7410" cm="1">
        <f t="array" ref="P7410">IF(Q7410&gt;0,INDEX(Q7410:Q19544,MATCH(TRUE,INDEX(Q7410:Q19544="",,),0)-1),"")</f>
        <v>5</v>
      </c>
      <c r="Q7410">
        <f t="shared" si="170"/>
        <v>2</v>
      </c>
      <c r="R7410">
        <f>IF(P7410="","",0)</f>
        <v>0</v>
      </c>
    </row>
    <row r="7411" spans="1:18" x14ac:dyDescent="0.3">
      <c r="A7411" t="s">
        <v>946</v>
      </c>
      <c r="B7411" s="1">
        <v>38705</v>
      </c>
      <c r="C7411" t="s">
        <v>82</v>
      </c>
      <c r="D7411" t="s">
        <v>1032</v>
      </c>
      <c r="E7411" t="s">
        <v>1033</v>
      </c>
      <c r="G7411" s="6" t="s">
        <v>88</v>
      </c>
      <c r="H7411" t="s">
        <v>85</v>
      </c>
      <c r="I7411" t="s">
        <v>21</v>
      </c>
      <c r="J7411" t="s">
        <v>73</v>
      </c>
      <c r="K7411">
        <v>98</v>
      </c>
      <c r="L7411">
        <v>14</v>
      </c>
      <c r="M7411" t="s">
        <v>173</v>
      </c>
      <c r="N7411">
        <v>14</v>
      </c>
      <c r="P7411" cm="1">
        <f t="array" ref="P7411">IF(Q7411&gt;0,INDEX(Q7411:Q19545,MATCH(TRUE,INDEX(Q7411:Q19545="",,),0)-1),"")</f>
        <v>5</v>
      </c>
      <c r="Q7411">
        <f t="shared" si="170"/>
        <v>2</v>
      </c>
      <c r="R7411">
        <f>IF(P7411="","",0)</f>
        <v>0</v>
      </c>
    </row>
    <row r="7412" spans="1:18" x14ac:dyDescent="0.3">
      <c r="A7412" t="s">
        <v>946</v>
      </c>
      <c r="B7412" s="1">
        <v>38705</v>
      </c>
      <c r="C7412" t="s">
        <v>82</v>
      </c>
      <c r="D7412" t="s">
        <v>1032</v>
      </c>
      <c r="E7412" t="s">
        <v>1033</v>
      </c>
      <c r="G7412" s="6" t="s">
        <v>88</v>
      </c>
      <c r="H7412" t="s">
        <v>96</v>
      </c>
      <c r="I7412" t="s">
        <v>21</v>
      </c>
      <c r="J7412" t="s">
        <v>73</v>
      </c>
      <c r="K7412">
        <v>20</v>
      </c>
      <c r="L7412">
        <v>7</v>
      </c>
      <c r="M7412" t="s">
        <v>173</v>
      </c>
      <c r="N7412">
        <v>7</v>
      </c>
      <c r="P7412" cm="1">
        <f t="array" ref="P7412">IF(Q7412&gt;0,INDEX(Q7412:Q19546,MATCH(TRUE,INDEX(Q7412:Q19546="",,),0)-1),"")</f>
        <v>5</v>
      </c>
      <c r="Q7412">
        <f t="shared" si="170"/>
        <v>2</v>
      </c>
      <c r="R7412">
        <f>IF(P7412="","",0)</f>
        <v>0</v>
      </c>
    </row>
    <row r="7413" spans="1:18" x14ac:dyDescent="0.3">
      <c r="A7413" t="s">
        <v>946</v>
      </c>
      <c r="B7413" s="1">
        <v>38705</v>
      </c>
      <c r="C7413" t="s">
        <v>82</v>
      </c>
      <c r="D7413" t="s">
        <v>1032</v>
      </c>
      <c r="E7413" t="s">
        <v>1033</v>
      </c>
      <c r="G7413" s="6" t="s">
        <v>88</v>
      </c>
      <c r="H7413" t="s">
        <v>20</v>
      </c>
      <c r="I7413" t="s">
        <v>21</v>
      </c>
      <c r="J7413" t="s">
        <v>73</v>
      </c>
      <c r="K7413">
        <v>90</v>
      </c>
      <c r="L7413">
        <v>9.1199999999999992</v>
      </c>
      <c r="M7413" t="s">
        <v>173</v>
      </c>
      <c r="N7413">
        <v>9.1199999999999992</v>
      </c>
      <c r="P7413" cm="1">
        <f t="array" ref="P7413">IF(Q7413&gt;0,INDEX(Q7413:Q19547,MATCH(TRUE,INDEX(Q7413:Q19547="",,),0)-1),"")</f>
        <v>5</v>
      </c>
      <c r="Q7413">
        <f t="shared" si="170"/>
        <v>2</v>
      </c>
      <c r="R7413">
        <f>IF(P7413="","",0)</f>
        <v>0</v>
      </c>
    </row>
    <row r="7414" spans="1:18" x14ac:dyDescent="0.3">
      <c r="A7414" t="s">
        <v>946</v>
      </c>
      <c r="B7414" s="1">
        <v>38705</v>
      </c>
      <c r="C7414" t="s">
        <v>82</v>
      </c>
      <c r="D7414" t="s">
        <v>1032</v>
      </c>
      <c r="E7414" t="s">
        <v>1033</v>
      </c>
      <c r="G7414" t="s">
        <v>19</v>
      </c>
      <c r="H7414" t="s">
        <v>20</v>
      </c>
      <c r="I7414" t="s">
        <v>45</v>
      </c>
      <c r="J7414" t="s">
        <v>93</v>
      </c>
      <c r="K7414">
        <v>88</v>
      </c>
      <c r="L7414">
        <v>165</v>
      </c>
      <c r="M7414" t="s">
        <v>208</v>
      </c>
      <c r="N7414">
        <v>200</v>
      </c>
      <c r="P7414" cm="1">
        <f t="array" ref="P7414">IF(Q7414&gt;0,INDEX(Q7414:Q19548,MATCH(TRUE,INDEX(Q7414:Q19548="",,),0)-1),"")</f>
        <v>5</v>
      </c>
      <c r="Q7414">
        <f t="shared" si="170"/>
        <v>3</v>
      </c>
      <c r="R7414">
        <f>IF(P7414="","",0)</f>
        <v>0</v>
      </c>
    </row>
    <row r="7415" spans="1:18" x14ac:dyDescent="0.3">
      <c r="A7415" t="s">
        <v>946</v>
      </c>
      <c r="B7415" s="1">
        <v>38705</v>
      </c>
      <c r="C7415" t="s">
        <v>82</v>
      </c>
      <c r="D7415" t="s">
        <v>1032</v>
      </c>
      <c r="E7415" t="s">
        <v>1033</v>
      </c>
      <c r="G7415" t="s">
        <v>19</v>
      </c>
      <c r="H7415" t="s">
        <v>36</v>
      </c>
      <c r="I7415" t="s">
        <v>21</v>
      </c>
      <c r="J7415" t="s">
        <v>73</v>
      </c>
      <c r="K7415">
        <v>330</v>
      </c>
      <c r="L7415">
        <v>19.600000000000001</v>
      </c>
      <c r="M7415" t="s">
        <v>208</v>
      </c>
      <c r="N7415">
        <v>26.3</v>
      </c>
      <c r="P7415" cm="1">
        <f t="array" ref="P7415">IF(Q7415&gt;0,INDEX(Q7415:Q19549,MATCH(TRUE,INDEX(Q7415:Q19549="",,),0)-1),"")</f>
        <v>5</v>
      </c>
      <c r="Q7415">
        <f t="shared" si="170"/>
        <v>3</v>
      </c>
      <c r="R7415">
        <f>IF(P7415="","",0)</f>
        <v>0</v>
      </c>
    </row>
    <row r="7416" spans="1:18" x14ac:dyDescent="0.3">
      <c r="A7416" t="s">
        <v>946</v>
      </c>
      <c r="B7416" s="1">
        <v>38705</v>
      </c>
      <c r="C7416" t="s">
        <v>82</v>
      </c>
      <c r="D7416" t="s">
        <v>1032</v>
      </c>
      <c r="E7416" t="s">
        <v>1033</v>
      </c>
      <c r="G7416" s="6" t="s">
        <v>88</v>
      </c>
      <c r="H7416" t="s">
        <v>85</v>
      </c>
      <c r="I7416" t="s">
        <v>21</v>
      </c>
      <c r="J7416" t="s">
        <v>73</v>
      </c>
      <c r="K7416">
        <v>98</v>
      </c>
      <c r="L7416">
        <v>14</v>
      </c>
      <c r="M7416" t="s">
        <v>208</v>
      </c>
      <c r="N7416">
        <v>14</v>
      </c>
      <c r="P7416" cm="1">
        <f t="array" ref="P7416">IF(Q7416&gt;0,INDEX(Q7416:Q19550,MATCH(TRUE,INDEX(Q7416:Q19550="",,),0)-1),"")</f>
        <v>5</v>
      </c>
      <c r="Q7416">
        <f t="shared" si="170"/>
        <v>3</v>
      </c>
      <c r="R7416">
        <f>IF(P7416="","",0)</f>
        <v>0</v>
      </c>
    </row>
    <row r="7417" spans="1:18" x14ac:dyDescent="0.3">
      <c r="A7417" t="s">
        <v>946</v>
      </c>
      <c r="B7417" s="1">
        <v>38705</v>
      </c>
      <c r="C7417" t="s">
        <v>82</v>
      </c>
      <c r="D7417" t="s">
        <v>1032</v>
      </c>
      <c r="E7417" t="s">
        <v>1033</v>
      </c>
      <c r="G7417" s="6" t="s">
        <v>88</v>
      </c>
      <c r="H7417" t="s">
        <v>96</v>
      </c>
      <c r="I7417" t="s">
        <v>21</v>
      </c>
      <c r="J7417" t="s">
        <v>73</v>
      </c>
      <c r="K7417">
        <v>20</v>
      </c>
      <c r="L7417">
        <v>7</v>
      </c>
      <c r="M7417" t="s">
        <v>208</v>
      </c>
      <c r="N7417">
        <v>7</v>
      </c>
      <c r="P7417" cm="1">
        <f t="array" ref="P7417">IF(Q7417&gt;0,INDEX(Q7417:Q19551,MATCH(TRUE,INDEX(Q7417:Q19551="",,),0)-1),"")</f>
        <v>5</v>
      </c>
      <c r="Q7417">
        <f t="shared" si="170"/>
        <v>3</v>
      </c>
      <c r="R7417">
        <f>IF(P7417="","",0)</f>
        <v>0</v>
      </c>
    </row>
    <row r="7418" spans="1:18" x14ac:dyDescent="0.3">
      <c r="A7418" t="s">
        <v>946</v>
      </c>
      <c r="B7418" s="1">
        <v>38705</v>
      </c>
      <c r="C7418" t="s">
        <v>82</v>
      </c>
      <c r="D7418" t="s">
        <v>1032</v>
      </c>
      <c r="E7418" t="s">
        <v>1033</v>
      </c>
      <c r="G7418" s="6" t="s">
        <v>88</v>
      </c>
      <c r="H7418" t="s">
        <v>20</v>
      </c>
      <c r="I7418" t="s">
        <v>21</v>
      </c>
      <c r="J7418" t="s">
        <v>73</v>
      </c>
      <c r="K7418">
        <v>90</v>
      </c>
      <c r="L7418">
        <v>9.1199999999999992</v>
      </c>
      <c r="M7418" t="s">
        <v>208</v>
      </c>
      <c r="N7418">
        <v>9.1199999999999992</v>
      </c>
      <c r="P7418" cm="1">
        <f t="array" ref="P7418">IF(Q7418&gt;0,INDEX(Q7418:Q19552,MATCH(TRUE,INDEX(Q7418:Q19552="",,),0)-1),"")</f>
        <v>5</v>
      </c>
      <c r="Q7418">
        <f t="shared" si="170"/>
        <v>3</v>
      </c>
      <c r="R7418">
        <f>IF(P7418="","",0)</f>
        <v>0</v>
      </c>
    </row>
    <row r="7419" spans="1:18" x14ac:dyDescent="0.3">
      <c r="A7419" t="s">
        <v>946</v>
      </c>
      <c r="B7419" s="1">
        <v>38705</v>
      </c>
      <c r="C7419" t="s">
        <v>82</v>
      </c>
      <c r="D7419" t="s">
        <v>1032</v>
      </c>
      <c r="E7419" t="s">
        <v>1033</v>
      </c>
      <c r="G7419" t="s">
        <v>19</v>
      </c>
      <c r="H7419" t="s">
        <v>20</v>
      </c>
      <c r="I7419" t="s">
        <v>45</v>
      </c>
      <c r="J7419" t="s">
        <v>93</v>
      </c>
      <c r="K7419">
        <v>88</v>
      </c>
      <c r="L7419">
        <v>165</v>
      </c>
      <c r="M7419" t="s">
        <v>999</v>
      </c>
      <c r="N7419">
        <v>175</v>
      </c>
      <c r="P7419" cm="1">
        <f t="array" ref="P7419">IF(Q7419&gt;0,INDEX(Q7419:Q19553,MATCH(TRUE,INDEX(Q7419:Q19553="",,),0)-1),"")</f>
        <v>5</v>
      </c>
      <c r="Q7419">
        <f t="shared" si="170"/>
        <v>4</v>
      </c>
      <c r="R7419">
        <f>IF(P7419="","",0)</f>
        <v>0</v>
      </c>
    </row>
    <row r="7420" spans="1:18" x14ac:dyDescent="0.3">
      <c r="A7420" t="s">
        <v>946</v>
      </c>
      <c r="B7420" s="1">
        <v>38705</v>
      </c>
      <c r="C7420" t="s">
        <v>82</v>
      </c>
      <c r="D7420" t="s">
        <v>1032</v>
      </c>
      <c r="E7420" t="s">
        <v>1033</v>
      </c>
      <c r="G7420" t="s">
        <v>19</v>
      </c>
      <c r="H7420" t="s">
        <v>36</v>
      </c>
      <c r="I7420" t="s">
        <v>21</v>
      </c>
      <c r="J7420" t="s">
        <v>73</v>
      </c>
      <c r="K7420">
        <v>330</v>
      </c>
      <c r="L7420">
        <v>19.600000000000001</v>
      </c>
      <c r="M7420" t="s">
        <v>999</v>
      </c>
      <c r="N7420">
        <v>30</v>
      </c>
      <c r="P7420" cm="1">
        <f t="array" ref="P7420">IF(Q7420&gt;0,INDEX(Q7420:Q19554,MATCH(TRUE,INDEX(Q7420:Q19554="",,),0)-1),"")</f>
        <v>5</v>
      </c>
      <c r="Q7420">
        <f t="shared" si="170"/>
        <v>4</v>
      </c>
      <c r="R7420">
        <f>IF(P7420="","",0)</f>
        <v>0</v>
      </c>
    </row>
    <row r="7421" spans="1:18" x14ac:dyDescent="0.3">
      <c r="A7421" t="s">
        <v>946</v>
      </c>
      <c r="B7421" s="1">
        <v>38705</v>
      </c>
      <c r="C7421" t="s">
        <v>82</v>
      </c>
      <c r="D7421" t="s">
        <v>1032</v>
      </c>
      <c r="E7421" t="s">
        <v>1033</v>
      </c>
      <c r="G7421" s="6" t="s">
        <v>88</v>
      </c>
      <c r="H7421" t="s">
        <v>85</v>
      </c>
      <c r="I7421" t="s">
        <v>21</v>
      </c>
      <c r="J7421" t="s">
        <v>73</v>
      </c>
      <c r="K7421">
        <v>98</v>
      </c>
      <c r="L7421">
        <v>14</v>
      </c>
      <c r="M7421" t="s">
        <v>999</v>
      </c>
      <c r="N7421">
        <v>14</v>
      </c>
      <c r="P7421" cm="1">
        <f t="array" ref="P7421">IF(Q7421&gt;0,INDEX(Q7421:Q19555,MATCH(TRUE,INDEX(Q7421:Q19555="",,),0)-1),"")</f>
        <v>5</v>
      </c>
      <c r="Q7421">
        <f t="shared" si="170"/>
        <v>4</v>
      </c>
      <c r="R7421">
        <f>IF(P7421="","",0)</f>
        <v>0</v>
      </c>
    </row>
    <row r="7422" spans="1:18" x14ac:dyDescent="0.3">
      <c r="A7422" t="s">
        <v>946</v>
      </c>
      <c r="B7422" s="1">
        <v>38705</v>
      </c>
      <c r="C7422" t="s">
        <v>82</v>
      </c>
      <c r="D7422" t="s">
        <v>1032</v>
      </c>
      <c r="E7422" t="s">
        <v>1033</v>
      </c>
      <c r="G7422" s="6" t="s">
        <v>88</v>
      </c>
      <c r="H7422" t="s">
        <v>96</v>
      </c>
      <c r="I7422" t="s">
        <v>21</v>
      </c>
      <c r="J7422" t="s">
        <v>73</v>
      </c>
      <c r="K7422">
        <v>20</v>
      </c>
      <c r="L7422">
        <v>7</v>
      </c>
      <c r="M7422" t="s">
        <v>999</v>
      </c>
      <c r="N7422">
        <v>7</v>
      </c>
      <c r="P7422" cm="1">
        <f t="array" ref="P7422">IF(Q7422&gt;0,INDEX(Q7422:Q19556,MATCH(TRUE,INDEX(Q7422:Q19556="",,),0)-1),"")</f>
        <v>5</v>
      </c>
      <c r="Q7422">
        <f t="shared" si="170"/>
        <v>4</v>
      </c>
      <c r="R7422">
        <f>IF(P7422="","",0)</f>
        <v>0</v>
      </c>
    </row>
    <row r="7423" spans="1:18" x14ac:dyDescent="0.3">
      <c r="A7423" t="s">
        <v>946</v>
      </c>
      <c r="B7423" s="1">
        <v>38705</v>
      </c>
      <c r="C7423" t="s">
        <v>82</v>
      </c>
      <c r="D7423" t="s">
        <v>1032</v>
      </c>
      <c r="E7423" t="s">
        <v>1033</v>
      </c>
      <c r="G7423" s="6" t="s">
        <v>88</v>
      </c>
      <c r="H7423" t="s">
        <v>20</v>
      </c>
      <c r="I7423" t="s">
        <v>21</v>
      </c>
      <c r="J7423" t="s">
        <v>73</v>
      </c>
      <c r="K7423">
        <v>90</v>
      </c>
      <c r="L7423">
        <v>9.1199999999999992</v>
      </c>
      <c r="M7423" t="s">
        <v>999</v>
      </c>
      <c r="N7423">
        <v>9.1199999999999992</v>
      </c>
      <c r="P7423" cm="1">
        <f t="array" ref="P7423">IF(Q7423&gt;0,INDEX(Q7423:Q19557,MATCH(TRUE,INDEX(Q7423:Q19557="",,),0)-1),"")</f>
        <v>5</v>
      </c>
      <c r="Q7423">
        <f t="shared" si="170"/>
        <v>4</v>
      </c>
      <c r="R7423">
        <f>IF(P7423="","",0)</f>
        <v>0</v>
      </c>
    </row>
    <row r="7424" spans="1:18" x14ac:dyDescent="0.3">
      <c r="A7424" t="s">
        <v>946</v>
      </c>
      <c r="B7424" s="1">
        <v>38705</v>
      </c>
      <c r="C7424" t="s">
        <v>82</v>
      </c>
      <c r="D7424" t="s">
        <v>1032</v>
      </c>
      <c r="E7424" t="s">
        <v>1033</v>
      </c>
      <c r="G7424" t="s">
        <v>19</v>
      </c>
      <c r="H7424" t="s">
        <v>20</v>
      </c>
      <c r="I7424" t="s">
        <v>45</v>
      </c>
      <c r="J7424" t="s">
        <v>93</v>
      </c>
      <c r="K7424">
        <v>88</v>
      </c>
      <c r="L7424">
        <v>165</v>
      </c>
      <c r="M7424" t="s">
        <v>982</v>
      </c>
      <c r="N7424">
        <v>168.52</v>
      </c>
      <c r="P7424" cm="1">
        <f t="array" ref="P7424">IF(Q7424&gt;0,INDEX(Q7424:Q19558,MATCH(TRUE,INDEX(Q7424:Q19558="",,),0)-1),"")</f>
        <v>5</v>
      </c>
      <c r="Q7424">
        <f t="shared" si="170"/>
        <v>5</v>
      </c>
      <c r="R7424">
        <f>IF(P7424="","",0)</f>
        <v>0</v>
      </c>
    </row>
    <row r="7425" spans="1:18" x14ac:dyDescent="0.3">
      <c r="A7425" t="s">
        <v>946</v>
      </c>
      <c r="B7425" s="1">
        <v>38705</v>
      </c>
      <c r="C7425" t="s">
        <v>82</v>
      </c>
      <c r="D7425" t="s">
        <v>1032</v>
      </c>
      <c r="E7425" t="s">
        <v>1033</v>
      </c>
      <c r="G7425" t="s">
        <v>19</v>
      </c>
      <c r="H7425" t="s">
        <v>36</v>
      </c>
      <c r="I7425" t="s">
        <v>21</v>
      </c>
      <c r="J7425" t="s">
        <v>73</v>
      </c>
      <c r="K7425">
        <v>330</v>
      </c>
      <c r="L7425">
        <v>19.600000000000001</v>
      </c>
      <c r="M7425" t="s">
        <v>982</v>
      </c>
      <c r="N7425">
        <v>23.75</v>
      </c>
      <c r="P7425" cm="1">
        <f t="array" ref="P7425">IF(Q7425&gt;0,INDEX(Q7425:Q19559,MATCH(TRUE,INDEX(Q7425:Q19559="",,),0)-1),"")</f>
        <v>5</v>
      </c>
      <c r="Q7425">
        <f t="shared" si="170"/>
        <v>5</v>
      </c>
      <c r="R7425">
        <f>IF(P7425="","",0)</f>
        <v>0</v>
      </c>
    </row>
    <row r="7426" spans="1:18" x14ac:dyDescent="0.3">
      <c r="A7426" t="s">
        <v>946</v>
      </c>
      <c r="B7426" s="1">
        <v>38705</v>
      </c>
      <c r="C7426" t="s">
        <v>82</v>
      </c>
      <c r="D7426" t="s">
        <v>1032</v>
      </c>
      <c r="E7426" t="s">
        <v>1033</v>
      </c>
      <c r="G7426" s="6" t="s">
        <v>88</v>
      </c>
      <c r="H7426" t="s">
        <v>85</v>
      </c>
      <c r="I7426" t="s">
        <v>21</v>
      </c>
      <c r="J7426" t="s">
        <v>73</v>
      </c>
      <c r="K7426">
        <v>98</v>
      </c>
      <c r="L7426">
        <v>14</v>
      </c>
      <c r="M7426" t="s">
        <v>982</v>
      </c>
      <c r="N7426">
        <v>14</v>
      </c>
      <c r="P7426" cm="1">
        <f t="array" ref="P7426">IF(Q7426&gt;0,INDEX(Q7426:Q19560,MATCH(TRUE,INDEX(Q7426:Q19560="",,),0)-1),"")</f>
        <v>5</v>
      </c>
      <c r="Q7426">
        <f t="shared" si="170"/>
        <v>5</v>
      </c>
      <c r="R7426">
        <f>IF(P7426="","",0)</f>
        <v>0</v>
      </c>
    </row>
    <row r="7427" spans="1:18" x14ac:dyDescent="0.3">
      <c r="A7427" t="s">
        <v>946</v>
      </c>
      <c r="B7427" s="1">
        <v>38705</v>
      </c>
      <c r="C7427" t="s">
        <v>82</v>
      </c>
      <c r="D7427" t="s">
        <v>1032</v>
      </c>
      <c r="E7427" t="s">
        <v>1033</v>
      </c>
      <c r="G7427" s="6" t="s">
        <v>88</v>
      </c>
      <c r="H7427" t="s">
        <v>96</v>
      </c>
      <c r="I7427" t="s">
        <v>21</v>
      </c>
      <c r="J7427" t="s">
        <v>73</v>
      </c>
      <c r="K7427">
        <v>20</v>
      </c>
      <c r="L7427">
        <v>7</v>
      </c>
      <c r="M7427" t="s">
        <v>982</v>
      </c>
      <c r="N7427">
        <v>7</v>
      </c>
      <c r="P7427" cm="1">
        <f t="array" ref="P7427">IF(Q7427&gt;0,INDEX(Q7427:Q19561,MATCH(TRUE,INDEX(Q7427:Q19561="",,),0)-1),"")</f>
        <v>5</v>
      </c>
      <c r="Q7427">
        <f t="shared" si="170"/>
        <v>5</v>
      </c>
      <c r="R7427">
        <f>IF(P7427="","",0)</f>
        <v>0</v>
      </c>
    </row>
    <row r="7428" spans="1:18" x14ac:dyDescent="0.3">
      <c r="A7428" t="s">
        <v>946</v>
      </c>
      <c r="B7428" s="1">
        <v>38705</v>
      </c>
      <c r="C7428" t="s">
        <v>82</v>
      </c>
      <c r="D7428" t="s">
        <v>1032</v>
      </c>
      <c r="E7428" t="s">
        <v>1033</v>
      </c>
      <c r="G7428" s="6" t="s">
        <v>88</v>
      </c>
      <c r="H7428" t="s">
        <v>20</v>
      </c>
      <c r="I7428" t="s">
        <v>21</v>
      </c>
      <c r="J7428" t="s">
        <v>73</v>
      </c>
      <c r="K7428">
        <v>90</v>
      </c>
      <c r="L7428">
        <v>9.1199999999999992</v>
      </c>
      <c r="M7428" t="s">
        <v>982</v>
      </c>
      <c r="N7428">
        <v>9.1199999999999992</v>
      </c>
      <c r="P7428" cm="1">
        <f t="array" ref="P7428">IF(Q7428&gt;0,INDEX(Q7428:Q19562,MATCH(TRUE,INDEX(Q7428:Q19562="",,),0)-1),"")</f>
        <v>5</v>
      </c>
      <c r="Q7428">
        <f t="shared" si="170"/>
        <v>5</v>
      </c>
      <c r="R7428">
        <f>IF(P7428="","",0)</f>
        <v>0</v>
      </c>
    </row>
    <row r="7429" spans="1:18" x14ac:dyDescent="0.3">
      <c r="P7429" t="str" cm="1">
        <f t="array" ref="P7429">IF(Q7429&gt;0,INDEX(Q7429:Q19563,MATCH(TRUE,INDEX(Q7429:Q19563="",,),0)-1),"")</f>
        <v/>
      </c>
      <c r="R7429" t="str">
        <f>IF(P7429="","",0)</f>
        <v/>
      </c>
    </row>
    <row r="7430" spans="1:18" x14ac:dyDescent="0.3">
      <c r="A7430" t="s">
        <v>946</v>
      </c>
      <c r="B7430" s="1">
        <v>38705</v>
      </c>
      <c r="C7430" t="s">
        <v>82</v>
      </c>
      <c r="D7430" t="s">
        <v>1034</v>
      </c>
      <c r="E7430" t="s">
        <v>1035</v>
      </c>
      <c r="G7430" t="s">
        <v>19</v>
      </c>
      <c r="H7430" t="s">
        <v>102</v>
      </c>
      <c r="I7430" t="s">
        <v>45</v>
      </c>
      <c r="J7430" t="s">
        <v>93</v>
      </c>
      <c r="K7430">
        <v>52</v>
      </c>
      <c r="L7430">
        <v>300</v>
      </c>
      <c r="M7430" t="s">
        <v>208</v>
      </c>
      <c r="N7430">
        <v>400</v>
      </c>
      <c r="O7430" t="s">
        <v>24</v>
      </c>
      <c r="P7430" cm="1">
        <f t="array" ref="P7430">IF(Q7430&gt;0,INDEX(Q7430:Q19564,MATCH(TRUE,INDEX(Q7430:Q19564="",,),0)-1),"")</f>
        <v>5</v>
      </c>
      <c r="Q7430">
        <f>INT((ROW()-7430)/7)+1</f>
        <v>1</v>
      </c>
      <c r="R7430">
        <f>IF(P7430="","",0)</f>
        <v>0</v>
      </c>
    </row>
    <row r="7431" spans="1:18" x14ac:dyDescent="0.3">
      <c r="A7431" t="s">
        <v>946</v>
      </c>
      <c r="B7431" s="1">
        <v>38705</v>
      </c>
      <c r="C7431" t="s">
        <v>82</v>
      </c>
      <c r="D7431" t="s">
        <v>1034</v>
      </c>
      <c r="E7431" t="s">
        <v>1035</v>
      </c>
      <c r="G7431" t="s">
        <v>19</v>
      </c>
      <c r="H7431" t="s">
        <v>87</v>
      </c>
      <c r="I7431" t="s">
        <v>45</v>
      </c>
      <c r="J7431" t="s">
        <v>93</v>
      </c>
      <c r="K7431">
        <v>149</v>
      </c>
      <c r="L7431">
        <v>75</v>
      </c>
      <c r="M7431" t="s">
        <v>208</v>
      </c>
      <c r="N7431">
        <v>100</v>
      </c>
      <c r="O7431" t="s">
        <v>24</v>
      </c>
      <c r="P7431" cm="1">
        <f t="array" ref="P7431">IF(Q7431&gt;0,INDEX(Q7431:Q19565,MATCH(TRUE,INDEX(Q7431:Q19565="",,),0)-1),"")</f>
        <v>5</v>
      </c>
      <c r="Q7431">
        <f t="shared" ref="Q7431:Q7464" si="171">INT((ROW()-7430)/7)+1</f>
        <v>1</v>
      </c>
      <c r="R7431">
        <f>IF(P7431="","",0)</f>
        <v>0</v>
      </c>
    </row>
    <row r="7432" spans="1:18" x14ac:dyDescent="0.3">
      <c r="A7432" t="s">
        <v>946</v>
      </c>
      <c r="B7432" s="1">
        <v>38705</v>
      </c>
      <c r="C7432" t="s">
        <v>82</v>
      </c>
      <c r="D7432" t="s">
        <v>1034</v>
      </c>
      <c r="E7432" t="s">
        <v>1035</v>
      </c>
      <c r="G7432" t="s">
        <v>19</v>
      </c>
      <c r="H7432" t="s">
        <v>72</v>
      </c>
      <c r="I7432" t="s">
        <v>45</v>
      </c>
      <c r="J7432" t="s">
        <v>93</v>
      </c>
      <c r="K7432">
        <v>39</v>
      </c>
      <c r="L7432">
        <v>240</v>
      </c>
      <c r="M7432" t="s">
        <v>208</v>
      </c>
      <c r="N7432">
        <v>280</v>
      </c>
      <c r="O7432" t="s">
        <v>24</v>
      </c>
      <c r="P7432" cm="1">
        <f t="array" ref="P7432">IF(Q7432&gt;0,INDEX(Q7432:Q19566,MATCH(TRUE,INDEX(Q7432:Q19566="",,),0)-1),"")</f>
        <v>5</v>
      </c>
      <c r="Q7432">
        <f t="shared" si="171"/>
        <v>1</v>
      </c>
      <c r="R7432">
        <f>IF(P7432="","",0)</f>
        <v>0</v>
      </c>
    </row>
    <row r="7433" spans="1:18" x14ac:dyDescent="0.3">
      <c r="A7433" t="s">
        <v>946</v>
      </c>
      <c r="B7433" s="1">
        <v>38705</v>
      </c>
      <c r="C7433" t="s">
        <v>82</v>
      </c>
      <c r="D7433" t="s">
        <v>1034</v>
      </c>
      <c r="E7433" t="s">
        <v>1035</v>
      </c>
      <c r="G7433" t="s">
        <v>19</v>
      </c>
      <c r="H7433" t="s">
        <v>87</v>
      </c>
      <c r="I7433" t="s">
        <v>21</v>
      </c>
      <c r="J7433" t="s">
        <v>73</v>
      </c>
      <c r="K7433">
        <v>1041</v>
      </c>
      <c r="L7433">
        <v>23.45</v>
      </c>
      <c r="M7433" t="s">
        <v>208</v>
      </c>
      <c r="N7433">
        <v>34.29</v>
      </c>
      <c r="O7433" t="s">
        <v>24</v>
      </c>
      <c r="P7433" cm="1">
        <f t="array" ref="P7433">IF(Q7433&gt;0,INDEX(Q7433:Q19567,MATCH(TRUE,INDEX(Q7433:Q19567="",,),0)-1),"")</f>
        <v>5</v>
      </c>
      <c r="Q7433">
        <f t="shared" si="171"/>
        <v>1</v>
      </c>
      <c r="R7433">
        <f>IF(P7433="","",0)</f>
        <v>0</v>
      </c>
    </row>
    <row r="7434" spans="1:18" x14ac:dyDescent="0.3">
      <c r="A7434" t="s">
        <v>946</v>
      </c>
      <c r="B7434" s="1">
        <v>38705</v>
      </c>
      <c r="C7434" t="s">
        <v>82</v>
      </c>
      <c r="D7434" t="s">
        <v>1034</v>
      </c>
      <c r="E7434" t="s">
        <v>1035</v>
      </c>
      <c r="G7434" s="6" t="s">
        <v>88</v>
      </c>
      <c r="H7434" t="s">
        <v>102</v>
      </c>
      <c r="I7434" t="s">
        <v>21</v>
      </c>
      <c r="J7434" t="s">
        <v>73</v>
      </c>
      <c r="K7434">
        <v>117</v>
      </c>
      <c r="L7434">
        <v>7.75</v>
      </c>
      <c r="M7434" t="s">
        <v>208</v>
      </c>
      <c r="N7434">
        <v>7.75</v>
      </c>
      <c r="O7434" t="s">
        <v>24</v>
      </c>
      <c r="P7434" cm="1">
        <f t="array" ref="P7434">IF(Q7434&gt;0,INDEX(Q7434:Q19568,MATCH(TRUE,INDEX(Q7434:Q19568="",,),0)-1),"")</f>
        <v>5</v>
      </c>
      <c r="Q7434">
        <f t="shared" si="171"/>
        <v>1</v>
      </c>
      <c r="R7434">
        <f>IF(P7434="","",0)</f>
        <v>0</v>
      </c>
    </row>
    <row r="7435" spans="1:18" x14ac:dyDescent="0.3">
      <c r="A7435" t="s">
        <v>946</v>
      </c>
      <c r="B7435" s="1">
        <v>38705</v>
      </c>
      <c r="C7435" t="s">
        <v>82</v>
      </c>
      <c r="D7435" t="s">
        <v>1034</v>
      </c>
      <c r="E7435" t="s">
        <v>1035</v>
      </c>
      <c r="G7435" s="6" t="s">
        <v>88</v>
      </c>
      <c r="H7435" t="s">
        <v>229</v>
      </c>
      <c r="I7435" t="s">
        <v>21</v>
      </c>
      <c r="J7435" t="s">
        <v>73</v>
      </c>
      <c r="K7435">
        <v>38</v>
      </c>
      <c r="L7435">
        <v>2.2999999999999998</v>
      </c>
      <c r="M7435" t="s">
        <v>208</v>
      </c>
      <c r="N7435">
        <v>2.2999999999999998</v>
      </c>
      <c r="O7435" t="s">
        <v>24</v>
      </c>
      <c r="P7435" cm="1">
        <f t="array" ref="P7435">IF(Q7435&gt;0,INDEX(Q7435:Q19569,MATCH(TRUE,INDEX(Q7435:Q19569="",,),0)-1),"")</f>
        <v>5</v>
      </c>
      <c r="Q7435">
        <f t="shared" si="171"/>
        <v>1</v>
      </c>
      <c r="R7435">
        <f>IF(P7435="","",0)</f>
        <v>0</v>
      </c>
    </row>
    <row r="7436" spans="1:18" x14ac:dyDescent="0.3">
      <c r="A7436" t="s">
        <v>946</v>
      </c>
      <c r="B7436" s="1">
        <v>38705</v>
      </c>
      <c r="C7436" t="s">
        <v>82</v>
      </c>
      <c r="D7436" t="s">
        <v>1034</v>
      </c>
      <c r="E7436" t="s">
        <v>1035</v>
      </c>
      <c r="G7436" s="6" t="s">
        <v>88</v>
      </c>
      <c r="H7436" t="s">
        <v>72</v>
      </c>
      <c r="I7436" t="s">
        <v>21</v>
      </c>
      <c r="J7436" t="s">
        <v>73</v>
      </c>
      <c r="K7436">
        <v>253</v>
      </c>
      <c r="L7436">
        <v>8.35</v>
      </c>
      <c r="M7436" t="s">
        <v>208</v>
      </c>
      <c r="N7436">
        <v>8.35</v>
      </c>
      <c r="O7436" t="s">
        <v>24</v>
      </c>
      <c r="P7436" cm="1">
        <f t="array" ref="P7436">IF(Q7436&gt;0,INDEX(Q7436:Q19570,MATCH(TRUE,INDEX(Q7436:Q19570="",,),0)-1),"")</f>
        <v>5</v>
      </c>
      <c r="Q7436">
        <f t="shared" si="171"/>
        <v>1</v>
      </c>
      <c r="R7436">
        <f>IF(P7436="","",0)</f>
        <v>0</v>
      </c>
    </row>
    <row r="7437" spans="1:18" x14ac:dyDescent="0.3">
      <c r="A7437" t="s">
        <v>946</v>
      </c>
      <c r="B7437" s="1">
        <v>38705</v>
      </c>
      <c r="C7437" t="s">
        <v>82</v>
      </c>
      <c r="D7437" t="s">
        <v>1034</v>
      </c>
      <c r="E7437" t="s">
        <v>1035</v>
      </c>
      <c r="G7437" t="s">
        <v>19</v>
      </c>
      <c r="H7437" t="s">
        <v>102</v>
      </c>
      <c r="I7437" t="s">
        <v>45</v>
      </c>
      <c r="J7437" t="s">
        <v>93</v>
      </c>
      <c r="K7437">
        <v>52</v>
      </c>
      <c r="L7437">
        <v>300</v>
      </c>
      <c r="M7437" t="s">
        <v>173</v>
      </c>
      <c r="N7437">
        <v>300</v>
      </c>
      <c r="P7437" cm="1">
        <f t="array" ref="P7437">IF(Q7437&gt;0,INDEX(Q7437:Q19571,MATCH(TRUE,INDEX(Q7437:Q19571="",,),0)-1),"")</f>
        <v>5</v>
      </c>
      <c r="Q7437">
        <f t="shared" si="171"/>
        <v>2</v>
      </c>
      <c r="R7437">
        <f>IF(P7437="","",0)</f>
        <v>0</v>
      </c>
    </row>
    <row r="7438" spans="1:18" x14ac:dyDescent="0.3">
      <c r="A7438" t="s">
        <v>946</v>
      </c>
      <c r="B7438" s="1">
        <v>38705</v>
      </c>
      <c r="C7438" t="s">
        <v>82</v>
      </c>
      <c r="D7438" t="s">
        <v>1034</v>
      </c>
      <c r="E7438" t="s">
        <v>1035</v>
      </c>
      <c r="G7438" t="s">
        <v>19</v>
      </c>
      <c r="H7438" t="s">
        <v>87</v>
      </c>
      <c r="I7438" t="s">
        <v>45</v>
      </c>
      <c r="J7438" t="s">
        <v>93</v>
      </c>
      <c r="K7438">
        <v>149</v>
      </c>
      <c r="L7438">
        <v>75</v>
      </c>
      <c r="M7438" t="s">
        <v>173</v>
      </c>
      <c r="N7438">
        <v>80</v>
      </c>
      <c r="P7438" cm="1">
        <f t="array" ref="P7438">IF(Q7438&gt;0,INDEX(Q7438:Q19572,MATCH(TRUE,INDEX(Q7438:Q19572="",,),0)-1),"")</f>
        <v>5</v>
      </c>
      <c r="Q7438">
        <f t="shared" si="171"/>
        <v>2</v>
      </c>
      <c r="R7438">
        <f>IF(P7438="","",0)</f>
        <v>0</v>
      </c>
    </row>
    <row r="7439" spans="1:18" x14ac:dyDescent="0.3">
      <c r="A7439" t="s">
        <v>946</v>
      </c>
      <c r="B7439" s="1">
        <v>38705</v>
      </c>
      <c r="C7439" t="s">
        <v>82</v>
      </c>
      <c r="D7439" t="s">
        <v>1034</v>
      </c>
      <c r="E7439" t="s">
        <v>1035</v>
      </c>
      <c r="G7439" t="s">
        <v>19</v>
      </c>
      <c r="H7439" t="s">
        <v>72</v>
      </c>
      <c r="I7439" t="s">
        <v>45</v>
      </c>
      <c r="J7439" t="s">
        <v>93</v>
      </c>
      <c r="K7439">
        <v>39</v>
      </c>
      <c r="L7439">
        <v>240</v>
      </c>
      <c r="M7439" t="s">
        <v>173</v>
      </c>
      <c r="N7439">
        <v>240</v>
      </c>
      <c r="P7439" cm="1">
        <f t="array" ref="P7439">IF(Q7439&gt;0,INDEX(Q7439:Q19573,MATCH(TRUE,INDEX(Q7439:Q19573="",,),0)-1),"")</f>
        <v>5</v>
      </c>
      <c r="Q7439">
        <f t="shared" si="171"/>
        <v>2</v>
      </c>
      <c r="R7439">
        <f>IF(P7439="","",0)</f>
        <v>0</v>
      </c>
    </row>
    <row r="7440" spans="1:18" x14ac:dyDescent="0.3">
      <c r="A7440" t="s">
        <v>946</v>
      </c>
      <c r="B7440" s="1">
        <v>38705</v>
      </c>
      <c r="C7440" t="s">
        <v>82</v>
      </c>
      <c r="D7440" t="s">
        <v>1034</v>
      </c>
      <c r="E7440" t="s">
        <v>1035</v>
      </c>
      <c r="G7440" t="s">
        <v>19</v>
      </c>
      <c r="H7440" t="s">
        <v>87</v>
      </c>
      <c r="I7440" t="s">
        <v>21</v>
      </c>
      <c r="J7440" t="s">
        <v>73</v>
      </c>
      <c r="K7440">
        <v>1041</v>
      </c>
      <c r="L7440">
        <v>23.45</v>
      </c>
      <c r="M7440" t="s">
        <v>173</v>
      </c>
      <c r="N7440">
        <v>31.45</v>
      </c>
      <c r="P7440" cm="1">
        <f t="array" ref="P7440">IF(Q7440&gt;0,INDEX(Q7440:Q19574,MATCH(TRUE,INDEX(Q7440:Q19574="",,),0)-1),"")</f>
        <v>5</v>
      </c>
      <c r="Q7440">
        <f t="shared" si="171"/>
        <v>2</v>
      </c>
      <c r="R7440">
        <f>IF(P7440="","",0)</f>
        <v>0</v>
      </c>
    </row>
    <row r="7441" spans="1:18" x14ac:dyDescent="0.3">
      <c r="A7441" t="s">
        <v>946</v>
      </c>
      <c r="B7441" s="1">
        <v>38705</v>
      </c>
      <c r="C7441" t="s">
        <v>82</v>
      </c>
      <c r="D7441" t="s">
        <v>1034</v>
      </c>
      <c r="E7441" t="s">
        <v>1035</v>
      </c>
      <c r="G7441" s="6" t="s">
        <v>88</v>
      </c>
      <c r="H7441" t="s">
        <v>102</v>
      </c>
      <c r="I7441" t="s">
        <v>21</v>
      </c>
      <c r="J7441" t="s">
        <v>73</v>
      </c>
      <c r="K7441">
        <v>117</v>
      </c>
      <c r="L7441">
        <v>7.75</v>
      </c>
      <c r="M7441" t="s">
        <v>173</v>
      </c>
      <c r="N7441">
        <v>7.75</v>
      </c>
      <c r="P7441" cm="1">
        <f t="array" ref="P7441">IF(Q7441&gt;0,INDEX(Q7441:Q19575,MATCH(TRUE,INDEX(Q7441:Q19575="",,),0)-1),"")</f>
        <v>5</v>
      </c>
      <c r="Q7441">
        <f t="shared" si="171"/>
        <v>2</v>
      </c>
      <c r="R7441">
        <f>IF(P7441="","",0)</f>
        <v>0</v>
      </c>
    </row>
    <row r="7442" spans="1:18" x14ac:dyDescent="0.3">
      <c r="A7442" t="s">
        <v>946</v>
      </c>
      <c r="B7442" s="1">
        <v>38705</v>
      </c>
      <c r="C7442" t="s">
        <v>82</v>
      </c>
      <c r="D7442" t="s">
        <v>1034</v>
      </c>
      <c r="E7442" t="s">
        <v>1035</v>
      </c>
      <c r="G7442" s="6" t="s">
        <v>88</v>
      </c>
      <c r="H7442" t="s">
        <v>229</v>
      </c>
      <c r="I7442" t="s">
        <v>21</v>
      </c>
      <c r="J7442" t="s">
        <v>73</v>
      </c>
      <c r="K7442">
        <v>38</v>
      </c>
      <c r="L7442">
        <v>2.2999999999999998</v>
      </c>
      <c r="M7442" t="s">
        <v>173</v>
      </c>
      <c r="N7442">
        <v>2.2999999999999998</v>
      </c>
      <c r="P7442" cm="1">
        <f t="array" ref="P7442">IF(Q7442&gt;0,INDEX(Q7442:Q19576,MATCH(TRUE,INDEX(Q7442:Q19576="",,),0)-1),"")</f>
        <v>5</v>
      </c>
      <c r="Q7442">
        <f t="shared" si="171"/>
        <v>2</v>
      </c>
      <c r="R7442">
        <f>IF(P7442="","",0)</f>
        <v>0</v>
      </c>
    </row>
    <row r="7443" spans="1:18" x14ac:dyDescent="0.3">
      <c r="A7443" t="s">
        <v>946</v>
      </c>
      <c r="B7443" s="1">
        <v>38705</v>
      </c>
      <c r="C7443" t="s">
        <v>82</v>
      </c>
      <c r="D7443" t="s">
        <v>1034</v>
      </c>
      <c r="E7443" t="s">
        <v>1035</v>
      </c>
      <c r="G7443" s="6" t="s">
        <v>88</v>
      </c>
      <c r="H7443" t="s">
        <v>72</v>
      </c>
      <c r="I7443" t="s">
        <v>21</v>
      </c>
      <c r="J7443" t="s">
        <v>73</v>
      </c>
      <c r="K7443">
        <v>253</v>
      </c>
      <c r="L7443">
        <v>8.35</v>
      </c>
      <c r="M7443" t="s">
        <v>173</v>
      </c>
      <c r="N7443">
        <v>8.35</v>
      </c>
      <c r="P7443" cm="1">
        <f t="array" ref="P7443">IF(Q7443&gt;0,INDEX(Q7443:Q19577,MATCH(TRUE,INDEX(Q7443:Q19577="",,),0)-1),"")</f>
        <v>5</v>
      </c>
      <c r="Q7443">
        <f t="shared" si="171"/>
        <v>2</v>
      </c>
      <c r="R7443">
        <f>IF(P7443="","",0)</f>
        <v>0</v>
      </c>
    </row>
    <row r="7444" spans="1:18" x14ac:dyDescent="0.3">
      <c r="A7444" t="s">
        <v>946</v>
      </c>
      <c r="B7444" s="1">
        <v>38705</v>
      </c>
      <c r="C7444" t="s">
        <v>82</v>
      </c>
      <c r="D7444" t="s">
        <v>1034</v>
      </c>
      <c r="E7444" t="s">
        <v>1035</v>
      </c>
      <c r="G7444" t="s">
        <v>19</v>
      </c>
      <c r="H7444" t="s">
        <v>102</v>
      </c>
      <c r="I7444" t="s">
        <v>45</v>
      </c>
      <c r="J7444" t="s">
        <v>93</v>
      </c>
      <c r="K7444">
        <v>52</v>
      </c>
      <c r="L7444">
        <v>300</v>
      </c>
      <c r="M7444" t="s">
        <v>999</v>
      </c>
      <c r="N7444">
        <v>301</v>
      </c>
      <c r="P7444" cm="1">
        <f t="array" ref="P7444">IF(Q7444&gt;0,INDEX(Q7444:Q19578,MATCH(TRUE,INDEX(Q7444:Q19578="",,),0)-1),"")</f>
        <v>5</v>
      </c>
      <c r="Q7444">
        <f t="shared" si="171"/>
        <v>3</v>
      </c>
      <c r="R7444">
        <f>IF(P7444="","",0)</f>
        <v>0</v>
      </c>
    </row>
    <row r="7445" spans="1:18" x14ac:dyDescent="0.3">
      <c r="A7445" t="s">
        <v>946</v>
      </c>
      <c r="B7445" s="1">
        <v>38705</v>
      </c>
      <c r="C7445" t="s">
        <v>82</v>
      </c>
      <c r="D7445" t="s">
        <v>1034</v>
      </c>
      <c r="E7445" t="s">
        <v>1035</v>
      </c>
      <c r="G7445" t="s">
        <v>19</v>
      </c>
      <c r="H7445" t="s">
        <v>87</v>
      </c>
      <c r="I7445" t="s">
        <v>45</v>
      </c>
      <c r="J7445" t="s">
        <v>93</v>
      </c>
      <c r="K7445">
        <v>149</v>
      </c>
      <c r="L7445">
        <v>75</v>
      </c>
      <c r="M7445" t="s">
        <v>999</v>
      </c>
      <c r="N7445">
        <v>100</v>
      </c>
      <c r="P7445" cm="1">
        <f t="array" ref="P7445">IF(Q7445&gt;0,INDEX(Q7445:Q19579,MATCH(TRUE,INDEX(Q7445:Q19579="",,),0)-1),"")</f>
        <v>5</v>
      </c>
      <c r="Q7445">
        <f t="shared" si="171"/>
        <v>3</v>
      </c>
      <c r="R7445">
        <f>IF(P7445="","",0)</f>
        <v>0</v>
      </c>
    </row>
    <row r="7446" spans="1:18" x14ac:dyDescent="0.3">
      <c r="A7446" t="s">
        <v>946</v>
      </c>
      <c r="B7446" s="1">
        <v>38705</v>
      </c>
      <c r="C7446" t="s">
        <v>82</v>
      </c>
      <c r="D7446" t="s">
        <v>1034</v>
      </c>
      <c r="E7446" t="s">
        <v>1035</v>
      </c>
      <c r="G7446" t="s">
        <v>19</v>
      </c>
      <c r="H7446" t="s">
        <v>72</v>
      </c>
      <c r="I7446" t="s">
        <v>45</v>
      </c>
      <c r="J7446" t="s">
        <v>93</v>
      </c>
      <c r="K7446">
        <v>39</v>
      </c>
      <c r="L7446">
        <v>240</v>
      </c>
      <c r="M7446" t="s">
        <v>999</v>
      </c>
      <c r="N7446">
        <v>241</v>
      </c>
      <c r="P7446" cm="1">
        <f t="array" ref="P7446">IF(Q7446&gt;0,INDEX(Q7446:Q19580,MATCH(TRUE,INDEX(Q7446:Q19580="",,),0)-1),"")</f>
        <v>5</v>
      </c>
      <c r="Q7446">
        <f t="shared" si="171"/>
        <v>3</v>
      </c>
      <c r="R7446">
        <f>IF(P7446="","",0)</f>
        <v>0</v>
      </c>
    </row>
    <row r="7447" spans="1:18" x14ac:dyDescent="0.3">
      <c r="A7447" t="s">
        <v>946</v>
      </c>
      <c r="B7447" s="1">
        <v>38705</v>
      </c>
      <c r="C7447" t="s">
        <v>82</v>
      </c>
      <c r="D7447" t="s">
        <v>1034</v>
      </c>
      <c r="E7447" t="s">
        <v>1035</v>
      </c>
      <c r="G7447" t="s">
        <v>19</v>
      </c>
      <c r="H7447" t="s">
        <v>87</v>
      </c>
      <c r="I7447" t="s">
        <v>21</v>
      </c>
      <c r="J7447" t="s">
        <v>73</v>
      </c>
      <c r="K7447">
        <v>1041</v>
      </c>
      <c r="L7447">
        <v>23.45</v>
      </c>
      <c r="M7447" t="s">
        <v>999</v>
      </c>
      <c r="N7447">
        <v>27</v>
      </c>
      <c r="P7447" cm="1">
        <f t="array" ref="P7447">IF(Q7447&gt;0,INDEX(Q7447:Q19581,MATCH(TRUE,INDEX(Q7447:Q19581="",,),0)-1),"")</f>
        <v>5</v>
      </c>
      <c r="Q7447">
        <f t="shared" si="171"/>
        <v>3</v>
      </c>
      <c r="R7447">
        <f>IF(P7447="","",0)</f>
        <v>0</v>
      </c>
    </row>
    <row r="7448" spans="1:18" x14ac:dyDescent="0.3">
      <c r="A7448" t="s">
        <v>946</v>
      </c>
      <c r="B7448" s="1">
        <v>38705</v>
      </c>
      <c r="C7448" t="s">
        <v>82</v>
      </c>
      <c r="D7448" t="s">
        <v>1034</v>
      </c>
      <c r="E7448" t="s">
        <v>1035</v>
      </c>
      <c r="G7448" s="6" t="s">
        <v>88</v>
      </c>
      <c r="H7448" t="s">
        <v>102</v>
      </c>
      <c r="I7448" t="s">
        <v>21</v>
      </c>
      <c r="J7448" t="s">
        <v>73</v>
      </c>
      <c r="K7448">
        <v>117</v>
      </c>
      <c r="L7448">
        <v>7.75</v>
      </c>
      <c r="M7448" t="s">
        <v>999</v>
      </c>
      <c r="N7448">
        <v>7.75</v>
      </c>
      <c r="P7448" cm="1">
        <f t="array" ref="P7448">IF(Q7448&gt;0,INDEX(Q7448:Q19582,MATCH(TRUE,INDEX(Q7448:Q19582="",,),0)-1),"")</f>
        <v>5</v>
      </c>
      <c r="Q7448">
        <f t="shared" si="171"/>
        <v>3</v>
      </c>
      <c r="R7448">
        <f>IF(P7448="","",0)</f>
        <v>0</v>
      </c>
    </row>
    <row r="7449" spans="1:18" x14ac:dyDescent="0.3">
      <c r="A7449" t="s">
        <v>946</v>
      </c>
      <c r="B7449" s="1">
        <v>38705</v>
      </c>
      <c r="C7449" t="s">
        <v>82</v>
      </c>
      <c r="D7449" t="s">
        <v>1034</v>
      </c>
      <c r="E7449" t="s">
        <v>1035</v>
      </c>
      <c r="G7449" s="6" t="s">
        <v>88</v>
      </c>
      <c r="H7449" t="s">
        <v>229</v>
      </c>
      <c r="I7449" t="s">
        <v>21</v>
      </c>
      <c r="J7449" t="s">
        <v>73</v>
      </c>
      <c r="K7449">
        <v>38</v>
      </c>
      <c r="L7449">
        <v>2.2999999999999998</v>
      </c>
      <c r="M7449" t="s">
        <v>999</v>
      </c>
      <c r="N7449">
        <v>2.2999999999999998</v>
      </c>
      <c r="P7449" cm="1">
        <f t="array" ref="P7449">IF(Q7449&gt;0,INDEX(Q7449:Q19583,MATCH(TRUE,INDEX(Q7449:Q19583="",,),0)-1),"")</f>
        <v>5</v>
      </c>
      <c r="Q7449">
        <f t="shared" si="171"/>
        <v>3</v>
      </c>
      <c r="R7449">
        <f>IF(P7449="","",0)</f>
        <v>0</v>
      </c>
    </row>
    <row r="7450" spans="1:18" x14ac:dyDescent="0.3">
      <c r="A7450" t="s">
        <v>946</v>
      </c>
      <c r="B7450" s="1">
        <v>38705</v>
      </c>
      <c r="C7450" t="s">
        <v>82</v>
      </c>
      <c r="D7450" t="s">
        <v>1034</v>
      </c>
      <c r="E7450" t="s">
        <v>1035</v>
      </c>
      <c r="G7450" s="6" t="s">
        <v>88</v>
      </c>
      <c r="H7450" t="s">
        <v>72</v>
      </c>
      <c r="I7450" t="s">
        <v>21</v>
      </c>
      <c r="J7450" t="s">
        <v>73</v>
      </c>
      <c r="K7450">
        <v>253</v>
      </c>
      <c r="L7450">
        <v>8.35</v>
      </c>
      <c r="M7450" t="s">
        <v>999</v>
      </c>
      <c r="N7450">
        <v>8.35</v>
      </c>
      <c r="P7450" cm="1">
        <f t="array" ref="P7450">IF(Q7450&gt;0,INDEX(Q7450:Q19584,MATCH(TRUE,INDEX(Q7450:Q19584="",,),0)-1),"")</f>
        <v>5</v>
      </c>
      <c r="Q7450">
        <f t="shared" si="171"/>
        <v>3</v>
      </c>
      <c r="R7450">
        <f>IF(P7450="","",0)</f>
        <v>0</v>
      </c>
    </row>
    <row r="7451" spans="1:18" x14ac:dyDescent="0.3">
      <c r="A7451" t="s">
        <v>946</v>
      </c>
      <c r="B7451" s="1">
        <v>38705</v>
      </c>
      <c r="C7451" t="s">
        <v>82</v>
      </c>
      <c r="D7451" t="s">
        <v>1034</v>
      </c>
      <c r="E7451" t="s">
        <v>1035</v>
      </c>
      <c r="G7451" t="s">
        <v>19</v>
      </c>
      <c r="H7451" t="s">
        <v>102</v>
      </c>
      <c r="I7451" t="s">
        <v>45</v>
      </c>
      <c r="J7451" t="s">
        <v>93</v>
      </c>
      <c r="K7451">
        <v>52</v>
      </c>
      <c r="L7451">
        <v>300</v>
      </c>
      <c r="M7451" t="s">
        <v>211</v>
      </c>
      <c r="N7451">
        <v>415.61</v>
      </c>
      <c r="P7451" cm="1">
        <f t="array" ref="P7451">IF(Q7451&gt;0,INDEX(Q7451:Q19585,MATCH(TRUE,INDEX(Q7451:Q19585="",,),0)-1),"")</f>
        <v>5</v>
      </c>
      <c r="Q7451">
        <f t="shared" si="171"/>
        <v>4</v>
      </c>
      <c r="R7451">
        <f>IF(P7451="","",0)</f>
        <v>0</v>
      </c>
    </row>
    <row r="7452" spans="1:18" x14ac:dyDescent="0.3">
      <c r="A7452" t="s">
        <v>946</v>
      </c>
      <c r="B7452" s="1">
        <v>38705</v>
      </c>
      <c r="C7452" t="s">
        <v>82</v>
      </c>
      <c r="D7452" t="s">
        <v>1034</v>
      </c>
      <c r="E7452" t="s">
        <v>1035</v>
      </c>
      <c r="G7452" t="s">
        <v>19</v>
      </c>
      <c r="H7452" t="s">
        <v>87</v>
      </c>
      <c r="I7452" t="s">
        <v>45</v>
      </c>
      <c r="J7452" t="s">
        <v>93</v>
      </c>
      <c r="K7452">
        <v>149</v>
      </c>
      <c r="L7452">
        <v>75</v>
      </c>
      <c r="M7452" t="s">
        <v>211</v>
      </c>
      <c r="N7452">
        <v>75</v>
      </c>
      <c r="P7452" cm="1">
        <f t="array" ref="P7452">IF(Q7452&gt;0,INDEX(Q7452:Q19586,MATCH(TRUE,INDEX(Q7452:Q19586="",,),0)-1),"")</f>
        <v>5</v>
      </c>
      <c r="Q7452">
        <f t="shared" si="171"/>
        <v>4</v>
      </c>
      <c r="R7452">
        <f>IF(P7452="","",0)</f>
        <v>0</v>
      </c>
    </row>
    <row r="7453" spans="1:18" x14ac:dyDescent="0.3">
      <c r="A7453" t="s">
        <v>946</v>
      </c>
      <c r="B7453" s="1">
        <v>38705</v>
      </c>
      <c r="C7453" t="s">
        <v>82</v>
      </c>
      <c r="D7453" t="s">
        <v>1034</v>
      </c>
      <c r="E7453" t="s">
        <v>1035</v>
      </c>
      <c r="G7453" t="s">
        <v>19</v>
      </c>
      <c r="H7453" t="s">
        <v>72</v>
      </c>
      <c r="I7453" t="s">
        <v>45</v>
      </c>
      <c r="J7453" t="s">
        <v>93</v>
      </c>
      <c r="K7453">
        <v>39</v>
      </c>
      <c r="L7453">
        <v>240</v>
      </c>
      <c r="M7453" t="s">
        <v>211</v>
      </c>
      <c r="N7453">
        <v>240</v>
      </c>
      <c r="P7453" cm="1">
        <f t="array" ref="P7453">IF(Q7453&gt;0,INDEX(Q7453:Q19587,MATCH(TRUE,INDEX(Q7453:Q19587="",,),0)-1),"")</f>
        <v>5</v>
      </c>
      <c r="Q7453">
        <f t="shared" si="171"/>
        <v>4</v>
      </c>
      <c r="R7453">
        <f>IF(P7453="","",0)</f>
        <v>0</v>
      </c>
    </row>
    <row r="7454" spans="1:18" x14ac:dyDescent="0.3">
      <c r="A7454" t="s">
        <v>946</v>
      </c>
      <c r="B7454" s="1">
        <v>38705</v>
      </c>
      <c r="C7454" t="s">
        <v>82</v>
      </c>
      <c r="D7454" t="s">
        <v>1034</v>
      </c>
      <c r="E7454" t="s">
        <v>1035</v>
      </c>
      <c r="G7454" t="s">
        <v>19</v>
      </c>
      <c r="H7454" t="s">
        <v>87</v>
      </c>
      <c r="I7454" t="s">
        <v>21</v>
      </c>
      <c r="J7454" t="s">
        <v>73</v>
      </c>
      <c r="K7454">
        <v>1041</v>
      </c>
      <c r="L7454">
        <v>23.45</v>
      </c>
      <c r="M7454" t="s">
        <v>211</v>
      </c>
      <c r="N7454">
        <v>23.45</v>
      </c>
      <c r="P7454" cm="1">
        <f t="array" ref="P7454">IF(Q7454&gt;0,INDEX(Q7454:Q19588,MATCH(TRUE,INDEX(Q7454:Q19588="",,),0)-1),"")</f>
        <v>5</v>
      </c>
      <c r="Q7454">
        <f t="shared" si="171"/>
        <v>4</v>
      </c>
      <c r="R7454">
        <f>IF(P7454="","",0)</f>
        <v>0</v>
      </c>
    </row>
    <row r="7455" spans="1:18" x14ac:dyDescent="0.3">
      <c r="A7455" t="s">
        <v>946</v>
      </c>
      <c r="B7455" s="1">
        <v>38705</v>
      </c>
      <c r="C7455" t="s">
        <v>82</v>
      </c>
      <c r="D7455" t="s">
        <v>1034</v>
      </c>
      <c r="E7455" t="s">
        <v>1035</v>
      </c>
      <c r="G7455" s="6" t="s">
        <v>88</v>
      </c>
      <c r="H7455" t="s">
        <v>102</v>
      </c>
      <c r="I7455" t="s">
        <v>21</v>
      </c>
      <c r="J7455" t="s">
        <v>73</v>
      </c>
      <c r="K7455">
        <v>117</v>
      </c>
      <c r="L7455">
        <v>7.75</v>
      </c>
      <c r="M7455" t="s">
        <v>211</v>
      </c>
      <c r="N7455">
        <v>7.75</v>
      </c>
      <c r="P7455" cm="1">
        <f t="array" ref="P7455">IF(Q7455&gt;0,INDEX(Q7455:Q19589,MATCH(TRUE,INDEX(Q7455:Q19589="",,),0)-1),"")</f>
        <v>5</v>
      </c>
      <c r="Q7455">
        <f t="shared" si="171"/>
        <v>4</v>
      </c>
      <c r="R7455">
        <f>IF(P7455="","",0)</f>
        <v>0</v>
      </c>
    </row>
    <row r="7456" spans="1:18" x14ac:dyDescent="0.3">
      <c r="A7456" t="s">
        <v>946</v>
      </c>
      <c r="B7456" s="1">
        <v>38705</v>
      </c>
      <c r="C7456" t="s">
        <v>82</v>
      </c>
      <c r="D7456" t="s">
        <v>1034</v>
      </c>
      <c r="E7456" t="s">
        <v>1035</v>
      </c>
      <c r="G7456" s="6" t="s">
        <v>88</v>
      </c>
      <c r="H7456" t="s">
        <v>229</v>
      </c>
      <c r="I7456" t="s">
        <v>21</v>
      </c>
      <c r="J7456" t="s">
        <v>73</v>
      </c>
      <c r="K7456">
        <v>38</v>
      </c>
      <c r="L7456">
        <v>2.2999999999999998</v>
      </c>
      <c r="M7456" t="s">
        <v>211</v>
      </c>
      <c r="N7456">
        <v>2.2999999999999998</v>
      </c>
      <c r="P7456" cm="1">
        <f t="array" ref="P7456">IF(Q7456&gt;0,INDEX(Q7456:Q19590,MATCH(TRUE,INDEX(Q7456:Q19590="",,),0)-1),"")</f>
        <v>5</v>
      </c>
      <c r="Q7456">
        <f t="shared" si="171"/>
        <v>4</v>
      </c>
      <c r="R7456">
        <f>IF(P7456="","",0)</f>
        <v>0</v>
      </c>
    </row>
    <row r="7457" spans="1:18" x14ac:dyDescent="0.3">
      <c r="A7457" t="s">
        <v>946</v>
      </c>
      <c r="B7457" s="1">
        <v>38705</v>
      </c>
      <c r="C7457" t="s">
        <v>82</v>
      </c>
      <c r="D7457" t="s">
        <v>1034</v>
      </c>
      <c r="E7457" t="s">
        <v>1035</v>
      </c>
      <c r="G7457" s="6" t="s">
        <v>88</v>
      </c>
      <c r="H7457" t="s">
        <v>72</v>
      </c>
      <c r="I7457" t="s">
        <v>21</v>
      </c>
      <c r="J7457" t="s">
        <v>73</v>
      </c>
      <c r="K7457">
        <v>253</v>
      </c>
      <c r="L7457">
        <v>8.35</v>
      </c>
      <c r="M7457" t="s">
        <v>211</v>
      </c>
      <c r="N7457">
        <v>8.35</v>
      </c>
      <c r="P7457" cm="1">
        <f t="array" ref="P7457">IF(Q7457&gt;0,INDEX(Q7457:Q19591,MATCH(TRUE,INDEX(Q7457:Q19591="",,),0)-1),"")</f>
        <v>5</v>
      </c>
      <c r="Q7457">
        <f t="shared" si="171"/>
        <v>4</v>
      </c>
      <c r="R7457">
        <f>IF(P7457="","",0)</f>
        <v>0</v>
      </c>
    </row>
    <row r="7458" spans="1:18" x14ac:dyDescent="0.3">
      <c r="A7458" t="s">
        <v>946</v>
      </c>
      <c r="B7458" s="1">
        <v>38705</v>
      </c>
      <c r="C7458" t="s">
        <v>82</v>
      </c>
      <c r="D7458" t="s">
        <v>1034</v>
      </c>
      <c r="E7458" t="s">
        <v>1035</v>
      </c>
      <c r="G7458" t="s">
        <v>19</v>
      </c>
      <c r="H7458" t="s">
        <v>102</v>
      </c>
      <c r="I7458" t="s">
        <v>45</v>
      </c>
      <c r="J7458" t="s">
        <v>93</v>
      </c>
      <c r="K7458">
        <v>52</v>
      </c>
      <c r="L7458">
        <v>300</v>
      </c>
      <c r="M7458" t="s">
        <v>982</v>
      </c>
      <c r="N7458">
        <v>310.10000000000002</v>
      </c>
      <c r="P7458" cm="1">
        <f t="array" ref="P7458">IF(Q7458&gt;0,INDEX(Q7458:Q19592,MATCH(TRUE,INDEX(Q7458:Q19592="",,),0)-1),"")</f>
        <v>5</v>
      </c>
      <c r="Q7458">
        <f t="shared" si="171"/>
        <v>5</v>
      </c>
      <c r="R7458">
        <f>IF(P7458="","",0)</f>
        <v>0</v>
      </c>
    </row>
    <row r="7459" spans="1:18" x14ac:dyDescent="0.3">
      <c r="A7459" t="s">
        <v>946</v>
      </c>
      <c r="B7459" s="1">
        <v>38705</v>
      </c>
      <c r="C7459" t="s">
        <v>82</v>
      </c>
      <c r="D7459" t="s">
        <v>1034</v>
      </c>
      <c r="E7459" t="s">
        <v>1035</v>
      </c>
      <c r="G7459" t="s">
        <v>19</v>
      </c>
      <c r="H7459" t="s">
        <v>87</v>
      </c>
      <c r="I7459" t="s">
        <v>45</v>
      </c>
      <c r="J7459" t="s">
        <v>93</v>
      </c>
      <c r="K7459">
        <v>149</v>
      </c>
      <c r="L7459">
        <v>75</v>
      </c>
      <c r="M7459" t="s">
        <v>982</v>
      </c>
      <c r="N7459">
        <v>80</v>
      </c>
      <c r="P7459" cm="1">
        <f t="array" ref="P7459">IF(Q7459&gt;0,INDEX(Q7459:Q19593,MATCH(TRUE,INDEX(Q7459:Q19593="",,),0)-1),"")</f>
        <v>5</v>
      </c>
      <c r="Q7459">
        <f t="shared" si="171"/>
        <v>5</v>
      </c>
      <c r="R7459">
        <f>IF(P7459="","",0)</f>
        <v>0</v>
      </c>
    </row>
    <row r="7460" spans="1:18" x14ac:dyDescent="0.3">
      <c r="A7460" t="s">
        <v>946</v>
      </c>
      <c r="B7460" s="1">
        <v>38705</v>
      </c>
      <c r="C7460" t="s">
        <v>82</v>
      </c>
      <c r="D7460" t="s">
        <v>1034</v>
      </c>
      <c r="E7460" t="s">
        <v>1035</v>
      </c>
      <c r="G7460" t="s">
        <v>19</v>
      </c>
      <c r="H7460" t="s">
        <v>72</v>
      </c>
      <c r="I7460" t="s">
        <v>45</v>
      </c>
      <c r="J7460" t="s">
        <v>93</v>
      </c>
      <c r="K7460">
        <v>39</v>
      </c>
      <c r="L7460">
        <v>240</v>
      </c>
      <c r="M7460" t="s">
        <v>982</v>
      </c>
      <c r="N7460">
        <v>241.25</v>
      </c>
      <c r="P7460" cm="1">
        <f t="array" ref="P7460">IF(Q7460&gt;0,INDEX(Q7460:Q19594,MATCH(TRUE,INDEX(Q7460:Q19594="",,),0)-1),"")</f>
        <v>5</v>
      </c>
      <c r="Q7460">
        <f t="shared" si="171"/>
        <v>5</v>
      </c>
      <c r="R7460">
        <f>IF(P7460="","",0)</f>
        <v>0</v>
      </c>
    </row>
    <row r="7461" spans="1:18" x14ac:dyDescent="0.3">
      <c r="A7461" t="s">
        <v>946</v>
      </c>
      <c r="B7461" s="1">
        <v>38705</v>
      </c>
      <c r="C7461" t="s">
        <v>82</v>
      </c>
      <c r="D7461" t="s">
        <v>1034</v>
      </c>
      <c r="E7461" t="s">
        <v>1035</v>
      </c>
      <c r="G7461" t="s">
        <v>19</v>
      </c>
      <c r="H7461" t="s">
        <v>87</v>
      </c>
      <c r="I7461" t="s">
        <v>21</v>
      </c>
      <c r="J7461" t="s">
        <v>73</v>
      </c>
      <c r="K7461">
        <v>1041</v>
      </c>
      <c r="L7461">
        <v>23.45</v>
      </c>
      <c r="M7461" t="s">
        <v>982</v>
      </c>
      <c r="N7461">
        <v>26.75</v>
      </c>
      <c r="P7461" cm="1">
        <f t="array" ref="P7461">IF(Q7461&gt;0,INDEX(Q7461:Q19595,MATCH(TRUE,INDEX(Q7461:Q19595="",,),0)-1),"")</f>
        <v>5</v>
      </c>
      <c r="Q7461">
        <f t="shared" si="171"/>
        <v>5</v>
      </c>
      <c r="R7461">
        <f>IF(P7461="","",0)</f>
        <v>0</v>
      </c>
    </row>
    <row r="7462" spans="1:18" x14ac:dyDescent="0.3">
      <c r="A7462" t="s">
        <v>946</v>
      </c>
      <c r="B7462" s="1">
        <v>38705</v>
      </c>
      <c r="C7462" t="s">
        <v>82</v>
      </c>
      <c r="D7462" t="s">
        <v>1034</v>
      </c>
      <c r="E7462" t="s">
        <v>1035</v>
      </c>
      <c r="G7462" s="6" t="s">
        <v>88</v>
      </c>
      <c r="H7462" t="s">
        <v>102</v>
      </c>
      <c r="I7462" t="s">
        <v>21</v>
      </c>
      <c r="J7462" t="s">
        <v>73</v>
      </c>
      <c r="K7462">
        <v>117</v>
      </c>
      <c r="L7462">
        <v>7.75</v>
      </c>
      <c r="M7462" t="s">
        <v>982</v>
      </c>
      <c r="N7462">
        <v>7.75</v>
      </c>
      <c r="P7462" cm="1">
        <f t="array" ref="P7462">IF(Q7462&gt;0,INDEX(Q7462:Q19596,MATCH(TRUE,INDEX(Q7462:Q19596="",,),0)-1),"")</f>
        <v>5</v>
      </c>
      <c r="Q7462">
        <f t="shared" si="171"/>
        <v>5</v>
      </c>
      <c r="R7462">
        <f>IF(P7462="","",0)</f>
        <v>0</v>
      </c>
    </row>
    <row r="7463" spans="1:18" x14ac:dyDescent="0.3">
      <c r="A7463" t="s">
        <v>946</v>
      </c>
      <c r="B7463" s="1">
        <v>38705</v>
      </c>
      <c r="C7463" t="s">
        <v>82</v>
      </c>
      <c r="D7463" t="s">
        <v>1034</v>
      </c>
      <c r="E7463" t="s">
        <v>1035</v>
      </c>
      <c r="G7463" s="6" t="s">
        <v>88</v>
      </c>
      <c r="H7463" t="s">
        <v>229</v>
      </c>
      <c r="I7463" t="s">
        <v>21</v>
      </c>
      <c r="J7463" t="s">
        <v>73</v>
      </c>
      <c r="K7463">
        <v>38</v>
      </c>
      <c r="L7463">
        <v>2.2999999999999998</v>
      </c>
      <c r="M7463" t="s">
        <v>982</v>
      </c>
      <c r="N7463">
        <v>2.2999999999999998</v>
      </c>
      <c r="P7463" cm="1">
        <f t="array" ref="P7463">IF(Q7463&gt;0,INDEX(Q7463:Q19597,MATCH(TRUE,INDEX(Q7463:Q19597="",,),0)-1),"")</f>
        <v>5</v>
      </c>
      <c r="Q7463">
        <f t="shared" si="171"/>
        <v>5</v>
      </c>
      <c r="R7463">
        <f>IF(P7463="","",0)</f>
        <v>0</v>
      </c>
    </row>
    <row r="7464" spans="1:18" x14ac:dyDescent="0.3">
      <c r="A7464" t="s">
        <v>946</v>
      </c>
      <c r="B7464" s="1">
        <v>38705</v>
      </c>
      <c r="C7464" t="s">
        <v>82</v>
      </c>
      <c r="D7464" t="s">
        <v>1034</v>
      </c>
      <c r="E7464" t="s">
        <v>1035</v>
      </c>
      <c r="G7464" s="6" t="s">
        <v>88</v>
      </c>
      <c r="H7464" t="s">
        <v>72</v>
      </c>
      <c r="I7464" t="s">
        <v>21</v>
      </c>
      <c r="J7464" t="s">
        <v>73</v>
      </c>
      <c r="K7464">
        <v>253</v>
      </c>
      <c r="L7464">
        <v>8.35</v>
      </c>
      <c r="M7464" t="s">
        <v>982</v>
      </c>
      <c r="N7464">
        <v>8.35</v>
      </c>
      <c r="P7464" cm="1">
        <f t="array" ref="P7464">IF(Q7464&gt;0,INDEX(Q7464:Q19598,MATCH(TRUE,INDEX(Q7464:Q19598="",,),0)-1),"")</f>
        <v>5</v>
      </c>
      <c r="Q7464">
        <f t="shared" si="171"/>
        <v>5</v>
      </c>
      <c r="R7464">
        <f>IF(P7464="","",0)</f>
        <v>0</v>
      </c>
    </row>
    <row r="7465" spans="1:18" x14ac:dyDescent="0.3">
      <c r="P7465" t="str" cm="1">
        <f t="array" ref="P7465">IF(Q7465&gt;0,INDEX(Q7465:Q19599,MATCH(TRUE,INDEX(Q7465:Q19599="",,),0)-1),"")</f>
        <v/>
      </c>
      <c r="R7465" t="str">
        <f>IF(P7465="","",0)</f>
        <v/>
      </c>
    </row>
    <row r="7466" spans="1:18" x14ac:dyDescent="0.3">
      <c r="A7466" t="s">
        <v>946</v>
      </c>
      <c r="B7466" s="1">
        <v>38705</v>
      </c>
      <c r="C7466" t="s">
        <v>82</v>
      </c>
      <c r="D7466" t="s">
        <v>1036</v>
      </c>
      <c r="E7466" t="s">
        <v>1037</v>
      </c>
      <c r="G7466" t="s">
        <v>19</v>
      </c>
      <c r="H7466" t="s">
        <v>100</v>
      </c>
      <c r="I7466" t="s">
        <v>21</v>
      </c>
      <c r="J7466" t="s">
        <v>73</v>
      </c>
      <c r="K7466">
        <v>70</v>
      </c>
      <c r="L7466">
        <v>2.95</v>
      </c>
      <c r="M7466" t="s">
        <v>1038</v>
      </c>
      <c r="N7466">
        <v>2.95</v>
      </c>
      <c r="O7466" t="s">
        <v>24</v>
      </c>
      <c r="P7466" cm="1">
        <f t="array" ref="P7466">IF(Q7466&gt;0,INDEX(Q7466:Q19600,MATCH(TRUE,INDEX(Q7466:Q19600="",,),0)-1),"")</f>
        <v>3</v>
      </c>
      <c r="Q7466">
        <v>1</v>
      </c>
      <c r="R7466">
        <f>IF(P7466="","",0)</f>
        <v>0</v>
      </c>
    </row>
    <row r="7467" spans="1:18" x14ac:dyDescent="0.3">
      <c r="A7467" t="s">
        <v>946</v>
      </c>
      <c r="B7467" s="1">
        <v>38705</v>
      </c>
      <c r="C7467" t="s">
        <v>82</v>
      </c>
      <c r="D7467" t="s">
        <v>1036</v>
      </c>
      <c r="E7467" t="s">
        <v>1037</v>
      </c>
      <c r="G7467" t="s">
        <v>19</v>
      </c>
      <c r="H7467" t="s">
        <v>87</v>
      </c>
      <c r="I7467" t="s">
        <v>21</v>
      </c>
      <c r="J7467" t="s">
        <v>73</v>
      </c>
      <c r="K7467">
        <v>11</v>
      </c>
      <c r="L7467">
        <v>16.45</v>
      </c>
      <c r="M7467" t="s">
        <v>1038</v>
      </c>
      <c r="N7467">
        <v>16.45</v>
      </c>
      <c r="O7467" t="s">
        <v>24</v>
      </c>
      <c r="P7467" cm="1">
        <f t="array" ref="P7467">IF(Q7467&gt;0,INDEX(Q7467:Q19601,MATCH(TRUE,INDEX(Q7467:Q19601="",,),0)-1),"")</f>
        <v>3</v>
      </c>
      <c r="Q7467">
        <v>1</v>
      </c>
      <c r="R7467">
        <f>IF(P7467="","",0)</f>
        <v>0</v>
      </c>
    </row>
    <row r="7468" spans="1:18" x14ac:dyDescent="0.3">
      <c r="A7468" t="s">
        <v>946</v>
      </c>
      <c r="B7468" s="1">
        <v>38705</v>
      </c>
      <c r="C7468" t="s">
        <v>82</v>
      </c>
      <c r="D7468" t="s">
        <v>1036</v>
      </c>
      <c r="E7468" t="s">
        <v>1037</v>
      </c>
      <c r="G7468" t="s">
        <v>19</v>
      </c>
      <c r="H7468" t="s">
        <v>72</v>
      </c>
      <c r="I7468" t="s">
        <v>21</v>
      </c>
      <c r="J7468" t="s">
        <v>73</v>
      </c>
      <c r="K7468">
        <v>79</v>
      </c>
      <c r="L7468">
        <v>7.2</v>
      </c>
      <c r="M7468" t="s">
        <v>1038</v>
      </c>
      <c r="N7468">
        <v>12.81</v>
      </c>
      <c r="O7468" t="s">
        <v>24</v>
      </c>
      <c r="P7468" cm="1">
        <f t="array" ref="P7468">IF(Q7468&gt;0,INDEX(Q7468:Q19602,MATCH(TRUE,INDEX(Q7468:Q19602="",,),0)-1),"")</f>
        <v>3</v>
      </c>
      <c r="Q7468">
        <v>1</v>
      </c>
      <c r="R7468">
        <f>IF(P7468="","",0)</f>
        <v>0</v>
      </c>
    </row>
    <row r="7469" spans="1:18" x14ac:dyDescent="0.3">
      <c r="A7469" t="s">
        <v>946</v>
      </c>
      <c r="B7469" s="1">
        <v>38705</v>
      </c>
      <c r="C7469" t="s">
        <v>82</v>
      </c>
      <c r="D7469" t="s">
        <v>1036</v>
      </c>
      <c r="E7469" t="s">
        <v>1037</v>
      </c>
      <c r="G7469" t="s">
        <v>19</v>
      </c>
      <c r="H7469" t="s">
        <v>100</v>
      </c>
      <c r="I7469" t="s">
        <v>21</v>
      </c>
      <c r="J7469" t="s">
        <v>73</v>
      </c>
      <c r="K7469">
        <v>70</v>
      </c>
      <c r="L7469">
        <v>2.95</v>
      </c>
      <c r="M7469" t="s">
        <v>982</v>
      </c>
      <c r="N7469">
        <v>4.55</v>
      </c>
      <c r="P7469" cm="1">
        <f t="array" ref="P7469">IF(Q7469&gt;0,INDEX(Q7469:Q19603,MATCH(TRUE,INDEX(Q7469:Q19603="",,),0)-1),"")</f>
        <v>3</v>
      </c>
      <c r="Q7469">
        <v>2</v>
      </c>
      <c r="R7469">
        <f>IF(P7469="","",0)</f>
        <v>0</v>
      </c>
    </row>
    <row r="7470" spans="1:18" x14ac:dyDescent="0.3">
      <c r="A7470" t="s">
        <v>946</v>
      </c>
      <c r="B7470" s="1">
        <v>38705</v>
      </c>
      <c r="C7470" t="s">
        <v>82</v>
      </c>
      <c r="D7470" t="s">
        <v>1036</v>
      </c>
      <c r="E7470" t="s">
        <v>1037</v>
      </c>
      <c r="G7470" t="s">
        <v>19</v>
      </c>
      <c r="H7470" t="s">
        <v>87</v>
      </c>
      <c r="I7470" t="s">
        <v>21</v>
      </c>
      <c r="J7470" t="s">
        <v>73</v>
      </c>
      <c r="K7470">
        <v>11</v>
      </c>
      <c r="L7470">
        <v>16.45</v>
      </c>
      <c r="M7470" t="s">
        <v>982</v>
      </c>
      <c r="N7470">
        <v>21.1</v>
      </c>
      <c r="P7470" cm="1">
        <f t="array" ref="P7470">IF(Q7470&gt;0,INDEX(Q7470:Q19604,MATCH(TRUE,INDEX(Q7470:Q19604="",,),0)-1),"")</f>
        <v>3</v>
      </c>
      <c r="Q7470">
        <v>2</v>
      </c>
      <c r="R7470">
        <f>IF(P7470="","",0)</f>
        <v>0</v>
      </c>
    </row>
    <row r="7471" spans="1:18" x14ac:dyDescent="0.3">
      <c r="A7471" t="s">
        <v>946</v>
      </c>
      <c r="B7471" s="1">
        <v>38705</v>
      </c>
      <c r="C7471" t="s">
        <v>82</v>
      </c>
      <c r="D7471" t="s">
        <v>1036</v>
      </c>
      <c r="E7471" t="s">
        <v>1037</v>
      </c>
      <c r="G7471" t="s">
        <v>19</v>
      </c>
      <c r="H7471" t="s">
        <v>72</v>
      </c>
      <c r="I7471" t="s">
        <v>21</v>
      </c>
      <c r="J7471" t="s">
        <v>73</v>
      </c>
      <c r="K7471">
        <v>79</v>
      </c>
      <c r="L7471">
        <v>7.2</v>
      </c>
      <c r="M7471" t="s">
        <v>982</v>
      </c>
      <c r="N7471">
        <v>9.75</v>
      </c>
      <c r="P7471" cm="1">
        <f t="array" ref="P7471">IF(Q7471&gt;0,INDEX(Q7471:Q19605,MATCH(TRUE,INDEX(Q7471:Q19605="",,),0)-1),"")</f>
        <v>3</v>
      </c>
      <c r="Q7471">
        <v>2</v>
      </c>
      <c r="R7471">
        <f>IF(P7471="","",0)</f>
        <v>0</v>
      </c>
    </row>
    <row r="7472" spans="1:18" x14ac:dyDescent="0.3">
      <c r="A7472" t="s">
        <v>946</v>
      </c>
      <c r="B7472" s="1">
        <v>38705</v>
      </c>
      <c r="C7472" t="s">
        <v>82</v>
      </c>
      <c r="D7472" t="s">
        <v>1036</v>
      </c>
      <c r="E7472" t="s">
        <v>1037</v>
      </c>
      <c r="G7472" t="s">
        <v>19</v>
      </c>
      <c r="H7472" t="s">
        <v>100</v>
      </c>
      <c r="I7472" t="s">
        <v>21</v>
      </c>
      <c r="J7472" t="s">
        <v>73</v>
      </c>
      <c r="K7472">
        <v>70</v>
      </c>
      <c r="L7472">
        <v>2.95</v>
      </c>
      <c r="M7472" t="s">
        <v>208</v>
      </c>
      <c r="N7472">
        <v>4</v>
      </c>
      <c r="P7472" cm="1">
        <f t="array" ref="P7472">IF(Q7472&gt;0,INDEX(Q7472:Q19606,MATCH(TRUE,INDEX(Q7472:Q19606="",,),0)-1),"")</f>
        <v>3</v>
      </c>
      <c r="Q7472">
        <v>3</v>
      </c>
      <c r="R7472">
        <f>IF(P7472="","",0)</f>
        <v>0</v>
      </c>
    </row>
    <row r="7473" spans="1:18" x14ac:dyDescent="0.3">
      <c r="A7473" t="s">
        <v>946</v>
      </c>
      <c r="B7473" s="1">
        <v>38705</v>
      </c>
      <c r="C7473" t="s">
        <v>82</v>
      </c>
      <c r="D7473" t="s">
        <v>1036</v>
      </c>
      <c r="E7473" t="s">
        <v>1037</v>
      </c>
      <c r="G7473" t="s">
        <v>19</v>
      </c>
      <c r="H7473" t="s">
        <v>87</v>
      </c>
      <c r="I7473" t="s">
        <v>21</v>
      </c>
      <c r="J7473" t="s">
        <v>73</v>
      </c>
      <c r="K7473">
        <v>11</v>
      </c>
      <c r="L7473">
        <v>16.45</v>
      </c>
      <c r="M7473" t="s">
        <v>208</v>
      </c>
      <c r="N7473">
        <v>20</v>
      </c>
      <c r="P7473" cm="1">
        <f t="array" ref="P7473">IF(Q7473&gt;0,INDEX(Q7473:Q19607,MATCH(TRUE,INDEX(Q7473:Q19607="",,),0)-1),"")</f>
        <v>3</v>
      </c>
      <c r="Q7473">
        <v>3</v>
      </c>
      <c r="R7473">
        <f>IF(P7473="","",0)</f>
        <v>0</v>
      </c>
    </row>
    <row r="7474" spans="1:18" x14ac:dyDescent="0.3">
      <c r="A7474" t="s">
        <v>946</v>
      </c>
      <c r="B7474" s="1">
        <v>38705</v>
      </c>
      <c r="C7474" t="s">
        <v>82</v>
      </c>
      <c r="D7474" t="s">
        <v>1036</v>
      </c>
      <c r="E7474" t="s">
        <v>1037</v>
      </c>
      <c r="G7474" t="s">
        <v>19</v>
      </c>
      <c r="H7474" t="s">
        <v>72</v>
      </c>
      <c r="I7474" t="s">
        <v>21</v>
      </c>
      <c r="J7474" t="s">
        <v>73</v>
      </c>
      <c r="K7474">
        <v>79</v>
      </c>
      <c r="L7474">
        <v>7.2</v>
      </c>
      <c r="M7474" t="s">
        <v>208</v>
      </c>
      <c r="N7474">
        <v>10</v>
      </c>
      <c r="P7474" cm="1">
        <f t="array" ref="P7474">IF(Q7474&gt;0,INDEX(Q7474:Q19608,MATCH(TRUE,INDEX(Q7474:Q19608="",,),0)-1),"")</f>
        <v>3</v>
      </c>
      <c r="Q7474">
        <v>3</v>
      </c>
      <c r="R7474">
        <f>IF(P7474="","",0)</f>
        <v>0</v>
      </c>
    </row>
    <row r="7475" spans="1:18" x14ac:dyDescent="0.3">
      <c r="P7475" t="str" cm="1">
        <f t="array" ref="P7475">IF(Q7475&gt;0,INDEX(Q7475:Q19609,MATCH(TRUE,INDEX(Q7475:Q19609="",,),0)-1),"")</f>
        <v/>
      </c>
      <c r="R7475" t="str">
        <f>IF(P7475="","",0)</f>
        <v/>
      </c>
    </row>
    <row r="7476" spans="1:18" x14ac:dyDescent="0.3">
      <c r="A7476" t="s">
        <v>946</v>
      </c>
      <c r="B7476" s="1">
        <v>38705</v>
      </c>
      <c r="C7476" t="s">
        <v>82</v>
      </c>
      <c r="D7476" t="s">
        <v>1039</v>
      </c>
      <c r="E7476" t="s">
        <v>1040</v>
      </c>
      <c r="G7476" t="s">
        <v>19</v>
      </c>
      <c r="H7476" t="s">
        <v>102</v>
      </c>
      <c r="I7476" t="s">
        <v>45</v>
      </c>
      <c r="J7476" t="s">
        <v>93</v>
      </c>
      <c r="K7476">
        <v>13</v>
      </c>
      <c r="L7476">
        <v>300</v>
      </c>
      <c r="M7476" t="s">
        <v>49</v>
      </c>
      <c r="N7476">
        <v>300</v>
      </c>
      <c r="O7476" t="s">
        <v>24</v>
      </c>
      <c r="P7476" cm="1">
        <f t="array" ref="P7476">IF(Q7476&gt;0,INDEX(Q7476:Q19610,MATCH(TRUE,INDEX(Q7476:Q19610="",,),0)-1),"")</f>
        <v>4</v>
      </c>
      <c r="Q7476">
        <f>INT((ROW()-7476)/6)+1</f>
        <v>1</v>
      </c>
      <c r="R7476">
        <f>IF(P7476="","",0)</f>
        <v>0</v>
      </c>
    </row>
    <row r="7477" spans="1:18" x14ac:dyDescent="0.3">
      <c r="A7477" t="s">
        <v>946</v>
      </c>
      <c r="B7477" s="1">
        <v>38705</v>
      </c>
      <c r="C7477" t="s">
        <v>82</v>
      </c>
      <c r="D7477" t="s">
        <v>1039</v>
      </c>
      <c r="E7477" t="s">
        <v>1040</v>
      </c>
      <c r="G7477" t="s">
        <v>19</v>
      </c>
      <c r="H7477" t="s">
        <v>100</v>
      </c>
      <c r="I7477" t="s">
        <v>45</v>
      </c>
      <c r="J7477" t="s">
        <v>93</v>
      </c>
      <c r="K7477">
        <v>25</v>
      </c>
      <c r="L7477">
        <v>75</v>
      </c>
      <c r="M7477" t="s">
        <v>49</v>
      </c>
      <c r="N7477">
        <v>100</v>
      </c>
      <c r="O7477" t="s">
        <v>24</v>
      </c>
      <c r="P7477" cm="1">
        <f t="array" ref="P7477">IF(Q7477&gt;0,INDEX(Q7477:Q19611,MATCH(TRUE,INDEX(Q7477:Q19611="",,),0)-1),"")</f>
        <v>4</v>
      </c>
      <c r="Q7477">
        <f t="shared" ref="Q7477:Q7499" si="172">INT((ROW()-7476)/6)+1</f>
        <v>1</v>
      </c>
      <c r="R7477">
        <f>IF(P7477="","",0)</f>
        <v>0</v>
      </c>
    </row>
    <row r="7478" spans="1:18" x14ac:dyDescent="0.3">
      <c r="A7478" t="s">
        <v>946</v>
      </c>
      <c r="B7478" s="1">
        <v>38705</v>
      </c>
      <c r="C7478" t="s">
        <v>82</v>
      </c>
      <c r="D7478" t="s">
        <v>1039</v>
      </c>
      <c r="E7478" t="s">
        <v>1040</v>
      </c>
      <c r="G7478" t="s">
        <v>19</v>
      </c>
      <c r="H7478" t="s">
        <v>102</v>
      </c>
      <c r="I7478" t="s">
        <v>21</v>
      </c>
      <c r="J7478" t="s">
        <v>73</v>
      </c>
      <c r="K7478">
        <v>123</v>
      </c>
      <c r="L7478">
        <v>7.25</v>
      </c>
      <c r="M7478" t="s">
        <v>49</v>
      </c>
      <c r="N7478">
        <v>50</v>
      </c>
      <c r="O7478" t="s">
        <v>24</v>
      </c>
      <c r="P7478" cm="1">
        <f t="array" ref="P7478">IF(Q7478&gt;0,INDEX(Q7478:Q19612,MATCH(TRUE,INDEX(Q7478:Q19612="",,),0)-1),"")</f>
        <v>4</v>
      </c>
      <c r="Q7478">
        <f t="shared" si="172"/>
        <v>1</v>
      </c>
      <c r="R7478">
        <f>IF(P7478="","",0)</f>
        <v>0</v>
      </c>
    </row>
    <row r="7479" spans="1:18" x14ac:dyDescent="0.3">
      <c r="A7479" t="s">
        <v>946</v>
      </c>
      <c r="B7479" s="1">
        <v>38705</v>
      </c>
      <c r="C7479" t="s">
        <v>82</v>
      </c>
      <c r="D7479" t="s">
        <v>1039</v>
      </c>
      <c r="E7479" t="s">
        <v>1040</v>
      </c>
      <c r="G7479" t="s">
        <v>19</v>
      </c>
      <c r="H7479" t="s">
        <v>87</v>
      </c>
      <c r="I7479" t="s">
        <v>21</v>
      </c>
      <c r="J7479" t="s">
        <v>73</v>
      </c>
      <c r="K7479">
        <v>54</v>
      </c>
      <c r="L7479">
        <v>21.3</v>
      </c>
      <c r="M7479" t="s">
        <v>49</v>
      </c>
      <c r="N7479">
        <v>22</v>
      </c>
      <c r="O7479" t="s">
        <v>24</v>
      </c>
      <c r="P7479" cm="1">
        <f t="array" ref="P7479">IF(Q7479&gt;0,INDEX(Q7479:Q19613,MATCH(TRUE,INDEX(Q7479:Q19613="",,),0)-1),"")</f>
        <v>4</v>
      </c>
      <c r="Q7479">
        <f t="shared" si="172"/>
        <v>1</v>
      </c>
      <c r="R7479">
        <f>IF(P7479="","",0)</f>
        <v>0</v>
      </c>
    </row>
    <row r="7480" spans="1:18" x14ac:dyDescent="0.3">
      <c r="A7480" t="s">
        <v>946</v>
      </c>
      <c r="B7480" s="1">
        <v>38705</v>
      </c>
      <c r="C7480" t="s">
        <v>82</v>
      </c>
      <c r="D7480" t="s">
        <v>1039</v>
      </c>
      <c r="E7480" t="s">
        <v>1040</v>
      </c>
      <c r="G7480" s="6" t="s">
        <v>88</v>
      </c>
      <c r="H7480" t="s">
        <v>100</v>
      </c>
      <c r="I7480" t="s">
        <v>21</v>
      </c>
      <c r="J7480" t="s">
        <v>73</v>
      </c>
      <c r="K7480">
        <v>68</v>
      </c>
      <c r="L7480">
        <v>3.6</v>
      </c>
      <c r="M7480" t="s">
        <v>49</v>
      </c>
      <c r="N7480">
        <v>3.6</v>
      </c>
      <c r="O7480" t="s">
        <v>24</v>
      </c>
      <c r="P7480" cm="1">
        <f t="array" ref="P7480">IF(Q7480&gt;0,INDEX(Q7480:Q19614,MATCH(TRUE,INDEX(Q7480:Q19614="",,),0)-1),"")</f>
        <v>4</v>
      </c>
      <c r="Q7480">
        <f t="shared" si="172"/>
        <v>1</v>
      </c>
      <c r="R7480">
        <f>IF(P7480="","",0)</f>
        <v>0</v>
      </c>
    </row>
    <row r="7481" spans="1:18" x14ac:dyDescent="0.3">
      <c r="A7481" t="s">
        <v>946</v>
      </c>
      <c r="B7481" s="1">
        <v>38705</v>
      </c>
      <c r="C7481" t="s">
        <v>82</v>
      </c>
      <c r="D7481" t="s">
        <v>1039</v>
      </c>
      <c r="E7481" t="s">
        <v>1040</v>
      </c>
      <c r="G7481" s="6" t="s">
        <v>88</v>
      </c>
      <c r="H7481" t="s">
        <v>72</v>
      </c>
      <c r="I7481" t="s">
        <v>21</v>
      </c>
      <c r="J7481" t="s">
        <v>73</v>
      </c>
      <c r="K7481">
        <v>7</v>
      </c>
      <c r="L7481">
        <v>8.35</v>
      </c>
      <c r="M7481" t="s">
        <v>49</v>
      </c>
      <c r="N7481">
        <v>8.35</v>
      </c>
      <c r="O7481" t="s">
        <v>24</v>
      </c>
      <c r="P7481" cm="1">
        <f t="array" ref="P7481">IF(Q7481&gt;0,INDEX(Q7481:Q19615,MATCH(TRUE,INDEX(Q7481:Q19615="",,),0)-1),"")</f>
        <v>4</v>
      </c>
      <c r="Q7481">
        <f t="shared" si="172"/>
        <v>1</v>
      </c>
      <c r="R7481">
        <f>IF(P7481="","",0)</f>
        <v>0</v>
      </c>
    </row>
    <row r="7482" spans="1:18" x14ac:dyDescent="0.3">
      <c r="A7482" t="s">
        <v>946</v>
      </c>
      <c r="B7482" s="1">
        <v>38705</v>
      </c>
      <c r="C7482" t="s">
        <v>82</v>
      </c>
      <c r="D7482" t="s">
        <v>1039</v>
      </c>
      <c r="E7482" t="s">
        <v>1040</v>
      </c>
      <c r="G7482" t="s">
        <v>19</v>
      </c>
      <c r="H7482" t="s">
        <v>102</v>
      </c>
      <c r="I7482" t="s">
        <v>45</v>
      </c>
      <c r="J7482" t="s">
        <v>93</v>
      </c>
      <c r="K7482">
        <v>13</v>
      </c>
      <c r="L7482">
        <v>300</v>
      </c>
      <c r="M7482" t="s">
        <v>208</v>
      </c>
      <c r="N7482">
        <v>351</v>
      </c>
      <c r="P7482" cm="1">
        <f t="array" ref="P7482">IF(Q7482&gt;0,INDEX(Q7482:Q19616,MATCH(TRUE,INDEX(Q7482:Q19616="",,),0)-1),"")</f>
        <v>4</v>
      </c>
      <c r="Q7482">
        <f t="shared" si="172"/>
        <v>2</v>
      </c>
      <c r="R7482">
        <f>IF(P7482="","",0)</f>
        <v>0</v>
      </c>
    </row>
    <row r="7483" spans="1:18" x14ac:dyDescent="0.3">
      <c r="A7483" t="s">
        <v>946</v>
      </c>
      <c r="B7483" s="1">
        <v>38705</v>
      </c>
      <c r="C7483" t="s">
        <v>82</v>
      </c>
      <c r="D7483" t="s">
        <v>1039</v>
      </c>
      <c r="E7483" t="s">
        <v>1040</v>
      </c>
      <c r="G7483" t="s">
        <v>19</v>
      </c>
      <c r="H7483" t="s">
        <v>100</v>
      </c>
      <c r="I7483" t="s">
        <v>45</v>
      </c>
      <c r="J7483" t="s">
        <v>93</v>
      </c>
      <c r="K7483">
        <v>25</v>
      </c>
      <c r="L7483">
        <v>75</v>
      </c>
      <c r="M7483" t="s">
        <v>208</v>
      </c>
      <c r="N7483">
        <v>100</v>
      </c>
      <c r="P7483" cm="1">
        <f t="array" ref="P7483">IF(Q7483&gt;0,INDEX(Q7483:Q19617,MATCH(TRUE,INDEX(Q7483:Q19617="",,),0)-1),"")</f>
        <v>4</v>
      </c>
      <c r="Q7483">
        <f t="shared" si="172"/>
        <v>2</v>
      </c>
      <c r="R7483">
        <f>IF(P7483="","",0)</f>
        <v>0</v>
      </c>
    </row>
    <row r="7484" spans="1:18" x14ac:dyDescent="0.3">
      <c r="A7484" t="s">
        <v>946</v>
      </c>
      <c r="B7484" s="1">
        <v>38705</v>
      </c>
      <c r="C7484" t="s">
        <v>82</v>
      </c>
      <c r="D7484" t="s">
        <v>1039</v>
      </c>
      <c r="E7484" t="s">
        <v>1040</v>
      </c>
      <c r="G7484" t="s">
        <v>19</v>
      </c>
      <c r="H7484" t="s">
        <v>102</v>
      </c>
      <c r="I7484" t="s">
        <v>21</v>
      </c>
      <c r="J7484" t="s">
        <v>73</v>
      </c>
      <c r="K7484">
        <v>123</v>
      </c>
      <c r="L7484">
        <v>7.25</v>
      </c>
      <c r="M7484" t="s">
        <v>208</v>
      </c>
      <c r="N7484">
        <v>16</v>
      </c>
      <c r="P7484" cm="1">
        <f t="array" ref="P7484">IF(Q7484&gt;0,INDEX(Q7484:Q19618,MATCH(TRUE,INDEX(Q7484:Q19618="",,),0)-1),"")</f>
        <v>4</v>
      </c>
      <c r="Q7484">
        <f t="shared" si="172"/>
        <v>2</v>
      </c>
      <c r="R7484">
        <f>IF(P7484="","",0)</f>
        <v>0</v>
      </c>
    </row>
    <row r="7485" spans="1:18" x14ac:dyDescent="0.3">
      <c r="A7485" t="s">
        <v>946</v>
      </c>
      <c r="B7485" s="1">
        <v>38705</v>
      </c>
      <c r="C7485" t="s">
        <v>82</v>
      </c>
      <c r="D7485" t="s">
        <v>1039</v>
      </c>
      <c r="E7485" t="s">
        <v>1040</v>
      </c>
      <c r="G7485" t="s">
        <v>19</v>
      </c>
      <c r="H7485" t="s">
        <v>87</v>
      </c>
      <c r="I7485" t="s">
        <v>21</v>
      </c>
      <c r="J7485" t="s">
        <v>73</v>
      </c>
      <c r="K7485">
        <v>54</v>
      </c>
      <c r="L7485">
        <v>21.3</v>
      </c>
      <c r="M7485" t="s">
        <v>208</v>
      </c>
      <c r="N7485">
        <v>25</v>
      </c>
      <c r="P7485" cm="1">
        <f t="array" ref="P7485">IF(Q7485&gt;0,INDEX(Q7485:Q19619,MATCH(TRUE,INDEX(Q7485:Q19619="",,),0)-1),"")</f>
        <v>4</v>
      </c>
      <c r="Q7485">
        <f t="shared" si="172"/>
        <v>2</v>
      </c>
      <c r="R7485">
        <f>IF(P7485="","",0)</f>
        <v>0</v>
      </c>
    </row>
    <row r="7486" spans="1:18" x14ac:dyDescent="0.3">
      <c r="A7486" t="s">
        <v>946</v>
      </c>
      <c r="B7486" s="1">
        <v>38705</v>
      </c>
      <c r="C7486" t="s">
        <v>82</v>
      </c>
      <c r="D7486" t="s">
        <v>1039</v>
      </c>
      <c r="E7486" t="s">
        <v>1040</v>
      </c>
      <c r="G7486" s="6" t="s">
        <v>88</v>
      </c>
      <c r="H7486" t="s">
        <v>100</v>
      </c>
      <c r="I7486" t="s">
        <v>21</v>
      </c>
      <c r="J7486" t="s">
        <v>73</v>
      </c>
      <c r="K7486">
        <v>68</v>
      </c>
      <c r="L7486">
        <v>3.6</v>
      </c>
      <c r="M7486" t="s">
        <v>208</v>
      </c>
      <c r="N7486">
        <v>3.6</v>
      </c>
      <c r="P7486" cm="1">
        <f t="array" ref="P7486">IF(Q7486&gt;0,INDEX(Q7486:Q19620,MATCH(TRUE,INDEX(Q7486:Q19620="",,),0)-1),"")</f>
        <v>4</v>
      </c>
      <c r="Q7486">
        <f t="shared" si="172"/>
        <v>2</v>
      </c>
      <c r="R7486">
        <f>IF(P7486="","",0)</f>
        <v>0</v>
      </c>
    </row>
    <row r="7487" spans="1:18" x14ac:dyDescent="0.3">
      <c r="A7487" t="s">
        <v>946</v>
      </c>
      <c r="B7487" s="1">
        <v>38705</v>
      </c>
      <c r="C7487" t="s">
        <v>82</v>
      </c>
      <c r="D7487" t="s">
        <v>1039</v>
      </c>
      <c r="E7487" t="s">
        <v>1040</v>
      </c>
      <c r="G7487" s="6" t="s">
        <v>88</v>
      </c>
      <c r="H7487" t="s">
        <v>72</v>
      </c>
      <c r="I7487" t="s">
        <v>21</v>
      </c>
      <c r="J7487" t="s">
        <v>73</v>
      </c>
      <c r="K7487">
        <v>7</v>
      </c>
      <c r="L7487">
        <v>8.35</v>
      </c>
      <c r="M7487" t="s">
        <v>208</v>
      </c>
      <c r="N7487">
        <v>8.35</v>
      </c>
      <c r="P7487" cm="1">
        <f t="array" ref="P7487">IF(Q7487&gt;0,INDEX(Q7487:Q19621,MATCH(TRUE,INDEX(Q7487:Q19621="",,),0)-1),"")</f>
        <v>4</v>
      </c>
      <c r="Q7487">
        <f t="shared" si="172"/>
        <v>2</v>
      </c>
      <c r="R7487">
        <f>IF(P7487="","",0)</f>
        <v>0</v>
      </c>
    </row>
    <row r="7488" spans="1:18" x14ac:dyDescent="0.3">
      <c r="A7488" t="s">
        <v>946</v>
      </c>
      <c r="B7488" s="1">
        <v>38705</v>
      </c>
      <c r="C7488" t="s">
        <v>82</v>
      </c>
      <c r="D7488" t="s">
        <v>1039</v>
      </c>
      <c r="E7488" t="s">
        <v>1040</v>
      </c>
      <c r="G7488" t="s">
        <v>19</v>
      </c>
      <c r="H7488" t="s">
        <v>102</v>
      </c>
      <c r="I7488" t="s">
        <v>45</v>
      </c>
      <c r="J7488" t="s">
        <v>93</v>
      </c>
      <c r="K7488">
        <v>13</v>
      </c>
      <c r="L7488">
        <v>300</v>
      </c>
      <c r="M7488" t="s">
        <v>607</v>
      </c>
      <c r="N7488">
        <v>325</v>
      </c>
      <c r="P7488" cm="1">
        <f t="array" ref="P7488">IF(Q7488&gt;0,INDEX(Q7488:Q19622,MATCH(TRUE,INDEX(Q7488:Q19622="",,),0)-1),"")</f>
        <v>4</v>
      </c>
      <c r="Q7488">
        <f t="shared" si="172"/>
        <v>3</v>
      </c>
      <c r="R7488">
        <f>IF(P7488="","",0)</f>
        <v>0</v>
      </c>
    </row>
    <row r="7489" spans="1:18" x14ac:dyDescent="0.3">
      <c r="A7489" t="s">
        <v>946</v>
      </c>
      <c r="B7489" s="1">
        <v>38705</v>
      </c>
      <c r="C7489" t="s">
        <v>82</v>
      </c>
      <c r="D7489" t="s">
        <v>1039</v>
      </c>
      <c r="E7489" t="s">
        <v>1040</v>
      </c>
      <c r="G7489" t="s">
        <v>19</v>
      </c>
      <c r="H7489" t="s">
        <v>100</v>
      </c>
      <c r="I7489" t="s">
        <v>45</v>
      </c>
      <c r="J7489" t="s">
        <v>93</v>
      </c>
      <c r="K7489">
        <v>25</v>
      </c>
      <c r="L7489">
        <v>75</v>
      </c>
      <c r="M7489" t="s">
        <v>607</v>
      </c>
      <c r="N7489">
        <v>75</v>
      </c>
      <c r="P7489" cm="1">
        <f t="array" ref="P7489">IF(Q7489&gt;0,INDEX(Q7489:Q19623,MATCH(TRUE,INDEX(Q7489:Q19623="",,),0)-1),"")</f>
        <v>4</v>
      </c>
      <c r="Q7489">
        <f t="shared" si="172"/>
        <v>3</v>
      </c>
      <c r="R7489">
        <f>IF(P7489="","",0)</f>
        <v>0</v>
      </c>
    </row>
    <row r="7490" spans="1:18" x14ac:dyDescent="0.3">
      <c r="A7490" t="s">
        <v>946</v>
      </c>
      <c r="B7490" s="1">
        <v>38705</v>
      </c>
      <c r="C7490" t="s">
        <v>82</v>
      </c>
      <c r="D7490" t="s">
        <v>1039</v>
      </c>
      <c r="E7490" t="s">
        <v>1040</v>
      </c>
      <c r="G7490" t="s">
        <v>19</v>
      </c>
      <c r="H7490" t="s">
        <v>102</v>
      </c>
      <c r="I7490" t="s">
        <v>21</v>
      </c>
      <c r="J7490" t="s">
        <v>73</v>
      </c>
      <c r="K7490">
        <v>123</v>
      </c>
      <c r="L7490">
        <v>7.25</v>
      </c>
      <c r="M7490" t="s">
        <v>607</v>
      </c>
      <c r="N7490">
        <v>10</v>
      </c>
      <c r="P7490" cm="1">
        <f t="array" ref="P7490">IF(Q7490&gt;0,INDEX(Q7490:Q19624,MATCH(TRUE,INDEX(Q7490:Q19624="",,),0)-1),"")</f>
        <v>4</v>
      </c>
      <c r="Q7490">
        <f t="shared" si="172"/>
        <v>3</v>
      </c>
      <c r="R7490">
        <f>IF(P7490="","",0)</f>
        <v>0</v>
      </c>
    </row>
    <row r="7491" spans="1:18" x14ac:dyDescent="0.3">
      <c r="A7491" t="s">
        <v>946</v>
      </c>
      <c r="B7491" s="1">
        <v>38705</v>
      </c>
      <c r="C7491" t="s">
        <v>82</v>
      </c>
      <c r="D7491" t="s">
        <v>1039</v>
      </c>
      <c r="E7491" t="s">
        <v>1040</v>
      </c>
      <c r="G7491" t="s">
        <v>19</v>
      </c>
      <c r="H7491" t="s">
        <v>87</v>
      </c>
      <c r="I7491" t="s">
        <v>21</v>
      </c>
      <c r="J7491" t="s">
        <v>73</v>
      </c>
      <c r="K7491">
        <v>54</v>
      </c>
      <c r="L7491">
        <v>21.3</v>
      </c>
      <c r="M7491" t="s">
        <v>607</v>
      </c>
      <c r="N7491">
        <v>21.3</v>
      </c>
      <c r="P7491" cm="1">
        <f t="array" ref="P7491">IF(Q7491&gt;0,INDEX(Q7491:Q19625,MATCH(TRUE,INDEX(Q7491:Q19625="",,),0)-1),"")</f>
        <v>4</v>
      </c>
      <c r="Q7491">
        <f t="shared" si="172"/>
        <v>3</v>
      </c>
      <c r="R7491">
        <f>IF(P7491="","",0)</f>
        <v>0</v>
      </c>
    </row>
    <row r="7492" spans="1:18" x14ac:dyDescent="0.3">
      <c r="A7492" t="s">
        <v>946</v>
      </c>
      <c r="B7492" s="1">
        <v>38705</v>
      </c>
      <c r="C7492" t="s">
        <v>82</v>
      </c>
      <c r="D7492" t="s">
        <v>1039</v>
      </c>
      <c r="E7492" t="s">
        <v>1040</v>
      </c>
      <c r="G7492" s="6" t="s">
        <v>88</v>
      </c>
      <c r="H7492" t="s">
        <v>100</v>
      </c>
      <c r="I7492" t="s">
        <v>21</v>
      </c>
      <c r="J7492" t="s">
        <v>73</v>
      </c>
      <c r="K7492">
        <v>68</v>
      </c>
      <c r="L7492">
        <v>3.6</v>
      </c>
      <c r="M7492" t="s">
        <v>607</v>
      </c>
      <c r="N7492">
        <v>3.6</v>
      </c>
      <c r="P7492" cm="1">
        <f t="array" ref="P7492">IF(Q7492&gt;0,INDEX(Q7492:Q19626,MATCH(TRUE,INDEX(Q7492:Q19626="",,),0)-1),"")</f>
        <v>4</v>
      </c>
      <c r="Q7492">
        <f t="shared" si="172"/>
        <v>3</v>
      </c>
      <c r="R7492">
        <f>IF(P7492="","",0)</f>
        <v>0</v>
      </c>
    </row>
    <row r="7493" spans="1:18" x14ac:dyDescent="0.3">
      <c r="A7493" t="s">
        <v>946</v>
      </c>
      <c r="B7493" s="1">
        <v>38705</v>
      </c>
      <c r="C7493" t="s">
        <v>82</v>
      </c>
      <c r="D7493" t="s">
        <v>1039</v>
      </c>
      <c r="E7493" t="s">
        <v>1040</v>
      </c>
      <c r="G7493" s="6" t="s">
        <v>88</v>
      </c>
      <c r="H7493" t="s">
        <v>72</v>
      </c>
      <c r="I7493" t="s">
        <v>21</v>
      </c>
      <c r="J7493" t="s">
        <v>73</v>
      </c>
      <c r="K7493">
        <v>7</v>
      </c>
      <c r="L7493">
        <v>8.35</v>
      </c>
      <c r="M7493" t="s">
        <v>607</v>
      </c>
      <c r="N7493">
        <v>8.35</v>
      </c>
      <c r="P7493" cm="1">
        <f t="array" ref="P7493">IF(Q7493&gt;0,INDEX(Q7493:Q19627,MATCH(TRUE,INDEX(Q7493:Q19627="",,),0)-1),"")</f>
        <v>4</v>
      </c>
      <c r="Q7493">
        <f t="shared" si="172"/>
        <v>3</v>
      </c>
      <c r="R7493">
        <f>IF(P7493="","",0)</f>
        <v>0</v>
      </c>
    </row>
    <row r="7494" spans="1:18" x14ac:dyDescent="0.3">
      <c r="A7494" t="s">
        <v>946</v>
      </c>
      <c r="B7494" s="1">
        <v>38705</v>
      </c>
      <c r="C7494" t="s">
        <v>82</v>
      </c>
      <c r="D7494" t="s">
        <v>1039</v>
      </c>
      <c r="E7494" t="s">
        <v>1040</v>
      </c>
      <c r="G7494" t="s">
        <v>19</v>
      </c>
      <c r="H7494" t="s">
        <v>102</v>
      </c>
      <c r="I7494" t="s">
        <v>45</v>
      </c>
      <c r="J7494" t="s">
        <v>93</v>
      </c>
      <c r="K7494">
        <v>13</v>
      </c>
      <c r="L7494">
        <v>300</v>
      </c>
      <c r="M7494" t="s">
        <v>982</v>
      </c>
      <c r="N7494">
        <v>310</v>
      </c>
      <c r="P7494" cm="1">
        <f t="array" ref="P7494">IF(Q7494&gt;0,INDEX(Q7494:Q19628,MATCH(TRUE,INDEX(Q7494:Q19628="",,),0)-1),"")</f>
        <v>4</v>
      </c>
      <c r="Q7494">
        <f t="shared" si="172"/>
        <v>4</v>
      </c>
      <c r="R7494">
        <f>IF(P7494="","",0)</f>
        <v>0</v>
      </c>
    </row>
    <row r="7495" spans="1:18" x14ac:dyDescent="0.3">
      <c r="A7495" t="s">
        <v>946</v>
      </c>
      <c r="B7495" s="1">
        <v>38705</v>
      </c>
      <c r="C7495" t="s">
        <v>82</v>
      </c>
      <c r="D7495" t="s">
        <v>1039</v>
      </c>
      <c r="E7495" t="s">
        <v>1040</v>
      </c>
      <c r="G7495" t="s">
        <v>19</v>
      </c>
      <c r="H7495" t="s">
        <v>100</v>
      </c>
      <c r="I7495" t="s">
        <v>45</v>
      </c>
      <c r="J7495" t="s">
        <v>93</v>
      </c>
      <c r="K7495">
        <v>25</v>
      </c>
      <c r="L7495">
        <v>75</v>
      </c>
      <c r="M7495" t="s">
        <v>982</v>
      </c>
      <c r="N7495">
        <v>76</v>
      </c>
      <c r="P7495" cm="1">
        <f t="array" ref="P7495">IF(Q7495&gt;0,INDEX(Q7495:Q19629,MATCH(TRUE,INDEX(Q7495:Q19629="",,),0)-1),"")</f>
        <v>4</v>
      </c>
      <c r="Q7495">
        <f t="shared" si="172"/>
        <v>4</v>
      </c>
      <c r="R7495">
        <f>IF(P7495="","",0)</f>
        <v>0</v>
      </c>
    </row>
    <row r="7496" spans="1:18" x14ac:dyDescent="0.3">
      <c r="A7496" t="s">
        <v>946</v>
      </c>
      <c r="B7496" s="1">
        <v>38705</v>
      </c>
      <c r="C7496" t="s">
        <v>82</v>
      </c>
      <c r="D7496" t="s">
        <v>1039</v>
      </c>
      <c r="E7496" t="s">
        <v>1040</v>
      </c>
      <c r="G7496" t="s">
        <v>19</v>
      </c>
      <c r="H7496" t="s">
        <v>102</v>
      </c>
      <c r="I7496" t="s">
        <v>21</v>
      </c>
      <c r="J7496" t="s">
        <v>73</v>
      </c>
      <c r="K7496">
        <v>123</v>
      </c>
      <c r="L7496">
        <v>7.25</v>
      </c>
      <c r="M7496" t="s">
        <v>982</v>
      </c>
      <c r="N7496">
        <v>8.75</v>
      </c>
      <c r="P7496" cm="1">
        <f t="array" ref="P7496">IF(Q7496&gt;0,INDEX(Q7496:Q19630,MATCH(TRUE,INDEX(Q7496:Q19630="",,),0)-1),"")</f>
        <v>4</v>
      </c>
      <c r="Q7496">
        <f t="shared" si="172"/>
        <v>4</v>
      </c>
      <c r="R7496">
        <f>IF(P7496="","",0)</f>
        <v>0</v>
      </c>
    </row>
    <row r="7497" spans="1:18" x14ac:dyDescent="0.3">
      <c r="A7497" t="s">
        <v>946</v>
      </c>
      <c r="B7497" s="1">
        <v>38705</v>
      </c>
      <c r="C7497" t="s">
        <v>82</v>
      </c>
      <c r="D7497" t="s">
        <v>1039</v>
      </c>
      <c r="E7497" t="s">
        <v>1040</v>
      </c>
      <c r="G7497" t="s">
        <v>19</v>
      </c>
      <c r="H7497" t="s">
        <v>87</v>
      </c>
      <c r="I7497" t="s">
        <v>21</v>
      </c>
      <c r="J7497" t="s">
        <v>73</v>
      </c>
      <c r="K7497">
        <v>54</v>
      </c>
      <c r="L7497">
        <v>21.3</v>
      </c>
      <c r="M7497" t="s">
        <v>982</v>
      </c>
      <c r="N7497">
        <v>25.25</v>
      </c>
      <c r="P7497" cm="1">
        <f t="array" ref="P7497">IF(Q7497&gt;0,INDEX(Q7497:Q19631,MATCH(TRUE,INDEX(Q7497:Q19631="",,),0)-1),"")</f>
        <v>4</v>
      </c>
      <c r="Q7497">
        <f t="shared" si="172"/>
        <v>4</v>
      </c>
      <c r="R7497">
        <f>IF(P7497="","",0)</f>
        <v>0</v>
      </c>
    </row>
    <row r="7498" spans="1:18" x14ac:dyDescent="0.3">
      <c r="A7498" t="s">
        <v>946</v>
      </c>
      <c r="B7498" s="1">
        <v>38705</v>
      </c>
      <c r="C7498" t="s">
        <v>82</v>
      </c>
      <c r="D7498" t="s">
        <v>1039</v>
      </c>
      <c r="E7498" t="s">
        <v>1040</v>
      </c>
      <c r="G7498" s="6" t="s">
        <v>88</v>
      </c>
      <c r="H7498" t="s">
        <v>100</v>
      </c>
      <c r="I7498" t="s">
        <v>21</v>
      </c>
      <c r="J7498" t="s">
        <v>73</v>
      </c>
      <c r="K7498">
        <v>68</v>
      </c>
      <c r="L7498">
        <v>3.6</v>
      </c>
      <c r="M7498" t="s">
        <v>982</v>
      </c>
      <c r="N7498">
        <v>3.6</v>
      </c>
      <c r="P7498" cm="1">
        <f t="array" ref="P7498">IF(Q7498&gt;0,INDEX(Q7498:Q19632,MATCH(TRUE,INDEX(Q7498:Q19632="",,),0)-1),"")</f>
        <v>4</v>
      </c>
      <c r="Q7498">
        <f t="shared" si="172"/>
        <v>4</v>
      </c>
      <c r="R7498">
        <f>IF(P7498="","",0)</f>
        <v>0</v>
      </c>
    </row>
    <row r="7499" spans="1:18" x14ac:dyDescent="0.3">
      <c r="A7499" t="s">
        <v>946</v>
      </c>
      <c r="B7499" s="1">
        <v>38705</v>
      </c>
      <c r="C7499" t="s">
        <v>82</v>
      </c>
      <c r="D7499" t="s">
        <v>1039</v>
      </c>
      <c r="E7499" t="s">
        <v>1040</v>
      </c>
      <c r="G7499" s="6" t="s">
        <v>88</v>
      </c>
      <c r="H7499" t="s">
        <v>72</v>
      </c>
      <c r="I7499" t="s">
        <v>21</v>
      </c>
      <c r="J7499" t="s">
        <v>73</v>
      </c>
      <c r="K7499">
        <v>7</v>
      </c>
      <c r="L7499">
        <v>8.35</v>
      </c>
      <c r="M7499" t="s">
        <v>982</v>
      </c>
      <c r="N7499">
        <v>8.35</v>
      </c>
      <c r="P7499" cm="1">
        <f t="array" ref="P7499">IF(Q7499&gt;0,INDEX(Q7499:Q19633,MATCH(TRUE,INDEX(Q7499:Q19633="",,),0)-1),"")</f>
        <v>4</v>
      </c>
      <c r="Q7499">
        <f t="shared" si="172"/>
        <v>4</v>
      </c>
      <c r="R7499">
        <f>IF(P7499="","",0)</f>
        <v>0</v>
      </c>
    </row>
    <row r="7500" spans="1:18" x14ac:dyDescent="0.3">
      <c r="P7500" t="str" cm="1">
        <f t="array" ref="P7500">IF(Q7500&gt;0,INDEX(Q7500:Q19634,MATCH(TRUE,INDEX(Q7500:Q19634="",,),0)-1),"")</f>
        <v/>
      </c>
      <c r="R7500" t="str">
        <f>IF(P7500="","",0)</f>
        <v/>
      </c>
    </row>
    <row r="7501" spans="1:18" x14ac:dyDescent="0.3">
      <c r="A7501" t="s">
        <v>946</v>
      </c>
      <c r="B7501" s="1">
        <v>38705</v>
      </c>
      <c r="C7501" t="s">
        <v>82</v>
      </c>
      <c r="D7501" t="s">
        <v>1041</v>
      </c>
      <c r="E7501" t="s">
        <v>1042</v>
      </c>
      <c r="G7501" t="s">
        <v>19</v>
      </c>
      <c r="H7501" t="s">
        <v>102</v>
      </c>
      <c r="I7501" t="s">
        <v>45</v>
      </c>
      <c r="J7501" t="s">
        <v>93</v>
      </c>
      <c r="K7501">
        <v>192</v>
      </c>
      <c r="L7501">
        <v>400</v>
      </c>
      <c r="M7501" t="s">
        <v>607</v>
      </c>
      <c r="N7501">
        <v>700</v>
      </c>
      <c r="O7501" t="s">
        <v>24</v>
      </c>
      <c r="P7501" cm="1">
        <f t="array" ref="P7501">IF(Q7501&gt;0,INDEX(Q7501:Q19635,MATCH(TRUE,INDEX(Q7501:Q19635="",,),0)-1),"")</f>
        <v>6</v>
      </c>
      <c r="Q7501">
        <f>INT((ROW()-7501)/6)+1</f>
        <v>1</v>
      </c>
      <c r="R7501">
        <f>IF(P7501="","",0)</f>
        <v>0</v>
      </c>
    </row>
    <row r="7502" spans="1:18" x14ac:dyDescent="0.3">
      <c r="A7502" t="s">
        <v>946</v>
      </c>
      <c r="B7502" s="1">
        <v>38705</v>
      </c>
      <c r="C7502" t="s">
        <v>82</v>
      </c>
      <c r="D7502" t="s">
        <v>1041</v>
      </c>
      <c r="E7502" t="s">
        <v>1042</v>
      </c>
      <c r="G7502" t="s">
        <v>19</v>
      </c>
      <c r="H7502" t="s">
        <v>92</v>
      </c>
      <c r="I7502" t="s">
        <v>45</v>
      </c>
      <c r="J7502" t="s">
        <v>93</v>
      </c>
      <c r="K7502">
        <v>21</v>
      </c>
      <c r="L7502">
        <v>340</v>
      </c>
      <c r="M7502" t="s">
        <v>607</v>
      </c>
      <c r="N7502">
        <v>5244.6</v>
      </c>
      <c r="O7502" t="s">
        <v>24</v>
      </c>
      <c r="P7502" cm="1">
        <f t="array" ref="P7502">IF(Q7502&gt;0,INDEX(Q7502:Q19636,MATCH(TRUE,INDEX(Q7502:Q19636="",,),0)-1),"")</f>
        <v>6</v>
      </c>
      <c r="Q7502">
        <f t="shared" ref="Q7502:Q7536" si="173">INT((ROW()-7501)/6)+1</f>
        <v>1</v>
      </c>
      <c r="R7502">
        <f>IF(P7502="","",0)</f>
        <v>0</v>
      </c>
    </row>
    <row r="7503" spans="1:18" x14ac:dyDescent="0.3">
      <c r="A7503" t="s">
        <v>946</v>
      </c>
      <c r="B7503" s="1">
        <v>38705</v>
      </c>
      <c r="C7503" t="s">
        <v>82</v>
      </c>
      <c r="D7503" t="s">
        <v>1041</v>
      </c>
      <c r="E7503" t="s">
        <v>1042</v>
      </c>
      <c r="G7503" s="6" t="s">
        <v>88</v>
      </c>
      <c r="H7503" t="s">
        <v>85</v>
      </c>
      <c r="I7503" t="s">
        <v>45</v>
      </c>
      <c r="J7503" t="s">
        <v>93</v>
      </c>
      <c r="K7503">
        <v>40</v>
      </c>
      <c r="L7503">
        <v>128</v>
      </c>
      <c r="M7503" t="s">
        <v>607</v>
      </c>
      <c r="N7503">
        <v>128</v>
      </c>
      <c r="O7503" t="s">
        <v>24</v>
      </c>
      <c r="P7503" cm="1">
        <f t="array" ref="P7503">IF(Q7503&gt;0,INDEX(Q7503:Q19637,MATCH(TRUE,INDEX(Q7503:Q19637="",,),0)-1),"")</f>
        <v>6</v>
      </c>
      <c r="Q7503">
        <f t="shared" si="173"/>
        <v>1</v>
      </c>
      <c r="R7503">
        <f>IF(P7503="","",0)</f>
        <v>0</v>
      </c>
    </row>
    <row r="7504" spans="1:18" x14ac:dyDescent="0.3">
      <c r="A7504" t="s">
        <v>946</v>
      </c>
      <c r="B7504" s="1">
        <v>38705</v>
      </c>
      <c r="C7504" t="s">
        <v>82</v>
      </c>
      <c r="D7504" t="s">
        <v>1041</v>
      </c>
      <c r="E7504" t="s">
        <v>1042</v>
      </c>
      <c r="G7504" s="6" t="s">
        <v>88</v>
      </c>
      <c r="H7504" t="s">
        <v>36</v>
      </c>
      <c r="I7504" t="s">
        <v>45</v>
      </c>
      <c r="J7504" t="s">
        <v>93</v>
      </c>
      <c r="K7504">
        <v>2</v>
      </c>
      <c r="L7504">
        <v>75</v>
      </c>
      <c r="M7504" t="s">
        <v>607</v>
      </c>
      <c r="N7504">
        <v>75</v>
      </c>
      <c r="O7504" t="s">
        <v>24</v>
      </c>
      <c r="P7504" cm="1">
        <f t="array" ref="P7504">IF(Q7504&gt;0,INDEX(Q7504:Q19638,MATCH(TRUE,INDEX(Q7504:Q19638="",,),0)-1),"")</f>
        <v>6</v>
      </c>
      <c r="Q7504">
        <f t="shared" si="173"/>
        <v>1</v>
      </c>
      <c r="R7504">
        <f>IF(P7504="","",0)</f>
        <v>0</v>
      </c>
    </row>
    <row r="7505" spans="1:18" x14ac:dyDescent="0.3">
      <c r="A7505" t="s">
        <v>946</v>
      </c>
      <c r="B7505" s="1">
        <v>38705</v>
      </c>
      <c r="C7505" t="s">
        <v>82</v>
      </c>
      <c r="D7505" t="s">
        <v>1041</v>
      </c>
      <c r="E7505" t="s">
        <v>1042</v>
      </c>
      <c r="G7505" s="6" t="s">
        <v>88</v>
      </c>
      <c r="H7505" t="s">
        <v>72</v>
      </c>
      <c r="I7505" t="s">
        <v>45</v>
      </c>
      <c r="J7505" t="s">
        <v>93</v>
      </c>
      <c r="K7505">
        <v>15</v>
      </c>
      <c r="L7505">
        <v>183</v>
      </c>
      <c r="M7505" t="s">
        <v>607</v>
      </c>
      <c r="N7505">
        <v>183</v>
      </c>
      <c r="O7505" t="s">
        <v>24</v>
      </c>
      <c r="P7505" cm="1">
        <f t="array" ref="P7505">IF(Q7505&gt;0,INDEX(Q7505:Q19639,MATCH(TRUE,INDEX(Q7505:Q19639="",,),0)-1),"")</f>
        <v>6</v>
      </c>
      <c r="Q7505">
        <f t="shared" si="173"/>
        <v>1</v>
      </c>
      <c r="R7505">
        <f>IF(P7505="","",0)</f>
        <v>0</v>
      </c>
    </row>
    <row r="7506" spans="1:18" x14ac:dyDescent="0.3">
      <c r="A7506" t="s">
        <v>946</v>
      </c>
      <c r="B7506" s="1">
        <v>38705</v>
      </c>
      <c r="C7506" t="s">
        <v>82</v>
      </c>
      <c r="D7506" t="s">
        <v>1041</v>
      </c>
      <c r="E7506" t="s">
        <v>1042</v>
      </c>
      <c r="G7506" s="6" t="s">
        <v>88</v>
      </c>
      <c r="H7506" t="s">
        <v>72</v>
      </c>
      <c r="I7506" t="s">
        <v>21</v>
      </c>
      <c r="J7506" t="s">
        <v>73</v>
      </c>
      <c r="K7506">
        <v>488</v>
      </c>
      <c r="L7506">
        <v>7</v>
      </c>
      <c r="M7506" t="s">
        <v>607</v>
      </c>
      <c r="N7506">
        <v>7</v>
      </c>
      <c r="O7506" t="s">
        <v>24</v>
      </c>
      <c r="P7506" cm="1">
        <f t="array" ref="P7506">IF(Q7506&gt;0,INDEX(Q7506:Q19640,MATCH(TRUE,INDEX(Q7506:Q19640="",,),0)-1),"")</f>
        <v>6</v>
      </c>
      <c r="Q7506">
        <f t="shared" si="173"/>
        <v>1</v>
      </c>
      <c r="R7506">
        <f>IF(P7506="","",0)</f>
        <v>0</v>
      </c>
    </row>
    <row r="7507" spans="1:18" x14ac:dyDescent="0.3">
      <c r="A7507" t="s">
        <v>946</v>
      </c>
      <c r="B7507" s="1">
        <v>38705</v>
      </c>
      <c r="C7507" t="s">
        <v>82</v>
      </c>
      <c r="D7507" t="s">
        <v>1041</v>
      </c>
      <c r="E7507" t="s">
        <v>1042</v>
      </c>
      <c r="G7507" t="s">
        <v>19</v>
      </c>
      <c r="H7507" t="s">
        <v>102</v>
      </c>
      <c r="I7507" t="s">
        <v>45</v>
      </c>
      <c r="J7507" t="s">
        <v>93</v>
      </c>
      <c r="K7507">
        <v>192</v>
      </c>
      <c r="L7507">
        <v>400</v>
      </c>
      <c r="M7507" t="s">
        <v>901</v>
      </c>
      <c r="N7507">
        <v>1069</v>
      </c>
      <c r="P7507" cm="1">
        <f t="array" ref="P7507">IF(Q7507&gt;0,INDEX(Q7507:Q19641,MATCH(TRUE,INDEX(Q7507:Q19641="",,),0)-1),"")</f>
        <v>6</v>
      </c>
      <c r="Q7507">
        <f t="shared" si="173"/>
        <v>2</v>
      </c>
      <c r="R7507">
        <f>IF(P7507="","",0)</f>
        <v>0</v>
      </c>
    </row>
    <row r="7508" spans="1:18" x14ac:dyDescent="0.3">
      <c r="A7508" t="s">
        <v>946</v>
      </c>
      <c r="B7508" s="1">
        <v>38705</v>
      </c>
      <c r="C7508" t="s">
        <v>82</v>
      </c>
      <c r="D7508" t="s">
        <v>1041</v>
      </c>
      <c r="E7508" t="s">
        <v>1042</v>
      </c>
      <c r="G7508" t="s">
        <v>19</v>
      </c>
      <c r="H7508" t="s">
        <v>92</v>
      </c>
      <c r="I7508" t="s">
        <v>45</v>
      </c>
      <c r="J7508" t="s">
        <v>93</v>
      </c>
      <c r="K7508">
        <v>21</v>
      </c>
      <c r="L7508">
        <v>340</v>
      </c>
      <c r="M7508" t="s">
        <v>901</v>
      </c>
      <c r="N7508">
        <v>440</v>
      </c>
      <c r="P7508" cm="1">
        <f t="array" ref="P7508">IF(Q7508&gt;0,INDEX(Q7508:Q19642,MATCH(TRUE,INDEX(Q7508:Q19642="",,),0)-1),"")</f>
        <v>6</v>
      </c>
      <c r="Q7508">
        <f t="shared" si="173"/>
        <v>2</v>
      </c>
      <c r="R7508">
        <f>IF(P7508="","",0)</f>
        <v>0</v>
      </c>
    </row>
    <row r="7509" spans="1:18" x14ac:dyDescent="0.3">
      <c r="A7509" t="s">
        <v>946</v>
      </c>
      <c r="B7509" s="1">
        <v>38705</v>
      </c>
      <c r="C7509" t="s">
        <v>82</v>
      </c>
      <c r="D7509" t="s">
        <v>1041</v>
      </c>
      <c r="E7509" t="s">
        <v>1042</v>
      </c>
      <c r="G7509" s="6" t="s">
        <v>88</v>
      </c>
      <c r="H7509" t="s">
        <v>85</v>
      </c>
      <c r="I7509" t="s">
        <v>45</v>
      </c>
      <c r="J7509" t="s">
        <v>93</v>
      </c>
      <c r="K7509">
        <v>40</v>
      </c>
      <c r="L7509">
        <v>128</v>
      </c>
      <c r="M7509" t="s">
        <v>901</v>
      </c>
      <c r="N7509">
        <v>128</v>
      </c>
      <c r="P7509" cm="1">
        <f t="array" ref="P7509">IF(Q7509&gt;0,INDEX(Q7509:Q19643,MATCH(TRUE,INDEX(Q7509:Q19643="",,),0)-1),"")</f>
        <v>6</v>
      </c>
      <c r="Q7509">
        <f t="shared" si="173"/>
        <v>2</v>
      </c>
      <c r="R7509">
        <f>IF(P7509="","",0)</f>
        <v>0</v>
      </c>
    </row>
    <row r="7510" spans="1:18" x14ac:dyDescent="0.3">
      <c r="A7510" t="s">
        <v>946</v>
      </c>
      <c r="B7510" s="1">
        <v>38705</v>
      </c>
      <c r="C7510" t="s">
        <v>82</v>
      </c>
      <c r="D7510" t="s">
        <v>1041</v>
      </c>
      <c r="E7510" t="s">
        <v>1042</v>
      </c>
      <c r="G7510" s="6" t="s">
        <v>88</v>
      </c>
      <c r="H7510" t="s">
        <v>36</v>
      </c>
      <c r="I7510" t="s">
        <v>45</v>
      </c>
      <c r="J7510" t="s">
        <v>93</v>
      </c>
      <c r="K7510">
        <v>2</v>
      </c>
      <c r="L7510">
        <v>75</v>
      </c>
      <c r="M7510" t="s">
        <v>901</v>
      </c>
      <c r="N7510">
        <v>75</v>
      </c>
      <c r="P7510" cm="1">
        <f t="array" ref="P7510">IF(Q7510&gt;0,INDEX(Q7510:Q19644,MATCH(TRUE,INDEX(Q7510:Q19644="",,),0)-1),"")</f>
        <v>6</v>
      </c>
      <c r="Q7510">
        <f t="shared" si="173"/>
        <v>2</v>
      </c>
      <c r="R7510">
        <f>IF(P7510="","",0)</f>
        <v>0</v>
      </c>
    </row>
    <row r="7511" spans="1:18" x14ac:dyDescent="0.3">
      <c r="A7511" t="s">
        <v>946</v>
      </c>
      <c r="B7511" s="1">
        <v>38705</v>
      </c>
      <c r="C7511" t="s">
        <v>82</v>
      </c>
      <c r="D7511" t="s">
        <v>1041</v>
      </c>
      <c r="E7511" t="s">
        <v>1042</v>
      </c>
      <c r="G7511" s="6" t="s">
        <v>88</v>
      </c>
      <c r="H7511" t="s">
        <v>72</v>
      </c>
      <c r="I7511" t="s">
        <v>45</v>
      </c>
      <c r="J7511" t="s">
        <v>93</v>
      </c>
      <c r="K7511">
        <v>15</v>
      </c>
      <c r="L7511">
        <v>183</v>
      </c>
      <c r="M7511" t="s">
        <v>901</v>
      </c>
      <c r="N7511">
        <v>183</v>
      </c>
      <c r="P7511" cm="1">
        <f t="array" ref="P7511">IF(Q7511&gt;0,INDEX(Q7511:Q19645,MATCH(TRUE,INDEX(Q7511:Q19645="",,),0)-1),"")</f>
        <v>6</v>
      </c>
      <c r="Q7511">
        <f t="shared" si="173"/>
        <v>2</v>
      </c>
      <c r="R7511">
        <f>IF(P7511="","",0)</f>
        <v>0</v>
      </c>
    </row>
    <row r="7512" spans="1:18" x14ac:dyDescent="0.3">
      <c r="A7512" t="s">
        <v>946</v>
      </c>
      <c r="B7512" s="1">
        <v>38705</v>
      </c>
      <c r="C7512" t="s">
        <v>82</v>
      </c>
      <c r="D7512" t="s">
        <v>1041</v>
      </c>
      <c r="E7512" t="s">
        <v>1042</v>
      </c>
      <c r="G7512" s="6" t="s">
        <v>88</v>
      </c>
      <c r="H7512" t="s">
        <v>72</v>
      </c>
      <c r="I7512" t="s">
        <v>21</v>
      </c>
      <c r="J7512" t="s">
        <v>73</v>
      </c>
      <c r="K7512">
        <v>488</v>
      </c>
      <c r="L7512">
        <v>7</v>
      </c>
      <c r="M7512" t="s">
        <v>901</v>
      </c>
      <c r="N7512">
        <v>7</v>
      </c>
      <c r="P7512" cm="1">
        <f t="array" ref="P7512">IF(Q7512&gt;0,INDEX(Q7512:Q19646,MATCH(TRUE,INDEX(Q7512:Q19646="",,),0)-1),"")</f>
        <v>6</v>
      </c>
      <c r="Q7512">
        <f t="shared" si="173"/>
        <v>2</v>
      </c>
      <c r="R7512">
        <f>IF(P7512="","",0)</f>
        <v>0</v>
      </c>
    </row>
    <row r="7513" spans="1:18" x14ac:dyDescent="0.3">
      <c r="A7513" t="s">
        <v>946</v>
      </c>
      <c r="B7513" s="1">
        <v>38705</v>
      </c>
      <c r="C7513" t="s">
        <v>82</v>
      </c>
      <c r="D7513" t="s">
        <v>1041</v>
      </c>
      <c r="E7513" t="s">
        <v>1042</v>
      </c>
      <c r="G7513" t="s">
        <v>19</v>
      </c>
      <c r="H7513" t="s">
        <v>102</v>
      </c>
      <c r="I7513" t="s">
        <v>45</v>
      </c>
      <c r="J7513" t="s">
        <v>93</v>
      </c>
      <c r="K7513">
        <v>192</v>
      </c>
      <c r="L7513">
        <v>400</v>
      </c>
      <c r="M7513" t="s">
        <v>1043</v>
      </c>
      <c r="N7513">
        <v>910</v>
      </c>
      <c r="P7513" cm="1">
        <f t="array" ref="P7513">IF(Q7513&gt;0,INDEX(Q7513:Q19647,MATCH(TRUE,INDEX(Q7513:Q19647="",,),0)-1),"")</f>
        <v>6</v>
      </c>
      <c r="Q7513">
        <f t="shared" si="173"/>
        <v>3</v>
      </c>
      <c r="R7513">
        <f>IF(P7513="","",0)</f>
        <v>0</v>
      </c>
    </row>
    <row r="7514" spans="1:18" x14ac:dyDescent="0.3">
      <c r="A7514" t="s">
        <v>946</v>
      </c>
      <c r="B7514" s="1">
        <v>38705</v>
      </c>
      <c r="C7514" t="s">
        <v>82</v>
      </c>
      <c r="D7514" t="s">
        <v>1041</v>
      </c>
      <c r="E7514" t="s">
        <v>1042</v>
      </c>
      <c r="G7514" t="s">
        <v>19</v>
      </c>
      <c r="H7514" t="s">
        <v>92</v>
      </c>
      <c r="I7514" t="s">
        <v>45</v>
      </c>
      <c r="J7514" t="s">
        <v>93</v>
      </c>
      <c r="K7514">
        <v>21</v>
      </c>
      <c r="L7514">
        <v>340</v>
      </c>
      <c r="M7514" t="s">
        <v>1043</v>
      </c>
      <c r="N7514">
        <v>340</v>
      </c>
      <c r="P7514" cm="1">
        <f t="array" ref="P7514">IF(Q7514&gt;0,INDEX(Q7514:Q19648,MATCH(TRUE,INDEX(Q7514:Q19648="",,),0)-1),"")</f>
        <v>6</v>
      </c>
      <c r="Q7514">
        <f t="shared" si="173"/>
        <v>3</v>
      </c>
      <c r="R7514">
        <f>IF(P7514="","",0)</f>
        <v>0</v>
      </c>
    </row>
    <row r="7515" spans="1:18" x14ac:dyDescent="0.3">
      <c r="A7515" t="s">
        <v>946</v>
      </c>
      <c r="B7515" s="1">
        <v>38705</v>
      </c>
      <c r="C7515" t="s">
        <v>82</v>
      </c>
      <c r="D7515" t="s">
        <v>1041</v>
      </c>
      <c r="E7515" t="s">
        <v>1042</v>
      </c>
      <c r="G7515" s="6" t="s">
        <v>88</v>
      </c>
      <c r="H7515" t="s">
        <v>85</v>
      </c>
      <c r="I7515" t="s">
        <v>45</v>
      </c>
      <c r="J7515" t="s">
        <v>93</v>
      </c>
      <c r="K7515">
        <v>40</v>
      </c>
      <c r="L7515">
        <v>128</v>
      </c>
      <c r="M7515" t="s">
        <v>1043</v>
      </c>
      <c r="N7515">
        <v>128</v>
      </c>
      <c r="P7515" cm="1">
        <f t="array" ref="P7515">IF(Q7515&gt;0,INDEX(Q7515:Q19649,MATCH(TRUE,INDEX(Q7515:Q19649="",,),0)-1),"")</f>
        <v>6</v>
      </c>
      <c r="Q7515">
        <f t="shared" si="173"/>
        <v>3</v>
      </c>
      <c r="R7515">
        <f>IF(P7515="","",0)</f>
        <v>0</v>
      </c>
    </row>
    <row r="7516" spans="1:18" x14ac:dyDescent="0.3">
      <c r="A7516" t="s">
        <v>946</v>
      </c>
      <c r="B7516" s="1">
        <v>38705</v>
      </c>
      <c r="C7516" t="s">
        <v>82</v>
      </c>
      <c r="D7516" t="s">
        <v>1041</v>
      </c>
      <c r="E7516" t="s">
        <v>1042</v>
      </c>
      <c r="G7516" s="6" t="s">
        <v>88</v>
      </c>
      <c r="H7516" t="s">
        <v>36</v>
      </c>
      <c r="I7516" t="s">
        <v>45</v>
      </c>
      <c r="J7516" t="s">
        <v>93</v>
      </c>
      <c r="K7516">
        <v>2</v>
      </c>
      <c r="L7516">
        <v>75</v>
      </c>
      <c r="M7516" t="s">
        <v>1043</v>
      </c>
      <c r="N7516">
        <v>75</v>
      </c>
      <c r="P7516" cm="1">
        <f t="array" ref="P7516">IF(Q7516&gt;0,INDEX(Q7516:Q19650,MATCH(TRUE,INDEX(Q7516:Q19650="",,),0)-1),"")</f>
        <v>6</v>
      </c>
      <c r="Q7516">
        <f t="shared" si="173"/>
        <v>3</v>
      </c>
      <c r="R7516">
        <f>IF(P7516="","",0)</f>
        <v>0</v>
      </c>
    </row>
    <row r="7517" spans="1:18" x14ac:dyDescent="0.3">
      <c r="A7517" t="s">
        <v>946</v>
      </c>
      <c r="B7517" s="1">
        <v>38705</v>
      </c>
      <c r="C7517" t="s">
        <v>82</v>
      </c>
      <c r="D7517" t="s">
        <v>1041</v>
      </c>
      <c r="E7517" t="s">
        <v>1042</v>
      </c>
      <c r="G7517" s="6" t="s">
        <v>88</v>
      </c>
      <c r="H7517" t="s">
        <v>72</v>
      </c>
      <c r="I7517" t="s">
        <v>45</v>
      </c>
      <c r="J7517" t="s">
        <v>93</v>
      </c>
      <c r="K7517">
        <v>15</v>
      </c>
      <c r="L7517">
        <v>183</v>
      </c>
      <c r="M7517" t="s">
        <v>1043</v>
      </c>
      <c r="N7517">
        <v>183</v>
      </c>
      <c r="P7517" cm="1">
        <f t="array" ref="P7517">IF(Q7517&gt;0,INDEX(Q7517:Q19651,MATCH(TRUE,INDEX(Q7517:Q19651="",,),0)-1),"")</f>
        <v>6</v>
      </c>
      <c r="Q7517">
        <f t="shared" si="173"/>
        <v>3</v>
      </c>
      <c r="R7517">
        <f>IF(P7517="","",0)</f>
        <v>0</v>
      </c>
    </row>
    <row r="7518" spans="1:18" x14ac:dyDescent="0.3">
      <c r="A7518" t="s">
        <v>946</v>
      </c>
      <c r="B7518" s="1">
        <v>38705</v>
      </c>
      <c r="C7518" t="s">
        <v>82</v>
      </c>
      <c r="D7518" t="s">
        <v>1041</v>
      </c>
      <c r="E7518" t="s">
        <v>1042</v>
      </c>
      <c r="G7518" s="6" t="s">
        <v>88</v>
      </c>
      <c r="H7518" t="s">
        <v>72</v>
      </c>
      <c r="I7518" t="s">
        <v>21</v>
      </c>
      <c r="J7518" t="s">
        <v>73</v>
      </c>
      <c r="K7518">
        <v>488</v>
      </c>
      <c r="L7518">
        <v>7</v>
      </c>
      <c r="M7518" t="s">
        <v>1043</v>
      </c>
      <c r="N7518">
        <v>7</v>
      </c>
      <c r="P7518" cm="1">
        <f t="array" ref="P7518">IF(Q7518&gt;0,INDEX(Q7518:Q19652,MATCH(TRUE,INDEX(Q7518:Q19652="",,),0)-1),"")</f>
        <v>6</v>
      </c>
      <c r="Q7518">
        <f t="shared" si="173"/>
        <v>3</v>
      </c>
      <c r="R7518">
        <f>IF(P7518="","",0)</f>
        <v>0</v>
      </c>
    </row>
    <row r="7519" spans="1:18" x14ac:dyDescent="0.3">
      <c r="A7519" t="s">
        <v>946</v>
      </c>
      <c r="B7519" s="1">
        <v>38705</v>
      </c>
      <c r="C7519" t="s">
        <v>82</v>
      </c>
      <c r="D7519" t="s">
        <v>1041</v>
      </c>
      <c r="E7519" t="s">
        <v>1042</v>
      </c>
      <c r="G7519" t="s">
        <v>19</v>
      </c>
      <c r="H7519" t="s">
        <v>102</v>
      </c>
      <c r="I7519" t="s">
        <v>45</v>
      </c>
      <c r="J7519" t="s">
        <v>93</v>
      </c>
      <c r="K7519">
        <v>192</v>
      </c>
      <c r="L7519">
        <v>400</v>
      </c>
      <c r="M7519" t="s">
        <v>938</v>
      </c>
      <c r="N7519">
        <v>845</v>
      </c>
      <c r="P7519" cm="1">
        <f t="array" ref="P7519">IF(Q7519&gt;0,INDEX(Q7519:Q19653,MATCH(TRUE,INDEX(Q7519:Q19653="",,),0)-1),"")</f>
        <v>6</v>
      </c>
      <c r="Q7519">
        <f t="shared" si="173"/>
        <v>4</v>
      </c>
      <c r="R7519">
        <f>IF(P7519="","",0)</f>
        <v>0</v>
      </c>
    </row>
    <row r="7520" spans="1:18" x14ac:dyDescent="0.3">
      <c r="A7520" t="s">
        <v>946</v>
      </c>
      <c r="B7520" s="1">
        <v>38705</v>
      </c>
      <c r="C7520" t="s">
        <v>82</v>
      </c>
      <c r="D7520" t="s">
        <v>1041</v>
      </c>
      <c r="E7520" t="s">
        <v>1042</v>
      </c>
      <c r="G7520" t="s">
        <v>19</v>
      </c>
      <c r="H7520" t="s">
        <v>92</v>
      </c>
      <c r="I7520" t="s">
        <v>45</v>
      </c>
      <c r="J7520" t="s">
        <v>93</v>
      </c>
      <c r="K7520">
        <v>21</v>
      </c>
      <c r="L7520">
        <v>340</v>
      </c>
      <c r="M7520" t="s">
        <v>938</v>
      </c>
      <c r="N7520">
        <v>340</v>
      </c>
      <c r="P7520" cm="1">
        <f t="array" ref="P7520">IF(Q7520&gt;0,INDEX(Q7520:Q19654,MATCH(TRUE,INDEX(Q7520:Q19654="",,),0)-1),"")</f>
        <v>6</v>
      </c>
      <c r="Q7520">
        <f t="shared" si="173"/>
        <v>4</v>
      </c>
      <c r="R7520">
        <f>IF(P7520="","",0)</f>
        <v>0</v>
      </c>
    </row>
    <row r="7521" spans="1:18" x14ac:dyDescent="0.3">
      <c r="A7521" t="s">
        <v>946</v>
      </c>
      <c r="B7521" s="1">
        <v>38705</v>
      </c>
      <c r="C7521" t="s">
        <v>82</v>
      </c>
      <c r="D7521" t="s">
        <v>1041</v>
      </c>
      <c r="E7521" t="s">
        <v>1042</v>
      </c>
      <c r="G7521" s="6" t="s">
        <v>88</v>
      </c>
      <c r="H7521" t="s">
        <v>85</v>
      </c>
      <c r="I7521" t="s">
        <v>45</v>
      </c>
      <c r="J7521" t="s">
        <v>93</v>
      </c>
      <c r="K7521">
        <v>40</v>
      </c>
      <c r="L7521">
        <v>128</v>
      </c>
      <c r="M7521" t="s">
        <v>938</v>
      </c>
      <c r="N7521">
        <v>128</v>
      </c>
      <c r="P7521" cm="1">
        <f t="array" ref="P7521">IF(Q7521&gt;0,INDEX(Q7521:Q19655,MATCH(TRUE,INDEX(Q7521:Q19655="",,),0)-1),"")</f>
        <v>6</v>
      </c>
      <c r="Q7521">
        <f t="shared" si="173"/>
        <v>4</v>
      </c>
      <c r="R7521">
        <f>IF(P7521="","",0)</f>
        <v>0</v>
      </c>
    </row>
    <row r="7522" spans="1:18" x14ac:dyDescent="0.3">
      <c r="A7522" t="s">
        <v>946</v>
      </c>
      <c r="B7522" s="1">
        <v>38705</v>
      </c>
      <c r="C7522" t="s">
        <v>82</v>
      </c>
      <c r="D7522" t="s">
        <v>1041</v>
      </c>
      <c r="E7522" t="s">
        <v>1042</v>
      </c>
      <c r="G7522" s="6" t="s">
        <v>88</v>
      </c>
      <c r="H7522" t="s">
        <v>36</v>
      </c>
      <c r="I7522" t="s">
        <v>45</v>
      </c>
      <c r="J7522" t="s">
        <v>93</v>
      </c>
      <c r="K7522">
        <v>2</v>
      </c>
      <c r="L7522">
        <v>75</v>
      </c>
      <c r="M7522" t="s">
        <v>938</v>
      </c>
      <c r="N7522">
        <v>75</v>
      </c>
      <c r="P7522" cm="1">
        <f t="array" ref="P7522">IF(Q7522&gt;0,INDEX(Q7522:Q19656,MATCH(TRUE,INDEX(Q7522:Q19656="",,),0)-1),"")</f>
        <v>6</v>
      </c>
      <c r="Q7522">
        <f t="shared" si="173"/>
        <v>4</v>
      </c>
      <c r="R7522">
        <f>IF(P7522="","",0)</f>
        <v>0</v>
      </c>
    </row>
    <row r="7523" spans="1:18" x14ac:dyDescent="0.3">
      <c r="A7523" t="s">
        <v>946</v>
      </c>
      <c r="B7523" s="1">
        <v>38705</v>
      </c>
      <c r="C7523" t="s">
        <v>82</v>
      </c>
      <c r="D7523" t="s">
        <v>1041</v>
      </c>
      <c r="E7523" t="s">
        <v>1042</v>
      </c>
      <c r="G7523" s="6" t="s">
        <v>88</v>
      </c>
      <c r="H7523" t="s">
        <v>72</v>
      </c>
      <c r="I7523" t="s">
        <v>45</v>
      </c>
      <c r="J7523" t="s">
        <v>93</v>
      </c>
      <c r="K7523">
        <v>15</v>
      </c>
      <c r="L7523">
        <v>183</v>
      </c>
      <c r="M7523" t="s">
        <v>938</v>
      </c>
      <c r="N7523">
        <v>183</v>
      </c>
      <c r="P7523" cm="1">
        <f t="array" ref="P7523">IF(Q7523&gt;0,INDEX(Q7523:Q19657,MATCH(TRUE,INDEX(Q7523:Q19657="",,),0)-1),"")</f>
        <v>6</v>
      </c>
      <c r="Q7523">
        <f t="shared" si="173"/>
        <v>4</v>
      </c>
      <c r="R7523">
        <f>IF(P7523="","",0)</f>
        <v>0</v>
      </c>
    </row>
    <row r="7524" spans="1:18" x14ac:dyDescent="0.3">
      <c r="A7524" t="s">
        <v>946</v>
      </c>
      <c r="B7524" s="1">
        <v>38705</v>
      </c>
      <c r="C7524" t="s">
        <v>82</v>
      </c>
      <c r="D7524" t="s">
        <v>1041</v>
      </c>
      <c r="E7524" t="s">
        <v>1042</v>
      </c>
      <c r="G7524" s="6" t="s">
        <v>88</v>
      </c>
      <c r="H7524" t="s">
        <v>72</v>
      </c>
      <c r="I7524" t="s">
        <v>21</v>
      </c>
      <c r="J7524" t="s">
        <v>73</v>
      </c>
      <c r="K7524">
        <v>488</v>
      </c>
      <c r="L7524">
        <v>7</v>
      </c>
      <c r="M7524" t="s">
        <v>938</v>
      </c>
      <c r="N7524">
        <v>7</v>
      </c>
      <c r="P7524" cm="1">
        <f t="array" ref="P7524">IF(Q7524&gt;0,INDEX(Q7524:Q19658,MATCH(TRUE,INDEX(Q7524:Q19658="",,),0)-1),"")</f>
        <v>6</v>
      </c>
      <c r="Q7524">
        <f t="shared" si="173"/>
        <v>4</v>
      </c>
      <c r="R7524">
        <f>IF(P7524="","",0)</f>
        <v>0</v>
      </c>
    </row>
    <row r="7525" spans="1:18" x14ac:dyDescent="0.3">
      <c r="A7525" t="s">
        <v>946</v>
      </c>
      <c r="B7525" s="1">
        <v>38705</v>
      </c>
      <c r="C7525" t="s">
        <v>82</v>
      </c>
      <c r="D7525" t="s">
        <v>1041</v>
      </c>
      <c r="E7525" t="s">
        <v>1042</v>
      </c>
      <c r="G7525" t="s">
        <v>19</v>
      </c>
      <c r="H7525" t="s">
        <v>102</v>
      </c>
      <c r="I7525" t="s">
        <v>45</v>
      </c>
      <c r="J7525" t="s">
        <v>93</v>
      </c>
      <c r="K7525">
        <v>192</v>
      </c>
      <c r="L7525">
        <v>400</v>
      </c>
      <c r="M7525" t="s">
        <v>49</v>
      </c>
      <c r="N7525">
        <v>800</v>
      </c>
      <c r="P7525" cm="1">
        <f t="array" ref="P7525">IF(Q7525&gt;0,INDEX(Q7525:Q19659,MATCH(TRUE,INDEX(Q7525:Q19659="",,),0)-1),"")</f>
        <v>6</v>
      </c>
      <c r="Q7525">
        <f t="shared" si="173"/>
        <v>5</v>
      </c>
      <c r="R7525">
        <f>IF(P7525="","",0)</f>
        <v>0</v>
      </c>
    </row>
    <row r="7526" spans="1:18" x14ac:dyDescent="0.3">
      <c r="A7526" t="s">
        <v>946</v>
      </c>
      <c r="B7526" s="1">
        <v>38705</v>
      </c>
      <c r="C7526" t="s">
        <v>82</v>
      </c>
      <c r="D7526" t="s">
        <v>1041</v>
      </c>
      <c r="E7526" t="s">
        <v>1042</v>
      </c>
      <c r="G7526" t="s">
        <v>19</v>
      </c>
      <c r="H7526" t="s">
        <v>92</v>
      </c>
      <c r="I7526" t="s">
        <v>45</v>
      </c>
      <c r="J7526" t="s">
        <v>93</v>
      </c>
      <c r="K7526">
        <v>21</v>
      </c>
      <c r="L7526">
        <v>340</v>
      </c>
      <c r="M7526" t="s">
        <v>49</v>
      </c>
      <c r="N7526">
        <v>350</v>
      </c>
      <c r="P7526" cm="1">
        <f t="array" ref="P7526">IF(Q7526&gt;0,INDEX(Q7526:Q19660,MATCH(TRUE,INDEX(Q7526:Q19660="",,),0)-1),"")</f>
        <v>6</v>
      </c>
      <c r="Q7526">
        <f t="shared" si="173"/>
        <v>5</v>
      </c>
      <c r="R7526">
        <f>IF(P7526="","",0)</f>
        <v>0</v>
      </c>
    </row>
    <row r="7527" spans="1:18" x14ac:dyDescent="0.3">
      <c r="A7527" t="s">
        <v>946</v>
      </c>
      <c r="B7527" s="1">
        <v>38705</v>
      </c>
      <c r="C7527" t="s">
        <v>82</v>
      </c>
      <c r="D7527" t="s">
        <v>1041</v>
      </c>
      <c r="E7527" t="s">
        <v>1042</v>
      </c>
      <c r="G7527" s="6" t="s">
        <v>88</v>
      </c>
      <c r="H7527" t="s">
        <v>85</v>
      </c>
      <c r="I7527" t="s">
        <v>45</v>
      </c>
      <c r="J7527" t="s">
        <v>93</v>
      </c>
      <c r="K7527">
        <v>40</v>
      </c>
      <c r="L7527">
        <v>128</v>
      </c>
      <c r="M7527" t="s">
        <v>49</v>
      </c>
      <c r="N7527">
        <v>128</v>
      </c>
      <c r="P7527" cm="1">
        <f t="array" ref="P7527">IF(Q7527&gt;0,INDEX(Q7527:Q19661,MATCH(TRUE,INDEX(Q7527:Q19661="",,),0)-1),"")</f>
        <v>6</v>
      </c>
      <c r="Q7527">
        <f t="shared" si="173"/>
        <v>5</v>
      </c>
      <c r="R7527">
        <f>IF(P7527="","",0)</f>
        <v>0</v>
      </c>
    </row>
    <row r="7528" spans="1:18" x14ac:dyDescent="0.3">
      <c r="A7528" t="s">
        <v>946</v>
      </c>
      <c r="B7528" s="1">
        <v>38705</v>
      </c>
      <c r="C7528" t="s">
        <v>82</v>
      </c>
      <c r="D7528" t="s">
        <v>1041</v>
      </c>
      <c r="E7528" t="s">
        <v>1042</v>
      </c>
      <c r="G7528" s="6" t="s">
        <v>88</v>
      </c>
      <c r="H7528" t="s">
        <v>36</v>
      </c>
      <c r="I7528" t="s">
        <v>45</v>
      </c>
      <c r="J7528" t="s">
        <v>93</v>
      </c>
      <c r="K7528">
        <v>2</v>
      </c>
      <c r="L7528">
        <v>75</v>
      </c>
      <c r="M7528" t="s">
        <v>49</v>
      </c>
      <c r="N7528">
        <v>75</v>
      </c>
      <c r="P7528" cm="1">
        <f t="array" ref="P7528">IF(Q7528&gt;0,INDEX(Q7528:Q19662,MATCH(TRUE,INDEX(Q7528:Q19662="",,),0)-1),"")</f>
        <v>6</v>
      </c>
      <c r="Q7528">
        <f t="shared" si="173"/>
        <v>5</v>
      </c>
      <c r="R7528">
        <f>IF(P7528="","",0)</f>
        <v>0</v>
      </c>
    </row>
    <row r="7529" spans="1:18" x14ac:dyDescent="0.3">
      <c r="A7529" t="s">
        <v>946</v>
      </c>
      <c r="B7529" s="1">
        <v>38705</v>
      </c>
      <c r="C7529" t="s">
        <v>82</v>
      </c>
      <c r="D7529" t="s">
        <v>1041</v>
      </c>
      <c r="E7529" t="s">
        <v>1042</v>
      </c>
      <c r="G7529" s="6" t="s">
        <v>88</v>
      </c>
      <c r="H7529" t="s">
        <v>72</v>
      </c>
      <c r="I7529" t="s">
        <v>45</v>
      </c>
      <c r="J7529" t="s">
        <v>93</v>
      </c>
      <c r="K7529">
        <v>15</v>
      </c>
      <c r="L7529">
        <v>183</v>
      </c>
      <c r="M7529" t="s">
        <v>49</v>
      </c>
      <c r="N7529">
        <v>183</v>
      </c>
      <c r="P7529" cm="1">
        <f t="array" ref="P7529">IF(Q7529&gt;0,INDEX(Q7529:Q19663,MATCH(TRUE,INDEX(Q7529:Q19663="",,),0)-1),"")</f>
        <v>6</v>
      </c>
      <c r="Q7529">
        <f t="shared" si="173"/>
        <v>5</v>
      </c>
      <c r="R7529">
        <f>IF(P7529="","",0)</f>
        <v>0</v>
      </c>
    </row>
    <row r="7530" spans="1:18" x14ac:dyDescent="0.3">
      <c r="A7530" t="s">
        <v>946</v>
      </c>
      <c r="B7530" s="1">
        <v>38705</v>
      </c>
      <c r="C7530" t="s">
        <v>82</v>
      </c>
      <c r="D7530" t="s">
        <v>1041</v>
      </c>
      <c r="E7530" t="s">
        <v>1042</v>
      </c>
      <c r="G7530" s="6" t="s">
        <v>88</v>
      </c>
      <c r="H7530" t="s">
        <v>72</v>
      </c>
      <c r="I7530" t="s">
        <v>21</v>
      </c>
      <c r="J7530" t="s">
        <v>73</v>
      </c>
      <c r="K7530">
        <v>488</v>
      </c>
      <c r="L7530">
        <v>7</v>
      </c>
      <c r="M7530" t="s">
        <v>49</v>
      </c>
      <c r="N7530">
        <v>7</v>
      </c>
      <c r="P7530" cm="1">
        <f t="array" ref="P7530">IF(Q7530&gt;0,INDEX(Q7530:Q19664,MATCH(TRUE,INDEX(Q7530:Q19664="",,),0)-1),"")</f>
        <v>6</v>
      </c>
      <c r="Q7530">
        <f t="shared" si="173"/>
        <v>5</v>
      </c>
      <c r="R7530">
        <f>IF(P7530="","",0)</f>
        <v>0</v>
      </c>
    </row>
    <row r="7531" spans="1:18" x14ac:dyDescent="0.3">
      <c r="A7531" t="s">
        <v>946</v>
      </c>
      <c r="B7531" s="1">
        <v>38705</v>
      </c>
      <c r="C7531" t="s">
        <v>82</v>
      </c>
      <c r="D7531" t="s">
        <v>1041</v>
      </c>
      <c r="E7531" t="s">
        <v>1042</v>
      </c>
      <c r="G7531" t="s">
        <v>19</v>
      </c>
      <c r="H7531" t="s">
        <v>102</v>
      </c>
      <c r="I7531" t="s">
        <v>45</v>
      </c>
      <c r="J7531" t="s">
        <v>93</v>
      </c>
      <c r="K7531">
        <v>192</v>
      </c>
      <c r="L7531">
        <v>400</v>
      </c>
      <c r="M7531" t="s">
        <v>208</v>
      </c>
      <c r="N7531">
        <v>550</v>
      </c>
      <c r="P7531" cm="1">
        <f t="array" ref="P7531">IF(Q7531&gt;0,INDEX(Q7531:Q19665,MATCH(TRUE,INDEX(Q7531:Q19665="",,),0)-1),"")</f>
        <v>6</v>
      </c>
      <c r="Q7531">
        <f t="shared" si="173"/>
        <v>6</v>
      </c>
      <c r="R7531">
        <f>IF(P7531="","",0)</f>
        <v>0</v>
      </c>
    </row>
    <row r="7532" spans="1:18" x14ac:dyDescent="0.3">
      <c r="A7532" t="s">
        <v>946</v>
      </c>
      <c r="B7532" s="1">
        <v>38705</v>
      </c>
      <c r="C7532" t="s">
        <v>82</v>
      </c>
      <c r="D7532" t="s">
        <v>1041</v>
      </c>
      <c r="E7532" t="s">
        <v>1042</v>
      </c>
      <c r="G7532" t="s">
        <v>19</v>
      </c>
      <c r="H7532" t="s">
        <v>92</v>
      </c>
      <c r="I7532" t="s">
        <v>45</v>
      </c>
      <c r="J7532" t="s">
        <v>93</v>
      </c>
      <c r="K7532">
        <v>21</v>
      </c>
      <c r="L7532">
        <v>340</v>
      </c>
      <c r="M7532" t="s">
        <v>208</v>
      </c>
      <c r="N7532">
        <v>400</v>
      </c>
      <c r="P7532" cm="1">
        <f t="array" ref="P7532">IF(Q7532&gt;0,INDEX(Q7532:Q19666,MATCH(TRUE,INDEX(Q7532:Q19666="",,),0)-1),"")</f>
        <v>6</v>
      </c>
      <c r="Q7532">
        <f t="shared" si="173"/>
        <v>6</v>
      </c>
      <c r="R7532">
        <f>IF(P7532="","",0)</f>
        <v>0</v>
      </c>
    </row>
    <row r="7533" spans="1:18" x14ac:dyDescent="0.3">
      <c r="A7533" t="s">
        <v>946</v>
      </c>
      <c r="B7533" s="1">
        <v>38705</v>
      </c>
      <c r="C7533" t="s">
        <v>82</v>
      </c>
      <c r="D7533" t="s">
        <v>1041</v>
      </c>
      <c r="E7533" t="s">
        <v>1042</v>
      </c>
      <c r="G7533" s="6" t="s">
        <v>88</v>
      </c>
      <c r="H7533" t="s">
        <v>85</v>
      </c>
      <c r="I7533" t="s">
        <v>45</v>
      </c>
      <c r="J7533" t="s">
        <v>93</v>
      </c>
      <c r="K7533">
        <v>40</v>
      </c>
      <c r="L7533">
        <v>128</v>
      </c>
      <c r="M7533" t="s">
        <v>208</v>
      </c>
      <c r="N7533">
        <v>128</v>
      </c>
      <c r="P7533" cm="1">
        <f t="array" ref="P7533">IF(Q7533&gt;0,INDEX(Q7533:Q19667,MATCH(TRUE,INDEX(Q7533:Q19667="",,),0)-1),"")</f>
        <v>6</v>
      </c>
      <c r="Q7533">
        <f t="shared" si="173"/>
        <v>6</v>
      </c>
      <c r="R7533">
        <f>IF(P7533="","",0)</f>
        <v>0</v>
      </c>
    </row>
    <row r="7534" spans="1:18" x14ac:dyDescent="0.3">
      <c r="A7534" t="s">
        <v>946</v>
      </c>
      <c r="B7534" s="1">
        <v>38705</v>
      </c>
      <c r="C7534" t="s">
        <v>82</v>
      </c>
      <c r="D7534" t="s">
        <v>1041</v>
      </c>
      <c r="E7534" t="s">
        <v>1042</v>
      </c>
      <c r="G7534" s="6" t="s">
        <v>88</v>
      </c>
      <c r="H7534" t="s">
        <v>36</v>
      </c>
      <c r="I7534" t="s">
        <v>45</v>
      </c>
      <c r="J7534" t="s">
        <v>93</v>
      </c>
      <c r="K7534">
        <v>2</v>
      </c>
      <c r="L7534">
        <v>75</v>
      </c>
      <c r="M7534" t="s">
        <v>208</v>
      </c>
      <c r="N7534">
        <v>75</v>
      </c>
      <c r="P7534" cm="1">
        <f t="array" ref="P7534">IF(Q7534&gt;0,INDEX(Q7534:Q19668,MATCH(TRUE,INDEX(Q7534:Q19668="",,),0)-1),"")</f>
        <v>6</v>
      </c>
      <c r="Q7534">
        <f t="shared" si="173"/>
        <v>6</v>
      </c>
      <c r="R7534">
        <f>IF(P7534="","",0)</f>
        <v>0</v>
      </c>
    </row>
    <row r="7535" spans="1:18" x14ac:dyDescent="0.3">
      <c r="A7535" t="s">
        <v>946</v>
      </c>
      <c r="B7535" s="1">
        <v>38705</v>
      </c>
      <c r="C7535" t="s">
        <v>82</v>
      </c>
      <c r="D7535" t="s">
        <v>1041</v>
      </c>
      <c r="E7535" t="s">
        <v>1042</v>
      </c>
      <c r="G7535" s="6" t="s">
        <v>88</v>
      </c>
      <c r="H7535" t="s">
        <v>72</v>
      </c>
      <c r="I7535" t="s">
        <v>45</v>
      </c>
      <c r="J7535" t="s">
        <v>93</v>
      </c>
      <c r="K7535">
        <v>15</v>
      </c>
      <c r="L7535">
        <v>183</v>
      </c>
      <c r="M7535" t="s">
        <v>208</v>
      </c>
      <c r="N7535">
        <v>183</v>
      </c>
      <c r="P7535" cm="1">
        <f t="array" ref="P7535">IF(Q7535&gt;0,INDEX(Q7535:Q19669,MATCH(TRUE,INDEX(Q7535:Q19669="",,),0)-1),"")</f>
        <v>6</v>
      </c>
      <c r="Q7535">
        <f t="shared" si="173"/>
        <v>6</v>
      </c>
      <c r="R7535">
        <f>IF(P7535="","",0)</f>
        <v>0</v>
      </c>
    </row>
    <row r="7536" spans="1:18" x14ac:dyDescent="0.3">
      <c r="A7536" t="s">
        <v>946</v>
      </c>
      <c r="B7536" s="1">
        <v>38705</v>
      </c>
      <c r="C7536" t="s">
        <v>82</v>
      </c>
      <c r="D7536" t="s">
        <v>1041</v>
      </c>
      <c r="E7536" t="s">
        <v>1042</v>
      </c>
      <c r="G7536" s="6" t="s">
        <v>88</v>
      </c>
      <c r="H7536" t="s">
        <v>72</v>
      </c>
      <c r="I7536" t="s">
        <v>21</v>
      </c>
      <c r="J7536" t="s">
        <v>73</v>
      </c>
      <c r="K7536">
        <v>488</v>
      </c>
      <c r="L7536">
        <v>7</v>
      </c>
      <c r="M7536" t="s">
        <v>208</v>
      </c>
      <c r="N7536">
        <v>7</v>
      </c>
      <c r="P7536" cm="1">
        <f t="array" ref="P7536">IF(Q7536&gt;0,INDEX(Q7536:Q19670,MATCH(TRUE,INDEX(Q7536:Q19670="",,),0)-1),"")</f>
        <v>6</v>
      </c>
      <c r="Q7536">
        <f t="shared" si="173"/>
        <v>6</v>
      </c>
      <c r="R7536">
        <f>IF(P7536="","",0)</f>
        <v>0</v>
      </c>
    </row>
    <row r="7537" spans="1:18" x14ac:dyDescent="0.3">
      <c r="P7537" t="str" cm="1">
        <f t="array" ref="P7537">IF(Q7537&gt;0,INDEX(Q7537:Q19671,MATCH(TRUE,INDEX(Q7537:Q19671="",,),0)-1),"")</f>
        <v/>
      </c>
      <c r="R7537" t="str">
        <f>IF(P7537="","",0)</f>
        <v/>
      </c>
    </row>
    <row r="7538" spans="1:18" x14ac:dyDescent="0.3">
      <c r="A7538" t="s">
        <v>946</v>
      </c>
      <c r="B7538" s="1">
        <v>38691</v>
      </c>
      <c r="C7538" t="s">
        <v>82</v>
      </c>
      <c r="D7538" t="s">
        <v>1044</v>
      </c>
      <c r="E7538" t="s">
        <v>1045</v>
      </c>
      <c r="G7538" t="s">
        <v>19</v>
      </c>
      <c r="H7538" t="s">
        <v>41</v>
      </c>
      <c r="I7538" t="s">
        <v>45</v>
      </c>
      <c r="J7538" t="s">
        <v>93</v>
      </c>
      <c r="K7538">
        <v>30</v>
      </c>
      <c r="L7538">
        <v>166</v>
      </c>
      <c r="M7538" t="s">
        <v>211</v>
      </c>
      <c r="N7538">
        <v>166</v>
      </c>
      <c r="O7538" t="s">
        <v>24</v>
      </c>
      <c r="P7538" cm="1">
        <f t="array" ref="P7538">IF(Q7538&gt;0,INDEX(Q7538:Q19672,MATCH(TRUE,INDEX(Q7538:Q19672="",,),0)-1),"")</f>
        <v>1</v>
      </c>
      <c r="Q7538">
        <v>1</v>
      </c>
      <c r="R7538">
        <f>IF(P7538="","",0)</f>
        <v>0</v>
      </c>
    </row>
    <row r="7539" spans="1:18" x14ac:dyDescent="0.3">
      <c r="A7539" t="s">
        <v>946</v>
      </c>
      <c r="B7539" s="1">
        <v>38691</v>
      </c>
      <c r="C7539" t="s">
        <v>82</v>
      </c>
      <c r="D7539" t="s">
        <v>1044</v>
      </c>
      <c r="E7539" t="s">
        <v>1045</v>
      </c>
      <c r="G7539" t="s">
        <v>19</v>
      </c>
      <c r="H7539" t="s">
        <v>41</v>
      </c>
      <c r="I7539" t="s">
        <v>21</v>
      </c>
      <c r="J7539" t="s">
        <v>73</v>
      </c>
      <c r="K7539">
        <v>740</v>
      </c>
      <c r="L7539">
        <v>56</v>
      </c>
      <c r="M7539" t="s">
        <v>211</v>
      </c>
      <c r="N7539">
        <v>64.2</v>
      </c>
      <c r="O7539" t="s">
        <v>24</v>
      </c>
      <c r="P7539" cm="1">
        <f t="array" ref="P7539">IF(Q7539&gt;0,INDEX(Q7539:Q19673,MATCH(TRUE,INDEX(Q7539:Q19673="",,),0)-1),"")</f>
        <v>1</v>
      </c>
      <c r="Q7539">
        <v>1</v>
      </c>
      <c r="R7539">
        <f>IF(P7539="","",0)</f>
        <v>0</v>
      </c>
    </row>
    <row r="7540" spans="1:18" x14ac:dyDescent="0.3">
      <c r="A7540" t="s">
        <v>946</v>
      </c>
      <c r="B7540" s="1">
        <v>38691</v>
      </c>
      <c r="C7540" t="s">
        <v>82</v>
      </c>
      <c r="D7540" t="s">
        <v>1044</v>
      </c>
      <c r="E7540" t="s">
        <v>1045</v>
      </c>
      <c r="G7540" s="6" t="s">
        <v>88</v>
      </c>
      <c r="H7540" t="s">
        <v>95</v>
      </c>
      <c r="I7540" t="s">
        <v>21</v>
      </c>
      <c r="J7540" t="s">
        <v>73</v>
      </c>
      <c r="K7540">
        <v>10</v>
      </c>
      <c r="L7540">
        <v>18.75</v>
      </c>
      <c r="M7540" t="s">
        <v>211</v>
      </c>
      <c r="N7540">
        <v>18.75</v>
      </c>
      <c r="O7540" t="s">
        <v>24</v>
      </c>
      <c r="P7540" cm="1">
        <f t="array" ref="P7540">IF(Q7540&gt;0,INDEX(Q7540:Q19674,MATCH(TRUE,INDEX(Q7540:Q19674="",,),0)-1),"")</f>
        <v>1</v>
      </c>
      <c r="Q7540">
        <v>1</v>
      </c>
      <c r="R7540">
        <f>IF(P7540="","",0)</f>
        <v>0</v>
      </c>
    </row>
    <row r="7541" spans="1:18" x14ac:dyDescent="0.3">
      <c r="P7541" t="str" cm="1">
        <f t="array" ref="P7541">IF(Q7541&gt;0,INDEX(Q7541:Q19675,MATCH(TRUE,INDEX(Q7541:Q19675="",,),0)-1),"")</f>
        <v/>
      </c>
      <c r="R7541" t="str">
        <f>IF(P7541="","",0)</f>
        <v/>
      </c>
    </row>
    <row r="7542" spans="1:18" x14ac:dyDescent="0.3">
      <c r="A7542" t="s">
        <v>946</v>
      </c>
      <c r="B7542" s="1">
        <v>38691</v>
      </c>
      <c r="C7542" t="s">
        <v>82</v>
      </c>
      <c r="D7542" t="s">
        <v>1046</v>
      </c>
      <c r="E7542" t="s">
        <v>1047</v>
      </c>
      <c r="G7542" t="s">
        <v>19</v>
      </c>
      <c r="H7542" t="s">
        <v>85</v>
      </c>
      <c r="I7542" t="s">
        <v>45</v>
      </c>
      <c r="J7542" t="s">
        <v>93</v>
      </c>
      <c r="K7542">
        <v>7.7</v>
      </c>
      <c r="L7542">
        <v>98</v>
      </c>
      <c r="M7542" t="s">
        <v>211</v>
      </c>
      <c r="N7542">
        <v>98</v>
      </c>
      <c r="O7542" t="s">
        <v>24</v>
      </c>
      <c r="P7542" cm="1">
        <f t="array" ref="P7542">IF(Q7542&gt;0,INDEX(Q7542:Q19676,MATCH(TRUE,INDEX(Q7542:Q19676="",,),0)-1),"")</f>
        <v>3</v>
      </c>
      <c r="Q7542">
        <f>INT((ROW()-7542)/10)+1</f>
        <v>1</v>
      </c>
      <c r="R7542">
        <f>IF(P7542="","",0)</f>
        <v>0</v>
      </c>
    </row>
    <row r="7543" spans="1:18" x14ac:dyDescent="0.3">
      <c r="A7543" t="s">
        <v>946</v>
      </c>
      <c r="B7543" s="1">
        <v>38691</v>
      </c>
      <c r="C7543" t="s">
        <v>82</v>
      </c>
      <c r="D7543" t="s">
        <v>1046</v>
      </c>
      <c r="E7543" t="s">
        <v>1047</v>
      </c>
      <c r="G7543" t="s">
        <v>19</v>
      </c>
      <c r="H7543" t="s">
        <v>67</v>
      </c>
      <c r="I7543" t="s">
        <v>45</v>
      </c>
      <c r="J7543" t="s">
        <v>93</v>
      </c>
      <c r="K7543">
        <v>12.8</v>
      </c>
      <c r="L7543">
        <v>51</v>
      </c>
      <c r="M7543" t="s">
        <v>211</v>
      </c>
      <c r="N7543">
        <v>51</v>
      </c>
      <c r="O7543" t="s">
        <v>24</v>
      </c>
      <c r="P7543" cm="1">
        <f t="array" ref="P7543">IF(Q7543&gt;0,INDEX(Q7543:Q19677,MATCH(TRUE,INDEX(Q7543:Q19677="",,),0)-1),"")</f>
        <v>3</v>
      </c>
      <c r="Q7543">
        <f t="shared" ref="Q7543:Q7571" si="174">INT((ROW()-7542)/10)+1</f>
        <v>1</v>
      </c>
      <c r="R7543">
        <f>IF(P7543="","",0)</f>
        <v>0</v>
      </c>
    </row>
    <row r="7544" spans="1:18" x14ac:dyDescent="0.3">
      <c r="A7544" t="s">
        <v>946</v>
      </c>
      <c r="B7544" s="1">
        <v>38691</v>
      </c>
      <c r="C7544" t="s">
        <v>82</v>
      </c>
      <c r="D7544" t="s">
        <v>1046</v>
      </c>
      <c r="E7544" t="s">
        <v>1047</v>
      </c>
      <c r="G7544" t="s">
        <v>19</v>
      </c>
      <c r="H7544" t="s">
        <v>87</v>
      </c>
      <c r="I7544" t="s">
        <v>45</v>
      </c>
      <c r="J7544" t="s">
        <v>93</v>
      </c>
      <c r="K7544">
        <v>18.5</v>
      </c>
      <c r="L7544">
        <v>83</v>
      </c>
      <c r="M7544" t="s">
        <v>211</v>
      </c>
      <c r="N7544">
        <v>83</v>
      </c>
      <c r="O7544" t="s">
        <v>24</v>
      </c>
      <c r="P7544" cm="1">
        <f t="array" ref="P7544">IF(Q7544&gt;0,INDEX(Q7544:Q19678,MATCH(TRUE,INDEX(Q7544:Q19678="",,),0)-1),"")</f>
        <v>3</v>
      </c>
      <c r="Q7544">
        <f t="shared" si="174"/>
        <v>1</v>
      </c>
      <c r="R7544">
        <f>IF(P7544="","",0)</f>
        <v>0</v>
      </c>
    </row>
    <row r="7545" spans="1:18" x14ac:dyDescent="0.3">
      <c r="A7545" t="s">
        <v>946</v>
      </c>
      <c r="B7545" s="1">
        <v>38691</v>
      </c>
      <c r="C7545" t="s">
        <v>82</v>
      </c>
      <c r="D7545" t="s">
        <v>1046</v>
      </c>
      <c r="E7545" t="s">
        <v>1047</v>
      </c>
      <c r="G7545" t="s">
        <v>19</v>
      </c>
      <c r="H7545" t="s">
        <v>85</v>
      </c>
      <c r="I7545" t="s">
        <v>21</v>
      </c>
      <c r="J7545" t="s">
        <v>73</v>
      </c>
      <c r="K7545">
        <v>59</v>
      </c>
      <c r="L7545">
        <v>15</v>
      </c>
      <c r="M7545" t="s">
        <v>211</v>
      </c>
      <c r="N7545">
        <v>38.72</v>
      </c>
      <c r="O7545" t="s">
        <v>24</v>
      </c>
      <c r="P7545" cm="1">
        <f t="array" ref="P7545">IF(Q7545&gt;0,INDEX(Q7545:Q19679,MATCH(TRUE,INDEX(Q7545:Q19679="",,),0)-1),"")</f>
        <v>3</v>
      </c>
      <c r="Q7545">
        <f t="shared" si="174"/>
        <v>1</v>
      </c>
      <c r="R7545">
        <f>IF(P7545="","",0)</f>
        <v>0</v>
      </c>
    </row>
    <row r="7546" spans="1:18" x14ac:dyDescent="0.3">
      <c r="A7546" t="s">
        <v>946</v>
      </c>
      <c r="B7546" s="1">
        <v>38691</v>
      </c>
      <c r="C7546" t="s">
        <v>82</v>
      </c>
      <c r="D7546" t="s">
        <v>1046</v>
      </c>
      <c r="E7546" t="s">
        <v>1047</v>
      </c>
      <c r="G7546" t="s">
        <v>19</v>
      </c>
      <c r="H7546" t="s">
        <v>87</v>
      </c>
      <c r="I7546" t="s">
        <v>21</v>
      </c>
      <c r="J7546" t="s">
        <v>73</v>
      </c>
      <c r="K7546">
        <v>89</v>
      </c>
      <c r="L7546">
        <v>18</v>
      </c>
      <c r="M7546" t="s">
        <v>211</v>
      </c>
      <c r="N7546">
        <v>18</v>
      </c>
      <c r="O7546" t="s">
        <v>24</v>
      </c>
      <c r="P7546" cm="1">
        <f t="array" ref="P7546">IF(Q7546&gt;0,INDEX(Q7546:Q19680,MATCH(TRUE,INDEX(Q7546:Q19680="",,),0)-1),"")</f>
        <v>3</v>
      </c>
      <c r="Q7546">
        <f t="shared" si="174"/>
        <v>1</v>
      </c>
      <c r="R7546">
        <f>IF(P7546="","",0)</f>
        <v>0</v>
      </c>
    </row>
    <row r="7547" spans="1:18" x14ac:dyDescent="0.3">
      <c r="A7547" t="s">
        <v>946</v>
      </c>
      <c r="B7547" s="1">
        <v>38691</v>
      </c>
      <c r="C7547" t="s">
        <v>82</v>
      </c>
      <c r="D7547" t="s">
        <v>1046</v>
      </c>
      <c r="E7547" t="s">
        <v>1047</v>
      </c>
      <c r="G7547" s="6" t="s">
        <v>88</v>
      </c>
      <c r="H7547" t="s">
        <v>41</v>
      </c>
      <c r="I7547" t="s">
        <v>45</v>
      </c>
      <c r="J7547" t="s">
        <v>93</v>
      </c>
      <c r="K7547">
        <v>2.7</v>
      </c>
      <c r="L7547">
        <v>168</v>
      </c>
      <c r="M7547" t="s">
        <v>211</v>
      </c>
      <c r="N7547">
        <v>168</v>
      </c>
      <c r="O7547" t="s">
        <v>24</v>
      </c>
      <c r="P7547" cm="1">
        <f t="array" ref="P7547">IF(Q7547&gt;0,INDEX(Q7547:Q19681,MATCH(TRUE,INDEX(Q7547:Q19681="",,),0)-1),"")</f>
        <v>3</v>
      </c>
      <c r="Q7547">
        <f t="shared" si="174"/>
        <v>1</v>
      </c>
      <c r="R7547">
        <f>IF(P7547="","",0)</f>
        <v>0</v>
      </c>
    </row>
    <row r="7548" spans="1:18" x14ac:dyDescent="0.3">
      <c r="A7548" t="s">
        <v>946</v>
      </c>
      <c r="B7548" s="1">
        <v>38691</v>
      </c>
      <c r="C7548" t="s">
        <v>82</v>
      </c>
      <c r="D7548" t="s">
        <v>1046</v>
      </c>
      <c r="E7548" t="s">
        <v>1047</v>
      </c>
      <c r="G7548" s="6" t="s">
        <v>88</v>
      </c>
      <c r="H7548" t="s">
        <v>96</v>
      </c>
      <c r="I7548" t="s">
        <v>21</v>
      </c>
      <c r="J7548" t="s">
        <v>73</v>
      </c>
      <c r="K7548">
        <v>19</v>
      </c>
      <c r="L7548">
        <v>9</v>
      </c>
      <c r="M7548" t="s">
        <v>211</v>
      </c>
      <c r="N7548">
        <v>9</v>
      </c>
      <c r="O7548" t="s">
        <v>24</v>
      </c>
      <c r="P7548" cm="1">
        <f t="array" ref="P7548">IF(Q7548&gt;0,INDEX(Q7548:Q19682,MATCH(TRUE,INDEX(Q7548:Q19682="",,),0)-1),"")</f>
        <v>3</v>
      </c>
      <c r="Q7548">
        <f t="shared" si="174"/>
        <v>1</v>
      </c>
      <c r="R7548">
        <f>IF(P7548="","",0)</f>
        <v>0</v>
      </c>
    </row>
    <row r="7549" spans="1:18" x14ac:dyDescent="0.3">
      <c r="A7549" t="s">
        <v>946</v>
      </c>
      <c r="B7549" s="1">
        <v>38691</v>
      </c>
      <c r="C7549" t="s">
        <v>82</v>
      </c>
      <c r="D7549" t="s">
        <v>1046</v>
      </c>
      <c r="E7549" t="s">
        <v>1047</v>
      </c>
      <c r="G7549" s="6" t="s">
        <v>88</v>
      </c>
      <c r="H7549" t="s">
        <v>116</v>
      </c>
      <c r="I7549" t="s">
        <v>21</v>
      </c>
      <c r="J7549" t="s">
        <v>73</v>
      </c>
      <c r="K7549">
        <v>10</v>
      </c>
      <c r="L7549">
        <v>10</v>
      </c>
      <c r="M7549" t="s">
        <v>211</v>
      </c>
      <c r="N7549">
        <v>10</v>
      </c>
      <c r="O7549" t="s">
        <v>24</v>
      </c>
      <c r="P7549" cm="1">
        <f t="array" ref="P7549">IF(Q7549&gt;0,INDEX(Q7549:Q19683,MATCH(TRUE,INDEX(Q7549:Q19683="",,),0)-1),"")</f>
        <v>3</v>
      </c>
      <c r="Q7549">
        <f t="shared" si="174"/>
        <v>1</v>
      </c>
      <c r="R7549">
        <f>IF(P7549="","",0)</f>
        <v>0</v>
      </c>
    </row>
    <row r="7550" spans="1:18" x14ac:dyDescent="0.3">
      <c r="A7550" t="s">
        <v>946</v>
      </c>
      <c r="B7550" s="1">
        <v>38691</v>
      </c>
      <c r="C7550" t="s">
        <v>82</v>
      </c>
      <c r="D7550" t="s">
        <v>1046</v>
      </c>
      <c r="E7550" t="s">
        <v>1047</v>
      </c>
      <c r="G7550" s="6" t="s">
        <v>88</v>
      </c>
      <c r="H7550" t="s">
        <v>67</v>
      </c>
      <c r="I7550" t="s">
        <v>21</v>
      </c>
      <c r="J7550" t="s">
        <v>73</v>
      </c>
      <c r="K7550">
        <v>34</v>
      </c>
      <c r="L7550">
        <v>11</v>
      </c>
      <c r="M7550" t="s">
        <v>211</v>
      </c>
      <c r="N7550">
        <v>11</v>
      </c>
      <c r="O7550" t="s">
        <v>24</v>
      </c>
      <c r="P7550" cm="1">
        <f t="array" ref="P7550">IF(Q7550&gt;0,INDEX(Q7550:Q19684,MATCH(TRUE,INDEX(Q7550:Q19684="",,),0)-1),"")</f>
        <v>3</v>
      </c>
      <c r="Q7550">
        <f t="shared" si="174"/>
        <v>1</v>
      </c>
      <c r="R7550">
        <f>IF(P7550="","",0)</f>
        <v>0</v>
      </c>
    </row>
    <row r="7551" spans="1:18" x14ac:dyDescent="0.3">
      <c r="A7551" t="s">
        <v>946</v>
      </c>
      <c r="B7551" s="1">
        <v>38691</v>
      </c>
      <c r="C7551" t="s">
        <v>82</v>
      </c>
      <c r="D7551" t="s">
        <v>1046</v>
      </c>
      <c r="E7551" t="s">
        <v>1047</v>
      </c>
      <c r="G7551" s="6" t="s">
        <v>88</v>
      </c>
      <c r="H7551" t="s">
        <v>41</v>
      </c>
      <c r="I7551" t="s">
        <v>21</v>
      </c>
      <c r="J7551" t="s">
        <v>73</v>
      </c>
      <c r="K7551">
        <v>7</v>
      </c>
      <c r="L7551">
        <v>51</v>
      </c>
      <c r="M7551" t="s">
        <v>211</v>
      </c>
      <c r="N7551">
        <v>51</v>
      </c>
      <c r="O7551" t="s">
        <v>24</v>
      </c>
      <c r="P7551" cm="1">
        <f t="array" ref="P7551">IF(Q7551&gt;0,INDEX(Q7551:Q19685,MATCH(TRUE,INDEX(Q7551:Q19685="",,),0)-1),"")</f>
        <v>3</v>
      </c>
      <c r="Q7551">
        <f t="shared" si="174"/>
        <v>1</v>
      </c>
      <c r="R7551">
        <f>IF(P7551="","",0)</f>
        <v>0</v>
      </c>
    </row>
    <row r="7552" spans="1:18" x14ac:dyDescent="0.3">
      <c r="A7552" t="s">
        <v>946</v>
      </c>
      <c r="B7552" s="1">
        <v>38691</v>
      </c>
      <c r="C7552" t="s">
        <v>82</v>
      </c>
      <c r="D7552" t="s">
        <v>1046</v>
      </c>
      <c r="E7552" t="s">
        <v>1047</v>
      </c>
      <c r="G7552" t="s">
        <v>19</v>
      </c>
      <c r="H7552" t="s">
        <v>85</v>
      </c>
      <c r="I7552" t="s">
        <v>45</v>
      </c>
      <c r="J7552" t="s">
        <v>93</v>
      </c>
      <c r="K7552">
        <v>7.7</v>
      </c>
      <c r="L7552">
        <v>98</v>
      </c>
      <c r="M7552" t="s">
        <v>208</v>
      </c>
      <c r="N7552">
        <v>100</v>
      </c>
      <c r="P7552" cm="1">
        <f t="array" ref="P7552">IF(Q7552&gt;0,INDEX(Q7552:Q19686,MATCH(TRUE,INDEX(Q7552:Q19686="",,),0)-1),"")</f>
        <v>3</v>
      </c>
      <c r="Q7552">
        <f t="shared" si="174"/>
        <v>2</v>
      </c>
      <c r="R7552">
        <f>IF(P7552="","",0)</f>
        <v>0</v>
      </c>
    </row>
    <row r="7553" spans="1:18" x14ac:dyDescent="0.3">
      <c r="A7553" t="s">
        <v>946</v>
      </c>
      <c r="B7553" s="1">
        <v>38691</v>
      </c>
      <c r="C7553" t="s">
        <v>82</v>
      </c>
      <c r="D7553" t="s">
        <v>1046</v>
      </c>
      <c r="E7553" t="s">
        <v>1047</v>
      </c>
      <c r="G7553" t="s">
        <v>19</v>
      </c>
      <c r="H7553" t="s">
        <v>67</v>
      </c>
      <c r="I7553" t="s">
        <v>45</v>
      </c>
      <c r="J7553" t="s">
        <v>93</v>
      </c>
      <c r="K7553">
        <v>12.8</v>
      </c>
      <c r="L7553">
        <v>51</v>
      </c>
      <c r="M7553" t="s">
        <v>208</v>
      </c>
      <c r="N7553">
        <v>60</v>
      </c>
      <c r="P7553" cm="1">
        <f t="array" ref="P7553">IF(Q7553&gt;0,INDEX(Q7553:Q19687,MATCH(TRUE,INDEX(Q7553:Q19687="",,),0)-1),"")</f>
        <v>3</v>
      </c>
      <c r="Q7553">
        <f t="shared" si="174"/>
        <v>2</v>
      </c>
      <c r="R7553">
        <f>IF(P7553="","",0)</f>
        <v>0</v>
      </c>
    </row>
    <row r="7554" spans="1:18" x14ac:dyDescent="0.3">
      <c r="A7554" t="s">
        <v>946</v>
      </c>
      <c r="B7554" s="1">
        <v>38691</v>
      </c>
      <c r="C7554" t="s">
        <v>82</v>
      </c>
      <c r="D7554" t="s">
        <v>1046</v>
      </c>
      <c r="E7554" t="s">
        <v>1047</v>
      </c>
      <c r="G7554" t="s">
        <v>19</v>
      </c>
      <c r="H7554" t="s">
        <v>87</v>
      </c>
      <c r="I7554" t="s">
        <v>45</v>
      </c>
      <c r="J7554" t="s">
        <v>93</v>
      </c>
      <c r="K7554">
        <v>18.5</v>
      </c>
      <c r="L7554">
        <v>83</v>
      </c>
      <c r="M7554" t="s">
        <v>208</v>
      </c>
      <c r="N7554">
        <v>90</v>
      </c>
      <c r="P7554" cm="1">
        <f t="array" ref="P7554">IF(Q7554&gt;0,INDEX(Q7554:Q19688,MATCH(TRUE,INDEX(Q7554:Q19688="",,),0)-1),"")</f>
        <v>3</v>
      </c>
      <c r="Q7554">
        <f t="shared" si="174"/>
        <v>2</v>
      </c>
      <c r="R7554">
        <f>IF(P7554="","",0)</f>
        <v>0</v>
      </c>
    </row>
    <row r="7555" spans="1:18" x14ac:dyDescent="0.3">
      <c r="A7555" t="s">
        <v>946</v>
      </c>
      <c r="B7555" s="1">
        <v>38691</v>
      </c>
      <c r="C7555" t="s">
        <v>82</v>
      </c>
      <c r="D7555" t="s">
        <v>1046</v>
      </c>
      <c r="E7555" t="s">
        <v>1047</v>
      </c>
      <c r="G7555" t="s">
        <v>19</v>
      </c>
      <c r="H7555" t="s">
        <v>85</v>
      </c>
      <c r="I7555" t="s">
        <v>21</v>
      </c>
      <c r="J7555" t="s">
        <v>73</v>
      </c>
      <c r="K7555">
        <v>59</v>
      </c>
      <c r="L7555">
        <v>15</v>
      </c>
      <c r="M7555" t="s">
        <v>208</v>
      </c>
      <c r="N7555">
        <v>21</v>
      </c>
      <c r="P7555" cm="1">
        <f t="array" ref="P7555">IF(Q7555&gt;0,INDEX(Q7555:Q19689,MATCH(TRUE,INDEX(Q7555:Q19689="",,),0)-1),"")</f>
        <v>3</v>
      </c>
      <c r="Q7555">
        <f t="shared" si="174"/>
        <v>2</v>
      </c>
      <c r="R7555">
        <f>IF(P7555="","",0)</f>
        <v>0</v>
      </c>
    </row>
    <row r="7556" spans="1:18" x14ac:dyDescent="0.3">
      <c r="A7556" t="s">
        <v>946</v>
      </c>
      <c r="B7556" s="1">
        <v>38691</v>
      </c>
      <c r="C7556" t="s">
        <v>82</v>
      </c>
      <c r="D7556" t="s">
        <v>1046</v>
      </c>
      <c r="E7556" t="s">
        <v>1047</v>
      </c>
      <c r="G7556" t="s">
        <v>19</v>
      </c>
      <c r="H7556" t="s">
        <v>87</v>
      </c>
      <c r="I7556" t="s">
        <v>21</v>
      </c>
      <c r="J7556" t="s">
        <v>73</v>
      </c>
      <c r="K7556">
        <v>89</v>
      </c>
      <c r="L7556">
        <v>18</v>
      </c>
      <c r="M7556" t="s">
        <v>208</v>
      </c>
      <c r="N7556">
        <v>25</v>
      </c>
      <c r="P7556" cm="1">
        <f t="array" ref="P7556">IF(Q7556&gt;0,INDEX(Q7556:Q19690,MATCH(TRUE,INDEX(Q7556:Q19690="",,),0)-1),"")</f>
        <v>3</v>
      </c>
      <c r="Q7556">
        <f t="shared" si="174"/>
        <v>2</v>
      </c>
      <c r="R7556">
        <f>IF(P7556="","",0)</f>
        <v>0</v>
      </c>
    </row>
    <row r="7557" spans="1:18" x14ac:dyDescent="0.3">
      <c r="A7557" t="s">
        <v>946</v>
      </c>
      <c r="B7557" s="1">
        <v>38691</v>
      </c>
      <c r="C7557" t="s">
        <v>82</v>
      </c>
      <c r="D7557" t="s">
        <v>1046</v>
      </c>
      <c r="E7557" t="s">
        <v>1047</v>
      </c>
      <c r="G7557" s="6" t="s">
        <v>88</v>
      </c>
      <c r="H7557" t="s">
        <v>41</v>
      </c>
      <c r="I7557" t="s">
        <v>45</v>
      </c>
      <c r="J7557" t="s">
        <v>93</v>
      </c>
      <c r="K7557">
        <v>2.7</v>
      </c>
      <c r="L7557">
        <v>168</v>
      </c>
      <c r="M7557" t="s">
        <v>208</v>
      </c>
      <c r="N7557">
        <v>168</v>
      </c>
      <c r="P7557" cm="1">
        <f t="array" ref="P7557">IF(Q7557&gt;0,INDEX(Q7557:Q19691,MATCH(TRUE,INDEX(Q7557:Q19691="",,),0)-1),"")</f>
        <v>3</v>
      </c>
      <c r="Q7557">
        <f t="shared" si="174"/>
        <v>2</v>
      </c>
      <c r="R7557">
        <f>IF(P7557="","",0)</f>
        <v>0</v>
      </c>
    </row>
    <row r="7558" spans="1:18" x14ac:dyDescent="0.3">
      <c r="A7558" t="s">
        <v>946</v>
      </c>
      <c r="B7558" s="1">
        <v>38691</v>
      </c>
      <c r="C7558" t="s">
        <v>82</v>
      </c>
      <c r="D7558" t="s">
        <v>1046</v>
      </c>
      <c r="E7558" t="s">
        <v>1047</v>
      </c>
      <c r="G7558" s="6" t="s">
        <v>88</v>
      </c>
      <c r="H7558" t="s">
        <v>96</v>
      </c>
      <c r="I7558" t="s">
        <v>21</v>
      </c>
      <c r="J7558" t="s">
        <v>73</v>
      </c>
      <c r="K7558">
        <v>19</v>
      </c>
      <c r="L7558">
        <v>9</v>
      </c>
      <c r="M7558" t="s">
        <v>208</v>
      </c>
      <c r="N7558">
        <v>9</v>
      </c>
      <c r="P7558" cm="1">
        <f t="array" ref="P7558">IF(Q7558&gt;0,INDEX(Q7558:Q19692,MATCH(TRUE,INDEX(Q7558:Q19692="",,),0)-1),"")</f>
        <v>3</v>
      </c>
      <c r="Q7558">
        <f t="shared" si="174"/>
        <v>2</v>
      </c>
      <c r="R7558">
        <f>IF(P7558="","",0)</f>
        <v>0</v>
      </c>
    </row>
    <row r="7559" spans="1:18" x14ac:dyDescent="0.3">
      <c r="A7559" t="s">
        <v>946</v>
      </c>
      <c r="B7559" s="1">
        <v>38691</v>
      </c>
      <c r="C7559" t="s">
        <v>82</v>
      </c>
      <c r="D7559" t="s">
        <v>1046</v>
      </c>
      <c r="E7559" t="s">
        <v>1047</v>
      </c>
      <c r="G7559" s="6" t="s">
        <v>88</v>
      </c>
      <c r="H7559" t="s">
        <v>116</v>
      </c>
      <c r="I7559" t="s">
        <v>21</v>
      </c>
      <c r="J7559" t="s">
        <v>73</v>
      </c>
      <c r="K7559">
        <v>10</v>
      </c>
      <c r="L7559">
        <v>10</v>
      </c>
      <c r="M7559" t="s">
        <v>208</v>
      </c>
      <c r="N7559">
        <v>10</v>
      </c>
      <c r="P7559" cm="1">
        <f t="array" ref="P7559">IF(Q7559&gt;0,INDEX(Q7559:Q19693,MATCH(TRUE,INDEX(Q7559:Q19693="",,),0)-1),"")</f>
        <v>3</v>
      </c>
      <c r="Q7559">
        <f t="shared" si="174"/>
        <v>2</v>
      </c>
      <c r="R7559">
        <f>IF(P7559="","",0)</f>
        <v>0</v>
      </c>
    </row>
    <row r="7560" spans="1:18" x14ac:dyDescent="0.3">
      <c r="A7560" t="s">
        <v>946</v>
      </c>
      <c r="B7560" s="1">
        <v>38691</v>
      </c>
      <c r="C7560" t="s">
        <v>82</v>
      </c>
      <c r="D7560" t="s">
        <v>1046</v>
      </c>
      <c r="E7560" t="s">
        <v>1047</v>
      </c>
      <c r="G7560" s="6" t="s">
        <v>88</v>
      </c>
      <c r="H7560" t="s">
        <v>67</v>
      </c>
      <c r="I7560" t="s">
        <v>21</v>
      </c>
      <c r="J7560" t="s">
        <v>73</v>
      </c>
      <c r="K7560">
        <v>34</v>
      </c>
      <c r="L7560">
        <v>11</v>
      </c>
      <c r="M7560" t="s">
        <v>208</v>
      </c>
      <c r="N7560">
        <v>11</v>
      </c>
      <c r="P7560" cm="1">
        <f t="array" ref="P7560">IF(Q7560&gt;0,INDEX(Q7560:Q19694,MATCH(TRUE,INDEX(Q7560:Q19694="",,),0)-1),"")</f>
        <v>3</v>
      </c>
      <c r="Q7560">
        <f t="shared" si="174"/>
        <v>2</v>
      </c>
      <c r="R7560">
        <f>IF(P7560="","",0)</f>
        <v>0</v>
      </c>
    </row>
    <row r="7561" spans="1:18" x14ac:dyDescent="0.3">
      <c r="A7561" t="s">
        <v>946</v>
      </c>
      <c r="B7561" s="1">
        <v>38691</v>
      </c>
      <c r="C7561" t="s">
        <v>82</v>
      </c>
      <c r="D7561" t="s">
        <v>1046</v>
      </c>
      <c r="E7561" t="s">
        <v>1047</v>
      </c>
      <c r="G7561" s="6" t="s">
        <v>88</v>
      </c>
      <c r="H7561" t="s">
        <v>41</v>
      </c>
      <c r="I7561" t="s">
        <v>21</v>
      </c>
      <c r="J7561" t="s">
        <v>73</v>
      </c>
      <c r="K7561">
        <v>7</v>
      </c>
      <c r="L7561">
        <v>51</v>
      </c>
      <c r="M7561" t="s">
        <v>208</v>
      </c>
      <c r="N7561">
        <v>51</v>
      </c>
      <c r="P7561" cm="1">
        <f t="array" ref="P7561">IF(Q7561&gt;0,INDEX(Q7561:Q19695,MATCH(TRUE,INDEX(Q7561:Q19695="",,),0)-1),"")</f>
        <v>3</v>
      </c>
      <c r="Q7561">
        <f t="shared" si="174"/>
        <v>2</v>
      </c>
      <c r="R7561">
        <f>IF(P7561="","",0)</f>
        <v>0</v>
      </c>
    </row>
    <row r="7562" spans="1:18" x14ac:dyDescent="0.3">
      <c r="A7562" t="s">
        <v>946</v>
      </c>
      <c r="B7562" s="1">
        <v>38691</v>
      </c>
      <c r="C7562" t="s">
        <v>82</v>
      </c>
      <c r="D7562" t="s">
        <v>1046</v>
      </c>
      <c r="E7562" t="s">
        <v>1047</v>
      </c>
      <c r="G7562" t="s">
        <v>19</v>
      </c>
      <c r="H7562" t="s">
        <v>85</v>
      </c>
      <c r="I7562" t="s">
        <v>45</v>
      </c>
      <c r="J7562" t="s">
        <v>93</v>
      </c>
      <c r="K7562">
        <v>7.7</v>
      </c>
      <c r="L7562">
        <v>98</v>
      </c>
      <c r="M7562" t="s">
        <v>1048</v>
      </c>
      <c r="N7562">
        <v>98</v>
      </c>
      <c r="P7562" cm="1">
        <f t="array" ref="P7562">IF(Q7562&gt;0,INDEX(Q7562:Q19696,MATCH(TRUE,INDEX(Q7562:Q19696="",,),0)-1),"")</f>
        <v>3</v>
      </c>
      <c r="Q7562">
        <f t="shared" si="174"/>
        <v>3</v>
      </c>
      <c r="R7562">
        <f>IF(P7562="","",0)</f>
        <v>0</v>
      </c>
    </row>
    <row r="7563" spans="1:18" x14ac:dyDescent="0.3">
      <c r="A7563" t="s">
        <v>946</v>
      </c>
      <c r="B7563" s="1">
        <v>38691</v>
      </c>
      <c r="C7563" t="s">
        <v>82</v>
      </c>
      <c r="D7563" t="s">
        <v>1046</v>
      </c>
      <c r="E7563" t="s">
        <v>1047</v>
      </c>
      <c r="G7563" t="s">
        <v>19</v>
      </c>
      <c r="H7563" t="s">
        <v>67</v>
      </c>
      <c r="I7563" t="s">
        <v>45</v>
      </c>
      <c r="J7563" t="s">
        <v>93</v>
      </c>
      <c r="K7563">
        <v>12.8</v>
      </c>
      <c r="L7563">
        <v>51</v>
      </c>
      <c r="M7563" t="s">
        <v>1048</v>
      </c>
      <c r="N7563">
        <v>51</v>
      </c>
      <c r="P7563" cm="1">
        <f t="array" ref="P7563">IF(Q7563&gt;0,INDEX(Q7563:Q19697,MATCH(TRUE,INDEX(Q7563:Q19697="",,),0)-1),"")</f>
        <v>3</v>
      </c>
      <c r="Q7563">
        <f t="shared" si="174"/>
        <v>3</v>
      </c>
      <c r="R7563">
        <f>IF(P7563="","",0)</f>
        <v>0</v>
      </c>
    </row>
    <row r="7564" spans="1:18" x14ac:dyDescent="0.3">
      <c r="A7564" t="s">
        <v>946</v>
      </c>
      <c r="B7564" s="1">
        <v>38691</v>
      </c>
      <c r="C7564" t="s">
        <v>82</v>
      </c>
      <c r="D7564" t="s">
        <v>1046</v>
      </c>
      <c r="E7564" t="s">
        <v>1047</v>
      </c>
      <c r="G7564" t="s">
        <v>19</v>
      </c>
      <c r="H7564" t="s">
        <v>87</v>
      </c>
      <c r="I7564" t="s">
        <v>45</v>
      </c>
      <c r="J7564" t="s">
        <v>93</v>
      </c>
      <c r="K7564">
        <v>18.5</v>
      </c>
      <c r="L7564">
        <v>83</v>
      </c>
      <c r="M7564" t="s">
        <v>1048</v>
      </c>
      <c r="N7564">
        <v>83</v>
      </c>
      <c r="P7564" cm="1">
        <f t="array" ref="P7564">IF(Q7564&gt;0,INDEX(Q7564:Q19698,MATCH(TRUE,INDEX(Q7564:Q19698="",,),0)-1),"")</f>
        <v>3</v>
      </c>
      <c r="Q7564">
        <f t="shared" si="174"/>
        <v>3</v>
      </c>
      <c r="R7564">
        <f>IF(P7564="","",0)</f>
        <v>0</v>
      </c>
    </row>
    <row r="7565" spans="1:18" x14ac:dyDescent="0.3">
      <c r="A7565" t="s">
        <v>946</v>
      </c>
      <c r="B7565" s="1">
        <v>38691</v>
      </c>
      <c r="C7565" t="s">
        <v>82</v>
      </c>
      <c r="D7565" t="s">
        <v>1046</v>
      </c>
      <c r="E7565" t="s">
        <v>1047</v>
      </c>
      <c r="G7565" t="s">
        <v>19</v>
      </c>
      <c r="H7565" t="s">
        <v>85</v>
      </c>
      <c r="I7565" t="s">
        <v>21</v>
      </c>
      <c r="J7565" t="s">
        <v>73</v>
      </c>
      <c r="K7565">
        <v>59</v>
      </c>
      <c r="L7565">
        <v>15</v>
      </c>
      <c r="M7565" t="s">
        <v>1048</v>
      </c>
      <c r="N7565">
        <v>20</v>
      </c>
      <c r="P7565" cm="1">
        <f t="array" ref="P7565">IF(Q7565&gt;0,INDEX(Q7565:Q19699,MATCH(TRUE,INDEX(Q7565:Q19699="",,),0)-1),"")</f>
        <v>3</v>
      </c>
      <c r="Q7565">
        <f t="shared" si="174"/>
        <v>3</v>
      </c>
      <c r="R7565">
        <f>IF(P7565="","",0)</f>
        <v>0</v>
      </c>
    </row>
    <row r="7566" spans="1:18" x14ac:dyDescent="0.3">
      <c r="A7566" t="s">
        <v>946</v>
      </c>
      <c r="B7566" s="1">
        <v>38691</v>
      </c>
      <c r="C7566" t="s">
        <v>82</v>
      </c>
      <c r="D7566" t="s">
        <v>1046</v>
      </c>
      <c r="E7566" t="s">
        <v>1047</v>
      </c>
      <c r="G7566" t="s">
        <v>19</v>
      </c>
      <c r="H7566" t="s">
        <v>87</v>
      </c>
      <c r="I7566" t="s">
        <v>21</v>
      </c>
      <c r="J7566" t="s">
        <v>73</v>
      </c>
      <c r="K7566">
        <v>89</v>
      </c>
      <c r="L7566">
        <v>18</v>
      </c>
      <c r="M7566" t="s">
        <v>1048</v>
      </c>
      <c r="N7566">
        <v>25</v>
      </c>
      <c r="P7566" cm="1">
        <f t="array" ref="P7566">IF(Q7566&gt;0,INDEX(Q7566:Q19700,MATCH(TRUE,INDEX(Q7566:Q19700="",,),0)-1),"")</f>
        <v>3</v>
      </c>
      <c r="Q7566">
        <f t="shared" si="174"/>
        <v>3</v>
      </c>
      <c r="R7566">
        <f>IF(P7566="","",0)</f>
        <v>0</v>
      </c>
    </row>
    <row r="7567" spans="1:18" x14ac:dyDescent="0.3">
      <c r="A7567" t="s">
        <v>946</v>
      </c>
      <c r="B7567" s="1">
        <v>38691</v>
      </c>
      <c r="C7567" t="s">
        <v>82</v>
      </c>
      <c r="D7567" t="s">
        <v>1046</v>
      </c>
      <c r="E7567" t="s">
        <v>1047</v>
      </c>
      <c r="G7567" s="6" t="s">
        <v>88</v>
      </c>
      <c r="H7567" t="s">
        <v>41</v>
      </c>
      <c r="I7567" t="s">
        <v>45</v>
      </c>
      <c r="J7567" t="s">
        <v>93</v>
      </c>
      <c r="K7567">
        <v>2.7</v>
      </c>
      <c r="L7567">
        <v>168</v>
      </c>
      <c r="M7567" t="s">
        <v>1048</v>
      </c>
      <c r="N7567">
        <v>168</v>
      </c>
      <c r="P7567" cm="1">
        <f t="array" ref="P7567">IF(Q7567&gt;0,INDEX(Q7567:Q19701,MATCH(TRUE,INDEX(Q7567:Q19701="",,),0)-1),"")</f>
        <v>3</v>
      </c>
      <c r="Q7567">
        <f t="shared" si="174"/>
        <v>3</v>
      </c>
      <c r="R7567">
        <f>IF(P7567="","",0)</f>
        <v>0</v>
      </c>
    </row>
    <row r="7568" spans="1:18" x14ac:dyDescent="0.3">
      <c r="A7568" t="s">
        <v>946</v>
      </c>
      <c r="B7568" s="1">
        <v>38691</v>
      </c>
      <c r="C7568" t="s">
        <v>82</v>
      </c>
      <c r="D7568" t="s">
        <v>1046</v>
      </c>
      <c r="E7568" t="s">
        <v>1047</v>
      </c>
      <c r="G7568" s="6" t="s">
        <v>88</v>
      </c>
      <c r="H7568" t="s">
        <v>96</v>
      </c>
      <c r="I7568" t="s">
        <v>21</v>
      </c>
      <c r="J7568" t="s">
        <v>73</v>
      </c>
      <c r="K7568">
        <v>19</v>
      </c>
      <c r="L7568">
        <v>9</v>
      </c>
      <c r="M7568" t="s">
        <v>1048</v>
      </c>
      <c r="N7568">
        <v>9</v>
      </c>
      <c r="P7568" cm="1">
        <f t="array" ref="P7568">IF(Q7568&gt;0,INDEX(Q7568:Q19702,MATCH(TRUE,INDEX(Q7568:Q19702="",,),0)-1),"")</f>
        <v>3</v>
      </c>
      <c r="Q7568">
        <f t="shared" si="174"/>
        <v>3</v>
      </c>
      <c r="R7568">
        <f>IF(P7568="","",0)</f>
        <v>0</v>
      </c>
    </row>
    <row r="7569" spans="1:18" x14ac:dyDescent="0.3">
      <c r="A7569" t="s">
        <v>946</v>
      </c>
      <c r="B7569" s="1">
        <v>38691</v>
      </c>
      <c r="C7569" t="s">
        <v>82</v>
      </c>
      <c r="D7569" t="s">
        <v>1046</v>
      </c>
      <c r="E7569" t="s">
        <v>1047</v>
      </c>
      <c r="G7569" s="6" t="s">
        <v>88</v>
      </c>
      <c r="H7569" t="s">
        <v>116</v>
      </c>
      <c r="I7569" t="s">
        <v>21</v>
      </c>
      <c r="J7569" t="s">
        <v>73</v>
      </c>
      <c r="K7569">
        <v>10</v>
      </c>
      <c r="L7569">
        <v>10</v>
      </c>
      <c r="M7569" t="s">
        <v>1048</v>
      </c>
      <c r="N7569">
        <v>10</v>
      </c>
      <c r="P7569" cm="1">
        <f t="array" ref="P7569">IF(Q7569&gt;0,INDEX(Q7569:Q19703,MATCH(TRUE,INDEX(Q7569:Q19703="",,),0)-1),"")</f>
        <v>3</v>
      </c>
      <c r="Q7569">
        <f t="shared" si="174"/>
        <v>3</v>
      </c>
      <c r="R7569">
        <f>IF(P7569="","",0)</f>
        <v>0</v>
      </c>
    </row>
    <row r="7570" spans="1:18" x14ac:dyDescent="0.3">
      <c r="A7570" t="s">
        <v>946</v>
      </c>
      <c r="B7570" s="1">
        <v>38691</v>
      </c>
      <c r="C7570" t="s">
        <v>82</v>
      </c>
      <c r="D7570" t="s">
        <v>1046</v>
      </c>
      <c r="E7570" t="s">
        <v>1047</v>
      </c>
      <c r="G7570" s="6" t="s">
        <v>88</v>
      </c>
      <c r="H7570" t="s">
        <v>67</v>
      </c>
      <c r="I7570" t="s">
        <v>21</v>
      </c>
      <c r="J7570" t="s">
        <v>73</v>
      </c>
      <c r="K7570">
        <v>34</v>
      </c>
      <c r="L7570">
        <v>11</v>
      </c>
      <c r="M7570" t="s">
        <v>1048</v>
      </c>
      <c r="N7570">
        <v>11</v>
      </c>
      <c r="P7570" cm="1">
        <f t="array" ref="P7570">IF(Q7570&gt;0,INDEX(Q7570:Q19704,MATCH(TRUE,INDEX(Q7570:Q19704="",,),0)-1),"")</f>
        <v>3</v>
      </c>
      <c r="Q7570">
        <f t="shared" si="174"/>
        <v>3</v>
      </c>
      <c r="R7570">
        <f>IF(P7570="","",0)</f>
        <v>0</v>
      </c>
    </row>
    <row r="7571" spans="1:18" x14ac:dyDescent="0.3">
      <c r="A7571" t="s">
        <v>946</v>
      </c>
      <c r="B7571" s="1">
        <v>38691</v>
      </c>
      <c r="C7571" t="s">
        <v>82</v>
      </c>
      <c r="D7571" t="s">
        <v>1046</v>
      </c>
      <c r="E7571" t="s">
        <v>1047</v>
      </c>
      <c r="G7571" s="6" t="s">
        <v>88</v>
      </c>
      <c r="H7571" t="s">
        <v>41</v>
      </c>
      <c r="I7571" t="s">
        <v>21</v>
      </c>
      <c r="J7571" t="s">
        <v>73</v>
      </c>
      <c r="K7571">
        <v>7</v>
      </c>
      <c r="L7571">
        <v>51</v>
      </c>
      <c r="M7571" t="s">
        <v>1048</v>
      </c>
      <c r="N7571">
        <v>51</v>
      </c>
      <c r="P7571" cm="1">
        <f t="array" ref="P7571">IF(Q7571&gt;0,INDEX(Q7571:Q19705,MATCH(TRUE,INDEX(Q7571:Q19705="",,),0)-1),"")</f>
        <v>3</v>
      </c>
      <c r="Q7571">
        <f t="shared" si="174"/>
        <v>3</v>
      </c>
      <c r="R7571">
        <f>IF(P7571="","",0)</f>
        <v>0</v>
      </c>
    </row>
    <row r="7572" spans="1:18" x14ac:dyDescent="0.3">
      <c r="P7572" t="str" cm="1">
        <f t="array" ref="P7572">IF(Q7572&gt;0,INDEX(Q7572:Q19706,MATCH(TRUE,INDEX(Q7572:Q19706="",,),0)-1),"")</f>
        <v/>
      </c>
      <c r="R7572" t="str">
        <f>IF(P7572="","",0)</f>
        <v/>
      </c>
    </row>
    <row r="7573" spans="1:18" x14ac:dyDescent="0.3">
      <c r="A7573" t="s">
        <v>946</v>
      </c>
      <c r="B7573" s="1">
        <v>38691</v>
      </c>
      <c r="C7573" t="s">
        <v>82</v>
      </c>
      <c r="D7573" t="s">
        <v>1049</v>
      </c>
      <c r="E7573" t="s">
        <v>1050</v>
      </c>
      <c r="G7573" t="s">
        <v>19</v>
      </c>
      <c r="H7573" t="s">
        <v>41</v>
      </c>
      <c r="I7573" t="s">
        <v>45</v>
      </c>
      <c r="J7573" t="s">
        <v>93</v>
      </c>
      <c r="K7573">
        <v>11</v>
      </c>
      <c r="L7573">
        <v>121</v>
      </c>
      <c r="M7573" t="s">
        <v>211</v>
      </c>
      <c r="N7573">
        <v>121</v>
      </c>
      <c r="O7573" t="s">
        <v>24</v>
      </c>
      <c r="P7573" cm="1">
        <f t="array" ref="P7573">IF(Q7573&gt;0,INDEX(Q7573:Q19707,MATCH(TRUE,INDEX(Q7573:Q19707="",,),0)-1),"")</f>
        <v>1</v>
      </c>
      <c r="Q7573">
        <v>1</v>
      </c>
      <c r="R7573">
        <f>IF(P7573="","",0)</f>
        <v>0</v>
      </c>
    </row>
    <row r="7574" spans="1:18" x14ac:dyDescent="0.3">
      <c r="A7574" t="s">
        <v>946</v>
      </c>
      <c r="B7574" s="1">
        <v>38691</v>
      </c>
      <c r="C7574" t="s">
        <v>82</v>
      </c>
      <c r="D7574" t="s">
        <v>1049</v>
      </c>
      <c r="E7574" t="s">
        <v>1050</v>
      </c>
      <c r="G7574" t="s">
        <v>19</v>
      </c>
      <c r="H7574" t="s">
        <v>87</v>
      </c>
      <c r="I7574" t="s">
        <v>45</v>
      </c>
      <c r="J7574" t="s">
        <v>93</v>
      </c>
      <c r="K7574">
        <v>20</v>
      </c>
      <c r="L7574">
        <v>70</v>
      </c>
      <c r="M7574" t="s">
        <v>211</v>
      </c>
      <c r="N7574">
        <v>70</v>
      </c>
      <c r="O7574" t="s">
        <v>24</v>
      </c>
      <c r="P7574" cm="1">
        <f t="array" ref="P7574">IF(Q7574&gt;0,INDEX(Q7574:Q19708,MATCH(TRUE,INDEX(Q7574:Q19708="",,),0)-1),"")</f>
        <v>1</v>
      </c>
      <c r="Q7574">
        <v>1</v>
      </c>
      <c r="R7574">
        <f>IF(P7574="","",0)</f>
        <v>0</v>
      </c>
    </row>
    <row r="7575" spans="1:18" x14ac:dyDescent="0.3">
      <c r="A7575" t="s">
        <v>946</v>
      </c>
      <c r="B7575" s="1">
        <v>38691</v>
      </c>
      <c r="C7575" t="s">
        <v>82</v>
      </c>
      <c r="D7575" t="s">
        <v>1049</v>
      </c>
      <c r="E7575" t="s">
        <v>1050</v>
      </c>
      <c r="G7575" t="s">
        <v>19</v>
      </c>
      <c r="H7575" t="s">
        <v>95</v>
      </c>
      <c r="I7575" t="s">
        <v>21</v>
      </c>
      <c r="J7575" t="s">
        <v>73</v>
      </c>
      <c r="K7575">
        <v>171</v>
      </c>
      <c r="L7575">
        <v>20.75</v>
      </c>
      <c r="M7575" t="s">
        <v>211</v>
      </c>
      <c r="N7575">
        <v>20.75</v>
      </c>
      <c r="O7575" t="s">
        <v>24</v>
      </c>
      <c r="P7575" cm="1">
        <f t="array" ref="P7575">IF(Q7575&gt;0,INDEX(Q7575:Q19709,MATCH(TRUE,INDEX(Q7575:Q19709="",,),0)-1),"")</f>
        <v>1</v>
      </c>
      <c r="Q7575">
        <v>1</v>
      </c>
      <c r="R7575">
        <f>IF(P7575="","",0)</f>
        <v>0</v>
      </c>
    </row>
    <row r="7576" spans="1:18" x14ac:dyDescent="0.3">
      <c r="A7576" t="s">
        <v>946</v>
      </c>
      <c r="B7576" s="1">
        <v>38691</v>
      </c>
      <c r="C7576" t="s">
        <v>82</v>
      </c>
      <c r="D7576" t="s">
        <v>1049</v>
      </c>
      <c r="E7576" t="s">
        <v>1050</v>
      </c>
      <c r="G7576" t="s">
        <v>19</v>
      </c>
      <c r="H7576" t="s">
        <v>87</v>
      </c>
      <c r="I7576" t="s">
        <v>21</v>
      </c>
      <c r="J7576" t="s">
        <v>73</v>
      </c>
      <c r="K7576">
        <v>187</v>
      </c>
      <c r="L7576">
        <v>21.5</v>
      </c>
      <c r="M7576" t="s">
        <v>211</v>
      </c>
      <c r="N7576">
        <v>25.23</v>
      </c>
      <c r="O7576" t="s">
        <v>24</v>
      </c>
      <c r="P7576" cm="1">
        <f t="array" ref="P7576">IF(Q7576&gt;0,INDEX(Q7576:Q19710,MATCH(TRUE,INDEX(Q7576:Q19710="",,),0)-1),"")</f>
        <v>1</v>
      </c>
      <c r="Q7576">
        <v>1</v>
      </c>
      <c r="R7576">
        <f>IF(P7576="","",0)</f>
        <v>0</v>
      </c>
    </row>
    <row r="7577" spans="1:18" x14ac:dyDescent="0.3">
      <c r="A7577" t="s">
        <v>946</v>
      </c>
      <c r="B7577" s="1">
        <v>38691</v>
      </c>
      <c r="C7577" t="s">
        <v>82</v>
      </c>
      <c r="D7577" t="s">
        <v>1049</v>
      </c>
      <c r="E7577" t="s">
        <v>1050</v>
      </c>
      <c r="G7577" s="6" t="s">
        <v>88</v>
      </c>
      <c r="H7577" t="s">
        <v>95</v>
      </c>
      <c r="I7577" t="s">
        <v>45</v>
      </c>
      <c r="J7577" t="s">
        <v>93</v>
      </c>
      <c r="K7577">
        <v>11</v>
      </c>
      <c r="L7577">
        <v>81</v>
      </c>
      <c r="M7577" t="s">
        <v>211</v>
      </c>
      <c r="N7577">
        <v>81</v>
      </c>
      <c r="O7577" t="s">
        <v>24</v>
      </c>
      <c r="P7577" cm="1">
        <f t="array" ref="P7577">IF(Q7577&gt;0,INDEX(Q7577:Q19711,MATCH(TRUE,INDEX(Q7577:Q19711="",,),0)-1),"")</f>
        <v>1</v>
      </c>
      <c r="Q7577">
        <v>1</v>
      </c>
      <c r="R7577">
        <f>IF(P7577="","",0)</f>
        <v>0</v>
      </c>
    </row>
    <row r="7578" spans="1:18" x14ac:dyDescent="0.3">
      <c r="A7578" t="s">
        <v>946</v>
      </c>
      <c r="B7578" s="1">
        <v>38691</v>
      </c>
      <c r="C7578" t="s">
        <v>82</v>
      </c>
      <c r="D7578" t="s">
        <v>1049</v>
      </c>
      <c r="E7578" t="s">
        <v>1050</v>
      </c>
      <c r="G7578" s="6" t="s">
        <v>88</v>
      </c>
      <c r="H7578" t="s">
        <v>229</v>
      </c>
      <c r="I7578" t="s">
        <v>21</v>
      </c>
      <c r="J7578" t="s">
        <v>73</v>
      </c>
      <c r="K7578">
        <v>10</v>
      </c>
      <c r="L7578">
        <v>1.9</v>
      </c>
      <c r="M7578" t="s">
        <v>211</v>
      </c>
      <c r="N7578">
        <v>1.9</v>
      </c>
      <c r="O7578" t="s">
        <v>24</v>
      </c>
      <c r="P7578" cm="1">
        <f t="array" ref="P7578">IF(Q7578&gt;0,INDEX(Q7578:Q19712,MATCH(TRUE,INDEX(Q7578:Q19712="",,),0)-1),"")</f>
        <v>1</v>
      </c>
      <c r="Q7578">
        <v>1</v>
      </c>
      <c r="R7578">
        <f>IF(P7578="","",0)</f>
        <v>0</v>
      </c>
    </row>
    <row r="7579" spans="1:18" x14ac:dyDescent="0.3">
      <c r="A7579" t="s">
        <v>946</v>
      </c>
      <c r="B7579" s="1">
        <v>38691</v>
      </c>
      <c r="C7579" t="s">
        <v>82</v>
      </c>
      <c r="D7579" t="s">
        <v>1049</v>
      </c>
      <c r="E7579" t="s">
        <v>1050</v>
      </c>
      <c r="G7579" s="6" t="s">
        <v>88</v>
      </c>
      <c r="H7579" t="s">
        <v>72</v>
      </c>
      <c r="I7579" t="s">
        <v>21</v>
      </c>
      <c r="J7579" t="s">
        <v>73</v>
      </c>
      <c r="K7579">
        <v>72</v>
      </c>
      <c r="L7579">
        <v>8.8000000000000007</v>
      </c>
      <c r="M7579" t="s">
        <v>211</v>
      </c>
      <c r="N7579">
        <v>8.8000000000000007</v>
      </c>
      <c r="O7579" t="s">
        <v>24</v>
      </c>
      <c r="P7579" cm="1">
        <f t="array" ref="P7579">IF(Q7579&gt;0,INDEX(Q7579:Q19713,MATCH(TRUE,INDEX(Q7579:Q19713="",,),0)-1),"")</f>
        <v>1</v>
      </c>
      <c r="Q7579">
        <v>1</v>
      </c>
      <c r="R7579">
        <f>IF(P7579="","",0)</f>
        <v>0</v>
      </c>
    </row>
    <row r="7580" spans="1:18" x14ac:dyDescent="0.3">
      <c r="P7580" t="str" cm="1">
        <f t="array" ref="P7580">IF(Q7580&gt;0,INDEX(Q7580:Q19714,MATCH(TRUE,INDEX(Q7580:Q19714="",,),0)-1),"")</f>
        <v/>
      </c>
      <c r="R7580" t="str">
        <f>IF(P7580="","",0)</f>
        <v/>
      </c>
    </row>
    <row r="7581" spans="1:18" x14ac:dyDescent="0.3">
      <c r="A7581" t="s">
        <v>946</v>
      </c>
      <c r="B7581" s="1">
        <v>38691</v>
      </c>
      <c r="C7581" t="s">
        <v>82</v>
      </c>
      <c r="D7581" t="s">
        <v>1051</v>
      </c>
      <c r="E7581" t="s">
        <v>1052</v>
      </c>
      <c r="G7581" t="s">
        <v>19</v>
      </c>
      <c r="H7581" t="s">
        <v>41</v>
      </c>
      <c r="I7581" t="s">
        <v>45</v>
      </c>
      <c r="J7581" t="s">
        <v>93</v>
      </c>
      <c r="K7581">
        <v>70</v>
      </c>
      <c r="L7581">
        <v>166</v>
      </c>
      <c r="M7581" t="s">
        <v>173</v>
      </c>
      <c r="N7581">
        <v>170</v>
      </c>
      <c r="O7581" t="s">
        <v>24</v>
      </c>
      <c r="P7581" cm="1">
        <f t="array" ref="P7581">IF(Q7581&gt;0,INDEX(Q7581:Q19715,MATCH(TRUE,INDEX(Q7581:Q19715="",,),0)-1),"")</f>
        <v>2</v>
      </c>
      <c r="Q7581">
        <v>1</v>
      </c>
      <c r="R7581">
        <f>IF(P7581="","",0)</f>
        <v>0</v>
      </c>
    </row>
    <row r="7582" spans="1:18" x14ac:dyDescent="0.3">
      <c r="A7582" t="s">
        <v>946</v>
      </c>
      <c r="B7582" s="1">
        <v>38691</v>
      </c>
      <c r="C7582" t="s">
        <v>82</v>
      </c>
      <c r="D7582" t="s">
        <v>1051</v>
      </c>
      <c r="E7582" t="s">
        <v>1052</v>
      </c>
      <c r="G7582" t="s">
        <v>19</v>
      </c>
      <c r="H7582" t="s">
        <v>95</v>
      </c>
      <c r="I7582" t="s">
        <v>21</v>
      </c>
      <c r="J7582" t="s">
        <v>73</v>
      </c>
      <c r="K7582">
        <v>255</v>
      </c>
      <c r="L7582">
        <v>20.75</v>
      </c>
      <c r="M7582" t="s">
        <v>173</v>
      </c>
      <c r="N7582">
        <v>31.37</v>
      </c>
      <c r="O7582" t="s">
        <v>24</v>
      </c>
      <c r="P7582" cm="1">
        <f t="array" ref="P7582">IF(Q7582&gt;0,INDEX(Q7582:Q19716,MATCH(TRUE,INDEX(Q7582:Q19716="",,),0)-1),"")</f>
        <v>2</v>
      </c>
      <c r="Q7582">
        <v>1</v>
      </c>
      <c r="R7582">
        <f>IF(P7582="","",0)</f>
        <v>0</v>
      </c>
    </row>
    <row r="7583" spans="1:18" x14ac:dyDescent="0.3">
      <c r="A7583" t="s">
        <v>946</v>
      </c>
      <c r="B7583" s="1">
        <v>38691</v>
      </c>
      <c r="C7583" t="s">
        <v>82</v>
      </c>
      <c r="D7583" t="s">
        <v>1051</v>
      </c>
      <c r="E7583" t="s">
        <v>1052</v>
      </c>
      <c r="G7583" s="6" t="s">
        <v>88</v>
      </c>
      <c r="H7583" t="s">
        <v>95</v>
      </c>
      <c r="I7583" t="s">
        <v>45</v>
      </c>
      <c r="J7583" t="s">
        <v>93</v>
      </c>
      <c r="K7583">
        <v>15</v>
      </c>
      <c r="L7583">
        <v>96</v>
      </c>
      <c r="M7583" t="s">
        <v>173</v>
      </c>
      <c r="N7583">
        <v>96</v>
      </c>
      <c r="O7583" t="s">
        <v>24</v>
      </c>
      <c r="P7583" cm="1">
        <f t="array" ref="P7583">IF(Q7583&gt;0,INDEX(Q7583:Q19717,MATCH(TRUE,INDEX(Q7583:Q19717="",,),0)-1),"")</f>
        <v>2</v>
      </c>
      <c r="Q7583">
        <v>1</v>
      </c>
      <c r="R7583">
        <f>IF(P7583="","",0)</f>
        <v>0</v>
      </c>
    </row>
    <row r="7584" spans="1:18" x14ac:dyDescent="0.3">
      <c r="A7584" t="s">
        <v>946</v>
      </c>
      <c r="B7584" s="1">
        <v>38691</v>
      </c>
      <c r="C7584" t="s">
        <v>82</v>
      </c>
      <c r="D7584" t="s">
        <v>1051</v>
      </c>
      <c r="E7584" t="s">
        <v>1052</v>
      </c>
      <c r="G7584" s="6" t="s">
        <v>88</v>
      </c>
      <c r="H7584" t="s">
        <v>85</v>
      </c>
      <c r="I7584" t="s">
        <v>21</v>
      </c>
      <c r="J7584" t="s">
        <v>73</v>
      </c>
      <c r="K7584">
        <v>14</v>
      </c>
      <c r="L7584">
        <v>11.4</v>
      </c>
      <c r="M7584" t="s">
        <v>173</v>
      </c>
      <c r="N7584">
        <v>11.4</v>
      </c>
      <c r="O7584" t="s">
        <v>24</v>
      </c>
      <c r="P7584" cm="1">
        <f t="array" ref="P7584">IF(Q7584&gt;0,INDEX(Q7584:Q19718,MATCH(TRUE,INDEX(Q7584:Q19718="",,),0)-1),"")</f>
        <v>2</v>
      </c>
      <c r="Q7584">
        <v>1</v>
      </c>
      <c r="R7584">
        <f>IF(P7584="","",0)</f>
        <v>0</v>
      </c>
    </row>
    <row r="7585" spans="1:18" x14ac:dyDescent="0.3">
      <c r="A7585" t="s">
        <v>946</v>
      </c>
      <c r="B7585" s="1">
        <v>38691</v>
      </c>
      <c r="C7585" t="s">
        <v>82</v>
      </c>
      <c r="D7585" t="s">
        <v>1051</v>
      </c>
      <c r="E7585" t="s">
        <v>1052</v>
      </c>
      <c r="G7585" s="6" t="s">
        <v>88</v>
      </c>
      <c r="H7585" t="s">
        <v>41</v>
      </c>
      <c r="I7585" t="s">
        <v>21</v>
      </c>
      <c r="J7585" t="s">
        <v>73</v>
      </c>
      <c r="K7585">
        <v>39</v>
      </c>
      <c r="L7585">
        <v>20</v>
      </c>
      <c r="M7585" t="s">
        <v>173</v>
      </c>
      <c r="N7585">
        <v>20</v>
      </c>
      <c r="O7585" t="s">
        <v>24</v>
      </c>
      <c r="P7585" cm="1">
        <f t="array" ref="P7585">IF(Q7585&gt;0,INDEX(Q7585:Q19719,MATCH(TRUE,INDEX(Q7585:Q19719="",,),0)-1),"")</f>
        <v>2</v>
      </c>
      <c r="Q7585">
        <v>1</v>
      </c>
      <c r="R7585">
        <f>IF(P7585="","",0)</f>
        <v>0</v>
      </c>
    </row>
    <row r="7586" spans="1:18" x14ac:dyDescent="0.3">
      <c r="A7586" t="s">
        <v>946</v>
      </c>
      <c r="B7586" s="1">
        <v>38691</v>
      </c>
      <c r="C7586" t="s">
        <v>82</v>
      </c>
      <c r="D7586" t="s">
        <v>1051</v>
      </c>
      <c r="E7586" t="s">
        <v>1052</v>
      </c>
      <c r="G7586" s="6" t="s">
        <v>88</v>
      </c>
      <c r="H7586" t="s">
        <v>87</v>
      </c>
      <c r="I7586" t="s">
        <v>21</v>
      </c>
      <c r="J7586" t="s">
        <v>73</v>
      </c>
      <c r="K7586">
        <v>16</v>
      </c>
      <c r="L7586">
        <v>15.65</v>
      </c>
      <c r="M7586" t="s">
        <v>173</v>
      </c>
      <c r="N7586">
        <v>15.65</v>
      </c>
      <c r="O7586" t="s">
        <v>24</v>
      </c>
      <c r="P7586" cm="1">
        <f t="array" ref="P7586">IF(Q7586&gt;0,INDEX(Q7586:Q19720,MATCH(TRUE,INDEX(Q7586:Q19720="",,),0)-1),"")</f>
        <v>2</v>
      </c>
      <c r="Q7586">
        <v>1</v>
      </c>
      <c r="R7586">
        <f>IF(P7586="","",0)</f>
        <v>0</v>
      </c>
    </row>
    <row r="7587" spans="1:18" x14ac:dyDescent="0.3">
      <c r="A7587" t="s">
        <v>946</v>
      </c>
      <c r="B7587" s="1">
        <v>38691</v>
      </c>
      <c r="C7587" t="s">
        <v>82</v>
      </c>
      <c r="D7587" t="s">
        <v>1051</v>
      </c>
      <c r="E7587" t="s">
        <v>1052</v>
      </c>
      <c r="G7587" t="s">
        <v>19</v>
      </c>
      <c r="H7587" t="s">
        <v>41</v>
      </c>
      <c r="I7587" t="s">
        <v>45</v>
      </c>
      <c r="J7587" t="s">
        <v>93</v>
      </c>
      <c r="K7587">
        <v>70</v>
      </c>
      <c r="L7587">
        <v>166</v>
      </c>
      <c r="M7587" t="s">
        <v>955</v>
      </c>
      <c r="N7587">
        <v>185</v>
      </c>
      <c r="P7587" cm="1">
        <f t="array" ref="P7587">IF(Q7587&gt;0,INDEX(Q7587:Q19721,MATCH(TRUE,INDEX(Q7587:Q19721="",,),0)-1),"")</f>
        <v>2</v>
      </c>
      <c r="Q7587">
        <v>2</v>
      </c>
      <c r="R7587">
        <f>IF(P7587="","",0)</f>
        <v>0</v>
      </c>
    </row>
    <row r="7588" spans="1:18" x14ac:dyDescent="0.3">
      <c r="A7588" t="s">
        <v>946</v>
      </c>
      <c r="B7588" s="1">
        <v>38691</v>
      </c>
      <c r="C7588" t="s">
        <v>82</v>
      </c>
      <c r="D7588" t="s">
        <v>1051</v>
      </c>
      <c r="E7588" t="s">
        <v>1052</v>
      </c>
      <c r="G7588" t="s">
        <v>19</v>
      </c>
      <c r="H7588" t="s">
        <v>95</v>
      </c>
      <c r="I7588" t="s">
        <v>21</v>
      </c>
      <c r="J7588" t="s">
        <v>73</v>
      </c>
      <c r="K7588">
        <v>255</v>
      </c>
      <c r="L7588">
        <v>20.75</v>
      </c>
      <c r="M7588" t="s">
        <v>955</v>
      </c>
      <c r="N7588">
        <v>20.75</v>
      </c>
      <c r="P7588" cm="1">
        <f t="array" ref="P7588">IF(Q7588&gt;0,INDEX(Q7588:Q19722,MATCH(TRUE,INDEX(Q7588:Q19722="",,),0)-1),"")</f>
        <v>2</v>
      </c>
      <c r="Q7588">
        <v>2</v>
      </c>
      <c r="R7588">
        <f>IF(P7588="","",0)</f>
        <v>0</v>
      </c>
    </row>
    <row r="7589" spans="1:18" x14ac:dyDescent="0.3">
      <c r="A7589" t="s">
        <v>946</v>
      </c>
      <c r="B7589" s="1">
        <v>38691</v>
      </c>
      <c r="C7589" t="s">
        <v>82</v>
      </c>
      <c r="D7589" t="s">
        <v>1051</v>
      </c>
      <c r="E7589" t="s">
        <v>1052</v>
      </c>
      <c r="G7589" s="6" t="s">
        <v>88</v>
      </c>
      <c r="H7589" t="s">
        <v>95</v>
      </c>
      <c r="I7589" t="s">
        <v>45</v>
      </c>
      <c r="J7589" t="s">
        <v>93</v>
      </c>
      <c r="K7589">
        <v>15</v>
      </c>
      <c r="L7589">
        <v>96</v>
      </c>
      <c r="M7589" t="s">
        <v>955</v>
      </c>
      <c r="N7589">
        <v>96</v>
      </c>
      <c r="P7589" cm="1">
        <f t="array" ref="P7589">IF(Q7589&gt;0,INDEX(Q7589:Q19723,MATCH(TRUE,INDEX(Q7589:Q19723="",,),0)-1),"")</f>
        <v>2</v>
      </c>
      <c r="Q7589">
        <v>2</v>
      </c>
      <c r="R7589">
        <f>IF(P7589="","",0)</f>
        <v>0</v>
      </c>
    </row>
    <row r="7590" spans="1:18" x14ac:dyDescent="0.3">
      <c r="A7590" t="s">
        <v>946</v>
      </c>
      <c r="B7590" s="1">
        <v>38691</v>
      </c>
      <c r="C7590" t="s">
        <v>82</v>
      </c>
      <c r="D7590" t="s">
        <v>1051</v>
      </c>
      <c r="E7590" t="s">
        <v>1052</v>
      </c>
      <c r="G7590" s="6" t="s">
        <v>88</v>
      </c>
      <c r="H7590" t="s">
        <v>85</v>
      </c>
      <c r="I7590" t="s">
        <v>21</v>
      </c>
      <c r="J7590" t="s">
        <v>73</v>
      </c>
      <c r="K7590">
        <v>14</v>
      </c>
      <c r="L7590">
        <v>11.4</v>
      </c>
      <c r="M7590" t="s">
        <v>955</v>
      </c>
      <c r="N7590">
        <v>11.4</v>
      </c>
      <c r="P7590" cm="1">
        <f t="array" ref="P7590">IF(Q7590&gt;0,INDEX(Q7590:Q19724,MATCH(TRUE,INDEX(Q7590:Q19724="",,),0)-1),"")</f>
        <v>2</v>
      </c>
      <c r="Q7590">
        <v>2</v>
      </c>
      <c r="R7590">
        <f>IF(P7590="","",0)</f>
        <v>0</v>
      </c>
    </row>
    <row r="7591" spans="1:18" x14ac:dyDescent="0.3">
      <c r="A7591" t="s">
        <v>946</v>
      </c>
      <c r="B7591" s="1">
        <v>38691</v>
      </c>
      <c r="C7591" t="s">
        <v>82</v>
      </c>
      <c r="D7591" t="s">
        <v>1051</v>
      </c>
      <c r="E7591" t="s">
        <v>1052</v>
      </c>
      <c r="G7591" s="6" t="s">
        <v>88</v>
      </c>
      <c r="H7591" t="s">
        <v>41</v>
      </c>
      <c r="I7591" t="s">
        <v>21</v>
      </c>
      <c r="J7591" t="s">
        <v>73</v>
      </c>
      <c r="K7591">
        <v>39</v>
      </c>
      <c r="L7591">
        <v>20</v>
      </c>
      <c r="M7591" t="s">
        <v>955</v>
      </c>
      <c r="N7591">
        <v>20</v>
      </c>
      <c r="P7591" cm="1">
        <f t="array" ref="P7591">IF(Q7591&gt;0,INDEX(Q7591:Q19725,MATCH(TRUE,INDEX(Q7591:Q19725="",,),0)-1),"")</f>
        <v>2</v>
      </c>
      <c r="Q7591">
        <v>2</v>
      </c>
      <c r="R7591">
        <f>IF(P7591="","",0)</f>
        <v>0</v>
      </c>
    </row>
    <row r="7592" spans="1:18" x14ac:dyDescent="0.3">
      <c r="A7592" t="s">
        <v>946</v>
      </c>
      <c r="B7592" s="1">
        <v>38691</v>
      </c>
      <c r="C7592" t="s">
        <v>82</v>
      </c>
      <c r="D7592" t="s">
        <v>1051</v>
      </c>
      <c r="E7592" t="s">
        <v>1052</v>
      </c>
      <c r="G7592" s="6" t="s">
        <v>88</v>
      </c>
      <c r="H7592" t="s">
        <v>87</v>
      </c>
      <c r="I7592" t="s">
        <v>21</v>
      </c>
      <c r="J7592" t="s">
        <v>73</v>
      </c>
      <c r="K7592">
        <v>16</v>
      </c>
      <c r="L7592">
        <v>15.65</v>
      </c>
      <c r="M7592" t="s">
        <v>955</v>
      </c>
      <c r="N7592">
        <v>15.65</v>
      </c>
      <c r="P7592" cm="1">
        <f t="array" ref="P7592">IF(Q7592&gt;0,INDEX(Q7592:Q19726,MATCH(TRUE,INDEX(Q7592:Q19726="",,),0)-1),"")</f>
        <v>2</v>
      </c>
      <c r="Q7592">
        <v>2</v>
      </c>
      <c r="R7592">
        <f>IF(P7592="","",0)</f>
        <v>0</v>
      </c>
    </row>
    <row r="7593" spans="1:18" x14ac:dyDescent="0.3">
      <c r="P7593" t="str" cm="1">
        <f t="array" ref="P7593">IF(Q7593&gt;0,INDEX(Q7593:Q19727,MATCH(TRUE,INDEX(Q7593:Q19727="",,),0)-1),"")</f>
        <v/>
      </c>
      <c r="R7593" t="str">
        <f>IF(P7593="","",0)</f>
        <v/>
      </c>
    </row>
    <row r="7594" spans="1:18" x14ac:dyDescent="0.3">
      <c r="A7594" t="s">
        <v>946</v>
      </c>
      <c r="B7594" s="1">
        <v>38691</v>
      </c>
      <c r="C7594" t="s">
        <v>82</v>
      </c>
      <c r="D7594" t="s">
        <v>1053</v>
      </c>
      <c r="E7594" t="s">
        <v>1054</v>
      </c>
      <c r="G7594" t="s">
        <v>19</v>
      </c>
      <c r="H7594" t="s">
        <v>41</v>
      </c>
      <c r="I7594" t="s">
        <v>45</v>
      </c>
      <c r="J7594" t="s">
        <v>93</v>
      </c>
      <c r="K7594">
        <v>7</v>
      </c>
      <c r="L7594">
        <v>121.5</v>
      </c>
      <c r="M7594" t="s">
        <v>211</v>
      </c>
      <c r="N7594">
        <v>121.5</v>
      </c>
      <c r="O7594" t="s">
        <v>24</v>
      </c>
      <c r="P7594" cm="1">
        <f t="array" ref="P7594">IF(Q7594&gt;0,INDEX(Q7594:Q19728,MATCH(TRUE,INDEX(Q7594:Q19728="",,),0)-1),"")</f>
        <v>2</v>
      </c>
      <c r="Q7594">
        <v>1</v>
      </c>
      <c r="R7594">
        <f>IF(P7594="","",0)</f>
        <v>0</v>
      </c>
    </row>
    <row r="7595" spans="1:18" x14ac:dyDescent="0.3">
      <c r="A7595" t="s">
        <v>946</v>
      </c>
      <c r="B7595" s="1">
        <v>38691</v>
      </c>
      <c r="C7595" t="s">
        <v>82</v>
      </c>
      <c r="D7595" t="s">
        <v>1053</v>
      </c>
      <c r="E7595" t="s">
        <v>1054</v>
      </c>
      <c r="G7595" t="s">
        <v>19</v>
      </c>
      <c r="H7595" t="s">
        <v>67</v>
      </c>
      <c r="I7595" t="s">
        <v>21</v>
      </c>
      <c r="J7595" t="s">
        <v>73</v>
      </c>
      <c r="K7595">
        <v>46</v>
      </c>
      <c r="L7595">
        <v>12.05</v>
      </c>
      <c r="M7595" t="s">
        <v>211</v>
      </c>
      <c r="N7595">
        <v>22.11</v>
      </c>
      <c r="O7595" t="s">
        <v>24</v>
      </c>
      <c r="P7595" cm="1">
        <f t="array" ref="P7595">IF(Q7595&gt;0,INDEX(Q7595:Q19729,MATCH(TRUE,INDEX(Q7595:Q19729="",,),0)-1),"")</f>
        <v>2</v>
      </c>
      <c r="Q7595">
        <v>1</v>
      </c>
      <c r="R7595">
        <f>IF(P7595="","",0)</f>
        <v>0</v>
      </c>
    </row>
    <row r="7596" spans="1:18" x14ac:dyDescent="0.3">
      <c r="A7596" t="s">
        <v>946</v>
      </c>
      <c r="B7596" s="1">
        <v>38691</v>
      </c>
      <c r="C7596" t="s">
        <v>82</v>
      </c>
      <c r="D7596" t="s">
        <v>1053</v>
      </c>
      <c r="E7596" t="s">
        <v>1054</v>
      </c>
      <c r="G7596" t="s">
        <v>19</v>
      </c>
      <c r="H7596" t="s">
        <v>95</v>
      </c>
      <c r="I7596" t="s">
        <v>21</v>
      </c>
      <c r="J7596" t="s">
        <v>73</v>
      </c>
      <c r="K7596">
        <v>87</v>
      </c>
      <c r="L7596">
        <v>18.75</v>
      </c>
      <c r="M7596" t="s">
        <v>211</v>
      </c>
      <c r="N7596">
        <v>18.75</v>
      </c>
      <c r="O7596" t="s">
        <v>24</v>
      </c>
      <c r="P7596" cm="1">
        <f t="array" ref="P7596">IF(Q7596&gt;0,INDEX(Q7596:Q19730,MATCH(TRUE,INDEX(Q7596:Q19730="",,),0)-1),"")</f>
        <v>2</v>
      </c>
      <c r="Q7596">
        <v>1</v>
      </c>
      <c r="R7596">
        <f>IF(P7596="","",0)</f>
        <v>0</v>
      </c>
    </row>
    <row r="7597" spans="1:18" x14ac:dyDescent="0.3">
      <c r="A7597" t="s">
        <v>946</v>
      </c>
      <c r="B7597" s="1">
        <v>38691</v>
      </c>
      <c r="C7597" t="s">
        <v>82</v>
      </c>
      <c r="D7597" t="s">
        <v>1053</v>
      </c>
      <c r="E7597" t="s">
        <v>1054</v>
      </c>
      <c r="G7597" s="6" t="s">
        <v>88</v>
      </c>
      <c r="H7597" t="s">
        <v>67</v>
      </c>
      <c r="I7597" t="s">
        <v>45</v>
      </c>
      <c r="J7597" t="s">
        <v>93</v>
      </c>
      <c r="K7597">
        <v>5.5</v>
      </c>
      <c r="L7597">
        <v>68</v>
      </c>
      <c r="M7597" t="s">
        <v>211</v>
      </c>
      <c r="N7597">
        <v>68</v>
      </c>
      <c r="O7597" t="s">
        <v>24</v>
      </c>
      <c r="P7597" cm="1">
        <f t="array" ref="P7597">IF(Q7597&gt;0,INDEX(Q7597:Q19731,MATCH(TRUE,INDEX(Q7597:Q19731="",,),0)-1),"")</f>
        <v>2</v>
      </c>
      <c r="Q7597">
        <v>1</v>
      </c>
      <c r="R7597">
        <f>IF(P7597="","",0)</f>
        <v>0</v>
      </c>
    </row>
    <row r="7598" spans="1:18" x14ac:dyDescent="0.3">
      <c r="A7598" t="s">
        <v>946</v>
      </c>
      <c r="B7598" s="1">
        <v>38691</v>
      </c>
      <c r="C7598" t="s">
        <v>82</v>
      </c>
      <c r="D7598" t="s">
        <v>1053</v>
      </c>
      <c r="E7598" t="s">
        <v>1054</v>
      </c>
      <c r="G7598" s="6" t="s">
        <v>88</v>
      </c>
      <c r="H7598" t="s">
        <v>85</v>
      </c>
      <c r="I7598" t="s">
        <v>21</v>
      </c>
      <c r="J7598" t="s">
        <v>73</v>
      </c>
      <c r="K7598">
        <v>7</v>
      </c>
      <c r="L7598">
        <v>12.75</v>
      </c>
      <c r="M7598" t="s">
        <v>211</v>
      </c>
      <c r="N7598">
        <v>12.75</v>
      </c>
      <c r="O7598" t="s">
        <v>24</v>
      </c>
      <c r="P7598" cm="1">
        <f t="array" ref="P7598">IF(Q7598&gt;0,INDEX(Q7598:Q19732,MATCH(TRUE,INDEX(Q7598:Q19732="",,),0)-1),"")</f>
        <v>2</v>
      </c>
      <c r="Q7598">
        <v>1</v>
      </c>
      <c r="R7598">
        <f>IF(P7598="","",0)</f>
        <v>0</v>
      </c>
    </row>
    <row r="7599" spans="1:18" x14ac:dyDescent="0.3">
      <c r="A7599" t="s">
        <v>946</v>
      </c>
      <c r="B7599" s="1">
        <v>38691</v>
      </c>
      <c r="C7599" t="s">
        <v>82</v>
      </c>
      <c r="D7599" t="s">
        <v>1053</v>
      </c>
      <c r="E7599" t="s">
        <v>1054</v>
      </c>
      <c r="G7599" s="6" t="s">
        <v>88</v>
      </c>
      <c r="H7599" t="s">
        <v>41</v>
      </c>
      <c r="I7599" t="s">
        <v>21</v>
      </c>
      <c r="J7599" t="s">
        <v>73</v>
      </c>
      <c r="K7599">
        <v>6</v>
      </c>
      <c r="L7599">
        <v>44</v>
      </c>
      <c r="M7599" t="s">
        <v>211</v>
      </c>
      <c r="N7599">
        <v>44</v>
      </c>
      <c r="O7599" t="s">
        <v>24</v>
      </c>
      <c r="P7599" cm="1">
        <f t="array" ref="P7599">IF(Q7599&gt;0,INDEX(Q7599:Q19733,MATCH(TRUE,INDEX(Q7599:Q19733="",,),0)-1),"")</f>
        <v>2</v>
      </c>
      <c r="Q7599">
        <v>1</v>
      </c>
      <c r="R7599">
        <f>IF(P7599="","",0)</f>
        <v>0</v>
      </c>
    </row>
    <row r="7600" spans="1:18" x14ac:dyDescent="0.3">
      <c r="A7600" t="s">
        <v>946</v>
      </c>
      <c r="B7600" s="1">
        <v>38691</v>
      </c>
      <c r="C7600" t="s">
        <v>82</v>
      </c>
      <c r="D7600" t="s">
        <v>1053</v>
      </c>
      <c r="E7600" t="s">
        <v>1054</v>
      </c>
      <c r="G7600" t="s">
        <v>19</v>
      </c>
      <c r="H7600" t="s">
        <v>41</v>
      </c>
      <c r="I7600" t="s">
        <v>45</v>
      </c>
      <c r="J7600" t="s">
        <v>93</v>
      </c>
      <c r="K7600">
        <v>7</v>
      </c>
      <c r="L7600">
        <v>121.5</v>
      </c>
      <c r="M7600" t="s">
        <v>208</v>
      </c>
      <c r="N7600">
        <v>122</v>
      </c>
      <c r="P7600" cm="1">
        <f t="array" ref="P7600">IF(Q7600&gt;0,INDEX(Q7600:Q19734,MATCH(TRUE,INDEX(Q7600:Q19734="",,),0)-1),"")</f>
        <v>2</v>
      </c>
      <c r="Q7600">
        <v>2</v>
      </c>
      <c r="R7600">
        <f>IF(P7600="","",0)</f>
        <v>0</v>
      </c>
    </row>
    <row r="7601" spans="1:18" x14ac:dyDescent="0.3">
      <c r="A7601" t="s">
        <v>946</v>
      </c>
      <c r="B7601" s="1">
        <v>38691</v>
      </c>
      <c r="C7601" t="s">
        <v>82</v>
      </c>
      <c r="D7601" t="s">
        <v>1053</v>
      </c>
      <c r="E7601" t="s">
        <v>1054</v>
      </c>
      <c r="G7601" t="s">
        <v>19</v>
      </c>
      <c r="H7601" t="s">
        <v>67</v>
      </c>
      <c r="I7601" t="s">
        <v>21</v>
      </c>
      <c r="J7601" t="s">
        <v>73</v>
      </c>
      <c r="K7601">
        <v>46</v>
      </c>
      <c r="L7601">
        <v>12.05</v>
      </c>
      <c r="M7601" t="s">
        <v>208</v>
      </c>
      <c r="N7601">
        <v>12.5</v>
      </c>
      <c r="P7601" cm="1">
        <f t="array" ref="P7601">IF(Q7601&gt;0,INDEX(Q7601:Q19735,MATCH(TRUE,INDEX(Q7601:Q19735="",,),0)-1),"")</f>
        <v>2</v>
      </c>
      <c r="Q7601">
        <v>2</v>
      </c>
      <c r="R7601">
        <f>IF(P7601="","",0)</f>
        <v>0</v>
      </c>
    </row>
    <row r="7602" spans="1:18" x14ac:dyDescent="0.3">
      <c r="A7602" t="s">
        <v>946</v>
      </c>
      <c r="B7602" s="1">
        <v>38691</v>
      </c>
      <c r="C7602" t="s">
        <v>82</v>
      </c>
      <c r="D7602" t="s">
        <v>1053</v>
      </c>
      <c r="E7602" t="s">
        <v>1054</v>
      </c>
      <c r="G7602" t="s">
        <v>19</v>
      </c>
      <c r="H7602" t="s">
        <v>95</v>
      </c>
      <c r="I7602" t="s">
        <v>21</v>
      </c>
      <c r="J7602" t="s">
        <v>73</v>
      </c>
      <c r="K7602">
        <v>87</v>
      </c>
      <c r="L7602">
        <v>18.75</v>
      </c>
      <c r="M7602" t="s">
        <v>208</v>
      </c>
      <c r="N7602">
        <v>19.25</v>
      </c>
      <c r="P7602" cm="1">
        <f t="array" ref="P7602">IF(Q7602&gt;0,INDEX(Q7602:Q19736,MATCH(TRUE,INDEX(Q7602:Q19736="",,),0)-1),"")</f>
        <v>2</v>
      </c>
      <c r="Q7602">
        <v>2</v>
      </c>
      <c r="R7602">
        <f>IF(P7602="","",0)</f>
        <v>0</v>
      </c>
    </row>
    <row r="7603" spans="1:18" x14ac:dyDescent="0.3">
      <c r="A7603" t="s">
        <v>946</v>
      </c>
      <c r="B7603" s="1">
        <v>38691</v>
      </c>
      <c r="C7603" t="s">
        <v>82</v>
      </c>
      <c r="D7603" t="s">
        <v>1053</v>
      </c>
      <c r="E7603" t="s">
        <v>1054</v>
      </c>
      <c r="G7603" s="6" t="s">
        <v>88</v>
      </c>
      <c r="H7603" t="s">
        <v>67</v>
      </c>
      <c r="I7603" t="s">
        <v>45</v>
      </c>
      <c r="J7603" t="s">
        <v>93</v>
      </c>
      <c r="K7603">
        <v>5.5</v>
      </c>
      <c r="L7603">
        <v>68</v>
      </c>
      <c r="M7603" t="s">
        <v>208</v>
      </c>
      <c r="N7603">
        <v>68</v>
      </c>
      <c r="P7603" cm="1">
        <f t="array" ref="P7603">IF(Q7603&gt;0,INDEX(Q7603:Q19737,MATCH(TRUE,INDEX(Q7603:Q19737="",,),0)-1),"")</f>
        <v>2</v>
      </c>
      <c r="Q7603">
        <v>2</v>
      </c>
      <c r="R7603">
        <f>IF(P7603="","",0)</f>
        <v>0</v>
      </c>
    </row>
    <row r="7604" spans="1:18" x14ac:dyDescent="0.3">
      <c r="A7604" t="s">
        <v>946</v>
      </c>
      <c r="B7604" s="1">
        <v>38691</v>
      </c>
      <c r="C7604" t="s">
        <v>82</v>
      </c>
      <c r="D7604" t="s">
        <v>1053</v>
      </c>
      <c r="E7604" t="s">
        <v>1054</v>
      </c>
      <c r="G7604" s="6" t="s">
        <v>88</v>
      </c>
      <c r="H7604" t="s">
        <v>85</v>
      </c>
      <c r="I7604" t="s">
        <v>21</v>
      </c>
      <c r="J7604" t="s">
        <v>73</v>
      </c>
      <c r="K7604">
        <v>7</v>
      </c>
      <c r="L7604">
        <v>12.75</v>
      </c>
      <c r="M7604" t="s">
        <v>208</v>
      </c>
      <c r="N7604">
        <v>12.75</v>
      </c>
      <c r="P7604" cm="1">
        <f t="array" ref="P7604">IF(Q7604&gt;0,INDEX(Q7604:Q19738,MATCH(TRUE,INDEX(Q7604:Q19738="",,),0)-1),"")</f>
        <v>2</v>
      </c>
      <c r="Q7604">
        <v>2</v>
      </c>
      <c r="R7604">
        <f>IF(P7604="","",0)</f>
        <v>0</v>
      </c>
    </row>
    <row r="7605" spans="1:18" x14ac:dyDescent="0.3">
      <c r="A7605" t="s">
        <v>946</v>
      </c>
      <c r="B7605" s="1">
        <v>38691</v>
      </c>
      <c r="C7605" t="s">
        <v>82</v>
      </c>
      <c r="D7605" t="s">
        <v>1053</v>
      </c>
      <c r="E7605" t="s">
        <v>1054</v>
      </c>
      <c r="G7605" s="6" t="s">
        <v>88</v>
      </c>
      <c r="H7605" t="s">
        <v>41</v>
      </c>
      <c r="I7605" t="s">
        <v>21</v>
      </c>
      <c r="J7605" t="s">
        <v>73</v>
      </c>
      <c r="K7605">
        <v>6</v>
      </c>
      <c r="L7605">
        <v>44</v>
      </c>
      <c r="M7605" t="s">
        <v>208</v>
      </c>
      <c r="N7605">
        <v>44</v>
      </c>
      <c r="P7605" cm="1">
        <f t="array" ref="P7605">IF(Q7605&gt;0,INDEX(Q7605:Q19739,MATCH(TRUE,INDEX(Q7605:Q19739="",,),0)-1),"")</f>
        <v>2</v>
      </c>
      <c r="Q7605">
        <v>2</v>
      </c>
      <c r="R7605">
        <f>IF(P7605="","",0)</f>
        <v>0</v>
      </c>
    </row>
    <row r="7606" spans="1:18" x14ac:dyDescent="0.3">
      <c r="P7606" t="str" cm="1">
        <f t="array" ref="P7606">IF(Q7606&gt;0,INDEX(Q7606:Q19740,MATCH(TRUE,INDEX(Q7606:Q19740="",,),0)-1),"")</f>
        <v/>
      </c>
      <c r="R7606" t="str">
        <f>IF(P7606="","",0)</f>
        <v/>
      </c>
    </row>
    <row r="7607" spans="1:18" x14ac:dyDescent="0.3">
      <c r="A7607" t="s">
        <v>946</v>
      </c>
      <c r="B7607" s="1">
        <v>38691</v>
      </c>
      <c r="C7607" t="s">
        <v>82</v>
      </c>
      <c r="D7607" t="s">
        <v>1055</v>
      </c>
      <c r="E7607" t="s">
        <v>1056</v>
      </c>
      <c r="G7607" t="s">
        <v>19</v>
      </c>
      <c r="H7607" t="s">
        <v>85</v>
      </c>
      <c r="I7607" t="s">
        <v>21</v>
      </c>
      <c r="J7607" t="s">
        <v>73</v>
      </c>
      <c r="K7607">
        <v>96</v>
      </c>
      <c r="L7607">
        <v>15.3</v>
      </c>
      <c r="M7607" t="s">
        <v>1048</v>
      </c>
      <c r="N7607">
        <v>20</v>
      </c>
      <c r="O7607" t="s">
        <v>24</v>
      </c>
      <c r="P7607" cm="1">
        <f t="array" ref="P7607">IF(Q7607&gt;0,INDEX(Q7607:Q19741,MATCH(TRUE,INDEX(Q7607:Q19741="",,),0)-1),"")</f>
        <v>3</v>
      </c>
      <c r="Q7607">
        <v>1</v>
      </c>
      <c r="R7607">
        <f>IF(P7607="","",0)</f>
        <v>0</v>
      </c>
    </row>
    <row r="7608" spans="1:18" x14ac:dyDescent="0.3">
      <c r="A7608" t="s">
        <v>946</v>
      </c>
      <c r="B7608" s="1">
        <v>38691</v>
      </c>
      <c r="C7608" t="s">
        <v>82</v>
      </c>
      <c r="D7608" t="s">
        <v>1055</v>
      </c>
      <c r="E7608" t="s">
        <v>1056</v>
      </c>
      <c r="G7608" t="s">
        <v>19</v>
      </c>
      <c r="H7608" t="s">
        <v>87</v>
      </c>
      <c r="I7608" t="s">
        <v>21</v>
      </c>
      <c r="J7608" t="s">
        <v>73</v>
      </c>
      <c r="K7608">
        <v>108</v>
      </c>
      <c r="L7608">
        <v>22.35</v>
      </c>
      <c r="M7608" t="s">
        <v>1048</v>
      </c>
      <c r="N7608">
        <v>25</v>
      </c>
      <c r="O7608" t="s">
        <v>24</v>
      </c>
      <c r="P7608" cm="1">
        <f t="array" ref="P7608">IF(Q7608&gt;0,INDEX(Q7608:Q19742,MATCH(TRUE,INDEX(Q7608:Q19742="",,),0)-1),"")</f>
        <v>3</v>
      </c>
      <c r="Q7608">
        <v>1</v>
      </c>
      <c r="R7608">
        <f>IF(P7608="","",0)</f>
        <v>0</v>
      </c>
    </row>
    <row r="7609" spans="1:18" x14ac:dyDescent="0.3">
      <c r="A7609" t="s">
        <v>946</v>
      </c>
      <c r="B7609" s="1">
        <v>38691</v>
      </c>
      <c r="C7609" t="s">
        <v>82</v>
      </c>
      <c r="D7609" t="s">
        <v>1055</v>
      </c>
      <c r="E7609" t="s">
        <v>1056</v>
      </c>
      <c r="G7609" t="s">
        <v>19</v>
      </c>
      <c r="H7609" t="s">
        <v>85</v>
      </c>
      <c r="I7609" t="s">
        <v>21</v>
      </c>
      <c r="J7609" t="s">
        <v>73</v>
      </c>
      <c r="K7609">
        <v>96</v>
      </c>
      <c r="L7609">
        <v>15.3</v>
      </c>
      <c r="M7609" t="s">
        <v>198</v>
      </c>
      <c r="N7609">
        <v>17</v>
      </c>
      <c r="P7609" cm="1">
        <f t="array" ref="P7609">IF(Q7609&gt;0,INDEX(Q7609:Q19743,MATCH(TRUE,INDEX(Q7609:Q19743="",,),0)-1),"")</f>
        <v>3</v>
      </c>
      <c r="Q7609">
        <v>2</v>
      </c>
      <c r="R7609">
        <f>IF(P7609="","",0)</f>
        <v>0</v>
      </c>
    </row>
    <row r="7610" spans="1:18" x14ac:dyDescent="0.3">
      <c r="A7610" t="s">
        <v>946</v>
      </c>
      <c r="B7610" s="1">
        <v>38691</v>
      </c>
      <c r="C7610" t="s">
        <v>82</v>
      </c>
      <c r="D7610" t="s">
        <v>1055</v>
      </c>
      <c r="E7610" t="s">
        <v>1056</v>
      </c>
      <c r="G7610" t="s">
        <v>19</v>
      </c>
      <c r="H7610" t="s">
        <v>87</v>
      </c>
      <c r="I7610" t="s">
        <v>21</v>
      </c>
      <c r="J7610" t="s">
        <v>73</v>
      </c>
      <c r="K7610">
        <v>108</v>
      </c>
      <c r="L7610">
        <v>22.35</v>
      </c>
      <c r="M7610" t="s">
        <v>198</v>
      </c>
      <c r="N7610">
        <v>24</v>
      </c>
      <c r="P7610" cm="1">
        <f t="array" ref="P7610">IF(Q7610&gt;0,INDEX(Q7610:Q19744,MATCH(TRUE,INDEX(Q7610:Q19744="",,),0)-1),"")</f>
        <v>3</v>
      </c>
      <c r="Q7610">
        <v>2</v>
      </c>
      <c r="R7610">
        <f>IF(P7610="","",0)</f>
        <v>0</v>
      </c>
    </row>
    <row r="7611" spans="1:18" x14ac:dyDescent="0.3">
      <c r="A7611" t="s">
        <v>946</v>
      </c>
      <c r="B7611" s="1">
        <v>38691</v>
      </c>
      <c r="C7611" t="s">
        <v>82</v>
      </c>
      <c r="D7611" t="s">
        <v>1055</v>
      </c>
      <c r="E7611" t="s">
        <v>1056</v>
      </c>
      <c r="G7611" t="s">
        <v>19</v>
      </c>
      <c r="H7611" t="s">
        <v>85</v>
      </c>
      <c r="I7611" t="s">
        <v>21</v>
      </c>
      <c r="J7611" t="s">
        <v>73</v>
      </c>
      <c r="K7611">
        <v>96</v>
      </c>
      <c r="L7611">
        <v>15.3</v>
      </c>
      <c r="M7611" t="s">
        <v>211</v>
      </c>
      <c r="N7611">
        <v>15.3</v>
      </c>
      <c r="P7611" cm="1">
        <f t="array" ref="P7611">IF(Q7611&gt;0,INDEX(Q7611:Q19745,MATCH(TRUE,INDEX(Q7611:Q19745="",,),0)-1),"")</f>
        <v>3</v>
      </c>
      <c r="Q7611">
        <v>3</v>
      </c>
      <c r="R7611">
        <f>IF(P7611="","",0)</f>
        <v>0</v>
      </c>
    </row>
    <row r="7612" spans="1:18" x14ac:dyDescent="0.3">
      <c r="A7612" t="s">
        <v>946</v>
      </c>
      <c r="B7612" s="1">
        <v>38691</v>
      </c>
      <c r="C7612" t="s">
        <v>82</v>
      </c>
      <c r="D7612" t="s">
        <v>1055</v>
      </c>
      <c r="E7612" t="s">
        <v>1056</v>
      </c>
      <c r="G7612" t="s">
        <v>19</v>
      </c>
      <c r="H7612" t="s">
        <v>87</v>
      </c>
      <c r="I7612" t="s">
        <v>21</v>
      </c>
      <c r="J7612" t="s">
        <v>73</v>
      </c>
      <c r="K7612">
        <v>108</v>
      </c>
      <c r="L7612">
        <v>22.35</v>
      </c>
      <c r="M7612" t="s">
        <v>211</v>
      </c>
      <c r="N7612">
        <v>23.89</v>
      </c>
      <c r="P7612" cm="1">
        <f t="array" ref="P7612">IF(Q7612&gt;0,INDEX(Q7612:Q19746,MATCH(TRUE,INDEX(Q7612:Q19746="",,),0)-1),"")</f>
        <v>3</v>
      </c>
      <c r="Q7612">
        <v>3</v>
      </c>
      <c r="R7612">
        <f>IF(P7612="","",0)</f>
        <v>0</v>
      </c>
    </row>
    <row r="7613" spans="1:18" x14ac:dyDescent="0.3">
      <c r="P7613" t="str" cm="1">
        <f t="array" ref="P7613">IF(Q7613&gt;0,INDEX(Q7613:Q19747,MATCH(TRUE,INDEX(Q7613:Q19747="",,),0)-1),"")</f>
        <v/>
      </c>
      <c r="R7613" t="str">
        <f>IF(P7613="","",0)</f>
        <v/>
      </c>
    </row>
    <row r="7614" spans="1:18" x14ac:dyDescent="0.3">
      <c r="A7614" t="s">
        <v>1057</v>
      </c>
      <c r="B7614" s="1">
        <v>38887</v>
      </c>
      <c r="C7614" t="s">
        <v>82</v>
      </c>
      <c r="D7614" t="s">
        <v>1058</v>
      </c>
      <c r="E7614" t="s">
        <v>1059</v>
      </c>
      <c r="G7614" t="s">
        <v>19</v>
      </c>
      <c r="H7614" t="s">
        <v>85</v>
      </c>
      <c r="I7614" t="s">
        <v>45</v>
      </c>
      <c r="J7614" t="s">
        <v>93</v>
      </c>
      <c r="K7614">
        <v>48.7</v>
      </c>
      <c r="L7614">
        <v>110</v>
      </c>
      <c r="M7614" t="s">
        <v>1060</v>
      </c>
      <c r="N7614">
        <v>272.44</v>
      </c>
      <c r="O7614" t="s">
        <v>24</v>
      </c>
      <c r="P7614" cm="1">
        <f t="array" ref="P7614">IF(Q7614&gt;0,INDEX(Q7614:Q19748,MATCH(TRUE,INDEX(Q7614:Q19748="",,),0)-1),"")</f>
        <v>6</v>
      </c>
      <c r="Q7614">
        <f>INT((ROW()-7614)/11)+1</f>
        <v>1</v>
      </c>
      <c r="R7614">
        <f>IF(P7614="","",0)</f>
        <v>0</v>
      </c>
    </row>
    <row r="7615" spans="1:18" x14ac:dyDescent="0.3">
      <c r="A7615" t="s">
        <v>1057</v>
      </c>
      <c r="B7615" s="1">
        <v>38887</v>
      </c>
      <c r="C7615" t="s">
        <v>82</v>
      </c>
      <c r="D7615" t="s">
        <v>1058</v>
      </c>
      <c r="E7615" t="s">
        <v>1059</v>
      </c>
      <c r="G7615" t="s">
        <v>19</v>
      </c>
      <c r="H7615" t="s">
        <v>92</v>
      </c>
      <c r="I7615" t="s">
        <v>45</v>
      </c>
      <c r="J7615" t="s">
        <v>93</v>
      </c>
      <c r="K7615">
        <v>20.3</v>
      </c>
      <c r="L7615">
        <v>402</v>
      </c>
      <c r="M7615" t="s">
        <v>1060</v>
      </c>
      <c r="N7615">
        <v>402</v>
      </c>
      <c r="O7615" t="s">
        <v>24</v>
      </c>
      <c r="P7615" cm="1">
        <f t="array" ref="P7615">IF(Q7615&gt;0,INDEX(Q7615:Q19749,MATCH(TRUE,INDEX(Q7615:Q19749="",,),0)-1),"")</f>
        <v>6</v>
      </c>
      <c r="Q7615">
        <f t="shared" ref="Q7615:Q7678" si="175">INT((ROW()-7614)/11)+1</f>
        <v>1</v>
      </c>
      <c r="R7615">
        <f>IF(P7615="","",0)</f>
        <v>0</v>
      </c>
    </row>
    <row r="7616" spans="1:18" x14ac:dyDescent="0.3">
      <c r="A7616" t="s">
        <v>1057</v>
      </c>
      <c r="B7616" s="1">
        <v>38887</v>
      </c>
      <c r="C7616" t="s">
        <v>82</v>
      </c>
      <c r="D7616" t="s">
        <v>1058</v>
      </c>
      <c r="E7616" t="s">
        <v>1059</v>
      </c>
      <c r="G7616" t="s">
        <v>19</v>
      </c>
      <c r="H7616" t="s">
        <v>36</v>
      </c>
      <c r="I7616" t="s">
        <v>45</v>
      </c>
      <c r="J7616" t="s">
        <v>93</v>
      </c>
      <c r="K7616">
        <v>45.7</v>
      </c>
      <c r="L7616">
        <v>91</v>
      </c>
      <c r="M7616" t="s">
        <v>1060</v>
      </c>
      <c r="N7616">
        <v>91</v>
      </c>
      <c r="O7616" t="s">
        <v>24</v>
      </c>
      <c r="P7616" cm="1">
        <f t="array" ref="P7616">IF(Q7616&gt;0,INDEX(Q7616:Q19750,MATCH(TRUE,INDEX(Q7616:Q19750="",,),0)-1),"")</f>
        <v>6</v>
      </c>
      <c r="Q7616">
        <f t="shared" si="175"/>
        <v>1</v>
      </c>
      <c r="R7616">
        <f>IF(P7616="","",0)</f>
        <v>0</v>
      </c>
    </row>
    <row r="7617" spans="1:18" x14ac:dyDescent="0.3">
      <c r="A7617" t="s">
        <v>1057</v>
      </c>
      <c r="B7617" s="1">
        <v>38887</v>
      </c>
      <c r="C7617" t="s">
        <v>82</v>
      </c>
      <c r="D7617" t="s">
        <v>1058</v>
      </c>
      <c r="E7617" t="s">
        <v>1059</v>
      </c>
      <c r="G7617" t="s">
        <v>19</v>
      </c>
      <c r="H7617" t="s">
        <v>72</v>
      </c>
      <c r="I7617" t="s">
        <v>45</v>
      </c>
      <c r="J7617" t="s">
        <v>93</v>
      </c>
      <c r="K7617">
        <v>21.3</v>
      </c>
      <c r="L7617">
        <v>205</v>
      </c>
      <c r="M7617" t="s">
        <v>1060</v>
      </c>
      <c r="N7617">
        <v>205</v>
      </c>
      <c r="O7617" t="s">
        <v>24</v>
      </c>
      <c r="P7617" cm="1">
        <f t="array" ref="P7617">IF(Q7617&gt;0,INDEX(Q7617:Q19751,MATCH(TRUE,INDEX(Q7617:Q19751="",,),0)-1),"")</f>
        <v>6</v>
      </c>
      <c r="Q7617">
        <f t="shared" si="175"/>
        <v>1</v>
      </c>
      <c r="R7617">
        <f>IF(P7617="","",0)</f>
        <v>0</v>
      </c>
    </row>
    <row r="7618" spans="1:18" x14ac:dyDescent="0.3">
      <c r="A7618" t="s">
        <v>1057</v>
      </c>
      <c r="B7618" s="1">
        <v>38887</v>
      </c>
      <c r="C7618" t="s">
        <v>82</v>
      </c>
      <c r="D7618" t="s">
        <v>1058</v>
      </c>
      <c r="E7618" t="s">
        <v>1059</v>
      </c>
      <c r="G7618" t="s">
        <v>19</v>
      </c>
      <c r="H7618" t="s">
        <v>102</v>
      </c>
      <c r="I7618" t="s">
        <v>45</v>
      </c>
      <c r="J7618" t="s">
        <v>93</v>
      </c>
      <c r="K7618">
        <v>7.4</v>
      </c>
      <c r="L7618">
        <v>638</v>
      </c>
      <c r="M7618" t="s">
        <v>1060</v>
      </c>
      <c r="N7618">
        <v>638</v>
      </c>
      <c r="O7618" t="s">
        <v>24</v>
      </c>
      <c r="P7618" cm="1">
        <f t="array" ref="P7618">IF(Q7618&gt;0,INDEX(Q7618:Q19752,MATCH(TRUE,INDEX(Q7618:Q19752="",,),0)-1),"")</f>
        <v>6</v>
      </c>
      <c r="Q7618">
        <f t="shared" si="175"/>
        <v>1</v>
      </c>
      <c r="R7618">
        <f>IF(P7618="","",0)</f>
        <v>0</v>
      </c>
    </row>
    <row r="7619" spans="1:18" x14ac:dyDescent="0.3">
      <c r="A7619" t="s">
        <v>1057</v>
      </c>
      <c r="B7619" s="1">
        <v>38887</v>
      </c>
      <c r="C7619" t="s">
        <v>82</v>
      </c>
      <c r="D7619" t="s">
        <v>1058</v>
      </c>
      <c r="E7619" t="s">
        <v>1059</v>
      </c>
      <c r="G7619" t="s">
        <v>19</v>
      </c>
      <c r="H7619" t="s">
        <v>85</v>
      </c>
      <c r="I7619" t="s">
        <v>21</v>
      </c>
      <c r="J7619" t="s">
        <v>73</v>
      </c>
      <c r="K7619">
        <v>290</v>
      </c>
      <c r="L7619">
        <v>14.05</v>
      </c>
      <c r="M7619" t="s">
        <v>1060</v>
      </c>
      <c r="N7619">
        <v>14.05</v>
      </c>
      <c r="O7619" t="s">
        <v>24</v>
      </c>
      <c r="P7619" cm="1">
        <f t="array" ref="P7619">IF(Q7619&gt;0,INDEX(Q7619:Q19753,MATCH(TRUE,INDEX(Q7619:Q19753="",,),0)-1),"")</f>
        <v>6</v>
      </c>
      <c r="Q7619">
        <f t="shared" si="175"/>
        <v>1</v>
      </c>
      <c r="R7619">
        <f>IF(P7619="","",0)</f>
        <v>0</v>
      </c>
    </row>
    <row r="7620" spans="1:18" x14ac:dyDescent="0.3">
      <c r="A7620" t="s">
        <v>1057</v>
      </c>
      <c r="B7620" s="1">
        <v>38887</v>
      </c>
      <c r="C7620" t="s">
        <v>82</v>
      </c>
      <c r="D7620" t="s">
        <v>1058</v>
      </c>
      <c r="E7620" t="s">
        <v>1059</v>
      </c>
      <c r="G7620" t="s">
        <v>19</v>
      </c>
      <c r="H7620" t="s">
        <v>36</v>
      </c>
      <c r="I7620" t="s">
        <v>21</v>
      </c>
      <c r="J7620" t="s">
        <v>73</v>
      </c>
      <c r="K7620">
        <v>136</v>
      </c>
      <c r="L7620">
        <v>21</v>
      </c>
      <c r="M7620" t="s">
        <v>1060</v>
      </c>
      <c r="N7620">
        <v>21</v>
      </c>
      <c r="O7620" t="s">
        <v>24</v>
      </c>
      <c r="P7620" cm="1">
        <f t="array" ref="P7620">IF(Q7620&gt;0,INDEX(Q7620:Q19754,MATCH(TRUE,INDEX(Q7620:Q19754="",,),0)-1),"")</f>
        <v>6</v>
      </c>
      <c r="Q7620">
        <f t="shared" si="175"/>
        <v>1</v>
      </c>
      <c r="R7620">
        <f>IF(P7620="","",0)</f>
        <v>0</v>
      </c>
    </row>
    <row r="7621" spans="1:18" x14ac:dyDescent="0.3">
      <c r="A7621" t="s">
        <v>1057</v>
      </c>
      <c r="B7621" s="1">
        <v>38887</v>
      </c>
      <c r="C7621" t="s">
        <v>82</v>
      </c>
      <c r="D7621" t="s">
        <v>1058</v>
      </c>
      <c r="E7621" t="s">
        <v>1059</v>
      </c>
      <c r="G7621" s="6" t="s">
        <v>88</v>
      </c>
      <c r="H7621" t="s">
        <v>102</v>
      </c>
      <c r="I7621" t="s">
        <v>21</v>
      </c>
      <c r="J7621" t="s">
        <v>73</v>
      </c>
      <c r="K7621">
        <v>67</v>
      </c>
      <c r="L7621">
        <v>7.1</v>
      </c>
      <c r="M7621" t="s">
        <v>1060</v>
      </c>
      <c r="N7621">
        <v>7.1</v>
      </c>
      <c r="O7621" t="s">
        <v>24</v>
      </c>
      <c r="P7621" cm="1">
        <f t="array" ref="P7621">IF(Q7621&gt;0,INDEX(Q7621:Q19755,MATCH(TRUE,INDEX(Q7621:Q19755="",,),0)-1),"")</f>
        <v>6</v>
      </c>
      <c r="Q7621">
        <f t="shared" si="175"/>
        <v>1</v>
      </c>
      <c r="R7621">
        <f>IF(P7621="","",0)</f>
        <v>0</v>
      </c>
    </row>
    <row r="7622" spans="1:18" x14ac:dyDescent="0.3">
      <c r="A7622" t="s">
        <v>1057</v>
      </c>
      <c r="B7622" s="1">
        <v>38887</v>
      </c>
      <c r="C7622" t="s">
        <v>82</v>
      </c>
      <c r="D7622" t="s">
        <v>1058</v>
      </c>
      <c r="E7622" t="s">
        <v>1059</v>
      </c>
      <c r="G7622" s="6" t="s">
        <v>88</v>
      </c>
      <c r="H7622" t="s">
        <v>232</v>
      </c>
      <c r="I7622" t="s">
        <v>21</v>
      </c>
      <c r="J7622" t="s">
        <v>73</v>
      </c>
      <c r="K7622">
        <v>233</v>
      </c>
      <c r="L7622">
        <v>4.45</v>
      </c>
      <c r="M7622" t="s">
        <v>1060</v>
      </c>
      <c r="N7622">
        <v>4.45</v>
      </c>
      <c r="O7622" t="s">
        <v>24</v>
      </c>
      <c r="P7622" cm="1">
        <f t="array" ref="P7622">IF(Q7622&gt;0,INDEX(Q7622:Q19756,MATCH(TRUE,INDEX(Q7622:Q19756="",,),0)-1),"")</f>
        <v>6</v>
      </c>
      <c r="Q7622">
        <f t="shared" si="175"/>
        <v>1</v>
      </c>
      <c r="R7622">
        <f>IF(P7622="","",0)</f>
        <v>0</v>
      </c>
    </row>
    <row r="7623" spans="1:18" x14ac:dyDescent="0.3">
      <c r="A7623" t="s">
        <v>1057</v>
      </c>
      <c r="B7623" s="1">
        <v>38887</v>
      </c>
      <c r="C7623" t="s">
        <v>82</v>
      </c>
      <c r="D7623" t="s">
        <v>1058</v>
      </c>
      <c r="E7623" t="s">
        <v>1059</v>
      </c>
      <c r="G7623" s="6" t="s">
        <v>88</v>
      </c>
      <c r="H7623" t="s">
        <v>92</v>
      </c>
      <c r="I7623" t="s">
        <v>21</v>
      </c>
      <c r="J7623" t="s">
        <v>73</v>
      </c>
      <c r="K7623">
        <v>61</v>
      </c>
      <c r="L7623">
        <v>16.55</v>
      </c>
      <c r="M7623" t="s">
        <v>1060</v>
      </c>
      <c r="N7623">
        <v>16.55</v>
      </c>
      <c r="O7623" t="s">
        <v>24</v>
      </c>
      <c r="P7623" cm="1">
        <f t="array" ref="P7623">IF(Q7623&gt;0,INDEX(Q7623:Q19757,MATCH(TRUE,INDEX(Q7623:Q19757="",,),0)-1),"")</f>
        <v>6</v>
      </c>
      <c r="Q7623">
        <f t="shared" si="175"/>
        <v>1</v>
      </c>
      <c r="R7623">
        <f>IF(P7623="","",0)</f>
        <v>0</v>
      </c>
    </row>
    <row r="7624" spans="1:18" x14ac:dyDescent="0.3">
      <c r="A7624" t="s">
        <v>1057</v>
      </c>
      <c r="B7624" s="1">
        <v>38887</v>
      </c>
      <c r="C7624" t="s">
        <v>82</v>
      </c>
      <c r="D7624" t="s">
        <v>1058</v>
      </c>
      <c r="E7624" t="s">
        <v>1059</v>
      </c>
      <c r="G7624" s="6" t="s">
        <v>88</v>
      </c>
      <c r="H7624" t="s">
        <v>72</v>
      </c>
      <c r="I7624" t="s">
        <v>21</v>
      </c>
      <c r="J7624" t="s">
        <v>73</v>
      </c>
      <c r="K7624">
        <v>26</v>
      </c>
      <c r="L7624">
        <v>10.5</v>
      </c>
      <c r="M7624" t="s">
        <v>1060</v>
      </c>
      <c r="N7624">
        <v>10.5</v>
      </c>
      <c r="O7624" t="s">
        <v>24</v>
      </c>
      <c r="P7624" cm="1">
        <f t="array" ref="P7624">IF(Q7624&gt;0,INDEX(Q7624:Q19758,MATCH(TRUE,INDEX(Q7624:Q19758="",,),0)-1),"")</f>
        <v>6</v>
      </c>
      <c r="Q7624">
        <f t="shared" si="175"/>
        <v>1</v>
      </c>
      <c r="R7624">
        <f>IF(P7624="","",0)</f>
        <v>0</v>
      </c>
    </row>
    <row r="7625" spans="1:18" x14ac:dyDescent="0.3">
      <c r="A7625" t="s">
        <v>1057</v>
      </c>
      <c r="B7625" s="1">
        <v>38887</v>
      </c>
      <c r="C7625" t="s">
        <v>82</v>
      </c>
      <c r="D7625" t="s">
        <v>1058</v>
      </c>
      <c r="E7625" t="s">
        <v>1059</v>
      </c>
      <c r="G7625" t="s">
        <v>19</v>
      </c>
      <c r="H7625" t="s">
        <v>85</v>
      </c>
      <c r="I7625" t="s">
        <v>45</v>
      </c>
      <c r="J7625" t="s">
        <v>93</v>
      </c>
      <c r="K7625">
        <v>48.7</v>
      </c>
      <c r="L7625">
        <v>110</v>
      </c>
      <c r="M7625" t="s">
        <v>951</v>
      </c>
      <c r="N7625">
        <v>120</v>
      </c>
      <c r="P7625" cm="1">
        <f t="array" ref="P7625">IF(Q7625&gt;0,INDEX(Q7625:Q19759,MATCH(TRUE,INDEX(Q7625:Q19759="",,),0)-1),"")</f>
        <v>6</v>
      </c>
      <c r="Q7625">
        <f t="shared" si="175"/>
        <v>2</v>
      </c>
      <c r="R7625">
        <f>IF(P7625="","",0)</f>
        <v>0</v>
      </c>
    </row>
    <row r="7626" spans="1:18" x14ac:dyDescent="0.3">
      <c r="A7626" t="s">
        <v>1057</v>
      </c>
      <c r="B7626" s="1">
        <v>38887</v>
      </c>
      <c r="C7626" t="s">
        <v>82</v>
      </c>
      <c r="D7626" t="s">
        <v>1058</v>
      </c>
      <c r="E7626" t="s">
        <v>1059</v>
      </c>
      <c r="G7626" t="s">
        <v>19</v>
      </c>
      <c r="H7626" t="s">
        <v>92</v>
      </c>
      <c r="I7626" t="s">
        <v>45</v>
      </c>
      <c r="J7626" t="s">
        <v>93</v>
      </c>
      <c r="K7626">
        <v>20.3</v>
      </c>
      <c r="L7626">
        <v>402</v>
      </c>
      <c r="M7626" t="s">
        <v>951</v>
      </c>
      <c r="N7626">
        <v>420</v>
      </c>
      <c r="P7626" cm="1">
        <f t="array" ref="P7626">IF(Q7626&gt;0,INDEX(Q7626:Q19760,MATCH(TRUE,INDEX(Q7626:Q19760="",,),0)-1),"")</f>
        <v>6</v>
      </c>
      <c r="Q7626">
        <f t="shared" si="175"/>
        <v>2</v>
      </c>
      <c r="R7626">
        <f>IF(P7626="","",0)</f>
        <v>0</v>
      </c>
    </row>
    <row r="7627" spans="1:18" x14ac:dyDescent="0.3">
      <c r="A7627" t="s">
        <v>1057</v>
      </c>
      <c r="B7627" s="1">
        <v>38887</v>
      </c>
      <c r="C7627" t="s">
        <v>82</v>
      </c>
      <c r="D7627" t="s">
        <v>1058</v>
      </c>
      <c r="E7627" t="s">
        <v>1059</v>
      </c>
      <c r="G7627" t="s">
        <v>19</v>
      </c>
      <c r="H7627" t="s">
        <v>36</v>
      </c>
      <c r="I7627" t="s">
        <v>45</v>
      </c>
      <c r="J7627" t="s">
        <v>93</v>
      </c>
      <c r="K7627">
        <v>45.7</v>
      </c>
      <c r="L7627">
        <v>91</v>
      </c>
      <c r="M7627" t="s">
        <v>951</v>
      </c>
      <c r="N7627">
        <v>102</v>
      </c>
      <c r="P7627" cm="1">
        <f t="array" ref="P7627">IF(Q7627&gt;0,INDEX(Q7627:Q19761,MATCH(TRUE,INDEX(Q7627:Q19761="",,),0)-1),"")</f>
        <v>6</v>
      </c>
      <c r="Q7627">
        <f t="shared" si="175"/>
        <v>2</v>
      </c>
      <c r="R7627">
        <f>IF(P7627="","",0)</f>
        <v>0</v>
      </c>
    </row>
    <row r="7628" spans="1:18" x14ac:dyDescent="0.3">
      <c r="A7628" t="s">
        <v>1057</v>
      </c>
      <c r="B7628" s="1">
        <v>38887</v>
      </c>
      <c r="C7628" t="s">
        <v>82</v>
      </c>
      <c r="D7628" t="s">
        <v>1058</v>
      </c>
      <c r="E7628" t="s">
        <v>1059</v>
      </c>
      <c r="G7628" t="s">
        <v>19</v>
      </c>
      <c r="H7628" t="s">
        <v>72</v>
      </c>
      <c r="I7628" t="s">
        <v>45</v>
      </c>
      <c r="J7628" t="s">
        <v>93</v>
      </c>
      <c r="K7628">
        <v>21.3</v>
      </c>
      <c r="L7628">
        <v>205</v>
      </c>
      <c r="M7628" t="s">
        <v>951</v>
      </c>
      <c r="N7628">
        <v>215</v>
      </c>
      <c r="P7628" cm="1">
        <f t="array" ref="P7628">IF(Q7628&gt;0,INDEX(Q7628:Q19762,MATCH(TRUE,INDEX(Q7628:Q19762="",,),0)-1),"")</f>
        <v>6</v>
      </c>
      <c r="Q7628">
        <f t="shared" si="175"/>
        <v>2</v>
      </c>
      <c r="R7628">
        <f>IF(P7628="","",0)</f>
        <v>0</v>
      </c>
    </row>
    <row r="7629" spans="1:18" x14ac:dyDescent="0.3">
      <c r="A7629" t="s">
        <v>1057</v>
      </c>
      <c r="B7629" s="1">
        <v>38887</v>
      </c>
      <c r="C7629" t="s">
        <v>82</v>
      </c>
      <c r="D7629" t="s">
        <v>1058</v>
      </c>
      <c r="E7629" t="s">
        <v>1059</v>
      </c>
      <c r="G7629" t="s">
        <v>19</v>
      </c>
      <c r="H7629" t="s">
        <v>102</v>
      </c>
      <c r="I7629" t="s">
        <v>45</v>
      </c>
      <c r="J7629" t="s">
        <v>93</v>
      </c>
      <c r="K7629">
        <v>7.4</v>
      </c>
      <c r="L7629">
        <v>638</v>
      </c>
      <c r="M7629" t="s">
        <v>951</v>
      </c>
      <c r="N7629">
        <v>648</v>
      </c>
      <c r="P7629" cm="1">
        <f t="array" ref="P7629">IF(Q7629&gt;0,INDEX(Q7629:Q19763,MATCH(TRUE,INDEX(Q7629:Q19763="",,),0)-1),"")</f>
        <v>6</v>
      </c>
      <c r="Q7629">
        <f t="shared" si="175"/>
        <v>2</v>
      </c>
      <c r="R7629">
        <f>IF(P7629="","",0)</f>
        <v>0</v>
      </c>
    </row>
    <row r="7630" spans="1:18" x14ac:dyDescent="0.3">
      <c r="A7630" t="s">
        <v>1057</v>
      </c>
      <c r="B7630" s="1">
        <v>38887</v>
      </c>
      <c r="C7630" t="s">
        <v>82</v>
      </c>
      <c r="D7630" t="s">
        <v>1058</v>
      </c>
      <c r="E7630" t="s">
        <v>1059</v>
      </c>
      <c r="G7630" t="s">
        <v>19</v>
      </c>
      <c r="H7630" t="s">
        <v>85</v>
      </c>
      <c r="I7630" t="s">
        <v>21</v>
      </c>
      <c r="J7630" t="s">
        <v>73</v>
      </c>
      <c r="K7630">
        <v>290</v>
      </c>
      <c r="L7630">
        <v>14.05</v>
      </c>
      <c r="M7630" t="s">
        <v>951</v>
      </c>
      <c r="N7630">
        <v>25</v>
      </c>
      <c r="P7630" cm="1">
        <f t="array" ref="P7630">IF(Q7630&gt;0,INDEX(Q7630:Q19764,MATCH(TRUE,INDEX(Q7630:Q19764="",,),0)-1),"")</f>
        <v>6</v>
      </c>
      <c r="Q7630">
        <f t="shared" si="175"/>
        <v>2</v>
      </c>
      <c r="R7630">
        <f>IF(P7630="","",0)</f>
        <v>0</v>
      </c>
    </row>
    <row r="7631" spans="1:18" x14ac:dyDescent="0.3">
      <c r="A7631" t="s">
        <v>1057</v>
      </c>
      <c r="B7631" s="1">
        <v>38887</v>
      </c>
      <c r="C7631" t="s">
        <v>82</v>
      </c>
      <c r="D7631" t="s">
        <v>1058</v>
      </c>
      <c r="E7631" t="s">
        <v>1059</v>
      </c>
      <c r="G7631" t="s">
        <v>19</v>
      </c>
      <c r="H7631" t="s">
        <v>36</v>
      </c>
      <c r="I7631" t="s">
        <v>21</v>
      </c>
      <c r="J7631" t="s">
        <v>73</v>
      </c>
      <c r="K7631">
        <v>136</v>
      </c>
      <c r="L7631">
        <v>21</v>
      </c>
      <c r="M7631" t="s">
        <v>951</v>
      </c>
      <c r="N7631">
        <v>25</v>
      </c>
      <c r="P7631" cm="1">
        <f t="array" ref="P7631">IF(Q7631&gt;0,INDEX(Q7631:Q19765,MATCH(TRUE,INDEX(Q7631:Q19765="",,),0)-1),"")</f>
        <v>6</v>
      </c>
      <c r="Q7631">
        <f t="shared" si="175"/>
        <v>2</v>
      </c>
      <c r="R7631">
        <f>IF(P7631="","",0)</f>
        <v>0</v>
      </c>
    </row>
    <row r="7632" spans="1:18" x14ac:dyDescent="0.3">
      <c r="A7632" t="s">
        <v>1057</v>
      </c>
      <c r="B7632" s="1">
        <v>38887</v>
      </c>
      <c r="C7632" t="s">
        <v>82</v>
      </c>
      <c r="D7632" t="s">
        <v>1058</v>
      </c>
      <c r="E7632" t="s">
        <v>1059</v>
      </c>
      <c r="G7632" s="6" t="s">
        <v>88</v>
      </c>
      <c r="H7632" t="s">
        <v>102</v>
      </c>
      <c r="I7632" t="s">
        <v>21</v>
      </c>
      <c r="J7632" t="s">
        <v>73</v>
      </c>
      <c r="K7632">
        <v>67</v>
      </c>
      <c r="L7632">
        <v>7.1</v>
      </c>
      <c r="M7632" t="s">
        <v>951</v>
      </c>
      <c r="N7632">
        <v>7.1</v>
      </c>
      <c r="P7632" cm="1">
        <f t="array" ref="P7632">IF(Q7632&gt;0,INDEX(Q7632:Q19766,MATCH(TRUE,INDEX(Q7632:Q19766="",,),0)-1),"")</f>
        <v>6</v>
      </c>
      <c r="Q7632">
        <f t="shared" si="175"/>
        <v>2</v>
      </c>
      <c r="R7632">
        <f>IF(P7632="","",0)</f>
        <v>0</v>
      </c>
    </row>
    <row r="7633" spans="1:18" x14ac:dyDescent="0.3">
      <c r="A7633" t="s">
        <v>1057</v>
      </c>
      <c r="B7633" s="1">
        <v>38887</v>
      </c>
      <c r="C7633" t="s">
        <v>82</v>
      </c>
      <c r="D7633" t="s">
        <v>1058</v>
      </c>
      <c r="E7633" t="s">
        <v>1059</v>
      </c>
      <c r="G7633" s="6" t="s">
        <v>88</v>
      </c>
      <c r="H7633" t="s">
        <v>232</v>
      </c>
      <c r="I7633" t="s">
        <v>21</v>
      </c>
      <c r="J7633" t="s">
        <v>73</v>
      </c>
      <c r="K7633">
        <v>233</v>
      </c>
      <c r="L7633">
        <v>4.45</v>
      </c>
      <c r="M7633" t="s">
        <v>951</v>
      </c>
      <c r="N7633">
        <v>4.45</v>
      </c>
      <c r="P7633" cm="1">
        <f t="array" ref="P7633">IF(Q7633&gt;0,INDEX(Q7633:Q19767,MATCH(TRUE,INDEX(Q7633:Q19767="",,),0)-1),"")</f>
        <v>6</v>
      </c>
      <c r="Q7633">
        <f t="shared" si="175"/>
        <v>2</v>
      </c>
      <c r="R7633">
        <f>IF(P7633="","",0)</f>
        <v>0</v>
      </c>
    </row>
    <row r="7634" spans="1:18" x14ac:dyDescent="0.3">
      <c r="A7634" t="s">
        <v>1057</v>
      </c>
      <c r="B7634" s="1">
        <v>38887</v>
      </c>
      <c r="C7634" t="s">
        <v>82</v>
      </c>
      <c r="D7634" t="s">
        <v>1058</v>
      </c>
      <c r="E7634" t="s">
        <v>1059</v>
      </c>
      <c r="G7634" s="6" t="s">
        <v>88</v>
      </c>
      <c r="H7634" t="s">
        <v>92</v>
      </c>
      <c r="I7634" t="s">
        <v>21</v>
      </c>
      <c r="J7634" t="s">
        <v>73</v>
      </c>
      <c r="K7634">
        <v>61</v>
      </c>
      <c r="L7634">
        <v>16.55</v>
      </c>
      <c r="M7634" t="s">
        <v>951</v>
      </c>
      <c r="N7634">
        <v>16.55</v>
      </c>
      <c r="P7634" cm="1">
        <f t="array" ref="P7634">IF(Q7634&gt;0,INDEX(Q7634:Q19768,MATCH(TRUE,INDEX(Q7634:Q19768="",,),0)-1),"")</f>
        <v>6</v>
      </c>
      <c r="Q7634">
        <f t="shared" si="175"/>
        <v>2</v>
      </c>
      <c r="R7634">
        <f>IF(P7634="","",0)</f>
        <v>0</v>
      </c>
    </row>
    <row r="7635" spans="1:18" x14ac:dyDescent="0.3">
      <c r="A7635" t="s">
        <v>1057</v>
      </c>
      <c r="B7635" s="1">
        <v>38887</v>
      </c>
      <c r="C7635" t="s">
        <v>82</v>
      </c>
      <c r="D7635" t="s">
        <v>1058</v>
      </c>
      <c r="E7635" t="s">
        <v>1059</v>
      </c>
      <c r="G7635" s="6" t="s">
        <v>88</v>
      </c>
      <c r="H7635" t="s">
        <v>72</v>
      </c>
      <c r="I7635" t="s">
        <v>21</v>
      </c>
      <c r="J7635" t="s">
        <v>73</v>
      </c>
      <c r="K7635">
        <v>26</v>
      </c>
      <c r="L7635">
        <v>10.5</v>
      </c>
      <c r="M7635" t="s">
        <v>951</v>
      </c>
      <c r="N7635">
        <v>10.5</v>
      </c>
      <c r="P7635" cm="1">
        <f t="array" ref="P7635">IF(Q7635&gt;0,INDEX(Q7635:Q19769,MATCH(TRUE,INDEX(Q7635:Q19769="",,),0)-1),"")</f>
        <v>6</v>
      </c>
      <c r="Q7635">
        <f t="shared" si="175"/>
        <v>2</v>
      </c>
      <c r="R7635">
        <f>IF(P7635="","",0)</f>
        <v>0</v>
      </c>
    </row>
    <row r="7636" spans="1:18" x14ac:dyDescent="0.3">
      <c r="A7636" t="s">
        <v>1057</v>
      </c>
      <c r="B7636" s="1">
        <v>38887</v>
      </c>
      <c r="C7636" t="s">
        <v>82</v>
      </c>
      <c r="D7636" t="s">
        <v>1058</v>
      </c>
      <c r="E7636" t="s">
        <v>1059</v>
      </c>
      <c r="G7636" t="s">
        <v>19</v>
      </c>
      <c r="H7636" t="s">
        <v>85</v>
      </c>
      <c r="I7636" t="s">
        <v>45</v>
      </c>
      <c r="J7636" t="s">
        <v>93</v>
      </c>
      <c r="K7636">
        <v>48.7</v>
      </c>
      <c r="L7636">
        <v>110</v>
      </c>
      <c r="M7636" t="s">
        <v>1061</v>
      </c>
      <c r="N7636">
        <v>120</v>
      </c>
      <c r="P7636" cm="1">
        <f t="array" ref="P7636">IF(Q7636&gt;0,INDEX(Q7636:Q19770,MATCH(TRUE,INDEX(Q7636:Q19770="",,),0)-1),"")</f>
        <v>6</v>
      </c>
      <c r="Q7636">
        <f t="shared" si="175"/>
        <v>3</v>
      </c>
      <c r="R7636">
        <f>IF(P7636="","",0)</f>
        <v>0</v>
      </c>
    </row>
    <row r="7637" spans="1:18" x14ac:dyDescent="0.3">
      <c r="A7637" t="s">
        <v>1057</v>
      </c>
      <c r="B7637" s="1">
        <v>38887</v>
      </c>
      <c r="C7637" t="s">
        <v>82</v>
      </c>
      <c r="D7637" t="s">
        <v>1058</v>
      </c>
      <c r="E7637" t="s">
        <v>1059</v>
      </c>
      <c r="G7637" t="s">
        <v>19</v>
      </c>
      <c r="H7637" t="s">
        <v>92</v>
      </c>
      <c r="I7637" t="s">
        <v>45</v>
      </c>
      <c r="J7637" t="s">
        <v>93</v>
      </c>
      <c r="K7637">
        <v>20.3</v>
      </c>
      <c r="L7637">
        <v>402</v>
      </c>
      <c r="M7637" t="s">
        <v>1061</v>
      </c>
      <c r="N7637">
        <v>402</v>
      </c>
      <c r="P7637" cm="1">
        <f t="array" ref="P7637">IF(Q7637&gt;0,INDEX(Q7637:Q19771,MATCH(TRUE,INDEX(Q7637:Q19771="",,),0)-1),"")</f>
        <v>6</v>
      </c>
      <c r="Q7637">
        <f t="shared" si="175"/>
        <v>3</v>
      </c>
      <c r="R7637">
        <f>IF(P7637="","",0)</f>
        <v>0</v>
      </c>
    </row>
    <row r="7638" spans="1:18" x14ac:dyDescent="0.3">
      <c r="A7638" t="s">
        <v>1057</v>
      </c>
      <c r="B7638" s="1">
        <v>38887</v>
      </c>
      <c r="C7638" t="s">
        <v>82</v>
      </c>
      <c r="D7638" t="s">
        <v>1058</v>
      </c>
      <c r="E7638" t="s">
        <v>1059</v>
      </c>
      <c r="G7638" t="s">
        <v>19</v>
      </c>
      <c r="H7638" t="s">
        <v>36</v>
      </c>
      <c r="I7638" t="s">
        <v>45</v>
      </c>
      <c r="J7638" t="s">
        <v>93</v>
      </c>
      <c r="K7638">
        <v>45.7</v>
      </c>
      <c r="L7638">
        <v>91</v>
      </c>
      <c r="M7638" t="s">
        <v>1061</v>
      </c>
      <c r="N7638">
        <v>110</v>
      </c>
      <c r="P7638" cm="1">
        <f t="array" ref="P7638">IF(Q7638&gt;0,INDEX(Q7638:Q19772,MATCH(TRUE,INDEX(Q7638:Q19772="",,),0)-1),"")</f>
        <v>6</v>
      </c>
      <c r="Q7638">
        <f t="shared" si="175"/>
        <v>3</v>
      </c>
      <c r="R7638">
        <f>IF(P7638="","",0)</f>
        <v>0</v>
      </c>
    </row>
    <row r="7639" spans="1:18" x14ac:dyDescent="0.3">
      <c r="A7639" t="s">
        <v>1057</v>
      </c>
      <c r="B7639" s="1">
        <v>38887</v>
      </c>
      <c r="C7639" t="s">
        <v>82</v>
      </c>
      <c r="D7639" t="s">
        <v>1058</v>
      </c>
      <c r="E7639" t="s">
        <v>1059</v>
      </c>
      <c r="G7639" t="s">
        <v>19</v>
      </c>
      <c r="H7639" t="s">
        <v>72</v>
      </c>
      <c r="I7639" t="s">
        <v>45</v>
      </c>
      <c r="J7639" t="s">
        <v>93</v>
      </c>
      <c r="K7639">
        <v>21.3</v>
      </c>
      <c r="L7639">
        <v>205</v>
      </c>
      <c r="M7639" t="s">
        <v>1061</v>
      </c>
      <c r="N7639">
        <v>205</v>
      </c>
      <c r="P7639" cm="1">
        <f t="array" ref="P7639">IF(Q7639&gt;0,INDEX(Q7639:Q19773,MATCH(TRUE,INDEX(Q7639:Q19773="",,),0)-1),"")</f>
        <v>6</v>
      </c>
      <c r="Q7639">
        <f t="shared" si="175"/>
        <v>3</v>
      </c>
      <c r="R7639">
        <f>IF(P7639="","",0)</f>
        <v>0</v>
      </c>
    </row>
    <row r="7640" spans="1:18" x14ac:dyDescent="0.3">
      <c r="A7640" t="s">
        <v>1057</v>
      </c>
      <c r="B7640" s="1">
        <v>38887</v>
      </c>
      <c r="C7640" t="s">
        <v>82</v>
      </c>
      <c r="D7640" t="s">
        <v>1058</v>
      </c>
      <c r="E7640" t="s">
        <v>1059</v>
      </c>
      <c r="G7640" t="s">
        <v>19</v>
      </c>
      <c r="H7640" t="s">
        <v>102</v>
      </c>
      <c r="I7640" t="s">
        <v>45</v>
      </c>
      <c r="J7640" t="s">
        <v>93</v>
      </c>
      <c r="K7640">
        <v>7.4</v>
      </c>
      <c r="L7640">
        <v>638</v>
      </c>
      <c r="M7640" t="s">
        <v>1061</v>
      </c>
      <c r="N7640">
        <v>638</v>
      </c>
      <c r="P7640" cm="1">
        <f t="array" ref="P7640">IF(Q7640&gt;0,INDEX(Q7640:Q19774,MATCH(TRUE,INDEX(Q7640:Q19774="",,),0)-1),"")</f>
        <v>6</v>
      </c>
      <c r="Q7640">
        <f t="shared" si="175"/>
        <v>3</v>
      </c>
      <c r="R7640">
        <f>IF(P7640="","",0)</f>
        <v>0</v>
      </c>
    </row>
    <row r="7641" spans="1:18" x14ac:dyDescent="0.3">
      <c r="A7641" t="s">
        <v>1057</v>
      </c>
      <c r="B7641" s="1">
        <v>38887</v>
      </c>
      <c r="C7641" t="s">
        <v>82</v>
      </c>
      <c r="D7641" t="s">
        <v>1058</v>
      </c>
      <c r="E7641" t="s">
        <v>1059</v>
      </c>
      <c r="G7641" t="s">
        <v>19</v>
      </c>
      <c r="H7641" t="s">
        <v>85</v>
      </c>
      <c r="I7641" t="s">
        <v>21</v>
      </c>
      <c r="J7641" t="s">
        <v>73</v>
      </c>
      <c r="K7641">
        <v>290</v>
      </c>
      <c r="L7641">
        <v>14.05</v>
      </c>
      <c r="M7641" t="s">
        <v>1061</v>
      </c>
      <c r="N7641">
        <v>22</v>
      </c>
      <c r="P7641" cm="1">
        <f t="array" ref="P7641">IF(Q7641&gt;0,INDEX(Q7641:Q19775,MATCH(TRUE,INDEX(Q7641:Q19775="",,),0)-1),"")</f>
        <v>6</v>
      </c>
      <c r="Q7641">
        <f t="shared" si="175"/>
        <v>3</v>
      </c>
      <c r="R7641">
        <f>IF(P7641="","",0)</f>
        <v>0</v>
      </c>
    </row>
    <row r="7642" spans="1:18" x14ac:dyDescent="0.3">
      <c r="A7642" t="s">
        <v>1057</v>
      </c>
      <c r="B7642" s="1">
        <v>38887</v>
      </c>
      <c r="C7642" t="s">
        <v>82</v>
      </c>
      <c r="D7642" t="s">
        <v>1058</v>
      </c>
      <c r="E7642" t="s">
        <v>1059</v>
      </c>
      <c r="G7642" t="s">
        <v>19</v>
      </c>
      <c r="H7642" t="s">
        <v>36</v>
      </c>
      <c r="I7642" t="s">
        <v>21</v>
      </c>
      <c r="J7642" t="s">
        <v>73</v>
      </c>
      <c r="K7642">
        <v>136</v>
      </c>
      <c r="L7642">
        <v>21</v>
      </c>
      <c r="M7642" t="s">
        <v>1061</v>
      </c>
      <c r="N7642">
        <v>31.5</v>
      </c>
      <c r="P7642" cm="1">
        <f t="array" ref="P7642">IF(Q7642&gt;0,INDEX(Q7642:Q19776,MATCH(TRUE,INDEX(Q7642:Q19776="",,),0)-1),"")</f>
        <v>6</v>
      </c>
      <c r="Q7642">
        <f t="shared" si="175"/>
        <v>3</v>
      </c>
      <c r="R7642">
        <f>IF(P7642="","",0)</f>
        <v>0</v>
      </c>
    </row>
    <row r="7643" spans="1:18" x14ac:dyDescent="0.3">
      <c r="A7643" t="s">
        <v>1057</v>
      </c>
      <c r="B7643" s="1">
        <v>38887</v>
      </c>
      <c r="C7643" t="s">
        <v>82</v>
      </c>
      <c r="D7643" t="s">
        <v>1058</v>
      </c>
      <c r="E7643" t="s">
        <v>1059</v>
      </c>
      <c r="G7643" s="6" t="s">
        <v>88</v>
      </c>
      <c r="H7643" t="s">
        <v>102</v>
      </c>
      <c r="I7643" t="s">
        <v>21</v>
      </c>
      <c r="J7643" t="s">
        <v>73</v>
      </c>
      <c r="K7643">
        <v>67</v>
      </c>
      <c r="L7643">
        <v>7.1</v>
      </c>
      <c r="M7643" t="s">
        <v>1061</v>
      </c>
      <c r="N7643">
        <v>7.1</v>
      </c>
      <c r="P7643" cm="1">
        <f t="array" ref="P7643">IF(Q7643&gt;0,INDEX(Q7643:Q19777,MATCH(TRUE,INDEX(Q7643:Q19777="",,),0)-1),"")</f>
        <v>6</v>
      </c>
      <c r="Q7643">
        <f t="shared" si="175"/>
        <v>3</v>
      </c>
      <c r="R7643">
        <f>IF(P7643="","",0)</f>
        <v>0</v>
      </c>
    </row>
    <row r="7644" spans="1:18" x14ac:dyDescent="0.3">
      <c r="A7644" t="s">
        <v>1057</v>
      </c>
      <c r="B7644" s="1">
        <v>38887</v>
      </c>
      <c r="C7644" t="s">
        <v>82</v>
      </c>
      <c r="D7644" t="s">
        <v>1058</v>
      </c>
      <c r="E7644" t="s">
        <v>1059</v>
      </c>
      <c r="G7644" s="6" t="s">
        <v>88</v>
      </c>
      <c r="H7644" t="s">
        <v>232</v>
      </c>
      <c r="I7644" t="s">
        <v>21</v>
      </c>
      <c r="J7644" t="s">
        <v>73</v>
      </c>
      <c r="K7644">
        <v>233</v>
      </c>
      <c r="L7644">
        <v>4.45</v>
      </c>
      <c r="M7644" t="s">
        <v>1061</v>
      </c>
      <c r="N7644">
        <v>4.45</v>
      </c>
      <c r="P7644" cm="1">
        <f t="array" ref="P7644">IF(Q7644&gt;0,INDEX(Q7644:Q19778,MATCH(TRUE,INDEX(Q7644:Q19778="",,),0)-1),"")</f>
        <v>6</v>
      </c>
      <c r="Q7644">
        <f t="shared" si="175"/>
        <v>3</v>
      </c>
      <c r="R7644">
        <f>IF(P7644="","",0)</f>
        <v>0</v>
      </c>
    </row>
    <row r="7645" spans="1:18" x14ac:dyDescent="0.3">
      <c r="A7645" t="s">
        <v>1057</v>
      </c>
      <c r="B7645" s="1">
        <v>38887</v>
      </c>
      <c r="C7645" t="s">
        <v>82</v>
      </c>
      <c r="D7645" t="s">
        <v>1058</v>
      </c>
      <c r="E7645" t="s">
        <v>1059</v>
      </c>
      <c r="G7645" s="6" t="s">
        <v>88</v>
      </c>
      <c r="H7645" t="s">
        <v>92</v>
      </c>
      <c r="I7645" t="s">
        <v>21</v>
      </c>
      <c r="J7645" t="s">
        <v>73</v>
      </c>
      <c r="K7645">
        <v>61</v>
      </c>
      <c r="L7645">
        <v>16.55</v>
      </c>
      <c r="M7645" t="s">
        <v>1061</v>
      </c>
      <c r="N7645">
        <v>16.55</v>
      </c>
      <c r="P7645" cm="1">
        <f t="array" ref="P7645">IF(Q7645&gt;0,INDEX(Q7645:Q19779,MATCH(TRUE,INDEX(Q7645:Q19779="",,),0)-1),"")</f>
        <v>6</v>
      </c>
      <c r="Q7645">
        <f t="shared" si="175"/>
        <v>3</v>
      </c>
      <c r="R7645">
        <f>IF(P7645="","",0)</f>
        <v>0</v>
      </c>
    </row>
    <row r="7646" spans="1:18" x14ac:dyDescent="0.3">
      <c r="A7646" t="s">
        <v>1057</v>
      </c>
      <c r="B7646" s="1">
        <v>38887</v>
      </c>
      <c r="C7646" t="s">
        <v>82</v>
      </c>
      <c r="D7646" t="s">
        <v>1058</v>
      </c>
      <c r="E7646" t="s">
        <v>1059</v>
      </c>
      <c r="G7646" s="6" t="s">
        <v>88</v>
      </c>
      <c r="H7646" t="s">
        <v>72</v>
      </c>
      <c r="I7646" t="s">
        <v>21</v>
      </c>
      <c r="J7646" t="s">
        <v>73</v>
      </c>
      <c r="K7646">
        <v>26</v>
      </c>
      <c r="L7646">
        <v>10.5</v>
      </c>
      <c r="M7646" t="s">
        <v>1061</v>
      </c>
      <c r="N7646">
        <v>10.5</v>
      </c>
      <c r="P7646" cm="1">
        <f t="array" ref="P7646">IF(Q7646&gt;0,INDEX(Q7646:Q19780,MATCH(TRUE,INDEX(Q7646:Q19780="",,),0)-1),"")</f>
        <v>6</v>
      </c>
      <c r="Q7646">
        <f t="shared" si="175"/>
        <v>3</v>
      </c>
      <c r="R7646">
        <f>IF(P7646="","",0)</f>
        <v>0</v>
      </c>
    </row>
    <row r="7647" spans="1:18" x14ac:dyDescent="0.3">
      <c r="A7647" t="s">
        <v>1057</v>
      </c>
      <c r="B7647" s="1">
        <v>38887</v>
      </c>
      <c r="C7647" t="s">
        <v>82</v>
      </c>
      <c r="D7647" t="s">
        <v>1058</v>
      </c>
      <c r="E7647" t="s">
        <v>1059</v>
      </c>
      <c r="G7647" t="s">
        <v>19</v>
      </c>
      <c r="H7647" t="s">
        <v>85</v>
      </c>
      <c r="I7647" t="s">
        <v>45</v>
      </c>
      <c r="J7647" t="s">
        <v>93</v>
      </c>
      <c r="K7647">
        <v>48.7</v>
      </c>
      <c r="L7647">
        <v>110</v>
      </c>
      <c r="M7647" t="s">
        <v>999</v>
      </c>
      <c r="N7647">
        <v>115</v>
      </c>
      <c r="P7647" cm="1">
        <f t="array" ref="P7647">IF(Q7647&gt;0,INDEX(Q7647:Q19781,MATCH(TRUE,INDEX(Q7647:Q19781="",,),0)-1),"")</f>
        <v>6</v>
      </c>
      <c r="Q7647">
        <f t="shared" si="175"/>
        <v>4</v>
      </c>
      <c r="R7647">
        <f>IF(P7647="","",0)</f>
        <v>0</v>
      </c>
    </row>
    <row r="7648" spans="1:18" x14ac:dyDescent="0.3">
      <c r="A7648" t="s">
        <v>1057</v>
      </c>
      <c r="B7648" s="1">
        <v>38887</v>
      </c>
      <c r="C7648" t="s">
        <v>82</v>
      </c>
      <c r="D7648" t="s">
        <v>1058</v>
      </c>
      <c r="E7648" t="s">
        <v>1059</v>
      </c>
      <c r="G7648" t="s">
        <v>19</v>
      </c>
      <c r="H7648" t="s">
        <v>92</v>
      </c>
      <c r="I7648" t="s">
        <v>45</v>
      </c>
      <c r="J7648" t="s">
        <v>93</v>
      </c>
      <c r="K7648">
        <v>20.3</v>
      </c>
      <c r="L7648">
        <v>402</v>
      </c>
      <c r="M7648" t="s">
        <v>999</v>
      </c>
      <c r="N7648">
        <v>420</v>
      </c>
      <c r="P7648" cm="1">
        <f t="array" ref="P7648">IF(Q7648&gt;0,INDEX(Q7648:Q19782,MATCH(TRUE,INDEX(Q7648:Q19782="",,),0)-1),"")</f>
        <v>6</v>
      </c>
      <c r="Q7648">
        <f t="shared" si="175"/>
        <v>4</v>
      </c>
      <c r="R7648">
        <f>IF(P7648="","",0)</f>
        <v>0</v>
      </c>
    </row>
    <row r="7649" spans="1:18" x14ac:dyDescent="0.3">
      <c r="A7649" t="s">
        <v>1057</v>
      </c>
      <c r="B7649" s="1">
        <v>38887</v>
      </c>
      <c r="C7649" t="s">
        <v>82</v>
      </c>
      <c r="D7649" t="s">
        <v>1058</v>
      </c>
      <c r="E7649" t="s">
        <v>1059</v>
      </c>
      <c r="G7649" t="s">
        <v>19</v>
      </c>
      <c r="H7649" t="s">
        <v>36</v>
      </c>
      <c r="I7649" t="s">
        <v>45</v>
      </c>
      <c r="J7649" t="s">
        <v>93</v>
      </c>
      <c r="K7649">
        <v>45.7</v>
      </c>
      <c r="L7649">
        <v>91</v>
      </c>
      <c r="M7649" t="s">
        <v>999</v>
      </c>
      <c r="N7649">
        <v>100</v>
      </c>
      <c r="P7649" cm="1">
        <f t="array" ref="P7649">IF(Q7649&gt;0,INDEX(Q7649:Q19783,MATCH(TRUE,INDEX(Q7649:Q19783="",,),0)-1),"")</f>
        <v>6</v>
      </c>
      <c r="Q7649">
        <f t="shared" si="175"/>
        <v>4</v>
      </c>
      <c r="R7649">
        <f>IF(P7649="","",0)</f>
        <v>0</v>
      </c>
    </row>
    <row r="7650" spans="1:18" x14ac:dyDescent="0.3">
      <c r="A7650" t="s">
        <v>1057</v>
      </c>
      <c r="B7650" s="1">
        <v>38887</v>
      </c>
      <c r="C7650" t="s">
        <v>82</v>
      </c>
      <c r="D7650" t="s">
        <v>1058</v>
      </c>
      <c r="E7650" t="s">
        <v>1059</v>
      </c>
      <c r="G7650" t="s">
        <v>19</v>
      </c>
      <c r="H7650" t="s">
        <v>72</v>
      </c>
      <c r="I7650" t="s">
        <v>45</v>
      </c>
      <c r="J7650" t="s">
        <v>93</v>
      </c>
      <c r="K7650">
        <v>21.3</v>
      </c>
      <c r="L7650">
        <v>205</v>
      </c>
      <c r="M7650" t="s">
        <v>999</v>
      </c>
      <c r="N7650">
        <v>210</v>
      </c>
      <c r="P7650" cm="1">
        <f t="array" ref="P7650">IF(Q7650&gt;0,INDEX(Q7650:Q19784,MATCH(TRUE,INDEX(Q7650:Q19784="",,),0)-1),"")</f>
        <v>6</v>
      </c>
      <c r="Q7650">
        <f t="shared" si="175"/>
        <v>4</v>
      </c>
      <c r="R7650">
        <f>IF(P7650="","",0)</f>
        <v>0</v>
      </c>
    </row>
    <row r="7651" spans="1:18" x14ac:dyDescent="0.3">
      <c r="A7651" t="s">
        <v>1057</v>
      </c>
      <c r="B7651" s="1">
        <v>38887</v>
      </c>
      <c r="C7651" t="s">
        <v>82</v>
      </c>
      <c r="D7651" t="s">
        <v>1058</v>
      </c>
      <c r="E7651" t="s">
        <v>1059</v>
      </c>
      <c r="G7651" t="s">
        <v>19</v>
      </c>
      <c r="H7651" t="s">
        <v>102</v>
      </c>
      <c r="I7651" t="s">
        <v>45</v>
      </c>
      <c r="J7651" t="s">
        <v>93</v>
      </c>
      <c r="K7651">
        <v>7.4</v>
      </c>
      <c r="L7651">
        <v>638</v>
      </c>
      <c r="M7651" t="s">
        <v>999</v>
      </c>
      <c r="N7651">
        <v>650</v>
      </c>
      <c r="P7651" cm="1">
        <f t="array" ref="P7651">IF(Q7651&gt;0,INDEX(Q7651:Q19785,MATCH(TRUE,INDEX(Q7651:Q19785="",,),0)-1),"")</f>
        <v>6</v>
      </c>
      <c r="Q7651">
        <f t="shared" si="175"/>
        <v>4</v>
      </c>
      <c r="R7651">
        <f>IF(P7651="","",0)</f>
        <v>0</v>
      </c>
    </row>
    <row r="7652" spans="1:18" x14ac:dyDescent="0.3">
      <c r="A7652" t="s">
        <v>1057</v>
      </c>
      <c r="B7652" s="1">
        <v>38887</v>
      </c>
      <c r="C7652" t="s">
        <v>82</v>
      </c>
      <c r="D7652" t="s">
        <v>1058</v>
      </c>
      <c r="E7652" t="s">
        <v>1059</v>
      </c>
      <c r="G7652" t="s">
        <v>19</v>
      </c>
      <c r="H7652" t="s">
        <v>85</v>
      </c>
      <c r="I7652" t="s">
        <v>21</v>
      </c>
      <c r="J7652" t="s">
        <v>73</v>
      </c>
      <c r="K7652">
        <v>290</v>
      </c>
      <c r="L7652">
        <v>14.05</v>
      </c>
      <c r="M7652" t="s">
        <v>999</v>
      </c>
      <c r="N7652">
        <v>20</v>
      </c>
      <c r="P7652" cm="1">
        <f t="array" ref="P7652">IF(Q7652&gt;0,INDEX(Q7652:Q19786,MATCH(TRUE,INDEX(Q7652:Q19786="",,),0)-1),"")</f>
        <v>6</v>
      </c>
      <c r="Q7652">
        <f t="shared" si="175"/>
        <v>4</v>
      </c>
      <c r="R7652">
        <f>IF(P7652="","",0)</f>
        <v>0</v>
      </c>
    </row>
    <row r="7653" spans="1:18" x14ac:dyDescent="0.3">
      <c r="A7653" t="s">
        <v>1057</v>
      </c>
      <c r="B7653" s="1">
        <v>38887</v>
      </c>
      <c r="C7653" t="s">
        <v>82</v>
      </c>
      <c r="D7653" t="s">
        <v>1058</v>
      </c>
      <c r="E7653" t="s">
        <v>1059</v>
      </c>
      <c r="G7653" t="s">
        <v>19</v>
      </c>
      <c r="H7653" t="s">
        <v>36</v>
      </c>
      <c r="I7653" t="s">
        <v>21</v>
      </c>
      <c r="J7653" t="s">
        <v>73</v>
      </c>
      <c r="K7653">
        <v>136</v>
      </c>
      <c r="L7653">
        <v>21</v>
      </c>
      <c r="M7653" t="s">
        <v>999</v>
      </c>
      <c r="N7653">
        <v>30</v>
      </c>
      <c r="P7653" cm="1">
        <f t="array" ref="P7653">IF(Q7653&gt;0,INDEX(Q7653:Q19787,MATCH(TRUE,INDEX(Q7653:Q19787="",,),0)-1),"")</f>
        <v>6</v>
      </c>
      <c r="Q7653">
        <f t="shared" si="175"/>
        <v>4</v>
      </c>
      <c r="R7653">
        <f>IF(P7653="","",0)</f>
        <v>0</v>
      </c>
    </row>
    <row r="7654" spans="1:18" x14ac:dyDescent="0.3">
      <c r="A7654" t="s">
        <v>1057</v>
      </c>
      <c r="B7654" s="1">
        <v>38887</v>
      </c>
      <c r="C7654" t="s">
        <v>82</v>
      </c>
      <c r="D7654" t="s">
        <v>1058</v>
      </c>
      <c r="E7654" t="s">
        <v>1059</v>
      </c>
      <c r="G7654" s="6" t="s">
        <v>88</v>
      </c>
      <c r="H7654" t="s">
        <v>102</v>
      </c>
      <c r="I7654" t="s">
        <v>21</v>
      </c>
      <c r="J7654" t="s">
        <v>73</v>
      </c>
      <c r="K7654">
        <v>67</v>
      </c>
      <c r="L7654">
        <v>7.1</v>
      </c>
      <c r="M7654" t="s">
        <v>999</v>
      </c>
      <c r="N7654">
        <v>7.1</v>
      </c>
      <c r="P7654" cm="1">
        <f t="array" ref="P7654">IF(Q7654&gt;0,INDEX(Q7654:Q19788,MATCH(TRUE,INDEX(Q7654:Q19788="",,),0)-1),"")</f>
        <v>6</v>
      </c>
      <c r="Q7654">
        <f t="shared" si="175"/>
        <v>4</v>
      </c>
      <c r="R7654">
        <f>IF(P7654="","",0)</f>
        <v>0</v>
      </c>
    </row>
    <row r="7655" spans="1:18" x14ac:dyDescent="0.3">
      <c r="A7655" t="s">
        <v>1057</v>
      </c>
      <c r="B7655" s="1">
        <v>38887</v>
      </c>
      <c r="C7655" t="s">
        <v>82</v>
      </c>
      <c r="D7655" t="s">
        <v>1058</v>
      </c>
      <c r="E7655" t="s">
        <v>1059</v>
      </c>
      <c r="G7655" s="6" t="s">
        <v>88</v>
      </c>
      <c r="H7655" t="s">
        <v>232</v>
      </c>
      <c r="I7655" t="s">
        <v>21</v>
      </c>
      <c r="J7655" t="s">
        <v>73</v>
      </c>
      <c r="K7655">
        <v>233</v>
      </c>
      <c r="L7655">
        <v>4.45</v>
      </c>
      <c r="M7655" t="s">
        <v>999</v>
      </c>
      <c r="N7655">
        <v>4.45</v>
      </c>
      <c r="P7655" cm="1">
        <f t="array" ref="P7655">IF(Q7655&gt;0,INDEX(Q7655:Q19789,MATCH(TRUE,INDEX(Q7655:Q19789="",,),0)-1),"")</f>
        <v>6</v>
      </c>
      <c r="Q7655">
        <f t="shared" si="175"/>
        <v>4</v>
      </c>
      <c r="R7655">
        <f>IF(P7655="","",0)</f>
        <v>0</v>
      </c>
    </row>
    <row r="7656" spans="1:18" x14ac:dyDescent="0.3">
      <c r="A7656" t="s">
        <v>1057</v>
      </c>
      <c r="B7656" s="1">
        <v>38887</v>
      </c>
      <c r="C7656" t="s">
        <v>82</v>
      </c>
      <c r="D7656" t="s">
        <v>1058</v>
      </c>
      <c r="E7656" t="s">
        <v>1059</v>
      </c>
      <c r="G7656" s="6" t="s">
        <v>88</v>
      </c>
      <c r="H7656" t="s">
        <v>92</v>
      </c>
      <c r="I7656" t="s">
        <v>21</v>
      </c>
      <c r="J7656" t="s">
        <v>73</v>
      </c>
      <c r="K7656">
        <v>61</v>
      </c>
      <c r="L7656">
        <v>16.55</v>
      </c>
      <c r="M7656" t="s">
        <v>999</v>
      </c>
      <c r="N7656">
        <v>16.55</v>
      </c>
      <c r="P7656" cm="1">
        <f t="array" ref="P7656">IF(Q7656&gt;0,INDEX(Q7656:Q19790,MATCH(TRUE,INDEX(Q7656:Q19790="",,),0)-1),"")</f>
        <v>6</v>
      </c>
      <c r="Q7656">
        <f t="shared" si="175"/>
        <v>4</v>
      </c>
      <c r="R7656">
        <f>IF(P7656="","",0)</f>
        <v>0</v>
      </c>
    </row>
    <row r="7657" spans="1:18" x14ac:dyDescent="0.3">
      <c r="A7657" t="s">
        <v>1057</v>
      </c>
      <c r="B7657" s="1">
        <v>38887</v>
      </c>
      <c r="C7657" t="s">
        <v>82</v>
      </c>
      <c r="D7657" t="s">
        <v>1058</v>
      </c>
      <c r="E7657" t="s">
        <v>1059</v>
      </c>
      <c r="G7657" s="6" t="s">
        <v>88</v>
      </c>
      <c r="H7657" t="s">
        <v>72</v>
      </c>
      <c r="I7657" t="s">
        <v>21</v>
      </c>
      <c r="J7657" t="s">
        <v>73</v>
      </c>
      <c r="K7657">
        <v>26</v>
      </c>
      <c r="L7657">
        <v>10.5</v>
      </c>
      <c r="M7657" t="s">
        <v>999</v>
      </c>
      <c r="N7657">
        <v>10.5</v>
      </c>
      <c r="P7657" cm="1">
        <f t="array" ref="P7657">IF(Q7657&gt;0,INDEX(Q7657:Q19791,MATCH(TRUE,INDEX(Q7657:Q19791="",,),0)-1),"")</f>
        <v>6</v>
      </c>
      <c r="Q7657">
        <f t="shared" si="175"/>
        <v>4</v>
      </c>
      <c r="R7657">
        <f>IF(P7657="","",0)</f>
        <v>0</v>
      </c>
    </row>
    <row r="7658" spans="1:18" x14ac:dyDescent="0.3">
      <c r="A7658" t="s">
        <v>1057</v>
      </c>
      <c r="B7658" s="1">
        <v>38887</v>
      </c>
      <c r="C7658" t="s">
        <v>82</v>
      </c>
      <c r="D7658" t="s">
        <v>1058</v>
      </c>
      <c r="E7658" t="s">
        <v>1059</v>
      </c>
      <c r="G7658" t="s">
        <v>19</v>
      </c>
      <c r="H7658" t="s">
        <v>85</v>
      </c>
      <c r="I7658" t="s">
        <v>45</v>
      </c>
      <c r="J7658" t="s">
        <v>93</v>
      </c>
      <c r="K7658">
        <v>48.7</v>
      </c>
      <c r="L7658">
        <v>110</v>
      </c>
      <c r="M7658" t="s">
        <v>651</v>
      </c>
      <c r="N7658">
        <v>110</v>
      </c>
      <c r="P7658" cm="1">
        <f t="array" ref="P7658">IF(Q7658&gt;0,INDEX(Q7658:Q19792,MATCH(TRUE,INDEX(Q7658:Q19792="",,),0)-1),"")</f>
        <v>6</v>
      </c>
      <c r="Q7658">
        <f t="shared" si="175"/>
        <v>5</v>
      </c>
      <c r="R7658">
        <f>IF(P7658="","",0)</f>
        <v>0</v>
      </c>
    </row>
    <row r="7659" spans="1:18" x14ac:dyDescent="0.3">
      <c r="A7659" t="s">
        <v>1057</v>
      </c>
      <c r="B7659" s="1">
        <v>38887</v>
      </c>
      <c r="C7659" t="s">
        <v>82</v>
      </c>
      <c r="D7659" t="s">
        <v>1058</v>
      </c>
      <c r="E7659" t="s">
        <v>1059</v>
      </c>
      <c r="G7659" t="s">
        <v>19</v>
      </c>
      <c r="H7659" t="s">
        <v>92</v>
      </c>
      <c r="I7659" t="s">
        <v>45</v>
      </c>
      <c r="J7659" t="s">
        <v>93</v>
      </c>
      <c r="K7659">
        <v>20.3</v>
      </c>
      <c r="L7659">
        <v>402</v>
      </c>
      <c r="M7659" t="s">
        <v>651</v>
      </c>
      <c r="N7659">
        <v>402</v>
      </c>
      <c r="P7659" cm="1">
        <f t="array" ref="P7659">IF(Q7659&gt;0,INDEX(Q7659:Q19793,MATCH(TRUE,INDEX(Q7659:Q19793="",,),0)-1),"")</f>
        <v>6</v>
      </c>
      <c r="Q7659">
        <f t="shared" si="175"/>
        <v>5</v>
      </c>
      <c r="R7659">
        <f>IF(P7659="","",0)</f>
        <v>0</v>
      </c>
    </row>
    <row r="7660" spans="1:18" x14ac:dyDescent="0.3">
      <c r="A7660" t="s">
        <v>1057</v>
      </c>
      <c r="B7660" s="1">
        <v>38887</v>
      </c>
      <c r="C7660" t="s">
        <v>82</v>
      </c>
      <c r="D7660" t="s">
        <v>1058</v>
      </c>
      <c r="E7660" t="s">
        <v>1059</v>
      </c>
      <c r="G7660" t="s">
        <v>19</v>
      </c>
      <c r="H7660" t="s">
        <v>36</v>
      </c>
      <c r="I7660" t="s">
        <v>45</v>
      </c>
      <c r="J7660" t="s">
        <v>93</v>
      </c>
      <c r="K7660">
        <v>45.7</v>
      </c>
      <c r="L7660">
        <v>91</v>
      </c>
      <c r="M7660" t="s">
        <v>651</v>
      </c>
      <c r="N7660">
        <v>91</v>
      </c>
      <c r="P7660" cm="1">
        <f t="array" ref="P7660">IF(Q7660&gt;0,INDEX(Q7660:Q19794,MATCH(TRUE,INDEX(Q7660:Q19794="",,),0)-1),"")</f>
        <v>6</v>
      </c>
      <c r="Q7660">
        <f t="shared" si="175"/>
        <v>5</v>
      </c>
      <c r="R7660">
        <f>IF(P7660="","",0)</f>
        <v>0</v>
      </c>
    </row>
    <row r="7661" spans="1:18" x14ac:dyDescent="0.3">
      <c r="A7661" t="s">
        <v>1057</v>
      </c>
      <c r="B7661" s="1">
        <v>38887</v>
      </c>
      <c r="C7661" t="s">
        <v>82</v>
      </c>
      <c r="D7661" t="s">
        <v>1058</v>
      </c>
      <c r="E7661" t="s">
        <v>1059</v>
      </c>
      <c r="G7661" t="s">
        <v>19</v>
      </c>
      <c r="H7661" t="s">
        <v>72</v>
      </c>
      <c r="I7661" t="s">
        <v>45</v>
      </c>
      <c r="J7661" t="s">
        <v>93</v>
      </c>
      <c r="K7661">
        <v>21.3</v>
      </c>
      <c r="L7661">
        <v>205</v>
      </c>
      <c r="M7661" t="s">
        <v>651</v>
      </c>
      <c r="N7661">
        <v>205</v>
      </c>
      <c r="P7661" cm="1">
        <f t="array" ref="P7661">IF(Q7661&gt;0,INDEX(Q7661:Q19795,MATCH(TRUE,INDEX(Q7661:Q19795="",,),0)-1),"")</f>
        <v>6</v>
      </c>
      <c r="Q7661">
        <f t="shared" si="175"/>
        <v>5</v>
      </c>
      <c r="R7661">
        <f>IF(P7661="","",0)</f>
        <v>0</v>
      </c>
    </row>
    <row r="7662" spans="1:18" x14ac:dyDescent="0.3">
      <c r="A7662" t="s">
        <v>1057</v>
      </c>
      <c r="B7662" s="1">
        <v>38887</v>
      </c>
      <c r="C7662" t="s">
        <v>82</v>
      </c>
      <c r="D7662" t="s">
        <v>1058</v>
      </c>
      <c r="E7662" t="s">
        <v>1059</v>
      </c>
      <c r="G7662" t="s">
        <v>19</v>
      </c>
      <c r="H7662" t="s">
        <v>102</v>
      </c>
      <c r="I7662" t="s">
        <v>45</v>
      </c>
      <c r="J7662" t="s">
        <v>93</v>
      </c>
      <c r="K7662">
        <v>7.4</v>
      </c>
      <c r="L7662">
        <v>638</v>
      </c>
      <c r="M7662" t="s">
        <v>651</v>
      </c>
      <c r="N7662">
        <v>638</v>
      </c>
      <c r="P7662" cm="1">
        <f t="array" ref="P7662">IF(Q7662&gt;0,INDEX(Q7662:Q19796,MATCH(TRUE,INDEX(Q7662:Q19796="",,),0)-1),"")</f>
        <v>6</v>
      </c>
      <c r="Q7662">
        <f t="shared" si="175"/>
        <v>5</v>
      </c>
      <c r="R7662">
        <f>IF(P7662="","",0)</f>
        <v>0</v>
      </c>
    </row>
    <row r="7663" spans="1:18" x14ac:dyDescent="0.3">
      <c r="A7663" t="s">
        <v>1057</v>
      </c>
      <c r="B7663" s="1">
        <v>38887</v>
      </c>
      <c r="C7663" t="s">
        <v>82</v>
      </c>
      <c r="D7663" t="s">
        <v>1058</v>
      </c>
      <c r="E7663" t="s">
        <v>1059</v>
      </c>
      <c r="G7663" t="s">
        <v>19</v>
      </c>
      <c r="H7663" t="s">
        <v>85</v>
      </c>
      <c r="I7663" t="s">
        <v>21</v>
      </c>
      <c r="J7663" t="s">
        <v>73</v>
      </c>
      <c r="K7663">
        <v>290</v>
      </c>
      <c r="L7663">
        <v>14.05</v>
      </c>
      <c r="M7663" t="s">
        <v>651</v>
      </c>
      <c r="N7663">
        <v>28.39</v>
      </c>
      <c r="P7663" cm="1">
        <f t="array" ref="P7663">IF(Q7663&gt;0,INDEX(Q7663:Q19797,MATCH(TRUE,INDEX(Q7663:Q19797="",,),0)-1),"")</f>
        <v>6</v>
      </c>
      <c r="Q7663">
        <f t="shared" si="175"/>
        <v>5</v>
      </c>
      <c r="R7663">
        <f>IF(P7663="","",0)</f>
        <v>0</v>
      </c>
    </row>
    <row r="7664" spans="1:18" x14ac:dyDescent="0.3">
      <c r="A7664" t="s">
        <v>1057</v>
      </c>
      <c r="B7664" s="1">
        <v>38887</v>
      </c>
      <c r="C7664" t="s">
        <v>82</v>
      </c>
      <c r="D7664" t="s">
        <v>1058</v>
      </c>
      <c r="E7664" t="s">
        <v>1059</v>
      </c>
      <c r="G7664" t="s">
        <v>19</v>
      </c>
      <c r="H7664" t="s">
        <v>36</v>
      </c>
      <c r="I7664" t="s">
        <v>21</v>
      </c>
      <c r="J7664" t="s">
        <v>73</v>
      </c>
      <c r="K7664">
        <v>136</v>
      </c>
      <c r="L7664">
        <v>21</v>
      </c>
      <c r="M7664" t="s">
        <v>651</v>
      </c>
      <c r="N7664">
        <v>21</v>
      </c>
      <c r="P7664" cm="1">
        <f t="array" ref="P7664">IF(Q7664&gt;0,INDEX(Q7664:Q19798,MATCH(TRUE,INDEX(Q7664:Q19798="",,),0)-1),"")</f>
        <v>6</v>
      </c>
      <c r="Q7664">
        <f t="shared" si="175"/>
        <v>5</v>
      </c>
      <c r="R7664">
        <f>IF(P7664="","",0)</f>
        <v>0</v>
      </c>
    </row>
    <row r="7665" spans="1:18" x14ac:dyDescent="0.3">
      <c r="A7665" t="s">
        <v>1057</v>
      </c>
      <c r="B7665" s="1">
        <v>38887</v>
      </c>
      <c r="C7665" t="s">
        <v>82</v>
      </c>
      <c r="D7665" t="s">
        <v>1058</v>
      </c>
      <c r="E7665" t="s">
        <v>1059</v>
      </c>
      <c r="G7665" s="6" t="s">
        <v>88</v>
      </c>
      <c r="H7665" t="s">
        <v>102</v>
      </c>
      <c r="I7665" t="s">
        <v>21</v>
      </c>
      <c r="J7665" t="s">
        <v>73</v>
      </c>
      <c r="K7665">
        <v>67</v>
      </c>
      <c r="L7665">
        <v>7.1</v>
      </c>
      <c r="M7665" t="s">
        <v>651</v>
      </c>
      <c r="N7665">
        <v>7.1</v>
      </c>
      <c r="P7665" cm="1">
        <f t="array" ref="P7665">IF(Q7665&gt;0,INDEX(Q7665:Q19799,MATCH(TRUE,INDEX(Q7665:Q19799="",,),0)-1),"")</f>
        <v>6</v>
      </c>
      <c r="Q7665">
        <f t="shared" si="175"/>
        <v>5</v>
      </c>
      <c r="R7665">
        <f>IF(P7665="","",0)</f>
        <v>0</v>
      </c>
    </row>
    <row r="7666" spans="1:18" x14ac:dyDescent="0.3">
      <c r="A7666" t="s">
        <v>1057</v>
      </c>
      <c r="B7666" s="1">
        <v>38887</v>
      </c>
      <c r="C7666" t="s">
        <v>82</v>
      </c>
      <c r="D7666" t="s">
        <v>1058</v>
      </c>
      <c r="E7666" t="s">
        <v>1059</v>
      </c>
      <c r="G7666" s="6" t="s">
        <v>88</v>
      </c>
      <c r="H7666" t="s">
        <v>232</v>
      </c>
      <c r="I7666" t="s">
        <v>21</v>
      </c>
      <c r="J7666" t="s">
        <v>73</v>
      </c>
      <c r="K7666">
        <v>233</v>
      </c>
      <c r="L7666">
        <v>4.45</v>
      </c>
      <c r="M7666" t="s">
        <v>651</v>
      </c>
      <c r="N7666">
        <v>4.45</v>
      </c>
      <c r="P7666" cm="1">
        <f t="array" ref="P7666">IF(Q7666&gt;0,INDEX(Q7666:Q19800,MATCH(TRUE,INDEX(Q7666:Q19800="",,),0)-1),"")</f>
        <v>6</v>
      </c>
      <c r="Q7666">
        <f t="shared" si="175"/>
        <v>5</v>
      </c>
      <c r="R7666">
        <f>IF(P7666="","",0)</f>
        <v>0</v>
      </c>
    </row>
    <row r="7667" spans="1:18" x14ac:dyDescent="0.3">
      <c r="A7667" t="s">
        <v>1057</v>
      </c>
      <c r="B7667" s="1">
        <v>38887</v>
      </c>
      <c r="C7667" t="s">
        <v>82</v>
      </c>
      <c r="D7667" t="s">
        <v>1058</v>
      </c>
      <c r="E7667" t="s">
        <v>1059</v>
      </c>
      <c r="G7667" s="6" t="s">
        <v>88</v>
      </c>
      <c r="H7667" t="s">
        <v>92</v>
      </c>
      <c r="I7667" t="s">
        <v>21</v>
      </c>
      <c r="J7667" t="s">
        <v>73</v>
      </c>
      <c r="K7667">
        <v>61</v>
      </c>
      <c r="L7667">
        <v>16.55</v>
      </c>
      <c r="M7667" t="s">
        <v>651</v>
      </c>
      <c r="N7667">
        <v>16.55</v>
      </c>
      <c r="P7667" cm="1">
        <f t="array" ref="P7667">IF(Q7667&gt;0,INDEX(Q7667:Q19801,MATCH(TRUE,INDEX(Q7667:Q19801="",,),0)-1),"")</f>
        <v>6</v>
      </c>
      <c r="Q7667">
        <f t="shared" si="175"/>
        <v>5</v>
      </c>
      <c r="R7667">
        <f>IF(P7667="","",0)</f>
        <v>0</v>
      </c>
    </row>
    <row r="7668" spans="1:18" x14ac:dyDescent="0.3">
      <c r="A7668" t="s">
        <v>1057</v>
      </c>
      <c r="B7668" s="1">
        <v>38887</v>
      </c>
      <c r="C7668" t="s">
        <v>82</v>
      </c>
      <c r="D7668" t="s">
        <v>1058</v>
      </c>
      <c r="E7668" t="s">
        <v>1059</v>
      </c>
      <c r="G7668" s="6" t="s">
        <v>88</v>
      </c>
      <c r="H7668" t="s">
        <v>72</v>
      </c>
      <c r="I7668" t="s">
        <v>21</v>
      </c>
      <c r="J7668" t="s">
        <v>73</v>
      </c>
      <c r="K7668">
        <v>26</v>
      </c>
      <c r="L7668">
        <v>10.5</v>
      </c>
      <c r="M7668" t="s">
        <v>651</v>
      </c>
      <c r="N7668">
        <v>10.5</v>
      </c>
      <c r="P7668" cm="1">
        <f t="array" ref="P7668">IF(Q7668&gt;0,INDEX(Q7668:Q19802,MATCH(TRUE,INDEX(Q7668:Q19802="",,),0)-1),"")</f>
        <v>6</v>
      </c>
      <c r="Q7668">
        <f t="shared" si="175"/>
        <v>5</v>
      </c>
      <c r="R7668">
        <f>IF(P7668="","",0)</f>
        <v>0</v>
      </c>
    </row>
    <row r="7669" spans="1:18" x14ac:dyDescent="0.3">
      <c r="A7669" t="s">
        <v>1057</v>
      </c>
      <c r="B7669" s="1">
        <v>38887</v>
      </c>
      <c r="C7669" t="s">
        <v>82</v>
      </c>
      <c r="D7669" t="s">
        <v>1058</v>
      </c>
      <c r="E7669" t="s">
        <v>1059</v>
      </c>
      <c r="G7669" t="s">
        <v>19</v>
      </c>
      <c r="H7669" t="s">
        <v>85</v>
      </c>
      <c r="I7669" t="s">
        <v>45</v>
      </c>
      <c r="J7669" t="s">
        <v>93</v>
      </c>
      <c r="K7669">
        <v>48.7</v>
      </c>
      <c r="L7669">
        <v>110</v>
      </c>
      <c r="M7669" t="s">
        <v>657</v>
      </c>
      <c r="N7669">
        <v>110</v>
      </c>
      <c r="P7669" cm="1">
        <f t="array" ref="P7669">IF(Q7669&gt;0,INDEX(Q7669:Q19803,MATCH(TRUE,INDEX(Q7669:Q19803="",,),0)-1),"")</f>
        <v>6</v>
      </c>
      <c r="Q7669">
        <f t="shared" si="175"/>
        <v>6</v>
      </c>
      <c r="R7669">
        <f>IF(P7669="","",0)</f>
        <v>0</v>
      </c>
    </row>
    <row r="7670" spans="1:18" x14ac:dyDescent="0.3">
      <c r="A7670" t="s">
        <v>1057</v>
      </c>
      <c r="B7670" s="1">
        <v>38887</v>
      </c>
      <c r="C7670" t="s">
        <v>82</v>
      </c>
      <c r="D7670" t="s">
        <v>1058</v>
      </c>
      <c r="E7670" t="s">
        <v>1059</v>
      </c>
      <c r="G7670" t="s">
        <v>19</v>
      </c>
      <c r="H7670" t="s">
        <v>92</v>
      </c>
      <c r="I7670" t="s">
        <v>45</v>
      </c>
      <c r="J7670" t="s">
        <v>93</v>
      </c>
      <c r="K7670">
        <v>20.3</v>
      </c>
      <c r="L7670">
        <v>402</v>
      </c>
      <c r="M7670" t="s">
        <v>657</v>
      </c>
      <c r="N7670">
        <v>402</v>
      </c>
      <c r="P7670" cm="1">
        <f t="array" ref="P7670">IF(Q7670&gt;0,INDEX(Q7670:Q19804,MATCH(TRUE,INDEX(Q7670:Q19804="",,),0)-1),"")</f>
        <v>6</v>
      </c>
      <c r="Q7670">
        <f t="shared" si="175"/>
        <v>6</v>
      </c>
      <c r="R7670">
        <f>IF(P7670="","",0)</f>
        <v>0</v>
      </c>
    </row>
    <row r="7671" spans="1:18" x14ac:dyDescent="0.3">
      <c r="A7671" t="s">
        <v>1057</v>
      </c>
      <c r="B7671" s="1">
        <v>38887</v>
      </c>
      <c r="C7671" t="s">
        <v>82</v>
      </c>
      <c r="D7671" t="s">
        <v>1058</v>
      </c>
      <c r="E7671" t="s">
        <v>1059</v>
      </c>
      <c r="G7671" t="s">
        <v>19</v>
      </c>
      <c r="H7671" t="s">
        <v>36</v>
      </c>
      <c r="I7671" t="s">
        <v>45</v>
      </c>
      <c r="J7671" t="s">
        <v>93</v>
      </c>
      <c r="K7671">
        <v>45.7</v>
      </c>
      <c r="L7671">
        <v>91</v>
      </c>
      <c r="M7671" t="s">
        <v>657</v>
      </c>
      <c r="N7671">
        <v>91</v>
      </c>
      <c r="P7671" cm="1">
        <f t="array" ref="P7671">IF(Q7671&gt;0,INDEX(Q7671:Q19805,MATCH(TRUE,INDEX(Q7671:Q19805="",,),0)-1),"")</f>
        <v>6</v>
      </c>
      <c r="Q7671">
        <f t="shared" si="175"/>
        <v>6</v>
      </c>
      <c r="R7671">
        <f>IF(P7671="","",0)</f>
        <v>0</v>
      </c>
    </row>
    <row r="7672" spans="1:18" x14ac:dyDescent="0.3">
      <c r="A7672" t="s">
        <v>1057</v>
      </c>
      <c r="B7672" s="1">
        <v>38887</v>
      </c>
      <c r="C7672" t="s">
        <v>82</v>
      </c>
      <c r="D7672" t="s">
        <v>1058</v>
      </c>
      <c r="E7672" t="s">
        <v>1059</v>
      </c>
      <c r="G7672" t="s">
        <v>19</v>
      </c>
      <c r="H7672" t="s">
        <v>72</v>
      </c>
      <c r="I7672" t="s">
        <v>45</v>
      </c>
      <c r="J7672" t="s">
        <v>93</v>
      </c>
      <c r="K7672">
        <v>21.3</v>
      </c>
      <c r="L7672">
        <v>205</v>
      </c>
      <c r="M7672" t="s">
        <v>657</v>
      </c>
      <c r="N7672">
        <v>205</v>
      </c>
      <c r="P7672" cm="1">
        <f t="array" ref="P7672">IF(Q7672&gt;0,INDEX(Q7672:Q19806,MATCH(TRUE,INDEX(Q7672:Q19806="",,),0)-1),"")</f>
        <v>6</v>
      </c>
      <c r="Q7672">
        <f t="shared" si="175"/>
        <v>6</v>
      </c>
      <c r="R7672">
        <f>IF(P7672="","",0)</f>
        <v>0</v>
      </c>
    </row>
    <row r="7673" spans="1:18" x14ac:dyDescent="0.3">
      <c r="A7673" t="s">
        <v>1057</v>
      </c>
      <c r="B7673" s="1">
        <v>38887</v>
      </c>
      <c r="C7673" t="s">
        <v>82</v>
      </c>
      <c r="D7673" t="s">
        <v>1058</v>
      </c>
      <c r="E7673" t="s">
        <v>1059</v>
      </c>
      <c r="G7673" t="s">
        <v>19</v>
      </c>
      <c r="H7673" t="s">
        <v>102</v>
      </c>
      <c r="I7673" t="s">
        <v>45</v>
      </c>
      <c r="J7673" t="s">
        <v>93</v>
      </c>
      <c r="K7673">
        <v>7.4</v>
      </c>
      <c r="L7673">
        <v>638</v>
      </c>
      <c r="M7673" t="s">
        <v>657</v>
      </c>
      <c r="N7673">
        <v>1170</v>
      </c>
      <c r="P7673" cm="1">
        <f t="array" ref="P7673">IF(Q7673&gt;0,INDEX(Q7673:Q19807,MATCH(TRUE,INDEX(Q7673:Q19807="",,),0)-1),"")</f>
        <v>6</v>
      </c>
      <c r="Q7673">
        <f t="shared" si="175"/>
        <v>6</v>
      </c>
      <c r="R7673">
        <f>IF(P7673="","",0)</f>
        <v>0</v>
      </c>
    </row>
    <row r="7674" spans="1:18" x14ac:dyDescent="0.3">
      <c r="A7674" t="s">
        <v>1057</v>
      </c>
      <c r="B7674" s="1">
        <v>38887</v>
      </c>
      <c r="C7674" t="s">
        <v>82</v>
      </c>
      <c r="D7674" t="s">
        <v>1058</v>
      </c>
      <c r="E7674" t="s">
        <v>1059</v>
      </c>
      <c r="G7674" t="s">
        <v>19</v>
      </c>
      <c r="H7674" t="s">
        <v>85</v>
      </c>
      <c r="I7674" t="s">
        <v>21</v>
      </c>
      <c r="J7674" t="s">
        <v>73</v>
      </c>
      <c r="K7674">
        <v>290</v>
      </c>
      <c r="L7674">
        <v>14.05</v>
      </c>
      <c r="M7674" t="s">
        <v>657</v>
      </c>
      <c r="N7674">
        <v>14.05</v>
      </c>
      <c r="P7674" cm="1">
        <f t="array" ref="P7674">IF(Q7674&gt;0,INDEX(Q7674:Q19808,MATCH(TRUE,INDEX(Q7674:Q19808="",,),0)-1),"")</f>
        <v>6</v>
      </c>
      <c r="Q7674">
        <f t="shared" si="175"/>
        <v>6</v>
      </c>
      <c r="R7674">
        <f>IF(P7674="","",0)</f>
        <v>0</v>
      </c>
    </row>
    <row r="7675" spans="1:18" x14ac:dyDescent="0.3">
      <c r="A7675" t="s">
        <v>1057</v>
      </c>
      <c r="B7675" s="1">
        <v>38887</v>
      </c>
      <c r="C7675" t="s">
        <v>82</v>
      </c>
      <c r="D7675" t="s">
        <v>1058</v>
      </c>
      <c r="E7675" t="s">
        <v>1059</v>
      </c>
      <c r="G7675" t="s">
        <v>19</v>
      </c>
      <c r="H7675" t="s">
        <v>36</v>
      </c>
      <c r="I7675" t="s">
        <v>21</v>
      </c>
      <c r="J7675" t="s">
        <v>73</v>
      </c>
      <c r="K7675">
        <v>136</v>
      </c>
      <c r="L7675">
        <v>21</v>
      </c>
      <c r="M7675" t="s">
        <v>657</v>
      </c>
      <c r="N7675">
        <v>21</v>
      </c>
      <c r="P7675" cm="1">
        <f t="array" ref="P7675">IF(Q7675&gt;0,INDEX(Q7675:Q19809,MATCH(TRUE,INDEX(Q7675:Q19809="",,),0)-1),"")</f>
        <v>6</v>
      </c>
      <c r="Q7675">
        <f t="shared" si="175"/>
        <v>6</v>
      </c>
      <c r="R7675">
        <f>IF(P7675="","",0)</f>
        <v>0</v>
      </c>
    </row>
    <row r="7676" spans="1:18" x14ac:dyDescent="0.3">
      <c r="A7676" t="s">
        <v>1057</v>
      </c>
      <c r="B7676" s="1">
        <v>38887</v>
      </c>
      <c r="C7676" t="s">
        <v>82</v>
      </c>
      <c r="D7676" t="s">
        <v>1058</v>
      </c>
      <c r="E7676" t="s">
        <v>1059</v>
      </c>
      <c r="G7676" s="6" t="s">
        <v>88</v>
      </c>
      <c r="H7676" t="s">
        <v>102</v>
      </c>
      <c r="I7676" t="s">
        <v>21</v>
      </c>
      <c r="J7676" t="s">
        <v>73</v>
      </c>
      <c r="K7676">
        <v>67</v>
      </c>
      <c r="L7676">
        <v>7.1</v>
      </c>
      <c r="M7676" t="s">
        <v>657</v>
      </c>
      <c r="N7676">
        <v>7.1</v>
      </c>
      <c r="P7676" cm="1">
        <f t="array" ref="P7676">IF(Q7676&gt;0,INDEX(Q7676:Q19810,MATCH(TRUE,INDEX(Q7676:Q19810="",,),0)-1),"")</f>
        <v>6</v>
      </c>
      <c r="Q7676">
        <f t="shared" si="175"/>
        <v>6</v>
      </c>
      <c r="R7676">
        <f>IF(P7676="","",0)</f>
        <v>0</v>
      </c>
    </row>
    <row r="7677" spans="1:18" x14ac:dyDescent="0.3">
      <c r="A7677" t="s">
        <v>1057</v>
      </c>
      <c r="B7677" s="1">
        <v>38887</v>
      </c>
      <c r="C7677" t="s">
        <v>82</v>
      </c>
      <c r="D7677" t="s">
        <v>1058</v>
      </c>
      <c r="E7677" t="s">
        <v>1059</v>
      </c>
      <c r="G7677" s="6" t="s">
        <v>88</v>
      </c>
      <c r="H7677" t="s">
        <v>232</v>
      </c>
      <c r="I7677" t="s">
        <v>21</v>
      </c>
      <c r="J7677" t="s">
        <v>73</v>
      </c>
      <c r="K7677">
        <v>233</v>
      </c>
      <c r="L7677">
        <v>4.45</v>
      </c>
      <c r="M7677" t="s">
        <v>657</v>
      </c>
      <c r="N7677">
        <v>4.45</v>
      </c>
      <c r="P7677" cm="1">
        <f t="array" ref="P7677">IF(Q7677&gt;0,INDEX(Q7677:Q19811,MATCH(TRUE,INDEX(Q7677:Q19811="",,),0)-1),"")</f>
        <v>6</v>
      </c>
      <c r="Q7677">
        <f t="shared" si="175"/>
        <v>6</v>
      </c>
      <c r="R7677">
        <f>IF(P7677="","",0)</f>
        <v>0</v>
      </c>
    </row>
    <row r="7678" spans="1:18" x14ac:dyDescent="0.3">
      <c r="A7678" t="s">
        <v>1057</v>
      </c>
      <c r="B7678" s="1">
        <v>38887</v>
      </c>
      <c r="C7678" t="s">
        <v>82</v>
      </c>
      <c r="D7678" t="s">
        <v>1058</v>
      </c>
      <c r="E7678" t="s">
        <v>1059</v>
      </c>
      <c r="G7678" s="6" t="s">
        <v>88</v>
      </c>
      <c r="H7678" t="s">
        <v>92</v>
      </c>
      <c r="I7678" t="s">
        <v>21</v>
      </c>
      <c r="J7678" t="s">
        <v>73</v>
      </c>
      <c r="K7678">
        <v>61</v>
      </c>
      <c r="L7678">
        <v>16.55</v>
      </c>
      <c r="M7678" t="s">
        <v>657</v>
      </c>
      <c r="N7678">
        <v>16.55</v>
      </c>
      <c r="P7678" cm="1">
        <f t="array" ref="P7678">IF(Q7678&gt;0,INDEX(Q7678:Q19812,MATCH(TRUE,INDEX(Q7678:Q19812="",,),0)-1),"")</f>
        <v>6</v>
      </c>
      <c r="Q7678">
        <f t="shared" si="175"/>
        <v>6</v>
      </c>
      <c r="R7678">
        <f>IF(P7678="","",0)</f>
        <v>0</v>
      </c>
    </row>
    <row r="7679" spans="1:18" x14ac:dyDescent="0.3">
      <c r="A7679" t="s">
        <v>1057</v>
      </c>
      <c r="B7679" s="1">
        <v>38887</v>
      </c>
      <c r="C7679" t="s">
        <v>82</v>
      </c>
      <c r="D7679" t="s">
        <v>1058</v>
      </c>
      <c r="E7679" t="s">
        <v>1059</v>
      </c>
      <c r="G7679" s="6" t="s">
        <v>88</v>
      </c>
      <c r="H7679" t="s">
        <v>72</v>
      </c>
      <c r="I7679" t="s">
        <v>21</v>
      </c>
      <c r="J7679" t="s">
        <v>73</v>
      </c>
      <c r="K7679">
        <v>26</v>
      </c>
      <c r="L7679">
        <v>10.5</v>
      </c>
      <c r="M7679" t="s">
        <v>657</v>
      </c>
      <c r="N7679">
        <v>10.5</v>
      </c>
      <c r="P7679" cm="1">
        <f t="array" ref="P7679">IF(Q7679&gt;0,INDEX(Q7679:Q19813,MATCH(TRUE,INDEX(Q7679:Q19813="",,),0)-1),"")</f>
        <v>6</v>
      </c>
      <c r="Q7679">
        <f t="shared" ref="Q7679" si="176">INT((ROW()-7614)/11)+1</f>
        <v>6</v>
      </c>
      <c r="R7679">
        <f>IF(P7679="","",0)</f>
        <v>0</v>
      </c>
    </row>
    <row r="7680" spans="1:18" x14ac:dyDescent="0.3">
      <c r="P7680" t="str" cm="1">
        <f t="array" ref="P7680">IF(Q7680&gt;0,INDEX(Q7680:Q19814,MATCH(TRUE,INDEX(Q7680:Q19814="",,),0)-1),"")</f>
        <v/>
      </c>
      <c r="R7680" t="str">
        <f>IF(P7680="","",0)</f>
        <v/>
      </c>
    </row>
    <row r="7681" spans="1:18" x14ac:dyDescent="0.3">
      <c r="A7681" t="s">
        <v>1057</v>
      </c>
      <c r="B7681" s="1">
        <v>38887</v>
      </c>
      <c r="C7681" t="s">
        <v>82</v>
      </c>
      <c r="D7681" t="s">
        <v>1062</v>
      </c>
      <c r="E7681" t="s">
        <v>1063</v>
      </c>
      <c r="G7681" t="s">
        <v>19</v>
      </c>
      <c r="H7681" t="s">
        <v>36</v>
      </c>
      <c r="I7681" t="s">
        <v>45</v>
      </c>
      <c r="J7681" t="s">
        <v>93</v>
      </c>
      <c r="K7681">
        <v>5.3</v>
      </c>
      <c r="L7681">
        <v>95.6</v>
      </c>
      <c r="M7681" t="s">
        <v>657</v>
      </c>
      <c r="N7681">
        <v>153</v>
      </c>
      <c r="O7681" t="s">
        <v>24</v>
      </c>
      <c r="P7681" cm="1">
        <f t="array" ref="P7681">IF(Q7681&gt;0,INDEX(Q7681:Q19815,MATCH(TRUE,INDEX(Q7681:Q19815="",,),0)-1),"")</f>
        <v>1</v>
      </c>
      <c r="Q7681">
        <v>1</v>
      </c>
      <c r="R7681">
        <f>IF(P7681="","",0)</f>
        <v>0</v>
      </c>
    </row>
    <row r="7682" spans="1:18" x14ac:dyDescent="0.3">
      <c r="A7682" t="s">
        <v>1057</v>
      </c>
      <c r="B7682" s="1">
        <v>38887</v>
      </c>
      <c r="C7682" t="s">
        <v>82</v>
      </c>
      <c r="D7682" t="s">
        <v>1062</v>
      </c>
      <c r="E7682" t="s">
        <v>1063</v>
      </c>
      <c r="G7682" t="s">
        <v>19</v>
      </c>
      <c r="H7682" t="s">
        <v>36</v>
      </c>
      <c r="I7682" t="s">
        <v>21</v>
      </c>
      <c r="J7682" t="s">
        <v>73</v>
      </c>
      <c r="K7682">
        <v>206.4</v>
      </c>
      <c r="L7682">
        <v>21.55</v>
      </c>
      <c r="M7682" t="s">
        <v>657</v>
      </c>
      <c r="N7682">
        <v>21.55</v>
      </c>
      <c r="O7682" t="s">
        <v>24</v>
      </c>
      <c r="P7682" cm="1">
        <f t="array" ref="P7682">IF(Q7682&gt;0,INDEX(Q7682:Q19816,MATCH(TRUE,INDEX(Q7682:Q19816="",,),0)-1),"")</f>
        <v>1</v>
      </c>
      <c r="Q7682">
        <v>1</v>
      </c>
      <c r="R7682">
        <f>IF(P7682="","",0)</f>
        <v>0</v>
      </c>
    </row>
    <row r="7683" spans="1:18" x14ac:dyDescent="0.3">
      <c r="A7683" t="s">
        <v>1057</v>
      </c>
      <c r="B7683" s="1">
        <v>38887</v>
      </c>
      <c r="C7683" t="s">
        <v>82</v>
      </c>
      <c r="D7683" t="s">
        <v>1062</v>
      </c>
      <c r="E7683" t="s">
        <v>1063</v>
      </c>
      <c r="G7683" t="s">
        <v>19</v>
      </c>
      <c r="H7683" t="s">
        <v>67</v>
      </c>
      <c r="I7683" t="s">
        <v>21</v>
      </c>
      <c r="J7683" t="s">
        <v>73</v>
      </c>
      <c r="K7683">
        <v>33.6</v>
      </c>
      <c r="L7683">
        <v>15</v>
      </c>
      <c r="M7683" t="s">
        <v>657</v>
      </c>
      <c r="N7683">
        <v>15</v>
      </c>
      <c r="O7683" t="s">
        <v>24</v>
      </c>
      <c r="P7683" cm="1">
        <f t="array" ref="P7683">IF(Q7683&gt;0,INDEX(Q7683:Q19817,MATCH(TRUE,INDEX(Q7683:Q19817="",,),0)-1),"")</f>
        <v>1</v>
      </c>
      <c r="Q7683">
        <v>1</v>
      </c>
      <c r="R7683">
        <f>IF(P7683="","",0)</f>
        <v>0</v>
      </c>
    </row>
    <row r="7684" spans="1:18" x14ac:dyDescent="0.3">
      <c r="A7684" t="s">
        <v>1057</v>
      </c>
      <c r="B7684" s="1">
        <v>38887</v>
      </c>
      <c r="C7684" t="s">
        <v>82</v>
      </c>
      <c r="D7684" t="s">
        <v>1062</v>
      </c>
      <c r="E7684" t="s">
        <v>1063</v>
      </c>
      <c r="G7684" t="s">
        <v>19</v>
      </c>
      <c r="H7684" t="s">
        <v>41</v>
      </c>
      <c r="I7684" t="s">
        <v>21</v>
      </c>
      <c r="J7684" t="s">
        <v>73</v>
      </c>
      <c r="K7684">
        <v>16.8</v>
      </c>
      <c r="L7684">
        <v>58.15</v>
      </c>
      <c r="M7684" t="s">
        <v>657</v>
      </c>
      <c r="N7684">
        <v>58.15</v>
      </c>
      <c r="O7684" t="s">
        <v>24</v>
      </c>
      <c r="P7684" cm="1">
        <f t="array" ref="P7684">IF(Q7684&gt;0,INDEX(Q7684:Q19818,MATCH(TRUE,INDEX(Q7684:Q19818="",,),0)-1),"")</f>
        <v>1</v>
      </c>
      <c r="Q7684">
        <v>1</v>
      </c>
      <c r="R7684">
        <f>IF(P7684="","",0)</f>
        <v>0</v>
      </c>
    </row>
    <row r="7685" spans="1:18" x14ac:dyDescent="0.3">
      <c r="A7685" t="s">
        <v>1057</v>
      </c>
      <c r="B7685" s="1">
        <v>38887</v>
      </c>
      <c r="C7685" t="s">
        <v>82</v>
      </c>
      <c r="D7685" t="s">
        <v>1062</v>
      </c>
      <c r="E7685" t="s">
        <v>1063</v>
      </c>
      <c r="G7685" s="6" t="s">
        <v>88</v>
      </c>
      <c r="H7685" t="s">
        <v>85</v>
      </c>
      <c r="I7685" t="s">
        <v>21</v>
      </c>
      <c r="J7685" t="s">
        <v>73</v>
      </c>
      <c r="K7685">
        <v>18</v>
      </c>
      <c r="L7685">
        <v>14.6</v>
      </c>
      <c r="M7685" t="s">
        <v>657</v>
      </c>
      <c r="N7685">
        <v>14.6</v>
      </c>
      <c r="O7685" t="s">
        <v>24</v>
      </c>
      <c r="P7685" cm="1">
        <f t="array" ref="P7685">IF(Q7685&gt;0,INDEX(Q7685:Q19819,MATCH(TRUE,INDEX(Q7685:Q19819="",,),0)-1),"")</f>
        <v>1</v>
      </c>
      <c r="Q7685">
        <v>1</v>
      </c>
      <c r="R7685">
        <f>IF(P7685="","",0)</f>
        <v>0</v>
      </c>
    </row>
    <row r="7686" spans="1:18" x14ac:dyDescent="0.3">
      <c r="P7686" t="str" cm="1">
        <f t="array" ref="P7686">IF(Q7686&gt;0,INDEX(Q7686:Q19820,MATCH(TRUE,INDEX(Q7686:Q19820="",,),0)-1),"")</f>
        <v/>
      </c>
      <c r="R7686" t="str">
        <f>IF(P7686="","",0)</f>
        <v/>
      </c>
    </row>
    <row r="7687" spans="1:18" x14ac:dyDescent="0.3">
      <c r="A7687" t="s">
        <v>1057</v>
      </c>
      <c r="B7687" s="1">
        <v>38887</v>
      </c>
      <c r="C7687" t="s">
        <v>82</v>
      </c>
      <c r="D7687" t="s">
        <v>1064</v>
      </c>
      <c r="E7687" t="s">
        <v>1065</v>
      </c>
      <c r="G7687" t="s">
        <v>19</v>
      </c>
      <c r="H7687" t="s">
        <v>87</v>
      </c>
      <c r="I7687" t="s">
        <v>45</v>
      </c>
      <c r="J7687" t="s">
        <v>93</v>
      </c>
      <c r="K7687">
        <v>6.6</v>
      </c>
      <c r="L7687">
        <v>79.7</v>
      </c>
      <c r="M7687" t="s">
        <v>657</v>
      </c>
      <c r="N7687">
        <v>79.7</v>
      </c>
      <c r="O7687" t="s">
        <v>24</v>
      </c>
      <c r="P7687" cm="1">
        <f t="array" ref="P7687">IF(Q7687&gt;0,INDEX(Q7687:Q19821,MATCH(TRUE,INDEX(Q7687:Q19821="",,),0)-1),"")</f>
        <v>1</v>
      </c>
      <c r="Q7687">
        <v>1</v>
      </c>
      <c r="R7687">
        <f>IF(P7687="","",0)</f>
        <v>0</v>
      </c>
    </row>
    <row r="7688" spans="1:18" x14ac:dyDescent="0.3">
      <c r="A7688" t="s">
        <v>1057</v>
      </c>
      <c r="B7688" s="1">
        <v>38887</v>
      </c>
      <c r="C7688" t="s">
        <v>82</v>
      </c>
      <c r="D7688" t="s">
        <v>1064</v>
      </c>
      <c r="E7688" t="s">
        <v>1065</v>
      </c>
      <c r="G7688" t="s">
        <v>19</v>
      </c>
      <c r="H7688" t="s">
        <v>116</v>
      </c>
      <c r="I7688" t="s">
        <v>21</v>
      </c>
      <c r="J7688" t="s">
        <v>73</v>
      </c>
      <c r="K7688">
        <v>69.7</v>
      </c>
      <c r="L7688">
        <v>7</v>
      </c>
      <c r="M7688" t="s">
        <v>657</v>
      </c>
      <c r="N7688">
        <v>12.5</v>
      </c>
      <c r="O7688" t="s">
        <v>24</v>
      </c>
      <c r="P7688" cm="1">
        <f t="array" ref="P7688">IF(Q7688&gt;0,INDEX(Q7688:Q19822,MATCH(TRUE,INDEX(Q7688:Q19822="",,),0)-1),"")</f>
        <v>1</v>
      </c>
      <c r="Q7688">
        <v>1</v>
      </c>
      <c r="R7688">
        <f>IF(P7688="","",0)</f>
        <v>0</v>
      </c>
    </row>
    <row r="7689" spans="1:18" x14ac:dyDescent="0.3">
      <c r="A7689" t="s">
        <v>1057</v>
      </c>
      <c r="B7689" s="1">
        <v>38887</v>
      </c>
      <c r="C7689" t="s">
        <v>82</v>
      </c>
      <c r="D7689" t="s">
        <v>1064</v>
      </c>
      <c r="E7689" t="s">
        <v>1065</v>
      </c>
      <c r="G7689" t="s">
        <v>19</v>
      </c>
      <c r="H7689" t="s">
        <v>87</v>
      </c>
      <c r="I7689" t="s">
        <v>21</v>
      </c>
      <c r="J7689" t="s">
        <v>73</v>
      </c>
      <c r="K7689">
        <v>289.39999999999998</v>
      </c>
      <c r="L7689">
        <v>21.95</v>
      </c>
      <c r="M7689" t="s">
        <v>657</v>
      </c>
      <c r="N7689">
        <v>21.95</v>
      </c>
      <c r="O7689" t="s">
        <v>24</v>
      </c>
      <c r="P7689" cm="1">
        <f t="array" ref="P7689">IF(Q7689&gt;0,INDEX(Q7689:Q19823,MATCH(TRUE,INDEX(Q7689:Q19823="",,),0)-1),"")</f>
        <v>1</v>
      </c>
      <c r="Q7689">
        <v>1</v>
      </c>
      <c r="R7689">
        <f>IF(P7689="","",0)</f>
        <v>0</v>
      </c>
    </row>
    <row r="7690" spans="1:18" x14ac:dyDescent="0.3">
      <c r="P7690" t="str" cm="1">
        <f t="array" ref="P7690">IF(Q7690&gt;0,INDEX(Q7690:Q19824,MATCH(TRUE,INDEX(Q7690:Q19824="",,),0)-1),"")</f>
        <v/>
      </c>
      <c r="R7690" t="str">
        <f>IF(P7690="","",0)</f>
        <v/>
      </c>
    </row>
    <row r="7691" spans="1:18" x14ac:dyDescent="0.3">
      <c r="A7691" t="s">
        <v>1057</v>
      </c>
      <c r="B7691" s="1">
        <v>38971</v>
      </c>
      <c r="C7691" t="s">
        <v>1066</v>
      </c>
      <c r="D7691" t="s">
        <v>1067</v>
      </c>
      <c r="E7691" t="s">
        <v>1068</v>
      </c>
      <c r="G7691" t="s">
        <v>19</v>
      </c>
      <c r="H7691" t="s">
        <v>41</v>
      </c>
      <c r="I7691" t="s">
        <v>21</v>
      </c>
      <c r="J7691" t="s">
        <v>73</v>
      </c>
      <c r="K7691">
        <v>393</v>
      </c>
      <c r="L7691">
        <v>62.3</v>
      </c>
      <c r="M7691" t="s">
        <v>42</v>
      </c>
      <c r="N7691">
        <v>69.540000000000006</v>
      </c>
      <c r="O7691" t="s">
        <v>24</v>
      </c>
      <c r="P7691" cm="1">
        <f t="array" ref="P7691">IF(Q7691&gt;0,INDEX(Q7691:Q19825,MATCH(TRUE,INDEX(Q7691:Q19825="",,),0)-1),"")</f>
        <v>3</v>
      </c>
      <c r="Q7691">
        <v>1</v>
      </c>
      <c r="R7691">
        <f>IF(P7691="","",0)</f>
        <v>0</v>
      </c>
    </row>
    <row r="7692" spans="1:18" x14ac:dyDescent="0.3">
      <c r="A7692" t="s">
        <v>1057</v>
      </c>
      <c r="B7692" s="1">
        <v>38971</v>
      </c>
      <c r="C7692" t="s">
        <v>1066</v>
      </c>
      <c r="D7692" t="s">
        <v>1067</v>
      </c>
      <c r="E7692" t="s">
        <v>1068</v>
      </c>
      <c r="G7692" s="6" t="s">
        <v>88</v>
      </c>
      <c r="H7692" t="s">
        <v>128</v>
      </c>
      <c r="I7692" t="s">
        <v>45</v>
      </c>
      <c r="J7692" t="s">
        <v>93</v>
      </c>
      <c r="K7692">
        <v>1.3</v>
      </c>
      <c r="L7692">
        <v>61.2</v>
      </c>
      <c r="M7692" t="s">
        <v>42</v>
      </c>
      <c r="N7692">
        <v>61.2</v>
      </c>
      <c r="O7692" t="s">
        <v>24</v>
      </c>
      <c r="P7692" cm="1">
        <f t="array" ref="P7692">IF(Q7692&gt;0,INDEX(Q7692:Q19826,MATCH(TRUE,INDEX(Q7692:Q19826="",,),0)-1),"")</f>
        <v>3</v>
      </c>
      <c r="Q7692">
        <v>1</v>
      </c>
      <c r="R7692">
        <f>IF(P7692="","",0)</f>
        <v>0</v>
      </c>
    </row>
    <row r="7693" spans="1:18" x14ac:dyDescent="0.3">
      <c r="A7693" t="s">
        <v>1057</v>
      </c>
      <c r="B7693" s="1">
        <v>38971</v>
      </c>
      <c r="C7693" t="s">
        <v>1066</v>
      </c>
      <c r="D7693" t="s">
        <v>1067</v>
      </c>
      <c r="E7693" t="s">
        <v>1068</v>
      </c>
      <c r="G7693" s="6" t="s">
        <v>88</v>
      </c>
      <c r="H7693" t="s">
        <v>85</v>
      </c>
      <c r="I7693" t="s">
        <v>21</v>
      </c>
      <c r="J7693" t="s">
        <v>73</v>
      </c>
      <c r="K7693">
        <v>6</v>
      </c>
      <c r="L7693">
        <v>13.7</v>
      </c>
      <c r="M7693" t="s">
        <v>42</v>
      </c>
      <c r="N7693">
        <v>13.7</v>
      </c>
      <c r="O7693" t="s">
        <v>24</v>
      </c>
      <c r="P7693" cm="1">
        <f t="array" ref="P7693">IF(Q7693&gt;0,INDEX(Q7693:Q19827,MATCH(TRUE,INDEX(Q7693:Q19827="",,),0)-1),"")</f>
        <v>3</v>
      </c>
      <c r="Q7693">
        <v>1</v>
      </c>
      <c r="R7693">
        <f>IF(P7693="","",0)</f>
        <v>0</v>
      </c>
    </row>
    <row r="7694" spans="1:18" x14ac:dyDescent="0.3">
      <c r="A7694" t="s">
        <v>1057</v>
      </c>
      <c r="B7694" s="1">
        <v>38971</v>
      </c>
      <c r="C7694" t="s">
        <v>1066</v>
      </c>
      <c r="D7694" t="s">
        <v>1067</v>
      </c>
      <c r="E7694" t="s">
        <v>1068</v>
      </c>
      <c r="G7694" s="6" t="s">
        <v>88</v>
      </c>
      <c r="H7694" t="s">
        <v>128</v>
      </c>
      <c r="I7694" t="s">
        <v>21</v>
      </c>
      <c r="J7694" t="s">
        <v>73</v>
      </c>
      <c r="K7694">
        <v>3</v>
      </c>
      <c r="L7694">
        <v>19.399999999999999</v>
      </c>
      <c r="M7694" t="s">
        <v>42</v>
      </c>
      <c r="N7694">
        <v>19.399999999999999</v>
      </c>
      <c r="O7694" t="s">
        <v>24</v>
      </c>
      <c r="P7694" cm="1">
        <f t="array" ref="P7694">IF(Q7694&gt;0,INDEX(Q7694:Q19828,MATCH(TRUE,INDEX(Q7694:Q19828="",,),0)-1),"")</f>
        <v>3</v>
      </c>
      <c r="Q7694">
        <v>1</v>
      </c>
      <c r="R7694">
        <f>IF(P7694="","",0)</f>
        <v>0</v>
      </c>
    </row>
    <row r="7695" spans="1:18" x14ac:dyDescent="0.3">
      <c r="A7695" t="s">
        <v>1057</v>
      </c>
      <c r="B7695" s="1">
        <v>38971</v>
      </c>
      <c r="C7695" t="s">
        <v>1066</v>
      </c>
      <c r="D7695" t="s">
        <v>1067</v>
      </c>
      <c r="E7695" t="s">
        <v>1068</v>
      </c>
      <c r="G7695" s="6" t="s">
        <v>88</v>
      </c>
      <c r="H7695" t="s">
        <v>95</v>
      </c>
      <c r="I7695" t="s">
        <v>21</v>
      </c>
      <c r="J7695" t="s">
        <v>73</v>
      </c>
      <c r="K7695">
        <v>2</v>
      </c>
      <c r="L7695">
        <v>23.15</v>
      </c>
      <c r="M7695" t="s">
        <v>42</v>
      </c>
      <c r="N7695">
        <v>23.15</v>
      </c>
      <c r="O7695" t="s">
        <v>24</v>
      </c>
      <c r="P7695" cm="1">
        <f t="array" ref="P7695">IF(Q7695&gt;0,INDEX(Q7695:Q19829,MATCH(TRUE,INDEX(Q7695:Q19829="",,),0)-1),"")</f>
        <v>3</v>
      </c>
      <c r="Q7695">
        <v>1</v>
      </c>
      <c r="R7695">
        <f>IF(P7695="","",0)</f>
        <v>0</v>
      </c>
    </row>
    <row r="7696" spans="1:18" x14ac:dyDescent="0.3">
      <c r="A7696" t="s">
        <v>1057</v>
      </c>
      <c r="B7696" s="1">
        <v>38971</v>
      </c>
      <c r="C7696" t="s">
        <v>1066</v>
      </c>
      <c r="D7696" t="s">
        <v>1067</v>
      </c>
      <c r="E7696" t="s">
        <v>1068</v>
      </c>
      <c r="G7696" t="s">
        <v>19</v>
      </c>
      <c r="H7696" t="s">
        <v>41</v>
      </c>
      <c r="I7696" t="s">
        <v>21</v>
      </c>
      <c r="J7696" t="s">
        <v>73</v>
      </c>
      <c r="K7696">
        <v>393</v>
      </c>
      <c r="L7696">
        <v>62.3</v>
      </c>
      <c r="M7696" t="s">
        <v>108</v>
      </c>
      <c r="N7696">
        <v>65</v>
      </c>
      <c r="P7696" cm="1">
        <f t="array" ref="P7696">IF(Q7696&gt;0,INDEX(Q7696:Q19830,MATCH(TRUE,INDEX(Q7696:Q19830="",,),0)-1),"")</f>
        <v>3</v>
      </c>
      <c r="Q7696">
        <v>2</v>
      </c>
      <c r="R7696">
        <f>IF(P7696="","",0)</f>
        <v>0</v>
      </c>
    </row>
    <row r="7697" spans="1:18" x14ac:dyDescent="0.3">
      <c r="A7697" t="s">
        <v>1057</v>
      </c>
      <c r="B7697" s="1">
        <v>38971</v>
      </c>
      <c r="C7697" t="s">
        <v>1066</v>
      </c>
      <c r="D7697" t="s">
        <v>1067</v>
      </c>
      <c r="E7697" t="s">
        <v>1068</v>
      </c>
      <c r="G7697" s="6" t="s">
        <v>88</v>
      </c>
      <c r="H7697" t="s">
        <v>128</v>
      </c>
      <c r="I7697" t="s">
        <v>45</v>
      </c>
      <c r="J7697" t="s">
        <v>93</v>
      </c>
      <c r="K7697">
        <v>1.3</v>
      </c>
      <c r="L7697">
        <v>61.2</v>
      </c>
      <c r="M7697" t="s">
        <v>108</v>
      </c>
      <c r="N7697">
        <v>61.2</v>
      </c>
      <c r="P7697" cm="1">
        <f t="array" ref="P7697">IF(Q7697&gt;0,INDEX(Q7697:Q19831,MATCH(TRUE,INDEX(Q7697:Q19831="",,),0)-1),"")</f>
        <v>3</v>
      </c>
      <c r="Q7697">
        <v>2</v>
      </c>
      <c r="R7697">
        <f>IF(P7697="","",0)</f>
        <v>0</v>
      </c>
    </row>
    <row r="7698" spans="1:18" x14ac:dyDescent="0.3">
      <c r="A7698" t="s">
        <v>1057</v>
      </c>
      <c r="B7698" s="1">
        <v>38971</v>
      </c>
      <c r="C7698" t="s">
        <v>1066</v>
      </c>
      <c r="D7698" t="s">
        <v>1067</v>
      </c>
      <c r="E7698" t="s">
        <v>1068</v>
      </c>
      <c r="G7698" s="6" t="s">
        <v>88</v>
      </c>
      <c r="H7698" t="s">
        <v>85</v>
      </c>
      <c r="I7698" t="s">
        <v>21</v>
      </c>
      <c r="J7698" t="s">
        <v>73</v>
      </c>
      <c r="K7698">
        <v>6</v>
      </c>
      <c r="L7698">
        <v>13.7</v>
      </c>
      <c r="M7698" t="s">
        <v>108</v>
      </c>
      <c r="N7698">
        <v>13.7</v>
      </c>
      <c r="P7698" cm="1">
        <f t="array" ref="P7698">IF(Q7698&gt;0,INDEX(Q7698:Q19832,MATCH(TRUE,INDEX(Q7698:Q19832="",,),0)-1),"")</f>
        <v>3</v>
      </c>
      <c r="Q7698">
        <v>2</v>
      </c>
      <c r="R7698">
        <f>IF(P7698="","",0)</f>
        <v>0</v>
      </c>
    </row>
    <row r="7699" spans="1:18" x14ac:dyDescent="0.3">
      <c r="A7699" t="s">
        <v>1057</v>
      </c>
      <c r="B7699" s="1">
        <v>38971</v>
      </c>
      <c r="C7699" t="s">
        <v>1066</v>
      </c>
      <c r="D7699" t="s">
        <v>1067</v>
      </c>
      <c r="E7699" t="s">
        <v>1068</v>
      </c>
      <c r="G7699" s="6" t="s">
        <v>88</v>
      </c>
      <c r="H7699" t="s">
        <v>128</v>
      </c>
      <c r="I7699" t="s">
        <v>21</v>
      </c>
      <c r="J7699" t="s">
        <v>73</v>
      </c>
      <c r="K7699">
        <v>3</v>
      </c>
      <c r="L7699">
        <v>19.399999999999999</v>
      </c>
      <c r="M7699" t="s">
        <v>108</v>
      </c>
      <c r="N7699">
        <v>19.399999999999999</v>
      </c>
      <c r="P7699" cm="1">
        <f t="array" ref="P7699">IF(Q7699&gt;0,INDEX(Q7699:Q19833,MATCH(TRUE,INDEX(Q7699:Q19833="",,),0)-1),"")</f>
        <v>3</v>
      </c>
      <c r="Q7699">
        <v>2</v>
      </c>
      <c r="R7699">
        <f>IF(P7699="","",0)</f>
        <v>0</v>
      </c>
    </row>
    <row r="7700" spans="1:18" x14ac:dyDescent="0.3">
      <c r="A7700" t="s">
        <v>1057</v>
      </c>
      <c r="B7700" s="1">
        <v>38971</v>
      </c>
      <c r="C7700" t="s">
        <v>1066</v>
      </c>
      <c r="D7700" t="s">
        <v>1067</v>
      </c>
      <c r="E7700" t="s">
        <v>1068</v>
      </c>
      <c r="G7700" s="6" t="s">
        <v>88</v>
      </c>
      <c r="H7700" t="s">
        <v>95</v>
      </c>
      <c r="I7700" t="s">
        <v>21</v>
      </c>
      <c r="J7700" t="s">
        <v>73</v>
      </c>
      <c r="K7700">
        <v>2</v>
      </c>
      <c r="L7700">
        <v>23.15</v>
      </c>
      <c r="M7700" t="s">
        <v>108</v>
      </c>
      <c r="N7700">
        <v>23.15</v>
      </c>
      <c r="P7700" cm="1">
        <f t="array" ref="P7700">IF(Q7700&gt;0,INDEX(Q7700:Q19834,MATCH(TRUE,INDEX(Q7700:Q19834="",,),0)-1),"")</f>
        <v>3</v>
      </c>
      <c r="Q7700">
        <v>2</v>
      </c>
      <c r="R7700">
        <f>IF(P7700="","",0)</f>
        <v>0</v>
      </c>
    </row>
    <row r="7701" spans="1:18" x14ac:dyDescent="0.3">
      <c r="A7701" t="s">
        <v>1057</v>
      </c>
      <c r="B7701" s="1">
        <v>38971</v>
      </c>
      <c r="C7701" t="s">
        <v>1066</v>
      </c>
      <c r="D7701" t="s">
        <v>1067</v>
      </c>
      <c r="E7701" t="s">
        <v>1068</v>
      </c>
      <c r="G7701" t="s">
        <v>19</v>
      </c>
      <c r="H7701" t="s">
        <v>41</v>
      </c>
      <c r="I7701" t="s">
        <v>21</v>
      </c>
      <c r="J7701" t="s">
        <v>73</v>
      </c>
      <c r="K7701">
        <v>393</v>
      </c>
      <c r="L7701">
        <v>62.3</v>
      </c>
      <c r="M7701" t="s">
        <v>211</v>
      </c>
      <c r="N7701">
        <v>63.11</v>
      </c>
      <c r="P7701" cm="1">
        <f t="array" ref="P7701">IF(Q7701&gt;0,INDEX(Q7701:Q19835,MATCH(TRUE,INDEX(Q7701:Q19835="",,),0)-1),"")</f>
        <v>3</v>
      </c>
      <c r="Q7701">
        <v>3</v>
      </c>
      <c r="R7701">
        <f>IF(P7701="","",0)</f>
        <v>0</v>
      </c>
    </row>
    <row r="7702" spans="1:18" x14ac:dyDescent="0.3">
      <c r="A7702" t="s">
        <v>1057</v>
      </c>
      <c r="B7702" s="1">
        <v>38971</v>
      </c>
      <c r="C7702" t="s">
        <v>1066</v>
      </c>
      <c r="D7702" t="s">
        <v>1067</v>
      </c>
      <c r="E7702" t="s">
        <v>1068</v>
      </c>
      <c r="G7702" s="6" t="s">
        <v>88</v>
      </c>
      <c r="H7702" t="s">
        <v>128</v>
      </c>
      <c r="I7702" t="s">
        <v>45</v>
      </c>
      <c r="J7702" t="s">
        <v>93</v>
      </c>
      <c r="K7702">
        <v>1.3</v>
      </c>
      <c r="L7702">
        <v>61.2</v>
      </c>
      <c r="M7702" t="s">
        <v>211</v>
      </c>
      <c r="N7702">
        <v>61.2</v>
      </c>
      <c r="P7702" cm="1">
        <f t="array" ref="P7702">IF(Q7702&gt;0,INDEX(Q7702:Q19836,MATCH(TRUE,INDEX(Q7702:Q19836="",,),0)-1),"")</f>
        <v>3</v>
      </c>
      <c r="Q7702">
        <v>3</v>
      </c>
      <c r="R7702">
        <f>IF(P7702="","",0)</f>
        <v>0</v>
      </c>
    </row>
    <row r="7703" spans="1:18" x14ac:dyDescent="0.3">
      <c r="A7703" t="s">
        <v>1057</v>
      </c>
      <c r="B7703" s="1">
        <v>38971</v>
      </c>
      <c r="C7703" t="s">
        <v>1066</v>
      </c>
      <c r="D7703" t="s">
        <v>1067</v>
      </c>
      <c r="E7703" t="s">
        <v>1068</v>
      </c>
      <c r="G7703" s="6" t="s">
        <v>88</v>
      </c>
      <c r="H7703" t="s">
        <v>85</v>
      </c>
      <c r="I7703" t="s">
        <v>21</v>
      </c>
      <c r="J7703" t="s">
        <v>73</v>
      </c>
      <c r="K7703">
        <v>6</v>
      </c>
      <c r="L7703">
        <v>13.7</v>
      </c>
      <c r="M7703" t="s">
        <v>211</v>
      </c>
      <c r="N7703">
        <v>13.7</v>
      </c>
      <c r="P7703" cm="1">
        <f t="array" ref="P7703">IF(Q7703&gt;0,INDEX(Q7703:Q19837,MATCH(TRUE,INDEX(Q7703:Q19837="",,),0)-1),"")</f>
        <v>3</v>
      </c>
      <c r="Q7703">
        <v>3</v>
      </c>
      <c r="R7703">
        <f>IF(P7703="","",0)</f>
        <v>0</v>
      </c>
    </row>
    <row r="7704" spans="1:18" x14ac:dyDescent="0.3">
      <c r="A7704" t="s">
        <v>1057</v>
      </c>
      <c r="B7704" s="1">
        <v>38971</v>
      </c>
      <c r="C7704" t="s">
        <v>1066</v>
      </c>
      <c r="D7704" t="s">
        <v>1067</v>
      </c>
      <c r="E7704" t="s">
        <v>1068</v>
      </c>
      <c r="G7704" s="6" t="s">
        <v>88</v>
      </c>
      <c r="H7704" t="s">
        <v>128</v>
      </c>
      <c r="I7704" t="s">
        <v>21</v>
      </c>
      <c r="J7704" t="s">
        <v>73</v>
      </c>
      <c r="K7704">
        <v>3</v>
      </c>
      <c r="L7704">
        <v>19.399999999999999</v>
      </c>
      <c r="M7704" t="s">
        <v>211</v>
      </c>
      <c r="N7704">
        <v>19.399999999999999</v>
      </c>
      <c r="P7704" cm="1">
        <f t="array" ref="P7704">IF(Q7704&gt;0,INDEX(Q7704:Q19838,MATCH(TRUE,INDEX(Q7704:Q19838="",,),0)-1),"")</f>
        <v>3</v>
      </c>
      <c r="Q7704">
        <v>3</v>
      </c>
      <c r="R7704">
        <f>IF(P7704="","",0)</f>
        <v>0</v>
      </c>
    </row>
    <row r="7705" spans="1:18" x14ac:dyDescent="0.3">
      <c r="A7705" t="s">
        <v>1057</v>
      </c>
      <c r="B7705" s="1">
        <v>38971</v>
      </c>
      <c r="C7705" t="s">
        <v>1066</v>
      </c>
      <c r="D7705" t="s">
        <v>1067</v>
      </c>
      <c r="E7705" t="s">
        <v>1068</v>
      </c>
      <c r="G7705" s="6" t="s">
        <v>88</v>
      </c>
      <c r="H7705" t="s">
        <v>95</v>
      </c>
      <c r="I7705" t="s">
        <v>21</v>
      </c>
      <c r="J7705" t="s">
        <v>73</v>
      </c>
      <c r="K7705">
        <v>2</v>
      </c>
      <c r="L7705">
        <v>23.15</v>
      </c>
      <c r="M7705" t="s">
        <v>211</v>
      </c>
      <c r="N7705">
        <v>23.15</v>
      </c>
      <c r="P7705" cm="1">
        <f t="array" ref="P7705">IF(Q7705&gt;0,INDEX(Q7705:Q19839,MATCH(TRUE,INDEX(Q7705:Q19839="",,),0)-1),"")</f>
        <v>3</v>
      </c>
      <c r="Q7705">
        <v>3</v>
      </c>
      <c r="R7705">
        <f>IF(P7705="","",0)</f>
        <v>0</v>
      </c>
    </row>
    <row r="7706" spans="1:18" x14ac:dyDescent="0.3">
      <c r="P7706" t="str" cm="1">
        <f t="array" ref="P7706">IF(Q7706&gt;0,INDEX(Q7706:Q19840,MATCH(TRUE,INDEX(Q7706:Q19840="",,),0)-1),"")</f>
        <v/>
      </c>
      <c r="R7706" t="str">
        <f>IF(P7706="","",0)</f>
        <v/>
      </c>
    </row>
    <row r="7707" spans="1:18" x14ac:dyDescent="0.3">
      <c r="A7707" t="s">
        <v>1057</v>
      </c>
      <c r="B7707" s="1">
        <v>38971</v>
      </c>
      <c r="C7707" t="s">
        <v>1066</v>
      </c>
      <c r="D7707" t="s">
        <v>1069</v>
      </c>
      <c r="E7707" t="s">
        <v>1070</v>
      </c>
      <c r="G7707" t="s">
        <v>19</v>
      </c>
      <c r="H7707" t="s">
        <v>41</v>
      </c>
      <c r="I7707" t="s">
        <v>21</v>
      </c>
      <c r="J7707" t="s">
        <v>73</v>
      </c>
      <c r="K7707">
        <v>969</v>
      </c>
      <c r="L7707">
        <v>61.25</v>
      </c>
      <c r="M7707" t="s">
        <v>108</v>
      </c>
      <c r="N7707">
        <v>69.540000000000006</v>
      </c>
      <c r="O7707" t="s">
        <v>24</v>
      </c>
      <c r="P7707" cm="1">
        <f t="array" ref="P7707">IF(Q7707&gt;0,INDEX(Q7707:Q19841,MATCH(TRUE,INDEX(Q7707:Q19841="",,),0)-1),"")</f>
        <v>4</v>
      </c>
      <c r="Q7707">
        <f>INT((ROW()-7707)/11)+1</f>
        <v>1</v>
      </c>
      <c r="R7707">
        <f>IF(P7707="","",0)</f>
        <v>0</v>
      </c>
    </row>
    <row r="7708" spans="1:18" x14ac:dyDescent="0.3">
      <c r="A7708" t="s">
        <v>1057</v>
      </c>
      <c r="B7708" s="1">
        <v>38971</v>
      </c>
      <c r="C7708" t="s">
        <v>1066</v>
      </c>
      <c r="D7708" t="s">
        <v>1069</v>
      </c>
      <c r="E7708" t="s">
        <v>1070</v>
      </c>
      <c r="G7708" t="s">
        <v>19</v>
      </c>
      <c r="H7708" t="s">
        <v>87</v>
      </c>
      <c r="I7708" t="s">
        <v>21</v>
      </c>
      <c r="J7708" t="s">
        <v>73</v>
      </c>
      <c r="K7708">
        <v>262</v>
      </c>
      <c r="L7708">
        <v>18.3</v>
      </c>
      <c r="M7708" t="s">
        <v>108</v>
      </c>
      <c r="N7708">
        <v>18.3</v>
      </c>
      <c r="O7708" t="s">
        <v>24</v>
      </c>
      <c r="P7708" cm="1">
        <f t="array" ref="P7708">IF(Q7708&gt;0,INDEX(Q7708:Q19842,MATCH(TRUE,INDEX(Q7708:Q19842="",,),0)-1),"")</f>
        <v>4</v>
      </c>
      <c r="Q7708">
        <f t="shared" ref="Q7708:Q7750" si="177">INT((ROW()-7707)/11)+1</f>
        <v>1</v>
      </c>
      <c r="R7708">
        <f>IF(P7708="","",0)</f>
        <v>0</v>
      </c>
    </row>
    <row r="7709" spans="1:18" x14ac:dyDescent="0.3">
      <c r="A7709" t="s">
        <v>1057</v>
      </c>
      <c r="B7709" s="1">
        <v>38971</v>
      </c>
      <c r="C7709" t="s">
        <v>1066</v>
      </c>
      <c r="D7709" t="s">
        <v>1069</v>
      </c>
      <c r="E7709" t="s">
        <v>1070</v>
      </c>
      <c r="G7709" s="6" t="s">
        <v>88</v>
      </c>
      <c r="H7709" t="s">
        <v>85</v>
      </c>
      <c r="I7709" t="s">
        <v>45</v>
      </c>
      <c r="J7709" t="s">
        <v>93</v>
      </c>
      <c r="K7709">
        <v>1.8</v>
      </c>
      <c r="L7709">
        <v>103</v>
      </c>
      <c r="M7709" t="s">
        <v>108</v>
      </c>
      <c r="N7709">
        <v>103</v>
      </c>
      <c r="O7709" t="s">
        <v>24</v>
      </c>
      <c r="P7709" cm="1">
        <f t="array" ref="P7709">IF(Q7709&gt;0,INDEX(Q7709:Q19843,MATCH(TRUE,INDEX(Q7709:Q19843="",,),0)-1),"")</f>
        <v>4</v>
      </c>
      <c r="Q7709">
        <f t="shared" si="177"/>
        <v>1</v>
      </c>
      <c r="R7709">
        <f>IF(P7709="","",0)</f>
        <v>0</v>
      </c>
    </row>
    <row r="7710" spans="1:18" x14ac:dyDescent="0.3">
      <c r="A7710" t="s">
        <v>1057</v>
      </c>
      <c r="B7710" s="1">
        <v>38971</v>
      </c>
      <c r="C7710" t="s">
        <v>1066</v>
      </c>
      <c r="D7710" t="s">
        <v>1069</v>
      </c>
      <c r="E7710" t="s">
        <v>1070</v>
      </c>
      <c r="G7710" s="6" t="s">
        <v>88</v>
      </c>
      <c r="H7710" t="s">
        <v>116</v>
      </c>
      <c r="I7710" t="s">
        <v>45</v>
      </c>
      <c r="J7710" t="s">
        <v>93</v>
      </c>
      <c r="K7710">
        <v>1.7</v>
      </c>
      <c r="L7710">
        <v>15</v>
      </c>
      <c r="M7710" t="s">
        <v>108</v>
      </c>
      <c r="N7710">
        <v>15</v>
      </c>
      <c r="O7710" t="s">
        <v>24</v>
      </c>
      <c r="P7710" cm="1">
        <f t="array" ref="P7710">IF(Q7710&gt;0,INDEX(Q7710:Q19844,MATCH(TRUE,INDEX(Q7710:Q19844="",,),0)-1),"")</f>
        <v>4</v>
      </c>
      <c r="Q7710">
        <f t="shared" si="177"/>
        <v>1</v>
      </c>
      <c r="R7710">
        <f>IF(P7710="","",0)</f>
        <v>0</v>
      </c>
    </row>
    <row r="7711" spans="1:18" x14ac:dyDescent="0.3">
      <c r="A7711" t="s">
        <v>1057</v>
      </c>
      <c r="B7711" s="1">
        <v>38971</v>
      </c>
      <c r="C7711" t="s">
        <v>1066</v>
      </c>
      <c r="D7711" t="s">
        <v>1069</v>
      </c>
      <c r="E7711" t="s">
        <v>1070</v>
      </c>
      <c r="G7711" s="6" t="s">
        <v>88</v>
      </c>
      <c r="H7711" t="s">
        <v>67</v>
      </c>
      <c r="I7711" t="s">
        <v>45</v>
      </c>
      <c r="J7711" t="s">
        <v>93</v>
      </c>
      <c r="K7711">
        <v>2.7</v>
      </c>
      <c r="L7711">
        <v>76</v>
      </c>
      <c r="M7711" t="s">
        <v>108</v>
      </c>
      <c r="N7711">
        <v>76</v>
      </c>
      <c r="O7711" t="s">
        <v>24</v>
      </c>
      <c r="P7711" cm="1">
        <f t="array" ref="P7711">IF(Q7711&gt;0,INDEX(Q7711:Q19845,MATCH(TRUE,INDEX(Q7711:Q19845="",,),0)-1),"")</f>
        <v>4</v>
      </c>
      <c r="Q7711">
        <f t="shared" si="177"/>
        <v>1</v>
      </c>
      <c r="R7711">
        <f>IF(P7711="","",0)</f>
        <v>0</v>
      </c>
    </row>
    <row r="7712" spans="1:18" x14ac:dyDescent="0.3">
      <c r="A7712" t="s">
        <v>1057</v>
      </c>
      <c r="B7712" s="1">
        <v>38971</v>
      </c>
      <c r="C7712" t="s">
        <v>1066</v>
      </c>
      <c r="D7712" t="s">
        <v>1069</v>
      </c>
      <c r="E7712" t="s">
        <v>1070</v>
      </c>
      <c r="G7712" s="6" t="s">
        <v>88</v>
      </c>
      <c r="H7712" t="s">
        <v>41</v>
      </c>
      <c r="I7712" t="s">
        <v>45</v>
      </c>
      <c r="J7712" t="s">
        <v>93</v>
      </c>
      <c r="K7712">
        <v>21.4</v>
      </c>
      <c r="L7712">
        <v>182</v>
      </c>
      <c r="M7712" t="s">
        <v>108</v>
      </c>
      <c r="N7712">
        <v>182</v>
      </c>
      <c r="O7712" t="s">
        <v>24</v>
      </c>
      <c r="P7712" cm="1">
        <f t="array" ref="P7712">IF(Q7712&gt;0,INDEX(Q7712:Q19846,MATCH(TRUE,INDEX(Q7712:Q19846="",,),0)-1),"")</f>
        <v>4</v>
      </c>
      <c r="Q7712">
        <f t="shared" si="177"/>
        <v>1</v>
      </c>
      <c r="R7712">
        <f>IF(P7712="","",0)</f>
        <v>0</v>
      </c>
    </row>
    <row r="7713" spans="1:18" x14ac:dyDescent="0.3">
      <c r="A7713" t="s">
        <v>1057</v>
      </c>
      <c r="B7713" s="1">
        <v>38971</v>
      </c>
      <c r="C7713" t="s">
        <v>1066</v>
      </c>
      <c r="D7713" t="s">
        <v>1069</v>
      </c>
      <c r="E7713" t="s">
        <v>1070</v>
      </c>
      <c r="G7713" s="6" t="s">
        <v>88</v>
      </c>
      <c r="H7713" t="s">
        <v>87</v>
      </c>
      <c r="I7713" t="s">
        <v>45</v>
      </c>
      <c r="J7713" t="s">
        <v>93</v>
      </c>
      <c r="K7713">
        <v>25.8</v>
      </c>
      <c r="L7713">
        <v>76</v>
      </c>
      <c r="M7713" t="s">
        <v>108</v>
      </c>
      <c r="N7713">
        <v>76</v>
      </c>
      <c r="O7713" t="s">
        <v>24</v>
      </c>
      <c r="P7713" cm="1">
        <f t="array" ref="P7713">IF(Q7713&gt;0,INDEX(Q7713:Q19847,MATCH(TRUE,INDEX(Q7713:Q19847="",,),0)-1),"")</f>
        <v>4</v>
      </c>
      <c r="Q7713">
        <f t="shared" si="177"/>
        <v>1</v>
      </c>
      <c r="R7713">
        <f>IF(P7713="","",0)</f>
        <v>0</v>
      </c>
    </row>
    <row r="7714" spans="1:18" x14ac:dyDescent="0.3">
      <c r="A7714" t="s">
        <v>1057</v>
      </c>
      <c r="B7714" s="1">
        <v>38971</v>
      </c>
      <c r="C7714" t="s">
        <v>1066</v>
      </c>
      <c r="D7714" t="s">
        <v>1069</v>
      </c>
      <c r="E7714" t="s">
        <v>1070</v>
      </c>
      <c r="G7714" s="6" t="s">
        <v>88</v>
      </c>
      <c r="H7714" t="s">
        <v>85</v>
      </c>
      <c r="I7714" t="s">
        <v>21</v>
      </c>
      <c r="J7714" t="s">
        <v>73</v>
      </c>
      <c r="K7714">
        <v>71</v>
      </c>
      <c r="L7714">
        <v>14.85</v>
      </c>
      <c r="M7714" t="s">
        <v>108</v>
      </c>
      <c r="N7714">
        <v>14.85</v>
      </c>
      <c r="O7714" t="s">
        <v>24</v>
      </c>
      <c r="P7714" cm="1">
        <f t="array" ref="P7714">IF(Q7714&gt;0,INDEX(Q7714:Q19848,MATCH(TRUE,INDEX(Q7714:Q19848="",,),0)-1),"")</f>
        <v>4</v>
      </c>
      <c r="Q7714">
        <f t="shared" si="177"/>
        <v>1</v>
      </c>
      <c r="R7714">
        <f>IF(P7714="","",0)</f>
        <v>0</v>
      </c>
    </row>
    <row r="7715" spans="1:18" x14ac:dyDescent="0.3">
      <c r="A7715" t="s">
        <v>1057</v>
      </c>
      <c r="B7715" s="1">
        <v>38971</v>
      </c>
      <c r="C7715" t="s">
        <v>1066</v>
      </c>
      <c r="D7715" t="s">
        <v>1069</v>
      </c>
      <c r="E7715" t="s">
        <v>1070</v>
      </c>
      <c r="G7715" s="6" t="s">
        <v>88</v>
      </c>
      <c r="H7715" t="s">
        <v>116</v>
      </c>
      <c r="I7715" t="s">
        <v>21</v>
      </c>
      <c r="J7715" t="s">
        <v>73</v>
      </c>
      <c r="K7715">
        <v>28.3</v>
      </c>
      <c r="L7715">
        <v>5.5</v>
      </c>
      <c r="M7715" t="s">
        <v>108</v>
      </c>
      <c r="N7715">
        <v>5.5</v>
      </c>
      <c r="O7715" t="s">
        <v>24</v>
      </c>
      <c r="P7715" cm="1">
        <f t="array" ref="P7715">IF(Q7715&gt;0,INDEX(Q7715:Q19849,MATCH(TRUE,INDEX(Q7715:Q19849="",,),0)-1),"")</f>
        <v>4</v>
      </c>
      <c r="Q7715">
        <f t="shared" si="177"/>
        <v>1</v>
      </c>
      <c r="R7715">
        <f>IF(P7715="","",0)</f>
        <v>0</v>
      </c>
    </row>
    <row r="7716" spans="1:18" x14ac:dyDescent="0.3">
      <c r="A7716" t="s">
        <v>1057</v>
      </c>
      <c r="B7716" s="1">
        <v>38971</v>
      </c>
      <c r="C7716" t="s">
        <v>1066</v>
      </c>
      <c r="D7716" t="s">
        <v>1069</v>
      </c>
      <c r="E7716" t="s">
        <v>1070</v>
      </c>
      <c r="G7716" s="6" t="s">
        <v>88</v>
      </c>
      <c r="H7716" t="s">
        <v>67</v>
      </c>
      <c r="I7716" t="s">
        <v>21</v>
      </c>
      <c r="J7716" t="s">
        <v>73</v>
      </c>
      <c r="K7716">
        <v>55</v>
      </c>
      <c r="L7716">
        <v>12.9</v>
      </c>
      <c r="M7716" t="s">
        <v>108</v>
      </c>
      <c r="N7716">
        <v>12.9</v>
      </c>
      <c r="O7716" t="s">
        <v>24</v>
      </c>
      <c r="P7716" cm="1">
        <f t="array" ref="P7716">IF(Q7716&gt;0,INDEX(Q7716:Q19850,MATCH(TRUE,INDEX(Q7716:Q19850="",,),0)-1),"")</f>
        <v>4</v>
      </c>
      <c r="Q7716">
        <f t="shared" si="177"/>
        <v>1</v>
      </c>
      <c r="R7716">
        <f>IF(P7716="","",0)</f>
        <v>0</v>
      </c>
    </row>
    <row r="7717" spans="1:18" x14ac:dyDescent="0.3">
      <c r="A7717" t="s">
        <v>1057</v>
      </c>
      <c r="B7717" s="1">
        <v>38971</v>
      </c>
      <c r="C7717" t="s">
        <v>1066</v>
      </c>
      <c r="D7717" t="s">
        <v>1069</v>
      </c>
      <c r="E7717" t="s">
        <v>1070</v>
      </c>
      <c r="G7717" s="6" t="s">
        <v>88</v>
      </c>
      <c r="H7717" t="s">
        <v>200</v>
      </c>
      <c r="I7717" t="s">
        <v>21</v>
      </c>
      <c r="J7717" t="s">
        <v>73</v>
      </c>
      <c r="K7717">
        <v>2</v>
      </c>
      <c r="L7717">
        <v>11.4</v>
      </c>
      <c r="M7717" t="s">
        <v>108</v>
      </c>
      <c r="N7717">
        <v>11.4</v>
      </c>
      <c r="O7717" t="s">
        <v>24</v>
      </c>
      <c r="P7717" cm="1">
        <f t="array" ref="P7717">IF(Q7717&gt;0,INDEX(Q7717:Q19851,MATCH(TRUE,INDEX(Q7717:Q19851="",,),0)-1),"")</f>
        <v>4</v>
      </c>
      <c r="Q7717">
        <f t="shared" si="177"/>
        <v>1</v>
      </c>
      <c r="R7717">
        <f>IF(P7717="","",0)</f>
        <v>0</v>
      </c>
    </row>
    <row r="7718" spans="1:18" x14ac:dyDescent="0.3">
      <c r="A7718" t="s">
        <v>1057</v>
      </c>
      <c r="B7718" s="1">
        <v>38971</v>
      </c>
      <c r="C7718" t="s">
        <v>1066</v>
      </c>
      <c r="D7718" t="s">
        <v>1069</v>
      </c>
      <c r="E7718" t="s">
        <v>1070</v>
      </c>
      <c r="G7718" t="s">
        <v>19</v>
      </c>
      <c r="H7718" t="s">
        <v>41</v>
      </c>
      <c r="I7718" t="s">
        <v>21</v>
      </c>
      <c r="J7718" t="s">
        <v>73</v>
      </c>
      <c r="K7718">
        <v>969</v>
      </c>
      <c r="L7718">
        <v>61.25</v>
      </c>
      <c r="M7718" t="s">
        <v>211</v>
      </c>
      <c r="N7718">
        <v>64.61</v>
      </c>
      <c r="P7718" cm="1">
        <f t="array" ref="P7718">IF(Q7718&gt;0,INDEX(Q7718:Q19852,MATCH(TRUE,INDEX(Q7718:Q19852="",,),0)-1),"")</f>
        <v>4</v>
      </c>
      <c r="Q7718">
        <f t="shared" si="177"/>
        <v>2</v>
      </c>
      <c r="R7718">
        <f>IF(P7718="","",0)</f>
        <v>0</v>
      </c>
    </row>
    <row r="7719" spans="1:18" x14ac:dyDescent="0.3">
      <c r="A7719" t="s">
        <v>1057</v>
      </c>
      <c r="B7719" s="1">
        <v>38971</v>
      </c>
      <c r="C7719" t="s">
        <v>1066</v>
      </c>
      <c r="D7719" t="s">
        <v>1069</v>
      </c>
      <c r="E7719" t="s">
        <v>1070</v>
      </c>
      <c r="G7719" t="s">
        <v>19</v>
      </c>
      <c r="H7719" t="s">
        <v>87</v>
      </c>
      <c r="I7719" t="s">
        <v>21</v>
      </c>
      <c r="J7719" t="s">
        <v>73</v>
      </c>
      <c r="K7719">
        <v>262</v>
      </c>
      <c r="L7719">
        <v>18.3</v>
      </c>
      <c r="M7719" t="s">
        <v>211</v>
      </c>
      <c r="N7719">
        <v>18.3</v>
      </c>
      <c r="P7719" cm="1">
        <f t="array" ref="P7719">IF(Q7719&gt;0,INDEX(Q7719:Q19853,MATCH(TRUE,INDEX(Q7719:Q19853="",,),0)-1),"")</f>
        <v>4</v>
      </c>
      <c r="Q7719">
        <f t="shared" si="177"/>
        <v>2</v>
      </c>
      <c r="R7719">
        <f>IF(P7719="","",0)</f>
        <v>0</v>
      </c>
    </row>
    <row r="7720" spans="1:18" x14ac:dyDescent="0.3">
      <c r="A7720" t="s">
        <v>1057</v>
      </c>
      <c r="B7720" s="1">
        <v>38971</v>
      </c>
      <c r="C7720" t="s">
        <v>1066</v>
      </c>
      <c r="D7720" t="s">
        <v>1069</v>
      </c>
      <c r="E7720" t="s">
        <v>1070</v>
      </c>
      <c r="G7720" s="6" t="s">
        <v>88</v>
      </c>
      <c r="H7720" t="s">
        <v>85</v>
      </c>
      <c r="I7720" t="s">
        <v>45</v>
      </c>
      <c r="J7720" t="s">
        <v>93</v>
      </c>
      <c r="K7720">
        <v>1.8</v>
      </c>
      <c r="L7720">
        <v>103</v>
      </c>
      <c r="M7720" t="s">
        <v>211</v>
      </c>
      <c r="N7720">
        <v>103</v>
      </c>
      <c r="P7720" cm="1">
        <f t="array" ref="P7720">IF(Q7720&gt;0,INDEX(Q7720:Q19854,MATCH(TRUE,INDEX(Q7720:Q19854="",,),0)-1),"")</f>
        <v>4</v>
      </c>
      <c r="Q7720">
        <f t="shared" si="177"/>
        <v>2</v>
      </c>
      <c r="R7720">
        <f>IF(P7720="","",0)</f>
        <v>0</v>
      </c>
    </row>
    <row r="7721" spans="1:18" x14ac:dyDescent="0.3">
      <c r="A7721" t="s">
        <v>1057</v>
      </c>
      <c r="B7721" s="1">
        <v>38971</v>
      </c>
      <c r="C7721" t="s">
        <v>1066</v>
      </c>
      <c r="D7721" t="s">
        <v>1069</v>
      </c>
      <c r="E7721" t="s">
        <v>1070</v>
      </c>
      <c r="G7721" s="6" t="s">
        <v>88</v>
      </c>
      <c r="H7721" t="s">
        <v>116</v>
      </c>
      <c r="I7721" t="s">
        <v>45</v>
      </c>
      <c r="J7721" t="s">
        <v>93</v>
      </c>
      <c r="K7721">
        <v>1.7</v>
      </c>
      <c r="L7721">
        <v>15</v>
      </c>
      <c r="M7721" t="s">
        <v>211</v>
      </c>
      <c r="N7721">
        <v>15</v>
      </c>
      <c r="P7721" cm="1">
        <f t="array" ref="P7721">IF(Q7721&gt;0,INDEX(Q7721:Q19855,MATCH(TRUE,INDEX(Q7721:Q19855="",,),0)-1),"")</f>
        <v>4</v>
      </c>
      <c r="Q7721">
        <f t="shared" si="177"/>
        <v>2</v>
      </c>
      <c r="R7721">
        <f>IF(P7721="","",0)</f>
        <v>0</v>
      </c>
    </row>
    <row r="7722" spans="1:18" x14ac:dyDescent="0.3">
      <c r="A7722" t="s">
        <v>1057</v>
      </c>
      <c r="B7722" s="1">
        <v>38971</v>
      </c>
      <c r="C7722" t="s">
        <v>1066</v>
      </c>
      <c r="D7722" t="s">
        <v>1069</v>
      </c>
      <c r="E7722" t="s">
        <v>1070</v>
      </c>
      <c r="G7722" s="6" t="s">
        <v>88</v>
      </c>
      <c r="H7722" t="s">
        <v>67</v>
      </c>
      <c r="I7722" t="s">
        <v>45</v>
      </c>
      <c r="J7722" t="s">
        <v>93</v>
      </c>
      <c r="K7722">
        <v>2.7</v>
      </c>
      <c r="L7722">
        <v>76</v>
      </c>
      <c r="M7722" t="s">
        <v>211</v>
      </c>
      <c r="N7722">
        <v>76</v>
      </c>
      <c r="P7722" cm="1">
        <f t="array" ref="P7722">IF(Q7722&gt;0,INDEX(Q7722:Q19856,MATCH(TRUE,INDEX(Q7722:Q19856="",,),0)-1),"")</f>
        <v>4</v>
      </c>
      <c r="Q7722">
        <f t="shared" si="177"/>
        <v>2</v>
      </c>
      <c r="R7722">
        <f>IF(P7722="","",0)</f>
        <v>0</v>
      </c>
    </row>
    <row r="7723" spans="1:18" x14ac:dyDescent="0.3">
      <c r="A7723" t="s">
        <v>1057</v>
      </c>
      <c r="B7723" s="1">
        <v>38971</v>
      </c>
      <c r="C7723" t="s">
        <v>1066</v>
      </c>
      <c r="D7723" t="s">
        <v>1069</v>
      </c>
      <c r="E7723" t="s">
        <v>1070</v>
      </c>
      <c r="G7723" s="6" t="s">
        <v>88</v>
      </c>
      <c r="H7723" t="s">
        <v>41</v>
      </c>
      <c r="I7723" t="s">
        <v>45</v>
      </c>
      <c r="J7723" t="s">
        <v>93</v>
      </c>
      <c r="K7723">
        <v>21.4</v>
      </c>
      <c r="L7723">
        <v>182</v>
      </c>
      <c r="M7723" t="s">
        <v>211</v>
      </c>
      <c r="N7723">
        <v>182</v>
      </c>
      <c r="P7723" cm="1">
        <f t="array" ref="P7723">IF(Q7723&gt;0,INDEX(Q7723:Q19857,MATCH(TRUE,INDEX(Q7723:Q19857="",,),0)-1),"")</f>
        <v>4</v>
      </c>
      <c r="Q7723">
        <f t="shared" si="177"/>
        <v>2</v>
      </c>
      <c r="R7723">
        <f>IF(P7723="","",0)</f>
        <v>0</v>
      </c>
    </row>
    <row r="7724" spans="1:18" x14ac:dyDescent="0.3">
      <c r="A7724" t="s">
        <v>1057</v>
      </c>
      <c r="B7724" s="1">
        <v>38971</v>
      </c>
      <c r="C7724" t="s">
        <v>1066</v>
      </c>
      <c r="D7724" t="s">
        <v>1069</v>
      </c>
      <c r="E7724" t="s">
        <v>1070</v>
      </c>
      <c r="G7724" s="6" t="s">
        <v>88</v>
      </c>
      <c r="H7724" t="s">
        <v>87</v>
      </c>
      <c r="I7724" t="s">
        <v>45</v>
      </c>
      <c r="J7724" t="s">
        <v>93</v>
      </c>
      <c r="K7724">
        <v>25.8</v>
      </c>
      <c r="L7724">
        <v>76</v>
      </c>
      <c r="M7724" t="s">
        <v>211</v>
      </c>
      <c r="N7724">
        <v>76</v>
      </c>
      <c r="P7724" cm="1">
        <f t="array" ref="P7724">IF(Q7724&gt;0,INDEX(Q7724:Q19858,MATCH(TRUE,INDEX(Q7724:Q19858="",,),0)-1),"")</f>
        <v>4</v>
      </c>
      <c r="Q7724">
        <f t="shared" si="177"/>
        <v>2</v>
      </c>
      <c r="R7724">
        <f>IF(P7724="","",0)</f>
        <v>0</v>
      </c>
    </row>
    <row r="7725" spans="1:18" x14ac:dyDescent="0.3">
      <c r="A7725" t="s">
        <v>1057</v>
      </c>
      <c r="B7725" s="1">
        <v>38971</v>
      </c>
      <c r="C7725" t="s">
        <v>1066</v>
      </c>
      <c r="D7725" t="s">
        <v>1069</v>
      </c>
      <c r="E7725" t="s">
        <v>1070</v>
      </c>
      <c r="G7725" s="6" t="s">
        <v>88</v>
      </c>
      <c r="H7725" t="s">
        <v>85</v>
      </c>
      <c r="I7725" t="s">
        <v>21</v>
      </c>
      <c r="J7725" t="s">
        <v>73</v>
      </c>
      <c r="K7725">
        <v>71</v>
      </c>
      <c r="L7725">
        <v>14.85</v>
      </c>
      <c r="M7725" t="s">
        <v>211</v>
      </c>
      <c r="N7725">
        <v>14.85</v>
      </c>
      <c r="P7725" cm="1">
        <f t="array" ref="P7725">IF(Q7725&gt;0,INDEX(Q7725:Q19859,MATCH(TRUE,INDEX(Q7725:Q19859="",,),0)-1),"")</f>
        <v>4</v>
      </c>
      <c r="Q7725">
        <f t="shared" si="177"/>
        <v>2</v>
      </c>
      <c r="R7725">
        <f>IF(P7725="","",0)</f>
        <v>0</v>
      </c>
    </row>
    <row r="7726" spans="1:18" x14ac:dyDescent="0.3">
      <c r="A7726" t="s">
        <v>1057</v>
      </c>
      <c r="B7726" s="1">
        <v>38971</v>
      </c>
      <c r="C7726" t="s">
        <v>1066</v>
      </c>
      <c r="D7726" t="s">
        <v>1069</v>
      </c>
      <c r="E7726" t="s">
        <v>1070</v>
      </c>
      <c r="G7726" s="6" t="s">
        <v>88</v>
      </c>
      <c r="H7726" t="s">
        <v>116</v>
      </c>
      <c r="I7726" t="s">
        <v>21</v>
      </c>
      <c r="J7726" t="s">
        <v>73</v>
      </c>
      <c r="K7726">
        <v>28.3</v>
      </c>
      <c r="L7726">
        <v>5.5</v>
      </c>
      <c r="M7726" t="s">
        <v>211</v>
      </c>
      <c r="N7726">
        <v>5.5</v>
      </c>
      <c r="P7726" cm="1">
        <f t="array" ref="P7726">IF(Q7726&gt;0,INDEX(Q7726:Q19860,MATCH(TRUE,INDEX(Q7726:Q19860="",,),0)-1),"")</f>
        <v>4</v>
      </c>
      <c r="Q7726">
        <f t="shared" si="177"/>
        <v>2</v>
      </c>
      <c r="R7726">
        <f>IF(P7726="","",0)</f>
        <v>0</v>
      </c>
    </row>
    <row r="7727" spans="1:18" x14ac:dyDescent="0.3">
      <c r="A7727" t="s">
        <v>1057</v>
      </c>
      <c r="B7727" s="1">
        <v>38971</v>
      </c>
      <c r="C7727" t="s">
        <v>1066</v>
      </c>
      <c r="D7727" t="s">
        <v>1069</v>
      </c>
      <c r="E7727" t="s">
        <v>1070</v>
      </c>
      <c r="G7727" s="6" t="s">
        <v>88</v>
      </c>
      <c r="H7727" t="s">
        <v>67</v>
      </c>
      <c r="I7727" t="s">
        <v>21</v>
      </c>
      <c r="J7727" t="s">
        <v>73</v>
      </c>
      <c r="K7727">
        <v>55</v>
      </c>
      <c r="L7727">
        <v>12.9</v>
      </c>
      <c r="M7727" t="s">
        <v>211</v>
      </c>
      <c r="N7727">
        <v>12.9</v>
      </c>
      <c r="P7727" cm="1">
        <f t="array" ref="P7727">IF(Q7727&gt;0,INDEX(Q7727:Q19861,MATCH(TRUE,INDEX(Q7727:Q19861="",,),0)-1),"")</f>
        <v>4</v>
      </c>
      <c r="Q7727">
        <f t="shared" si="177"/>
        <v>2</v>
      </c>
      <c r="R7727">
        <f>IF(P7727="","",0)</f>
        <v>0</v>
      </c>
    </row>
    <row r="7728" spans="1:18" x14ac:dyDescent="0.3">
      <c r="A7728" t="s">
        <v>1057</v>
      </c>
      <c r="B7728" s="1">
        <v>38971</v>
      </c>
      <c r="C7728" t="s">
        <v>1066</v>
      </c>
      <c r="D7728" t="s">
        <v>1069</v>
      </c>
      <c r="E7728" t="s">
        <v>1070</v>
      </c>
      <c r="G7728" s="6" t="s">
        <v>88</v>
      </c>
      <c r="H7728" t="s">
        <v>200</v>
      </c>
      <c r="I7728" t="s">
        <v>21</v>
      </c>
      <c r="J7728" t="s">
        <v>73</v>
      </c>
      <c r="K7728">
        <v>2</v>
      </c>
      <c r="L7728">
        <v>11.4</v>
      </c>
      <c r="M7728" t="s">
        <v>211</v>
      </c>
      <c r="N7728">
        <v>11.4</v>
      </c>
      <c r="P7728" cm="1">
        <f t="array" ref="P7728">IF(Q7728&gt;0,INDEX(Q7728:Q19862,MATCH(TRUE,INDEX(Q7728:Q19862="",,),0)-1),"")</f>
        <v>4</v>
      </c>
      <c r="Q7728">
        <f t="shared" si="177"/>
        <v>2</v>
      </c>
      <c r="R7728">
        <f>IF(P7728="","",0)</f>
        <v>0</v>
      </c>
    </row>
    <row r="7729" spans="1:18" x14ac:dyDescent="0.3">
      <c r="A7729" t="s">
        <v>1057</v>
      </c>
      <c r="B7729" s="1">
        <v>38971</v>
      </c>
      <c r="C7729" t="s">
        <v>1066</v>
      </c>
      <c r="D7729" t="s">
        <v>1069</v>
      </c>
      <c r="E7729" t="s">
        <v>1070</v>
      </c>
      <c r="G7729" t="s">
        <v>19</v>
      </c>
      <c r="H7729" t="s">
        <v>41</v>
      </c>
      <c r="I7729" t="s">
        <v>21</v>
      </c>
      <c r="J7729" t="s">
        <v>73</v>
      </c>
      <c r="K7729">
        <v>969</v>
      </c>
      <c r="L7729">
        <v>61.25</v>
      </c>
      <c r="M7729" t="s">
        <v>1071</v>
      </c>
      <c r="N7729">
        <v>63.01</v>
      </c>
      <c r="P7729" cm="1">
        <f t="array" ref="P7729">IF(Q7729&gt;0,INDEX(Q7729:Q19863,MATCH(TRUE,INDEX(Q7729:Q19863="",,),0)-1),"")</f>
        <v>4</v>
      </c>
      <c r="Q7729">
        <f t="shared" si="177"/>
        <v>3</v>
      </c>
      <c r="R7729">
        <f>IF(P7729="","",0)</f>
        <v>0</v>
      </c>
    </row>
    <row r="7730" spans="1:18" x14ac:dyDescent="0.3">
      <c r="A7730" t="s">
        <v>1057</v>
      </c>
      <c r="B7730" s="1">
        <v>38971</v>
      </c>
      <c r="C7730" t="s">
        <v>1066</v>
      </c>
      <c r="D7730" t="s">
        <v>1069</v>
      </c>
      <c r="E7730" t="s">
        <v>1070</v>
      </c>
      <c r="G7730" t="s">
        <v>19</v>
      </c>
      <c r="H7730" t="s">
        <v>87</v>
      </c>
      <c r="I7730" t="s">
        <v>21</v>
      </c>
      <c r="J7730" t="s">
        <v>73</v>
      </c>
      <c r="K7730">
        <v>262</v>
      </c>
      <c r="L7730">
        <v>18.3</v>
      </c>
      <c r="M7730" t="s">
        <v>1071</v>
      </c>
      <c r="N7730">
        <v>18.5</v>
      </c>
      <c r="P7730" cm="1">
        <f t="array" ref="P7730">IF(Q7730&gt;0,INDEX(Q7730:Q19864,MATCH(TRUE,INDEX(Q7730:Q19864="",,),0)-1),"")</f>
        <v>4</v>
      </c>
      <c r="Q7730">
        <f t="shared" si="177"/>
        <v>3</v>
      </c>
      <c r="R7730">
        <f>IF(P7730="","",0)</f>
        <v>0</v>
      </c>
    </row>
    <row r="7731" spans="1:18" x14ac:dyDescent="0.3">
      <c r="A7731" t="s">
        <v>1057</v>
      </c>
      <c r="B7731" s="1">
        <v>38971</v>
      </c>
      <c r="C7731" t="s">
        <v>1066</v>
      </c>
      <c r="D7731" t="s">
        <v>1069</v>
      </c>
      <c r="E7731" t="s">
        <v>1070</v>
      </c>
      <c r="G7731" s="6" t="s">
        <v>88</v>
      </c>
      <c r="H7731" t="s">
        <v>85</v>
      </c>
      <c r="I7731" t="s">
        <v>45</v>
      </c>
      <c r="J7731" t="s">
        <v>93</v>
      </c>
      <c r="K7731">
        <v>1.8</v>
      </c>
      <c r="L7731">
        <v>103</v>
      </c>
      <c r="M7731" t="s">
        <v>1071</v>
      </c>
      <c r="N7731">
        <v>103</v>
      </c>
      <c r="P7731" cm="1">
        <f t="array" ref="P7731">IF(Q7731&gt;0,INDEX(Q7731:Q19865,MATCH(TRUE,INDEX(Q7731:Q19865="",,),0)-1),"")</f>
        <v>4</v>
      </c>
      <c r="Q7731">
        <f t="shared" si="177"/>
        <v>3</v>
      </c>
      <c r="R7731">
        <f>IF(P7731="","",0)</f>
        <v>0</v>
      </c>
    </row>
    <row r="7732" spans="1:18" x14ac:dyDescent="0.3">
      <c r="A7732" t="s">
        <v>1057</v>
      </c>
      <c r="B7732" s="1">
        <v>38971</v>
      </c>
      <c r="C7732" t="s">
        <v>1066</v>
      </c>
      <c r="D7732" t="s">
        <v>1069</v>
      </c>
      <c r="E7732" t="s">
        <v>1070</v>
      </c>
      <c r="G7732" s="6" t="s">
        <v>88</v>
      </c>
      <c r="H7732" t="s">
        <v>116</v>
      </c>
      <c r="I7732" t="s">
        <v>45</v>
      </c>
      <c r="J7732" t="s">
        <v>93</v>
      </c>
      <c r="K7732">
        <v>1.7</v>
      </c>
      <c r="L7732">
        <v>15</v>
      </c>
      <c r="M7732" t="s">
        <v>1071</v>
      </c>
      <c r="N7732">
        <v>15</v>
      </c>
      <c r="P7732" cm="1">
        <f t="array" ref="P7732">IF(Q7732&gt;0,INDEX(Q7732:Q19866,MATCH(TRUE,INDEX(Q7732:Q19866="",,),0)-1),"")</f>
        <v>4</v>
      </c>
      <c r="Q7732">
        <f t="shared" si="177"/>
        <v>3</v>
      </c>
      <c r="R7732">
        <f>IF(P7732="","",0)</f>
        <v>0</v>
      </c>
    </row>
    <row r="7733" spans="1:18" x14ac:dyDescent="0.3">
      <c r="A7733" t="s">
        <v>1057</v>
      </c>
      <c r="B7733" s="1">
        <v>38971</v>
      </c>
      <c r="C7733" t="s">
        <v>1066</v>
      </c>
      <c r="D7733" t="s">
        <v>1069</v>
      </c>
      <c r="E7733" t="s">
        <v>1070</v>
      </c>
      <c r="G7733" s="6" t="s">
        <v>88</v>
      </c>
      <c r="H7733" t="s">
        <v>67</v>
      </c>
      <c r="I7733" t="s">
        <v>45</v>
      </c>
      <c r="J7733" t="s">
        <v>93</v>
      </c>
      <c r="K7733">
        <v>2.7</v>
      </c>
      <c r="L7733">
        <v>76</v>
      </c>
      <c r="M7733" t="s">
        <v>1071</v>
      </c>
      <c r="N7733">
        <v>76</v>
      </c>
      <c r="P7733" cm="1">
        <f t="array" ref="P7733">IF(Q7733&gt;0,INDEX(Q7733:Q19867,MATCH(TRUE,INDEX(Q7733:Q19867="",,),0)-1),"")</f>
        <v>4</v>
      </c>
      <c r="Q7733">
        <f t="shared" si="177"/>
        <v>3</v>
      </c>
      <c r="R7733">
        <f>IF(P7733="","",0)</f>
        <v>0</v>
      </c>
    </row>
    <row r="7734" spans="1:18" x14ac:dyDescent="0.3">
      <c r="A7734" t="s">
        <v>1057</v>
      </c>
      <c r="B7734" s="1">
        <v>38971</v>
      </c>
      <c r="C7734" t="s">
        <v>1066</v>
      </c>
      <c r="D7734" t="s">
        <v>1069</v>
      </c>
      <c r="E7734" t="s">
        <v>1070</v>
      </c>
      <c r="G7734" s="6" t="s">
        <v>88</v>
      </c>
      <c r="H7734" t="s">
        <v>41</v>
      </c>
      <c r="I7734" t="s">
        <v>45</v>
      </c>
      <c r="J7734" t="s">
        <v>93</v>
      </c>
      <c r="K7734">
        <v>21.4</v>
      </c>
      <c r="L7734">
        <v>182</v>
      </c>
      <c r="M7734" t="s">
        <v>1071</v>
      </c>
      <c r="N7734">
        <v>182</v>
      </c>
      <c r="P7734" cm="1">
        <f t="array" ref="P7734">IF(Q7734&gt;0,INDEX(Q7734:Q19868,MATCH(TRUE,INDEX(Q7734:Q19868="",,),0)-1),"")</f>
        <v>4</v>
      </c>
      <c r="Q7734">
        <f t="shared" si="177"/>
        <v>3</v>
      </c>
      <c r="R7734">
        <f>IF(P7734="","",0)</f>
        <v>0</v>
      </c>
    </row>
    <row r="7735" spans="1:18" x14ac:dyDescent="0.3">
      <c r="A7735" t="s">
        <v>1057</v>
      </c>
      <c r="B7735" s="1">
        <v>38971</v>
      </c>
      <c r="C7735" t="s">
        <v>1066</v>
      </c>
      <c r="D7735" t="s">
        <v>1069</v>
      </c>
      <c r="E7735" t="s">
        <v>1070</v>
      </c>
      <c r="G7735" s="6" t="s">
        <v>88</v>
      </c>
      <c r="H7735" t="s">
        <v>87</v>
      </c>
      <c r="I7735" t="s">
        <v>45</v>
      </c>
      <c r="J7735" t="s">
        <v>93</v>
      </c>
      <c r="K7735">
        <v>25.8</v>
      </c>
      <c r="L7735">
        <v>76</v>
      </c>
      <c r="M7735" t="s">
        <v>1071</v>
      </c>
      <c r="N7735">
        <v>76</v>
      </c>
      <c r="P7735" cm="1">
        <f t="array" ref="P7735">IF(Q7735&gt;0,INDEX(Q7735:Q19869,MATCH(TRUE,INDEX(Q7735:Q19869="",,),0)-1),"")</f>
        <v>4</v>
      </c>
      <c r="Q7735">
        <f t="shared" si="177"/>
        <v>3</v>
      </c>
      <c r="R7735">
        <f>IF(P7735="","",0)</f>
        <v>0</v>
      </c>
    </row>
    <row r="7736" spans="1:18" x14ac:dyDescent="0.3">
      <c r="A7736" t="s">
        <v>1057</v>
      </c>
      <c r="B7736" s="1">
        <v>38971</v>
      </c>
      <c r="C7736" t="s">
        <v>1066</v>
      </c>
      <c r="D7736" t="s">
        <v>1069</v>
      </c>
      <c r="E7736" t="s">
        <v>1070</v>
      </c>
      <c r="G7736" s="6" t="s">
        <v>88</v>
      </c>
      <c r="H7736" t="s">
        <v>85</v>
      </c>
      <c r="I7736" t="s">
        <v>21</v>
      </c>
      <c r="J7736" t="s">
        <v>73</v>
      </c>
      <c r="K7736">
        <v>71</v>
      </c>
      <c r="L7736">
        <v>14.85</v>
      </c>
      <c r="M7736" t="s">
        <v>1071</v>
      </c>
      <c r="N7736">
        <v>14.85</v>
      </c>
      <c r="P7736" cm="1">
        <f t="array" ref="P7736">IF(Q7736&gt;0,INDEX(Q7736:Q19870,MATCH(TRUE,INDEX(Q7736:Q19870="",,),0)-1),"")</f>
        <v>4</v>
      </c>
      <c r="Q7736">
        <f t="shared" si="177"/>
        <v>3</v>
      </c>
      <c r="R7736">
        <f>IF(P7736="","",0)</f>
        <v>0</v>
      </c>
    </row>
    <row r="7737" spans="1:18" x14ac:dyDescent="0.3">
      <c r="A7737" t="s">
        <v>1057</v>
      </c>
      <c r="B7737" s="1">
        <v>38971</v>
      </c>
      <c r="C7737" t="s">
        <v>1066</v>
      </c>
      <c r="D7737" t="s">
        <v>1069</v>
      </c>
      <c r="E7737" t="s">
        <v>1070</v>
      </c>
      <c r="G7737" s="6" t="s">
        <v>88</v>
      </c>
      <c r="H7737" t="s">
        <v>116</v>
      </c>
      <c r="I7737" t="s">
        <v>21</v>
      </c>
      <c r="J7737" t="s">
        <v>73</v>
      </c>
      <c r="K7737">
        <v>28.3</v>
      </c>
      <c r="L7737">
        <v>5.5</v>
      </c>
      <c r="M7737" t="s">
        <v>1071</v>
      </c>
      <c r="N7737">
        <v>5.5</v>
      </c>
      <c r="P7737" cm="1">
        <f t="array" ref="P7737">IF(Q7737&gt;0,INDEX(Q7737:Q19871,MATCH(TRUE,INDEX(Q7737:Q19871="",,),0)-1),"")</f>
        <v>4</v>
      </c>
      <c r="Q7737">
        <f t="shared" si="177"/>
        <v>3</v>
      </c>
      <c r="R7737">
        <f>IF(P7737="","",0)</f>
        <v>0</v>
      </c>
    </row>
    <row r="7738" spans="1:18" x14ac:dyDescent="0.3">
      <c r="A7738" t="s">
        <v>1057</v>
      </c>
      <c r="B7738" s="1">
        <v>38971</v>
      </c>
      <c r="C7738" t="s">
        <v>1066</v>
      </c>
      <c r="D7738" t="s">
        <v>1069</v>
      </c>
      <c r="E7738" t="s">
        <v>1070</v>
      </c>
      <c r="G7738" s="6" t="s">
        <v>88</v>
      </c>
      <c r="H7738" t="s">
        <v>67</v>
      </c>
      <c r="I7738" t="s">
        <v>21</v>
      </c>
      <c r="J7738" t="s">
        <v>73</v>
      </c>
      <c r="K7738">
        <v>55</v>
      </c>
      <c r="L7738">
        <v>12.9</v>
      </c>
      <c r="M7738" t="s">
        <v>1071</v>
      </c>
      <c r="N7738">
        <v>12.9</v>
      </c>
      <c r="P7738" cm="1">
        <f t="array" ref="P7738">IF(Q7738&gt;0,INDEX(Q7738:Q19872,MATCH(TRUE,INDEX(Q7738:Q19872="",,),0)-1),"")</f>
        <v>4</v>
      </c>
      <c r="Q7738">
        <f t="shared" si="177"/>
        <v>3</v>
      </c>
      <c r="R7738">
        <f>IF(P7738="","",0)</f>
        <v>0</v>
      </c>
    </row>
    <row r="7739" spans="1:18" x14ac:dyDescent="0.3">
      <c r="A7739" t="s">
        <v>1057</v>
      </c>
      <c r="B7739" s="1">
        <v>38971</v>
      </c>
      <c r="C7739" t="s">
        <v>1066</v>
      </c>
      <c r="D7739" t="s">
        <v>1069</v>
      </c>
      <c r="E7739" t="s">
        <v>1070</v>
      </c>
      <c r="G7739" s="6" t="s">
        <v>88</v>
      </c>
      <c r="H7739" t="s">
        <v>200</v>
      </c>
      <c r="I7739" t="s">
        <v>21</v>
      </c>
      <c r="J7739" t="s">
        <v>73</v>
      </c>
      <c r="K7739">
        <v>2</v>
      </c>
      <c r="L7739">
        <v>11.4</v>
      </c>
      <c r="M7739" t="s">
        <v>1071</v>
      </c>
      <c r="N7739">
        <v>11.4</v>
      </c>
      <c r="P7739" cm="1">
        <f t="array" ref="P7739">IF(Q7739&gt;0,INDEX(Q7739:Q19873,MATCH(TRUE,INDEX(Q7739:Q19873="",,),0)-1),"")</f>
        <v>4</v>
      </c>
      <c r="Q7739">
        <f t="shared" si="177"/>
        <v>3</v>
      </c>
      <c r="R7739">
        <f>IF(P7739="","",0)</f>
        <v>0</v>
      </c>
    </row>
    <row r="7740" spans="1:18" x14ac:dyDescent="0.3">
      <c r="A7740" t="s">
        <v>1057</v>
      </c>
      <c r="B7740" s="1">
        <v>38971</v>
      </c>
      <c r="C7740" t="s">
        <v>1066</v>
      </c>
      <c r="D7740" t="s">
        <v>1069</v>
      </c>
      <c r="E7740" t="s">
        <v>1070</v>
      </c>
      <c r="G7740" t="s">
        <v>19</v>
      </c>
      <c r="H7740" t="s">
        <v>41</v>
      </c>
      <c r="I7740" t="s">
        <v>21</v>
      </c>
      <c r="J7740" t="s">
        <v>73</v>
      </c>
      <c r="K7740">
        <v>969</v>
      </c>
      <c r="L7740">
        <v>61.25</v>
      </c>
      <c r="M7740" t="s">
        <v>651</v>
      </c>
      <c r="N7740">
        <v>61.25</v>
      </c>
      <c r="P7740" cm="1">
        <f t="array" ref="P7740">IF(Q7740&gt;0,INDEX(Q7740:Q19874,MATCH(TRUE,INDEX(Q7740:Q19874="",,),0)-1),"")</f>
        <v>4</v>
      </c>
      <c r="Q7740">
        <f t="shared" si="177"/>
        <v>4</v>
      </c>
      <c r="R7740">
        <f>IF(P7740="","",0)</f>
        <v>0</v>
      </c>
    </row>
    <row r="7741" spans="1:18" x14ac:dyDescent="0.3">
      <c r="A7741" t="s">
        <v>1057</v>
      </c>
      <c r="B7741" s="1">
        <v>38971</v>
      </c>
      <c r="C7741" t="s">
        <v>1066</v>
      </c>
      <c r="D7741" t="s">
        <v>1069</v>
      </c>
      <c r="E7741" t="s">
        <v>1070</v>
      </c>
      <c r="G7741" t="s">
        <v>19</v>
      </c>
      <c r="H7741" t="s">
        <v>87</v>
      </c>
      <c r="I7741" t="s">
        <v>21</v>
      </c>
      <c r="J7741" t="s">
        <v>73</v>
      </c>
      <c r="K7741">
        <v>262</v>
      </c>
      <c r="L7741">
        <v>18.3</v>
      </c>
      <c r="M7741" t="s">
        <v>651</v>
      </c>
      <c r="N7741">
        <v>23.15</v>
      </c>
      <c r="P7741" cm="1">
        <f t="array" ref="P7741">IF(Q7741&gt;0,INDEX(Q7741:Q19875,MATCH(TRUE,INDEX(Q7741:Q19875="",,),0)-1),"")</f>
        <v>4</v>
      </c>
      <c r="Q7741">
        <f t="shared" si="177"/>
        <v>4</v>
      </c>
      <c r="R7741">
        <f>IF(P7741="","",0)</f>
        <v>0</v>
      </c>
    </row>
    <row r="7742" spans="1:18" x14ac:dyDescent="0.3">
      <c r="A7742" t="s">
        <v>1057</v>
      </c>
      <c r="B7742" s="1">
        <v>38971</v>
      </c>
      <c r="C7742" t="s">
        <v>1066</v>
      </c>
      <c r="D7742" t="s">
        <v>1069</v>
      </c>
      <c r="E7742" t="s">
        <v>1070</v>
      </c>
      <c r="G7742" s="6" t="s">
        <v>88</v>
      </c>
      <c r="H7742" t="s">
        <v>85</v>
      </c>
      <c r="I7742" t="s">
        <v>45</v>
      </c>
      <c r="J7742" t="s">
        <v>93</v>
      </c>
      <c r="K7742">
        <v>1.8</v>
      </c>
      <c r="L7742">
        <v>103</v>
      </c>
      <c r="M7742" t="s">
        <v>651</v>
      </c>
      <c r="N7742">
        <v>103</v>
      </c>
      <c r="P7742" cm="1">
        <f t="array" ref="P7742">IF(Q7742&gt;0,INDEX(Q7742:Q19876,MATCH(TRUE,INDEX(Q7742:Q19876="",,),0)-1),"")</f>
        <v>4</v>
      </c>
      <c r="Q7742">
        <f t="shared" si="177"/>
        <v>4</v>
      </c>
      <c r="R7742">
        <f>IF(P7742="","",0)</f>
        <v>0</v>
      </c>
    </row>
    <row r="7743" spans="1:18" x14ac:dyDescent="0.3">
      <c r="A7743" t="s">
        <v>1057</v>
      </c>
      <c r="B7743" s="1">
        <v>38971</v>
      </c>
      <c r="C7743" t="s">
        <v>1066</v>
      </c>
      <c r="D7743" t="s">
        <v>1069</v>
      </c>
      <c r="E7743" t="s">
        <v>1070</v>
      </c>
      <c r="G7743" s="6" t="s">
        <v>88</v>
      </c>
      <c r="H7743" t="s">
        <v>116</v>
      </c>
      <c r="I7743" t="s">
        <v>45</v>
      </c>
      <c r="J7743" t="s">
        <v>93</v>
      </c>
      <c r="K7743">
        <v>1.7</v>
      </c>
      <c r="L7743">
        <v>15</v>
      </c>
      <c r="M7743" t="s">
        <v>651</v>
      </c>
      <c r="N7743">
        <v>15</v>
      </c>
      <c r="P7743" cm="1">
        <f t="array" ref="P7743">IF(Q7743&gt;0,INDEX(Q7743:Q19877,MATCH(TRUE,INDEX(Q7743:Q19877="",,),0)-1),"")</f>
        <v>4</v>
      </c>
      <c r="Q7743">
        <f t="shared" si="177"/>
        <v>4</v>
      </c>
      <c r="R7743">
        <f>IF(P7743="","",0)</f>
        <v>0</v>
      </c>
    </row>
    <row r="7744" spans="1:18" x14ac:dyDescent="0.3">
      <c r="A7744" t="s">
        <v>1057</v>
      </c>
      <c r="B7744" s="1">
        <v>38971</v>
      </c>
      <c r="C7744" t="s">
        <v>1066</v>
      </c>
      <c r="D7744" t="s">
        <v>1069</v>
      </c>
      <c r="E7744" t="s">
        <v>1070</v>
      </c>
      <c r="G7744" s="6" t="s">
        <v>88</v>
      </c>
      <c r="H7744" t="s">
        <v>67</v>
      </c>
      <c r="I7744" t="s">
        <v>45</v>
      </c>
      <c r="J7744" t="s">
        <v>93</v>
      </c>
      <c r="K7744">
        <v>2.7</v>
      </c>
      <c r="L7744">
        <v>76</v>
      </c>
      <c r="M7744" t="s">
        <v>651</v>
      </c>
      <c r="N7744">
        <v>76</v>
      </c>
      <c r="P7744" cm="1">
        <f t="array" ref="P7744">IF(Q7744&gt;0,INDEX(Q7744:Q19878,MATCH(TRUE,INDEX(Q7744:Q19878="",,),0)-1),"")</f>
        <v>4</v>
      </c>
      <c r="Q7744">
        <f t="shared" si="177"/>
        <v>4</v>
      </c>
      <c r="R7744">
        <f>IF(P7744="","",0)</f>
        <v>0</v>
      </c>
    </row>
    <row r="7745" spans="1:18" x14ac:dyDescent="0.3">
      <c r="A7745" t="s">
        <v>1057</v>
      </c>
      <c r="B7745" s="1">
        <v>38971</v>
      </c>
      <c r="C7745" t="s">
        <v>1066</v>
      </c>
      <c r="D7745" t="s">
        <v>1069</v>
      </c>
      <c r="E7745" t="s">
        <v>1070</v>
      </c>
      <c r="G7745" s="6" t="s">
        <v>88</v>
      </c>
      <c r="H7745" t="s">
        <v>41</v>
      </c>
      <c r="I7745" t="s">
        <v>45</v>
      </c>
      <c r="J7745" t="s">
        <v>93</v>
      </c>
      <c r="K7745">
        <v>21.4</v>
      </c>
      <c r="L7745">
        <v>182</v>
      </c>
      <c r="M7745" t="s">
        <v>651</v>
      </c>
      <c r="N7745">
        <v>182</v>
      </c>
      <c r="P7745" cm="1">
        <f t="array" ref="P7745">IF(Q7745&gt;0,INDEX(Q7745:Q19879,MATCH(TRUE,INDEX(Q7745:Q19879="",,),0)-1),"")</f>
        <v>4</v>
      </c>
      <c r="Q7745">
        <f t="shared" si="177"/>
        <v>4</v>
      </c>
      <c r="R7745">
        <f>IF(P7745="","",0)</f>
        <v>0</v>
      </c>
    </row>
    <row r="7746" spans="1:18" x14ac:dyDescent="0.3">
      <c r="A7746" t="s">
        <v>1057</v>
      </c>
      <c r="B7746" s="1">
        <v>38971</v>
      </c>
      <c r="C7746" t="s">
        <v>1066</v>
      </c>
      <c r="D7746" t="s">
        <v>1069</v>
      </c>
      <c r="E7746" t="s">
        <v>1070</v>
      </c>
      <c r="G7746" s="6" t="s">
        <v>88</v>
      </c>
      <c r="H7746" t="s">
        <v>87</v>
      </c>
      <c r="I7746" t="s">
        <v>45</v>
      </c>
      <c r="J7746" t="s">
        <v>93</v>
      </c>
      <c r="K7746">
        <v>25.8</v>
      </c>
      <c r="L7746">
        <v>76</v>
      </c>
      <c r="M7746" t="s">
        <v>651</v>
      </c>
      <c r="N7746">
        <v>76</v>
      </c>
      <c r="P7746" cm="1">
        <f t="array" ref="P7746">IF(Q7746&gt;0,INDEX(Q7746:Q19880,MATCH(TRUE,INDEX(Q7746:Q19880="",,),0)-1),"")</f>
        <v>4</v>
      </c>
      <c r="Q7746">
        <f t="shared" si="177"/>
        <v>4</v>
      </c>
      <c r="R7746">
        <f>IF(P7746="","",0)</f>
        <v>0</v>
      </c>
    </row>
    <row r="7747" spans="1:18" x14ac:dyDescent="0.3">
      <c r="A7747" t="s">
        <v>1057</v>
      </c>
      <c r="B7747" s="1">
        <v>38971</v>
      </c>
      <c r="C7747" t="s">
        <v>1066</v>
      </c>
      <c r="D7747" t="s">
        <v>1069</v>
      </c>
      <c r="E7747" t="s">
        <v>1070</v>
      </c>
      <c r="G7747" s="6" t="s">
        <v>88</v>
      </c>
      <c r="H7747" t="s">
        <v>85</v>
      </c>
      <c r="I7747" t="s">
        <v>21</v>
      </c>
      <c r="J7747" t="s">
        <v>73</v>
      </c>
      <c r="K7747">
        <v>71</v>
      </c>
      <c r="L7747">
        <v>14.85</v>
      </c>
      <c r="M7747" t="s">
        <v>651</v>
      </c>
      <c r="N7747">
        <v>14.85</v>
      </c>
      <c r="P7747" cm="1">
        <f t="array" ref="P7747">IF(Q7747&gt;0,INDEX(Q7747:Q19881,MATCH(TRUE,INDEX(Q7747:Q19881="",,),0)-1),"")</f>
        <v>4</v>
      </c>
      <c r="Q7747">
        <f t="shared" si="177"/>
        <v>4</v>
      </c>
      <c r="R7747">
        <f>IF(P7747="","",0)</f>
        <v>0</v>
      </c>
    </row>
    <row r="7748" spans="1:18" x14ac:dyDescent="0.3">
      <c r="A7748" t="s">
        <v>1057</v>
      </c>
      <c r="B7748" s="1">
        <v>38971</v>
      </c>
      <c r="C7748" t="s">
        <v>1066</v>
      </c>
      <c r="D7748" t="s">
        <v>1069</v>
      </c>
      <c r="E7748" t="s">
        <v>1070</v>
      </c>
      <c r="G7748" s="6" t="s">
        <v>88</v>
      </c>
      <c r="H7748" t="s">
        <v>116</v>
      </c>
      <c r="I7748" t="s">
        <v>21</v>
      </c>
      <c r="J7748" t="s">
        <v>73</v>
      </c>
      <c r="K7748">
        <v>28.3</v>
      </c>
      <c r="L7748">
        <v>5.5</v>
      </c>
      <c r="M7748" t="s">
        <v>651</v>
      </c>
      <c r="N7748">
        <v>5.5</v>
      </c>
      <c r="P7748" cm="1">
        <f t="array" ref="P7748">IF(Q7748&gt;0,INDEX(Q7748:Q19882,MATCH(TRUE,INDEX(Q7748:Q19882="",,),0)-1),"")</f>
        <v>4</v>
      </c>
      <c r="Q7748">
        <f t="shared" si="177"/>
        <v>4</v>
      </c>
      <c r="R7748">
        <f>IF(P7748="","",0)</f>
        <v>0</v>
      </c>
    </row>
    <row r="7749" spans="1:18" x14ac:dyDescent="0.3">
      <c r="A7749" t="s">
        <v>1057</v>
      </c>
      <c r="B7749" s="1">
        <v>38971</v>
      </c>
      <c r="C7749" t="s">
        <v>1066</v>
      </c>
      <c r="D7749" t="s">
        <v>1069</v>
      </c>
      <c r="E7749" t="s">
        <v>1070</v>
      </c>
      <c r="G7749" s="6" t="s">
        <v>88</v>
      </c>
      <c r="H7749" t="s">
        <v>67</v>
      </c>
      <c r="I7749" t="s">
        <v>21</v>
      </c>
      <c r="J7749" t="s">
        <v>73</v>
      </c>
      <c r="K7749">
        <v>55</v>
      </c>
      <c r="L7749">
        <v>12.9</v>
      </c>
      <c r="M7749" t="s">
        <v>651</v>
      </c>
      <c r="N7749">
        <v>12.9</v>
      </c>
      <c r="P7749" cm="1">
        <f t="array" ref="P7749">IF(Q7749&gt;0,INDEX(Q7749:Q19883,MATCH(TRUE,INDEX(Q7749:Q19883="",,),0)-1),"")</f>
        <v>4</v>
      </c>
      <c r="Q7749">
        <f t="shared" si="177"/>
        <v>4</v>
      </c>
      <c r="R7749">
        <f>IF(P7749="","",0)</f>
        <v>0</v>
      </c>
    </row>
    <row r="7750" spans="1:18" x14ac:dyDescent="0.3">
      <c r="A7750" t="s">
        <v>1057</v>
      </c>
      <c r="B7750" s="1">
        <v>38971</v>
      </c>
      <c r="C7750" t="s">
        <v>1066</v>
      </c>
      <c r="D7750" t="s">
        <v>1069</v>
      </c>
      <c r="E7750" t="s">
        <v>1070</v>
      </c>
      <c r="G7750" s="6" t="s">
        <v>88</v>
      </c>
      <c r="H7750" t="s">
        <v>200</v>
      </c>
      <c r="I7750" t="s">
        <v>21</v>
      </c>
      <c r="J7750" t="s">
        <v>73</v>
      </c>
      <c r="K7750">
        <v>2</v>
      </c>
      <c r="L7750">
        <v>11.4</v>
      </c>
      <c r="M7750" t="s">
        <v>651</v>
      </c>
      <c r="N7750">
        <v>11.4</v>
      </c>
      <c r="P7750" cm="1">
        <f t="array" ref="P7750">IF(Q7750&gt;0,INDEX(Q7750:Q19884,MATCH(TRUE,INDEX(Q7750:Q19884="",,),0)-1),"")</f>
        <v>4</v>
      </c>
      <c r="Q7750">
        <f t="shared" si="177"/>
        <v>4</v>
      </c>
      <c r="R7750">
        <f>IF(P7750="","",0)</f>
        <v>0</v>
      </c>
    </row>
    <row r="7751" spans="1:18" x14ac:dyDescent="0.3">
      <c r="P7751" t="str" cm="1">
        <f t="array" ref="P7751">IF(Q7751&gt;0,INDEX(Q7751:Q19885,MATCH(TRUE,INDEX(Q7751:Q19885="",,),0)-1),"")</f>
        <v/>
      </c>
      <c r="R7751" t="str">
        <f>IF(P7751="","",0)</f>
        <v/>
      </c>
    </row>
    <row r="7752" spans="1:18" x14ac:dyDescent="0.3">
      <c r="A7752" s="3" t="s">
        <v>1057</v>
      </c>
      <c r="B7752" s="4">
        <v>38971</v>
      </c>
      <c r="C7752" s="3" t="s">
        <v>1066</v>
      </c>
      <c r="D7752" s="3" t="s">
        <v>1072</v>
      </c>
      <c r="E7752" s="3" t="s">
        <v>1073</v>
      </c>
      <c r="F7752" s="3" t="s">
        <v>91</v>
      </c>
      <c r="G7752" s="3" t="s">
        <v>19</v>
      </c>
      <c r="H7752" s="3" t="s">
        <v>41</v>
      </c>
      <c r="I7752" s="3" t="s">
        <v>21</v>
      </c>
      <c r="J7752" s="3" t="s">
        <v>73</v>
      </c>
      <c r="K7752" s="3">
        <v>206</v>
      </c>
      <c r="L7752" s="3">
        <v>64.2</v>
      </c>
      <c r="M7752" s="3" t="s">
        <v>94</v>
      </c>
      <c r="N7752" s="3"/>
      <c r="O7752" s="3"/>
      <c r="P7752" s="3" t="str" cm="1">
        <f t="array" ref="P7752">IF(Q7752&gt;0,INDEX(Q7752:Q19886,MATCH(TRUE,INDEX(Q7752:Q19886="",,),0)-1),"")</f>
        <v/>
      </c>
      <c r="Q7752" s="3"/>
      <c r="R7752">
        <v>0</v>
      </c>
    </row>
    <row r="7753" spans="1:18" x14ac:dyDescent="0.3">
      <c r="A7753" t="s">
        <v>1057</v>
      </c>
      <c r="B7753" s="1">
        <v>38971</v>
      </c>
      <c r="C7753" t="s">
        <v>1066</v>
      </c>
      <c r="D7753" t="s">
        <v>1072</v>
      </c>
      <c r="E7753" t="s">
        <v>1073</v>
      </c>
      <c r="F7753" t="s">
        <v>91</v>
      </c>
      <c r="G7753" s="6" t="s">
        <v>88</v>
      </c>
      <c r="H7753" t="s">
        <v>41</v>
      </c>
      <c r="I7753" t="s">
        <v>45</v>
      </c>
      <c r="J7753" t="s">
        <v>93</v>
      </c>
      <c r="K7753">
        <v>0.7</v>
      </c>
      <c r="L7753">
        <v>186</v>
      </c>
      <c r="M7753" t="s">
        <v>94</v>
      </c>
      <c r="P7753" t="str" cm="1">
        <f t="array" ref="P7753">IF(Q7753&gt;0,INDEX(Q7753:Q19887,MATCH(TRUE,INDEX(Q7753:Q19887="",,),0)-1),"")</f>
        <v/>
      </c>
      <c r="R7753">
        <v>0</v>
      </c>
    </row>
    <row r="7754" spans="1:18" x14ac:dyDescent="0.3">
      <c r="A7754" t="s">
        <v>1057</v>
      </c>
      <c r="B7754" s="1">
        <v>38971</v>
      </c>
      <c r="C7754" t="s">
        <v>1066</v>
      </c>
      <c r="D7754" t="s">
        <v>1072</v>
      </c>
      <c r="E7754" t="s">
        <v>1073</v>
      </c>
      <c r="F7754" t="s">
        <v>91</v>
      </c>
      <c r="G7754" s="6" t="s">
        <v>88</v>
      </c>
      <c r="H7754" t="s">
        <v>36</v>
      </c>
      <c r="I7754" t="s">
        <v>21</v>
      </c>
      <c r="J7754" t="s">
        <v>73</v>
      </c>
      <c r="K7754">
        <v>10</v>
      </c>
      <c r="L7754">
        <v>22.35</v>
      </c>
      <c r="M7754" t="s">
        <v>94</v>
      </c>
      <c r="P7754" t="str" cm="1">
        <f t="array" ref="P7754">IF(Q7754&gt;0,INDEX(Q7754:Q19888,MATCH(TRUE,INDEX(Q7754:Q19888="",,),0)-1),"")</f>
        <v/>
      </c>
      <c r="R7754">
        <v>0</v>
      </c>
    </row>
    <row r="7755" spans="1:18" x14ac:dyDescent="0.3">
      <c r="P7755" t="str" cm="1">
        <f t="array" ref="P7755">IF(Q7755&gt;0,INDEX(Q7755:Q19889,MATCH(TRUE,INDEX(Q7755:Q19889="",,),0)-1),"")</f>
        <v/>
      </c>
      <c r="R7755" t="str">
        <f>IF(P7755="","",0)</f>
        <v/>
      </c>
    </row>
    <row r="7756" spans="1:18" x14ac:dyDescent="0.3">
      <c r="A7756" t="s">
        <v>1057</v>
      </c>
      <c r="B7756" s="1">
        <v>38950</v>
      </c>
      <c r="C7756" t="s">
        <v>742</v>
      </c>
      <c r="D7756" t="s">
        <v>1074</v>
      </c>
      <c r="E7756" t="s">
        <v>1075</v>
      </c>
      <c r="G7756" t="s">
        <v>19</v>
      </c>
      <c r="H7756" t="s">
        <v>36</v>
      </c>
      <c r="I7756" t="s">
        <v>21</v>
      </c>
      <c r="J7756" t="s">
        <v>73</v>
      </c>
      <c r="K7756">
        <v>58.7</v>
      </c>
      <c r="L7756">
        <v>23.45</v>
      </c>
      <c r="M7756" t="s">
        <v>1076</v>
      </c>
      <c r="N7756">
        <v>24</v>
      </c>
      <c r="O7756" t="s">
        <v>24</v>
      </c>
      <c r="P7756" cm="1">
        <f t="array" ref="P7756">IF(Q7756&gt;0,INDEX(Q7756:Q19890,MATCH(TRUE,INDEX(Q7756:Q19890="",,),0)-1),"")</f>
        <v>2</v>
      </c>
      <c r="Q7756">
        <f>INT((ROW()-7756)/9)+1</f>
        <v>1</v>
      </c>
      <c r="R7756">
        <f>IF(P7756="","",0)</f>
        <v>0</v>
      </c>
    </row>
    <row r="7757" spans="1:18" x14ac:dyDescent="0.3">
      <c r="A7757" t="s">
        <v>1057</v>
      </c>
      <c r="B7757" s="1">
        <v>38950</v>
      </c>
      <c r="C7757" t="s">
        <v>742</v>
      </c>
      <c r="D7757" t="s">
        <v>1074</v>
      </c>
      <c r="E7757" t="s">
        <v>1075</v>
      </c>
      <c r="G7757" t="s">
        <v>19</v>
      </c>
      <c r="H7757" t="s">
        <v>67</v>
      </c>
      <c r="I7757" t="s">
        <v>21</v>
      </c>
      <c r="J7757" t="s">
        <v>73</v>
      </c>
      <c r="K7757">
        <v>95.6</v>
      </c>
      <c r="L7757">
        <v>15.55</v>
      </c>
      <c r="M7757" t="s">
        <v>1076</v>
      </c>
      <c r="N7757">
        <v>17</v>
      </c>
      <c r="O7757" t="s">
        <v>24</v>
      </c>
      <c r="P7757" cm="1">
        <f t="array" ref="P7757">IF(Q7757&gt;0,INDEX(Q7757:Q19891,MATCH(TRUE,INDEX(Q7757:Q19891="",,),0)-1),"")</f>
        <v>2</v>
      </c>
      <c r="Q7757">
        <f t="shared" ref="Q7757:Q7773" si="178">INT((ROW()-7756)/9)+1</f>
        <v>1</v>
      </c>
      <c r="R7757">
        <f>IF(P7757="","",0)</f>
        <v>0</v>
      </c>
    </row>
    <row r="7758" spans="1:18" x14ac:dyDescent="0.3">
      <c r="A7758" t="s">
        <v>1057</v>
      </c>
      <c r="B7758" s="1">
        <v>38950</v>
      </c>
      <c r="C7758" t="s">
        <v>742</v>
      </c>
      <c r="D7758" t="s">
        <v>1074</v>
      </c>
      <c r="E7758" t="s">
        <v>1075</v>
      </c>
      <c r="G7758" t="s">
        <v>19</v>
      </c>
      <c r="H7758" t="s">
        <v>41</v>
      </c>
      <c r="I7758" t="s">
        <v>21</v>
      </c>
      <c r="J7758" t="s">
        <v>73</v>
      </c>
      <c r="K7758">
        <v>134</v>
      </c>
      <c r="L7758">
        <v>67.45</v>
      </c>
      <c r="M7758" t="s">
        <v>1076</v>
      </c>
      <c r="N7758">
        <v>69</v>
      </c>
      <c r="O7758" t="s">
        <v>24</v>
      </c>
      <c r="P7758" cm="1">
        <f t="array" ref="P7758">IF(Q7758&gt;0,INDEX(Q7758:Q19892,MATCH(TRUE,INDEX(Q7758:Q19892="",,),0)-1),"")</f>
        <v>2</v>
      </c>
      <c r="Q7758">
        <f t="shared" si="178"/>
        <v>1</v>
      </c>
      <c r="R7758">
        <f>IF(P7758="","",0)</f>
        <v>0</v>
      </c>
    </row>
    <row r="7759" spans="1:18" x14ac:dyDescent="0.3">
      <c r="A7759" t="s">
        <v>1057</v>
      </c>
      <c r="B7759" s="1">
        <v>38950</v>
      </c>
      <c r="C7759" t="s">
        <v>742</v>
      </c>
      <c r="D7759" t="s">
        <v>1074</v>
      </c>
      <c r="E7759" t="s">
        <v>1075</v>
      </c>
      <c r="G7759" s="6" t="s">
        <v>88</v>
      </c>
      <c r="H7759" t="s">
        <v>36</v>
      </c>
      <c r="I7759" t="s">
        <v>45</v>
      </c>
      <c r="J7759" t="s">
        <v>93</v>
      </c>
      <c r="K7759">
        <v>1.5</v>
      </c>
      <c r="L7759">
        <v>90</v>
      </c>
      <c r="M7759" t="s">
        <v>1076</v>
      </c>
      <c r="N7759">
        <v>90</v>
      </c>
      <c r="O7759" t="s">
        <v>24</v>
      </c>
      <c r="P7759" cm="1">
        <f t="array" ref="P7759">IF(Q7759&gt;0,INDEX(Q7759:Q19893,MATCH(TRUE,INDEX(Q7759:Q19893="",,),0)-1),"")</f>
        <v>2</v>
      </c>
      <c r="Q7759">
        <f t="shared" si="178"/>
        <v>1</v>
      </c>
      <c r="R7759">
        <f>IF(P7759="","",0)</f>
        <v>0</v>
      </c>
    </row>
    <row r="7760" spans="1:18" x14ac:dyDescent="0.3">
      <c r="A7760" t="s">
        <v>1057</v>
      </c>
      <c r="B7760" s="1">
        <v>38950</v>
      </c>
      <c r="C7760" t="s">
        <v>742</v>
      </c>
      <c r="D7760" t="s">
        <v>1074</v>
      </c>
      <c r="E7760" t="s">
        <v>1075</v>
      </c>
      <c r="G7760" s="6" t="s">
        <v>88</v>
      </c>
      <c r="H7760" t="s">
        <v>67</v>
      </c>
      <c r="I7760" t="s">
        <v>45</v>
      </c>
      <c r="J7760" t="s">
        <v>93</v>
      </c>
      <c r="K7760">
        <v>1.4</v>
      </c>
      <c r="L7760">
        <v>95</v>
      </c>
      <c r="M7760" t="s">
        <v>1076</v>
      </c>
      <c r="N7760">
        <v>95</v>
      </c>
      <c r="O7760" t="s">
        <v>24</v>
      </c>
      <c r="P7760" cm="1">
        <f t="array" ref="P7760">IF(Q7760&gt;0,INDEX(Q7760:Q19894,MATCH(TRUE,INDEX(Q7760:Q19894="",,),0)-1),"")</f>
        <v>2</v>
      </c>
      <c r="Q7760">
        <f t="shared" si="178"/>
        <v>1</v>
      </c>
      <c r="R7760">
        <f>IF(P7760="","",0)</f>
        <v>0</v>
      </c>
    </row>
    <row r="7761" spans="1:18" x14ac:dyDescent="0.3">
      <c r="A7761" t="s">
        <v>1057</v>
      </c>
      <c r="B7761" s="1">
        <v>38950</v>
      </c>
      <c r="C7761" t="s">
        <v>742</v>
      </c>
      <c r="D7761" t="s">
        <v>1074</v>
      </c>
      <c r="E7761" t="s">
        <v>1075</v>
      </c>
      <c r="G7761" s="6" t="s">
        <v>88</v>
      </c>
      <c r="H7761" t="s">
        <v>41</v>
      </c>
      <c r="I7761" t="s">
        <v>45</v>
      </c>
      <c r="J7761" t="s">
        <v>93</v>
      </c>
      <c r="K7761">
        <v>7.9</v>
      </c>
      <c r="L7761">
        <v>131</v>
      </c>
      <c r="M7761" t="s">
        <v>1076</v>
      </c>
      <c r="N7761">
        <v>131</v>
      </c>
      <c r="O7761" t="s">
        <v>24</v>
      </c>
      <c r="P7761" cm="1">
        <f t="array" ref="P7761">IF(Q7761&gt;0,INDEX(Q7761:Q19895,MATCH(TRUE,INDEX(Q7761:Q19895="",,),0)-1),"")</f>
        <v>2</v>
      </c>
      <c r="Q7761">
        <f t="shared" si="178"/>
        <v>1</v>
      </c>
      <c r="R7761">
        <f>IF(P7761="","",0)</f>
        <v>0</v>
      </c>
    </row>
    <row r="7762" spans="1:18" x14ac:dyDescent="0.3">
      <c r="A7762" t="s">
        <v>1057</v>
      </c>
      <c r="B7762" s="1">
        <v>38950</v>
      </c>
      <c r="C7762" t="s">
        <v>742</v>
      </c>
      <c r="D7762" t="s">
        <v>1074</v>
      </c>
      <c r="E7762" t="s">
        <v>1075</v>
      </c>
      <c r="G7762" s="6" t="s">
        <v>88</v>
      </c>
      <c r="H7762" t="s">
        <v>85</v>
      </c>
      <c r="I7762" t="s">
        <v>21</v>
      </c>
      <c r="J7762" t="s">
        <v>73</v>
      </c>
      <c r="K7762">
        <v>37.299999999999997</v>
      </c>
      <c r="L7762">
        <v>16.5</v>
      </c>
      <c r="M7762" t="s">
        <v>1076</v>
      </c>
      <c r="N7762">
        <v>16.5</v>
      </c>
      <c r="O7762" t="s">
        <v>24</v>
      </c>
      <c r="P7762" cm="1">
        <f t="array" ref="P7762">IF(Q7762&gt;0,INDEX(Q7762:Q19896,MATCH(TRUE,INDEX(Q7762:Q19896="",,),0)-1),"")</f>
        <v>2</v>
      </c>
      <c r="Q7762">
        <f t="shared" si="178"/>
        <v>1</v>
      </c>
      <c r="R7762">
        <f>IF(P7762="","",0)</f>
        <v>0</v>
      </c>
    </row>
    <row r="7763" spans="1:18" x14ac:dyDescent="0.3">
      <c r="A7763" t="s">
        <v>1057</v>
      </c>
      <c r="B7763" s="1">
        <v>38950</v>
      </c>
      <c r="C7763" t="s">
        <v>742</v>
      </c>
      <c r="D7763" t="s">
        <v>1074</v>
      </c>
      <c r="E7763" t="s">
        <v>1075</v>
      </c>
      <c r="G7763" s="6" t="s">
        <v>88</v>
      </c>
      <c r="H7763" t="s">
        <v>116</v>
      </c>
      <c r="I7763" t="s">
        <v>21</v>
      </c>
      <c r="J7763" t="s">
        <v>73</v>
      </c>
      <c r="K7763">
        <v>2.7</v>
      </c>
      <c r="L7763">
        <v>7.9</v>
      </c>
      <c r="M7763" t="s">
        <v>1076</v>
      </c>
      <c r="N7763">
        <v>7.9</v>
      </c>
      <c r="O7763" t="s">
        <v>24</v>
      </c>
      <c r="P7763" cm="1">
        <f t="array" ref="P7763">IF(Q7763&gt;0,INDEX(Q7763:Q19897,MATCH(TRUE,INDEX(Q7763:Q19897="",,),0)-1),"")</f>
        <v>2</v>
      </c>
      <c r="Q7763">
        <f t="shared" si="178"/>
        <v>1</v>
      </c>
      <c r="R7763">
        <f>IF(P7763="","",0)</f>
        <v>0</v>
      </c>
    </row>
    <row r="7764" spans="1:18" x14ac:dyDescent="0.3">
      <c r="A7764" t="s">
        <v>1057</v>
      </c>
      <c r="B7764" s="1">
        <v>38950</v>
      </c>
      <c r="C7764" t="s">
        <v>742</v>
      </c>
      <c r="D7764" t="s">
        <v>1074</v>
      </c>
      <c r="E7764" t="s">
        <v>1075</v>
      </c>
      <c r="G7764" s="6" t="s">
        <v>88</v>
      </c>
      <c r="H7764" t="s">
        <v>95</v>
      </c>
      <c r="I7764" t="s">
        <v>21</v>
      </c>
      <c r="J7764" t="s">
        <v>73</v>
      </c>
      <c r="K7764">
        <v>25.1</v>
      </c>
      <c r="L7764">
        <v>30.1</v>
      </c>
      <c r="M7764" t="s">
        <v>1076</v>
      </c>
      <c r="N7764">
        <v>30.1</v>
      </c>
      <c r="O7764" t="s">
        <v>24</v>
      </c>
      <c r="P7764" cm="1">
        <f t="array" ref="P7764">IF(Q7764&gt;0,INDEX(Q7764:Q19898,MATCH(TRUE,INDEX(Q7764:Q19898="",,),0)-1),"")</f>
        <v>2</v>
      </c>
      <c r="Q7764">
        <f t="shared" si="178"/>
        <v>1</v>
      </c>
      <c r="R7764">
        <f>IF(P7764="","",0)</f>
        <v>0</v>
      </c>
    </row>
    <row r="7765" spans="1:18" x14ac:dyDescent="0.3">
      <c r="A7765" t="s">
        <v>1057</v>
      </c>
      <c r="B7765" s="1">
        <v>38950</v>
      </c>
      <c r="C7765" t="s">
        <v>742</v>
      </c>
      <c r="D7765" t="s">
        <v>1074</v>
      </c>
      <c r="E7765" t="s">
        <v>1075</v>
      </c>
      <c r="G7765" t="s">
        <v>19</v>
      </c>
      <c r="H7765" t="s">
        <v>36</v>
      </c>
      <c r="I7765" t="s">
        <v>21</v>
      </c>
      <c r="J7765" t="s">
        <v>73</v>
      </c>
      <c r="K7765">
        <v>58.7</v>
      </c>
      <c r="L7765">
        <v>23.45</v>
      </c>
      <c r="M7765" t="s">
        <v>657</v>
      </c>
      <c r="N7765">
        <v>23.45</v>
      </c>
      <c r="P7765" cm="1">
        <f t="array" ref="P7765">IF(Q7765&gt;0,INDEX(Q7765:Q19899,MATCH(TRUE,INDEX(Q7765:Q19899="",,),0)-1),"")</f>
        <v>2</v>
      </c>
      <c r="Q7765">
        <f t="shared" si="178"/>
        <v>2</v>
      </c>
      <c r="R7765">
        <f>IF(P7765="","",0)</f>
        <v>0</v>
      </c>
    </row>
    <row r="7766" spans="1:18" x14ac:dyDescent="0.3">
      <c r="A7766" t="s">
        <v>1057</v>
      </c>
      <c r="B7766" s="1">
        <v>38950</v>
      </c>
      <c r="C7766" t="s">
        <v>742</v>
      </c>
      <c r="D7766" t="s">
        <v>1074</v>
      </c>
      <c r="E7766" t="s">
        <v>1075</v>
      </c>
      <c r="G7766" t="s">
        <v>19</v>
      </c>
      <c r="H7766" t="s">
        <v>67</v>
      </c>
      <c r="I7766" t="s">
        <v>21</v>
      </c>
      <c r="J7766" t="s">
        <v>73</v>
      </c>
      <c r="K7766">
        <v>95.6</v>
      </c>
      <c r="L7766">
        <v>15.55</v>
      </c>
      <c r="M7766" t="s">
        <v>657</v>
      </c>
      <c r="N7766">
        <v>15.55</v>
      </c>
      <c r="P7766" cm="1">
        <f t="array" ref="P7766">IF(Q7766&gt;0,INDEX(Q7766:Q19900,MATCH(TRUE,INDEX(Q7766:Q19900="",,),0)-1),"")</f>
        <v>2</v>
      </c>
      <c r="Q7766">
        <f t="shared" si="178"/>
        <v>2</v>
      </c>
      <c r="R7766">
        <f>IF(P7766="","",0)</f>
        <v>0</v>
      </c>
    </row>
    <row r="7767" spans="1:18" x14ac:dyDescent="0.3">
      <c r="A7767" t="s">
        <v>1057</v>
      </c>
      <c r="B7767" s="1">
        <v>38950</v>
      </c>
      <c r="C7767" t="s">
        <v>742</v>
      </c>
      <c r="D7767" t="s">
        <v>1074</v>
      </c>
      <c r="E7767" t="s">
        <v>1075</v>
      </c>
      <c r="G7767" t="s">
        <v>19</v>
      </c>
      <c r="H7767" t="s">
        <v>41</v>
      </c>
      <c r="I7767" t="s">
        <v>21</v>
      </c>
      <c r="J7767" t="s">
        <v>73</v>
      </c>
      <c r="K7767">
        <v>134</v>
      </c>
      <c r="L7767">
        <v>67.45</v>
      </c>
      <c r="M7767" t="s">
        <v>657</v>
      </c>
      <c r="N7767">
        <v>70</v>
      </c>
      <c r="P7767" cm="1">
        <f t="array" ref="P7767">IF(Q7767&gt;0,INDEX(Q7767:Q19901,MATCH(TRUE,INDEX(Q7767:Q19901="",,),0)-1),"")</f>
        <v>2</v>
      </c>
      <c r="Q7767">
        <f t="shared" si="178"/>
        <v>2</v>
      </c>
      <c r="R7767">
        <f>IF(P7767="","",0)</f>
        <v>0</v>
      </c>
    </row>
    <row r="7768" spans="1:18" x14ac:dyDescent="0.3">
      <c r="A7768" t="s">
        <v>1057</v>
      </c>
      <c r="B7768" s="1">
        <v>38950</v>
      </c>
      <c r="C7768" t="s">
        <v>742</v>
      </c>
      <c r="D7768" t="s">
        <v>1074</v>
      </c>
      <c r="E7768" t="s">
        <v>1075</v>
      </c>
      <c r="G7768" s="6" t="s">
        <v>88</v>
      </c>
      <c r="H7768" t="s">
        <v>36</v>
      </c>
      <c r="I7768" t="s">
        <v>45</v>
      </c>
      <c r="J7768" t="s">
        <v>93</v>
      </c>
      <c r="K7768">
        <v>1.5</v>
      </c>
      <c r="L7768">
        <v>90</v>
      </c>
      <c r="M7768" t="s">
        <v>657</v>
      </c>
      <c r="N7768">
        <v>90</v>
      </c>
      <c r="P7768" cm="1">
        <f t="array" ref="P7768">IF(Q7768&gt;0,INDEX(Q7768:Q19902,MATCH(TRUE,INDEX(Q7768:Q19902="",,),0)-1),"")</f>
        <v>2</v>
      </c>
      <c r="Q7768">
        <f t="shared" si="178"/>
        <v>2</v>
      </c>
      <c r="R7768">
        <f>IF(P7768="","",0)</f>
        <v>0</v>
      </c>
    </row>
    <row r="7769" spans="1:18" x14ac:dyDescent="0.3">
      <c r="A7769" t="s">
        <v>1057</v>
      </c>
      <c r="B7769" s="1">
        <v>38950</v>
      </c>
      <c r="C7769" t="s">
        <v>742</v>
      </c>
      <c r="D7769" t="s">
        <v>1074</v>
      </c>
      <c r="E7769" t="s">
        <v>1075</v>
      </c>
      <c r="G7769" s="6" t="s">
        <v>88</v>
      </c>
      <c r="H7769" t="s">
        <v>67</v>
      </c>
      <c r="I7769" t="s">
        <v>45</v>
      </c>
      <c r="J7769" t="s">
        <v>93</v>
      </c>
      <c r="K7769">
        <v>1.4</v>
      </c>
      <c r="L7769">
        <v>95</v>
      </c>
      <c r="M7769" t="s">
        <v>657</v>
      </c>
      <c r="N7769">
        <v>95</v>
      </c>
      <c r="P7769" cm="1">
        <f t="array" ref="P7769">IF(Q7769&gt;0,INDEX(Q7769:Q19903,MATCH(TRUE,INDEX(Q7769:Q19903="",,),0)-1),"")</f>
        <v>2</v>
      </c>
      <c r="Q7769">
        <f t="shared" si="178"/>
        <v>2</v>
      </c>
      <c r="R7769">
        <f>IF(P7769="","",0)</f>
        <v>0</v>
      </c>
    </row>
    <row r="7770" spans="1:18" x14ac:dyDescent="0.3">
      <c r="A7770" t="s">
        <v>1057</v>
      </c>
      <c r="B7770" s="1">
        <v>38950</v>
      </c>
      <c r="C7770" t="s">
        <v>742</v>
      </c>
      <c r="D7770" t="s">
        <v>1074</v>
      </c>
      <c r="E7770" t="s">
        <v>1075</v>
      </c>
      <c r="G7770" s="6" t="s">
        <v>88</v>
      </c>
      <c r="H7770" t="s">
        <v>41</v>
      </c>
      <c r="I7770" t="s">
        <v>45</v>
      </c>
      <c r="J7770" t="s">
        <v>93</v>
      </c>
      <c r="K7770">
        <v>7.9</v>
      </c>
      <c r="L7770">
        <v>131</v>
      </c>
      <c r="M7770" t="s">
        <v>657</v>
      </c>
      <c r="N7770">
        <v>131</v>
      </c>
      <c r="P7770" cm="1">
        <f t="array" ref="P7770">IF(Q7770&gt;0,INDEX(Q7770:Q19904,MATCH(TRUE,INDEX(Q7770:Q19904="",,),0)-1),"")</f>
        <v>2</v>
      </c>
      <c r="Q7770">
        <f t="shared" si="178"/>
        <v>2</v>
      </c>
      <c r="R7770">
        <f>IF(P7770="","",0)</f>
        <v>0</v>
      </c>
    </row>
    <row r="7771" spans="1:18" x14ac:dyDescent="0.3">
      <c r="A7771" t="s">
        <v>1057</v>
      </c>
      <c r="B7771" s="1">
        <v>38950</v>
      </c>
      <c r="C7771" t="s">
        <v>742</v>
      </c>
      <c r="D7771" t="s">
        <v>1074</v>
      </c>
      <c r="E7771" t="s">
        <v>1075</v>
      </c>
      <c r="G7771" s="6" t="s">
        <v>88</v>
      </c>
      <c r="H7771" t="s">
        <v>85</v>
      </c>
      <c r="I7771" t="s">
        <v>21</v>
      </c>
      <c r="J7771" t="s">
        <v>73</v>
      </c>
      <c r="K7771">
        <v>37.299999999999997</v>
      </c>
      <c r="L7771">
        <v>16.5</v>
      </c>
      <c r="M7771" t="s">
        <v>657</v>
      </c>
      <c r="N7771">
        <v>16.5</v>
      </c>
      <c r="P7771" cm="1">
        <f t="array" ref="P7771">IF(Q7771&gt;0,INDEX(Q7771:Q19905,MATCH(TRUE,INDEX(Q7771:Q19905="",,),0)-1),"")</f>
        <v>2</v>
      </c>
      <c r="Q7771">
        <f t="shared" si="178"/>
        <v>2</v>
      </c>
      <c r="R7771">
        <f>IF(P7771="","",0)</f>
        <v>0</v>
      </c>
    </row>
    <row r="7772" spans="1:18" x14ac:dyDescent="0.3">
      <c r="A7772" t="s">
        <v>1057</v>
      </c>
      <c r="B7772" s="1">
        <v>38950</v>
      </c>
      <c r="C7772" t="s">
        <v>742</v>
      </c>
      <c r="D7772" t="s">
        <v>1074</v>
      </c>
      <c r="E7772" t="s">
        <v>1075</v>
      </c>
      <c r="G7772" s="6" t="s">
        <v>88</v>
      </c>
      <c r="H7772" t="s">
        <v>116</v>
      </c>
      <c r="I7772" t="s">
        <v>21</v>
      </c>
      <c r="J7772" t="s">
        <v>73</v>
      </c>
      <c r="K7772">
        <v>2.7</v>
      </c>
      <c r="L7772">
        <v>7.9</v>
      </c>
      <c r="M7772" t="s">
        <v>657</v>
      </c>
      <c r="N7772">
        <v>7.9</v>
      </c>
      <c r="P7772" cm="1">
        <f t="array" ref="P7772">IF(Q7772&gt;0,INDEX(Q7772:Q19906,MATCH(TRUE,INDEX(Q7772:Q19906="",,),0)-1),"")</f>
        <v>2</v>
      </c>
      <c r="Q7772">
        <f t="shared" si="178"/>
        <v>2</v>
      </c>
      <c r="R7772">
        <f>IF(P7772="","",0)</f>
        <v>0</v>
      </c>
    </row>
    <row r="7773" spans="1:18" x14ac:dyDescent="0.3">
      <c r="A7773" t="s">
        <v>1057</v>
      </c>
      <c r="B7773" s="1">
        <v>38950</v>
      </c>
      <c r="C7773" t="s">
        <v>742</v>
      </c>
      <c r="D7773" t="s">
        <v>1074</v>
      </c>
      <c r="E7773" t="s">
        <v>1075</v>
      </c>
      <c r="G7773" s="6" t="s">
        <v>88</v>
      </c>
      <c r="H7773" t="s">
        <v>95</v>
      </c>
      <c r="I7773" t="s">
        <v>21</v>
      </c>
      <c r="J7773" t="s">
        <v>73</v>
      </c>
      <c r="K7773">
        <v>25.1</v>
      </c>
      <c r="L7773">
        <v>30.1</v>
      </c>
      <c r="M7773" t="s">
        <v>657</v>
      </c>
      <c r="N7773">
        <v>30.1</v>
      </c>
      <c r="P7773" cm="1">
        <f t="array" ref="P7773">IF(Q7773&gt;0,INDEX(Q7773:Q19907,MATCH(TRUE,INDEX(Q7773:Q19907="",,),0)-1),"")</f>
        <v>2</v>
      </c>
      <c r="Q7773">
        <f t="shared" si="178"/>
        <v>2</v>
      </c>
      <c r="R7773">
        <f>IF(P7773="","",0)</f>
        <v>0</v>
      </c>
    </row>
    <row r="7774" spans="1:18" x14ac:dyDescent="0.3">
      <c r="P7774" t="str" cm="1">
        <f t="array" ref="P7774">IF(Q7774&gt;0,INDEX(Q7774:Q19908,MATCH(TRUE,INDEX(Q7774:Q19908="",,),0)-1),"")</f>
        <v/>
      </c>
      <c r="R7774" t="str">
        <f>IF(P7774="","",0)</f>
        <v/>
      </c>
    </row>
    <row r="7775" spans="1:18" x14ac:dyDescent="0.3">
      <c r="A7775" t="s">
        <v>1057</v>
      </c>
      <c r="B7775" s="1">
        <v>38950</v>
      </c>
      <c r="C7775" t="s">
        <v>742</v>
      </c>
      <c r="D7775" t="s">
        <v>1077</v>
      </c>
      <c r="E7775" t="s">
        <v>1078</v>
      </c>
      <c r="G7775" t="s">
        <v>19</v>
      </c>
      <c r="H7775" t="s">
        <v>41</v>
      </c>
      <c r="I7775" t="s">
        <v>45</v>
      </c>
      <c r="J7775" t="s">
        <v>93</v>
      </c>
      <c r="K7775">
        <v>43.1</v>
      </c>
      <c r="L7775">
        <v>183</v>
      </c>
      <c r="M7775" t="s">
        <v>657</v>
      </c>
      <c r="N7775">
        <v>510</v>
      </c>
      <c r="O7775" t="s">
        <v>24</v>
      </c>
      <c r="P7775" cm="1">
        <f t="array" ref="P7775">IF(Q7775&gt;0,INDEX(Q7775:Q19909,MATCH(TRUE,INDEX(Q7775:Q19909="",,),0)-1),"")</f>
        <v>2</v>
      </c>
      <c r="Q7775">
        <v>1</v>
      </c>
      <c r="R7775">
        <f>IF(P7775="","",0)</f>
        <v>0</v>
      </c>
    </row>
    <row r="7776" spans="1:18" x14ac:dyDescent="0.3">
      <c r="A7776" t="s">
        <v>1057</v>
      </c>
      <c r="B7776" s="1">
        <v>38950</v>
      </c>
      <c r="C7776" t="s">
        <v>742</v>
      </c>
      <c r="D7776" t="s">
        <v>1077</v>
      </c>
      <c r="E7776" t="s">
        <v>1078</v>
      </c>
      <c r="G7776" t="s">
        <v>19</v>
      </c>
      <c r="H7776" t="s">
        <v>41</v>
      </c>
      <c r="I7776" t="s">
        <v>21</v>
      </c>
      <c r="J7776" t="s">
        <v>73</v>
      </c>
      <c r="K7776">
        <v>270.39999999999998</v>
      </c>
      <c r="L7776">
        <v>72.599999999999994</v>
      </c>
      <c r="M7776" t="s">
        <v>657</v>
      </c>
      <c r="N7776">
        <v>72.599999999999994</v>
      </c>
      <c r="O7776" t="s">
        <v>24</v>
      </c>
      <c r="P7776" cm="1">
        <f t="array" ref="P7776">IF(Q7776&gt;0,INDEX(Q7776:Q19910,MATCH(TRUE,INDEX(Q7776:Q19910="",,),0)-1),"")</f>
        <v>2</v>
      </c>
      <c r="Q7776">
        <v>1</v>
      </c>
      <c r="R7776">
        <f>IF(P7776="","",0)</f>
        <v>0</v>
      </c>
    </row>
    <row r="7777" spans="1:18" x14ac:dyDescent="0.3">
      <c r="A7777" t="s">
        <v>1057</v>
      </c>
      <c r="B7777" s="1">
        <v>38950</v>
      </c>
      <c r="C7777" t="s">
        <v>742</v>
      </c>
      <c r="D7777" t="s">
        <v>1077</v>
      </c>
      <c r="E7777" t="s">
        <v>1078</v>
      </c>
      <c r="G7777" t="s">
        <v>19</v>
      </c>
      <c r="H7777" t="s">
        <v>95</v>
      </c>
      <c r="I7777" t="s">
        <v>21</v>
      </c>
      <c r="J7777" t="s">
        <v>73</v>
      </c>
      <c r="K7777">
        <v>457.5</v>
      </c>
      <c r="L7777">
        <v>29</v>
      </c>
      <c r="M7777" t="s">
        <v>657</v>
      </c>
      <c r="N7777">
        <v>29</v>
      </c>
      <c r="O7777" t="s">
        <v>24</v>
      </c>
      <c r="P7777" cm="1">
        <f t="array" ref="P7777">IF(Q7777&gt;0,INDEX(Q7777:Q19911,MATCH(TRUE,INDEX(Q7777:Q19911="",,),0)-1),"")</f>
        <v>2</v>
      </c>
      <c r="Q7777">
        <v>1</v>
      </c>
      <c r="R7777">
        <f>IF(P7777="","",0)</f>
        <v>0</v>
      </c>
    </row>
    <row r="7778" spans="1:18" x14ac:dyDescent="0.3">
      <c r="A7778" t="s">
        <v>1057</v>
      </c>
      <c r="B7778" s="1">
        <v>38950</v>
      </c>
      <c r="C7778" t="s">
        <v>742</v>
      </c>
      <c r="D7778" t="s">
        <v>1077</v>
      </c>
      <c r="E7778" t="s">
        <v>1078</v>
      </c>
      <c r="G7778" t="s">
        <v>19</v>
      </c>
      <c r="H7778" t="s">
        <v>87</v>
      </c>
      <c r="I7778" t="s">
        <v>21</v>
      </c>
      <c r="J7778" t="s">
        <v>73</v>
      </c>
      <c r="K7778">
        <v>896.7</v>
      </c>
      <c r="L7778">
        <v>17.600000000000001</v>
      </c>
      <c r="M7778" t="s">
        <v>657</v>
      </c>
      <c r="N7778">
        <v>17.600000000000001</v>
      </c>
      <c r="O7778" t="s">
        <v>24</v>
      </c>
      <c r="P7778" cm="1">
        <f t="array" ref="P7778">IF(Q7778&gt;0,INDEX(Q7778:Q19912,MATCH(TRUE,INDEX(Q7778:Q19912="",,),0)-1),"")</f>
        <v>2</v>
      </c>
      <c r="Q7778">
        <v>1</v>
      </c>
      <c r="R7778">
        <f>IF(P7778="","",0)</f>
        <v>0</v>
      </c>
    </row>
    <row r="7779" spans="1:18" x14ac:dyDescent="0.3">
      <c r="A7779" t="s">
        <v>1057</v>
      </c>
      <c r="B7779" s="1">
        <v>38950</v>
      </c>
      <c r="C7779" t="s">
        <v>742</v>
      </c>
      <c r="D7779" t="s">
        <v>1077</v>
      </c>
      <c r="E7779" t="s">
        <v>1078</v>
      </c>
      <c r="G7779" s="6" t="s">
        <v>88</v>
      </c>
      <c r="H7779" t="s">
        <v>67</v>
      </c>
      <c r="I7779" t="s">
        <v>45</v>
      </c>
      <c r="J7779" t="s">
        <v>93</v>
      </c>
      <c r="K7779">
        <v>2.2000000000000002</v>
      </c>
      <c r="L7779">
        <v>90</v>
      </c>
      <c r="M7779" t="s">
        <v>657</v>
      </c>
      <c r="N7779">
        <v>90</v>
      </c>
      <c r="O7779" t="s">
        <v>24</v>
      </c>
      <c r="P7779" cm="1">
        <f t="array" ref="P7779">IF(Q7779&gt;0,INDEX(Q7779:Q19913,MATCH(TRUE,INDEX(Q7779:Q19913="",,),0)-1),"")</f>
        <v>2</v>
      </c>
      <c r="Q7779">
        <v>1</v>
      </c>
      <c r="R7779">
        <f>IF(P7779="","",0)</f>
        <v>0</v>
      </c>
    </row>
    <row r="7780" spans="1:18" x14ac:dyDescent="0.3">
      <c r="A7780" t="s">
        <v>1057</v>
      </c>
      <c r="B7780" s="1">
        <v>38950</v>
      </c>
      <c r="C7780" t="s">
        <v>742</v>
      </c>
      <c r="D7780" t="s">
        <v>1077</v>
      </c>
      <c r="E7780" t="s">
        <v>1078</v>
      </c>
      <c r="G7780" s="6" t="s">
        <v>88</v>
      </c>
      <c r="H7780" t="s">
        <v>95</v>
      </c>
      <c r="I7780" t="s">
        <v>45</v>
      </c>
      <c r="J7780" t="s">
        <v>93</v>
      </c>
      <c r="K7780">
        <v>6.2</v>
      </c>
      <c r="L7780">
        <v>94</v>
      </c>
      <c r="M7780" t="s">
        <v>657</v>
      </c>
      <c r="N7780">
        <v>94</v>
      </c>
      <c r="O7780" t="s">
        <v>24</v>
      </c>
      <c r="P7780" cm="1">
        <f t="array" ref="P7780">IF(Q7780&gt;0,INDEX(Q7780:Q19914,MATCH(TRUE,INDEX(Q7780:Q19914="",,),0)-1),"")</f>
        <v>2</v>
      </c>
      <c r="Q7780">
        <v>1</v>
      </c>
      <c r="R7780">
        <f>IF(P7780="","",0)</f>
        <v>0</v>
      </c>
    </row>
    <row r="7781" spans="1:18" x14ac:dyDescent="0.3">
      <c r="A7781" t="s">
        <v>1057</v>
      </c>
      <c r="B7781" s="1">
        <v>38950</v>
      </c>
      <c r="C7781" t="s">
        <v>742</v>
      </c>
      <c r="D7781" t="s">
        <v>1077</v>
      </c>
      <c r="E7781" t="s">
        <v>1078</v>
      </c>
      <c r="G7781" s="6" t="s">
        <v>88</v>
      </c>
      <c r="H7781" t="s">
        <v>87</v>
      </c>
      <c r="I7781" t="s">
        <v>45</v>
      </c>
      <c r="J7781" t="s">
        <v>93</v>
      </c>
      <c r="K7781">
        <v>26.4</v>
      </c>
      <c r="L7781">
        <v>53</v>
      </c>
      <c r="M7781" t="s">
        <v>657</v>
      </c>
      <c r="N7781">
        <v>53</v>
      </c>
      <c r="O7781" t="s">
        <v>24</v>
      </c>
      <c r="P7781" cm="1">
        <f t="array" ref="P7781">IF(Q7781&gt;0,INDEX(Q7781:Q19915,MATCH(TRUE,INDEX(Q7781:Q19915="",,),0)-1),"")</f>
        <v>2</v>
      </c>
      <c r="Q7781">
        <v>1</v>
      </c>
      <c r="R7781">
        <f>IF(P7781="","",0)</f>
        <v>0</v>
      </c>
    </row>
    <row r="7782" spans="1:18" x14ac:dyDescent="0.3">
      <c r="A7782" t="s">
        <v>1057</v>
      </c>
      <c r="B7782" s="1">
        <v>38950</v>
      </c>
      <c r="C7782" t="s">
        <v>742</v>
      </c>
      <c r="D7782" t="s">
        <v>1077</v>
      </c>
      <c r="E7782" t="s">
        <v>1078</v>
      </c>
      <c r="G7782" s="6" t="s">
        <v>88</v>
      </c>
      <c r="H7782" t="s">
        <v>85</v>
      </c>
      <c r="I7782" t="s">
        <v>21</v>
      </c>
      <c r="J7782" t="s">
        <v>73</v>
      </c>
      <c r="K7782">
        <v>165.6</v>
      </c>
      <c r="L7782">
        <v>15.9</v>
      </c>
      <c r="M7782" t="s">
        <v>657</v>
      </c>
      <c r="N7782">
        <v>15.9</v>
      </c>
      <c r="O7782" t="s">
        <v>24</v>
      </c>
      <c r="P7782" cm="1">
        <f t="array" ref="P7782">IF(Q7782&gt;0,INDEX(Q7782:Q19916,MATCH(TRUE,INDEX(Q7782:Q19916="",,),0)-1),"")</f>
        <v>2</v>
      </c>
      <c r="Q7782">
        <v>1</v>
      </c>
      <c r="R7782">
        <f>IF(P7782="","",0)</f>
        <v>0</v>
      </c>
    </row>
    <row r="7783" spans="1:18" x14ac:dyDescent="0.3">
      <c r="A7783" t="s">
        <v>1057</v>
      </c>
      <c r="B7783" s="1">
        <v>38950</v>
      </c>
      <c r="C7783" t="s">
        <v>742</v>
      </c>
      <c r="D7783" t="s">
        <v>1077</v>
      </c>
      <c r="E7783" t="s">
        <v>1078</v>
      </c>
      <c r="G7783" s="6" t="s">
        <v>88</v>
      </c>
      <c r="H7783" t="s">
        <v>96</v>
      </c>
      <c r="I7783" t="s">
        <v>21</v>
      </c>
      <c r="J7783" t="s">
        <v>73</v>
      </c>
      <c r="K7783">
        <v>81.599999999999994</v>
      </c>
      <c r="L7783">
        <v>8.6999999999999993</v>
      </c>
      <c r="M7783" t="s">
        <v>657</v>
      </c>
      <c r="N7783">
        <v>8.6999999999999993</v>
      </c>
      <c r="O7783" t="s">
        <v>24</v>
      </c>
      <c r="P7783" cm="1">
        <f t="array" ref="P7783">IF(Q7783&gt;0,INDEX(Q7783:Q19917,MATCH(TRUE,INDEX(Q7783:Q19917="",,),0)-1),"")</f>
        <v>2</v>
      </c>
      <c r="Q7783">
        <v>1</v>
      </c>
      <c r="R7783">
        <f>IF(P7783="","",0)</f>
        <v>0</v>
      </c>
    </row>
    <row r="7784" spans="1:18" x14ac:dyDescent="0.3">
      <c r="A7784" t="s">
        <v>1057</v>
      </c>
      <c r="B7784" s="1">
        <v>38950</v>
      </c>
      <c r="C7784" t="s">
        <v>742</v>
      </c>
      <c r="D7784" t="s">
        <v>1077</v>
      </c>
      <c r="E7784" t="s">
        <v>1078</v>
      </c>
      <c r="G7784" s="6" t="s">
        <v>88</v>
      </c>
      <c r="H7784" t="s">
        <v>116</v>
      </c>
      <c r="I7784" t="s">
        <v>21</v>
      </c>
      <c r="J7784" t="s">
        <v>73</v>
      </c>
      <c r="K7784">
        <v>14.8</v>
      </c>
      <c r="L7784">
        <v>6.8</v>
      </c>
      <c r="M7784" t="s">
        <v>657</v>
      </c>
      <c r="N7784">
        <v>6.8</v>
      </c>
      <c r="O7784" t="s">
        <v>24</v>
      </c>
      <c r="P7784" cm="1">
        <f t="array" ref="P7784">IF(Q7784&gt;0,INDEX(Q7784:Q19918,MATCH(TRUE,INDEX(Q7784:Q19918="",,),0)-1),"")</f>
        <v>2</v>
      </c>
      <c r="Q7784">
        <v>1</v>
      </c>
      <c r="R7784">
        <f>IF(P7784="","",0)</f>
        <v>0</v>
      </c>
    </row>
    <row r="7785" spans="1:18" x14ac:dyDescent="0.3">
      <c r="A7785" t="s">
        <v>1057</v>
      </c>
      <c r="B7785" s="1">
        <v>38950</v>
      </c>
      <c r="C7785" t="s">
        <v>742</v>
      </c>
      <c r="D7785" t="s">
        <v>1077</v>
      </c>
      <c r="E7785" t="s">
        <v>1078</v>
      </c>
      <c r="G7785" s="6" t="s">
        <v>88</v>
      </c>
      <c r="H7785" t="s">
        <v>67</v>
      </c>
      <c r="I7785" t="s">
        <v>21</v>
      </c>
      <c r="J7785" t="s">
        <v>73</v>
      </c>
      <c r="K7785">
        <v>142.5</v>
      </c>
      <c r="L7785">
        <v>14.15</v>
      </c>
      <c r="M7785" t="s">
        <v>657</v>
      </c>
      <c r="N7785">
        <v>14.15</v>
      </c>
      <c r="O7785" t="s">
        <v>24</v>
      </c>
      <c r="P7785" cm="1">
        <f t="array" ref="P7785">IF(Q7785&gt;0,INDEX(Q7785:Q19919,MATCH(TRUE,INDEX(Q7785:Q19919="",,),0)-1),"")</f>
        <v>2</v>
      </c>
      <c r="Q7785">
        <v>1</v>
      </c>
      <c r="R7785">
        <f>IF(P7785="","",0)</f>
        <v>0</v>
      </c>
    </row>
    <row r="7786" spans="1:18" x14ac:dyDescent="0.3">
      <c r="A7786" t="s">
        <v>1057</v>
      </c>
      <c r="B7786" s="1">
        <v>38950</v>
      </c>
      <c r="C7786" t="s">
        <v>742</v>
      </c>
      <c r="D7786" t="s">
        <v>1077</v>
      </c>
      <c r="E7786" t="s">
        <v>1078</v>
      </c>
      <c r="G7786" t="s">
        <v>19</v>
      </c>
      <c r="H7786" t="s">
        <v>41</v>
      </c>
      <c r="I7786" t="s">
        <v>45</v>
      </c>
      <c r="J7786" t="s">
        <v>93</v>
      </c>
      <c r="K7786">
        <v>43.1</v>
      </c>
      <c r="L7786">
        <v>183</v>
      </c>
      <c r="M7786" t="s">
        <v>702</v>
      </c>
      <c r="N7786">
        <v>183</v>
      </c>
      <c r="P7786" cm="1">
        <f t="array" ref="P7786">IF(Q7786&gt;0,INDEX(Q7786:Q19920,MATCH(TRUE,INDEX(Q7786:Q19920="",,),0)-1),"")</f>
        <v>2</v>
      </c>
      <c r="Q7786">
        <v>2</v>
      </c>
      <c r="R7786">
        <f>IF(P7786="","",0)</f>
        <v>0</v>
      </c>
    </row>
    <row r="7787" spans="1:18" x14ac:dyDescent="0.3">
      <c r="A7787" t="s">
        <v>1057</v>
      </c>
      <c r="B7787" s="1">
        <v>38950</v>
      </c>
      <c r="C7787" t="s">
        <v>742</v>
      </c>
      <c r="D7787" t="s">
        <v>1077</v>
      </c>
      <c r="E7787" t="s">
        <v>1078</v>
      </c>
      <c r="G7787" t="s">
        <v>19</v>
      </c>
      <c r="H7787" t="s">
        <v>41</v>
      </c>
      <c r="I7787" t="s">
        <v>21</v>
      </c>
      <c r="J7787" t="s">
        <v>73</v>
      </c>
      <c r="K7787">
        <v>270.39999999999998</v>
      </c>
      <c r="L7787">
        <v>72.599999999999994</v>
      </c>
      <c r="M7787" t="s">
        <v>702</v>
      </c>
      <c r="N7787">
        <v>72.599999999999994</v>
      </c>
      <c r="P7787" cm="1">
        <f t="array" ref="P7787">IF(Q7787&gt;0,INDEX(Q7787:Q19921,MATCH(TRUE,INDEX(Q7787:Q19921="",,),0)-1),"")</f>
        <v>2</v>
      </c>
      <c r="Q7787">
        <v>2</v>
      </c>
      <c r="R7787">
        <f>IF(P7787="","",0)</f>
        <v>0</v>
      </c>
    </row>
    <row r="7788" spans="1:18" x14ac:dyDescent="0.3">
      <c r="A7788" t="s">
        <v>1057</v>
      </c>
      <c r="B7788" s="1">
        <v>38950</v>
      </c>
      <c r="C7788" t="s">
        <v>742</v>
      </c>
      <c r="D7788" t="s">
        <v>1077</v>
      </c>
      <c r="E7788" t="s">
        <v>1078</v>
      </c>
      <c r="G7788" t="s">
        <v>19</v>
      </c>
      <c r="H7788" t="s">
        <v>95</v>
      </c>
      <c r="I7788" t="s">
        <v>21</v>
      </c>
      <c r="J7788" t="s">
        <v>73</v>
      </c>
      <c r="K7788">
        <v>457.5</v>
      </c>
      <c r="L7788">
        <v>29</v>
      </c>
      <c r="M7788" t="s">
        <v>702</v>
      </c>
      <c r="N7788">
        <v>45.55</v>
      </c>
      <c r="P7788" cm="1">
        <f t="array" ref="P7788">IF(Q7788&gt;0,INDEX(Q7788:Q19922,MATCH(TRUE,INDEX(Q7788:Q19922="",,),0)-1),"")</f>
        <v>2</v>
      </c>
      <c r="Q7788">
        <v>2</v>
      </c>
      <c r="R7788">
        <f>IF(P7788="","",0)</f>
        <v>0</v>
      </c>
    </row>
    <row r="7789" spans="1:18" x14ac:dyDescent="0.3">
      <c r="A7789" t="s">
        <v>1057</v>
      </c>
      <c r="B7789" s="1">
        <v>38950</v>
      </c>
      <c r="C7789" t="s">
        <v>742</v>
      </c>
      <c r="D7789" t="s">
        <v>1077</v>
      </c>
      <c r="E7789" t="s">
        <v>1078</v>
      </c>
      <c r="G7789" t="s">
        <v>19</v>
      </c>
      <c r="H7789" t="s">
        <v>87</v>
      </c>
      <c r="I7789" t="s">
        <v>21</v>
      </c>
      <c r="J7789" t="s">
        <v>73</v>
      </c>
      <c r="K7789">
        <v>896.7</v>
      </c>
      <c r="L7789">
        <v>17.600000000000001</v>
      </c>
      <c r="M7789" t="s">
        <v>702</v>
      </c>
      <c r="N7789">
        <v>17.600000000000001</v>
      </c>
      <c r="P7789" cm="1">
        <f t="array" ref="P7789">IF(Q7789&gt;0,INDEX(Q7789:Q19923,MATCH(TRUE,INDEX(Q7789:Q19923="",,),0)-1),"")</f>
        <v>2</v>
      </c>
      <c r="Q7789">
        <v>2</v>
      </c>
      <c r="R7789">
        <f>IF(P7789="","",0)</f>
        <v>0</v>
      </c>
    </row>
    <row r="7790" spans="1:18" x14ac:dyDescent="0.3">
      <c r="A7790" t="s">
        <v>1057</v>
      </c>
      <c r="B7790" s="1">
        <v>38950</v>
      </c>
      <c r="C7790" t="s">
        <v>742</v>
      </c>
      <c r="D7790" t="s">
        <v>1077</v>
      </c>
      <c r="E7790" t="s">
        <v>1078</v>
      </c>
      <c r="G7790" s="6" t="s">
        <v>88</v>
      </c>
      <c r="H7790" t="s">
        <v>67</v>
      </c>
      <c r="I7790" t="s">
        <v>45</v>
      </c>
      <c r="J7790" t="s">
        <v>93</v>
      </c>
      <c r="K7790">
        <v>2.2000000000000002</v>
      </c>
      <c r="L7790">
        <v>90</v>
      </c>
      <c r="M7790" t="s">
        <v>702</v>
      </c>
      <c r="N7790">
        <v>90</v>
      </c>
      <c r="P7790" cm="1">
        <f t="array" ref="P7790">IF(Q7790&gt;0,INDEX(Q7790:Q19924,MATCH(TRUE,INDEX(Q7790:Q19924="",,),0)-1),"")</f>
        <v>2</v>
      </c>
      <c r="Q7790">
        <v>2</v>
      </c>
      <c r="R7790">
        <f>IF(P7790="","",0)</f>
        <v>0</v>
      </c>
    </row>
    <row r="7791" spans="1:18" x14ac:dyDescent="0.3">
      <c r="A7791" t="s">
        <v>1057</v>
      </c>
      <c r="B7791" s="1">
        <v>38950</v>
      </c>
      <c r="C7791" t="s">
        <v>742</v>
      </c>
      <c r="D7791" t="s">
        <v>1077</v>
      </c>
      <c r="E7791" t="s">
        <v>1078</v>
      </c>
      <c r="G7791" s="6" t="s">
        <v>88</v>
      </c>
      <c r="H7791" t="s">
        <v>95</v>
      </c>
      <c r="I7791" t="s">
        <v>45</v>
      </c>
      <c r="J7791" t="s">
        <v>93</v>
      </c>
      <c r="K7791">
        <v>6.2</v>
      </c>
      <c r="L7791">
        <v>94</v>
      </c>
      <c r="M7791" t="s">
        <v>702</v>
      </c>
      <c r="N7791">
        <v>94</v>
      </c>
      <c r="P7791" cm="1">
        <f t="array" ref="P7791">IF(Q7791&gt;0,INDEX(Q7791:Q19925,MATCH(TRUE,INDEX(Q7791:Q19925="",,),0)-1),"")</f>
        <v>2</v>
      </c>
      <c r="Q7791">
        <v>2</v>
      </c>
      <c r="R7791">
        <f>IF(P7791="","",0)</f>
        <v>0</v>
      </c>
    </row>
    <row r="7792" spans="1:18" x14ac:dyDescent="0.3">
      <c r="A7792" t="s">
        <v>1057</v>
      </c>
      <c r="B7792" s="1">
        <v>38950</v>
      </c>
      <c r="C7792" t="s">
        <v>742</v>
      </c>
      <c r="D7792" t="s">
        <v>1077</v>
      </c>
      <c r="E7792" t="s">
        <v>1078</v>
      </c>
      <c r="G7792" s="6" t="s">
        <v>88</v>
      </c>
      <c r="H7792" t="s">
        <v>87</v>
      </c>
      <c r="I7792" t="s">
        <v>45</v>
      </c>
      <c r="J7792" t="s">
        <v>93</v>
      </c>
      <c r="K7792">
        <v>26.4</v>
      </c>
      <c r="L7792">
        <v>53</v>
      </c>
      <c r="M7792" t="s">
        <v>702</v>
      </c>
      <c r="N7792">
        <v>53</v>
      </c>
      <c r="P7792" cm="1">
        <f t="array" ref="P7792">IF(Q7792&gt;0,INDEX(Q7792:Q19926,MATCH(TRUE,INDEX(Q7792:Q19926="",,),0)-1),"")</f>
        <v>2</v>
      </c>
      <c r="Q7792">
        <v>2</v>
      </c>
      <c r="R7792">
        <f>IF(P7792="","",0)</f>
        <v>0</v>
      </c>
    </row>
    <row r="7793" spans="1:18" x14ac:dyDescent="0.3">
      <c r="A7793" t="s">
        <v>1057</v>
      </c>
      <c r="B7793" s="1">
        <v>38950</v>
      </c>
      <c r="C7793" t="s">
        <v>742</v>
      </c>
      <c r="D7793" t="s">
        <v>1077</v>
      </c>
      <c r="E7793" t="s">
        <v>1078</v>
      </c>
      <c r="G7793" s="6" t="s">
        <v>88</v>
      </c>
      <c r="H7793" t="s">
        <v>85</v>
      </c>
      <c r="I7793" t="s">
        <v>21</v>
      </c>
      <c r="J7793" t="s">
        <v>73</v>
      </c>
      <c r="K7793">
        <v>165.6</v>
      </c>
      <c r="L7793">
        <v>15.9</v>
      </c>
      <c r="M7793" t="s">
        <v>702</v>
      </c>
      <c r="N7793">
        <v>15.9</v>
      </c>
      <c r="P7793" cm="1">
        <f t="array" ref="P7793">IF(Q7793&gt;0,INDEX(Q7793:Q19927,MATCH(TRUE,INDEX(Q7793:Q19927="",,),0)-1),"")</f>
        <v>2</v>
      </c>
      <c r="Q7793">
        <v>2</v>
      </c>
      <c r="R7793">
        <f>IF(P7793="","",0)</f>
        <v>0</v>
      </c>
    </row>
    <row r="7794" spans="1:18" x14ac:dyDescent="0.3">
      <c r="A7794" t="s">
        <v>1057</v>
      </c>
      <c r="B7794" s="1">
        <v>38950</v>
      </c>
      <c r="C7794" t="s">
        <v>742</v>
      </c>
      <c r="D7794" t="s">
        <v>1077</v>
      </c>
      <c r="E7794" t="s">
        <v>1078</v>
      </c>
      <c r="G7794" s="6" t="s">
        <v>88</v>
      </c>
      <c r="H7794" t="s">
        <v>96</v>
      </c>
      <c r="I7794" t="s">
        <v>21</v>
      </c>
      <c r="J7794" t="s">
        <v>73</v>
      </c>
      <c r="K7794">
        <v>81.599999999999994</v>
      </c>
      <c r="L7794">
        <v>8.6999999999999993</v>
      </c>
      <c r="M7794" t="s">
        <v>702</v>
      </c>
      <c r="N7794">
        <v>8.6999999999999993</v>
      </c>
      <c r="P7794" cm="1">
        <f t="array" ref="P7794">IF(Q7794&gt;0,INDEX(Q7794:Q19928,MATCH(TRUE,INDEX(Q7794:Q19928="",,),0)-1),"")</f>
        <v>2</v>
      </c>
      <c r="Q7794">
        <v>2</v>
      </c>
      <c r="R7794">
        <f>IF(P7794="","",0)</f>
        <v>0</v>
      </c>
    </row>
    <row r="7795" spans="1:18" x14ac:dyDescent="0.3">
      <c r="A7795" t="s">
        <v>1057</v>
      </c>
      <c r="B7795" s="1">
        <v>38950</v>
      </c>
      <c r="C7795" t="s">
        <v>742</v>
      </c>
      <c r="D7795" t="s">
        <v>1077</v>
      </c>
      <c r="E7795" t="s">
        <v>1078</v>
      </c>
      <c r="G7795" s="6" t="s">
        <v>88</v>
      </c>
      <c r="H7795" t="s">
        <v>116</v>
      </c>
      <c r="I7795" t="s">
        <v>21</v>
      </c>
      <c r="J7795" t="s">
        <v>73</v>
      </c>
      <c r="K7795">
        <v>14.8</v>
      </c>
      <c r="L7795">
        <v>6.8</v>
      </c>
      <c r="M7795" t="s">
        <v>702</v>
      </c>
      <c r="N7795">
        <v>6.8</v>
      </c>
      <c r="P7795" cm="1">
        <f t="array" ref="P7795">IF(Q7795&gt;0,INDEX(Q7795:Q19929,MATCH(TRUE,INDEX(Q7795:Q19929="",,),0)-1),"")</f>
        <v>2</v>
      </c>
      <c r="Q7795">
        <v>2</v>
      </c>
      <c r="R7795">
        <f>IF(P7795="","",0)</f>
        <v>0</v>
      </c>
    </row>
    <row r="7796" spans="1:18" x14ac:dyDescent="0.3">
      <c r="A7796" t="s">
        <v>1057</v>
      </c>
      <c r="B7796" s="1">
        <v>38950</v>
      </c>
      <c r="C7796" t="s">
        <v>742</v>
      </c>
      <c r="D7796" t="s">
        <v>1077</v>
      </c>
      <c r="E7796" t="s">
        <v>1078</v>
      </c>
      <c r="G7796" s="6" t="s">
        <v>88</v>
      </c>
      <c r="H7796" t="s">
        <v>67</v>
      </c>
      <c r="I7796" t="s">
        <v>21</v>
      </c>
      <c r="J7796" t="s">
        <v>73</v>
      </c>
      <c r="K7796">
        <v>142.5</v>
      </c>
      <c r="L7796">
        <v>14.15</v>
      </c>
      <c r="M7796" t="s">
        <v>702</v>
      </c>
      <c r="N7796">
        <v>14.15</v>
      </c>
      <c r="P7796" cm="1">
        <f t="array" ref="P7796">IF(Q7796&gt;0,INDEX(Q7796:Q19930,MATCH(TRUE,INDEX(Q7796:Q19930="",,),0)-1),"")</f>
        <v>2</v>
      </c>
      <c r="Q7796">
        <v>2</v>
      </c>
      <c r="R7796">
        <f>IF(P7796="","",0)</f>
        <v>0</v>
      </c>
    </row>
    <row r="7797" spans="1:18" x14ac:dyDescent="0.3">
      <c r="P7797" t="str" cm="1">
        <f t="array" ref="P7797">IF(Q7797&gt;0,INDEX(Q7797:Q19931,MATCH(TRUE,INDEX(Q7797:Q19931="",,),0)-1),"")</f>
        <v/>
      </c>
      <c r="R7797" t="str">
        <f>IF(P7797="","",0)</f>
        <v/>
      </c>
    </row>
    <row r="7798" spans="1:18" x14ac:dyDescent="0.3">
      <c r="A7798" t="s">
        <v>1057</v>
      </c>
      <c r="B7798" s="1">
        <v>38950</v>
      </c>
      <c r="C7798" t="s">
        <v>742</v>
      </c>
      <c r="D7798" t="s">
        <v>1079</v>
      </c>
      <c r="E7798" t="s">
        <v>1080</v>
      </c>
      <c r="G7798" t="s">
        <v>19</v>
      </c>
      <c r="H7798" t="s">
        <v>36</v>
      </c>
      <c r="I7798" t="s">
        <v>45</v>
      </c>
      <c r="J7798" t="s">
        <v>93</v>
      </c>
      <c r="K7798">
        <v>51</v>
      </c>
      <c r="L7798">
        <v>86</v>
      </c>
      <c r="M7798" t="s">
        <v>657</v>
      </c>
      <c r="N7798">
        <v>325</v>
      </c>
      <c r="O7798" t="s">
        <v>24</v>
      </c>
      <c r="P7798" cm="1">
        <f t="array" ref="P7798">IF(Q7798&gt;0,INDEX(Q7798:Q19932,MATCH(TRUE,INDEX(Q7798:Q19932="",,),0)-1),"")</f>
        <v>4</v>
      </c>
      <c r="Q7798">
        <f>INT((ROW()-7798)/11)+1</f>
        <v>1</v>
      </c>
      <c r="R7798">
        <f>IF(P7798="","",0)</f>
        <v>0</v>
      </c>
    </row>
    <row r="7799" spans="1:18" x14ac:dyDescent="0.3">
      <c r="A7799" t="s">
        <v>1057</v>
      </c>
      <c r="B7799" s="1">
        <v>38950</v>
      </c>
      <c r="C7799" t="s">
        <v>742</v>
      </c>
      <c r="D7799" t="s">
        <v>1079</v>
      </c>
      <c r="E7799" t="s">
        <v>1080</v>
      </c>
      <c r="G7799" t="s">
        <v>19</v>
      </c>
      <c r="H7799" t="s">
        <v>85</v>
      </c>
      <c r="I7799" t="s">
        <v>21</v>
      </c>
      <c r="J7799" t="s">
        <v>73</v>
      </c>
      <c r="K7799">
        <v>91</v>
      </c>
      <c r="L7799">
        <v>23.4</v>
      </c>
      <c r="M7799" t="s">
        <v>657</v>
      </c>
      <c r="N7799">
        <v>23.4</v>
      </c>
      <c r="O7799" t="s">
        <v>24</v>
      </c>
      <c r="P7799" cm="1">
        <f t="array" ref="P7799">IF(Q7799&gt;0,INDEX(Q7799:Q19933,MATCH(TRUE,INDEX(Q7799:Q19933="",,),0)-1),"")</f>
        <v>4</v>
      </c>
      <c r="Q7799">
        <f t="shared" ref="Q7799:Q7841" si="179">INT((ROW()-7798)/11)+1</f>
        <v>1</v>
      </c>
      <c r="R7799">
        <f>IF(P7799="","",0)</f>
        <v>0</v>
      </c>
    </row>
    <row r="7800" spans="1:18" x14ac:dyDescent="0.3">
      <c r="A7800" t="s">
        <v>1057</v>
      </c>
      <c r="B7800" s="1">
        <v>38950</v>
      </c>
      <c r="C7800" t="s">
        <v>742</v>
      </c>
      <c r="D7800" t="s">
        <v>1079</v>
      </c>
      <c r="E7800" t="s">
        <v>1080</v>
      </c>
      <c r="G7800" t="s">
        <v>19</v>
      </c>
      <c r="H7800" t="s">
        <v>36</v>
      </c>
      <c r="I7800" t="s">
        <v>21</v>
      </c>
      <c r="J7800" t="s">
        <v>73</v>
      </c>
      <c r="K7800">
        <v>828</v>
      </c>
      <c r="L7800">
        <v>25.25</v>
      </c>
      <c r="M7800" t="s">
        <v>657</v>
      </c>
      <c r="N7800">
        <v>25.25</v>
      </c>
      <c r="O7800" t="s">
        <v>24</v>
      </c>
      <c r="P7800" cm="1">
        <f t="array" ref="P7800">IF(Q7800&gt;0,INDEX(Q7800:Q19934,MATCH(TRUE,INDEX(Q7800:Q19934="",,),0)-1),"")</f>
        <v>4</v>
      </c>
      <c r="Q7800">
        <f t="shared" si="179"/>
        <v>1</v>
      </c>
      <c r="R7800">
        <f>IF(P7800="","",0)</f>
        <v>0</v>
      </c>
    </row>
    <row r="7801" spans="1:18" x14ac:dyDescent="0.3">
      <c r="A7801" t="s">
        <v>1057</v>
      </c>
      <c r="B7801" s="1">
        <v>38950</v>
      </c>
      <c r="C7801" t="s">
        <v>742</v>
      </c>
      <c r="D7801" t="s">
        <v>1079</v>
      </c>
      <c r="E7801" t="s">
        <v>1080</v>
      </c>
      <c r="G7801" s="6" t="s">
        <v>88</v>
      </c>
      <c r="H7801" t="s">
        <v>85</v>
      </c>
      <c r="I7801" t="s">
        <v>45</v>
      </c>
      <c r="J7801" t="s">
        <v>93</v>
      </c>
      <c r="K7801">
        <v>3</v>
      </c>
      <c r="L7801">
        <v>156</v>
      </c>
      <c r="M7801" t="s">
        <v>657</v>
      </c>
      <c r="N7801">
        <v>156</v>
      </c>
      <c r="O7801" t="s">
        <v>24</v>
      </c>
      <c r="P7801" cm="1">
        <f t="array" ref="P7801">IF(Q7801&gt;0,INDEX(Q7801:Q19935,MATCH(TRUE,INDEX(Q7801:Q19935="",,),0)-1),"")</f>
        <v>4</v>
      </c>
      <c r="Q7801">
        <f t="shared" si="179"/>
        <v>1</v>
      </c>
      <c r="R7801">
        <f>IF(P7801="","",0)</f>
        <v>0</v>
      </c>
    </row>
    <row r="7802" spans="1:18" x14ac:dyDescent="0.3">
      <c r="A7802" t="s">
        <v>1057</v>
      </c>
      <c r="B7802" s="1">
        <v>38950</v>
      </c>
      <c r="C7802" t="s">
        <v>742</v>
      </c>
      <c r="D7802" t="s">
        <v>1079</v>
      </c>
      <c r="E7802" t="s">
        <v>1080</v>
      </c>
      <c r="G7802" s="6" t="s">
        <v>88</v>
      </c>
      <c r="H7802" t="s">
        <v>41</v>
      </c>
      <c r="I7802" t="s">
        <v>45</v>
      </c>
      <c r="J7802" t="s">
        <v>93</v>
      </c>
      <c r="K7802">
        <v>1</v>
      </c>
      <c r="L7802">
        <v>225</v>
      </c>
      <c r="M7802" t="s">
        <v>657</v>
      </c>
      <c r="N7802">
        <v>225</v>
      </c>
      <c r="O7802" t="s">
        <v>24</v>
      </c>
      <c r="P7802" cm="1">
        <f t="array" ref="P7802">IF(Q7802&gt;0,INDEX(Q7802:Q19936,MATCH(TRUE,INDEX(Q7802:Q19936="",,),0)-1),"")</f>
        <v>4</v>
      </c>
      <c r="Q7802">
        <f t="shared" si="179"/>
        <v>1</v>
      </c>
      <c r="R7802">
        <f>IF(P7802="","",0)</f>
        <v>0</v>
      </c>
    </row>
    <row r="7803" spans="1:18" x14ac:dyDescent="0.3">
      <c r="A7803" t="s">
        <v>1057</v>
      </c>
      <c r="B7803" s="1">
        <v>38950</v>
      </c>
      <c r="C7803" t="s">
        <v>742</v>
      </c>
      <c r="D7803" t="s">
        <v>1079</v>
      </c>
      <c r="E7803" t="s">
        <v>1080</v>
      </c>
      <c r="G7803" s="6" t="s">
        <v>88</v>
      </c>
      <c r="H7803" t="s">
        <v>96</v>
      </c>
      <c r="I7803" t="s">
        <v>21</v>
      </c>
      <c r="J7803" t="s">
        <v>73</v>
      </c>
      <c r="K7803">
        <v>22</v>
      </c>
      <c r="L7803">
        <v>8.0500000000000007</v>
      </c>
      <c r="M7803" t="s">
        <v>657</v>
      </c>
      <c r="N7803">
        <v>8.0500000000000007</v>
      </c>
      <c r="O7803" t="s">
        <v>24</v>
      </c>
      <c r="P7803" cm="1">
        <f t="array" ref="P7803">IF(Q7803&gt;0,INDEX(Q7803:Q19937,MATCH(TRUE,INDEX(Q7803:Q19937="",,),0)-1),"")</f>
        <v>4</v>
      </c>
      <c r="Q7803">
        <f t="shared" si="179"/>
        <v>1</v>
      </c>
      <c r="R7803">
        <f>IF(P7803="","",0)</f>
        <v>0</v>
      </c>
    </row>
    <row r="7804" spans="1:18" x14ac:dyDescent="0.3">
      <c r="A7804" t="s">
        <v>1057</v>
      </c>
      <c r="B7804" s="1">
        <v>38950</v>
      </c>
      <c r="C7804" t="s">
        <v>742</v>
      </c>
      <c r="D7804" t="s">
        <v>1079</v>
      </c>
      <c r="E7804" t="s">
        <v>1080</v>
      </c>
      <c r="G7804" s="6" t="s">
        <v>88</v>
      </c>
      <c r="H7804" t="s">
        <v>116</v>
      </c>
      <c r="I7804" t="s">
        <v>21</v>
      </c>
      <c r="J7804" t="s">
        <v>73</v>
      </c>
      <c r="K7804">
        <v>39</v>
      </c>
      <c r="L7804">
        <v>7.15</v>
      </c>
      <c r="M7804" t="s">
        <v>657</v>
      </c>
      <c r="N7804">
        <v>7.15</v>
      </c>
      <c r="O7804" t="s">
        <v>24</v>
      </c>
      <c r="P7804" cm="1">
        <f t="array" ref="P7804">IF(Q7804&gt;0,INDEX(Q7804:Q19938,MATCH(TRUE,INDEX(Q7804:Q19938="",,),0)-1),"")</f>
        <v>4</v>
      </c>
      <c r="Q7804">
        <f t="shared" si="179"/>
        <v>1</v>
      </c>
      <c r="R7804">
        <f>IF(P7804="","",0)</f>
        <v>0</v>
      </c>
    </row>
    <row r="7805" spans="1:18" x14ac:dyDescent="0.3">
      <c r="A7805" t="s">
        <v>1057</v>
      </c>
      <c r="B7805" s="1">
        <v>38950</v>
      </c>
      <c r="C7805" t="s">
        <v>742</v>
      </c>
      <c r="D7805" t="s">
        <v>1079</v>
      </c>
      <c r="E7805" t="s">
        <v>1080</v>
      </c>
      <c r="G7805" s="6" t="s">
        <v>88</v>
      </c>
      <c r="H7805" t="s">
        <v>183</v>
      </c>
      <c r="I7805" t="s">
        <v>21</v>
      </c>
      <c r="J7805" t="s">
        <v>73</v>
      </c>
      <c r="K7805">
        <v>46</v>
      </c>
      <c r="L7805">
        <v>4.6500000000000004</v>
      </c>
      <c r="M7805" t="s">
        <v>657</v>
      </c>
      <c r="N7805">
        <v>4.6500000000000004</v>
      </c>
      <c r="O7805" t="s">
        <v>24</v>
      </c>
      <c r="P7805" cm="1">
        <f t="array" ref="P7805">IF(Q7805&gt;0,INDEX(Q7805:Q19939,MATCH(TRUE,INDEX(Q7805:Q19939="",,),0)-1),"")</f>
        <v>4</v>
      </c>
      <c r="Q7805">
        <f t="shared" si="179"/>
        <v>1</v>
      </c>
      <c r="R7805">
        <f>IF(P7805="","",0)</f>
        <v>0</v>
      </c>
    </row>
    <row r="7806" spans="1:18" x14ac:dyDescent="0.3">
      <c r="A7806" t="s">
        <v>1057</v>
      </c>
      <c r="B7806" s="1">
        <v>38950</v>
      </c>
      <c r="C7806" t="s">
        <v>742</v>
      </c>
      <c r="D7806" t="s">
        <v>1079</v>
      </c>
      <c r="E7806" t="s">
        <v>1080</v>
      </c>
      <c r="G7806" s="6" t="s">
        <v>88</v>
      </c>
      <c r="H7806" t="s">
        <v>67</v>
      </c>
      <c r="I7806" t="s">
        <v>21</v>
      </c>
      <c r="J7806" t="s">
        <v>73</v>
      </c>
      <c r="K7806">
        <v>9</v>
      </c>
      <c r="L7806">
        <v>12.75</v>
      </c>
      <c r="M7806" t="s">
        <v>657</v>
      </c>
      <c r="N7806">
        <v>12.75</v>
      </c>
      <c r="O7806" t="s">
        <v>24</v>
      </c>
      <c r="P7806" cm="1">
        <f t="array" ref="P7806">IF(Q7806&gt;0,INDEX(Q7806:Q19940,MATCH(TRUE,INDEX(Q7806:Q19940="",,),0)-1),"")</f>
        <v>4</v>
      </c>
      <c r="Q7806">
        <f t="shared" si="179"/>
        <v>1</v>
      </c>
      <c r="R7806">
        <f>IF(P7806="","",0)</f>
        <v>0</v>
      </c>
    </row>
    <row r="7807" spans="1:18" x14ac:dyDescent="0.3">
      <c r="A7807" t="s">
        <v>1057</v>
      </c>
      <c r="B7807" s="1">
        <v>38950</v>
      </c>
      <c r="C7807" t="s">
        <v>742</v>
      </c>
      <c r="D7807" t="s">
        <v>1079</v>
      </c>
      <c r="E7807" t="s">
        <v>1080</v>
      </c>
      <c r="G7807" s="6" t="s">
        <v>88</v>
      </c>
      <c r="H7807" t="s">
        <v>41</v>
      </c>
      <c r="I7807" t="s">
        <v>21</v>
      </c>
      <c r="J7807" t="s">
        <v>73</v>
      </c>
      <c r="K7807">
        <v>5</v>
      </c>
      <c r="L7807">
        <v>58.3</v>
      </c>
      <c r="M7807" t="s">
        <v>657</v>
      </c>
      <c r="N7807">
        <v>58.3</v>
      </c>
      <c r="O7807" t="s">
        <v>24</v>
      </c>
      <c r="P7807" cm="1">
        <f t="array" ref="P7807">IF(Q7807&gt;0,INDEX(Q7807:Q19941,MATCH(TRUE,INDEX(Q7807:Q19941="",,),0)-1),"")</f>
        <v>4</v>
      </c>
      <c r="Q7807">
        <f t="shared" si="179"/>
        <v>1</v>
      </c>
      <c r="R7807">
        <f>IF(P7807="","",0)</f>
        <v>0</v>
      </c>
    </row>
    <row r="7808" spans="1:18" x14ac:dyDescent="0.3">
      <c r="A7808" t="s">
        <v>1057</v>
      </c>
      <c r="B7808" s="1">
        <v>38950</v>
      </c>
      <c r="C7808" t="s">
        <v>742</v>
      </c>
      <c r="D7808" t="s">
        <v>1079</v>
      </c>
      <c r="E7808" t="s">
        <v>1080</v>
      </c>
      <c r="G7808" s="6" t="s">
        <v>88</v>
      </c>
      <c r="H7808" t="s">
        <v>200</v>
      </c>
      <c r="I7808" t="s">
        <v>21</v>
      </c>
      <c r="J7808" t="s">
        <v>73</v>
      </c>
      <c r="K7808">
        <v>5</v>
      </c>
      <c r="L7808">
        <v>15.8</v>
      </c>
      <c r="M7808" t="s">
        <v>657</v>
      </c>
      <c r="N7808">
        <v>15.8</v>
      </c>
      <c r="O7808" t="s">
        <v>24</v>
      </c>
      <c r="P7808" cm="1">
        <f t="array" ref="P7808">IF(Q7808&gt;0,INDEX(Q7808:Q19942,MATCH(TRUE,INDEX(Q7808:Q19942="",,),0)-1),"")</f>
        <v>4</v>
      </c>
      <c r="Q7808">
        <f t="shared" si="179"/>
        <v>1</v>
      </c>
      <c r="R7808">
        <f>IF(P7808="","",0)</f>
        <v>0</v>
      </c>
    </row>
    <row r="7809" spans="1:18" x14ac:dyDescent="0.3">
      <c r="A7809" t="s">
        <v>1057</v>
      </c>
      <c r="B7809" s="1">
        <v>38950</v>
      </c>
      <c r="C7809" t="s">
        <v>742</v>
      </c>
      <c r="D7809" t="s">
        <v>1079</v>
      </c>
      <c r="E7809" t="s">
        <v>1080</v>
      </c>
      <c r="G7809" t="s">
        <v>19</v>
      </c>
      <c r="H7809" t="s">
        <v>36</v>
      </c>
      <c r="I7809" t="s">
        <v>45</v>
      </c>
      <c r="J7809" t="s">
        <v>93</v>
      </c>
      <c r="K7809">
        <v>51</v>
      </c>
      <c r="L7809">
        <v>86</v>
      </c>
      <c r="M7809" t="s">
        <v>999</v>
      </c>
      <c r="N7809">
        <v>100</v>
      </c>
      <c r="P7809" cm="1">
        <f t="array" ref="P7809">IF(Q7809&gt;0,INDEX(Q7809:Q19943,MATCH(TRUE,INDEX(Q7809:Q19943="",,),0)-1),"")</f>
        <v>4</v>
      </c>
      <c r="Q7809">
        <f t="shared" si="179"/>
        <v>2</v>
      </c>
      <c r="R7809">
        <f>IF(P7809="","",0)</f>
        <v>0</v>
      </c>
    </row>
    <row r="7810" spans="1:18" x14ac:dyDescent="0.3">
      <c r="A7810" t="s">
        <v>1057</v>
      </c>
      <c r="B7810" s="1">
        <v>38950</v>
      </c>
      <c r="C7810" t="s">
        <v>742</v>
      </c>
      <c r="D7810" t="s">
        <v>1079</v>
      </c>
      <c r="E7810" t="s">
        <v>1080</v>
      </c>
      <c r="G7810" t="s">
        <v>19</v>
      </c>
      <c r="H7810" t="s">
        <v>85</v>
      </c>
      <c r="I7810" t="s">
        <v>21</v>
      </c>
      <c r="J7810" t="s">
        <v>73</v>
      </c>
      <c r="K7810">
        <v>91</v>
      </c>
      <c r="L7810">
        <v>23.4</v>
      </c>
      <c r="M7810" t="s">
        <v>999</v>
      </c>
      <c r="N7810">
        <v>27</v>
      </c>
      <c r="P7810" cm="1">
        <f t="array" ref="P7810">IF(Q7810&gt;0,INDEX(Q7810:Q19944,MATCH(TRUE,INDEX(Q7810:Q19944="",,),0)-1),"")</f>
        <v>4</v>
      </c>
      <c r="Q7810">
        <f t="shared" si="179"/>
        <v>2</v>
      </c>
      <c r="R7810">
        <f>IF(P7810="","",0)</f>
        <v>0</v>
      </c>
    </row>
    <row r="7811" spans="1:18" x14ac:dyDescent="0.3">
      <c r="A7811" t="s">
        <v>1057</v>
      </c>
      <c r="B7811" s="1">
        <v>38950</v>
      </c>
      <c r="C7811" t="s">
        <v>742</v>
      </c>
      <c r="D7811" t="s">
        <v>1079</v>
      </c>
      <c r="E7811" t="s">
        <v>1080</v>
      </c>
      <c r="G7811" t="s">
        <v>19</v>
      </c>
      <c r="H7811" t="s">
        <v>36</v>
      </c>
      <c r="I7811" t="s">
        <v>21</v>
      </c>
      <c r="J7811" t="s">
        <v>73</v>
      </c>
      <c r="K7811">
        <v>828</v>
      </c>
      <c r="L7811">
        <v>25.25</v>
      </c>
      <c r="M7811" t="s">
        <v>999</v>
      </c>
      <c r="N7811">
        <v>29</v>
      </c>
      <c r="P7811" cm="1">
        <f t="array" ref="P7811">IF(Q7811&gt;0,INDEX(Q7811:Q19945,MATCH(TRUE,INDEX(Q7811:Q19945="",,),0)-1),"")</f>
        <v>4</v>
      </c>
      <c r="Q7811">
        <f t="shared" si="179"/>
        <v>2</v>
      </c>
      <c r="R7811">
        <f>IF(P7811="","",0)</f>
        <v>0</v>
      </c>
    </row>
    <row r="7812" spans="1:18" x14ac:dyDescent="0.3">
      <c r="A7812" t="s">
        <v>1057</v>
      </c>
      <c r="B7812" s="1">
        <v>38950</v>
      </c>
      <c r="C7812" t="s">
        <v>742</v>
      </c>
      <c r="D7812" t="s">
        <v>1079</v>
      </c>
      <c r="E7812" t="s">
        <v>1080</v>
      </c>
      <c r="G7812" s="6" t="s">
        <v>88</v>
      </c>
      <c r="H7812" t="s">
        <v>85</v>
      </c>
      <c r="I7812" t="s">
        <v>45</v>
      </c>
      <c r="J7812" t="s">
        <v>93</v>
      </c>
      <c r="K7812">
        <v>3</v>
      </c>
      <c r="L7812">
        <v>156</v>
      </c>
      <c r="M7812" t="s">
        <v>999</v>
      </c>
      <c r="N7812">
        <v>156</v>
      </c>
      <c r="P7812" cm="1">
        <f t="array" ref="P7812">IF(Q7812&gt;0,INDEX(Q7812:Q19946,MATCH(TRUE,INDEX(Q7812:Q19946="",,),0)-1),"")</f>
        <v>4</v>
      </c>
      <c r="Q7812">
        <f t="shared" si="179"/>
        <v>2</v>
      </c>
      <c r="R7812">
        <f>IF(P7812="","",0)</f>
        <v>0</v>
      </c>
    </row>
    <row r="7813" spans="1:18" x14ac:dyDescent="0.3">
      <c r="A7813" t="s">
        <v>1057</v>
      </c>
      <c r="B7813" s="1">
        <v>38950</v>
      </c>
      <c r="C7813" t="s">
        <v>742</v>
      </c>
      <c r="D7813" t="s">
        <v>1079</v>
      </c>
      <c r="E7813" t="s">
        <v>1080</v>
      </c>
      <c r="G7813" s="6" t="s">
        <v>88</v>
      </c>
      <c r="H7813" t="s">
        <v>41</v>
      </c>
      <c r="I7813" t="s">
        <v>45</v>
      </c>
      <c r="J7813" t="s">
        <v>93</v>
      </c>
      <c r="K7813">
        <v>1</v>
      </c>
      <c r="L7813">
        <v>225</v>
      </c>
      <c r="M7813" t="s">
        <v>999</v>
      </c>
      <c r="N7813">
        <v>225</v>
      </c>
      <c r="P7813" cm="1">
        <f t="array" ref="P7813">IF(Q7813&gt;0,INDEX(Q7813:Q19947,MATCH(TRUE,INDEX(Q7813:Q19947="",,),0)-1),"")</f>
        <v>4</v>
      </c>
      <c r="Q7813">
        <f t="shared" si="179"/>
        <v>2</v>
      </c>
      <c r="R7813">
        <f>IF(P7813="","",0)</f>
        <v>0</v>
      </c>
    </row>
    <row r="7814" spans="1:18" x14ac:dyDescent="0.3">
      <c r="A7814" t="s">
        <v>1057</v>
      </c>
      <c r="B7814" s="1">
        <v>38950</v>
      </c>
      <c r="C7814" t="s">
        <v>742</v>
      </c>
      <c r="D7814" t="s">
        <v>1079</v>
      </c>
      <c r="E7814" t="s">
        <v>1080</v>
      </c>
      <c r="G7814" s="6" t="s">
        <v>88</v>
      </c>
      <c r="H7814" t="s">
        <v>96</v>
      </c>
      <c r="I7814" t="s">
        <v>21</v>
      </c>
      <c r="J7814" t="s">
        <v>73</v>
      </c>
      <c r="K7814">
        <v>22</v>
      </c>
      <c r="L7814">
        <v>8.0500000000000007</v>
      </c>
      <c r="M7814" t="s">
        <v>999</v>
      </c>
      <c r="N7814">
        <v>8.0500000000000007</v>
      </c>
      <c r="P7814" cm="1">
        <f t="array" ref="P7814">IF(Q7814&gt;0,INDEX(Q7814:Q19948,MATCH(TRUE,INDEX(Q7814:Q19948="",,),0)-1),"")</f>
        <v>4</v>
      </c>
      <c r="Q7814">
        <f t="shared" si="179"/>
        <v>2</v>
      </c>
      <c r="R7814">
        <f>IF(P7814="","",0)</f>
        <v>0</v>
      </c>
    </row>
    <row r="7815" spans="1:18" x14ac:dyDescent="0.3">
      <c r="A7815" t="s">
        <v>1057</v>
      </c>
      <c r="B7815" s="1">
        <v>38950</v>
      </c>
      <c r="C7815" t="s">
        <v>742</v>
      </c>
      <c r="D7815" t="s">
        <v>1079</v>
      </c>
      <c r="E7815" t="s">
        <v>1080</v>
      </c>
      <c r="G7815" s="6" t="s">
        <v>88</v>
      </c>
      <c r="H7815" t="s">
        <v>116</v>
      </c>
      <c r="I7815" t="s">
        <v>21</v>
      </c>
      <c r="J7815" t="s">
        <v>73</v>
      </c>
      <c r="K7815">
        <v>39</v>
      </c>
      <c r="L7815">
        <v>7.15</v>
      </c>
      <c r="M7815" t="s">
        <v>999</v>
      </c>
      <c r="N7815">
        <v>7.15</v>
      </c>
      <c r="P7815" cm="1">
        <f t="array" ref="P7815">IF(Q7815&gt;0,INDEX(Q7815:Q19949,MATCH(TRUE,INDEX(Q7815:Q19949="",,),0)-1),"")</f>
        <v>4</v>
      </c>
      <c r="Q7815">
        <f t="shared" si="179"/>
        <v>2</v>
      </c>
      <c r="R7815">
        <f>IF(P7815="","",0)</f>
        <v>0</v>
      </c>
    </row>
    <row r="7816" spans="1:18" x14ac:dyDescent="0.3">
      <c r="A7816" t="s">
        <v>1057</v>
      </c>
      <c r="B7816" s="1">
        <v>38950</v>
      </c>
      <c r="C7816" t="s">
        <v>742</v>
      </c>
      <c r="D7816" t="s">
        <v>1079</v>
      </c>
      <c r="E7816" t="s">
        <v>1080</v>
      </c>
      <c r="G7816" s="6" t="s">
        <v>88</v>
      </c>
      <c r="H7816" t="s">
        <v>183</v>
      </c>
      <c r="I7816" t="s">
        <v>21</v>
      </c>
      <c r="J7816" t="s">
        <v>73</v>
      </c>
      <c r="K7816">
        <v>46</v>
      </c>
      <c r="L7816">
        <v>4.6500000000000004</v>
      </c>
      <c r="M7816" t="s">
        <v>999</v>
      </c>
      <c r="N7816">
        <v>4.6500000000000004</v>
      </c>
      <c r="P7816" cm="1">
        <f t="array" ref="P7816">IF(Q7816&gt;0,INDEX(Q7816:Q19950,MATCH(TRUE,INDEX(Q7816:Q19950="",,),0)-1),"")</f>
        <v>4</v>
      </c>
      <c r="Q7816">
        <f t="shared" si="179"/>
        <v>2</v>
      </c>
      <c r="R7816">
        <f>IF(P7816="","",0)</f>
        <v>0</v>
      </c>
    </row>
    <row r="7817" spans="1:18" x14ac:dyDescent="0.3">
      <c r="A7817" t="s">
        <v>1057</v>
      </c>
      <c r="B7817" s="1">
        <v>38950</v>
      </c>
      <c r="C7817" t="s">
        <v>742</v>
      </c>
      <c r="D7817" t="s">
        <v>1079</v>
      </c>
      <c r="E7817" t="s">
        <v>1080</v>
      </c>
      <c r="G7817" s="6" t="s">
        <v>88</v>
      </c>
      <c r="H7817" t="s">
        <v>67</v>
      </c>
      <c r="I7817" t="s">
        <v>21</v>
      </c>
      <c r="J7817" t="s">
        <v>73</v>
      </c>
      <c r="K7817">
        <v>9</v>
      </c>
      <c r="L7817">
        <v>12.75</v>
      </c>
      <c r="M7817" t="s">
        <v>999</v>
      </c>
      <c r="N7817">
        <v>12.75</v>
      </c>
      <c r="P7817" cm="1">
        <f t="array" ref="P7817">IF(Q7817&gt;0,INDEX(Q7817:Q19951,MATCH(TRUE,INDEX(Q7817:Q19951="",,),0)-1),"")</f>
        <v>4</v>
      </c>
      <c r="Q7817">
        <f t="shared" si="179"/>
        <v>2</v>
      </c>
      <c r="R7817">
        <f>IF(P7817="","",0)</f>
        <v>0</v>
      </c>
    </row>
    <row r="7818" spans="1:18" x14ac:dyDescent="0.3">
      <c r="A7818" t="s">
        <v>1057</v>
      </c>
      <c r="B7818" s="1">
        <v>38950</v>
      </c>
      <c r="C7818" t="s">
        <v>742</v>
      </c>
      <c r="D7818" t="s">
        <v>1079</v>
      </c>
      <c r="E7818" t="s">
        <v>1080</v>
      </c>
      <c r="G7818" s="6" t="s">
        <v>88</v>
      </c>
      <c r="H7818" t="s">
        <v>41</v>
      </c>
      <c r="I7818" t="s">
        <v>21</v>
      </c>
      <c r="J7818" t="s">
        <v>73</v>
      </c>
      <c r="K7818">
        <v>5</v>
      </c>
      <c r="L7818">
        <v>58.3</v>
      </c>
      <c r="M7818" t="s">
        <v>999</v>
      </c>
      <c r="N7818">
        <v>58.3</v>
      </c>
      <c r="P7818" cm="1">
        <f t="array" ref="P7818">IF(Q7818&gt;0,INDEX(Q7818:Q19952,MATCH(TRUE,INDEX(Q7818:Q19952="",,),0)-1),"")</f>
        <v>4</v>
      </c>
      <c r="Q7818">
        <f t="shared" si="179"/>
        <v>2</v>
      </c>
      <c r="R7818">
        <f>IF(P7818="","",0)</f>
        <v>0</v>
      </c>
    </row>
    <row r="7819" spans="1:18" x14ac:dyDescent="0.3">
      <c r="A7819" t="s">
        <v>1057</v>
      </c>
      <c r="B7819" s="1">
        <v>38950</v>
      </c>
      <c r="C7819" t="s">
        <v>742</v>
      </c>
      <c r="D7819" t="s">
        <v>1079</v>
      </c>
      <c r="E7819" t="s">
        <v>1080</v>
      </c>
      <c r="G7819" s="6" t="s">
        <v>88</v>
      </c>
      <c r="H7819" t="s">
        <v>200</v>
      </c>
      <c r="I7819" t="s">
        <v>21</v>
      </c>
      <c r="J7819" t="s">
        <v>73</v>
      </c>
      <c r="K7819">
        <v>5</v>
      </c>
      <c r="L7819">
        <v>15.8</v>
      </c>
      <c r="M7819" t="s">
        <v>999</v>
      </c>
      <c r="N7819">
        <v>15.8</v>
      </c>
      <c r="P7819" cm="1">
        <f t="array" ref="P7819">IF(Q7819&gt;0,INDEX(Q7819:Q19953,MATCH(TRUE,INDEX(Q7819:Q19953="",,),0)-1),"")</f>
        <v>4</v>
      </c>
      <c r="Q7819">
        <f t="shared" si="179"/>
        <v>2</v>
      </c>
      <c r="R7819">
        <f>IF(P7819="","",0)</f>
        <v>0</v>
      </c>
    </row>
    <row r="7820" spans="1:18" x14ac:dyDescent="0.3">
      <c r="A7820" t="s">
        <v>1057</v>
      </c>
      <c r="B7820" s="1">
        <v>38950</v>
      </c>
      <c r="C7820" t="s">
        <v>742</v>
      </c>
      <c r="D7820" t="s">
        <v>1079</v>
      </c>
      <c r="E7820" t="s">
        <v>1080</v>
      </c>
      <c r="G7820" t="s">
        <v>19</v>
      </c>
      <c r="H7820" t="s">
        <v>36</v>
      </c>
      <c r="I7820" t="s">
        <v>45</v>
      </c>
      <c r="J7820" t="s">
        <v>93</v>
      </c>
      <c r="K7820">
        <v>51</v>
      </c>
      <c r="L7820">
        <v>86</v>
      </c>
      <c r="M7820" t="s">
        <v>1060</v>
      </c>
      <c r="N7820">
        <v>100</v>
      </c>
      <c r="P7820" cm="1">
        <f t="array" ref="P7820">IF(Q7820&gt;0,INDEX(Q7820:Q19954,MATCH(TRUE,INDEX(Q7820:Q19954="",,),0)-1),"")</f>
        <v>4</v>
      </c>
      <c r="Q7820">
        <f t="shared" si="179"/>
        <v>3</v>
      </c>
      <c r="R7820">
        <f>IF(P7820="","",0)</f>
        <v>0</v>
      </c>
    </row>
    <row r="7821" spans="1:18" x14ac:dyDescent="0.3">
      <c r="A7821" t="s">
        <v>1057</v>
      </c>
      <c r="B7821" s="1">
        <v>38950</v>
      </c>
      <c r="C7821" t="s">
        <v>742</v>
      </c>
      <c r="D7821" t="s">
        <v>1079</v>
      </c>
      <c r="E7821" t="s">
        <v>1080</v>
      </c>
      <c r="G7821" t="s">
        <v>19</v>
      </c>
      <c r="H7821" t="s">
        <v>85</v>
      </c>
      <c r="I7821" t="s">
        <v>21</v>
      </c>
      <c r="J7821" t="s">
        <v>73</v>
      </c>
      <c r="K7821">
        <v>91</v>
      </c>
      <c r="L7821">
        <v>23.4</v>
      </c>
      <c r="M7821" t="s">
        <v>1060</v>
      </c>
      <c r="N7821">
        <v>23.4</v>
      </c>
      <c r="P7821" cm="1">
        <f t="array" ref="P7821">IF(Q7821&gt;0,INDEX(Q7821:Q19955,MATCH(TRUE,INDEX(Q7821:Q19955="",,),0)-1),"")</f>
        <v>4</v>
      </c>
      <c r="Q7821">
        <f t="shared" si="179"/>
        <v>3</v>
      </c>
      <c r="R7821">
        <f>IF(P7821="","",0)</f>
        <v>0</v>
      </c>
    </row>
    <row r="7822" spans="1:18" x14ac:dyDescent="0.3">
      <c r="A7822" t="s">
        <v>1057</v>
      </c>
      <c r="B7822" s="1">
        <v>38950</v>
      </c>
      <c r="C7822" t="s">
        <v>742</v>
      </c>
      <c r="D7822" t="s">
        <v>1079</v>
      </c>
      <c r="E7822" t="s">
        <v>1080</v>
      </c>
      <c r="G7822" t="s">
        <v>19</v>
      </c>
      <c r="H7822" t="s">
        <v>36</v>
      </c>
      <c r="I7822" t="s">
        <v>21</v>
      </c>
      <c r="J7822" t="s">
        <v>73</v>
      </c>
      <c r="K7822">
        <v>828</v>
      </c>
      <c r="L7822">
        <v>25.25</v>
      </c>
      <c r="M7822" t="s">
        <v>1060</v>
      </c>
      <c r="N7822">
        <v>29.1</v>
      </c>
      <c r="P7822" cm="1">
        <f t="array" ref="P7822">IF(Q7822&gt;0,INDEX(Q7822:Q19956,MATCH(TRUE,INDEX(Q7822:Q19956="",,),0)-1),"")</f>
        <v>4</v>
      </c>
      <c r="Q7822">
        <f t="shared" si="179"/>
        <v>3</v>
      </c>
      <c r="R7822">
        <f>IF(P7822="","",0)</f>
        <v>0</v>
      </c>
    </row>
    <row r="7823" spans="1:18" x14ac:dyDescent="0.3">
      <c r="A7823" t="s">
        <v>1057</v>
      </c>
      <c r="B7823" s="1">
        <v>38950</v>
      </c>
      <c r="C7823" t="s">
        <v>742</v>
      </c>
      <c r="D7823" t="s">
        <v>1079</v>
      </c>
      <c r="E7823" t="s">
        <v>1080</v>
      </c>
      <c r="G7823" s="6" t="s">
        <v>88</v>
      </c>
      <c r="H7823" t="s">
        <v>85</v>
      </c>
      <c r="I7823" t="s">
        <v>45</v>
      </c>
      <c r="J7823" t="s">
        <v>93</v>
      </c>
      <c r="K7823">
        <v>3</v>
      </c>
      <c r="L7823">
        <v>156</v>
      </c>
      <c r="M7823" t="s">
        <v>1060</v>
      </c>
      <c r="N7823">
        <v>156</v>
      </c>
      <c r="P7823" cm="1">
        <f t="array" ref="P7823">IF(Q7823&gt;0,INDEX(Q7823:Q19957,MATCH(TRUE,INDEX(Q7823:Q19957="",,),0)-1),"")</f>
        <v>4</v>
      </c>
      <c r="Q7823">
        <f t="shared" si="179"/>
        <v>3</v>
      </c>
      <c r="R7823">
        <f>IF(P7823="","",0)</f>
        <v>0</v>
      </c>
    </row>
    <row r="7824" spans="1:18" x14ac:dyDescent="0.3">
      <c r="A7824" t="s">
        <v>1057</v>
      </c>
      <c r="B7824" s="1">
        <v>38950</v>
      </c>
      <c r="C7824" t="s">
        <v>742</v>
      </c>
      <c r="D7824" t="s">
        <v>1079</v>
      </c>
      <c r="E7824" t="s">
        <v>1080</v>
      </c>
      <c r="G7824" s="6" t="s">
        <v>88</v>
      </c>
      <c r="H7824" t="s">
        <v>41</v>
      </c>
      <c r="I7824" t="s">
        <v>45</v>
      </c>
      <c r="J7824" t="s">
        <v>93</v>
      </c>
      <c r="K7824">
        <v>1</v>
      </c>
      <c r="L7824">
        <v>225</v>
      </c>
      <c r="M7824" t="s">
        <v>1060</v>
      </c>
      <c r="N7824">
        <v>225</v>
      </c>
      <c r="P7824" cm="1">
        <f t="array" ref="P7824">IF(Q7824&gt;0,INDEX(Q7824:Q19958,MATCH(TRUE,INDEX(Q7824:Q19958="",,),0)-1),"")</f>
        <v>4</v>
      </c>
      <c r="Q7824">
        <f t="shared" si="179"/>
        <v>3</v>
      </c>
      <c r="R7824">
        <f>IF(P7824="","",0)</f>
        <v>0</v>
      </c>
    </row>
    <row r="7825" spans="1:18" x14ac:dyDescent="0.3">
      <c r="A7825" t="s">
        <v>1057</v>
      </c>
      <c r="B7825" s="1">
        <v>38950</v>
      </c>
      <c r="C7825" t="s">
        <v>742</v>
      </c>
      <c r="D7825" t="s">
        <v>1079</v>
      </c>
      <c r="E7825" t="s">
        <v>1080</v>
      </c>
      <c r="G7825" s="6" t="s">
        <v>88</v>
      </c>
      <c r="H7825" t="s">
        <v>96</v>
      </c>
      <c r="I7825" t="s">
        <v>21</v>
      </c>
      <c r="J7825" t="s">
        <v>73</v>
      </c>
      <c r="K7825">
        <v>22</v>
      </c>
      <c r="L7825">
        <v>8.0500000000000007</v>
      </c>
      <c r="M7825" t="s">
        <v>1060</v>
      </c>
      <c r="N7825">
        <v>8.0500000000000007</v>
      </c>
      <c r="P7825" cm="1">
        <f t="array" ref="P7825">IF(Q7825&gt;0,INDEX(Q7825:Q19959,MATCH(TRUE,INDEX(Q7825:Q19959="",,),0)-1),"")</f>
        <v>4</v>
      </c>
      <c r="Q7825">
        <f t="shared" si="179"/>
        <v>3</v>
      </c>
      <c r="R7825">
        <f>IF(P7825="","",0)</f>
        <v>0</v>
      </c>
    </row>
    <row r="7826" spans="1:18" x14ac:dyDescent="0.3">
      <c r="A7826" t="s">
        <v>1057</v>
      </c>
      <c r="B7826" s="1">
        <v>38950</v>
      </c>
      <c r="C7826" t="s">
        <v>742</v>
      </c>
      <c r="D7826" t="s">
        <v>1079</v>
      </c>
      <c r="E7826" t="s">
        <v>1080</v>
      </c>
      <c r="G7826" s="6" t="s">
        <v>88</v>
      </c>
      <c r="H7826" t="s">
        <v>116</v>
      </c>
      <c r="I7826" t="s">
        <v>21</v>
      </c>
      <c r="J7826" t="s">
        <v>73</v>
      </c>
      <c r="K7826">
        <v>39</v>
      </c>
      <c r="L7826">
        <v>7.15</v>
      </c>
      <c r="M7826" t="s">
        <v>1060</v>
      </c>
      <c r="N7826">
        <v>7.15</v>
      </c>
      <c r="P7826" cm="1">
        <f t="array" ref="P7826">IF(Q7826&gt;0,INDEX(Q7826:Q19960,MATCH(TRUE,INDEX(Q7826:Q19960="",,),0)-1),"")</f>
        <v>4</v>
      </c>
      <c r="Q7826">
        <f t="shared" si="179"/>
        <v>3</v>
      </c>
      <c r="R7826">
        <f>IF(P7826="","",0)</f>
        <v>0</v>
      </c>
    </row>
    <row r="7827" spans="1:18" x14ac:dyDescent="0.3">
      <c r="A7827" t="s">
        <v>1057</v>
      </c>
      <c r="B7827" s="1">
        <v>38950</v>
      </c>
      <c r="C7827" t="s">
        <v>742</v>
      </c>
      <c r="D7827" t="s">
        <v>1079</v>
      </c>
      <c r="E7827" t="s">
        <v>1080</v>
      </c>
      <c r="G7827" s="6" t="s">
        <v>88</v>
      </c>
      <c r="H7827" t="s">
        <v>183</v>
      </c>
      <c r="I7827" t="s">
        <v>21</v>
      </c>
      <c r="J7827" t="s">
        <v>73</v>
      </c>
      <c r="K7827">
        <v>46</v>
      </c>
      <c r="L7827">
        <v>4.6500000000000004</v>
      </c>
      <c r="M7827" t="s">
        <v>1060</v>
      </c>
      <c r="N7827">
        <v>4.6500000000000004</v>
      </c>
      <c r="P7827" cm="1">
        <f t="array" ref="P7827">IF(Q7827&gt;0,INDEX(Q7827:Q19961,MATCH(TRUE,INDEX(Q7827:Q19961="",,),0)-1),"")</f>
        <v>4</v>
      </c>
      <c r="Q7827">
        <f t="shared" si="179"/>
        <v>3</v>
      </c>
      <c r="R7827">
        <f>IF(P7827="","",0)</f>
        <v>0</v>
      </c>
    </row>
    <row r="7828" spans="1:18" x14ac:dyDescent="0.3">
      <c r="A7828" t="s">
        <v>1057</v>
      </c>
      <c r="B7828" s="1">
        <v>38950</v>
      </c>
      <c r="C7828" t="s">
        <v>742</v>
      </c>
      <c r="D7828" t="s">
        <v>1079</v>
      </c>
      <c r="E7828" t="s">
        <v>1080</v>
      </c>
      <c r="G7828" s="6" t="s">
        <v>88</v>
      </c>
      <c r="H7828" t="s">
        <v>67</v>
      </c>
      <c r="I7828" t="s">
        <v>21</v>
      </c>
      <c r="J7828" t="s">
        <v>73</v>
      </c>
      <c r="K7828">
        <v>9</v>
      </c>
      <c r="L7828">
        <v>12.75</v>
      </c>
      <c r="M7828" t="s">
        <v>1060</v>
      </c>
      <c r="N7828">
        <v>12.75</v>
      </c>
      <c r="P7828" cm="1">
        <f t="array" ref="P7828">IF(Q7828&gt;0,INDEX(Q7828:Q19962,MATCH(TRUE,INDEX(Q7828:Q19962="",,),0)-1),"")</f>
        <v>4</v>
      </c>
      <c r="Q7828">
        <f t="shared" si="179"/>
        <v>3</v>
      </c>
      <c r="R7828">
        <f>IF(P7828="","",0)</f>
        <v>0</v>
      </c>
    </row>
    <row r="7829" spans="1:18" x14ac:dyDescent="0.3">
      <c r="A7829" t="s">
        <v>1057</v>
      </c>
      <c r="B7829" s="1">
        <v>38950</v>
      </c>
      <c r="C7829" t="s">
        <v>742</v>
      </c>
      <c r="D7829" t="s">
        <v>1079</v>
      </c>
      <c r="E7829" t="s">
        <v>1080</v>
      </c>
      <c r="G7829" s="6" t="s">
        <v>88</v>
      </c>
      <c r="H7829" t="s">
        <v>41</v>
      </c>
      <c r="I7829" t="s">
        <v>21</v>
      </c>
      <c r="J7829" t="s">
        <v>73</v>
      </c>
      <c r="K7829">
        <v>5</v>
      </c>
      <c r="L7829">
        <v>58.3</v>
      </c>
      <c r="M7829" t="s">
        <v>1060</v>
      </c>
      <c r="N7829">
        <v>58.3</v>
      </c>
      <c r="P7829" cm="1">
        <f t="array" ref="P7829">IF(Q7829&gt;0,INDEX(Q7829:Q19963,MATCH(TRUE,INDEX(Q7829:Q19963="",,),0)-1),"")</f>
        <v>4</v>
      </c>
      <c r="Q7829">
        <f t="shared" si="179"/>
        <v>3</v>
      </c>
      <c r="R7829">
        <f>IF(P7829="","",0)</f>
        <v>0</v>
      </c>
    </row>
    <row r="7830" spans="1:18" x14ac:dyDescent="0.3">
      <c r="A7830" t="s">
        <v>1057</v>
      </c>
      <c r="B7830" s="1">
        <v>38950</v>
      </c>
      <c r="C7830" t="s">
        <v>742</v>
      </c>
      <c r="D7830" t="s">
        <v>1079</v>
      </c>
      <c r="E7830" t="s">
        <v>1080</v>
      </c>
      <c r="G7830" s="6" t="s">
        <v>88</v>
      </c>
      <c r="H7830" t="s">
        <v>200</v>
      </c>
      <c r="I7830" t="s">
        <v>21</v>
      </c>
      <c r="J7830" t="s">
        <v>73</v>
      </c>
      <c r="K7830">
        <v>5</v>
      </c>
      <c r="L7830">
        <v>15.8</v>
      </c>
      <c r="M7830" t="s">
        <v>1060</v>
      </c>
      <c r="N7830">
        <v>15.8</v>
      </c>
      <c r="P7830" cm="1">
        <f t="array" ref="P7830">IF(Q7830&gt;0,INDEX(Q7830:Q19964,MATCH(TRUE,INDEX(Q7830:Q19964="",,),0)-1),"")</f>
        <v>4</v>
      </c>
      <c r="Q7830">
        <f t="shared" si="179"/>
        <v>3</v>
      </c>
      <c r="R7830">
        <f>IF(P7830="","",0)</f>
        <v>0</v>
      </c>
    </row>
    <row r="7831" spans="1:18" x14ac:dyDescent="0.3">
      <c r="A7831" t="s">
        <v>1057</v>
      </c>
      <c r="B7831" s="1">
        <v>38950</v>
      </c>
      <c r="C7831" t="s">
        <v>742</v>
      </c>
      <c r="D7831" t="s">
        <v>1079</v>
      </c>
      <c r="E7831" t="s">
        <v>1080</v>
      </c>
      <c r="G7831" t="s">
        <v>19</v>
      </c>
      <c r="H7831" t="s">
        <v>36</v>
      </c>
      <c r="I7831" t="s">
        <v>45</v>
      </c>
      <c r="J7831" t="s">
        <v>93</v>
      </c>
      <c r="K7831">
        <v>51</v>
      </c>
      <c r="L7831">
        <v>86</v>
      </c>
      <c r="M7831" t="s">
        <v>702</v>
      </c>
      <c r="N7831">
        <v>86</v>
      </c>
      <c r="P7831" cm="1">
        <f t="array" ref="P7831">IF(Q7831&gt;0,INDEX(Q7831:Q19965,MATCH(TRUE,INDEX(Q7831:Q19965="",,),0)-1),"")</f>
        <v>4</v>
      </c>
      <c r="Q7831">
        <f t="shared" si="179"/>
        <v>4</v>
      </c>
      <c r="R7831">
        <f>IF(P7831="","",0)</f>
        <v>0</v>
      </c>
    </row>
    <row r="7832" spans="1:18" x14ac:dyDescent="0.3">
      <c r="A7832" t="s">
        <v>1057</v>
      </c>
      <c r="B7832" s="1">
        <v>38950</v>
      </c>
      <c r="C7832" t="s">
        <v>742</v>
      </c>
      <c r="D7832" t="s">
        <v>1079</v>
      </c>
      <c r="E7832" t="s">
        <v>1080</v>
      </c>
      <c r="G7832" t="s">
        <v>19</v>
      </c>
      <c r="H7832" t="s">
        <v>85</v>
      </c>
      <c r="I7832" t="s">
        <v>21</v>
      </c>
      <c r="J7832" t="s">
        <v>73</v>
      </c>
      <c r="K7832">
        <v>91</v>
      </c>
      <c r="L7832">
        <v>23.4</v>
      </c>
      <c r="M7832" t="s">
        <v>702</v>
      </c>
      <c r="N7832">
        <v>26</v>
      </c>
      <c r="P7832" cm="1">
        <f t="array" ref="P7832">IF(Q7832&gt;0,INDEX(Q7832:Q19966,MATCH(TRUE,INDEX(Q7832:Q19966="",,),0)-1),"")</f>
        <v>4</v>
      </c>
      <c r="Q7832">
        <f t="shared" si="179"/>
        <v>4</v>
      </c>
      <c r="R7832">
        <f>IF(P7832="","",0)</f>
        <v>0</v>
      </c>
    </row>
    <row r="7833" spans="1:18" x14ac:dyDescent="0.3">
      <c r="A7833" t="s">
        <v>1057</v>
      </c>
      <c r="B7833" s="1">
        <v>38950</v>
      </c>
      <c r="C7833" t="s">
        <v>742</v>
      </c>
      <c r="D7833" t="s">
        <v>1079</v>
      </c>
      <c r="E7833" t="s">
        <v>1080</v>
      </c>
      <c r="G7833" t="s">
        <v>19</v>
      </c>
      <c r="H7833" t="s">
        <v>36</v>
      </c>
      <c r="I7833" t="s">
        <v>21</v>
      </c>
      <c r="J7833" t="s">
        <v>73</v>
      </c>
      <c r="K7833">
        <v>828</v>
      </c>
      <c r="L7833">
        <v>25.25</v>
      </c>
      <c r="M7833" t="s">
        <v>702</v>
      </c>
      <c r="N7833">
        <v>29.4</v>
      </c>
      <c r="P7833" cm="1">
        <f t="array" ref="P7833">IF(Q7833&gt;0,INDEX(Q7833:Q19967,MATCH(TRUE,INDEX(Q7833:Q19967="",,),0)-1),"")</f>
        <v>4</v>
      </c>
      <c r="Q7833">
        <f t="shared" si="179"/>
        <v>4</v>
      </c>
      <c r="R7833">
        <f>IF(P7833="","",0)</f>
        <v>0</v>
      </c>
    </row>
    <row r="7834" spans="1:18" x14ac:dyDescent="0.3">
      <c r="A7834" t="s">
        <v>1057</v>
      </c>
      <c r="B7834" s="1">
        <v>38950</v>
      </c>
      <c r="C7834" t="s">
        <v>742</v>
      </c>
      <c r="D7834" t="s">
        <v>1079</v>
      </c>
      <c r="E7834" t="s">
        <v>1080</v>
      </c>
      <c r="G7834" s="6" t="s">
        <v>88</v>
      </c>
      <c r="H7834" t="s">
        <v>85</v>
      </c>
      <c r="I7834" t="s">
        <v>45</v>
      </c>
      <c r="J7834" t="s">
        <v>93</v>
      </c>
      <c r="K7834">
        <v>3</v>
      </c>
      <c r="L7834">
        <v>156</v>
      </c>
      <c r="M7834" t="s">
        <v>702</v>
      </c>
      <c r="N7834">
        <v>156</v>
      </c>
      <c r="P7834" cm="1">
        <f t="array" ref="P7834">IF(Q7834&gt;0,INDEX(Q7834:Q19968,MATCH(TRUE,INDEX(Q7834:Q19968="",,),0)-1),"")</f>
        <v>4</v>
      </c>
      <c r="Q7834">
        <f t="shared" si="179"/>
        <v>4</v>
      </c>
      <c r="R7834">
        <f>IF(P7834="","",0)</f>
        <v>0</v>
      </c>
    </row>
    <row r="7835" spans="1:18" x14ac:dyDescent="0.3">
      <c r="A7835" t="s">
        <v>1057</v>
      </c>
      <c r="B7835" s="1">
        <v>38950</v>
      </c>
      <c r="C7835" t="s">
        <v>742</v>
      </c>
      <c r="D7835" t="s">
        <v>1079</v>
      </c>
      <c r="E7835" t="s">
        <v>1080</v>
      </c>
      <c r="G7835" s="6" t="s">
        <v>88</v>
      </c>
      <c r="H7835" t="s">
        <v>41</v>
      </c>
      <c r="I7835" t="s">
        <v>45</v>
      </c>
      <c r="J7835" t="s">
        <v>93</v>
      </c>
      <c r="K7835">
        <v>1</v>
      </c>
      <c r="L7835">
        <v>225</v>
      </c>
      <c r="M7835" t="s">
        <v>702</v>
      </c>
      <c r="N7835">
        <v>225</v>
      </c>
      <c r="P7835" cm="1">
        <f t="array" ref="P7835">IF(Q7835&gt;0,INDEX(Q7835:Q19969,MATCH(TRUE,INDEX(Q7835:Q19969="",,),0)-1),"")</f>
        <v>4</v>
      </c>
      <c r="Q7835">
        <f t="shared" si="179"/>
        <v>4</v>
      </c>
      <c r="R7835">
        <f>IF(P7835="","",0)</f>
        <v>0</v>
      </c>
    </row>
    <row r="7836" spans="1:18" x14ac:dyDescent="0.3">
      <c r="A7836" t="s">
        <v>1057</v>
      </c>
      <c r="B7836" s="1">
        <v>38950</v>
      </c>
      <c r="C7836" t="s">
        <v>742</v>
      </c>
      <c r="D7836" t="s">
        <v>1079</v>
      </c>
      <c r="E7836" t="s">
        <v>1080</v>
      </c>
      <c r="G7836" s="6" t="s">
        <v>88</v>
      </c>
      <c r="H7836" t="s">
        <v>96</v>
      </c>
      <c r="I7836" t="s">
        <v>21</v>
      </c>
      <c r="J7836" t="s">
        <v>73</v>
      </c>
      <c r="K7836">
        <v>22</v>
      </c>
      <c r="L7836">
        <v>8.0500000000000007</v>
      </c>
      <c r="M7836" t="s">
        <v>702</v>
      </c>
      <c r="N7836">
        <v>8.0500000000000007</v>
      </c>
      <c r="P7836" cm="1">
        <f t="array" ref="P7836">IF(Q7836&gt;0,INDEX(Q7836:Q19970,MATCH(TRUE,INDEX(Q7836:Q19970="",,),0)-1),"")</f>
        <v>4</v>
      </c>
      <c r="Q7836">
        <f t="shared" si="179"/>
        <v>4</v>
      </c>
      <c r="R7836">
        <f>IF(P7836="","",0)</f>
        <v>0</v>
      </c>
    </row>
    <row r="7837" spans="1:18" x14ac:dyDescent="0.3">
      <c r="A7837" t="s">
        <v>1057</v>
      </c>
      <c r="B7837" s="1">
        <v>38950</v>
      </c>
      <c r="C7837" t="s">
        <v>742</v>
      </c>
      <c r="D7837" t="s">
        <v>1079</v>
      </c>
      <c r="E7837" t="s">
        <v>1080</v>
      </c>
      <c r="G7837" s="6" t="s">
        <v>88</v>
      </c>
      <c r="H7837" t="s">
        <v>116</v>
      </c>
      <c r="I7837" t="s">
        <v>21</v>
      </c>
      <c r="J7837" t="s">
        <v>73</v>
      </c>
      <c r="K7837">
        <v>39</v>
      </c>
      <c r="L7837">
        <v>7.15</v>
      </c>
      <c r="M7837" t="s">
        <v>702</v>
      </c>
      <c r="N7837">
        <v>7.15</v>
      </c>
      <c r="P7837" cm="1">
        <f t="array" ref="P7837">IF(Q7837&gt;0,INDEX(Q7837:Q19971,MATCH(TRUE,INDEX(Q7837:Q19971="",,),0)-1),"")</f>
        <v>4</v>
      </c>
      <c r="Q7837">
        <f t="shared" si="179"/>
        <v>4</v>
      </c>
      <c r="R7837">
        <f>IF(P7837="","",0)</f>
        <v>0</v>
      </c>
    </row>
    <row r="7838" spans="1:18" x14ac:dyDescent="0.3">
      <c r="A7838" t="s">
        <v>1057</v>
      </c>
      <c r="B7838" s="1">
        <v>38950</v>
      </c>
      <c r="C7838" t="s">
        <v>742</v>
      </c>
      <c r="D7838" t="s">
        <v>1079</v>
      </c>
      <c r="E7838" t="s">
        <v>1080</v>
      </c>
      <c r="G7838" s="6" t="s">
        <v>88</v>
      </c>
      <c r="H7838" t="s">
        <v>183</v>
      </c>
      <c r="I7838" t="s">
        <v>21</v>
      </c>
      <c r="J7838" t="s">
        <v>73</v>
      </c>
      <c r="K7838">
        <v>46</v>
      </c>
      <c r="L7838">
        <v>4.6500000000000004</v>
      </c>
      <c r="M7838" t="s">
        <v>702</v>
      </c>
      <c r="N7838">
        <v>4.6500000000000004</v>
      </c>
      <c r="P7838" cm="1">
        <f t="array" ref="P7838">IF(Q7838&gt;0,INDEX(Q7838:Q19972,MATCH(TRUE,INDEX(Q7838:Q19972="",,),0)-1),"")</f>
        <v>4</v>
      </c>
      <c r="Q7838">
        <f t="shared" si="179"/>
        <v>4</v>
      </c>
      <c r="R7838">
        <f>IF(P7838="","",0)</f>
        <v>0</v>
      </c>
    </row>
    <row r="7839" spans="1:18" x14ac:dyDescent="0.3">
      <c r="A7839" t="s">
        <v>1057</v>
      </c>
      <c r="B7839" s="1">
        <v>38950</v>
      </c>
      <c r="C7839" t="s">
        <v>742</v>
      </c>
      <c r="D7839" t="s">
        <v>1079</v>
      </c>
      <c r="E7839" t="s">
        <v>1080</v>
      </c>
      <c r="G7839" s="6" t="s">
        <v>88</v>
      </c>
      <c r="H7839" t="s">
        <v>67</v>
      </c>
      <c r="I7839" t="s">
        <v>21</v>
      </c>
      <c r="J7839" t="s">
        <v>73</v>
      </c>
      <c r="K7839">
        <v>9</v>
      </c>
      <c r="L7839">
        <v>12.75</v>
      </c>
      <c r="M7839" t="s">
        <v>702</v>
      </c>
      <c r="N7839">
        <v>12.75</v>
      </c>
      <c r="P7839" cm="1">
        <f t="array" ref="P7839">IF(Q7839&gt;0,INDEX(Q7839:Q19973,MATCH(TRUE,INDEX(Q7839:Q19973="",,),0)-1),"")</f>
        <v>4</v>
      </c>
      <c r="Q7839">
        <f t="shared" si="179"/>
        <v>4</v>
      </c>
      <c r="R7839">
        <f>IF(P7839="","",0)</f>
        <v>0</v>
      </c>
    </row>
    <row r="7840" spans="1:18" x14ac:dyDescent="0.3">
      <c r="A7840" t="s">
        <v>1057</v>
      </c>
      <c r="B7840" s="1">
        <v>38950</v>
      </c>
      <c r="C7840" t="s">
        <v>742</v>
      </c>
      <c r="D7840" t="s">
        <v>1079</v>
      </c>
      <c r="E7840" t="s">
        <v>1080</v>
      </c>
      <c r="G7840" s="6" t="s">
        <v>88</v>
      </c>
      <c r="H7840" t="s">
        <v>41</v>
      </c>
      <c r="I7840" t="s">
        <v>21</v>
      </c>
      <c r="J7840" t="s">
        <v>73</v>
      </c>
      <c r="K7840">
        <v>5</v>
      </c>
      <c r="L7840">
        <v>58.3</v>
      </c>
      <c r="M7840" t="s">
        <v>702</v>
      </c>
      <c r="N7840">
        <v>58.3</v>
      </c>
      <c r="P7840" cm="1">
        <f t="array" ref="P7840">IF(Q7840&gt;0,INDEX(Q7840:Q19974,MATCH(TRUE,INDEX(Q7840:Q19974="",,),0)-1),"")</f>
        <v>4</v>
      </c>
      <c r="Q7840">
        <f t="shared" si="179"/>
        <v>4</v>
      </c>
      <c r="R7840">
        <f>IF(P7840="","",0)</f>
        <v>0</v>
      </c>
    </row>
    <row r="7841" spans="1:18" x14ac:dyDescent="0.3">
      <c r="A7841" t="s">
        <v>1057</v>
      </c>
      <c r="B7841" s="1">
        <v>38950</v>
      </c>
      <c r="C7841" t="s">
        <v>742</v>
      </c>
      <c r="D7841" t="s">
        <v>1079</v>
      </c>
      <c r="E7841" t="s">
        <v>1080</v>
      </c>
      <c r="G7841" s="6" t="s">
        <v>88</v>
      </c>
      <c r="H7841" t="s">
        <v>200</v>
      </c>
      <c r="I7841" t="s">
        <v>21</v>
      </c>
      <c r="J7841" t="s">
        <v>73</v>
      </c>
      <c r="K7841">
        <v>5</v>
      </c>
      <c r="L7841">
        <v>15.8</v>
      </c>
      <c r="M7841" t="s">
        <v>702</v>
      </c>
      <c r="N7841">
        <v>15.8</v>
      </c>
      <c r="P7841" cm="1">
        <f t="array" ref="P7841">IF(Q7841&gt;0,INDEX(Q7841:Q19975,MATCH(TRUE,INDEX(Q7841:Q19975="",,),0)-1),"")</f>
        <v>4</v>
      </c>
      <c r="Q7841">
        <f t="shared" si="179"/>
        <v>4</v>
      </c>
      <c r="R7841">
        <f>IF(P7841="","",0)</f>
        <v>0</v>
      </c>
    </row>
    <row r="7842" spans="1:18" x14ac:dyDescent="0.3">
      <c r="P7842" t="str" cm="1">
        <f t="array" ref="P7842">IF(Q7842&gt;0,INDEX(Q7842:Q19976,MATCH(TRUE,INDEX(Q7842:Q19976="",,),0)-1),"")</f>
        <v/>
      </c>
      <c r="R7842" t="str">
        <f>IF(P7842="","",0)</f>
        <v/>
      </c>
    </row>
    <row r="7843" spans="1:18" x14ac:dyDescent="0.3">
      <c r="A7843" t="s">
        <v>1057</v>
      </c>
      <c r="B7843" s="1">
        <v>38929</v>
      </c>
      <c r="C7843" t="s">
        <v>667</v>
      </c>
      <c r="D7843" t="s">
        <v>1081</v>
      </c>
      <c r="E7843" t="s">
        <v>1082</v>
      </c>
      <c r="G7843" t="s">
        <v>19</v>
      </c>
      <c r="H7843" t="s">
        <v>41</v>
      </c>
      <c r="I7843" t="s">
        <v>45</v>
      </c>
      <c r="J7843" t="s">
        <v>93</v>
      </c>
      <c r="K7843">
        <v>423</v>
      </c>
      <c r="L7843">
        <v>165</v>
      </c>
      <c r="M7843" t="s">
        <v>590</v>
      </c>
      <c r="N7843">
        <v>200</v>
      </c>
      <c r="O7843" t="s">
        <v>24</v>
      </c>
      <c r="P7843" cm="1">
        <f t="array" ref="P7843">IF(Q7843&gt;0,INDEX(Q7843:Q19977,MATCH(TRUE,INDEX(Q7843:Q19977="",,),0)-1),"")</f>
        <v>3</v>
      </c>
      <c r="Q7843">
        <v>1</v>
      </c>
      <c r="R7843">
        <f>IF(P7843="","",0)</f>
        <v>0</v>
      </c>
    </row>
    <row r="7844" spans="1:18" x14ac:dyDescent="0.3">
      <c r="A7844" t="s">
        <v>1057</v>
      </c>
      <c r="B7844" s="1">
        <v>38929</v>
      </c>
      <c r="C7844" t="s">
        <v>667</v>
      </c>
      <c r="D7844" t="s">
        <v>1081</v>
      </c>
      <c r="E7844" t="s">
        <v>1082</v>
      </c>
      <c r="G7844" t="s">
        <v>19</v>
      </c>
      <c r="H7844" t="s">
        <v>41</v>
      </c>
      <c r="I7844" t="s">
        <v>21</v>
      </c>
      <c r="J7844" t="s">
        <v>73</v>
      </c>
      <c r="K7844">
        <v>266</v>
      </c>
      <c r="L7844">
        <v>60.2</v>
      </c>
      <c r="M7844" t="s">
        <v>590</v>
      </c>
      <c r="N7844">
        <v>100.6</v>
      </c>
      <c r="O7844" t="s">
        <v>24</v>
      </c>
      <c r="P7844" cm="1">
        <f t="array" ref="P7844">IF(Q7844&gt;0,INDEX(Q7844:Q19978,MATCH(TRUE,INDEX(Q7844:Q19978="",,),0)-1),"")</f>
        <v>3</v>
      </c>
      <c r="Q7844">
        <v>1</v>
      </c>
      <c r="R7844">
        <f>IF(P7844="","",0)</f>
        <v>0</v>
      </c>
    </row>
    <row r="7845" spans="1:18" x14ac:dyDescent="0.3">
      <c r="A7845" t="s">
        <v>1057</v>
      </c>
      <c r="B7845" s="1">
        <v>38929</v>
      </c>
      <c r="C7845" t="s">
        <v>667</v>
      </c>
      <c r="D7845" t="s">
        <v>1081</v>
      </c>
      <c r="E7845" t="s">
        <v>1082</v>
      </c>
      <c r="G7845" s="6" t="s">
        <v>88</v>
      </c>
      <c r="H7845" t="s">
        <v>85</v>
      </c>
      <c r="I7845" t="s">
        <v>21</v>
      </c>
      <c r="J7845" t="s">
        <v>73</v>
      </c>
      <c r="K7845">
        <v>24</v>
      </c>
      <c r="L7845">
        <v>13.85</v>
      </c>
      <c r="M7845" t="s">
        <v>590</v>
      </c>
      <c r="N7845">
        <v>13.85</v>
      </c>
      <c r="O7845" t="s">
        <v>24</v>
      </c>
      <c r="P7845" cm="1">
        <f t="array" ref="P7845">IF(Q7845&gt;0,INDEX(Q7845:Q19979,MATCH(TRUE,INDEX(Q7845:Q19979="",,),0)-1),"")</f>
        <v>3</v>
      </c>
      <c r="Q7845">
        <v>1</v>
      </c>
      <c r="R7845">
        <f>IF(P7845="","",0)</f>
        <v>0</v>
      </c>
    </row>
    <row r="7846" spans="1:18" x14ac:dyDescent="0.3">
      <c r="A7846" t="s">
        <v>1057</v>
      </c>
      <c r="B7846" s="1">
        <v>38929</v>
      </c>
      <c r="C7846" t="s">
        <v>667</v>
      </c>
      <c r="D7846" t="s">
        <v>1081</v>
      </c>
      <c r="E7846" t="s">
        <v>1082</v>
      </c>
      <c r="G7846" s="6" t="s">
        <v>88</v>
      </c>
      <c r="H7846" t="s">
        <v>36</v>
      </c>
      <c r="I7846" t="s">
        <v>21</v>
      </c>
      <c r="J7846" t="s">
        <v>73</v>
      </c>
      <c r="K7846">
        <v>21</v>
      </c>
      <c r="L7846">
        <v>21.3</v>
      </c>
      <c r="M7846" t="s">
        <v>590</v>
      </c>
      <c r="N7846">
        <v>21.3</v>
      </c>
      <c r="O7846" t="s">
        <v>24</v>
      </c>
      <c r="P7846" cm="1">
        <f t="array" ref="P7846">IF(Q7846&gt;0,INDEX(Q7846:Q19980,MATCH(TRUE,INDEX(Q7846:Q19980="",,),0)-1),"")</f>
        <v>3</v>
      </c>
      <c r="Q7846">
        <v>1</v>
      </c>
      <c r="R7846">
        <f>IF(P7846="","",0)</f>
        <v>0</v>
      </c>
    </row>
    <row r="7847" spans="1:18" x14ac:dyDescent="0.3">
      <c r="A7847" t="s">
        <v>1057</v>
      </c>
      <c r="B7847" s="1">
        <v>38929</v>
      </c>
      <c r="C7847" t="s">
        <v>667</v>
      </c>
      <c r="D7847" t="s">
        <v>1081</v>
      </c>
      <c r="E7847" t="s">
        <v>1082</v>
      </c>
      <c r="G7847" t="s">
        <v>19</v>
      </c>
      <c r="H7847" t="s">
        <v>41</v>
      </c>
      <c r="I7847" t="s">
        <v>45</v>
      </c>
      <c r="J7847" t="s">
        <v>93</v>
      </c>
      <c r="K7847">
        <v>423</v>
      </c>
      <c r="L7847">
        <v>165</v>
      </c>
      <c r="M7847" t="s">
        <v>108</v>
      </c>
      <c r="N7847">
        <v>199</v>
      </c>
      <c r="P7847" cm="1">
        <f t="array" ref="P7847">IF(Q7847&gt;0,INDEX(Q7847:Q19981,MATCH(TRUE,INDEX(Q7847:Q19981="",,),0)-1),"")</f>
        <v>3</v>
      </c>
      <c r="Q7847">
        <v>2</v>
      </c>
      <c r="R7847">
        <f>IF(P7847="","",0)</f>
        <v>0</v>
      </c>
    </row>
    <row r="7848" spans="1:18" x14ac:dyDescent="0.3">
      <c r="A7848" t="s">
        <v>1057</v>
      </c>
      <c r="B7848" s="1">
        <v>38929</v>
      </c>
      <c r="C7848" t="s">
        <v>667</v>
      </c>
      <c r="D7848" t="s">
        <v>1081</v>
      </c>
      <c r="E7848" t="s">
        <v>1082</v>
      </c>
      <c r="G7848" t="s">
        <v>19</v>
      </c>
      <c r="H7848" t="s">
        <v>41</v>
      </c>
      <c r="I7848" t="s">
        <v>21</v>
      </c>
      <c r="J7848" t="s">
        <v>73</v>
      </c>
      <c r="K7848">
        <v>266</v>
      </c>
      <c r="L7848">
        <v>60.2</v>
      </c>
      <c r="M7848" t="s">
        <v>108</v>
      </c>
      <c r="N7848">
        <v>62</v>
      </c>
      <c r="P7848" cm="1">
        <f t="array" ref="P7848">IF(Q7848&gt;0,INDEX(Q7848:Q19982,MATCH(TRUE,INDEX(Q7848:Q19982="",,),0)-1),"")</f>
        <v>3</v>
      </c>
      <c r="Q7848">
        <v>2</v>
      </c>
      <c r="R7848">
        <f>IF(P7848="","",0)</f>
        <v>0</v>
      </c>
    </row>
    <row r="7849" spans="1:18" x14ac:dyDescent="0.3">
      <c r="A7849" t="s">
        <v>1057</v>
      </c>
      <c r="B7849" s="1">
        <v>38929</v>
      </c>
      <c r="C7849" t="s">
        <v>667</v>
      </c>
      <c r="D7849" t="s">
        <v>1081</v>
      </c>
      <c r="E7849" t="s">
        <v>1082</v>
      </c>
      <c r="G7849" s="6" t="s">
        <v>88</v>
      </c>
      <c r="H7849" t="s">
        <v>85</v>
      </c>
      <c r="I7849" t="s">
        <v>21</v>
      </c>
      <c r="J7849" t="s">
        <v>73</v>
      </c>
      <c r="K7849">
        <v>24</v>
      </c>
      <c r="L7849">
        <v>13.85</v>
      </c>
      <c r="M7849" t="s">
        <v>108</v>
      </c>
      <c r="N7849">
        <v>13.85</v>
      </c>
      <c r="P7849" cm="1">
        <f t="array" ref="P7849">IF(Q7849&gt;0,INDEX(Q7849:Q19983,MATCH(TRUE,INDEX(Q7849:Q19983="",,),0)-1),"")</f>
        <v>3</v>
      </c>
      <c r="Q7849">
        <v>2</v>
      </c>
      <c r="R7849">
        <f>IF(P7849="","",0)</f>
        <v>0</v>
      </c>
    </row>
    <row r="7850" spans="1:18" x14ac:dyDescent="0.3">
      <c r="A7850" t="s">
        <v>1057</v>
      </c>
      <c r="B7850" s="1">
        <v>38929</v>
      </c>
      <c r="C7850" t="s">
        <v>667</v>
      </c>
      <c r="D7850" t="s">
        <v>1081</v>
      </c>
      <c r="E7850" t="s">
        <v>1082</v>
      </c>
      <c r="G7850" s="6" t="s">
        <v>88</v>
      </c>
      <c r="H7850" t="s">
        <v>36</v>
      </c>
      <c r="I7850" t="s">
        <v>21</v>
      </c>
      <c r="J7850" t="s">
        <v>73</v>
      </c>
      <c r="K7850">
        <v>21</v>
      </c>
      <c r="L7850">
        <v>21.3</v>
      </c>
      <c r="M7850" t="s">
        <v>108</v>
      </c>
      <c r="N7850">
        <v>21.3</v>
      </c>
      <c r="P7850" cm="1">
        <f t="array" ref="P7850">IF(Q7850&gt;0,INDEX(Q7850:Q19984,MATCH(TRUE,INDEX(Q7850:Q19984="",,),0)-1),"")</f>
        <v>3</v>
      </c>
      <c r="Q7850">
        <v>2</v>
      </c>
      <c r="R7850">
        <f>IF(P7850="","",0)</f>
        <v>0</v>
      </c>
    </row>
    <row r="7851" spans="1:18" x14ac:dyDescent="0.3">
      <c r="A7851" t="s">
        <v>1057</v>
      </c>
      <c r="B7851" s="1">
        <v>38929</v>
      </c>
      <c r="C7851" t="s">
        <v>667</v>
      </c>
      <c r="D7851" t="s">
        <v>1081</v>
      </c>
      <c r="E7851" t="s">
        <v>1082</v>
      </c>
      <c r="G7851" t="s">
        <v>19</v>
      </c>
      <c r="H7851" t="s">
        <v>41</v>
      </c>
      <c r="I7851" t="s">
        <v>45</v>
      </c>
      <c r="J7851" t="s">
        <v>93</v>
      </c>
      <c r="K7851">
        <v>423</v>
      </c>
      <c r="L7851">
        <v>165</v>
      </c>
      <c r="M7851" t="s">
        <v>1083</v>
      </c>
      <c r="N7851">
        <v>173.7</v>
      </c>
      <c r="P7851" cm="1">
        <f t="array" ref="P7851">IF(Q7851&gt;0,INDEX(Q7851:Q19985,MATCH(TRUE,INDEX(Q7851:Q19985="",,),0)-1),"")</f>
        <v>3</v>
      </c>
      <c r="Q7851">
        <v>3</v>
      </c>
      <c r="R7851">
        <f>IF(P7851="","",0)</f>
        <v>0</v>
      </c>
    </row>
    <row r="7852" spans="1:18" x14ac:dyDescent="0.3">
      <c r="A7852" t="s">
        <v>1057</v>
      </c>
      <c r="B7852" s="1">
        <v>38929</v>
      </c>
      <c r="C7852" t="s">
        <v>667</v>
      </c>
      <c r="D7852" t="s">
        <v>1081</v>
      </c>
      <c r="E7852" t="s">
        <v>1082</v>
      </c>
      <c r="G7852" t="s">
        <v>19</v>
      </c>
      <c r="H7852" t="s">
        <v>41</v>
      </c>
      <c r="I7852" t="s">
        <v>21</v>
      </c>
      <c r="J7852" t="s">
        <v>73</v>
      </c>
      <c r="K7852">
        <v>266</v>
      </c>
      <c r="L7852">
        <v>60.2</v>
      </c>
      <c r="M7852" t="s">
        <v>1083</v>
      </c>
      <c r="N7852">
        <v>60.2</v>
      </c>
      <c r="P7852" cm="1">
        <f t="array" ref="P7852">IF(Q7852&gt;0,INDEX(Q7852:Q19986,MATCH(TRUE,INDEX(Q7852:Q19986="",,),0)-1),"")</f>
        <v>3</v>
      </c>
      <c r="Q7852">
        <v>3</v>
      </c>
      <c r="R7852">
        <f>IF(P7852="","",0)</f>
        <v>0</v>
      </c>
    </row>
    <row r="7853" spans="1:18" x14ac:dyDescent="0.3">
      <c r="A7853" t="s">
        <v>1057</v>
      </c>
      <c r="B7853" s="1">
        <v>38929</v>
      </c>
      <c r="C7853" t="s">
        <v>667</v>
      </c>
      <c r="D7853" t="s">
        <v>1081</v>
      </c>
      <c r="E7853" t="s">
        <v>1082</v>
      </c>
      <c r="G7853" s="6" t="s">
        <v>88</v>
      </c>
      <c r="H7853" t="s">
        <v>85</v>
      </c>
      <c r="I7853" t="s">
        <v>21</v>
      </c>
      <c r="J7853" t="s">
        <v>73</v>
      </c>
      <c r="K7853">
        <v>24</v>
      </c>
      <c r="L7853">
        <v>13.85</v>
      </c>
      <c r="M7853" t="s">
        <v>1083</v>
      </c>
      <c r="N7853">
        <v>13.85</v>
      </c>
      <c r="P7853" cm="1">
        <f t="array" ref="P7853">IF(Q7853&gt;0,INDEX(Q7853:Q19987,MATCH(TRUE,INDEX(Q7853:Q19987="",,),0)-1),"")</f>
        <v>3</v>
      </c>
      <c r="Q7853">
        <v>3</v>
      </c>
      <c r="R7853">
        <f>IF(P7853="","",0)</f>
        <v>0</v>
      </c>
    </row>
    <row r="7854" spans="1:18" x14ac:dyDescent="0.3">
      <c r="A7854" t="s">
        <v>1057</v>
      </c>
      <c r="B7854" s="1">
        <v>38929</v>
      </c>
      <c r="C7854" t="s">
        <v>667</v>
      </c>
      <c r="D7854" t="s">
        <v>1081</v>
      </c>
      <c r="E7854" t="s">
        <v>1082</v>
      </c>
      <c r="G7854" s="6" t="s">
        <v>88</v>
      </c>
      <c r="H7854" t="s">
        <v>36</v>
      </c>
      <c r="I7854" t="s">
        <v>21</v>
      </c>
      <c r="J7854" t="s">
        <v>73</v>
      </c>
      <c r="K7854">
        <v>21</v>
      </c>
      <c r="L7854">
        <v>21.3</v>
      </c>
      <c r="M7854" t="s">
        <v>1083</v>
      </c>
      <c r="N7854">
        <v>21.3</v>
      </c>
      <c r="P7854" cm="1">
        <f t="array" ref="P7854">IF(Q7854&gt;0,INDEX(Q7854:Q19988,MATCH(TRUE,INDEX(Q7854:Q19988="",,),0)-1),"")</f>
        <v>3</v>
      </c>
      <c r="Q7854">
        <v>3</v>
      </c>
      <c r="R7854">
        <f>IF(P7854="","",0)</f>
        <v>0</v>
      </c>
    </row>
    <row r="7855" spans="1:18" x14ac:dyDescent="0.3">
      <c r="P7855" t="str" cm="1">
        <f t="array" ref="P7855">IF(Q7855&gt;0,INDEX(Q7855:Q19989,MATCH(TRUE,INDEX(Q7855:Q19989="",,),0)-1),"")</f>
        <v/>
      </c>
      <c r="R7855" t="str">
        <f>IF(P7855="","",0)</f>
        <v/>
      </c>
    </row>
    <row r="7856" spans="1:18" x14ac:dyDescent="0.3">
      <c r="A7856" t="s">
        <v>1057</v>
      </c>
      <c r="B7856" s="1">
        <v>38929</v>
      </c>
      <c r="C7856" t="s">
        <v>667</v>
      </c>
      <c r="D7856" t="s">
        <v>1084</v>
      </c>
      <c r="E7856" t="s">
        <v>1085</v>
      </c>
      <c r="G7856" t="s">
        <v>19</v>
      </c>
      <c r="H7856" t="s">
        <v>102</v>
      </c>
      <c r="I7856" t="s">
        <v>45</v>
      </c>
      <c r="J7856" t="s">
        <v>93</v>
      </c>
      <c r="K7856">
        <v>5</v>
      </c>
      <c r="L7856">
        <v>664</v>
      </c>
      <c r="M7856" t="s">
        <v>999</v>
      </c>
      <c r="N7856">
        <v>665</v>
      </c>
      <c r="O7856" t="s">
        <v>24</v>
      </c>
      <c r="P7856" cm="1">
        <f t="array" ref="P7856">IF(Q7856&gt;0,INDEX(Q7856:Q19990,MATCH(TRUE,INDEX(Q7856:Q19990="",,),0)-1),"")</f>
        <v>2</v>
      </c>
      <c r="Q7856">
        <f>INT((ROW()-7856)/11)+1</f>
        <v>1</v>
      </c>
      <c r="R7856">
        <f>IF(P7856="","",0)</f>
        <v>0</v>
      </c>
    </row>
    <row r="7857" spans="1:18" x14ac:dyDescent="0.3">
      <c r="A7857" t="s">
        <v>1057</v>
      </c>
      <c r="B7857" s="1">
        <v>38929</v>
      </c>
      <c r="C7857" t="s">
        <v>667</v>
      </c>
      <c r="D7857" t="s">
        <v>1084</v>
      </c>
      <c r="E7857" t="s">
        <v>1085</v>
      </c>
      <c r="G7857" t="s">
        <v>19</v>
      </c>
      <c r="H7857" t="s">
        <v>85</v>
      </c>
      <c r="I7857" t="s">
        <v>45</v>
      </c>
      <c r="J7857" t="s">
        <v>93</v>
      </c>
      <c r="K7857">
        <v>28.6</v>
      </c>
      <c r="L7857">
        <v>107</v>
      </c>
      <c r="M7857" t="s">
        <v>999</v>
      </c>
      <c r="N7857">
        <v>109</v>
      </c>
      <c r="O7857" t="s">
        <v>24</v>
      </c>
      <c r="P7857" cm="1">
        <f t="array" ref="P7857">IF(Q7857&gt;0,INDEX(Q7857:Q19991,MATCH(TRUE,INDEX(Q7857:Q19991="",,),0)-1),"")</f>
        <v>2</v>
      </c>
      <c r="Q7857">
        <f t="shared" ref="Q7857:Q7877" si="180">INT((ROW()-7856)/11)+1</f>
        <v>1</v>
      </c>
      <c r="R7857">
        <f>IF(P7857="","",0)</f>
        <v>0</v>
      </c>
    </row>
    <row r="7858" spans="1:18" x14ac:dyDescent="0.3">
      <c r="A7858" t="s">
        <v>1057</v>
      </c>
      <c r="B7858" s="1">
        <v>38929</v>
      </c>
      <c r="C7858" t="s">
        <v>667</v>
      </c>
      <c r="D7858" t="s">
        <v>1084</v>
      </c>
      <c r="E7858" t="s">
        <v>1085</v>
      </c>
      <c r="G7858" t="s">
        <v>19</v>
      </c>
      <c r="H7858" t="s">
        <v>85</v>
      </c>
      <c r="I7858" t="s">
        <v>21</v>
      </c>
      <c r="J7858" t="s">
        <v>73</v>
      </c>
      <c r="K7858">
        <v>232.2</v>
      </c>
      <c r="L7858">
        <v>13.6</v>
      </c>
      <c r="M7858" t="s">
        <v>999</v>
      </c>
      <c r="N7858">
        <v>18</v>
      </c>
      <c r="O7858" t="s">
        <v>24</v>
      </c>
      <c r="P7858" cm="1">
        <f t="array" ref="P7858">IF(Q7858&gt;0,INDEX(Q7858:Q19992,MATCH(TRUE,INDEX(Q7858:Q19992="",,),0)-1),"")</f>
        <v>2</v>
      </c>
      <c r="Q7858">
        <f t="shared" si="180"/>
        <v>1</v>
      </c>
      <c r="R7858">
        <f>IF(P7858="","",0)</f>
        <v>0</v>
      </c>
    </row>
    <row r="7859" spans="1:18" x14ac:dyDescent="0.3">
      <c r="A7859" t="s">
        <v>1057</v>
      </c>
      <c r="B7859" s="1">
        <v>38929</v>
      </c>
      <c r="C7859" t="s">
        <v>667</v>
      </c>
      <c r="D7859" t="s">
        <v>1084</v>
      </c>
      <c r="E7859" t="s">
        <v>1085</v>
      </c>
      <c r="G7859" t="s">
        <v>19</v>
      </c>
      <c r="H7859" t="s">
        <v>36</v>
      </c>
      <c r="I7859" t="s">
        <v>21</v>
      </c>
      <c r="J7859" t="s">
        <v>73</v>
      </c>
      <c r="K7859">
        <v>166.8</v>
      </c>
      <c r="L7859">
        <v>23.9</v>
      </c>
      <c r="M7859" t="s">
        <v>999</v>
      </c>
      <c r="N7859">
        <v>25</v>
      </c>
      <c r="O7859" t="s">
        <v>24</v>
      </c>
      <c r="P7859" cm="1">
        <f t="array" ref="P7859">IF(Q7859&gt;0,INDEX(Q7859:Q19993,MATCH(TRUE,INDEX(Q7859:Q19993="",,),0)-1),"")</f>
        <v>2</v>
      </c>
      <c r="Q7859">
        <f t="shared" si="180"/>
        <v>1</v>
      </c>
      <c r="R7859">
        <f>IF(P7859="","",0)</f>
        <v>0</v>
      </c>
    </row>
    <row r="7860" spans="1:18" x14ac:dyDescent="0.3">
      <c r="A7860" t="s">
        <v>1057</v>
      </c>
      <c r="B7860" s="1">
        <v>38929</v>
      </c>
      <c r="C7860" t="s">
        <v>667</v>
      </c>
      <c r="D7860" t="s">
        <v>1084</v>
      </c>
      <c r="E7860" t="s">
        <v>1085</v>
      </c>
      <c r="G7860" s="6" t="s">
        <v>88</v>
      </c>
      <c r="H7860" t="s">
        <v>36</v>
      </c>
      <c r="I7860" t="s">
        <v>45</v>
      </c>
      <c r="J7860" t="s">
        <v>93</v>
      </c>
      <c r="K7860">
        <v>13.7</v>
      </c>
      <c r="L7860">
        <v>99</v>
      </c>
      <c r="M7860" t="s">
        <v>999</v>
      </c>
      <c r="N7860">
        <v>99</v>
      </c>
      <c r="O7860" t="s">
        <v>24</v>
      </c>
      <c r="P7860" cm="1">
        <f t="array" ref="P7860">IF(Q7860&gt;0,INDEX(Q7860:Q19994,MATCH(TRUE,INDEX(Q7860:Q19994="",,),0)-1),"")</f>
        <v>2</v>
      </c>
      <c r="Q7860">
        <f t="shared" si="180"/>
        <v>1</v>
      </c>
      <c r="R7860">
        <f>IF(P7860="","",0)</f>
        <v>0</v>
      </c>
    </row>
    <row r="7861" spans="1:18" x14ac:dyDescent="0.3">
      <c r="A7861" t="s">
        <v>1057</v>
      </c>
      <c r="B7861" s="1">
        <v>38929</v>
      </c>
      <c r="C7861" t="s">
        <v>667</v>
      </c>
      <c r="D7861" t="s">
        <v>1084</v>
      </c>
      <c r="E7861" t="s">
        <v>1085</v>
      </c>
      <c r="G7861" s="6" t="s">
        <v>88</v>
      </c>
      <c r="H7861" t="s">
        <v>200</v>
      </c>
      <c r="I7861" t="s">
        <v>45</v>
      </c>
      <c r="J7861" t="s">
        <v>93</v>
      </c>
      <c r="K7861">
        <v>6.6</v>
      </c>
      <c r="L7861">
        <v>212</v>
      </c>
      <c r="M7861" t="s">
        <v>999</v>
      </c>
      <c r="N7861">
        <v>212</v>
      </c>
      <c r="O7861" t="s">
        <v>24</v>
      </c>
      <c r="P7861" cm="1">
        <f t="array" ref="P7861">IF(Q7861&gt;0,INDEX(Q7861:Q19995,MATCH(TRUE,INDEX(Q7861:Q19995="",,),0)-1),"")</f>
        <v>2</v>
      </c>
      <c r="Q7861">
        <f t="shared" si="180"/>
        <v>1</v>
      </c>
      <c r="R7861">
        <f>IF(P7861="","",0)</f>
        <v>0</v>
      </c>
    </row>
    <row r="7862" spans="1:18" x14ac:dyDescent="0.3">
      <c r="A7862" t="s">
        <v>1057</v>
      </c>
      <c r="B7862" s="1">
        <v>38929</v>
      </c>
      <c r="C7862" t="s">
        <v>667</v>
      </c>
      <c r="D7862" t="s">
        <v>1084</v>
      </c>
      <c r="E7862" t="s">
        <v>1085</v>
      </c>
      <c r="G7862" s="6" t="s">
        <v>88</v>
      </c>
      <c r="H7862" t="s">
        <v>102</v>
      </c>
      <c r="I7862" t="s">
        <v>21</v>
      </c>
      <c r="J7862" t="s">
        <v>73</v>
      </c>
      <c r="K7862">
        <v>41.3</v>
      </c>
      <c r="L7862">
        <v>7.3</v>
      </c>
      <c r="M7862" t="s">
        <v>999</v>
      </c>
      <c r="N7862">
        <v>7.3</v>
      </c>
      <c r="O7862" t="s">
        <v>24</v>
      </c>
      <c r="P7862" cm="1">
        <f t="array" ref="P7862">IF(Q7862&gt;0,INDEX(Q7862:Q19996,MATCH(TRUE,INDEX(Q7862:Q19996="",,),0)-1),"")</f>
        <v>2</v>
      </c>
      <c r="Q7862">
        <f t="shared" si="180"/>
        <v>1</v>
      </c>
      <c r="R7862">
        <f>IF(P7862="","",0)</f>
        <v>0</v>
      </c>
    </row>
    <row r="7863" spans="1:18" x14ac:dyDescent="0.3">
      <c r="A7863" t="s">
        <v>1057</v>
      </c>
      <c r="B7863" s="1">
        <v>38929</v>
      </c>
      <c r="C7863" t="s">
        <v>667</v>
      </c>
      <c r="D7863" t="s">
        <v>1084</v>
      </c>
      <c r="E7863" t="s">
        <v>1085</v>
      </c>
      <c r="G7863" s="6" t="s">
        <v>88</v>
      </c>
      <c r="H7863" t="s">
        <v>232</v>
      </c>
      <c r="I7863" t="s">
        <v>21</v>
      </c>
      <c r="J7863" t="s">
        <v>73</v>
      </c>
      <c r="K7863">
        <v>2.5</v>
      </c>
      <c r="L7863">
        <v>4.6500000000000004</v>
      </c>
      <c r="M7863" t="s">
        <v>999</v>
      </c>
      <c r="N7863">
        <v>4.6500000000000004</v>
      </c>
      <c r="O7863" t="s">
        <v>24</v>
      </c>
      <c r="P7863" cm="1">
        <f t="array" ref="P7863">IF(Q7863&gt;0,INDEX(Q7863:Q19997,MATCH(TRUE,INDEX(Q7863:Q19997="",,),0)-1),"")</f>
        <v>2</v>
      </c>
      <c r="Q7863">
        <f t="shared" si="180"/>
        <v>1</v>
      </c>
      <c r="R7863">
        <f>IF(P7863="","",0)</f>
        <v>0</v>
      </c>
    </row>
    <row r="7864" spans="1:18" x14ac:dyDescent="0.3">
      <c r="A7864" t="s">
        <v>1057</v>
      </c>
      <c r="B7864" s="1">
        <v>38929</v>
      </c>
      <c r="C7864" t="s">
        <v>667</v>
      </c>
      <c r="D7864" t="s">
        <v>1084</v>
      </c>
      <c r="E7864" t="s">
        <v>1085</v>
      </c>
      <c r="G7864" s="6" t="s">
        <v>88</v>
      </c>
      <c r="H7864" t="s">
        <v>116</v>
      </c>
      <c r="I7864" t="s">
        <v>21</v>
      </c>
      <c r="J7864" t="s">
        <v>73</v>
      </c>
      <c r="K7864">
        <v>13.6</v>
      </c>
      <c r="L7864">
        <v>6.8</v>
      </c>
      <c r="M7864" t="s">
        <v>999</v>
      </c>
      <c r="N7864">
        <v>6.8</v>
      </c>
      <c r="O7864" t="s">
        <v>24</v>
      </c>
      <c r="P7864" cm="1">
        <f t="array" ref="P7864">IF(Q7864&gt;0,INDEX(Q7864:Q19998,MATCH(TRUE,INDEX(Q7864:Q19998="",,),0)-1),"")</f>
        <v>2</v>
      </c>
      <c r="Q7864">
        <f t="shared" si="180"/>
        <v>1</v>
      </c>
      <c r="R7864">
        <f>IF(P7864="","",0)</f>
        <v>0</v>
      </c>
    </row>
    <row r="7865" spans="1:18" x14ac:dyDescent="0.3">
      <c r="A7865" t="s">
        <v>1057</v>
      </c>
      <c r="B7865" s="1">
        <v>38929</v>
      </c>
      <c r="C7865" t="s">
        <v>667</v>
      </c>
      <c r="D7865" t="s">
        <v>1084</v>
      </c>
      <c r="E7865" t="s">
        <v>1085</v>
      </c>
      <c r="G7865" s="6" t="s">
        <v>88</v>
      </c>
      <c r="H7865" t="s">
        <v>200</v>
      </c>
      <c r="I7865" t="s">
        <v>21</v>
      </c>
      <c r="J7865" t="s">
        <v>73</v>
      </c>
      <c r="K7865">
        <v>38.5</v>
      </c>
      <c r="L7865">
        <v>4.7</v>
      </c>
      <c r="M7865" t="s">
        <v>999</v>
      </c>
      <c r="N7865">
        <v>4.7</v>
      </c>
      <c r="O7865" t="s">
        <v>24</v>
      </c>
      <c r="P7865" cm="1">
        <f t="array" ref="P7865">IF(Q7865&gt;0,INDEX(Q7865:Q19999,MATCH(TRUE,INDEX(Q7865:Q19999="",,),0)-1),"")</f>
        <v>2</v>
      </c>
      <c r="Q7865">
        <f t="shared" si="180"/>
        <v>1</v>
      </c>
      <c r="R7865">
        <f>IF(P7865="","",0)</f>
        <v>0</v>
      </c>
    </row>
    <row r="7866" spans="1:18" x14ac:dyDescent="0.3">
      <c r="A7866" t="s">
        <v>1057</v>
      </c>
      <c r="B7866" s="1">
        <v>38929</v>
      </c>
      <c r="C7866" t="s">
        <v>667</v>
      </c>
      <c r="D7866" t="s">
        <v>1084</v>
      </c>
      <c r="E7866" t="s">
        <v>1085</v>
      </c>
      <c r="G7866" s="6" t="s">
        <v>88</v>
      </c>
      <c r="H7866" t="s">
        <v>722</v>
      </c>
      <c r="I7866" t="s">
        <v>21</v>
      </c>
      <c r="J7866" t="s">
        <v>73</v>
      </c>
      <c r="K7866">
        <v>7.5</v>
      </c>
      <c r="L7866">
        <v>5.8</v>
      </c>
      <c r="M7866" t="s">
        <v>999</v>
      </c>
      <c r="N7866">
        <v>5.8</v>
      </c>
      <c r="O7866" t="s">
        <v>24</v>
      </c>
      <c r="P7866" cm="1">
        <f t="array" ref="P7866">IF(Q7866&gt;0,INDEX(Q7866:Q20000,MATCH(TRUE,INDEX(Q7866:Q20000="",,),0)-1),"")</f>
        <v>2</v>
      </c>
      <c r="Q7866">
        <f t="shared" si="180"/>
        <v>1</v>
      </c>
      <c r="R7866">
        <f>IF(P7866="","",0)</f>
        <v>0</v>
      </c>
    </row>
    <row r="7867" spans="1:18" x14ac:dyDescent="0.3">
      <c r="A7867" t="s">
        <v>1057</v>
      </c>
      <c r="B7867" s="1">
        <v>38929</v>
      </c>
      <c r="C7867" t="s">
        <v>667</v>
      </c>
      <c r="D7867" t="s">
        <v>1084</v>
      </c>
      <c r="E7867" t="s">
        <v>1085</v>
      </c>
      <c r="G7867" t="s">
        <v>19</v>
      </c>
      <c r="H7867" t="s">
        <v>102</v>
      </c>
      <c r="I7867" t="s">
        <v>45</v>
      </c>
      <c r="J7867" t="s">
        <v>93</v>
      </c>
      <c r="K7867">
        <v>5</v>
      </c>
      <c r="L7867">
        <v>664</v>
      </c>
      <c r="M7867" t="s">
        <v>982</v>
      </c>
      <c r="N7867">
        <v>664</v>
      </c>
      <c r="P7867" cm="1">
        <f t="array" ref="P7867">IF(Q7867&gt;0,INDEX(Q7867:Q20001,MATCH(TRUE,INDEX(Q7867:Q20001="",,),0)-1),"")</f>
        <v>2</v>
      </c>
      <c r="Q7867">
        <f t="shared" si="180"/>
        <v>2</v>
      </c>
      <c r="R7867">
        <f>IF(P7867="","",0)</f>
        <v>0</v>
      </c>
    </row>
    <row r="7868" spans="1:18" x14ac:dyDescent="0.3">
      <c r="A7868" t="s">
        <v>1057</v>
      </c>
      <c r="B7868" s="1">
        <v>38929</v>
      </c>
      <c r="C7868" t="s">
        <v>667</v>
      </c>
      <c r="D7868" t="s">
        <v>1084</v>
      </c>
      <c r="E7868" t="s">
        <v>1085</v>
      </c>
      <c r="G7868" t="s">
        <v>19</v>
      </c>
      <c r="H7868" t="s">
        <v>85</v>
      </c>
      <c r="I7868" t="s">
        <v>45</v>
      </c>
      <c r="J7868" t="s">
        <v>93</v>
      </c>
      <c r="K7868">
        <v>28.6</v>
      </c>
      <c r="L7868">
        <v>107</v>
      </c>
      <c r="M7868" t="s">
        <v>982</v>
      </c>
      <c r="N7868">
        <v>107</v>
      </c>
      <c r="P7868" cm="1">
        <f t="array" ref="P7868">IF(Q7868&gt;0,INDEX(Q7868:Q20002,MATCH(TRUE,INDEX(Q7868:Q20002="",,),0)-1),"")</f>
        <v>2</v>
      </c>
      <c r="Q7868">
        <f t="shared" si="180"/>
        <v>2</v>
      </c>
      <c r="R7868">
        <f>IF(P7868="","",0)</f>
        <v>0</v>
      </c>
    </row>
    <row r="7869" spans="1:18" x14ac:dyDescent="0.3">
      <c r="A7869" t="s">
        <v>1057</v>
      </c>
      <c r="B7869" s="1">
        <v>38929</v>
      </c>
      <c r="C7869" t="s">
        <v>667</v>
      </c>
      <c r="D7869" t="s">
        <v>1084</v>
      </c>
      <c r="E7869" t="s">
        <v>1085</v>
      </c>
      <c r="G7869" t="s">
        <v>19</v>
      </c>
      <c r="H7869" t="s">
        <v>85</v>
      </c>
      <c r="I7869" t="s">
        <v>21</v>
      </c>
      <c r="J7869" t="s">
        <v>73</v>
      </c>
      <c r="K7869">
        <v>232.2</v>
      </c>
      <c r="L7869">
        <v>13.6</v>
      </c>
      <c r="M7869" t="s">
        <v>982</v>
      </c>
      <c r="N7869">
        <v>15.1</v>
      </c>
      <c r="P7869" cm="1">
        <f t="array" ref="P7869">IF(Q7869&gt;0,INDEX(Q7869:Q20003,MATCH(TRUE,INDEX(Q7869:Q20003="",,),0)-1),"")</f>
        <v>2</v>
      </c>
      <c r="Q7869">
        <f t="shared" si="180"/>
        <v>2</v>
      </c>
      <c r="R7869">
        <f>IF(P7869="","",0)</f>
        <v>0</v>
      </c>
    </row>
    <row r="7870" spans="1:18" x14ac:dyDescent="0.3">
      <c r="A7870" t="s">
        <v>1057</v>
      </c>
      <c r="B7870" s="1">
        <v>38929</v>
      </c>
      <c r="C7870" t="s">
        <v>667</v>
      </c>
      <c r="D7870" t="s">
        <v>1084</v>
      </c>
      <c r="E7870" t="s">
        <v>1085</v>
      </c>
      <c r="G7870" t="s">
        <v>19</v>
      </c>
      <c r="H7870" t="s">
        <v>36</v>
      </c>
      <c r="I7870" t="s">
        <v>21</v>
      </c>
      <c r="J7870" t="s">
        <v>73</v>
      </c>
      <c r="K7870">
        <v>166.8</v>
      </c>
      <c r="L7870">
        <v>23.9</v>
      </c>
      <c r="M7870" t="s">
        <v>982</v>
      </c>
      <c r="N7870">
        <v>24.1</v>
      </c>
      <c r="P7870" cm="1">
        <f t="array" ref="P7870">IF(Q7870&gt;0,INDEX(Q7870:Q20004,MATCH(TRUE,INDEX(Q7870:Q20004="",,),0)-1),"")</f>
        <v>2</v>
      </c>
      <c r="Q7870">
        <f t="shared" si="180"/>
        <v>2</v>
      </c>
      <c r="R7870">
        <f>IF(P7870="","",0)</f>
        <v>0</v>
      </c>
    </row>
    <row r="7871" spans="1:18" x14ac:dyDescent="0.3">
      <c r="A7871" t="s">
        <v>1057</v>
      </c>
      <c r="B7871" s="1">
        <v>38929</v>
      </c>
      <c r="C7871" t="s">
        <v>667</v>
      </c>
      <c r="D7871" t="s">
        <v>1084</v>
      </c>
      <c r="E7871" t="s">
        <v>1085</v>
      </c>
      <c r="G7871" s="6" t="s">
        <v>88</v>
      </c>
      <c r="H7871" t="s">
        <v>36</v>
      </c>
      <c r="I7871" t="s">
        <v>45</v>
      </c>
      <c r="J7871" t="s">
        <v>93</v>
      </c>
      <c r="K7871">
        <v>13.7</v>
      </c>
      <c r="L7871">
        <v>99</v>
      </c>
      <c r="M7871" t="s">
        <v>982</v>
      </c>
      <c r="N7871">
        <v>99</v>
      </c>
      <c r="P7871" cm="1">
        <f t="array" ref="P7871">IF(Q7871&gt;0,INDEX(Q7871:Q20005,MATCH(TRUE,INDEX(Q7871:Q20005="",,),0)-1),"")</f>
        <v>2</v>
      </c>
      <c r="Q7871">
        <f t="shared" si="180"/>
        <v>2</v>
      </c>
      <c r="R7871">
        <f>IF(P7871="","",0)</f>
        <v>0</v>
      </c>
    </row>
    <row r="7872" spans="1:18" x14ac:dyDescent="0.3">
      <c r="A7872" t="s">
        <v>1057</v>
      </c>
      <c r="B7872" s="1">
        <v>38929</v>
      </c>
      <c r="C7872" t="s">
        <v>667</v>
      </c>
      <c r="D7872" t="s">
        <v>1084</v>
      </c>
      <c r="E7872" t="s">
        <v>1085</v>
      </c>
      <c r="G7872" s="6" t="s">
        <v>88</v>
      </c>
      <c r="H7872" t="s">
        <v>200</v>
      </c>
      <c r="I7872" t="s">
        <v>45</v>
      </c>
      <c r="J7872" t="s">
        <v>93</v>
      </c>
      <c r="K7872">
        <v>6.6</v>
      </c>
      <c r="L7872">
        <v>212</v>
      </c>
      <c r="M7872" t="s">
        <v>982</v>
      </c>
      <c r="N7872">
        <v>212</v>
      </c>
      <c r="P7872" cm="1">
        <f t="array" ref="P7872">IF(Q7872&gt;0,INDEX(Q7872:Q20006,MATCH(TRUE,INDEX(Q7872:Q20006="",,),0)-1),"")</f>
        <v>2</v>
      </c>
      <c r="Q7872">
        <f t="shared" si="180"/>
        <v>2</v>
      </c>
      <c r="R7872">
        <f>IF(P7872="","",0)</f>
        <v>0</v>
      </c>
    </row>
    <row r="7873" spans="1:18" x14ac:dyDescent="0.3">
      <c r="A7873" t="s">
        <v>1057</v>
      </c>
      <c r="B7873" s="1">
        <v>38929</v>
      </c>
      <c r="C7873" t="s">
        <v>667</v>
      </c>
      <c r="D7873" t="s">
        <v>1084</v>
      </c>
      <c r="E7873" t="s">
        <v>1085</v>
      </c>
      <c r="G7873" s="6" t="s">
        <v>88</v>
      </c>
      <c r="H7873" t="s">
        <v>102</v>
      </c>
      <c r="I7873" t="s">
        <v>21</v>
      </c>
      <c r="J7873" t="s">
        <v>73</v>
      </c>
      <c r="K7873">
        <v>41.3</v>
      </c>
      <c r="L7873">
        <v>7.3</v>
      </c>
      <c r="M7873" t="s">
        <v>982</v>
      </c>
      <c r="N7873">
        <v>7.3</v>
      </c>
      <c r="P7873" cm="1">
        <f t="array" ref="P7873">IF(Q7873&gt;0,INDEX(Q7873:Q20007,MATCH(TRUE,INDEX(Q7873:Q20007="",,),0)-1),"")</f>
        <v>2</v>
      </c>
      <c r="Q7873">
        <f t="shared" si="180"/>
        <v>2</v>
      </c>
      <c r="R7873">
        <f>IF(P7873="","",0)</f>
        <v>0</v>
      </c>
    </row>
    <row r="7874" spans="1:18" x14ac:dyDescent="0.3">
      <c r="A7874" t="s">
        <v>1057</v>
      </c>
      <c r="B7874" s="1">
        <v>38929</v>
      </c>
      <c r="C7874" t="s">
        <v>667</v>
      </c>
      <c r="D7874" t="s">
        <v>1084</v>
      </c>
      <c r="E7874" t="s">
        <v>1085</v>
      </c>
      <c r="G7874" s="6" t="s">
        <v>88</v>
      </c>
      <c r="H7874" t="s">
        <v>232</v>
      </c>
      <c r="I7874" t="s">
        <v>21</v>
      </c>
      <c r="J7874" t="s">
        <v>73</v>
      </c>
      <c r="K7874">
        <v>2.5</v>
      </c>
      <c r="L7874">
        <v>4.6500000000000004</v>
      </c>
      <c r="M7874" t="s">
        <v>982</v>
      </c>
      <c r="N7874">
        <v>4.6500000000000004</v>
      </c>
      <c r="P7874" cm="1">
        <f t="array" ref="P7874">IF(Q7874&gt;0,INDEX(Q7874:Q20008,MATCH(TRUE,INDEX(Q7874:Q20008="",,),0)-1),"")</f>
        <v>2</v>
      </c>
      <c r="Q7874">
        <f t="shared" si="180"/>
        <v>2</v>
      </c>
      <c r="R7874">
        <f>IF(P7874="","",0)</f>
        <v>0</v>
      </c>
    </row>
    <row r="7875" spans="1:18" x14ac:dyDescent="0.3">
      <c r="A7875" t="s">
        <v>1057</v>
      </c>
      <c r="B7875" s="1">
        <v>38929</v>
      </c>
      <c r="C7875" t="s">
        <v>667</v>
      </c>
      <c r="D7875" t="s">
        <v>1084</v>
      </c>
      <c r="E7875" t="s">
        <v>1085</v>
      </c>
      <c r="G7875" s="6" t="s">
        <v>88</v>
      </c>
      <c r="H7875" t="s">
        <v>116</v>
      </c>
      <c r="I7875" t="s">
        <v>21</v>
      </c>
      <c r="J7875" t="s">
        <v>73</v>
      </c>
      <c r="K7875">
        <v>13.6</v>
      </c>
      <c r="L7875">
        <v>6.8</v>
      </c>
      <c r="M7875" t="s">
        <v>982</v>
      </c>
      <c r="N7875">
        <v>6.8</v>
      </c>
      <c r="P7875" cm="1">
        <f t="array" ref="P7875">IF(Q7875&gt;0,INDEX(Q7875:Q20009,MATCH(TRUE,INDEX(Q7875:Q20009="",,),0)-1),"")</f>
        <v>2</v>
      </c>
      <c r="Q7875">
        <f t="shared" si="180"/>
        <v>2</v>
      </c>
      <c r="R7875">
        <f>IF(P7875="","",0)</f>
        <v>0</v>
      </c>
    </row>
    <row r="7876" spans="1:18" x14ac:dyDescent="0.3">
      <c r="A7876" t="s">
        <v>1057</v>
      </c>
      <c r="B7876" s="1">
        <v>38929</v>
      </c>
      <c r="C7876" t="s">
        <v>667</v>
      </c>
      <c r="D7876" t="s">
        <v>1084</v>
      </c>
      <c r="E7876" t="s">
        <v>1085</v>
      </c>
      <c r="G7876" s="6" t="s">
        <v>88</v>
      </c>
      <c r="H7876" t="s">
        <v>200</v>
      </c>
      <c r="I7876" t="s">
        <v>21</v>
      </c>
      <c r="J7876" t="s">
        <v>73</v>
      </c>
      <c r="K7876">
        <v>38.5</v>
      </c>
      <c r="L7876">
        <v>4.7</v>
      </c>
      <c r="M7876" t="s">
        <v>982</v>
      </c>
      <c r="N7876">
        <v>4.7</v>
      </c>
      <c r="P7876" cm="1">
        <f t="array" ref="P7876">IF(Q7876&gt;0,INDEX(Q7876:Q20010,MATCH(TRUE,INDEX(Q7876:Q20010="",,),0)-1),"")</f>
        <v>2</v>
      </c>
      <c r="Q7876">
        <f t="shared" si="180"/>
        <v>2</v>
      </c>
      <c r="R7876">
        <f>IF(P7876="","",0)</f>
        <v>0</v>
      </c>
    </row>
    <row r="7877" spans="1:18" x14ac:dyDescent="0.3">
      <c r="A7877" t="s">
        <v>1057</v>
      </c>
      <c r="B7877" s="1">
        <v>38929</v>
      </c>
      <c r="C7877" t="s">
        <v>667</v>
      </c>
      <c r="D7877" t="s">
        <v>1084</v>
      </c>
      <c r="E7877" t="s">
        <v>1085</v>
      </c>
      <c r="G7877" s="6" t="s">
        <v>88</v>
      </c>
      <c r="H7877" t="s">
        <v>722</v>
      </c>
      <c r="I7877" t="s">
        <v>21</v>
      </c>
      <c r="J7877" t="s">
        <v>73</v>
      </c>
      <c r="K7877">
        <v>7.5</v>
      </c>
      <c r="L7877">
        <v>5.8</v>
      </c>
      <c r="M7877" t="s">
        <v>982</v>
      </c>
      <c r="N7877">
        <v>5.8</v>
      </c>
      <c r="P7877" cm="1">
        <f t="array" ref="P7877">IF(Q7877&gt;0,INDEX(Q7877:Q20011,MATCH(TRUE,INDEX(Q7877:Q20011="",,),0)-1),"")</f>
        <v>2</v>
      </c>
      <c r="Q7877">
        <f t="shared" si="180"/>
        <v>2</v>
      </c>
      <c r="R7877">
        <f>IF(P7877="","",0)</f>
        <v>0</v>
      </c>
    </row>
    <row r="7878" spans="1:18" x14ac:dyDescent="0.3">
      <c r="P7878" t="str" cm="1">
        <f t="array" ref="P7878">IF(Q7878&gt;0,INDEX(Q7878:Q20012,MATCH(TRUE,INDEX(Q7878:Q20012="",,),0)-1),"")</f>
        <v/>
      </c>
      <c r="R7878" t="str">
        <f>IF(P7878="","",0)</f>
        <v/>
      </c>
    </row>
    <row r="7879" spans="1:18" x14ac:dyDescent="0.3">
      <c r="A7879" s="3" t="s">
        <v>1057</v>
      </c>
      <c r="B7879" s="4">
        <v>38929</v>
      </c>
      <c r="C7879" s="3" t="s">
        <v>667</v>
      </c>
      <c r="D7879" s="3" t="s">
        <v>1086</v>
      </c>
      <c r="E7879" s="3" t="s">
        <v>1087</v>
      </c>
      <c r="F7879" s="3" t="s">
        <v>91</v>
      </c>
      <c r="G7879" s="3" t="s">
        <v>19</v>
      </c>
      <c r="H7879" s="3" t="s">
        <v>41</v>
      </c>
      <c r="I7879" s="3" t="s">
        <v>45</v>
      </c>
      <c r="J7879" s="3" t="s">
        <v>93</v>
      </c>
      <c r="K7879" s="3">
        <v>10.9</v>
      </c>
      <c r="L7879" s="3">
        <v>213</v>
      </c>
      <c r="M7879" s="3" t="s">
        <v>94</v>
      </c>
      <c r="N7879" s="3"/>
      <c r="O7879" s="3"/>
      <c r="P7879" s="3" t="str" cm="1">
        <f t="array" ref="P7879">IF(Q7879&gt;0,INDEX(Q7879:Q20013,MATCH(TRUE,INDEX(Q7879:Q20013="",,),0)-1),"")</f>
        <v/>
      </c>
      <c r="Q7879" s="3"/>
      <c r="R7879">
        <v>0</v>
      </c>
    </row>
    <row r="7880" spans="1:18" x14ac:dyDescent="0.3">
      <c r="A7880" t="s">
        <v>1057</v>
      </c>
      <c r="B7880" s="1">
        <v>38929</v>
      </c>
      <c r="C7880" t="s">
        <v>667</v>
      </c>
      <c r="D7880" t="s">
        <v>1086</v>
      </c>
      <c r="E7880" t="s">
        <v>1087</v>
      </c>
      <c r="F7880" t="s">
        <v>91</v>
      </c>
      <c r="G7880" t="s">
        <v>19</v>
      </c>
      <c r="H7880" t="s">
        <v>67</v>
      </c>
      <c r="I7880" t="s">
        <v>21</v>
      </c>
      <c r="J7880" t="s">
        <v>73</v>
      </c>
      <c r="K7880">
        <v>114.4</v>
      </c>
      <c r="L7880">
        <v>14.5</v>
      </c>
      <c r="M7880" t="s">
        <v>94</v>
      </c>
      <c r="P7880" t="str" cm="1">
        <f t="array" ref="P7880">IF(Q7880&gt;0,INDEX(Q7880:Q20014,MATCH(TRUE,INDEX(Q7880:Q20014="",,),0)-1),"")</f>
        <v/>
      </c>
      <c r="R7880">
        <v>0</v>
      </c>
    </row>
    <row r="7881" spans="1:18" x14ac:dyDescent="0.3">
      <c r="A7881" t="s">
        <v>1057</v>
      </c>
      <c r="B7881" s="1">
        <v>38929</v>
      </c>
      <c r="C7881" t="s">
        <v>667</v>
      </c>
      <c r="D7881" t="s">
        <v>1086</v>
      </c>
      <c r="E7881" t="s">
        <v>1087</v>
      </c>
      <c r="F7881" t="s">
        <v>91</v>
      </c>
      <c r="G7881" t="s">
        <v>19</v>
      </c>
      <c r="H7881" t="s">
        <v>41</v>
      </c>
      <c r="I7881" t="s">
        <v>21</v>
      </c>
      <c r="J7881" t="s">
        <v>73</v>
      </c>
      <c r="K7881">
        <v>161.6</v>
      </c>
      <c r="L7881">
        <v>71.900000000000006</v>
      </c>
      <c r="M7881" t="s">
        <v>94</v>
      </c>
      <c r="P7881" t="str" cm="1">
        <f t="array" ref="P7881">IF(Q7881&gt;0,INDEX(Q7881:Q20015,MATCH(TRUE,INDEX(Q7881:Q20015="",,),0)-1),"")</f>
        <v/>
      </c>
      <c r="R7881">
        <v>0</v>
      </c>
    </row>
    <row r="7882" spans="1:18" x14ac:dyDescent="0.3">
      <c r="A7882" t="s">
        <v>1057</v>
      </c>
      <c r="B7882" s="1">
        <v>38929</v>
      </c>
      <c r="C7882" t="s">
        <v>667</v>
      </c>
      <c r="D7882" t="s">
        <v>1086</v>
      </c>
      <c r="E7882" t="s">
        <v>1087</v>
      </c>
      <c r="F7882" t="s">
        <v>91</v>
      </c>
      <c r="G7882" s="6" t="s">
        <v>88</v>
      </c>
      <c r="H7882" t="s">
        <v>67</v>
      </c>
      <c r="I7882" t="s">
        <v>45</v>
      </c>
      <c r="J7882" t="s">
        <v>93</v>
      </c>
      <c r="K7882">
        <v>1.1000000000000001</v>
      </c>
      <c r="L7882">
        <v>116</v>
      </c>
      <c r="M7882" t="s">
        <v>94</v>
      </c>
      <c r="P7882" t="str" cm="1">
        <f t="array" ref="P7882">IF(Q7882&gt;0,INDEX(Q7882:Q20016,MATCH(TRUE,INDEX(Q7882:Q20016="",,),0)-1),"")</f>
        <v/>
      </c>
      <c r="R7882">
        <v>0</v>
      </c>
    </row>
    <row r="7883" spans="1:18" x14ac:dyDescent="0.3">
      <c r="A7883" t="s">
        <v>1057</v>
      </c>
      <c r="B7883" s="1">
        <v>38929</v>
      </c>
      <c r="C7883" t="s">
        <v>667</v>
      </c>
      <c r="D7883" t="s">
        <v>1086</v>
      </c>
      <c r="E7883" t="s">
        <v>1087</v>
      </c>
      <c r="F7883" t="s">
        <v>91</v>
      </c>
      <c r="G7883" s="6" t="s">
        <v>88</v>
      </c>
      <c r="H7883" t="s">
        <v>102</v>
      </c>
      <c r="I7883" t="s">
        <v>21</v>
      </c>
      <c r="J7883" t="s">
        <v>73</v>
      </c>
      <c r="K7883">
        <v>3.3</v>
      </c>
      <c r="L7883">
        <v>8.0500000000000007</v>
      </c>
      <c r="M7883" t="s">
        <v>94</v>
      </c>
      <c r="P7883" t="str" cm="1">
        <f t="array" ref="P7883">IF(Q7883&gt;0,INDEX(Q7883:Q20017,MATCH(TRUE,INDEX(Q7883:Q20017="",,),0)-1),"")</f>
        <v/>
      </c>
      <c r="R7883">
        <v>0</v>
      </c>
    </row>
    <row r="7884" spans="1:18" x14ac:dyDescent="0.3">
      <c r="A7884" t="s">
        <v>1057</v>
      </c>
      <c r="B7884" s="1">
        <v>38929</v>
      </c>
      <c r="C7884" t="s">
        <v>667</v>
      </c>
      <c r="D7884" t="s">
        <v>1086</v>
      </c>
      <c r="E7884" t="s">
        <v>1087</v>
      </c>
      <c r="F7884" t="s">
        <v>91</v>
      </c>
      <c r="G7884" s="6" t="s">
        <v>88</v>
      </c>
      <c r="H7884" t="s">
        <v>36</v>
      </c>
      <c r="I7884" t="s">
        <v>21</v>
      </c>
      <c r="J7884" t="s">
        <v>73</v>
      </c>
      <c r="K7884">
        <v>13.3</v>
      </c>
      <c r="L7884">
        <v>24.25</v>
      </c>
      <c r="M7884" t="s">
        <v>94</v>
      </c>
      <c r="P7884" t="str" cm="1">
        <f t="array" ref="P7884">IF(Q7884&gt;0,INDEX(Q7884:Q20018,MATCH(TRUE,INDEX(Q7884:Q20018="",,),0)-1),"")</f>
        <v/>
      </c>
      <c r="R7884">
        <v>0</v>
      </c>
    </row>
    <row r="7885" spans="1:18" x14ac:dyDescent="0.3">
      <c r="A7885" t="s">
        <v>1057</v>
      </c>
      <c r="B7885" s="1">
        <v>38929</v>
      </c>
      <c r="C7885" t="s">
        <v>667</v>
      </c>
      <c r="D7885" t="s">
        <v>1086</v>
      </c>
      <c r="E7885" t="s">
        <v>1087</v>
      </c>
      <c r="F7885" t="s">
        <v>91</v>
      </c>
      <c r="G7885" s="6" t="s">
        <v>88</v>
      </c>
      <c r="H7885" t="s">
        <v>95</v>
      </c>
      <c r="I7885" t="s">
        <v>21</v>
      </c>
      <c r="J7885" t="s">
        <v>73</v>
      </c>
      <c r="K7885">
        <v>15.4</v>
      </c>
      <c r="L7885">
        <v>30.45</v>
      </c>
      <c r="M7885" t="s">
        <v>94</v>
      </c>
      <c r="P7885" t="str" cm="1">
        <f t="array" ref="P7885">IF(Q7885&gt;0,INDEX(Q7885:Q20019,MATCH(TRUE,INDEX(Q7885:Q20019="",,),0)-1),"")</f>
        <v/>
      </c>
      <c r="R7885">
        <v>0</v>
      </c>
    </row>
    <row r="7886" spans="1:18" x14ac:dyDescent="0.3">
      <c r="A7886" t="s">
        <v>1057</v>
      </c>
      <c r="B7886" s="1">
        <v>38929</v>
      </c>
      <c r="C7886" t="s">
        <v>667</v>
      </c>
      <c r="D7886" t="s">
        <v>1086</v>
      </c>
      <c r="E7886" t="s">
        <v>1087</v>
      </c>
      <c r="F7886" t="s">
        <v>91</v>
      </c>
      <c r="G7886" s="6" t="s">
        <v>88</v>
      </c>
      <c r="H7886" t="s">
        <v>200</v>
      </c>
      <c r="I7886" t="s">
        <v>21</v>
      </c>
      <c r="J7886" t="s">
        <v>73</v>
      </c>
      <c r="K7886">
        <v>8.8000000000000007</v>
      </c>
      <c r="L7886">
        <v>19.399999999999999</v>
      </c>
      <c r="M7886" t="s">
        <v>94</v>
      </c>
      <c r="P7886" t="str" cm="1">
        <f t="array" ref="P7886">IF(Q7886&gt;0,INDEX(Q7886:Q20020,MATCH(TRUE,INDEX(Q7886:Q20020="",,),0)-1),"")</f>
        <v/>
      </c>
      <c r="R7886">
        <v>0</v>
      </c>
    </row>
    <row r="7887" spans="1:18" x14ac:dyDescent="0.3">
      <c r="P7887" t="str" cm="1">
        <f t="array" ref="P7887">IF(Q7887&gt;0,INDEX(Q7887:Q20021,MATCH(TRUE,INDEX(Q7887:Q20021="",,),0)-1),"")</f>
        <v/>
      </c>
    </row>
    <row r="7888" spans="1:18" x14ac:dyDescent="0.3">
      <c r="A7888" t="s">
        <v>1057</v>
      </c>
      <c r="B7888" s="1">
        <v>38915</v>
      </c>
      <c r="C7888" t="s">
        <v>82</v>
      </c>
      <c r="D7888" t="s">
        <v>1088</v>
      </c>
      <c r="E7888" t="s">
        <v>1089</v>
      </c>
      <c r="G7888" t="s">
        <v>19</v>
      </c>
      <c r="H7888" t="s">
        <v>41</v>
      </c>
      <c r="I7888" t="s">
        <v>21</v>
      </c>
      <c r="J7888" t="s">
        <v>73</v>
      </c>
      <c r="K7888">
        <v>433</v>
      </c>
      <c r="L7888">
        <v>52.25</v>
      </c>
      <c r="M7888" t="s">
        <v>216</v>
      </c>
      <c r="N7888">
        <v>58.35</v>
      </c>
      <c r="O7888" t="s">
        <v>24</v>
      </c>
      <c r="P7888" cm="1">
        <f t="array" ref="P7888">IF(Q7888&gt;0,INDEX(Q7888:Q20022,MATCH(TRUE,INDEX(Q7888:Q20022="",,),0)-1),"")</f>
        <v>1</v>
      </c>
      <c r="Q7888">
        <v>1</v>
      </c>
      <c r="R7888">
        <f>IF(P7888="","",0)</f>
        <v>0</v>
      </c>
    </row>
    <row r="7889" spans="1:18" x14ac:dyDescent="0.3">
      <c r="A7889" t="s">
        <v>1057</v>
      </c>
      <c r="B7889" s="1">
        <v>38915</v>
      </c>
      <c r="C7889" t="s">
        <v>82</v>
      </c>
      <c r="D7889" t="s">
        <v>1088</v>
      </c>
      <c r="E7889" t="s">
        <v>1089</v>
      </c>
      <c r="G7889" s="6" t="s">
        <v>88</v>
      </c>
      <c r="H7889" t="s">
        <v>41</v>
      </c>
      <c r="I7889" t="s">
        <v>45</v>
      </c>
      <c r="J7889" t="s">
        <v>93</v>
      </c>
      <c r="K7889">
        <v>12.6</v>
      </c>
      <c r="L7889">
        <v>170</v>
      </c>
      <c r="M7889" t="s">
        <v>216</v>
      </c>
      <c r="N7889">
        <v>170</v>
      </c>
      <c r="O7889" t="s">
        <v>24</v>
      </c>
      <c r="P7889" cm="1">
        <f t="array" ref="P7889">IF(Q7889&gt;0,INDEX(Q7889:Q20023,MATCH(TRUE,INDEX(Q7889:Q20023="",,),0)-1),"")</f>
        <v>1</v>
      </c>
      <c r="Q7889">
        <v>1</v>
      </c>
      <c r="R7889">
        <f>IF(P7889="","",0)</f>
        <v>0</v>
      </c>
    </row>
    <row r="7890" spans="1:18" x14ac:dyDescent="0.3">
      <c r="A7890" t="s">
        <v>1057</v>
      </c>
      <c r="B7890" s="1">
        <v>38915</v>
      </c>
      <c r="C7890" t="s">
        <v>82</v>
      </c>
      <c r="D7890" t="s">
        <v>1088</v>
      </c>
      <c r="E7890" t="s">
        <v>1089</v>
      </c>
      <c r="G7890" s="6" t="s">
        <v>88</v>
      </c>
      <c r="H7890" t="s">
        <v>85</v>
      </c>
      <c r="I7890" t="s">
        <v>21</v>
      </c>
      <c r="J7890" t="s">
        <v>73</v>
      </c>
      <c r="K7890">
        <v>6</v>
      </c>
      <c r="L7890">
        <v>12.75</v>
      </c>
      <c r="M7890" t="s">
        <v>216</v>
      </c>
      <c r="N7890">
        <v>12.75</v>
      </c>
      <c r="O7890" t="s">
        <v>24</v>
      </c>
      <c r="P7890" cm="1">
        <f t="array" ref="P7890">IF(Q7890&gt;0,INDEX(Q7890:Q20024,MATCH(TRUE,INDEX(Q7890:Q20024="",,),0)-1),"")</f>
        <v>1</v>
      </c>
      <c r="Q7890">
        <v>1</v>
      </c>
      <c r="R7890">
        <f>IF(P7890="","",0)</f>
        <v>0</v>
      </c>
    </row>
    <row r="7891" spans="1:18" x14ac:dyDescent="0.3">
      <c r="P7891" t="str" cm="1">
        <f t="array" ref="P7891">IF(Q7891&gt;0,INDEX(Q7891:Q20025,MATCH(TRUE,INDEX(Q7891:Q20025="",,),0)-1),"")</f>
        <v/>
      </c>
      <c r="R7891" t="str">
        <f>IF(P7891="","",0)</f>
        <v/>
      </c>
    </row>
    <row r="7892" spans="1:18" x14ac:dyDescent="0.3">
      <c r="A7892" t="s">
        <v>1057</v>
      </c>
      <c r="B7892" s="1">
        <v>38915</v>
      </c>
      <c r="C7892" t="s">
        <v>82</v>
      </c>
      <c r="D7892" t="s">
        <v>1090</v>
      </c>
      <c r="E7892" t="s">
        <v>1091</v>
      </c>
      <c r="G7892" t="s">
        <v>19</v>
      </c>
      <c r="H7892" t="s">
        <v>41</v>
      </c>
      <c r="I7892" t="s">
        <v>45</v>
      </c>
      <c r="J7892" t="s">
        <v>93</v>
      </c>
      <c r="K7892">
        <v>82.6</v>
      </c>
      <c r="L7892">
        <v>159</v>
      </c>
      <c r="M7892" t="s">
        <v>1071</v>
      </c>
      <c r="N7892">
        <v>160</v>
      </c>
      <c r="O7892" t="s">
        <v>24</v>
      </c>
      <c r="P7892" cm="1">
        <f t="array" ref="P7892">IF(Q7892&gt;0,INDEX(Q7892:Q20026,MATCH(TRUE,INDEX(Q7892:Q20026="",,),0)-1),"")</f>
        <v>3</v>
      </c>
      <c r="Q7892">
        <f>INT((ROW()-7892)/10)+1</f>
        <v>1</v>
      </c>
      <c r="R7892">
        <f>IF(P7892="","",0)</f>
        <v>0</v>
      </c>
    </row>
    <row r="7893" spans="1:18" x14ac:dyDescent="0.3">
      <c r="A7893" t="s">
        <v>1057</v>
      </c>
      <c r="B7893" s="1">
        <v>38915</v>
      </c>
      <c r="C7893" t="s">
        <v>82</v>
      </c>
      <c r="D7893" t="s">
        <v>1090</v>
      </c>
      <c r="E7893" t="s">
        <v>1091</v>
      </c>
      <c r="G7893" t="s">
        <v>19</v>
      </c>
      <c r="H7893" t="s">
        <v>41</v>
      </c>
      <c r="I7893" t="s">
        <v>21</v>
      </c>
      <c r="J7893" t="s">
        <v>73</v>
      </c>
      <c r="K7893">
        <v>699</v>
      </c>
      <c r="L7893">
        <v>55.35</v>
      </c>
      <c r="M7893" t="s">
        <v>1071</v>
      </c>
      <c r="N7893">
        <v>65.510000000000005</v>
      </c>
      <c r="O7893" t="s">
        <v>24</v>
      </c>
      <c r="P7893" cm="1">
        <f t="array" ref="P7893">IF(Q7893&gt;0,INDEX(Q7893:Q20027,MATCH(TRUE,INDEX(Q7893:Q20027="",,),0)-1),"")</f>
        <v>3</v>
      </c>
      <c r="Q7893">
        <f t="shared" ref="Q7893:Q7921" si="181">INT((ROW()-7892)/10)+1</f>
        <v>1</v>
      </c>
      <c r="R7893">
        <f>IF(P7893="","",0)</f>
        <v>0</v>
      </c>
    </row>
    <row r="7894" spans="1:18" x14ac:dyDescent="0.3">
      <c r="A7894" t="s">
        <v>1057</v>
      </c>
      <c r="B7894" s="1">
        <v>38915</v>
      </c>
      <c r="C7894" t="s">
        <v>82</v>
      </c>
      <c r="D7894" t="s">
        <v>1090</v>
      </c>
      <c r="E7894" t="s">
        <v>1091</v>
      </c>
      <c r="G7894" s="6" t="s">
        <v>88</v>
      </c>
      <c r="H7894" t="s">
        <v>102</v>
      </c>
      <c r="I7894" t="s">
        <v>45</v>
      </c>
      <c r="J7894" t="s">
        <v>93</v>
      </c>
      <c r="K7894">
        <v>2.4</v>
      </c>
      <c r="L7894">
        <v>537</v>
      </c>
      <c r="M7894" t="s">
        <v>1071</v>
      </c>
      <c r="N7894">
        <v>537</v>
      </c>
      <c r="O7894" t="s">
        <v>24</v>
      </c>
      <c r="P7894" cm="1">
        <f t="array" ref="P7894">IF(Q7894&gt;0,INDEX(Q7894:Q20028,MATCH(TRUE,INDEX(Q7894:Q20028="",,),0)-1),"")</f>
        <v>3</v>
      </c>
      <c r="Q7894">
        <f t="shared" si="181"/>
        <v>1</v>
      </c>
      <c r="R7894">
        <f>IF(P7894="","",0)</f>
        <v>0</v>
      </c>
    </row>
    <row r="7895" spans="1:18" x14ac:dyDescent="0.3">
      <c r="A7895" t="s">
        <v>1057</v>
      </c>
      <c r="B7895" s="1">
        <v>38915</v>
      </c>
      <c r="C7895" t="s">
        <v>82</v>
      </c>
      <c r="D7895" t="s">
        <v>1090</v>
      </c>
      <c r="E7895" t="s">
        <v>1091</v>
      </c>
      <c r="G7895" s="6" t="s">
        <v>88</v>
      </c>
      <c r="H7895" t="s">
        <v>85</v>
      </c>
      <c r="I7895" t="s">
        <v>45</v>
      </c>
      <c r="J7895" t="s">
        <v>93</v>
      </c>
      <c r="K7895">
        <v>10.6</v>
      </c>
      <c r="L7895">
        <v>118</v>
      </c>
      <c r="M7895" t="s">
        <v>1071</v>
      </c>
      <c r="N7895">
        <v>118</v>
      </c>
      <c r="O7895" t="s">
        <v>24</v>
      </c>
      <c r="P7895" cm="1">
        <f t="array" ref="P7895">IF(Q7895&gt;0,INDEX(Q7895:Q20029,MATCH(TRUE,INDEX(Q7895:Q20029="",,),0)-1),"")</f>
        <v>3</v>
      </c>
      <c r="Q7895">
        <f t="shared" si="181"/>
        <v>1</v>
      </c>
      <c r="R7895">
        <f>IF(P7895="","",0)</f>
        <v>0</v>
      </c>
    </row>
    <row r="7896" spans="1:18" x14ac:dyDescent="0.3">
      <c r="A7896" t="s">
        <v>1057</v>
      </c>
      <c r="B7896" s="1">
        <v>38915</v>
      </c>
      <c r="C7896" t="s">
        <v>82</v>
      </c>
      <c r="D7896" t="s">
        <v>1090</v>
      </c>
      <c r="E7896" t="s">
        <v>1091</v>
      </c>
      <c r="G7896" s="6" t="s">
        <v>88</v>
      </c>
      <c r="H7896" t="s">
        <v>102</v>
      </c>
      <c r="I7896" t="s">
        <v>21</v>
      </c>
      <c r="J7896" t="s">
        <v>73</v>
      </c>
      <c r="K7896">
        <v>28</v>
      </c>
      <c r="L7896">
        <v>7.4</v>
      </c>
      <c r="M7896" t="s">
        <v>1071</v>
      </c>
      <c r="N7896">
        <v>7.4</v>
      </c>
      <c r="O7896" t="s">
        <v>24</v>
      </c>
      <c r="P7896" cm="1">
        <f t="array" ref="P7896">IF(Q7896&gt;0,INDEX(Q7896:Q20030,MATCH(TRUE,INDEX(Q7896:Q20030="",,),0)-1),"")</f>
        <v>3</v>
      </c>
      <c r="Q7896">
        <f t="shared" si="181"/>
        <v>1</v>
      </c>
      <c r="R7896">
        <f>IF(P7896="","",0)</f>
        <v>0</v>
      </c>
    </row>
    <row r="7897" spans="1:18" x14ac:dyDescent="0.3">
      <c r="A7897" t="s">
        <v>1057</v>
      </c>
      <c r="B7897" s="1">
        <v>38915</v>
      </c>
      <c r="C7897" t="s">
        <v>82</v>
      </c>
      <c r="D7897" t="s">
        <v>1090</v>
      </c>
      <c r="E7897" t="s">
        <v>1091</v>
      </c>
      <c r="G7897" s="6" t="s">
        <v>88</v>
      </c>
      <c r="H7897" t="s">
        <v>85</v>
      </c>
      <c r="I7897" t="s">
        <v>21</v>
      </c>
      <c r="J7897" t="s">
        <v>73</v>
      </c>
      <c r="K7897">
        <v>162</v>
      </c>
      <c r="L7897">
        <v>14.55</v>
      </c>
      <c r="M7897" t="s">
        <v>1071</v>
      </c>
      <c r="N7897">
        <v>14.55</v>
      </c>
      <c r="O7897" t="s">
        <v>24</v>
      </c>
      <c r="P7897" cm="1">
        <f t="array" ref="P7897">IF(Q7897&gt;0,INDEX(Q7897:Q20031,MATCH(TRUE,INDEX(Q7897:Q20031="",,),0)-1),"")</f>
        <v>3</v>
      </c>
      <c r="Q7897">
        <f t="shared" si="181"/>
        <v>1</v>
      </c>
      <c r="R7897">
        <f>IF(P7897="","",0)</f>
        <v>0</v>
      </c>
    </row>
    <row r="7898" spans="1:18" x14ac:dyDescent="0.3">
      <c r="A7898" t="s">
        <v>1057</v>
      </c>
      <c r="B7898" s="1">
        <v>38915</v>
      </c>
      <c r="C7898" t="s">
        <v>82</v>
      </c>
      <c r="D7898" t="s">
        <v>1090</v>
      </c>
      <c r="E7898" t="s">
        <v>1091</v>
      </c>
      <c r="G7898" s="6" t="s">
        <v>88</v>
      </c>
      <c r="H7898" t="s">
        <v>232</v>
      </c>
      <c r="I7898" t="s">
        <v>21</v>
      </c>
      <c r="J7898" t="s">
        <v>73</v>
      </c>
      <c r="K7898">
        <v>15</v>
      </c>
      <c r="L7898">
        <v>4.6500000000000004</v>
      </c>
      <c r="M7898" t="s">
        <v>1071</v>
      </c>
      <c r="N7898">
        <v>4.6500000000000004</v>
      </c>
      <c r="O7898" t="s">
        <v>24</v>
      </c>
      <c r="P7898" cm="1">
        <f t="array" ref="P7898">IF(Q7898&gt;0,INDEX(Q7898:Q20032,MATCH(TRUE,INDEX(Q7898:Q20032="",,),0)-1),"")</f>
        <v>3</v>
      </c>
      <c r="Q7898">
        <f t="shared" si="181"/>
        <v>1</v>
      </c>
      <c r="R7898">
        <f>IF(P7898="","",0)</f>
        <v>0</v>
      </c>
    </row>
    <row r="7899" spans="1:18" x14ac:dyDescent="0.3">
      <c r="A7899" t="s">
        <v>1057</v>
      </c>
      <c r="B7899" s="1">
        <v>38915</v>
      </c>
      <c r="C7899" t="s">
        <v>82</v>
      </c>
      <c r="D7899" t="s">
        <v>1090</v>
      </c>
      <c r="E7899" t="s">
        <v>1091</v>
      </c>
      <c r="G7899" s="6" t="s">
        <v>88</v>
      </c>
      <c r="H7899" t="s">
        <v>67</v>
      </c>
      <c r="I7899" t="s">
        <v>21</v>
      </c>
      <c r="J7899" t="s">
        <v>73</v>
      </c>
      <c r="K7899">
        <v>65</v>
      </c>
      <c r="L7899">
        <v>15.35</v>
      </c>
      <c r="M7899" t="s">
        <v>1071</v>
      </c>
      <c r="N7899">
        <v>15.35</v>
      </c>
      <c r="O7899" t="s">
        <v>24</v>
      </c>
      <c r="P7899" cm="1">
        <f t="array" ref="P7899">IF(Q7899&gt;0,INDEX(Q7899:Q20033,MATCH(TRUE,INDEX(Q7899:Q20033="",,),0)-1),"")</f>
        <v>3</v>
      </c>
      <c r="Q7899">
        <f t="shared" si="181"/>
        <v>1</v>
      </c>
      <c r="R7899">
        <f>IF(P7899="","",0)</f>
        <v>0</v>
      </c>
    </row>
    <row r="7900" spans="1:18" x14ac:dyDescent="0.3">
      <c r="A7900" t="s">
        <v>1057</v>
      </c>
      <c r="B7900" s="1">
        <v>38915</v>
      </c>
      <c r="C7900" t="s">
        <v>82</v>
      </c>
      <c r="D7900" t="s">
        <v>1090</v>
      </c>
      <c r="E7900" t="s">
        <v>1091</v>
      </c>
      <c r="G7900" s="6" t="s">
        <v>88</v>
      </c>
      <c r="H7900" t="s">
        <v>95</v>
      </c>
      <c r="I7900" t="s">
        <v>21</v>
      </c>
      <c r="J7900" t="s">
        <v>73</v>
      </c>
      <c r="K7900">
        <v>28</v>
      </c>
      <c r="L7900">
        <v>27.7</v>
      </c>
      <c r="M7900" t="s">
        <v>1071</v>
      </c>
      <c r="N7900">
        <v>27.7</v>
      </c>
      <c r="O7900" t="s">
        <v>24</v>
      </c>
      <c r="P7900" cm="1">
        <f t="array" ref="P7900">IF(Q7900&gt;0,INDEX(Q7900:Q20034,MATCH(TRUE,INDEX(Q7900:Q20034="",,),0)-1),"")</f>
        <v>3</v>
      </c>
      <c r="Q7900">
        <f t="shared" si="181"/>
        <v>1</v>
      </c>
      <c r="R7900">
        <f>IF(P7900="","",0)</f>
        <v>0</v>
      </c>
    </row>
    <row r="7901" spans="1:18" x14ac:dyDescent="0.3">
      <c r="A7901" t="s">
        <v>1057</v>
      </c>
      <c r="B7901" s="1">
        <v>38915</v>
      </c>
      <c r="C7901" t="s">
        <v>82</v>
      </c>
      <c r="D7901" t="s">
        <v>1090</v>
      </c>
      <c r="E7901" t="s">
        <v>1091</v>
      </c>
      <c r="G7901" s="6" t="s">
        <v>88</v>
      </c>
      <c r="H7901" t="s">
        <v>87</v>
      </c>
      <c r="I7901" t="s">
        <v>21</v>
      </c>
      <c r="J7901" t="s">
        <v>73</v>
      </c>
      <c r="K7901">
        <v>202</v>
      </c>
      <c r="L7901">
        <v>19.25</v>
      </c>
      <c r="M7901" t="s">
        <v>1071</v>
      </c>
      <c r="N7901">
        <v>19.25</v>
      </c>
      <c r="O7901" t="s">
        <v>24</v>
      </c>
      <c r="P7901" cm="1">
        <f t="array" ref="P7901">IF(Q7901&gt;0,INDEX(Q7901:Q20035,MATCH(TRUE,INDEX(Q7901:Q20035="",,),0)-1),"")</f>
        <v>3</v>
      </c>
      <c r="Q7901">
        <f t="shared" si="181"/>
        <v>1</v>
      </c>
      <c r="R7901">
        <f>IF(P7901="","",0)</f>
        <v>0</v>
      </c>
    </row>
    <row r="7902" spans="1:18" x14ac:dyDescent="0.3">
      <c r="A7902" t="s">
        <v>1057</v>
      </c>
      <c r="B7902" s="1">
        <v>38915</v>
      </c>
      <c r="C7902" t="s">
        <v>82</v>
      </c>
      <c r="D7902" t="s">
        <v>1090</v>
      </c>
      <c r="E7902" t="s">
        <v>1091</v>
      </c>
      <c r="G7902" t="s">
        <v>19</v>
      </c>
      <c r="H7902" t="s">
        <v>41</v>
      </c>
      <c r="I7902" t="s">
        <v>45</v>
      </c>
      <c r="J7902" t="s">
        <v>93</v>
      </c>
      <c r="K7902">
        <v>82.6</v>
      </c>
      <c r="L7902">
        <v>159</v>
      </c>
      <c r="M7902" t="s">
        <v>787</v>
      </c>
      <c r="N7902">
        <v>159</v>
      </c>
      <c r="P7902" cm="1">
        <f t="array" ref="P7902">IF(Q7902&gt;0,INDEX(Q7902:Q20036,MATCH(TRUE,INDEX(Q7902:Q20036="",,),0)-1),"")</f>
        <v>3</v>
      </c>
      <c r="Q7902">
        <f t="shared" si="181"/>
        <v>2</v>
      </c>
      <c r="R7902">
        <f>IF(P7902="","",0)</f>
        <v>0</v>
      </c>
    </row>
    <row r="7903" spans="1:18" x14ac:dyDescent="0.3">
      <c r="A7903" t="s">
        <v>1057</v>
      </c>
      <c r="B7903" s="1">
        <v>38915</v>
      </c>
      <c r="C7903" t="s">
        <v>82</v>
      </c>
      <c r="D7903" t="s">
        <v>1090</v>
      </c>
      <c r="E7903" t="s">
        <v>1091</v>
      </c>
      <c r="G7903" t="s">
        <v>19</v>
      </c>
      <c r="H7903" t="s">
        <v>41</v>
      </c>
      <c r="I7903" t="s">
        <v>21</v>
      </c>
      <c r="J7903" t="s">
        <v>73</v>
      </c>
      <c r="K7903">
        <v>699</v>
      </c>
      <c r="L7903">
        <v>55.35</v>
      </c>
      <c r="M7903" t="s">
        <v>787</v>
      </c>
      <c r="N7903">
        <v>61</v>
      </c>
      <c r="P7903" cm="1">
        <f t="array" ref="P7903">IF(Q7903&gt;0,INDEX(Q7903:Q20037,MATCH(TRUE,INDEX(Q7903:Q20037="",,),0)-1),"")</f>
        <v>3</v>
      </c>
      <c r="Q7903">
        <f t="shared" si="181"/>
        <v>2</v>
      </c>
      <c r="R7903">
        <f>IF(P7903="","",0)</f>
        <v>0</v>
      </c>
    </row>
    <row r="7904" spans="1:18" x14ac:dyDescent="0.3">
      <c r="A7904" t="s">
        <v>1057</v>
      </c>
      <c r="B7904" s="1">
        <v>38915</v>
      </c>
      <c r="C7904" t="s">
        <v>82</v>
      </c>
      <c r="D7904" t="s">
        <v>1090</v>
      </c>
      <c r="E7904" t="s">
        <v>1091</v>
      </c>
      <c r="G7904" s="6" t="s">
        <v>88</v>
      </c>
      <c r="H7904" t="s">
        <v>102</v>
      </c>
      <c r="I7904" t="s">
        <v>45</v>
      </c>
      <c r="J7904" t="s">
        <v>93</v>
      </c>
      <c r="K7904">
        <v>2.4</v>
      </c>
      <c r="L7904">
        <v>537</v>
      </c>
      <c r="M7904" t="s">
        <v>787</v>
      </c>
      <c r="N7904">
        <v>537</v>
      </c>
      <c r="P7904" cm="1">
        <f t="array" ref="P7904">IF(Q7904&gt;0,INDEX(Q7904:Q20038,MATCH(TRUE,INDEX(Q7904:Q20038="",,),0)-1),"")</f>
        <v>3</v>
      </c>
      <c r="Q7904">
        <f t="shared" si="181"/>
        <v>2</v>
      </c>
      <c r="R7904">
        <f>IF(P7904="","",0)</f>
        <v>0</v>
      </c>
    </row>
    <row r="7905" spans="1:18" x14ac:dyDescent="0.3">
      <c r="A7905" t="s">
        <v>1057</v>
      </c>
      <c r="B7905" s="1">
        <v>38915</v>
      </c>
      <c r="C7905" t="s">
        <v>82</v>
      </c>
      <c r="D7905" t="s">
        <v>1090</v>
      </c>
      <c r="E7905" t="s">
        <v>1091</v>
      </c>
      <c r="G7905" s="6" t="s">
        <v>88</v>
      </c>
      <c r="H7905" t="s">
        <v>85</v>
      </c>
      <c r="I7905" t="s">
        <v>45</v>
      </c>
      <c r="J7905" t="s">
        <v>93</v>
      </c>
      <c r="K7905">
        <v>10.6</v>
      </c>
      <c r="L7905">
        <v>118</v>
      </c>
      <c r="M7905" t="s">
        <v>787</v>
      </c>
      <c r="N7905">
        <v>118</v>
      </c>
      <c r="P7905" cm="1">
        <f t="array" ref="P7905">IF(Q7905&gt;0,INDEX(Q7905:Q20039,MATCH(TRUE,INDEX(Q7905:Q20039="",,),0)-1),"")</f>
        <v>3</v>
      </c>
      <c r="Q7905">
        <f t="shared" si="181"/>
        <v>2</v>
      </c>
      <c r="R7905">
        <f>IF(P7905="","",0)</f>
        <v>0</v>
      </c>
    </row>
    <row r="7906" spans="1:18" x14ac:dyDescent="0.3">
      <c r="A7906" t="s">
        <v>1057</v>
      </c>
      <c r="B7906" s="1">
        <v>38915</v>
      </c>
      <c r="C7906" t="s">
        <v>82</v>
      </c>
      <c r="D7906" t="s">
        <v>1090</v>
      </c>
      <c r="E7906" t="s">
        <v>1091</v>
      </c>
      <c r="G7906" s="6" t="s">
        <v>88</v>
      </c>
      <c r="H7906" t="s">
        <v>102</v>
      </c>
      <c r="I7906" t="s">
        <v>21</v>
      </c>
      <c r="J7906" t="s">
        <v>73</v>
      </c>
      <c r="K7906">
        <v>28</v>
      </c>
      <c r="L7906">
        <v>7.4</v>
      </c>
      <c r="M7906" t="s">
        <v>787</v>
      </c>
      <c r="N7906">
        <v>7.4</v>
      </c>
      <c r="P7906" cm="1">
        <f t="array" ref="P7906">IF(Q7906&gt;0,INDEX(Q7906:Q20040,MATCH(TRUE,INDEX(Q7906:Q20040="",,),0)-1),"")</f>
        <v>3</v>
      </c>
      <c r="Q7906">
        <f t="shared" si="181"/>
        <v>2</v>
      </c>
      <c r="R7906">
        <f>IF(P7906="","",0)</f>
        <v>0</v>
      </c>
    </row>
    <row r="7907" spans="1:18" x14ac:dyDescent="0.3">
      <c r="A7907" t="s">
        <v>1057</v>
      </c>
      <c r="B7907" s="1">
        <v>38915</v>
      </c>
      <c r="C7907" t="s">
        <v>82</v>
      </c>
      <c r="D7907" t="s">
        <v>1090</v>
      </c>
      <c r="E7907" t="s">
        <v>1091</v>
      </c>
      <c r="G7907" s="6" t="s">
        <v>88</v>
      </c>
      <c r="H7907" t="s">
        <v>85</v>
      </c>
      <c r="I7907" t="s">
        <v>21</v>
      </c>
      <c r="J7907" t="s">
        <v>73</v>
      </c>
      <c r="K7907">
        <v>162</v>
      </c>
      <c r="L7907">
        <v>14.55</v>
      </c>
      <c r="M7907" t="s">
        <v>787</v>
      </c>
      <c r="N7907">
        <v>14.55</v>
      </c>
      <c r="P7907" cm="1">
        <f t="array" ref="P7907">IF(Q7907&gt;0,INDEX(Q7907:Q20041,MATCH(TRUE,INDEX(Q7907:Q20041="",,),0)-1),"")</f>
        <v>3</v>
      </c>
      <c r="Q7907">
        <f t="shared" si="181"/>
        <v>2</v>
      </c>
      <c r="R7907">
        <f>IF(P7907="","",0)</f>
        <v>0</v>
      </c>
    </row>
    <row r="7908" spans="1:18" x14ac:dyDescent="0.3">
      <c r="A7908" t="s">
        <v>1057</v>
      </c>
      <c r="B7908" s="1">
        <v>38915</v>
      </c>
      <c r="C7908" t="s">
        <v>82</v>
      </c>
      <c r="D7908" t="s">
        <v>1090</v>
      </c>
      <c r="E7908" t="s">
        <v>1091</v>
      </c>
      <c r="G7908" s="6" t="s">
        <v>88</v>
      </c>
      <c r="H7908" t="s">
        <v>232</v>
      </c>
      <c r="I7908" t="s">
        <v>21</v>
      </c>
      <c r="J7908" t="s">
        <v>73</v>
      </c>
      <c r="K7908">
        <v>15</v>
      </c>
      <c r="L7908">
        <v>4.6500000000000004</v>
      </c>
      <c r="M7908" t="s">
        <v>787</v>
      </c>
      <c r="N7908">
        <v>4.6500000000000004</v>
      </c>
      <c r="P7908" cm="1">
        <f t="array" ref="P7908">IF(Q7908&gt;0,INDEX(Q7908:Q20042,MATCH(TRUE,INDEX(Q7908:Q20042="",,),0)-1),"")</f>
        <v>3</v>
      </c>
      <c r="Q7908">
        <f t="shared" si="181"/>
        <v>2</v>
      </c>
      <c r="R7908">
        <f>IF(P7908="","",0)</f>
        <v>0</v>
      </c>
    </row>
    <row r="7909" spans="1:18" x14ac:dyDescent="0.3">
      <c r="A7909" t="s">
        <v>1057</v>
      </c>
      <c r="B7909" s="1">
        <v>38915</v>
      </c>
      <c r="C7909" t="s">
        <v>82</v>
      </c>
      <c r="D7909" t="s">
        <v>1090</v>
      </c>
      <c r="E7909" t="s">
        <v>1091</v>
      </c>
      <c r="G7909" s="6" t="s">
        <v>88</v>
      </c>
      <c r="H7909" t="s">
        <v>67</v>
      </c>
      <c r="I7909" t="s">
        <v>21</v>
      </c>
      <c r="J7909" t="s">
        <v>73</v>
      </c>
      <c r="K7909">
        <v>65</v>
      </c>
      <c r="L7909">
        <v>15.35</v>
      </c>
      <c r="M7909" t="s">
        <v>787</v>
      </c>
      <c r="N7909">
        <v>15.35</v>
      </c>
      <c r="P7909" cm="1">
        <f t="array" ref="P7909">IF(Q7909&gt;0,INDEX(Q7909:Q20043,MATCH(TRUE,INDEX(Q7909:Q20043="",,),0)-1),"")</f>
        <v>3</v>
      </c>
      <c r="Q7909">
        <f t="shared" si="181"/>
        <v>2</v>
      </c>
      <c r="R7909">
        <f>IF(P7909="","",0)</f>
        <v>0</v>
      </c>
    </row>
    <row r="7910" spans="1:18" x14ac:dyDescent="0.3">
      <c r="A7910" t="s">
        <v>1057</v>
      </c>
      <c r="B7910" s="1">
        <v>38915</v>
      </c>
      <c r="C7910" t="s">
        <v>82</v>
      </c>
      <c r="D7910" t="s">
        <v>1090</v>
      </c>
      <c r="E7910" t="s">
        <v>1091</v>
      </c>
      <c r="G7910" s="6" t="s">
        <v>88</v>
      </c>
      <c r="H7910" t="s">
        <v>95</v>
      </c>
      <c r="I7910" t="s">
        <v>21</v>
      </c>
      <c r="J7910" t="s">
        <v>73</v>
      </c>
      <c r="K7910">
        <v>28</v>
      </c>
      <c r="L7910">
        <v>27.7</v>
      </c>
      <c r="M7910" t="s">
        <v>787</v>
      </c>
      <c r="N7910">
        <v>27.7</v>
      </c>
      <c r="P7910" cm="1">
        <f t="array" ref="P7910">IF(Q7910&gt;0,INDEX(Q7910:Q20044,MATCH(TRUE,INDEX(Q7910:Q20044="",,),0)-1),"")</f>
        <v>3</v>
      </c>
      <c r="Q7910">
        <f t="shared" si="181"/>
        <v>2</v>
      </c>
      <c r="R7910">
        <f>IF(P7910="","",0)</f>
        <v>0</v>
      </c>
    </row>
    <row r="7911" spans="1:18" x14ac:dyDescent="0.3">
      <c r="A7911" t="s">
        <v>1057</v>
      </c>
      <c r="B7911" s="1">
        <v>38915</v>
      </c>
      <c r="C7911" t="s">
        <v>82</v>
      </c>
      <c r="D7911" t="s">
        <v>1090</v>
      </c>
      <c r="E7911" t="s">
        <v>1091</v>
      </c>
      <c r="G7911" s="6" t="s">
        <v>88</v>
      </c>
      <c r="H7911" t="s">
        <v>87</v>
      </c>
      <c r="I7911" t="s">
        <v>21</v>
      </c>
      <c r="J7911" t="s">
        <v>73</v>
      </c>
      <c r="K7911">
        <v>202</v>
      </c>
      <c r="L7911">
        <v>19.25</v>
      </c>
      <c r="M7911" t="s">
        <v>787</v>
      </c>
      <c r="N7911">
        <v>19.25</v>
      </c>
      <c r="P7911" cm="1">
        <f t="array" ref="P7911">IF(Q7911&gt;0,INDEX(Q7911:Q20045,MATCH(TRUE,INDEX(Q7911:Q20045="",,),0)-1),"")</f>
        <v>3</v>
      </c>
      <c r="Q7911">
        <f t="shared" si="181"/>
        <v>2</v>
      </c>
      <c r="R7911">
        <f>IF(P7911="","",0)</f>
        <v>0</v>
      </c>
    </row>
    <row r="7912" spans="1:18" x14ac:dyDescent="0.3">
      <c r="A7912" t="s">
        <v>1057</v>
      </c>
      <c r="B7912" s="1">
        <v>38915</v>
      </c>
      <c r="C7912" t="s">
        <v>82</v>
      </c>
      <c r="D7912" t="s">
        <v>1090</v>
      </c>
      <c r="E7912" t="s">
        <v>1091</v>
      </c>
      <c r="G7912" t="s">
        <v>19</v>
      </c>
      <c r="H7912" t="s">
        <v>41</v>
      </c>
      <c r="I7912" t="s">
        <v>45</v>
      </c>
      <c r="J7912" t="s">
        <v>93</v>
      </c>
      <c r="K7912">
        <v>82.6</v>
      </c>
      <c r="L7912">
        <v>159</v>
      </c>
      <c r="M7912" t="s">
        <v>216</v>
      </c>
      <c r="N7912">
        <v>159</v>
      </c>
      <c r="P7912" cm="1">
        <f t="array" ref="P7912">IF(Q7912&gt;0,INDEX(Q7912:Q20046,MATCH(TRUE,INDEX(Q7912:Q20046="",,),0)-1),"")</f>
        <v>3</v>
      </c>
      <c r="Q7912">
        <f t="shared" si="181"/>
        <v>3</v>
      </c>
      <c r="R7912">
        <f>IF(P7912="","",0)</f>
        <v>0</v>
      </c>
    </row>
    <row r="7913" spans="1:18" x14ac:dyDescent="0.3">
      <c r="A7913" t="s">
        <v>1057</v>
      </c>
      <c r="B7913" s="1">
        <v>38915</v>
      </c>
      <c r="C7913" t="s">
        <v>82</v>
      </c>
      <c r="D7913" t="s">
        <v>1090</v>
      </c>
      <c r="E7913" t="s">
        <v>1091</v>
      </c>
      <c r="G7913" t="s">
        <v>19</v>
      </c>
      <c r="H7913" t="s">
        <v>41</v>
      </c>
      <c r="I7913" t="s">
        <v>21</v>
      </c>
      <c r="J7913" t="s">
        <v>73</v>
      </c>
      <c r="K7913">
        <v>699</v>
      </c>
      <c r="L7913">
        <v>55.35</v>
      </c>
      <c r="M7913" t="s">
        <v>216</v>
      </c>
      <c r="N7913">
        <v>58.1</v>
      </c>
      <c r="P7913" cm="1">
        <f t="array" ref="P7913">IF(Q7913&gt;0,INDEX(Q7913:Q20047,MATCH(TRUE,INDEX(Q7913:Q20047="",,),0)-1),"")</f>
        <v>3</v>
      </c>
      <c r="Q7913">
        <f t="shared" si="181"/>
        <v>3</v>
      </c>
      <c r="R7913">
        <f>IF(P7913="","",0)</f>
        <v>0</v>
      </c>
    </row>
    <row r="7914" spans="1:18" x14ac:dyDescent="0.3">
      <c r="A7914" t="s">
        <v>1057</v>
      </c>
      <c r="B7914" s="1">
        <v>38915</v>
      </c>
      <c r="C7914" t="s">
        <v>82</v>
      </c>
      <c r="D7914" t="s">
        <v>1090</v>
      </c>
      <c r="E7914" t="s">
        <v>1091</v>
      </c>
      <c r="G7914" s="6" t="s">
        <v>88</v>
      </c>
      <c r="H7914" t="s">
        <v>102</v>
      </c>
      <c r="I7914" t="s">
        <v>45</v>
      </c>
      <c r="J7914" t="s">
        <v>93</v>
      </c>
      <c r="K7914">
        <v>2.4</v>
      </c>
      <c r="L7914">
        <v>537</v>
      </c>
      <c r="M7914" t="s">
        <v>216</v>
      </c>
      <c r="N7914">
        <v>537</v>
      </c>
      <c r="P7914" cm="1">
        <f t="array" ref="P7914">IF(Q7914&gt;0,INDEX(Q7914:Q20048,MATCH(TRUE,INDEX(Q7914:Q20048="",,),0)-1),"")</f>
        <v>3</v>
      </c>
      <c r="Q7914">
        <f t="shared" si="181"/>
        <v>3</v>
      </c>
      <c r="R7914">
        <f>IF(P7914="","",0)</f>
        <v>0</v>
      </c>
    </row>
    <row r="7915" spans="1:18" x14ac:dyDescent="0.3">
      <c r="A7915" t="s">
        <v>1057</v>
      </c>
      <c r="B7915" s="1">
        <v>38915</v>
      </c>
      <c r="C7915" t="s">
        <v>82</v>
      </c>
      <c r="D7915" t="s">
        <v>1090</v>
      </c>
      <c r="E7915" t="s">
        <v>1091</v>
      </c>
      <c r="G7915" s="6" t="s">
        <v>88</v>
      </c>
      <c r="H7915" t="s">
        <v>85</v>
      </c>
      <c r="I7915" t="s">
        <v>45</v>
      </c>
      <c r="J7915" t="s">
        <v>93</v>
      </c>
      <c r="K7915">
        <v>10.6</v>
      </c>
      <c r="L7915">
        <v>118</v>
      </c>
      <c r="M7915" t="s">
        <v>216</v>
      </c>
      <c r="N7915">
        <v>118</v>
      </c>
      <c r="P7915" cm="1">
        <f t="array" ref="P7915">IF(Q7915&gt;0,INDEX(Q7915:Q20049,MATCH(TRUE,INDEX(Q7915:Q20049="",,),0)-1),"")</f>
        <v>3</v>
      </c>
      <c r="Q7915">
        <f t="shared" si="181"/>
        <v>3</v>
      </c>
      <c r="R7915">
        <f>IF(P7915="","",0)</f>
        <v>0</v>
      </c>
    </row>
    <row r="7916" spans="1:18" x14ac:dyDescent="0.3">
      <c r="A7916" t="s">
        <v>1057</v>
      </c>
      <c r="B7916" s="1">
        <v>38915</v>
      </c>
      <c r="C7916" t="s">
        <v>82</v>
      </c>
      <c r="D7916" t="s">
        <v>1090</v>
      </c>
      <c r="E7916" t="s">
        <v>1091</v>
      </c>
      <c r="G7916" s="6" t="s">
        <v>88</v>
      </c>
      <c r="H7916" t="s">
        <v>102</v>
      </c>
      <c r="I7916" t="s">
        <v>21</v>
      </c>
      <c r="J7916" t="s">
        <v>73</v>
      </c>
      <c r="K7916">
        <v>28</v>
      </c>
      <c r="L7916">
        <v>7.4</v>
      </c>
      <c r="M7916" t="s">
        <v>216</v>
      </c>
      <c r="N7916">
        <v>7.4</v>
      </c>
      <c r="P7916" cm="1">
        <f t="array" ref="P7916">IF(Q7916&gt;0,INDEX(Q7916:Q20050,MATCH(TRUE,INDEX(Q7916:Q20050="",,),0)-1),"")</f>
        <v>3</v>
      </c>
      <c r="Q7916">
        <f t="shared" si="181"/>
        <v>3</v>
      </c>
      <c r="R7916">
        <f>IF(P7916="","",0)</f>
        <v>0</v>
      </c>
    </row>
    <row r="7917" spans="1:18" x14ac:dyDescent="0.3">
      <c r="A7917" t="s">
        <v>1057</v>
      </c>
      <c r="B7917" s="1">
        <v>38915</v>
      </c>
      <c r="C7917" t="s">
        <v>82</v>
      </c>
      <c r="D7917" t="s">
        <v>1090</v>
      </c>
      <c r="E7917" t="s">
        <v>1091</v>
      </c>
      <c r="G7917" s="6" t="s">
        <v>88</v>
      </c>
      <c r="H7917" t="s">
        <v>85</v>
      </c>
      <c r="I7917" t="s">
        <v>21</v>
      </c>
      <c r="J7917" t="s">
        <v>73</v>
      </c>
      <c r="K7917">
        <v>162</v>
      </c>
      <c r="L7917">
        <v>14.55</v>
      </c>
      <c r="M7917" t="s">
        <v>216</v>
      </c>
      <c r="N7917">
        <v>14.55</v>
      </c>
      <c r="P7917" cm="1">
        <f t="array" ref="P7917">IF(Q7917&gt;0,INDEX(Q7917:Q20051,MATCH(TRUE,INDEX(Q7917:Q20051="",,),0)-1),"")</f>
        <v>3</v>
      </c>
      <c r="Q7917">
        <f t="shared" si="181"/>
        <v>3</v>
      </c>
      <c r="R7917">
        <f>IF(P7917="","",0)</f>
        <v>0</v>
      </c>
    </row>
    <row r="7918" spans="1:18" x14ac:dyDescent="0.3">
      <c r="A7918" t="s">
        <v>1057</v>
      </c>
      <c r="B7918" s="1">
        <v>38915</v>
      </c>
      <c r="C7918" t="s">
        <v>82</v>
      </c>
      <c r="D7918" t="s">
        <v>1090</v>
      </c>
      <c r="E7918" t="s">
        <v>1091</v>
      </c>
      <c r="G7918" s="6" t="s">
        <v>88</v>
      </c>
      <c r="H7918" t="s">
        <v>232</v>
      </c>
      <c r="I7918" t="s">
        <v>21</v>
      </c>
      <c r="J7918" t="s">
        <v>73</v>
      </c>
      <c r="K7918">
        <v>15</v>
      </c>
      <c r="L7918">
        <v>4.6500000000000004</v>
      </c>
      <c r="M7918" t="s">
        <v>216</v>
      </c>
      <c r="N7918">
        <v>4.6500000000000004</v>
      </c>
      <c r="P7918" cm="1">
        <f t="array" ref="P7918">IF(Q7918&gt;0,INDEX(Q7918:Q20052,MATCH(TRUE,INDEX(Q7918:Q20052="",,),0)-1),"")</f>
        <v>3</v>
      </c>
      <c r="Q7918">
        <f t="shared" si="181"/>
        <v>3</v>
      </c>
      <c r="R7918">
        <f>IF(P7918="","",0)</f>
        <v>0</v>
      </c>
    </row>
    <row r="7919" spans="1:18" x14ac:dyDescent="0.3">
      <c r="A7919" t="s">
        <v>1057</v>
      </c>
      <c r="B7919" s="1">
        <v>38915</v>
      </c>
      <c r="C7919" t="s">
        <v>82</v>
      </c>
      <c r="D7919" t="s">
        <v>1090</v>
      </c>
      <c r="E7919" t="s">
        <v>1091</v>
      </c>
      <c r="G7919" s="6" t="s">
        <v>88</v>
      </c>
      <c r="H7919" t="s">
        <v>67</v>
      </c>
      <c r="I7919" t="s">
        <v>21</v>
      </c>
      <c r="J7919" t="s">
        <v>73</v>
      </c>
      <c r="K7919">
        <v>65</v>
      </c>
      <c r="L7919">
        <v>15.35</v>
      </c>
      <c r="M7919" t="s">
        <v>216</v>
      </c>
      <c r="N7919">
        <v>15.35</v>
      </c>
      <c r="P7919" cm="1">
        <f t="array" ref="P7919">IF(Q7919&gt;0,INDEX(Q7919:Q20053,MATCH(TRUE,INDEX(Q7919:Q20053="",,),0)-1),"")</f>
        <v>3</v>
      </c>
      <c r="Q7919">
        <f t="shared" si="181"/>
        <v>3</v>
      </c>
      <c r="R7919">
        <f>IF(P7919="","",0)</f>
        <v>0</v>
      </c>
    </row>
    <row r="7920" spans="1:18" x14ac:dyDescent="0.3">
      <c r="A7920" t="s">
        <v>1057</v>
      </c>
      <c r="B7920" s="1">
        <v>38915</v>
      </c>
      <c r="C7920" t="s">
        <v>82</v>
      </c>
      <c r="D7920" t="s">
        <v>1090</v>
      </c>
      <c r="E7920" t="s">
        <v>1091</v>
      </c>
      <c r="G7920" s="6" t="s">
        <v>88</v>
      </c>
      <c r="H7920" t="s">
        <v>95</v>
      </c>
      <c r="I7920" t="s">
        <v>21</v>
      </c>
      <c r="J7920" t="s">
        <v>73</v>
      </c>
      <c r="K7920">
        <v>28</v>
      </c>
      <c r="L7920">
        <v>27.7</v>
      </c>
      <c r="M7920" t="s">
        <v>216</v>
      </c>
      <c r="N7920">
        <v>27.7</v>
      </c>
      <c r="P7920" cm="1">
        <f t="array" ref="P7920">IF(Q7920&gt;0,INDEX(Q7920:Q20054,MATCH(TRUE,INDEX(Q7920:Q20054="",,),0)-1),"")</f>
        <v>3</v>
      </c>
      <c r="Q7920">
        <f t="shared" si="181"/>
        <v>3</v>
      </c>
      <c r="R7920">
        <f>IF(P7920="","",0)</f>
        <v>0</v>
      </c>
    </row>
    <row r="7921" spans="1:18" x14ac:dyDescent="0.3">
      <c r="A7921" t="s">
        <v>1057</v>
      </c>
      <c r="B7921" s="1">
        <v>38915</v>
      </c>
      <c r="C7921" t="s">
        <v>82</v>
      </c>
      <c r="D7921" t="s">
        <v>1090</v>
      </c>
      <c r="E7921" t="s">
        <v>1091</v>
      </c>
      <c r="G7921" s="6" t="s">
        <v>88</v>
      </c>
      <c r="H7921" t="s">
        <v>87</v>
      </c>
      <c r="I7921" t="s">
        <v>21</v>
      </c>
      <c r="J7921" t="s">
        <v>73</v>
      </c>
      <c r="K7921">
        <v>202</v>
      </c>
      <c r="L7921">
        <v>19.25</v>
      </c>
      <c r="M7921" t="s">
        <v>216</v>
      </c>
      <c r="N7921">
        <v>19.25</v>
      </c>
      <c r="P7921" cm="1">
        <f t="array" ref="P7921">IF(Q7921&gt;0,INDEX(Q7921:Q20055,MATCH(TRUE,INDEX(Q7921:Q20055="",,),0)-1),"")</f>
        <v>3</v>
      </c>
      <c r="Q7921">
        <f t="shared" si="181"/>
        <v>3</v>
      </c>
      <c r="R7921">
        <f>IF(P7921="","",0)</f>
        <v>0</v>
      </c>
    </row>
    <row r="7922" spans="1:18" x14ac:dyDescent="0.3">
      <c r="P7922" t="str" cm="1">
        <f t="array" ref="P7922">IF(Q7922&gt;0,INDEX(Q7922:Q20056,MATCH(TRUE,INDEX(Q7922:Q20056="",,),0)-1),"")</f>
        <v/>
      </c>
      <c r="R7922" t="str">
        <f>IF(P7922="","",0)</f>
        <v/>
      </c>
    </row>
    <row r="7923" spans="1:18" x14ac:dyDescent="0.3">
      <c r="A7923" s="3" t="s">
        <v>1057</v>
      </c>
      <c r="B7923" s="4">
        <v>38915</v>
      </c>
      <c r="C7923" s="3" t="s">
        <v>82</v>
      </c>
      <c r="D7923" s="3" t="s">
        <v>1092</v>
      </c>
      <c r="E7923" s="3" t="s">
        <v>1093</v>
      </c>
      <c r="F7923" s="3" t="s">
        <v>91</v>
      </c>
      <c r="G7923" s="3" t="s">
        <v>19</v>
      </c>
      <c r="H7923" s="3" t="s">
        <v>41</v>
      </c>
      <c r="I7923" s="3" t="s">
        <v>45</v>
      </c>
      <c r="J7923" s="3" t="s">
        <v>93</v>
      </c>
      <c r="K7923" s="3">
        <v>23.5</v>
      </c>
      <c r="L7923" s="3">
        <v>175</v>
      </c>
      <c r="M7923" s="3" t="s">
        <v>94</v>
      </c>
      <c r="N7923" s="3"/>
      <c r="O7923" s="3"/>
      <c r="P7923" s="3" t="str" cm="1">
        <f t="array" ref="P7923">IF(Q7923&gt;0,INDEX(Q7923:Q20057,MATCH(TRUE,INDEX(Q7923:Q20057="",,),0)-1),"")</f>
        <v/>
      </c>
      <c r="Q7923" s="3"/>
      <c r="R7923">
        <v>0</v>
      </c>
    </row>
    <row r="7924" spans="1:18" x14ac:dyDescent="0.3">
      <c r="A7924" t="s">
        <v>1057</v>
      </c>
      <c r="B7924" s="1">
        <v>38915</v>
      </c>
      <c r="C7924" t="s">
        <v>82</v>
      </c>
      <c r="D7924" t="s">
        <v>1092</v>
      </c>
      <c r="E7924" t="s">
        <v>1093</v>
      </c>
      <c r="F7924" t="s">
        <v>91</v>
      </c>
      <c r="G7924" t="s">
        <v>19</v>
      </c>
      <c r="H7924" t="s">
        <v>41</v>
      </c>
      <c r="I7924" t="s">
        <v>21</v>
      </c>
      <c r="J7924" t="s">
        <v>73</v>
      </c>
      <c r="K7924">
        <v>57</v>
      </c>
      <c r="L7924">
        <v>64.95</v>
      </c>
      <c r="M7924" t="s">
        <v>94</v>
      </c>
      <c r="P7924" t="str" cm="1">
        <f t="array" ref="P7924">IF(Q7924&gt;0,INDEX(Q7924:Q20058,MATCH(TRUE,INDEX(Q7924:Q20058="",,),0)-1),"")</f>
        <v/>
      </c>
      <c r="R7924">
        <v>0</v>
      </c>
    </row>
    <row r="7925" spans="1:18" x14ac:dyDescent="0.3">
      <c r="A7925" t="s">
        <v>1057</v>
      </c>
      <c r="B7925" s="1">
        <v>38915</v>
      </c>
      <c r="C7925" t="s">
        <v>82</v>
      </c>
      <c r="D7925" t="s">
        <v>1092</v>
      </c>
      <c r="E7925" t="s">
        <v>1093</v>
      </c>
      <c r="F7925" t="s">
        <v>91</v>
      </c>
      <c r="G7925" t="s">
        <v>19</v>
      </c>
      <c r="H7925" t="s">
        <v>95</v>
      </c>
      <c r="I7925" t="s">
        <v>21</v>
      </c>
      <c r="J7925" t="s">
        <v>73</v>
      </c>
      <c r="K7925">
        <v>156</v>
      </c>
      <c r="L7925">
        <v>28.4</v>
      </c>
      <c r="M7925" t="s">
        <v>94</v>
      </c>
      <c r="P7925" t="str" cm="1">
        <f t="array" ref="P7925">IF(Q7925&gt;0,INDEX(Q7925:Q20059,MATCH(TRUE,INDEX(Q7925:Q20059="",,),0)-1),"")</f>
        <v/>
      </c>
      <c r="R7925">
        <v>0</v>
      </c>
    </row>
    <row r="7926" spans="1:18" x14ac:dyDescent="0.3">
      <c r="A7926" t="s">
        <v>1057</v>
      </c>
      <c r="B7926" s="1">
        <v>38915</v>
      </c>
      <c r="C7926" t="s">
        <v>82</v>
      </c>
      <c r="D7926" t="s">
        <v>1092</v>
      </c>
      <c r="E7926" t="s">
        <v>1093</v>
      </c>
      <c r="F7926" t="s">
        <v>91</v>
      </c>
      <c r="G7926" s="6" t="s">
        <v>88</v>
      </c>
      <c r="H7926" t="s">
        <v>85</v>
      </c>
      <c r="I7926" t="s">
        <v>45</v>
      </c>
      <c r="J7926" t="s">
        <v>93</v>
      </c>
      <c r="K7926">
        <v>1</v>
      </c>
      <c r="L7926">
        <v>136</v>
      </c>
      <c r="M7926" t="s">
        <v>94</v>
      </c>
      <c r="P7926" t="str" cm="1">
        <f t="array" ref="P7926">IF(Q7926&gt;0,INDEX(Q7926:Q20060,MATCH(TRUE,INDEX(Q7926:Q20060="",,),0)-1),"")</f>
        <v/>
      </c>
      <c r="R7926">
        <v>0</v>
      </c>
    </row>
    <row r="7927" spans="1:18" x14ac:dyDescent="0.3">
      <c r="A7927" t="s">
        <v>1057</v>
      </c>
      <c r="B7927" s="1">
        <v>38915</v>
      </c>
      <c r="C7927" t="s">
        <v>82</v>
      </c>
      <c r="D7927" t="s">
        <v>1092</v>
      </c>
      <c r="E7927" t="s">
        <v>1093</v>
      </c>
      <c r="F7927" t="s">
        <v>91</v>
      </c>
      <c r="G7927" s="6" t="s">
        <v>88</v>
      </c>
      <c r="H7927" t="s">
        <v>87</v>
      </c>
      <c r="I7927" t="s">
        <v>45</v>
      </c>
      <c r="J7927" t="s">
        <v>93</v>
      </c>
      <c r="K7927">
        <v>0.8</v>
      </c>
      <c r="L7927">
        <v>70.45</v>
      </c>
      <c r="M7927" t="s">
        <v>94</v>
      </c>
      <c r="P7927" t="str" cm="1">
        <f t="array" ref="P7927">IF(Q7927&gt;0,INDEX(Q7927:Q20061,MATCH(TRUE,INDEX(Q7927:Q20061="",,),0)-1),"")</f>
        <v/>
      </c>
      <c r="R7927">
        <v>0</v>
      </c>
    </row>
    <row r="7928" spans="1:18" x14ac:dyDescent="0.3">
      <c r="A7928" t="s">
        <v>1057</v>
      </c>
      <c r="B7928" s="1">
        <v>38915</v>
      </c>
      <c r="C7928" t="s">
        <v>82</v>
      </c>
      <c r="D7928" t="s">
        <v>1092</v>
      </c>
      <c r="E7928" t="s">
        <v>1093</v>
      </c>
      <c r="F7928" t="s">
        <v>91</v>
      </c>
      <c r="G7928" s="6" t="s">
        <v>88</v>
      </c>
      <c r="H7928" t="s">
        <v>85</v>
      </c>
      <c r="I7928" t="s">
        <v>21</v>
      </c>
      <c r="J7928" t="s">
        <v>73</v>
      </c>
      <c r="K7928">
        <v>22</v>
      </c>
      <c r="L7928">
        <v>17.649999999999999</v>
      </c>
      <c r="M7928" t="s">
        <v>94</v>
      </c>
      <c r="P7928" t="str" cm="1">
        <f t="array" ref="P7928">IF(Q7928&gt;0,INDEX(Q7928:Q20062,MATCH(TRUE,INDEX(Q7928:Q20062="",,),0)-1),"")</f>
        <v/>
      </c>
      <c r="R7928">
        <v>0</v>
      </c>
    </row>
    <row r="7929" spans="1:18" x14ac:dyDescent="0.3">
      <c r="A7929" t="s">
        <v>1057</v>
      </c>
      <c r="B7929" s="1">
        <v>38915</v>
      </c>
      <c r="C7929" t="s">
        <v>82</v>
      </c>
      <c r="D7929" t="s">
        <v>1092</v>
      </c>
      <c r="E7929" t="s">
        <v>1093</v>
      </c>
      <c r="F7929" t="s">
        <v>91</v>
      </c>
      <c r="G7929" s="6" t="s">
        <v>88</v>
      </c>
      <c r="H7929" t="s">
        <v>87</v>
      </c>
      <c r="I7929" t="s">
        <v>21</v>
      </c>
      <c r="J7929" t="s">
        <v>73</v>
      </c>
      <c r="K7929">
        <v>36</v>
      </c>
      <c r="L7929">
        <v>19.04</v>
      </c>
      <c r="M7929" t="s">
        <v>94</v>
      </c>
      <c r="P7929" t="str" cm="1">
        <f t="array" ref="P7929">IF(Q7929&gt;0,INDEX(Q7929:Q20063,MATCH(TRUE,INDEX(Q7929:Q20063="",,),0)-1),"")</f>
        <v/>
      </c>
      <c r="R7929">
        <v>0</v>
      </c>
    </row>
    <row r="7930" spans="1:18" x14ac:dyDescent="0.3">
      <c r="P7930" t="str" cm="1">
        <f t="array" ref="P7930">IF(Q7930&gt;0,INDEX(Q7930:Q20064,MATCH(TRUE,INDEX(Q7930:Q20064="",,),0)-1),"")</f>
        <v/>
      </c>
      <c r="R7930" t="str">
        <f>IF(P7930="","",0)</f>
        <v/>
      </c>
    </row>
    <row r="7931" spans="1:18" x14ac:dyDescent="0.3">
      <c r="A7931" t="s">
        <v>1057</v>
      </c>
      <c r="B7931" s="1">
        <v>38677</v>
      </c>
      <c r="C7931" t="s">
        <v>82</v>
      </c>
      <c r="D7931" t="s">
        <v>1094</v>
      </c>
      <c r="E7931" t="s">
        <v>1095</v>
      </c>
      <c r="G7931" t="s">
        <v>19</v>
      </c>
      <c r="H7931" t="s">
        <v>87</v>
      </c>
      <c r="I7931" t="s">
        <v>45</v>
      </c>
      <c r="J7931" t="s">
        <v>93</v>
      </c>
      <c r="K7931">
        <v>57.3</v>
      </c>
      <c r="L7931">
        <v>67</v>
      </c>
      <c r="M7931" t="s">
        <v>657</v>
      </c>
      <c r="N7931">
        <v>391</v>
      </c>
      <c r="O7931" t="s">
        <v>24</v>
      </c>
      <c r="P7931" cm="1">
        <f t="array" ref="P7931">IF(Q7931&gt;0,INDEX(Q7931:Q20065,MATCH(TRUE,INDEX(Q7931:Q20065="",,),0)-1),"")</f>
        <v>7</v>
      </c>
      <c r="Q7931">
        <f>INT((ROW()-7931)/9)+1</f>
        <v>1</v>
      </c>
      <c r="R7931">
        <f>IF(P7931="","",0)</f>
        <v>0</v>
      </c>
    </row>
    <row r="7932" spans="1:18" x14ac:dyDescent="0.3">
      <c r="A7932" t="s">
        <v>1057</v>
      </c>
      <c r="B7932" s="1">
        <v>38677</v>
      </c>
      <c r="C7932" t="s">
        <v>82</v>
      </c>
      <c r="D7932" t="s">
        <v>1094</v>
      </c>
      <c r="E7932" t="s">
        <v>1095</v>
      </c>
      <c r="G7932" t="s">
        <v>19</v>
      </c>
      <c r="H7932" t="s">
        <v>85</v>
      </c>
      <c r="I7932" t="s">
        <v>21</v>
      </c>
      <c r="J7932" t="s">
        <v>73</v>
      </c>
      <c r="K7932">
        <v>224.8</v>
      </c>
      <c r="L7932">
        <v>16.850000000000001</v>
      </c>
      <c r="M7932" t="s">
        <v>657</v>
      </c>
      <c r="N7932">
        <v>16.850000000000001</v>
      </c>
      <c r="O7932" t="s">
        <v>24</v>
      </c>
      <c r="P7932" cm="1">
        <f t="array" ref="P7932">IF(Q7932&gt;0,INDEX(Q7932:Q20066,MATCH(TRUE,INDEX(Q7932:Q20066="",,),0)-1),"")</f>
        <v>7</v>
      </c>
      <c r="Q7932">
        <f t="shared" ref="Q7932:Q7993" si="182">INT((ROW()-7931)/9)+1</f>
        <v>1</v>
      </c>
      <c r="R7932">
        <f>IF(P7932="","",0)</f>
        <v>0</v>
      </c>
    </row>
    <row r="7933" spans="1:18" x14ac:dyDescent="0.3">
      <c r="A7933" t="s">
        <v>1057</v>
      </c>
      <c r="B7933" s="1">
        <v>38677</v>
      </c>
      <c r="C7933" t="s">
        <v>82</v>
      </c>
      <c r="D7933" t="s">
        <v>1094</v>
      </c>
      <c r="E7933" t="s">
        <v>1095</v>
      </c>
      <c r="G7933" t="s">
        <v>19</v>
      </c>
      <c r="H7933" t="s">
        <v>41</v>
      </c>
      <c r="I7933" t="s">
        <v>21</v>
      </c>
      <c r="J7933" t="s">
        <v>73</v>
      </c>
      <c r="K7933">
        <v>79.5</v>
      </c>
      <c r="L7933">
        <v>68.3</v>
      </c>
      <c r="M7933" t="s">
        <v>657</v>
      </c>
      <c r="N7933">
        <v>68.3</v>
      </c>
      <c r="O7933" t="s">
        <v>24</v>
      </c>
      <c r="P7933" cm="1">
        <f t="array" ref="P7933">IF(Q7933&gt;0,INDEX(Q7933:Q20067,MATCH(TRUE,INDEX(Q7933:Q20067="",,),0)-1),"")</f>
        <v>7</v>
      </c>
      <c r="Q7933">
        <f t="shared" si="182"/>
        <v>1</v>
      </c>
      <c r="R7933">
        <f>IF(P7933="","",0)</f>
        <v>0</v>
      </c>
    </row>
    <row r="7934" spans="1:18" x14ac:dyDescent="0.3">
      <c r="A7934" t="s">
        <v>1057</v>
      </c>
      <c r="B7934" s="1">
        <v>38677</v>
      </c>
      <c r="C7934" t="s">
        <v>82</v>
      </c>
      <c r="D7934" t="s">
        <v>1094</v>
      </c>
      <c r="E7934" t="s">
        <v>1095</v>
      </c>
      <c r="G7934" t="s">
        <v>19</v>
      </c>
      <c r="H7934" t="s">
        <v>87</v>
      </c>
      <c r="I7934" t="s">
        <v>21</v>
      </c>
      <c r="J7934" t="s">
        <v>73</v>
      </c>
      <c r="K7934">
        <v>688.8</v>
      </c>
      <c r="L7934">
        <v>19.850000000000001</v>
      </c>
      <c r="M7934" t="s">
        <v>657</v>
      </c>
      <c r="N7934">
        <v>19.850000000000001</v>
      </c>
      <c r="O7934" t="s">
        <v>24</v>
      </c>
      <c r="P7934" cm="1">
        <f t="array" ref="P7934">IF(Q7934&gt;0,INDEX(Q7934:Q20068,MATCH(TRUE,INDEX(Q7934:Q20068="",,),0)-1),"")</f>
        <v>7</v>
      </c>
      <c r="Q7934">
        <f t="shared" si="182"/>
        <v>1</v>
      </c>
      <c r="R7934">
        <f>IF(P7934="","",0)</f>
        <v>0</v>
      </c>
    </row>
    <row r="7935" spans="1:18" x14ac:dyDescent="0.3">
      <c r="A7935" t="s">
        <v>1057</v>
      </c>
      <c r="B7935" s="1">
        <v>38677</v>
      </c>
      <c r="C7935" t="s">
        <v>82</v>
      </c>
      <c r="D7935" t="s">
        <v>1094</v>
      </c>
      <c r="E7935" t="s">
        <v>1095</v>
      </c>
      <c r="G7935" s="6" t="s">
        <v>88</v>
      </c>
      <c r="H7935" t="s">
        <v>85</v>
      </c>
      <c r="I7935" t="s">
        <v>45</v>
      </c>
      <c r="J7935" t="s">
        <v>93</v>
      </c>
      <c r="K7935">
        <v>13</v>
      </c>
      <c r="L7935">
        <v>102</v>
      </c>
      <c r="M7935" t="s">
        <v>657</v>
      </c>
      <c r="N7935">
        <v>102</v>
      </c>
      <c r="O7935" t="s">
        <v>24</v>
      </c>
      <c r="P7935" cm="1">
        <f t="array" ref="P7935">IF(Q7935&gt;0,INDEX(Q7935:Q20069,MATCH(TRUE,INDEX(Q7935:Q20069="",,),0)-1),"")</f>
        <v>7</v>
      </c>
      <c r="Q7935">
        <f t="shared" si="182"/>
        <v>1</v>
      </c>
      <c r="R7935">
        <f>IF(P7935="","",0)</f>
        <v>0</v>
      </c>
    </row>
    <row r="7936" spans="1:18" x14ac:dyDescent="0.3">
      <c r="A7936" t="s">
        <v>1057</v>
      </c>
      <c r="B7936" s="1">
        <v>38677</v>
      </c>
      <c r="C7936" t="s">
        <v>82</v>
      </c>
      <c r="D7936" t="s">
        <v>1094</v>
      </c>
      <c r="E7936" t="s">
        <v>1095</v>
      </c>
      <c r="G7936" s="6" t="s">
        <v>88</v>
      </c>
      <c r="H7936" t="s">
        <v>67</v>
      </c>
      <c r="I7936" t="s">
        <v>45</v>
      </c>
      <c r="J7936" t="s">
        <v>93</v>
      </c>
      <c r="K7936">
        <v>3.4</v>
      </c>
      <c r="L7936">
        <v>97</v>
      </c>
      <c r="M7936" t="s">
        <v>657</v>
      </c>
      <c r="N7936">
        <v>97</v>
      </c>
      <c r="O7936" t="s">
        <v>24</v>
      </c>
      <c r="P7936" cm="1">
        <f t="array" ref="P7936">IF(Q7936&gt;0,INDEX(Q7936:Q20070,MATCH(TRUE,INDEX(Q7936:Q20070="",,),0)-1),"")</f>
        <v>7</v>
      </c>
      <c r="Q7936">
        <f t="shared" si="182"/>
        <v>1</v>
      </c>
      <c r="R7936">
        <f>IF(P7936="","",0)</f>
        <v>0</v>
      </c>
    </row>
    <row r="7937" spans="1:18" x14ac:dyDescent="0.3">
      <c r="A7937" t="s">
        <v>1057</v>
      </c>
      <c r="B7937" s="1">
        <v>38677</v>
      </c>
      <c r="C7937" t="s">
        <v>82</v>
      </c>
      <c r="D7937" t="s">
        <v>1094</v>
      </c>
      <c r="E7937" t="s">
        <v>1095</v>
      </c>
      <c r="G7937" s="6" t="s">
        <v>88</v>
      </c>
      <c r="H7937" t="s">
        <v>41</v>
      </c>
      <c r="I7937" t="s">
        <v>45</v>
      </c>
      <c r="J7937" t="s">
        <v>93</v>
      </c>
      <c r="K7937">
        <v>13.9</v>
      </c>
      <c r="L7937">
        <v>159</v>
      </c>
      <c r="M7937" t="s">
        <v>657</v>
      </c>
      <c r="N7937">
        <v>159</v>
      </c>
      <c r="O7937" t="s">
        <v>24</v>
      </c>
      <c r="P7937" cm="1">
        <f t="array" ref="P7937">IF(Q7937&gt;0,INDEX(Q7937:Q20071,MATCH(TRUE,INDEX(Q7937:Q20071="",,),0)-1),"")</f>
        <v>7</v>
      </c>
      <c r="Q7937">
        <f t="shared" si="182"/>
        <v>1</v>
      </c>
      <c r="R7937">
        <f>IF(P7937="","",0)</f>
        <v>0</v>
      </c>
    </row>
    <row r="7938" spans="1:18" x14ac:dyDescent="0.3">
      <c r="A7938" t="s">
        <v>1057</v>
      </c>
      <c r="B7938" s="1">
        <v>38677</v>
      </c>
      <c r="C7938" t="s">
        <v>82</v>
      </c>
      <c r="D7938" t="s">
        <v>1094</v>
      </c>
      <c r="E7938" t="s">
        <v>1095</v>
      </c>
      <c r="G7938" s="6" t="s">
        <v>88</v>
      </c>
      <c r="H7938" t="s">
        <v>67</v>
      </c>
      <c r="I7938" t="s">
        <v>21</v>
      </c>
      <c r="J7938" t="s">
        <v>73</v>
      </c>
      <c r="K7938">
        <v>29</v>
      </c>
      <c r="L7938">
        <v>14.05</v>
      </c>
      <c r="M7938" t="s">
        <v>657</v>
      </c>
      <c r="N7938">
        <v>14.05</v>
      </c>
      <c r="O7938" t="s">
        <v>24</v>
      </c>
      <c r="P7938" cm="1">
        <f t="array" ref="P7938">IF(Q7938&gt;0,INDEX(Q7938:Q20072,MATCH(TRUE,INDEX(Q7938:Q20072="",,),0)-1),"")</f>
        <v>7</v>
      </c>
      <c r="Q7938">
        <f t="shared" si="182"/>
        <v>1</v>
      </c>
      <c r="R7938">
        <f>IF(P7938="","",0)</f>
        <v>0</v>
      </c>
    </row>
    <row r="7939" spans="1:18" x14ac:dyDescent="0.3">
      <c r="A7939" t="s">
        <v>1057</v>
      </c>
      <c r="B7939" s="1">
        <v>38677</v>
      </c>
      <c r="C7939" t="s">
        <v>82</v>
      </c>
      <c r="D7939" t="s">
        <v>1094</v>
      </c>
      <c r="E7939" t="s">
        <v>1095</v>
      </c>
      <c r="G7939" s="6" t="s">
        <v>88</v>
      </c>
      <c r="H7939" t="s">
        <v>72</v>
      </c>
      <c r="I7939" t="s">
        <v>21</v>
      </c>
      <c r="J7939" t="s">
        <v>73</v>
      </c>
      <c r="K7939">
        <v>167.3</v>
      </c>
      <c r="L7939">
        <v>10</v>
      </c>
      <c r="M7939" t="s">
        <v>657</v>
      </c>
      <c r="N7939">
        <v>10</v>
      </c>
      <c r="O7939" t="s">
        <v>24</v>
      </c>
      <c r="P7939" cm="1">
        <f t="array" ref="P7939">IF(Q7939&gt;0,INDEX(Q7939:Q20073,MATCH(TRUE,INDEX(Q7939:Q20073="",,),0)-1),"")</f>
        <v>7</v>
      </c>
      <c r="Q7939">
        <f t="shared" si="182"/>
        <v>1</v>
      </c>
      <c r="R7939">
        <f>IF(P7939="","",0)</f>
        <v>0</v>
      </c>
    </row>
    <row r="7940" spans="1:18" x14ac:dyDescent="0.3">
      <c r="A7940" t="s">
        <v>1057</v>
      </c>
      <c r="B7940" s="1">
        <v>38677</v>
      </c>
      <c r="C7940" t="s">
        <v>82</v>
      </c>
      <c r="D7940" t="s">
        <v>1094</v>
      </c>
      <c r="E7940" t="s">
        <v>1095</v>
      </c>
      <c r="G7940" t="s">
        <v>19</v>
      </c>
      <c r="H7940" t="s">
        <v>87</v>
      </c>
      <c r="I7940" t="s">
        <v>45</v>
      </c>
      <c r="J7940" t="s">
        <v>93</v>
      </c>
      <c r="K7940">
        <v>57.3</v>
      </c>
      <c r="L7940">
        <v>67</v>
      </c>
      <c r="M7940" t="s">
        <v>999</v>
      </c>
      <c r="N7940">
        <v>125</v>
      </c>
      <c r="P7940" cm="1">
        <f t="array" ref="P7940">IF(Q7940&gt;0,INDEX(Q7940:Q20074,MATCH(TRUE,INDEX(Q7940:Q20074="",,),0)-1),"")</f>
        <v>7</v>
      </c>
      <c r="Q7940">
        <f t="shared" si="182"/>
        <v>2</v>
      </c>
      <c r="R7940">
        <f>IF(P7940="","",0)</f>
        <v>0</v>
      </c>
    </row>
    <row r="7941" spans="1:18" x14ac:dyDescent="0.3">
      <c r="A7941" t="s">
        <v>1057</v>
      </c>
      <c r="B7941" s="1">
        <v>38677</v>
      </c>
      <c r="C7941" t="s">
        <v>82</v>
      </c>
      <c r="D7941" t="s">
        <v>1094</v>
      </c>
      <c r="E7941" t="s">
        <v>1095</v>
      </c>
      <c r="G7941" t="s">
        <v>19</v>
      </c>
      <c r="H7941" t="s">
        <v>85</v>
      </c>
      <c r="I7941" t="s">
        <v>21</v>
      </c>
      <c r="J7941" t="s">
        <v>73</v>
      </c>
      <c r="K7941">
        <v>224.8</v>
      </c>
      <c r="L7941">
        <v>16.850000000000001</v>
      </c>
      <c r="M7941" t="s">
        <v>999</v>
      </c>
      <c r="N7941">
        <v>28</v>
      </c>
      <c r="P7941" cm="1">
        <f t="array" ref="P7941">IF(Q7941&gt;0,INDEX(Q7941:Q20075,MATCH(TRUE,INDEX(Q7941:Q20075="",,),0)-1),"")</f>
        <v>7</v>
      </c>
      <c r="Q7941">
        <f t="shared" si="182"/>
        <v>2</v>
      </c>
      <c r="R7941">
        <f>IF(P7941="","",0)</f>
        <v>0</v>
      </c>
    </row>
    <row r="7942" spans="1:18" x14ac:dyDescent="0.3">
      <c r="A7942" t="s">
        <v>1057</v>
      </c>
      <c r="B7942" s="1">
        <v>38677</v>
      </c>
      <c r="C7942" t="s">
        <v>82</v>
      </c>
      <c r="D7942" t="s">
        <v>1094</v>
      </c>
      <c r="E7942" t="s">
        <v>1095</v>
      </c>
      <c r="G7942" t="s">
        <v>19</v>
      </c>
      <c r="H7942" t="s">
        <v>41</v>
      </c>
      <c r="I7942" t="s">
        <v>21</v>
      </c>
      <c r="J7942" t="s">
        <v>73</v>
      </c>
      <c r="K7942">
        <v>79.5</v>
      </c>
      <c r="L7942">
        <v>68.3</v>
      </c>
      <c r="M7942" t="s">
        <v>999</v>
      </c>
      <c r="N7942">
        <v>70</v>
      </c>
      <c r="P7942" cm="1">
        <f t="array" ref="P7942">IF(Q7942&gt;0,INDEX(Q7942:Q20076,MATCH(TRUE,INDEX(Q7942:Q20076="",,),0)-1),"")</f>
        <v>7</v>
      </c>
      <c r="Q7942">
        <f t="shared" si="182"/>
        <v>2</v>
      </c>
      <c r="R7942">
        <f>IF(P7942="","",0)</f>
        <v>0</v>
      </c>
    </row>
    <row r="7943" spans="1:18" x14ac:dyDescent="0.3">
      <c r="A7943" t="s">
        <v>1057</v>
      </c>
      <c r="B7943" s="1">
        <v>38677</v>
      </c>
      <c r="C7943" t="s">
        <v>82</v>
      </c>
      <c r="D7943" t="s">
        <v>1094</v>
      </c>
      <c r="E7943" t="s">
        <v>1095</v>
      </c>
      <c r="G7943" t="s">
        <v>19</v>
      </c>
      <c r="H7943" t="s">
        <v>87</v>
      </c>
      <c r="I7943" t="s">
        <v>21</v>
      </c>
      <c r="J7943" t="s">
        <v>73</v>
      </c>
      <c r="K7943">
        <v>688.8</v>
      </c>
      <c r="L7943">
        <v>19.850000000000001</v>
      </c>
      <c r="M7943" t="s">
        <v>999</v>
      </c>
      <c r="N7943">
        <v>31</v>
      </c>
      <c r="P7943" cm="1">
        <f t="array" ref="P7943">IF(Q7943&gt;0,INDEX(Q7943:Q20077,MATCH(TRUE,INDEX(Q7943:Q20077="",,),0)-1),"")</f>
        <v>7</v>
      </c>
      <c r="Q7943">
        <f t="shared" si="182"/>
        <v>2</v>
      </c>
      <c r="R7943">
        <f>IF(P7943="","",0)</f>
        <v>0</v>
      </c>
    </row>
    <row r="7944" spans="1:18" x14ac:dyDescent="0.3">
      <c r="A7944" t="s">
        <v>1057</v>
      </c>
      <c r="B7944" s="1">
        <v>38677</v>
      </c>
      <c r="C7944" t="s">
        <v>82</v>
      </c>
      <c r="D7944" t="s">
        <v>1094</v>
      </c>
      <c r="E7944" t="s">
        <v>1095</v>
      </c>
      <c r="G7944" s="6" t="s">
        <v>88</v>
      </c>
      <c r="H7944" t="s">
        <v>85</v>
      </c>
      <c r="I7944" t="s">
        <v>45</v>
      </c>
      <c r="J7944" t="s">
        <v>93</v>
      </c>
      <c r="K7944">
        <v>13</v>
      </c>
      <c r="L7944">
        <v>102</v>
      </c>
      <c r="M7944" t="s">
        <v>999</v>
      </c>
      <c r="N7944">
        <v>102</v>
      </c>
      <c r="P7944" cm="1">
        <f t="array" ref="P7944">IF(Q7944&gt;0,INDEX(Q7944:Q20078,MATCH(TRUE,INDEX(Q7944:Q20078="",,),0)-1),"")</f>
        <v>7</v>
      </c>
      <c r="Q7944">
        <f t="shared" si="182"/>
        <v>2</v>
      </c>
      <c r="R7944">
        <f>IF(P7944="","",0)</f>
        <v>0</v>
      </c>
    </row>
    <row r="7945" spans="1:18" x14ac:dyDescent="0.3">
      <c r="A7945" t="s">
        <v>1057</v>
      </c>
      <c r="B7945" s="1">
        <v>38677</v>
      </c>
      <c r="C7945" t="s">
        <v>82</v>
      </c>
      <c r="D7945" t="s">
        <v>1094</v>
      </c>
      <c r="E7945" t="s">
        <v>1095</v>
      </c>
      <c r="G7945" s="6" t="s">
        <v>88</v>
      </c>
      <c r="H7945" t="s">
        <v>67</v>
      </c>
      <c r="I7945" t="s">
        <v>45</v>
      </c>
      <c r="J7945" t="s">
        <v>93</v>
      </c>
      <c r="K7945">
        <v>3.4</v>
      </c>
      <c r="L7945">
        <v>97</v>
      </c>
      <c r="M7945" t="s">
        <v>999</v>
      </c>
      <c r="N7945">
        <v>97</v>
      </c>
      <c r="P7945" cm="1">
        <f t="array" ref="P7945">IF(Q7945&gt;0,INDEX(Q7945:Q20079,MATCH(TRUE,INDEX(Q7945:Q20079="",,),0)-1),"")</f>
        <v>7</v>
      </c>
      <c r="Q7945">
        <f t="shared" si="182"/>
        <v>2</v>
      </c>
      <c r="R7945">
        <f>IF(P7945="","",0)</f>
        <v>0</v>
      </c>
    </row>
    <row r="7946" spans="1:18" x14ac:dyDescent="0.3">
      <c r="A7946" t="s">
        <v>1057</v>
      </c>
      <c r="B7946" s="1">
        <v>38677</v>
      </c>
      <c r="C7946" t="s">
        <v>82</v>
      </c>
      <c r="D7946" t="s">
        <v>1094</v>
      </c>
      <c r="E7946" t="s">
        <v>1095</v>
      </c>
      <c r="G7946" s="6" t="s">
        <v>88</v>
      </c>
      <c r="H7946" t="s">
        <v>41</v>
      </c>
      <c r="I7946" t="s">
        <v>45</v>
      </c>
      <c r="J7946" t="s">
        <v>93</v>
      </c>
      <c r="K7946">
        <v>13.9</v>
      </c>
      <c r="L7946">
        <v>159</v>
      </c>
      <c r="M7946" t="s">
        <v>999</v>
      </c>
      <c r="N7946">
        <v>159</v>
      </c>
      <c r="P7946" cm="1">
        <f t="array" ref="P7946">IF(Q7946&gt;0,INDEX(Q7946:Q20080,MATCH(TRUE,INDEX(Q7946:Q20080="",,),0)-1),"")</f>
        <v>7</v>
      </c>
      <c r="Q7946">
        <f t="shared" si="182"/>
        <v>2</v>
      </c>
      <c r="R7946">
        <f>IF(P7946="","",0)</f>
        <v>0</v>
      </c>
    </row>
    <row r="7947" spans="1:18" x14ac:dyDescent="0.3">
      <c r="A7947" t="s">
        <v>1057</v>
      </c>
      <c r="B7947" s="1">
        <v>38677</v>
      </c>
      <c r="C7947" t="s">
        <v>82</v>
      </c>
      <c r="D7947" t="s">
        <v>1094</v>
      </c>
      <c r="E7947" t="s">
        <v>1095</v>
      </c>
      <c r="G7947" s="6" t="s">
        <v>88</v>
      </c>
      <c r="H7947" t="s">
        <v>67</v>
      </c>
      <c r="I7947" t="s">
        <v>21</v>
      </c>
      <c r="J7947" t="s">
        <v>73</v>
      </c>
      <c r="K7947">
        <v>29</v>
      </c>
      <c r="L7947">
        <v>14.05</v>
      </c>
      <c r="M7947" t="s">
        <v>999</v>
      </c>
      <c r="N7947">
        <v>14.05</v>
      </c>
      <c r="P7947" cm="1">
        <f t="array" ref="P7947">IF(Q7947&gt;0,INDEX(Q7947:Q20081,MATCH(TRUE,INDEX(Q7947:Q20081="",,),0)-1),"")</f>
        <v>7</v>
      </c>
      <c r="Q7947">
        <f t="shared" si="182"/>
        <v>2</v>
      </c>
      <c r="R7947">
        <f>IF(P7947="","",0)</f>
        <v>0</v>
      </c>
    </row>
    <row r="7948" spans="1:18" x14ac:dyDescent="0.3">
      <c r="A7948" t="s">
        <v>1057</v>
      </c>
      <c r="B7948" s="1">
        <v>38677</v>
      </c>
      <c r="C7948" t="s">
        <v>82</v>
      </c>
      <c r="D7948" t="s">
        <v>1094</v>
      </c>
      <c r="E7948" t="s">
        <v>1095</v>
      </c>
      <c r="G7948" s="6" t="s">
        <v>88</v>
      </c>
      <c r="H7948" t="s">
        <v>72</v>
      </c>
      <c r="I7948" t="s">
        <v>21</v>
      </c>
      <c r="J7948" t="s">
        <v>73</v>
      </c>
      <c r="K7948">
        <v>167.3</v>
      </c>
      <c r="L7948">
        <v>10</v>
      </c>
      <c r="M7948" t="s">
        <v>999</v>
      </c>
      <c r="N7948">
        <v>10</v>
      </c>
      <c r="P7948" cm="1">
        <f t="array" ref="P7948">IF(Q7948&gt;0,INDEX(Q7948:Q20082,MATCH(TRUE,INDEX(Q7948:Q20082="",,),0)-1),"")</f>
        <v>7</v>
      </c>
      <c r="Q7948">
        <f t="shared" si="182"/>
        <v>2</v>
      </c>
      <c r="R7948">
        <f>IF(P7948="","",0)</f>
        <v>0</v>
      </c>
    </row>
    <row r="7949" spans="1:18" x14ac:dyDescent="0.3">
      <c r="A7949" t="s">
        <v>1057</v>
      </c>
      <c r="B7949" s="1">
        <v>38677</v>
      </c>
      <c r="C7949" t="s">
        <v>82</v>
      </c>
      <c r="D7949" t="s">
        <v>1094</v>
      </c>
      <c r="E7949" t="s">
        <v>1095</v>
      </c>
      <c r="G7949" t="s">
        <v>19</v>
      </c>
      <c r="H7949" t="s">
        <v>87</v>
      </c>
      <c r="I7949" t="s">
        <v>45</v>
      </c>
      <c r="J7949" t="s">
        <v>93</v>
      </c>
      <c r="K7949">
        <v>57.3</v>
      </c>
      <c r="L7949">
        <v>67</v>
      </c>
      <c r="M7949" t="s">
        <v>1060</v>
      </c>
      <c r="N7949">
        <v>110</v>
      </c>
      <c r="P7949" cm="1">
        <f t="array" ref="P7949">IF(Q7949&gt;0,INDEX(Q7949:Q20083,MATCH(TRUE,INDEX(Q7949:Q20083="",,),0)-1),"")</f>
        <v>7</v>
      </c>
      <c r="Q7949">
        <f t="shared" si="182"/>
        <v>3</v>
      </c>
      <c r="R7949">
        <f>IF(P7949="","",0)</f>
        <v>0</v>
      </c>
    </row>
    <row r="7950" spans="1:18" x14ac:dyDescent="0.3">
      <c r="A7950" t="s">
        <v>1057</v>
      </c>
      <c r="B7950" s="1">
        <v>38677</v>
      </c>
      <c r="C7950" t="s">
        <v>82</v>
      </c>
      <c r="D7950" t="s">
        <v>1094</v>
      </c>
      <c r="E7950" t="s">
        <v>1095</v>
      </c>
      <c r="G7950" t="s">
        <v>19</v>
      </c>
      <c r="H7950" t="s">
        <v>85</v>
      </c>
      <c r="I7950" t="s">
        <v>21</v>
      </c>
      <c r="J7950" t="s">
        <v>73</v>
      </c>
      <c r="K7950">
        <v>224.8</v>
      </c>
      <c r="L7950">
        <v>16.850000000000001</v>
      </c>
      <c r="M7950" t="s">
        <v>1060</v>
      </c>
      <c r="N7950">
        <v>25</v>
      </c>
      <c r="P7950" cm="1">
        <f t="array" ref="P7950">IF(Q7950&gt;0,INDEX(Q7950:Q20084,MATCH(TRUE,INDEX(Q7950:Q20084="",,),0)-1),"")</f>
        <v>7</v>
      </c>
      <c r="Q7950">
        <f t="shared" si="182"/>
        <v>3</v>
      </c>
      <c r="R7950">
        <f>IF(P7950="","",0)</f>
        <v>0</v>
      </c>
    </row>
    <row r="7951" spans="1:18" x14ac:dyDescent="0.3">
      <c r="A7951" t="s">
        <v>1057</v>
      </c>
      <c r="B7951" s="1">
        <v>38677</v>
      </c>
      <c r="C7951" t="s">
        <v>82</v>
      </c>
      <c r="D7951" t="s">
        <v>1094</v>
      </c>
      <c r="E7951" t="s">
        <v>1095</v>
      </c>
      <c r="G7951" t="s">
        <v>19</v>
      </c>
      <c r="H7951" t="s">
        <v>41</v>
      </c>
      <c r="I7951" t="s">
        <v>21</v>
      </c>
      <c r="J7951" t="s">
        <v>73</v>
      </c>
      <c r="K7951">
        <v>79.5</v>
      </c>
      <c r="L7951">
        <v>68.3</v>
      </c>
      <c r="M7951" t="s">
        <v>1060</v>
      </c>
      <c r="N7951">
        <v>80</v>
      </c>
      <c r="P7951" cm="1">
        <f t="array" ref="P7951">IF(Q7951&gt;0,INDEX(Q7951:Q20085,MATCH(TRUE,INDEX(Q7951:Q20085="",,),0)-1),"")</f>
        <v>7</v>
      </c>
      <c r="Q7951">
        <f t="shared" si="182"/>
        <v>3</v>
      </c>
      <c r="R7951">
        <f>IF(P7951="","",0)</f>
        <v>0</v>
      </c>
    </row>
    <row r="7952" spans="1:18" x14ac:dyDescent="0.3">
      <c r="A7952" t="s">
        <v>1057</v>
      </c>
      <c r="B7952" s="1">
        <v>38677</v>
      </c>
      <c r="C7952" t="s">
        <v>82</v>
      </c>
      <c r="D7952" t="s">
        <v>1094</v>
      </c>
      <c r="E7952" t="s">
        <v>1095</v>
      </c>
      <c r="G7952" t="s">
        <v>19</v>
      </c>
      <c r="H7952" t="s">
        <v>87</v>
      </c>
      <c r="I7952" t="s">
        <v>21</v>
      </c>
      <c r="J7952" t="s">
        <v>73</v>
      </c>
      <c r="K7952">
        <v>688.8</v>
      </c>
      <c r="L7952">
        <v>19.850000000000001</v>
      </c>
      <c r="M7952" t="s">
        <v>1060</v>
      </c>
      <c r="N7952">
        <v>30</v>
      </c>
      <c r="P7952" cm="1">
        <f t="array" ref="P7952">IF(Q7952&gt;0,INDEX(Q7952:Q20086,MATCH(TRUE,INDEX(Q7952:Q20086="",,),0)-1),"")</f>
        <v>7</v>
      </c>
      <c r="Q7952">
        <f t="shared" si="182"/>
        <v>3</v>
      </c>
      <c r="R7952">
        <f>IF(P7952="","",0)</f>
        <v>0</v>
      </c>
    </row>
    <row r="7953" spans="1:18" x14ac:dyDescent="0.3">
      <c r="A7953" t="s">
        <v>1057</v>
      </c>
      <c r="B7953" s="1">
        <v>38677</v>
      </c>
      <c r="C7953" t="s">
        <v>82</v>
      </c>
      <c r="D7953" t="s">
        <v>1094</v>
      </c>
      <c r="E7953" t="s">
        <v>1095</v>
      </c>
      <c r="G7953" s="6" t="s">
        <v>88</v>
      </c>
      <c r="H7953" t="s">
        <v>85</v>
      </c>
      <c r="I7953" t="s">
        <v>45</v>
      </c>
      <c r="J7953" t="s">
        <v>93</v>
      </c>
      <c r="K7953">
        <v>13</v>
      </c>
      <c r="L7953">
        <v>102</v>
      </c>
      <c r="M7953" t="s">
        <v>1060</v>
      </c>
      <c r="N7953">
        <v>102</v>
      </c>
      <c r="P7953" cm="1">
        <f t="array" ref="P7953">IF(Q7953&gt;0,INDEX(Q7953:Q20087,MATCH(TRUE,INDEX(Q7953:Q20087="",,),0)-1),"")</f>
        <v>7</v>
      </c>
      <c r="Q7953">
        <f t="shared" si="182"/>
        <v>3</v>
      </c>
      <c r="R7953">
        <f>IF(P7953="","",0)</f>
        <v>0</v>
      </c>
    </row>
    <row r="7954" spans="1:18" x14ac:dyDescent="0.3">
      <c r="A7954" t="s">
        <v>1057</v>
      </c>
      <c r="B7954" s="1">
        <v>38677</v>
      </c>
      <c r="C7954" t="s">
        <v>82</v>
      </c>
      <c r="D7954" t="s">
        <v>1094</v>
      </c>
      <c r="E7954" t="s">
        <v>1095</v>
      </c>
      <c r="G7954" s="6" t="s">
        <v>88</v>
      </c>
      <c r="H7954" t="s">
        <v>67</v>
      </c>
      <c r="I7954" t="s">
        <v>45</v>
      </c>
      <c r="J7954" t="s">
        <v>93</v>
      </c>
      <c r="K7954">
        <v>3.4</v>
      </c>
      <c r="L7954">
        <v>97</v>
      </c>
      <c r="M7954" t="s">
        <v>1060</v>
      </c>
      <c r="N7954">
        <v>97</v>
      </c>
      <c r="P7954" cm="1">
        <f t="array" ref="P7954">IF(Q7954&gt;0,INDEX(Q7954:Q20088,MATCH(TRUE,INDEX(Q7954:Q20088="",,),0)-1),"")</f>
        <v>7</v>
      </c>
      <c r="Q7954">
        <f t="shared" si="182"/>
        <v>3</v>
      </c>
      <c r="R7954">
        <f>IF(P7954="","",0)</f>
        <v>0</v>
      </c>
    </row>
    <row r="7955" spans="1:18" x14ac:dyDescent="0.3">
      <c r="A7955" t="s">
        <v>1057</v>
      </c>
      <c r="B7955" s="1">
        <v>38677</v>
      </c>
      <c r="C7955" t="s">
        <v>82</v>
      </c>
      <c r="D7955" t="s">
        <v>1094</v>
      </c>
      <c r="E7955" t="s">
        <v>1095</v>
      </c>
      <c r="G7955" s="6" t="s">
        <v>88</v>
      </c>
      <c r="H7955" t="s">
        <v>41</v>
      </c>
      <c r="I7955" t="s">
        <v>45</v>
      </c>
      <c r="J7955" t="s">
        <v>93</v>
      </c>
      <c r="K7955">
        <v>13.9</v>
      </c>
      <c r="L7955">
        <v>159</v>
      </c>
      <c r="M7955" t="s">
        <v>1060</v>
      </c>
      <c r="N7955">
        <v>159</v>
      </c>
      <c r="P7955" cm="1">
        <f t="array" ref="P7955">IF(Q7955&gt;0,INDEX(Q7955:Q20089,MATCH(TRUE,INDEX(Q7955:Q20089="",,),0)-1),"")</f>
        <v>7</v>
      </c>
      <c r="Q7955">
        <f t="shared" si="182"/>
        <v>3</v>
      </c>
      <c r="R7955">
        <f>IF(P7955="","",0)</f>
        <v>0</v>
      </c>
    </row>
    <row r="7956" spans="1:18" x14ac:dyDescent="0.3">
      <c r="A7956" t="s">
        <v>1057</v>
      </c>
      <c r="B7956" s="1">
        <v>38677</v>
      </c>
      <c r="C7956" t="s">
        <v>82</v>
      </c>
      <c r="D7956" t="s">
        <v>1094</v>
      </c>
      <c r="E7956" t="s">
        <v>1095</v>
      </c>
      <c r="G7956" s="6" t="s">
        <v>88</v>
      </c>
      <c r="H7956" t="s">
        <v>67</v>
      </c>
      <c r="I7956" t="s">
        <v>21</v>
      </c>
      <c r="J7956" t="s">
        <v>73</v>
      </c>
      <c r="K7956">
        <v>29</v>
      </c>
      <c r="L7956">
        <v>14.05</v>
      </c>
      <c r="M7956" t="s">
        <v>1060</v>
      </c>
      <c r="N7956">
        <v>14.05</v>
      </c>
      <c r="P7956" cm="1">
        <f t="array" ref="P7956">IF(Q7956&gt;0,INDEX(Q7956:Q20090,MATCH(TRUE,INDEX(Q7956:Q20090="",,),0)-1),"")</f>
        <v>7</v>
      </c>
      <c r="Q7956">
        <f t="shared" si="182"/>
        <v>3</v>
      </c>
      <c r="R7956">
        <f>IF(P7956="","",0)</f>
        <v>0</v>
      </c>
    </row>
    <row r="7957" spans="1:18" x14ac:dyDescent="0.3">
      <c r="A7957" t="s">
        <v>1057</v>
      </c>
      <c r="B7957" s="1">
        <v>38677</v>
      </c>
      <c r="C7957" t="s">
        <v>82</v>
      </c>
      <c r="D7957" t="s">
        <v>1094</v>
      </c>
      <c r="E7957" t="s">
        <v>1095</v>
      </c>
      <c r="G7957" s="6" t="s">
        <v>88</v>
      </c>
      <c r="H7957" t="s">
        <v>72</v>
      </c>
      <c r="I7957" t="s">
        <v>21</v>
      </c>
      <c r="J7957" t="s">
        <v>73</v>
      </c>
      <c r="K7957">
        <v>167.3</v>
      </c>
      <c r="L7957">
        <v>10</v>
      </c>
      <c r="M7957" t="s">
        <v>1060</v>
      </c>
      <c r="N7957">
        <v>10</v>
      </c>
      <c r="P7957" cm="1">
        <f t="array" ref="P7957">IF(Q7957&gt;0,INDEX(Q7957:Q20091,MATCH(TRUE,INDEX(Q7957:Q20091="",,),0)-1),"")</f>
        <v>7</v>
      </c>
      <c r="Q7957">
        <f t="shared" si="182"/>
        <v>3</v>
      </c>
      <c r="R7957">
        <f>IF(P7957="","",0)</f>
        <v>0</v>
      </c>
    </row>
    <row r="7958" spans="1:18" x14ac:dyDescent="0.3">
      <c r="A7958" t="s">
        <v>1057</v>
      </c>
      <c r="B7958" s="1">
        <v>38677</v>
      </c>
      <c r="C7958" t="s">
        <v>82</v>
      </c>
      <c r="D7958" t="s">
        <v>1094</v>
      </c>
      <c r="E7958" t="s">
        <v>1095</v>
      </c>
      <c r="G7958" t="s">
        <v>19</v>
      </c>
      <c r="H7958" t="s">
        <v>87</v>
      </c>
      <c r="I7958" t="s">
        <v>45</v>
      </c>
      <c r="J7958" t="s">
        <v>93</v>
      </c>
      <c r="K7958">
        <v>57.3</v>
      </c>
      <c r="L7958">
        <v>67</v>
      </c>
      <c r="M7958" t="s">
        <v>208</v>
      </c>
      <c r="N7958">
        <v>80</v>
      </c>
      <c r="P7958" cm="1">
        <f t="array" ref="P7958">IF(Q7958&gt;0,INDEX(Q7958:Q20092,MATCH(TRUE,INDEX(Q7958:Q20092="",,),0)-1),"")</f>
        <v>7</v>
      </c>
      <c r="Q7958">
        <f t="shared" si="182"/>
        <v>4</v>
      </c>
      <c r="R7958">
        <f>IF(P7958="","",0)</f>
        <v>0</v>
      </c>
    </row>
    <row r="7959" spans="1:18" x14ac:dyDescent="0.3">
      <c r="A7959" t="s">
        <v>1057</v>
      </c>
      <c r="B7959" s="1">
        <v>38677</v>
      </c>
      <c r="C7959" t="s">
        <v>82</v>
      </c>
      <c r="D7959" t="s">
        <v>1094</v>
      </c>
      <c r="E7959" t="s">
        <v>1095</v>
      </c>
      <c r="G7959" t="s">
        <v>19</v>
      </c>
      <c r="H7959" t="s">
        <v>85</v>
      </c>
      <c r="I7959" t="s">
        <v>21</v>
      </c>
      <c r="J7959" t="s">
        <v>73</v>
      </c>
      <c r="K7959">
        <v>224.8</v>
      </c>
      <c r="L7959">
        <v>16.850000000000001</v>
      </c>
      <c r="M7959" t="s">
        <v>208</v>
      </c>
      <c r="N7959">
        <v>25</v>
      </c>
      <c r="P7959" cm="1">
        <f t="array" ref="P7959">IF(Q7959&gt;0,INDEX(Q7959:Q20093,MATCH(TRUE,INDEX(Q7959:Q20093="",,),0)-1),"")</f>
        <v>7</v>
      </c>
      <c r="Q7959">
        <f t="shared" si="182"/>
        <v>4</v>
      </c>
      <c r="R7959">
        <f>IF(P7959="","",0)</f>
        <v>0</v>
      </c>
    </row>
    <row r="7960" spans="1:18" x14ac:dyDescent="0.3">
      <c r="A7960" t="s">
        <v>1057</v>
      </c>
      <c r="B7960" s="1">
        <v>38677</v>
      </c>
      <c r="C7960" t="s">
        <v>82</v>
      </c>
      <c r="D7960" t="s">
        <v>1094</v>
      </c>
      <c r="E7960" t="s">
        <v>1095</v>
      </c>
      <c r="G7960" t="s">
        <v>19</v>
      </c>
      <c r="H7960" t="s">
        <v>41</v>
      </c>
      <c r="I7960" t="s">
        <v>21</v>
      </c>
      <c r="J7960" t="s">
        <v>73</v>
      </c>
      <c r="K7960">
        <v>79.5</v>
      </c>
      <c r="L7960">
        <v>68.3</v>
      </c>
      <c r="M7960" t="s">
        <v>208</v>
      </c>
      <c r="N7960">
        <v>75</v>
      </c>
      <c r="P7960" cm="1">
        <f t="array" ref="P7960">IF(Q7960&gt;0,INDEX(Q7960:Q20094,MATCH(TRUE,INDEX(Q7960:Q20094="",,),0)-1),"")</f>
        <v>7</v>
      </c>
      <c r="Q7960">
        <f t="shared" si="182"/>
        <v>4</v>
      </c>
      <c r="R7960">
        <f>IF(P7960="","",0)</f>
        <v>0</v>
      </c>
    </row>
    <row r="7961" spans="1:18" x14ac:dyDescent="0.3">
      <c r="A7961" t="s">
        <v>1057</v>
      </c>
      <c r="B7961" s="1">
        <v>38677</v>
      </c>
      <c r="C7961" t="s">
        <v>82</v>
      </c>
      <c r="D7961" t="s">
        <v>1094</v>
      </c>
      <c r="E7961" t="s">
        <v>1095</v>
      </c>
      <c r="G7961" t="s">
        <v>19</v>
      </c>
      <c r="H7961" t="s">
        <v>87</v>
      </c>
      <c r="I7961" t="s">
        <v>21</v>
      </c>
      <c r="J7961" t="s">
        <v>73</v>
      </c>
      <c r="K7961">
        <v>688.8</v>
      </c>
      <c r="L7961">
        <v>19.850000000000001</v>
      </c>
      <c r="M7961" t="s">
        <v>208</v>
      </c>
      <c r="N7961">
        <v>29.5</v>
      </c>
      <c r="P7961" cm="1">
        <f t="array" ref="P7961">IF(Q7961&gt;0,INDEX(Q7961:Q20095,MATCH(TRUE,INDEX(Q7961:Q20095="",,),0)-1),"")</f>
        <v>7</v>
      </c>
      <c r="Q7961">
        <f t="shared" si="182"/>
        <v>4</v>
      </c>
      <c r="R7961">
        <f>IF(P7961="","",0)</f>
        <v>0</v>
      </c>
    </row>
    <row r="7962" spans="1:18" x14ac:dyDescent="0.3">
      <c r="A7962" t="s">
        <v>1057</v>
      </c>
      <c r="B7962" s="1">
        <v>38677</v>
      </c>
      <c r="C7962" t="s">
        <v>82</v>
      </c>
      <c r="D7962" t="s">
        <v>1094</v>
      </c>
      <c r="E7962" t="s">
        <v>1095</v>
      </c>
      <c r="G7962" s="6" t="s">
        <v>88</v>
      </c>
      <c r="H7962" t="s">
        <v>85</v>
      </c>
      <c r="I7962" t="s">
        <v>45</v>
      </c>
      <c r="J7962" t="s">
        <v>93</v>
      </c>
      <c r="K7962">
        <v>13</v>
      </c>
      <c r="L7962">
        <v>102</v>
      </c>
      <c r="M7962" t="s">
        <v>208</v>
      </c>
      <c r="N7962">
        <v>102</v>
      </c>
      <c r="P7962" cm="1">
        <f t="array" ref="P7962">IF(Q7962&gt;0,INDEX(Q7962:Q20096,MATCH(TRUE,INDEX(Q7962:Q20096="",,),0)-1),"")</f>
        <v>7</v>
      </c>
      <c r="Q7962">
        <f t="shared" si="182"/>
        <v>4</v>
      </c>
      <c r="R7962">
        <f>IF(P7962="","",0)</f>
        <v>0</v>
      </c>
    </row>
    <row r="7963" spans="1:18" x14ac:dyDescent="0.3">
      <c r="A7963" t="s">
        <v>1057</v>
      </c>
      <c r="B7963" s="1">
        <v>38677</v>
      </c>
      <c r="C7963" t="s">
        <v>82</v>
      </c>
      <c r="D7963" t="s">
        <v>1094</v>
      </c>
      <c r="E7963" t="s">
        <v>1095</v>
      </c>
      <c r="G7963" s="6" t="s">
        <v>88</v>
      </c>
      <c r="H7963" t="s">
        <v>67</v>
      </c>
      <c r="I7963" t="s">
        <v>45</v>
      </c>
      <c r="J7963" t="s">
        <v>93</v>
      </c>
      <c r="K7963">
        <v>3.4</v>
      </c>
      <c r="L7963">
        <v>97</v>
      </c>
      <c r="M7963" t="s">
        <v>208</v>
      </c>
      <c r="N7963">
        <v>97</v>
      </c>
      <c r="P7963" cm="1">
        <f t="array" ref="P7963">IF(Q7963&gt;0,INDEX(Q7963:Q20097,MATCH(TRUE,INDEX(Q7963:Q20097="",,),0)-1),"")</f>
        <v>7</v>
      </c>
      <c r="Q7963">
        <f t="shared" si="182"/>
        <v>4</v>
      </c>
      <c r="R7963">
        <f>IF(P7963="","",0)</f>
        <v>0</v>
      </c>
    </row>
    <row r="7964" spans="1:18" x14ac:dyDescent="0.3">
      <c r="A7964" t="s">
        <v>1057</v>
      </c>
      <c r="B7964" s="1">
        <v>38677</v>
      </c>
      <c r="C7964" t="s">
        <v>82</v>
      </c>
      <c r="D7964" t="s">
        <v>1094</v>
      </c>
      <c r="E7964" t="s">
        <v>1095</v>
      </c>
      <c r="G7964" s="6" t="s">
        <v>88</v>
      </c>
      <c r="H7964" t="s">
        <v>41</v>
      </c>
      <c r="I7964" t="s">
        <v>45</v>
      </c>
      <c r="J7964" t="s">
        <v>93</v>
      </c>
      <c r="K7964">
        <v>13.9</v>
      </c>
      <c r="L7964">
        <v>159</v>
      </c>
      <c r="M7964" t="s">
        <v>208</v>
      </c>
      <c r="N7964">
        <v>159</v>
      </c>
      <c r="P7964" cm="1">
        <f t="array" ref="P7964">IF(Q7964&gt;0,INDEX(Q7964:Q20098,MATCH(TRUE,INDEX(Q7964:Q20098="",,),0)-1),"")</f>
        <v>7</v>
      </c>
      <c r="Q7964">
        <f t="shared" si="182"/>
        <v>4</v>
      </c>
      <c r="R7964">
        <f>IF(P7964="","",0)</f>
        <v>0</v>
      </c>
    </row>
    <row r="7965" spans="1:18" x14ac:dyDescent="0.3">
      <c r="A7965" t="s">
        <v>1057</v>
      </c>
      <c r="B7965" s="1">
        <v>38677</v>
      </c>
      <c r="C7965" t="s">
        <v>82</v>
      </c>
      <c r="D7965" t="s">
        <v>1094</v>
      </c>
      <c r="E7965" t="s">
        <v>1095</v>
      </c>
      <c r="G7965" s="6" t="s">
        <v>88</v>
      </c>
      <c r="H7965" t="s">
        <v>67</v>
      </c>
      <c r="I7965" t="s">
        <v>21</v>
      </c>
      <c r="J7965" t="s">
        <v>73</v>
      </c>
      <c r="K7965">
        <v>29</v>
      </c>
      <c r="L7965">
        <v>14.05</v>
      </c>
      <c r="M7965" t="s">
        <v>208</v>
      </c>
      <c r="N7965">
        <v>14.05</v>
      </c>
      <c r="P7965" cm="1">
        <f t="array" ref="P7965">IF(Q7965&gt;0,INDEX(Q7965:Q20099,MATCH(TRUE,INDEX(Q7965:Q20099="",,),0)-1),"")</f>
        <v>7</v>
      </c>
      <c r="Q7965">
        <f t="shared" si="182"/>
        <v>4</v>
      </c>
      <c r="R7965">
        <f>IF(P7965="","",0)</f>
        <v>0</v>
      </c>
    </row>
    <row r="7966" spans="1:18" x14ac:dyDescent="0.3">
      <c r="A7966" t="s">
        <v>1057</v>
      </c>
      <c r="B7966" s="1">
        <v>38677</v>
      </c>
      <c r="C7966" t="s">
        <v>82</v>
      </c>
      <c r="D7966" t="s">
        <v>1094</v>
      </c>
      <c r="E7966" t="s">
        <v>1095</v>
      </c>
      <c r="G7966" s="6" t="s">
        <v>88</v>
      </c>
      <c r="H7966" t="s">
        <v>72</v>
      </c>
      <c r="I7966" t="s">
        <v>21</v>
      </c>
      <c r="J7966" t="s">
        <v>73</v>
      </c>
      <c r="K7966">
        <v>167.3</v>
      </c>
      <c r="L7966">
        <v>10</v>
      </c>
      <c r="M7966" t="s">
        <v>208</v>
      </c>
      <c r="N7966">
        <v>10</v>
      </c>
      <c r="P7966" cm="1">
        <f t="array" ref="P7966">IF(Q7966&gt;0,INDEX(Q7966:Q20100,MATCH(TRUE,INDEX(Q7966:Q20100="",,),0)-1),"")</f>
        <v>7</v>
      </c>
      <c r="Q7966">
        <f t="shared" si="182"/>
        <v>4</v>
      </c>
      <c r="R7966">
        <f>IF(P7966="","",0)</f>
        <v>0</v>
      </c>
    </row>
    <row r="7967" spans="1:18" x14ac:dyDescent="0.3">
      <c r="A7967" t="s">
        <v>1057</v>
      </c>
      <c r="B7967" s="1">
        <v>38677</v>
      </c>
      <c r="C7967" t="s">
        <v>82</v>
      </c>
      <c r="D7967" t="s">
        <v>1094</v>
      </c>
      <c r="E7967" t="s">
        <v>1095</v>
      </c>
      <c r="G7967" t="s">
        <v>19</v>
      </c>
      <c r="H7967" t="s">
        <v>87</v>
      </c>
      <c r="I7967" t="s">
        <v>45</v>
      </c>
      <c r="J7967" t="s">
        <v>93</v>
      </c>
      <c r="K7967">
        <v>57.3</v>
      </c>
      <c r="L7967">
        <v>67</v>
      </c>
      <c r="M7967" t="s">
        <v>211</v>
      </c>
      <c r="N7967">
        <v>67</v>
      </c>
      <c r="P7967" cm="1">
        <f t="array" ref="P7967">IF(Q7967&gt;0,INDEX(Q7967:Q20101,MATCH(TRUE,INDEX(Q7967:Q20101="",,),0)-1),"")</f>
        <v>7</v>
      </c>
      <c r="Q7967">
        <f t="shared" si="182"/>
        <v>5</v>
      </c>
      <c r="R7967">
        <f>IF(P7967="","",0)</f>
        <v>0</v>
      </c>
    </row>
    <row r="7968" spans="1:18" x14ac:dyDescent="0.3">
      <c r="A7968" t="s">
        <v>1057</v>
      </c>
      <c r="B7968" s="1">
        <v>38677</v>
      </c>
      <c r="C7968" t="s">
        <v>82</v>
      </c>
      <c r="D7968" t="s">
        <v>1094</v>
      </c>
      <c r="E7968" t="s">
        <v>1095</v>
      </c>
      <c r="G7968" t="s">
        <v>19</v>
      </c>
      <c r="H7968" t="s">
        <v>85</v>
      </c>
      <c r="I7968" t="s">
        <v>21</v>
      </c>
      <c r="J7968" t="s">
        <v>73</v>
      </c>
      <c r="K7968">
        <v>224.8</v>
      </c>
      <c r="L7968">
        <v>16.850000000000001</v>
      </c>
      <c r="M7968" t="s">
        <v>211</v>
      </c>
      <c r="N7968">
        <v>16.850000000000001</v>
      </c>
      <c r="P7968" cm="1">
        <f t="array" ref="P7968">IF(Q7968&gt;0,INDEX(Q7968:Q20102,MATCH(TRUE,INDEX(Q7968:Q20102="",,),0)-1),"")</f>
        <v>7</v>
      </c>
      <c r="Q7968">
        <f t="shared" si="182"/>
        <v>5</v>
      </c>
      <c r="R7968">
        <f>IF(P7968="","",0)</f>
        <v>0</v>
      </c>
    </row>
    <row r="7969" spans="1:18" x14ac:dyDescent="0.3">
      <c r="A7969" t="s">
        <v>1057</v>
      </c>
      <c r="B7969" s="1">
        <v>38677</v>
      </c>
      <c r="C7969" t="s">
        <v>82</v>
      </c>
      <c r="D7969" t="s">
        <v>1094</v>
      </c>
      <c r="E7969" t="s">
        <v>1095</v>
      </c>
      <c r="G7969" t="s">
        <v>19</v>
      </c>
      <c r="H7969" t="s">
        <v>41</v>
      </c>
      <c r="I7969" t="s">
        <v>21</v>
      </c>
      <c r="J7969" t="s">
        <v>73</v>
      </c>
      <c r="K7969">
        <v>79.5</v>
      </c>
      <c r="L7969">
        <v>68.3</v>
      </c>
      <c r="M7969" t="s">
        <v>211</v>
      </c>
      <c r="N7969">
        <v>68.3</v>
      </c>
      <c r="P7969" cm="1">
        <f t="array" ref="P7969">IF(Q7969&gt;0,INDEX(Q7969:Q20103,MATCH(TRUE,INDEX(Q7969:Q20103="",,),0)-1),"")</f>
        <v>7</v>
      </c>
      <c r="Q7969">
        <f t="shared" si="182"/>
        <v>5</v>
      </c>
      <c r="R7969">
        <f>IF(P7969="","",0)</f>
        <v>0</v>
      </c>
    </row>
    <row r="7970" spans="1:18" x14ac:dyDescent="0.3">
      <c r="A7970" t="s">
        <v>1057</v>
      </c>
      <c r="B7970" s="1">
        <v>38677</v>
      </c>
      <c r="C7970" t="s">
        <v>82</v>
      </c>
      <c r="D7970" t="s">
        <v>1094</v>
      </c>
      <c r="E7970" t="s">
        <v>1095</v>
      </c>
      <c r="G7970" t="s">
        <v>19</v>
      </c>
      <c r="H7970" t="s">
        <v>87</v>
      </c>
      <c r="I7970" t="s">
        <v>21</v>
      </c>
      <c r="J7970" t="s">
        <v>73</v>
      </c>
      <c r="K7970">
        <v>688.8</v>
      </c>
      <c r="L7970">
        <v>19.850000000000001</v>
      </c>
      <c r="M7970" t="s">
        <v>211</v>
      </c>
      <c r="N7970">
        <v>26.48</v>
      </c>
      <c r="P7970" cm="1">
        <f t="array" ref="P7970">IF(Q7970&gt;0,INDEX(Q7970:Q20104,MATCH(TRUE,INDEX(Q7970:Q20104="",,),0)-1),"")</f>
        <v>7</v>
      </c>
      <c r="Q7970">
        <f t="shared" si="182"/>
        <v>5</v>
      </c>
      <c r="R7970">
        <f>IF(P7970="","",0)</f>
        <v>0</v>
      </c>
    </row>
    <row r="7971" spans="1:18" x14ac:dyDescent="0.3">
      <c r="A7971" t="s">
        <v>1057</v>
      </c>
      <c r="B7971" s="1">
        <v>38677</v>
      </c>
      <c r="C7971" t="s">
        <v>82</v>
      </c>
      <c r="D7971" t="s">
        <v>1094</v>
      </c>
      <c r="E7971" t="s">
        <v>1095</v>
      </c>
      <c r="G7971" s="6" t="s">
        <v>88</v>
      </c>
      <c r="H7971" t="s">
        <v>85</v>
      </c>
      <c r="I7971" t="s">
        <v>45</v>
      </c>
      <c r="J7971" t="s">
        <v>93</v>
      </c>
      <c r="K7971">
        <v>13</v>
      </c>
      <c r="L7971">
        <v>102</v>
      </c>
      <c r="M7971" t="s">
        <v>211</v>
      </c>
      <c r="N7971">
        <v>102</v>
      </c>
      <c r="P7971" cm="1">
        <f t="array" ref="P7971">IF(Q7971&gt;0,INDEX(Q7971:Q20105,MATCH(TRUE,INDEX(Q7971:Q20105="",,),0)-1),"")</f>
        <v>7</v>
      </c>
      <c r="Q7971">
        <f t="shared" si="182"/>
        <v>5</v>
      </c>
      <c r="R7971">
        <f>IF(P7971="","",0)</f>
        <v>0</v>
      </c>
    </row>
    <row r="7972" spans="1:18" x14ac:dyDescent="0.3">
      <c r="A7972" t="s">
        <v>1057</v>
      </c>
      <c r="B7972" s="1">
        <v>38677</v>
      </c>
      <c r="C7972" t="s">
        <v>82</v>
      </c>
      <c r="D7972" t="s">
        <v>1094</v>
      </c>
      <c r="E7972" t="s">
        <v>1095</v>
      </c>
      <c r="G7972" s="6" t="s">
        <v>88</v>
      </c>
      <c r="H7972" t="s">
        <v>67</v>
      </c>
      <c r="I7972" t="s">
        <v>45</v>
      </c>
      <c r="J7972" t="s">
        <v>93</v>
      </c>
      <c r="K7972">
        <v>3.4</v>
      </c>
      <c r="L7972">
        <v>97</v>
      </c>
      <c r="M7972" t="s">
        <v>211</v>
      </c>
      <c r="N7972">
        <v>97</v>
      </c>
      <c r="P7972" cm="1">
        <f t="array" ref="P7972">IF(Q7972&gt;0,INDEX(Q7972:Q20106,MATCH(TRUE,INDEX(Q7972:Q20106="",,),0)-1),"")</f>
        <v>7</v>
      </c>
      <c r="Q7972">
        <f t="shared" si="182"/>
        <v>5</v>
      </c>
      <c r="R7972">
        <f>IF(P7972="","",0)</f>
        <v>0</v>
      </c>
    </row>
    <row r="7973" spans="1:18" x14ac:dyDescent="0.3">
      <c r="A7973" t="s">
        <v>1057</v>
      </c>
      <c r="B7973" s="1">
        <v>38677</v>
      </c>
      <c r="C7973" t="s">
        <v>82</v>
      </c>
      <c r="D7973" t="s">
        <v>1094</v>
      </c>
      <c r="E7973" t="s">
        <v>1095</v>
      </c>
      <c r="G7973" s="6" t="s">
        <v>88</v>
      </c>
      <c r="H7973" t="s">
        <v>41</v>
      </c>
      <c r="I7973" t="s">
        <v>45</v>
      </c>
      <c r="J7973" t="s">
        <v>93</v>
      </c>
      <c r="K7973">
        <v>13.9</v>
      </c>
      <c r="L7973">
        <v>159</v>
      </c>
      <c r="M7973" t="s">
        <v>211</v>
      </c>
      <c r="N7973">
        <v>159</v>
      </c>
      <c r="P7973" cm="1">
        <f t="array" ref="P7973">IF(Q7973&gt;0,INDEX(Q7973:Q20107,MATCH(TRUE,INDEX(Q7973:Q20107="",,),0)-1),"")</f>
        <v>7</v>
      </c>
      <c r="Q7973">
        <f t="shared" si="182"/>
        <v>5</v>
      </c>
      <c r="R7973">
        <f>IF(P7973="","",0)</f>
        <v>0</v>
      </c>
    </row>
    <row r="7974" spans="1:18" x14ac:dyDescent="0.3">
      <c r="A7974" t="s">
        <v>1057</v>
      </c>
      <c r="B7974" s="1">
        <v>38677</v>
      </c>
      <c r="C7974" t="s">
        <v>82</v>
      </c>
      <c r="D7974" t="s">
        <v>1094</v>
      </c>
      <c r="E7974" t="s">
        <v>1095</v>
      </c>
      <c r="G7974" s="6" t="s">
        <v>88</v>
      </c>
      <c r="H7974" t="s">
        <v>67</v>
      </c>
      <c r="I7974" t="s">
        <v>21</v>
      </c>
      <c r="J7974" t="s">
        <v>73</v>
      </c>
      <c r="K7974">
        <v>29</v>
      </c>
      <c r="L7974">
        <v>14.05</v>
      </c>
      <c r="M7974" t="s">
        <v>211</v>
      </c>
      <c r="N7974">
        <v>14.05</v>
      </c>
      <c r="P7974" cm="1">
        <f t="array" ref="P7974">IF(Q7974&gt;0,INDEX(Q7974:Q20108,MATCH(TRUE,INDEX(Q7974:Q20108="",,),0)-1),"")</f>
        <v>7</v>
      </c>
      <c r="Q7974">
        <f t="shared" si="182"/>
        <v>5</v>
      </c>
      <c r="R7974">
        <f>IF(P7974="","",0)</f>
        <v>0</v>
      </c>
    </row>
    <row r="7975" spans="1:18" x14ac:dyDescent="0.3">
      <c r="A7975" t="s">
        <v>1057</v>
      </c>
      <c r="B7975" s="1">
        <v>38677</v>
      </c>
      <c r="C7975" t="s">
        <v>82</v>
      </c>
      <c r="D7975" t="s">
        <v>1094</v>
      </c>
      <c r="E7975" t="s">
        <v>1095</v>
      </c>
      <c r="G7975" s="6" t="s">
        <v>88</v>
      </c>
      <c r="H7975" t="s">
        <v>72</v>
      </c>
      <c r="I7975" t="s">
        <v>21</v>
      </c>
      <c r="J7975" t="s">
        <v>73</v>
      </c>
      <c r="K7975">
        <v>167.3</v>
      </c>
      <c r="L7975">
        <v>10</v>
      </c>
      <c r="M7975" t="s">
        <v>211</v>
      </c>
      <c r="N7975">
        <v>10</v>
      </c>
      <c r="P7975" cm="1">
        <f t="array" ref="P7975">IF(Q7975&gt;0,INDEX(Q7975:Q20109,MATCH(TRUE,INDEX(Q7975:Q20109="",,),0)-1),"")</f>
        <v>7</v>
      </c>
      <c r="Q7975">
        <f t="shared" si="182"/>
        <v>5</v>
      </c>
      <c r="R7975">
        <f>IF(P7975="","",0)</f>
        <v>0</v>
      </c>
    </row>
    <row r="7976" spans="1:18" x14ac:dyDescent="0.3">
      <c r="A7976" t="s">
        <v>1057</v>
      </c>
      <c r="B7976" s="1">
        <v>38677</v>
      </c>
      <c r="C7976" t="s">
        <v>82</v>
      </c>
      <c r="D7976" t="s">
        <v>1094</v>
      </c>
      <c r="E7976" t="s">
        <v>1095</v>
      </c>
      <c r="G7976" t="s">
        <v>19</v>
      </c>
      <c r="H7976" t="s">
        <v>87</v>
      </c>
      <c r="I7976" t="s">
        <v>45</v>
      </c>
      <c r="J7976" t="s">
        <v>93</v>
      </c>
      <c r="K7976">
        <v>57.3</v>
      </c>
      <c r="L7976">
        <v>67</v>
      </c>
      <c r="M7976" t="s">
        <v>201</v>
      </c>
      <c r="N7976">
        <v>67</v>
      </c>
      <c r="P7976" cm="1">
        <f t="array" ref="P7976">IF(Q7976&gt;0,INDEX(Q7976:Q20110,MATCH(TRUE,INDEX(Q7976:Q20110="",,),0)-1),"")</f>
        <v>7</v>
      </c>
      <c r="Q7976">
        <f t="shared" si="182"/>
        <v>6</v>
      </c>
      <c r="R7976">
        <f>IF(P7976="","",0)</f>
        <v>0</v>
      </c>
    </row>
    <row r="7977" spans="1:18" x14ac:dyDescent="0.3">
      <c r="A7977" t="s">
        <v>1057</v>
      </c>
      <c r="B7977" s="1">
        <v>38677</v>
      </c>
      <c r="C7977" t="s">
        <v>82</v>
      </c>
      <c r="D7977" t="s">
        <v>1094</v>
      </c>
      <c r="E7977" t="s">
        <v>1095</v>
      </c>
      <c r="G7977" t="s">
        <v>19</v>
      </c>
      <c r="H7977" t="s">
        <v>85</v>
      </c>
      <c r="I7977" t="s">
        <v>21</v>
      </c>
      <c r="J7977" t="s">
        <v>73</v>
      </c>
      <c r="K7977">
        <v>224.8</v>
      </c>
      <c r="L7977">
        <v>16.850000000000001</v>
      </c>
      <c r="M7977" t="s">
        <v>201</v>
      </c>
      <c r="N7977">
        <v>23.95</v>
      </c>
      <c r="P7977" cm="1">
        <f t="array" ref="P7977">IF(Q7977&gt;0,INDEX(Q7977:Q20111,MATCH(TRUE,INDEX(Q7977:Q20111="",,),0)-1),"")</f>
        <v>7</v>
      </c>
      <c r="Q7977">
        <f t="shared" si="182"/>
        <v>6</v>
      </c>
      <c r="R7977">
        <f>IF(P7977="","",0)</f>
        <v>0</v>
      </c>
    </row>
    <row r="7978" spans="1:18" x14ac:dyDescent="0.3">
      <c r="A7978" t="s">
        <v>1057</v>
      </c>
      <c r="B7978" s="1">
        <v>38677</v>
      </c>
      <c r="C7978" t="s">
        <v>82</v>
      </c>
      <c r="D7978" t="s">
        <v>1094</v>
      </c>
      <c r="E7978" t="s">
        <v>1095</v>
      </c>
      <c r="G7978" t="s">
        <v>19</v>
      </c>
      <c r="H7978" t="s">
        <v>41</v>
      </c>
      <c r="I7978" t="s">
        <v>21</v>
      </c>
      <c r="J7978" t="s">
        <v>73</v>
      </c>
      <c r="K7978">
        <v>79.5</v>
      </c>
      <c r="L7978">
        <v>68.3</v>
      </c>
      <c r="M7978" t="s">
        <v>201</v>
      </c>
      <c r="N7978">
        <v>68.3</v>
      </c>
      <c r="P7978" cm="1">
        <f t="array" ref="P7978">IF(Q7978&gt;0,INDEX(Q7978:Q20112,MATCH(TRUE,INDEX(Q7978:Q20112="",,),0)-1),"")</f>
        <v>7</v>
      </c>
      <c r="Q7978">
        <f t="shared" si="182"/>
        <v>6</v>
      </c>
      <c r="R7978">
        <f>IF(P7978="","",0)</f>
        <v>0</v>
      </c>
    </row>
    <row r="7979" spans="1:18" x14ac:dyDescent="0.3">
      <c r="A7979" t="s">
        <v>1057</v>
      </c>
      <c r="B7979" s="1">
        <v>38677</v>
      </c>
      <c r="C7979" t="s">
        <v>82</v>
      </c>
      <c r="D7979" t="s">
        <v>1094</v>
      </c>
      <c r="E7979" t="s">
        <v>1095</v>
      </c>
      <c r="G7979" t="s">
        <v>19</v>
      </c>
      <c r="H7979" t="s">
        <v>87</v>
      </c>
      <c r="I7979" t="s">
        <v>21</v>
      </c>
      <c r="J7979" t="s">
        <v>73</v>
      </c>
      <c r="K7979">
        <v>688.8</v>
      </c>
      <c r="L7979">
        <v>19.850000000000001</v>
      </c>
      <c r="M7979" t="s">
        <v>201</v>
      </c>
      <c r="N7979">
        <v>19.850000000000001</v>
      </c>
      <c r="P7979" cm="1">
        <f t="array" ref="P7979">IF(Q7979&gt;0,INDEX(Q7979:Q20113,MATCH(TRUE,INDEX(Q7979:Q20113="",,),0)-1),"")</f>
        <v>7</v>
      </c>
      <c r="Q7979">
        <f t="shared" si="182"/>
        <v>6</v>
      </c>
      <c r="R7979">
        <f>IF(P7979="","",0)</f>
        <v>0</v>
      </c>
    </row>
    <row r="7980" spans="1:18" x14ac:dyDescent="0.3">
      <c r="A7980" t="s">
        <v>1057</v>
      </c>
      <c r="B7980" s="1">
        <v>38677</v>
      </c>
      <c r="C7980" t="s">
        <v>82</v>
      </c>
      <c r="D7980" t="s">
        <v>1094</v>
      </c>
      <c r="E7980" t="s">
        <v>1095</v>
      </c>
      <c r="G7980" s="6" t="s">
        <v>88</v>
      </c>
      <c r="H7980" t="s">
        <v>85</v>
      </c>
      <c r="I7980" t="s">
        <v>45</v>
      </c>
      <c r="J7980" t="s">
        <v>93</v>
      </c>
      <c r="K7980">
        <v>13</v>
      </c>
      <c r="L7980">
        <v>102</v>
      </c>
      <c r="M7980" t="s">
        <v>201</v>
      </c>
      <c r="N7980">
        <v>102</v>
      </c>
      <c r="P7980" cm="1">
        <f t="array" ref="P7980">IF(Q7980&gt;0,INDEX(Q7980:Q20114,MATCH(TRUE,INDEX(Q7980:Q20114="",,),0)-1),"")</f>
        <v>7</v>
      </c>
      <c r="Q7980">
        <f t="shared" si="182"/>
        <v>6</v>
      </c>
      <c r="R7980">
        <f>IF(P7980="","",0)</f>
        <v>0</v>
      </c>
    </row>
    <row r="7981" spans="1:18" x14ac:dyDescent="0.3">
      <c r="A7981" t="s">
        <v>1057</v>
      </c>
      <c r="B7981" s="1">
        <v>38677</v>
      </c>
      <c r="C7981" t="s">
        <v>82</v>
      </c>
      <c r="D7981" t="s">
        <v>1094</v>
      </c>
      <c r="E7981" t="s">
        <v>1095</v>
      </c>
      <c r="G7981" s="6" t="s">
        <v>88</v>
      </c>
      <c r="H7981" t="s">
        <v>67</v>
      </c>
      <c r="I7981" t="s">
        <v>45</v>
      </c>
      <c r="J7981" t="s">
        <v>93</v>
      </c>
      <c r="K7981">
        <v>3.4</v>
      </c>
      <c r="L7981">
        <v>97</v>
      </c>
      <c r="M7981" t="s">
        <v>201</v>
      </c>
      <c r="N7981">
        <v>97</v>
      </c>
      <c r="P7981" cm="1">
        <f t="array" ref="P7981">IF(Q7981&gt;0,INDEX(Q7981:Q20115,MATCH(TRUE,INDEX(Q7981:Q20115="",,),0)-1),"")</f>
        <v>7</v>
      </c>
      <c r="Q7981">
        <f t="shared" si="182"/>
        <v>6</v>
      </c>
      <c r="R7981">
        <f>IF(P7981="","",0)</f>
        <v>0</v>
      </c>
    </row>
    <row r="7982" spans="1:18" x14ac:dyDescent="0.3">
      <c r="A7982" t="s">
        <v>1057</v>
      </c>
      <c r="B7982" s="1">
        <v>38677</v>
      </c>
      <c r="C7982" t="s">
        <v>82</v>
      </c>
      <c r="D7982" t="s">
        <v>1094</v>
      </c>
      <c r="E7982" t="s">
        <v>1095</v>
      </c>
      <c r="G7982" s="6" t="s">
        <v>88</v>
      </c>
      <c r="H7982" t="s">
        <v>41</v>
      </c>
      <c r="I7982" t="s">
        <v>45</v>
      </c>
      <c r="J7982" t="s">
        <v>93</v>
      </c>
      <c r="K7982">
        <v>13.9</v>
      </c>
      <c r="L7982">
        <v>159</v>
      </c>
      <c r="M7982" t="s">
        <v>201</v>
      </c>
      <c r="N7982">
        <v>159</v>
      </c>
      <c r="P7982" cm="1">
        <f t="array" ref="P7982">IF(Q7982&gt;0,INDEX(Q7982:Q20116,MATCH(TRUE,INDEX(Q7982:Q20116="",,),0)-1),"")</f>
        <v>7</v>
      </c>
      <c r="Q7982">
        <f t="shared" si="182"/>
        <v>6</v>
      </c>
      <c r="R7982">
        <f>IF(P7982="","",0)</f>
        <v>0</v>
      </c>
    </row>
    <row r="7983" spans="1:18" x14ac:dyDescent="0.3">
      <c r="A7983" t="s">
        <v>1057</v>
      </c>
      <c r="B7983" s="1">
        <v>38677</v>
      </c>
      <c r="C7983" t="s">
        <v>82</v>
      </c>
      <c r="D7983" t="s">
        <v>1094</v>
      </c>
      <c r="E7983" t="s">
        <v>1095</v>
      </c>
      <c r="G7983" s="6" t="s">
        <v>88</v>
      </c>
      <c r="H7983" t="s">
        <v>67</v>
      </c>
      <c r="I7983" t="s">
        <v>21</v>
      </c>
      <c r="J7983" t="s">
        <v>73</v>
      </c>
      <c r="K7983">
        <v>29</v>
      </c>
      <c r="L7983">
        <v>14.05</v>
      </c>
      <c r="M7983" t="s">
        <v>201</v>
      </c>
      <c r="N7983">
        <v>14.05</v>
      </c>
      <c r="P7983" cm="1">
        <f t="array" ref="P7983">IF(Q7983&gt;0,INDEX(Q7983:Q20117,MATCH(TRUE,INDEX(Q7983:Q20117="",,),0)-1),"")</f>
        <v>7</v>
      </c>
      <c r="Q7983">
        <f t="shared" si="182"/>
        <v>6</v>
      </c>
      <c r="R7983">
        <f>IF(P7983="","",0)</f>
        <v>0</v>
      </c>
    </row>
    <row r="7984" spans="1:18" x14ac:dyDescent="0.3">
      <c r="A7984" t="s">
        <v>1057</v>
      </c>
      <c r="B7984" s="1">
        <v>38677</v>
      </c>
      <c r="C7984" t="s">
        <v>82</v>
      </c>
      <c r="D7984" t="s">
        <v>1094</v>
      </c>
      <c r="E7984" t="s">
        <v>1095</v>
      </c>
      <c r="G7984" s="6" t="s">
        <v>88</v>
      </c>
      <c r="H7984" t="s">
        <v>72</v>
      </c>
      <c r="I7984" t="s">
        <v>21</v>
      </c>
      <c r="J7984" t="s">
        <v>73</v>
      </c>
      <c r="K7984">
        <v>167.3</v>
      </c>
      <c r="L7984">
        <v>10</v>
      </c>
      <c r="M7984" t="s">
        <v>201</v>
      </c>
      <c r="N7984">
        <v>10</v>
      </c>
      <c r="P7984" cm="1">
        <f t="array" ref="P7984">IF(Q7984&gt;0,INDEX(Q7984:Q20118,MATCH(TRUE,INDEX(Q7984:Q20118="",,),0)-1),"")</f>
        <v>7</v>
      </c>
      <c r="Q7984">
        <f t="shared" si="182"/>
        <v>6</v>
      </c>
      <c r="R7984">
        <f>IF(P7984="","",0)</f>
        <v>0</v>
      </c>
    </row>
    <row r="7985" spans="1:18" x14ac:dyDescent="0.3">
      <c r="A7985" t="s">
        <v>1057</v>
      </c>
      <c r="B7985" s="1">
        <v>38677</v>
      </c>
      <c r="C7985" t="s">
        <v>82</v>
      </c>
      <c r="D7985" t="s">
        <v>1094</v>
      </c>
      <c r="E7985" t="s">
        <v>1095</v>
      </c>
      <c r="G7985" t="s">
        <v>19</v>
      </c>
      <c r="H7985" t="s">
        <v>87</v>
      </c>
      <c r="I7985" t="s">
        <v>45</v>
      </c>
      <c r="J7985" t="s">
        <v>93</v>
      </c>
      <c r="K7985">
        <v>57.3</v>
      </c>
      <c r="L7985">
        <v>67</v>
      </c>
      <c r="M7985" t="s">
        <v>1096</v>
      </c>
      <c r="N7985">
        <v>67</v>
      </c>
      <c r="P7985" cm="1">
        <f t="array" ref="P7985">IF(Q7985&gt;0,INDEX(Q7985:Q20119,MATCH(TRUE,INDEX(Q7985:Q20119="",,),0)-1),"")</f>
        <v>7</v>
      </c>
      <c r="Q7985">
        <f t="shared" si="182"/>
        <v>7</v>
      </c>
      <c r="R7985">
        <f>IF(P7985="","",0)</f>
        <v>0</v>
      </c>
    </row>
    <row r="7986" spans="1:18" x14ac:dyDescent="0.3">
      <c r="A7986" t="s">
        <v>1057</v>
      </c>
      <c r="B7986" s="1">
        <v>38677</v>
      </c>
      <c r="C7986" t="s">
        <v>82</v>
      </c>
      <c r="D7986" t="s">
        <v>1094</v>
      </c>
      <c r="E7986" t="s">
        <v>1095</v>
      </c>
      <c r="G7986" t="s">
        <v>19</v>
      </c>
      <c r="H7986" t="s">
        <v>85</v>
      </c>
      <c r="I7986" t="s">
        <v>21</v>
      </c>
      <c r="J7986" t="s">
        <v>73</v>
      </c>
      <c r="K7986">
        <v>224.8</v>
      </c>
      <c r="L7986">
        <v>16.850000000000001</v>
      </c>
      <c r="M7986" t="s">
        <v>1096</v>
      </c>
      <c r="N7986">
        <v>16.86</v>
      </c>
      <c r="P7986" cm="1">
        <f t="array" ref="P7986">IF(Q7986&gt;0,INDEX(Q7986:Q20120,MATCH(TRUE,INDEX(Q7986:Q20120="",,),0)-1),"")</f>
        <v>7</v>
      </c>
      <c r="Q7986">
        <f t="shared" si="182"/>
        <v>7</v>
      </c>
      <c r="R7986">
        <f>IF(P7986="","",0)</f>
        <v>0</v>
      </c>
    </row>
    <row r="7987" spans="1:18" x14ac:dyDescent="0.3">
      <c r="A7987" t="s">
        <v>1057</v>
      </c>
      <c r="B7987" s="1">
        <v>38677</v>
      </c>
      <c r="C7987" t="s">
        <v>82</v>
      </c>
      <c r="D7987" t="s">
        <v>1094</v>
      </c>
      <c r="E7987" t="s">
        <v>1095</v>
      </c>
      <c r="G7987" t="s">
        <v>19</v>
      </c>
      <c r="H7987" t="s">
        <v>41</v>
      </c>
      <c r="I7987" t="s">
        <v>21</v>
      </c>
      <c r="J7987" t="s">
        <v>73</v>
      </c>
      <c r="K7987">
        <v>79.5</v>
      </c>
      <c r="L7987">
        <v>68.3</v>
      </c>
      <c r="M7987" t="s">
        <v>1096</v>
      </c>
      <c r="N7987">
        <v>68.3</v>
      </c>
      <c r="P7987" cm="1">
        <f t="array" ref="P7987">IF(Q7987&gt;0,INDEX(Q7987:Q20121,MATCH(TRUE,INDEX(Q7987:Q20121="",,),0)-1),"")</f>
        <v>7</v>
      </c>
      <c r="Q7987">
        <f t="shared" si="182"/>
        <v>7</v>
      </c>
      <c r="R7987">
        <f>IF(P7987="","",0)</f>
        <v>0</v>
      </c>
    </row>
    <row r="7988" spans="1:18" x14ac:dyDescent="0.3">
      <c r="A7988" t="s">
        <v>1057</v>
      </c>
      <c r="B7988" s="1">
        <v>38677</v>
      </c>
      <c r="C7988" t="s">
        <v>82</v>
      </c>
      <c r="D7988" t="s">
        <v>1094</v>
      </c>
      <c r="E7988" t="s">
        <v>1095</v>
      </c>
      <c r="G7988" t="s">
        <v>19</v>
      </c>
      <c r="H7988" t="s">
        <v>87</v>
      </c>
      <c r="I7988" t="s">
        <v>21</v>
      </c>
      <c r="J7988" t="s">
        <v>73</v>
      </c>
      <c r="K7988">
        <v>688.8</v>
      </c>
      <c r="L7988">
        <v>19.850000000000001</v>
      </c>
      <c r="M7988" t="s">
        <v>1096</v>
      </c>
      <c r="N7988">
        <v>19.850000000000001</v>
      </c>
      <c r="P7988" cm="1">
        <f t="array" ref="P7988">IF(Q7988&gt;0,INDEX(Q7988:Q20122,MATCH(TRUE,INDEX(Q7988:Q20122="",,),0)-1),"")</f>
        <v>7</v>
      </c>
      <c r="Q7988">
        <f t="shared" si="182"/>
        <v>7</v>
      </c>
      <c r="R7988">
        <f>IF(P7988="","",0)</f>
        <v>0</v>
      </c>
    </row>
    <row r="7989" spans="1:18" x14ac:dyDescent="0.3">
      <c r="A7989" t="s">
        <v>1057</v>
      </c>
      <c r="B7989" s="1">
        <v>38677</v>
      </c>
      <c r="C7989" t="s">
        <v>82</v>
      </c>
      <c r="D7989" t="s">
        <v>1094</v>
      </c>
      <c r="E7989" t="s">
        <v>1095</v>
      </c>
      <c r="G7989" s="6" t="s">
        <v>88</v>
      </c>
      <c r="H7989" t="s">
        <v>85</v>
      </c>
      <c r="I7989" t="s">
        <v>45</v>
      </c>
      <c r="J7989" t="s">
        <v>93</v>
      </c>
      <c r="K7989">
        <v>13</v>
      </c>
      <c r="L7989">
        <v>102</v>
      </c>
      <c r="M7989" t="s">
        <v>1096</v>
      </c>
      <c r="N7989">
        <v>102</v>
      </c>
      <c r="P7989" cm="1">
        <f t="array" ref="P7989">IF(Q7989&gt;0,INDEX(Q7989:Q20123,MATCH(TRUE,INDEX(Q7989:Q20123="",,),0)-1),"")</f>
        <v>7</v>
      </c>
      <c r="Q7989">
        <f t="shared" si="182"/>
        <v>7</v>
      </c>
      <c r="R7989">
        <f>IF(P7989="","",0)</f>
        <v>0</v>
      </c>
    </row>
    <row r="7990" spans="1:18" x14ac:dyDescent="0.3">
      <c r="A7990" t="s">
        <v>1057</v>
      </c>
      <c r="B7990" s="1">
        <v>38677</v>
      </c>
      <c r="C7990" t="s">
        <v>82</v>
      </c>
      <c r="D7990" t="s">
        <v>1094</v>
      </c>
      <c r="E7990" t="s">
        <v>1095</v>
      </c>
      <c r="G7990" s="6" t="s">
        <v>88</v>
      </c>
      <c r="H7990" t="s">
        <v>67</v>
      </c>
      <c r="I7990" t="s">
        <v>45</v>
      </c>
      <c r="J7990" t="s">
        <v>93</v>
      </c>
      <c r="K7990">
        <v>3.4</v>
      </c>
      <c r="L7990">
        <v>97</v>
      </c>
      <c r="M7990" t="s">
        <v>1096</v>
      </c>
      <c r="N7990">
        <v>97</v>
      </c>
      <c r="P7990" cm="1">
        <f t="array" ref="P7990">IF(Q7990&gt;0,INDEX(Q7990:Q20124,MATCH(TRUE,INDEX(Q7990:Q20124="",,),0)-1),"")</f>
        <v>7</v>
      </c>
      <c r="Q7990">
        <f t="shared" si="182"/>
        <v>7</v>
      </c>
      <c r="R7990">
        <f>IF(P7990="","",0)</f>
        <v>0</v>
      </c>
    </row>
    <row r="7991" spans="1:18" x14ac:dyDescent="0.3">
      <c r="A7991" t="s">
        <v>1057</v>
      </c>
      <c r="B7991" s="1">
        <v>38677</v>
      </c>
      <c r="C7991" t="s">
        <v>82</v>
      </c>
      <c r="D7991" t="s">
        <v>1094</v>
      </c>
      <c r="E7991" t="s">
        <v>1095</v>
      </c>
      <c r="G7991" s="6" t="s">
        <v>88</v>
      </c>
      <c r="H7991" t="s">
        <v>41</v>
      </c>
      <c r="I7991" t="s">
        <v>45</v>
      </c>
      <c r="J7991" t="s">
        <v>93</v>
      </c>
      <c r="K7991">
        <v>13.9</v>
      </c>
      <c r="L7991">
        <v>159</v>
      </c>
      <c r="M7991" t="s">
        <v>1096</v>
      </c>
      <c r="N7991">
        <v>159</v>
      </c>
      <c r="P7991" cm="1">
        <f t="array" ref="P7991">IF(Q7991&gt;0,INDEX(Q7991:Q20125,MATCH(TRUE,INDEX(Q7991:Q20125="",,),0)-1),"")</f>
        <v>7</v>
      </c>
      <c r="Q7991">
        <f t="shared" si="182"/>
        <v>7</v>
      </c>
      <c r="R7991">
        <f>IF(P7991="","",0)</f>
        <v>0</v>
      </c>
    </row>
    <row r="7992" spans="1:18" x14ac:dyDescent="0.3">
      <c r="A7992" t="s">
        <v>1057</v>
      </c>
      <c r="B7992" s="1">
        <v>38677</v>
      </c>
      <c r="C7992" t="s">
        <v>82</v>
      </c>
      <c r="D7992" t="s">
        <v>1094</v>
      </c>
      <c r="E7992" t="s">
        <v>1095</v>
      </c>
      <c r="G7992" s="6" t="s">
        <v>88</v>
      </c>
      <c r="H7992" t="s">
        <v>67</v>
      </c>
      <c r="I7992" t="s">
        <v>21</v>
      </c>
      <c r="J7992" t="s">
        <v>73</v>
      </c>
      <c r="K7992">
        <v>29</v>
      </c>
      <c r="L7992">
        <v>14.05</v>
      </c>
      <c r="M7992" t="s">
        <v>1096</v>
      </c>
      <c r="N7992">
        <v>14.05</v>
      </c>
      <c r="P7992" cm="1">
        <f t="array" ref="P7992">IF(Q7992&gt;0,INDEX(Q7992:Q20126,MATCH(TRUE,INDEX(Q7992:Q20126="",,),0)-1),"")</f>
        <v>7</v>
      </c>
      <c r="Q7992">
        <f t="shared" si="182"/>
        <v>7</v>
      </c>
      <c r="R7992">
        <f>IF(P7992="","",0)</f>
        <v>0</v>
      </c>
    </row>
    <row r="7993" spans="1:18" x14ac:dyDescent="0.3">
      <c r="A7993" t="s">
        <v>1057</v>
      </c>
      <c r="B7993" s="1">
        <v>38677</v>
      </c>
      <c r="C7993" t="s">
        <v>82</v>
      </c>
      <c r="D7993" t="s">
        <v>1094</v>
      </c>
      <c r="E7993" t="s">
        <v>1095</v>
      </c>
      <c r="G7993" s="6" t="s">
        <v>88</v>
      </c>
      <c r="H7993" t="s">
        <v>72</v>
      </c>
      <c r="I7993" t="s">
        <v>21</v>
      </c>
      <c r="J7993" t="s">
        <v>73</v>
      </c>
      <c r="K7993">
        <v>167.3</v>
      </c>
      <c r="L7993">
        <v>10</v>
      </c>
      <c r="M7993" t="s">
        <v>1096</v>
      </c>
      <c r="N7993">
        <v>10</v>
      </c>
      <c r="P7993" cm="1">
        <f t="array" ref="P7993">IF(Q7993&gt;0,INDEX(Q7993:Q20127,MATCH(TRUE,INDEX(Q7993:Q20127="",,),0)-1),"")</f>
        <v>7</v>
      </c>
      <c r="Q7993">
        <f t="shared" si="182"/>
        <v>7</v>
      </c>
      <c r="R7993">
        <f>IF(P7993="","",0)</f>
        <v>0</v>
      </c>
    </row>
    <row r="7994" spans="1:18" x14ac:dyDescent="0.3">
      <c r="P7994" t="str" cm="1">
        <f t="array" ref="P7994">IF(Q7994&gt;0,INDEX(Q7994:Q20128,MATCH(TRUE,INDEX(Q7994:Q20128="",,),0)-1),"")</f>
        <v/>
      </c>
      <c r="R7994" t="str">
        <f>IF(P7994="","",0)</f>
        <v/>
      </c>
    </row>
    <row r="7995" spans="1:18" x14ac:dyDescent="0.3">
      <c r="A7995" t="s">
        <v>1057</v>
      </c>
      <c r="B7995" s="1">
        <v>38677</v>
      </c>
      <c r="C7995" t="s">
        <v>82</v>
      </c>
      <c r="D7995" t="s">
        <v>1097</v>
      </c>
      <c r="E7995" t="s">
        <v>1098</v>
      </c>
      <c r="G7995" t="s">
        <v>19</v>
      </c>
      <c r="H7995" t="s">
        <v>41</v>
      </c>
      <c r="I7995" t="s">
        <v>45</v>
      </c>
      <c r="J7995" t="s">
        <v>93</v>
      </c>
      <c r="K7995">
        <v>48.1</v>
      </c>
      <c r="L7995">
        <v>160</v>
      </c>
      <c r="M7995" t="s">
        <v>787</v>
      </c>
      <c r="N7995">
        <v>358.6</v>
      </c>
      <c r="O7995" t="s">
        <v>24</v>
      </c>
      <c r="P7995" cm="1">
        <f t="array" ref="P7995">IF(Q7995&gt;0,INDEX(Q7995:Q20129,MATCH(TRUE,INDEX(Q7995:Q20129="",,),0)-1),"")</f>
        <v>4</v>
      </c>
      <c r="Q7995">
        <v>1</v>
      </c>
      <c r="R7995">
        <f>IF(P7995="","",0)</f>
        <v>0</v>
      </c>
    </row>
    <row r="7996" spans="1:18" x14ac:dyDescent="0.3">
      <c r="A7996" t="s">
        <v>1057</v>
      </c>
      <c r="B7996" s="1">
        <v>38677</v>
      </c>
      <c r="C7996" t="s">
        <v>82</v>
      </c>
      <c r="D7996" t="s">
        <v>1097</v>
      </c>
      <c r="E7996" t="s">
        <v>1098</v>
      </c>
      <c r="G7996" t="s">
        <v>19</v>
      </c>
      <c r="H7996" t="s">
        <v>41</v>
      </c>
      <c r="I7996" t="s">
        <v>21</v>
      </c>
      <c r="J7996" t="s">
        <v>73</v>
      </c>
      <c r="K7996">
        <v>231.1</v>
      </c>
      <c r="L7996">
        <v>69</v>
      </c>
      <c r="M7996" t="s">
        <v>787</v>
      </c>
      <c r="N7996">
        <v>69</v>
      </c>
      <c r="O7996" t="s">
        <v>24</v>
      </c>
      <c r="P7996" cm="1">
        <f t="array" ref="P7996">IF(Q7996&gt;0,INDEX(Q7996:Q20130,MATCH(TRUE,INDEX(Q7996:Q20130="",,),0)-1),"")</f>
        <v>4</v>
      </c>
      <c r="Q7996">
        <v>1</v>
      </c>
      <c r="R7996">
        <f>IF(P7996="","",0)</f>
        <v>0</v>
      </c>
    </row>
    <row r="7997" spans="1:18" x14ac:dyDescent="0.3">
      <c r="A7997" t="s">
        <v>1057</v>
      </c>
      <c r="B7997" s="1">
        <v>38677</v>
      </c>
      <c r="C7997" t="s">
        <v>82</v>
      </c>
      <c r="D7997" t="s">
        <v>1097</v>
      </c>
      <c r="E7997" t="s">
        <v>1098</v>
      </c>
      <c r="G7997" t="s">
        <v>19</v>
      </c>
      <c r="H7997" t="s">
        <v>95</v>
      </c>
      <c r="I7997" t="s">
        <v>21</v>
      </c>
      <c r="J7997" t="s">
        <v>73</v>
      </c>
      <c r="K7997">
        <v>319</v>
      </c>
      <c r="L7997">
        <v>26.35</v>
      </c>
      <c r="M7997" t="s">
        <v>787</v>
      </c>
      <c r="N7997">
        <v>26.35</v>
      </c>
      <c r="O7997" t="s">
        <v>24</v>
      </c>
      <c r="P7997" cm="1">
        <f t="array" ref="P7997">IF(Q7997&gt;0,INDEX(Q7997:Q20131,MATCH(TRUE,INDEX(Q7997:Q20131="",,),0)-1),"")</f>
        <v>4</v>
      </c>
      <c r="Q7997">
        <v>1</v>
      </c>
      <c r="R7997">
        <f>IF(P7997="","",0)</f>
        <v>0</v>
      </c>
    </row>
    <row r="7998" spans="1:18" x14ac:dyDescent="0.3">
      <c r="A7998" t="s">
        <v>1057</v>
      </c>
      <c r="B7998" s="1">
        <v>38677</v>
      </c>
      <c r="C7998" t="s">
        <v>82</v>
      </c>
      <c r="D7998" t="s">
        <v>1097</v>
      </c>
      <c r="E7998" t="s">
        <v>1098</v>
      </c>
      <c r="G7998" t="s">
        <v>19</v>
      </c>
      <c r="H7998" t="s">
        <v>41</v>
      </c>
      <c r="I7998" t="s">
        <v>45</v>
      </c>
      <c r="J7998" t="s">
        <v>93</v>
      </c>
      <c r="K7998">
        <v>48.1</v>
      </c>
      <c r="L7998">
        <v>160</v>
      </c>
      <c r="M7998" t="s">
        <v>108</v>
      </c>
      <c r="N7998">
        <v>195.9</v>
      </c>
      <c r="P7998" cm="1">
        <f t="array" ref="P7998">IF(Q7998&gt;0,INDEX(Q7998:Q20132,MATCH(TRUE,INDEX(Q7998:Q20132="",,),0)-1),"")</f>
        <v>4</v>
      </c>
      <c r="Q7998">
        <v>2</v>
      </c>
      <c r="R7998">
        <f>IF(P7998="","",0)</f>
        <v>0</v>
      </c>
    </row>
    <row r="7999" spans="1:18" x14ac:dyDescent="0.3">
      <c r="A7999" t="s">
        <v>1057</v>
      </c>
      <c r="B7999" s="1">
        <v>38677</v>
      </c>
      <c r="C7999" t="s">
        <v>82</v>
      </c>
      <c r="D7999" t="s">
        <v>1097</v>
      </c>
      <c r="E7999" t="s">
        <v>1098</v>
      </c>
      <c r="G7999" t="s">
        <v>19</v>
      </c>
      <c r="H7999" t="s">
        <v>41</v>
      </c>
      <c r="I7999" t="s">
        <v>21</v>
      </c>
      <c r="J7999" t="s">
        <v>73</v>
      </c>
      <c r="K7999">
        <v>231.1</v>
      </c>
      <c r="L7999">
        <v>69</v>
      </c>
      <c r="M7999" t="s">
        <v>108</v>
      </c>
      <c r="N7999">
        <v>75</v>
      </c>
      <c r="P7999" cm="1">
        <f t="array" ref="P7999">IF(Q7999&gt;0,INDEX(Q7999:Q20133,MATCH(TRUE,INDEX(Q7999:Q20133="",,),0)-1),"")</f>
        <v>4</v>
      </c>
      <c r="Q7999">
        <v>2</v>
      </c>
      <c r="R7999">
        <f>IF(P7999="","",0)</f>
        <v>0</v>
      </c>
    </row>
    <row r="8000" spans="1:18" x14ac:dyDescent="0.3">
      <c r="A8000" t="s">
        <v>1057</v>
      </c>
      <c r="B8000" s="1">
        <v>38677</v>
      </c>
      <c r="C8000" t="s">
        <v>82</v>
      </c>
      <c r="D8000" t="s">
        <v>1097</v>
      </c>
      <c r="E8000" t="s">
        <v>1098</v>
      </c>
      <c r="G8000" t="s">
        <v>19</v>
      </c>
      <c r="H8000" t="s">
        <v>95</v>
      </c>
      <c r="I8000" t="s">
        <v>21</v>
      </c>
      <c r="J8000" t="s">
        <v>73</v>
      </c>
      <c r="K8000">
        <v>319</v>
      </c>
      <c r="L8000">
        <v>26.35</v>
      </c>
      <c r="M8000" t="s">
        <v>108</v>
      </c>
      <c r="N8000">
        <v>26.35</v>
      </c>
      <c r="P8000" cm="1">
        <f t="array" ref="P8000">IF(Q8000&gt;0,INDEX(Q8000:Q20134,MATCH(TRUE,INDEX(Q8000:Q20134="",,),0)-1),"")</f>
        <v>4</v>
      </c>
      <c r="Q8000">
        <v>2</v>
      </c>
      <c r="R8000">
        <f>IF(P8000="","",0)</f>
        <v>0</v>
      </c>
    </row>
    <row r="8001" spans="1:18" x14ac:dyDescent="0.3">
      <c r="A8001" t="s">
        <v>1057</v>
      </c>
      <c r="B8001" s="1">
        <v>38677</v>
      </c>
      <c r="C8001" t="s">
        <v>82</v>
      </c>
      <c r="D8001" t="s">
        <v>1097</v>
      </c>
      <c r="E8001" t="s">
        <v>1098</v>
      </c>
      <c r="G8001" t="s">
        <v>19</v>
      </c>
      <c r="H8001" t="s">
        <v>41</v>
      </c>
      <c r="I8001" t="s">
        <v>45</v>
      </c>
      <c r="J8001" t="s">
        <v>93</v>
      </c>
      <c r="K8001">
        <v>48.1</v>
      </c>
      <c r="L8001">
        <v>160</v>
      </c>
      <c r="M8001" t="s">
        <v>208</v>
      </c>
      <c r="N8001">
        <v>165</v>
      </c>
      <c r="P8001" cm="1">
        <f t="array" ref="P8001">IF(Q8001&gt;0,INDEX(Q8001:Q20135,MATCH(TRUE,INDEX(Q8001:Q20135="",,),0)-1),"")</f>
        <v>4</v>
      </c>
      <c r="Q8001">
        <v>3</v>
      </c>
      <c r="R8001">
        <f>IF(P8001="","",0)</f>
        <v>0</v>
      </c>
    </row>
    <row r="8002" spans="1:18" x14ac:dyDescent="0.3">
      <c r="A8002" t="s">
        <v>1057</v>
      </c>
      <c r="B8002" s="1">
        <v>38677</v>
      </c>
      <c r="C8002" t="s">
        <v>82</v>
      </c>
      <c r="D8002" t="s">
        <v>1097</v>
      </c>
      <c r="E8002" t="s">
        <v>1098</v>
      </c>
      <c r="G8002" t="s">
        <v>19</v>
      </c>
      <c r="H8002" t="s">
        <v>41</v>
      </c>
      <c r="I8002" t="s">
        <v>21</v>
      </c>
      <c r="J8002" t="s">
        <v>73</v>
      </c>
      <c r="K8002">
        <v>231.1</v>
      </c>
      <c r="L8002">
        <v>69</v>
      </c>
      <c r="M8002" t="s">
        <v>208</v>
      </c>
      <c r="N8002">
        <v>72.209999999999994</v>
      </c>
      <c r="P8002" cm="1">
        <f t="array" ref="P8002">IF(Q8002&gt;0,INDEX(Q8002:Q20136,MATCH(TRUE,INDEX(Q8002:Q20136="",,),0)-1),"")</f>
        <v>4</v>
      </c>
      <c r="Q8002">
        <v>3</v>
      </c>
      <c r="R8002">
        <f>IF(P8002="","",0)</f>
        <v>0</v>
      </c>
    </row>
    <row r="8003" spans="1:18" x14ac:dyDescent="0.3">
      <c r="A8003" t="s">
        <v>1057</v>
      </c>
      <c r="B8003" s="1">
        <v>38677</v>
      </c>
      <c r="C8003" t="s">
        <v>82</v>
      </c>
      <c r="D8003" t="s">
        <v>1097</v>
      </c>
      <c r="E8003" t="s">
        <v>1098</v>
      </c>
      <c r="G8003" t="s">
        <v>19</v>
      </c>
      <c r="H8003" t="s">
        <v>95</v>
      </c>
      <c r="I8003" t="s">
        <v>21</v>
      </c>
      <c r="J8003" t="s">
        <v>73</v>
      </c>
      <c r="K8003">
        <v>319</v>
      </c>
      <c r="L8003">
        <v>26.35</v>
      </c>
      <c r="M8003" t="s">
        <v>208</v>
      </c>
      <c r="N8003">
        <v>29.3</v>
      </c>
      <c r="P8003" cm="1">
        <f t="array" ref="P8003">IF(Q8003&gt;0,INDEX(Q8003:Q20137,MATCH(TRUE,INDEX(Q8003:Q20137="",,),0)-1),"")</f>
        <v>4</v>
      </c>
      <c r="Q8003">
        <v>3</v>
      </c>
      <c r="R8003">
        <f>IF(P8003="","",0)</f>
        <v>0</v>
      </c>
    </row>
    <row r="8004" spans="1:18" x14ac:dyDescent="0.3">
      <c r="A8004" t="s">
        <v>1057</v>
      </c>
      <c r="B8004" s="1">
        <v>38677</v>
      </c>
      <c r="C8004" t="s">
        <v>82</v>
      </c>
      <c r="D8004" t="s">
        <v>1097</v>
      </c>
      <c r="E8004" t="s">
        <v>1098</v>
      </c>
      <c r="G8004" t="s">
        <v>19</v>
      </c>
      <c r="H8004" t="s">
        <v>41</v>
      </c>
      <c r="I8004" t="s">
        <v>45</v>
      </c>
      <c r="J8004" t="s">
        <v>93</v>
      </c>
      <c r="K8004">
        <v>48.1</v>
      </c>
      <c r="L8004">
        <v>160</v>
      </c>
      <c r="M8004" t="s">
        <v>211</v>
      </c>
      <c r="N8004">
        <v>160</v>
      </c>
      <c r="P8004" cm="1">
        <f t="array" ref="P8004">IF(Q8004&gt;0,INDEX(Q8004:Q20138,MATCH(TRUE,INDEX(Q8004:Q20138="",,),0)-1),"")</f>
        <v>4</v>
      </c>
      <c r="Q8004">
        <v>4</v>
      </c>
      <c r="R8004">
        <f>IF(P8004="","",0)</f>
        <v>0</v>
      </c>
    </row>
    <row r="8005" spans="1:18" x14ac:dyDescent="0.3">
      <c r="A8005" t="s">
        <v>1057</v>
      </c>
      <c r="B8005" s="1">
        <v>38677</v>
      </c>
      <c r="C8005" t="s">
        <v>82</v>
      </c>
      <c r="D8005" t="s">
        <v>1097</v>
      </c>
      <c r="E8005" t="s">
        <v>1098</v>
      </c>
      <c r="G8005" t="s">
        <v>19</v>
      </c>
      <c r="H8005" t="s">
        <v>41</v>
      </c>
      <c r="I8005" t="s">
        <v>21</v>
      </c>
      <c r="J8005" t="s">
        <v>73</v>
      </c>
      <c r="K8005">
        <v>231.1</v>
      </c>
      <c r="L8005">
        <v>69</v>
      </c>
      <c r="M8005" t="s">
        <v>211</v>
      </c>
      <c r="N8005">
        <v>69</v>
      </c>
      <c r="P8005" cm="1">
        <f t="array" ref="P8005">IF(Q8005&gt;0,INDEX(Q8005:Q20139,MATCH(TRUE,INDEX(Q8005:Q20139="",,),0)-1),"")</f>
        <v>4</v>
      </c>
      <c r="Q8005">
        <v>4</v>
      </c>
      <c r="R8005">
        <f>IF(P8005="","",0)</f>
        <v>0</v>
      </c>
    </row>
    <row r="8006" spans="1:18" x14ac:dyDescent="0.3">
      <c r="A8006" t="s">
        <v>1057</v>
      </c>
      <c r="B8006" s="1">
        <v>38677</v>
      </c>
      <c r="C8006" t="s">
        <v>82</v>
      </c>
      <c r="D8006" t="s">
        <v>1097</v>
      </c>
      <c r="E8006" t="s">
        <v>1098</v>
      </c>
      <c r="G8006" t="s">
        <v>19</v>
      </c>
      <c r="H8006" t="s">
        <v>95</v>
      </c>
      <c r="I8006" t="s">
        <v>21</v>
      </c>
      <c r="J8006" t="s">
        <v>73</v>
      </c>
      <c r="K8006">
        <v>319</v>
      </c>
      <c r="L8006">
        <v>26.35</v>
      </c>
      <c r="M8006" t="s">
        <v>211</v>
      </c>
      <c r="N8006">
        <v>28.37</v>
      </c>
      <c r="P8006" cm="1">
        <f t="array" ref="P8006">IF(Q8006&gt;0,INDEX(Q8006:Q20140,MATCH(TRUE,INDEX(Q8006:Q20140="",,),0)-1),"")</f>
        <v>4</v>
      </c>
      <c r="Q8006">
        <v>4</v>
      </c>
      <c r="R8006">
        <f>IF(P8006="","",0)</f>
        <v>0</v>
      </c>
    </row>
    <row r="8007" spans="1:18" x14ac:dyDescent="0.3">
      <c r="P8007" t="str" cm="1">
        <f t="array" ref="P8007">IF(Q8007&gt;0,INDEX(Q8007:Q20141,MATCH(TRUE,INDEX(Q8007:Q20141="",,),0)-1),"")</f>
        <v/>
      </c>
      <c r="R8007" t="str">
        <f>IF(P8007="","",0)</f>
        <v/>
      </c>
    </row>
    <row r="8008" spans="1:18" x14ac:dyDescent="0.3">
      <c r="A8008" t="s">
        <v>1057</v>
      </c>
      <c r="B8008" s="1">
        <v>38677</v>
      </c>
      <c r="C8008" t="s">
        <v>82</v>
      </c>
      <c r="D8008" t="s">
        <v>1099</v>
      </c>
      <c r="E8008" t="s">
        <v>1100</v>
      </c>
      <c r="G8008" t="s">
        <v>19</v>
      </c>
      <c r="H8008" t="s">
        <v>41</v>
      </c>
      <c r="I8008" t="s">
        <v>45</v>
      </c>
      <c r="J8008" t="s">
        <v>93</v>
      </c>
      <c r="K8008">
        <v>56.8</v>
      </c>
      <c r="L8008">
        <v>148</v>
      </c>
      <c r="M8008" t="s">
        <v>208</v>
      </c>
      <c r="N8008">
        <v>160</v>
      </c>
      <c r="O8008" t="s">
        <v>24</v>
      </c>
      <c r="P8008" cm="1">
        <f t="array" ref="P8008">IF(Q8008&gt;0,INDEX(Q8008:Q20142,MATCH(TRUE,INDEX(Q8008:Q20142="",,),0)-1),"")</f>
        <v>3</v>
      </c>
      <c r="Q8008">
        <f>INT((ROW()-8008)/10)+1</f>
        <v>1</v>
      </c>
      <c r="R8008">
        <f>IF(P8008="","",0)</f>
        <v>0</v>
      </c>
    </row>
    <row r="8009" spans="1:18" x14ac:dyDescent="0.3">
      <c r="A8009" t="s">
        <v>1057</v>
      </c>
      <c r="B8009" s="1">
        <v>38677</v>
      </c>
      <c r="C8009" t="s">
        <v>82</v>
      </c>
      <c r="D8009" t="s">
        <v>1099</v>
      </c>
      <c r="E8009" t="s">
        <v>1100</v>
      </c>
      <c r="G8009" t="s">
        <v>19</v>
      </c>
      <c r="H8009" t="s">
        <v>41</v>
      </c>
      <c r="I8009" t="s">
        <v>21</v>
      </c>
      <c r="J8009" t="s">
        <v>73</v>
      </c>
      <c r="K8009">
        <v>1582.4</v>
      </c>
      <c r="L8009">
        <v>62.75</v>
      </c>
      <c r="M8009" t="s">
        <v>208</v>
      </c>
      <c r="N8009">
        <v>78.25</v>
      </c>
      <c r="O8009" t="s">
        <v>24</v>
      </c>
      <c r="P8009" cm="1">
        <f t="array" ref="P8009">IF(Q8009&gt;0,INDEX(Q8009:Q20143,MATCH(TRUE,INDEX(Q8009:Q20143="",,),0)-1),"")</f>
        <v>3</v>
      </c>
      <c r="Q8009">
        <f t="shared" ref="Q8009:Q8037" si="183">INT((ROW()-8008)/10)+1</f>
        <v>1</v>
      </c>
      <c r="R8009">
        <f>IF(P8009="","",0)</f>
        <v>0</v>
      </c>
    </row>
    <row r="8010" spans="1:18" x14ac:dyDescent="0.3">
      <c r="A8010" t="s">
        <v>1057</v>
      </c>
      <c r="B8010" s="1">
        <v>38677</v>
      </c>
      <c r="C8010" t="s">
        <v>82</v>
      </c>
      <c r="D8010" t="s">
        <v>1099</v>
      </c>
      <c r="E8010" t="s">
        <v>1100</v>
      </c>
      <c r="G8010" s="6" t="s">
        <v>88</v>
      </c>
      <c r="H8010" t="s">
        <v>85</v>
      </c>
      <c r="I8010" t="s">
        <v>45</v>
      </c>
      <c r="J8010" t="s">
        <v>93</v>
      </c>
      <c r="K8010">
        <v>1.3</v>
      </c>
      <c r="L8010">
        <v>95</v>
      </c>
      <c r="M8010" t="s">
        <v>208</v>
      </c>
      <c r="N8010">
        <v>95</v>
      </c>
      <c r="O8010" t="s">
        <v>24</v>
      </c>
      <c r="P8010" cm="1">
        <f t="array" ref="P8010">IF(Q8010&gt;0,INDEX(Q8010:Q20144,MATCH(TRUE,INDEX(Q8010:Q20144="",,),0)-1),"")</f>
        <v>3</v>
      </c>
      <c r="Q8010">
        <f t="shared" si="183"/>
        <v>1</v>
      </c>
      <c r="R8010">
        <f>IF(P8010="","",0)</f>
        <v>0</v>
      </c>
    </row>
    <row r="8011" spans="1:18" x14ac:dyDescent="0.3">
      <c r="A8011" t="s">
        <v>1057</v>
      </c>
      <c r="B8011" s="1">
        <v>38677</v>
      </c>
      <c r="C8011" t="s">
        <v>82</v>
      </c>
      <c r="D8011" t="s">
        <v>1099</v>
      </c>
      <c r="E8011" t="s">
        <v>1100</v>
      </c>
      <c r="G8011" s="6" t="s">
        <v>88</v>
      </c>
      <c r="H8011" t="s">
        <v>36</v>
      </c>
      <c r="I8011" t="s">
        <v>45</v>
      </c>
      <c r="J8011" t="s">
        <v>93</v>
      </c>
      <c r="K8011">
        <v>7.9</v>
      </c>
      <c r="L8011">
        <v>99</v>
      </c>
      <c r="M8011" t="s">
        <v>208</v>
      </c>
      <c r="N8011">
        <v>99</v>
      </c>
      <c r="O8011" t="s">
        <v>24</v>
      </c>
      <c r="P8011" cm="1">
        <f t="array" ref="P8011">IF(Q8011&gt;0,INDEX(Q8011:Q20145,MATCH(TRUE,INDEX(Q8011:Q20145="",,),0)-1),"")</f>
        <v>3</v>
      </c>
      <c r="Q8011">
        <f t="shared" si="183"/>
        <v>1</v>
      </c>
      <c r="R8011">
        <f>IF(P8011="","",0)</f>
        <v>0</v>
      </c>
    </row>
    <row r="8012" spans="1:18" x14ac:dyDescent="0.3">
      <c r="A8012" t="s">
        <v>1057</v>
      </c>
      <c r="B8012" s="1">
        <v>38677</v>
      </c>
      <c r="C8012" t="s">
        <v>82</v>
      </c>
      <c r="D8012" t="s">
        <v>1099</v>
      </c>
      <c r="E8012" t="s">
        <v>1100</v>
      </c>
      <c r="G8012" s="6" t="s">
        <v>88</v>
      </c>
      <c r="H8012" t="s">
        <v>67</v>
      </c>
      <c r="I8012" t="s">
        <v>45</v>
      </c>
      <c r="J8012" t="s">
        <v>93</v>
      </c>
      <c r="K8012">
        <v>4.9000000000000004</v>
      </c>
      <c r="L8012">
        <v>101</v>
      </c>
      <c r="M8012" t="s">
        <v>208</v>
      </c>
      <c r="N8012">
        <v>101</v>
      </c>
      <c r="O8012" t="s">
        <v>24</v>
      </c>
      <c r="P8012" cm="1">
        <f t="array" ref="P8012">IF(Q8012&gt;0,INDEX(Q8012:Q20146,MATCH(TRUE,INDEX(Q8012:Q20146="",,),0)-1),"")</f>
        <v>3</v>
      </c>
      <c r="Q8012">
        <f t="shared" si="183"/>
        <v>1</v>
      </c>
      <c r="R8012">
        <f>IF(P8012="","",0)</f>
        <v>0</v>
      </c>
    </row>
    <row r="8013" spans="1:18" x14ac:dyDescent="0.3">
      <c r="A8013" t="s">
        <v>1057</v>
      </c>
      <c r="B8013" s="1">
        <v>38677</v>
      </c>
      <c r="C8013" t="s">
        <v>82</v>
      </c>
      <c r="D8013" t="s">
        <v>1099</v>
      </c>
      <c r="E8013" t="s">
        <v>1100</v>
      </c>
      <c r="G8013" s="6" t="s">
        <v>88</v>
      </c>
      <c r="H8013" t="s">
        <v>85</v>
      </c>
      <c r="I8013" t="s">
        <v>21</v>
      </c>
      <c r="J8013" t="s">
        <v>73</v>
      </c>
      <c r="K8013">
        <v>196.2</v>
      </c>
      <c r="L8013">
        <v>15.25</v>
      </c>
      <c r="M8013" t="s">
        <v>208</v>
      </c>
      <c r="N8013">
        <v>15.25</v>
      </c>
      <c r="O8013" t="s">
        <v>24</v>
      </c>
      <c r="P8013" cm="1">
        <f t="array" ref="P8013">IF(Q8013&gt;0,INDEX(Q8013:Q20147,MATCH(TRUE,INDEX(Q8013:Q20147="",,),0)-1),"")</f>
        <v>3</v>
      </c>
      <c r="Q8013">
        <f t="shared" si="183"/>
        <v>1</v>
      </c>
      <c r="R8013">
        <f>IF(P8013="","",0)</f>
        <v>0</v>
      </c>
    </row>
    <row r="8014" spans="1:18" x14ac:dyDescent="0.3">
      <c r="A8014" t="s">
        <v>1057</v>
      </c>
      <c r="B8014" s="1">
        <v>38677</v>
      </c>
      <c r="C8014" t="s">
        <v>82</v>
      </c>
      <c r="D8014" t="s">
        <v>1099</v>
      </c>
      <c r="E8014" t="s">
        <v>1100</v>
      </c>
      <c r="G8014" s="6" t="s">
        <v>88</v>
      </c>
      <c r="H8014" t="s">
        <v>96</v>
      </c>
      <c r="I8014" t="s">
        <v>21</v>
      </c>
      <c r="J8014" t="s">
        <v>73</v>
      </c>
      <c r="K8014">
        <v>6</v>
      </c>
      <c r="L8014">
        <v>9</v>
      </c>
      <c r="M8014" t="s">
        <v>208</v>
      </c>
      <c r="N8014">
        <v>9</v>
      </c>
      <c r="O8014" t="s">
        <v>24</v>
      </c>
      <c r="P8014" cm="1">
        <f t="array" ref="P8014">IF(Q8014&gt;0,INDEX(Q8014:Q20148,MATCH(TRUE,INDEX(Q8014:Q20148="",,),0)-1),"")</f>
        <v>3</v>
      </c>
      <c r="Q8014">
        <f t="shared" si="183"/>
        <v>1</v>
      </c>
      <c r="R8014">
        <f>IF(P8014="","",0)</f>
        <v>0</v>
      </c>
    </row>
    <row r="8015" spans="1:18" x14ac:dyDescent="0.3">
      <c r="A8015" t="s">
        <v>1057</v>
      </c>
      <c r="B8015" s="1">
        <v>38677</v>
      </c>
      <c r="C8015" t="s">
        <v>82</v>
      </c>
      <c r="D8015" t="s">
        <v>1099</v>
      </c>
      <c r="E8015" t="s">
        <v>1100</v>
      </c>
      <c r="G8015" s="6" t="s">
        <v>88</v>
      </c>
      <c r="H8015" t="s">
        <v>36</v>
      </c>
      <c r="I8015" t="s">
        <v>21</v>
      </c>
      <c r="J8015" t="s">
        <v>73</v>
      </c>
      <c r="K8015">
        <v>316.2</v>
      </c>
      <c r="L8015">
        <v>25.15</v>
      </c>
      <c r="M8015" t="s">
        <v>208</v>
      </c>
      <c r="N8015">
        <v>25.15</v>
      </c>
      <c r="O8015" t="s">
        <v>24</v>
      </c>
      <c r="P8015" cm="1">
        <f t="array" ref="P8015">IF(Q8015&gt;0,INDEX(Q8015:Q20149,MATCH(TRUE,INDEX(Q8015:Q20149="",,),0)-1),"")</f>
        <v>3</v>
      </c>
      <c r="Q8015">
        <f t="shared" si="183"/>
        <v>1</v>
      </c>
      <c r="R8015">
        <f>IF(P8015="","",0)</f>
        <v>0</v>
      </c>
    </row>
    <row r="8016" spans="1:18" x14ac:dyDescent="0.3">
      <c r="A8016" t="s">
        <v>1057</v>
      </c>
      <c r="B8016" s="1">
        <v>38677</v>
      </c>
      <c r="C8016" t="s">
        <v>82</v>
      </c>
      <c r="D8016" t="s">
        <v>1099</v>
      </c>
      <c r="E8016" t="s">
        <v>1100</v>
      </c>
      <c r="G8016" s="6" t="s">
        <v>88</v>
      </c>
      <c r="H8016" t="s">
        <v>67</v>
      </c>
      <c r="I8016" t="s">
        <v>21</v>
      </c>
      <c r="J8016" t="s">
        <v>73</v>
      </c>
      <c r="K8016">
        <v>88.1</v>
      </c>
      <c r="L8016">
        <v>12.4</v>
      </c>
      <c r="M8016" t="s">
        <v>208</v>
      </c>
      <c r="N8016">
        <v>12.4</v>
      </c>
      <c r="O8016" t="s">
        <v>24</v>
      </c>
      <c r="P8016" cm="1">
        <f t="array" ref="P8016">IF(Q8016&gt;0,INDEX(Q8016:Q20150,MATCH(TRUE,INDEX(Q8016:Q20150="",,),0)-1),"")</f>
        <v>3</v>
      </c>
      <c r="Q8016">
        <f t="shared" si="183"/>
        <v>1</v>
      </c>
      <c r="R8016">
        <f>IF(P8016="","",0)</f>
        <v>0</v>
      </c>
    </row>
    <row r="8017" spans="1:18" x14ac:dyDescent="0.3">
      <c r="A8017" t="s">
        <v>1057</v>
      </c>
      <c r="B8017" s="1">
        <v>38677</v>
      </c>
      <c r="C8017" t="s">
        <v>82</v>
      </c>
      <c r="D8017" t="s">
        <v>1099</v>
      </c>
      <c r="E8017" t="s">
        <v>1100</v>
      </c>
      <c r="G8017" s="6" t="s">
        <v>88</v>
      </c>
      <c r="H8017" t="s">
        <v>95</v>
      </c>
      <c r="I8017" t="s">
        <v>21</v>
      </c>
      <c r="J8017" t="s">
        <v>73</v>
      </c>
      <c r="K8017">
        <v>105</v>
      </c>
      <c r="L8017">
        <v>25.75</v>
      </c>
      <c r="M8017" t="s">
        <v>208</v>
      </c>
      <c r="N8017">
        <v>25.75</v>
      </c>
      <c r="O8017" t="s">
        <v>24</v>
      </c>
      <c r="P8017" cm="1">
        <f t="array" ref="P8017">IF(Q8017&gt;0,INDEX(Q8017:Q20151,MATCH(TRUE,INDEX(Q8017:Q20151="",,),0)-1),"")</f>
        <v>3</v>
      </c>
      <c r="Q8017">
        <f t="shared" si="183"/>
        <v>1</v>
      </c>
      <c r="R8017">
        <f>IF(P8017="","",0)</f>
        <v>0</v>
      </c>
    </row>
    <row r="8018" spans="1:18" x14ac:dyDescent="0.3">
      <c r="A8018" t="s">
        <v>1057</v>
      </c>
      <c r="B8018" s="1">
        <v>38677</v>
      </c>
      <c r="C8018" t="s">
        <v>82</v>
      </c>
      <c r="D8018" t="s">
        <v>1099</v>
      </c>
      <c r="E8018" t="s">
        <v>1100</v>
      </c>
      <c r="G8018" t="s">
        <v>19</v>
      </c>
      <c r="H8018" t="s">
        <v>41</v>
      </c>
      <c r="I8018" t="s">
        <v>45</v>
      </c>
      <c r="J8018" t="s">
        <v>93</v>
      </c>
      <c r="K8018">
        <v>56.8</v>
      </c>
      <c r="L8018">
        <v>148</v>
      </c>
      <c r="M8018" t="s">
        <v>211</v>
      </c>
      <c r="N8018">
        <v>148</v>
      </c>
      <c r="P8018" cm="1">
        <f t="array" ref="P8018">IF(Q8018&gt;0,INDEX(Q8018:Q20152,MATCH(TRUE,INDEX(Q8018:Q20152="",,),0)-1),"")</f>
        <v>3</v>
      </c>
      <c r="Q8018">
        <f t="shared" si="183"/>
        <v>2</v>
      </c>
      <c r="R8018">
        <f>IF(P8018="","",0)</f>
        <v>0</v>
      </c>
    </row>
    <row r="8019" spans="1:18" x14ac:dyDescent="0.3">
      <c r="A8019" t="s">
        <v>1057</v>
      </c>
      <c r="B8019" s="1">
        <v>38677</v>
      </c>
      <c r="C8019" t="s">
        <v>82</v>
      </c>
      <c r="D8019" t="s">
        <v>1099</v>
      </c>
      <c r="E8019" t="s">
        <v>1100</v>
      </c>
      <c r="G8019" t="s">
        <v>19</v>
      </c>
      <c r="H8019" t="s">
        <v>41</v>
      </c>
      <c r="I8019" t="s">
        <v>21</v>
      </c>
      <c r="J8019" t="s">
        <v>73</v>
      </c>
      <c r="K8019">
        <v>1582.4</v>
      </c>
      <c r="L8019">
        <v>62.75</v>
      </c>
      <c r="M8019" t="s">
        <v>211</v>
      </c>
      <c r="N8019">
        <v>77.61</v>
      </c>
      <c r="P8019" cm="1">
        <f t="array" ref="P8019">IF(Q8019&gt;0,INDEX(Q8019:Q20153,MATCH(TRUE,INDEX(Q8019:Q20153="",,),0)-1),"")</f>
        <v>3</v>
      </c>
      <c r="Q8019">
        <f t="shared" si="183"/>
        <v>2</v>
      </c>
      <c r="R8019">
        <f>IF(P8019="","",0)</f>
        <v>0</v>
      </c>
    </row>
    <row r="8020" spans="1:18" x14ac:dyDescent="0.3">
      <c r="A8020" t="s">
        <v>1057</v>
      </c>
      <c r="B8020" s="1">
        <v>38677</v>
      </c>
      <c r="C8020" t="s">
        <v>82</v>
      </c>
      <c r="D8020" t="s">
        <v>1099</v>
      </c>
      <c r="E8020" t="s">
        <v>1100</v>
      </c>
      <c r="G8020" s="6" t="s">
        <v>88</v>
      </c>
      <c r="H8020" t="s">
        <v>85</v>
      </c>
      <c r="I8020" t="s">
        <v>45</v>
      </c>
      <c r="J8020" t="s">
        <v>93</v>
      </c>
      <c r="K8020">
        <v>1.3</v>
      </c>
      <c r="L8020">
        <v>95</v>
      </c>
      <c r="M8020" t="s">
        <v>211</v>
      </c>
      <c r="N8020">
        <v>95</v>
      </c>
      <c r="P8020" cm="1">
        <f t="array" ref="P8020">IF(Q8020&gt;0,INDEX(Q8020:Q20154,MATCH(TRUE,INDEX(Q8020:Q20154="",,),0)-1),"")</f>
        <v>3</v>
      </c>
      <c r="Q8020">
        <f t="shared" si="183"/>
        <v>2</v>
      </c>
      <c r="R8020">
        <f>IF(P8020="","",0)</f>
        <v>0</v>
      </c>
    </row>
    <row r="8021" spans="1:18" x14ac:dyDescent="0.3">
      <c r="A8021" t="s">
        <v>1057</v>
      </c>
      <c r="B8021" s="1">
        <v>38677</v>
      </c>
      <c r="C8021" t="s">
        <v>82</v>
      </c>
      <c r="D8021" t="s">
        <v>1099</v>
      </c>
      <c r="E8021" t="s">
        <v>1100</v>
      </c>
      <c r="G8021" s="6" t="s">
        <v>88</v>
      </c>
      <c r="H8021" t="s">
        <v>36</v>
      </c>
      <c r="I8021" t="s">
        <v>45</v>
      </c>
      <c r="J8021" t="s">
        <v>93</v>
      </c>
      <c r="K8021">
        <v>7.9</v>
      </c>
      <c r="L8021">
        <v>99</v>
      </c>
      <c r="M8021" t="s">
        <v>211</v>
      </c>
      <c r="N8021">
        <v>99</v>
      </c>
      <c r="P8021" cm="1">
        <f t="array" ref="P8021">IF(Q8021&gt;0,INDEX(Q8021:Q20155,MATCH(TRUE,INDEX(Q8021:Q20155="",,),0)-1),"")</f>
        <v>3</v>
      </c>
      <c r="Q8021">
        <f t="shared" si="183"/>
        <v>2</v>
      </c>
      <c r="R8021">
        <f>IF(P8021="","",0)</f>
        <v>0</v>
      </c>
    </row>
    <row r="8022" spans="1:18" x14ac:dyDescent="0.3">
      <c r="A8022" t="s">
        <v>1057</v>
      </c>
      <c r="B8022" s="1">
        <v>38677</v>
      </c>
      <c r="C8022" t="s">
        <v>82</v>
      </c>
      <c r="D8022" t="s">
        <v>1099</v>
      </c>
      <c r="E8022" t="s">
        <v>1100</v>
      </c>
      <c r="G8022" s="6" t="s">
        <v>88</v>
      </c>
      <c r="H8022" t="s">
        <v>67</v>
      </c>
      <c r="I8022" t="s">
        <v>45</v>
      </c>
      <c r="J8022" t="s">
        <v>93</v>
      </c>
      <c r="K8022">
        <v>4.9000000000000004</v>
      </c>
      <c r="L8022">
        <v>101</v>
      </c>
      <c r="M8022" t="s">
        <v>211</v>
      </c>
      <c r="N8022">
        <v>101</v>
      </c>
      <c r="P8022" cm="1">
        <f t="array" ref="P8022">IF(Q8022&gt;0,INDEX(Q8022:Q20156,MATCH(TRUE,INDEX(Q8022:Q20156="",,),0)-1),"")</f>
        <v>3</v>
      </c>
      <c r="Q8022">
        <f t="shared" si="183"/>
        <v>2</v>
      </c>
      <c r="R8022">
        <f>IF(P8022="","",0)</f>
        <v>0</v>
      </c>
    </row>
    <row r="8023" spans="1:18" x14ac:dyDescent="0.3">
      <c r="A8023" t="s">
        <v>1057</v>
      </c>
      <c r="B8023" s="1">
        <v>38677</v>
      </c>
      <c r="C8023" t="s">
        <v>82</v>
      </c>
      <c r="D8023" t="s">
        <v>1099</v>
      </c>
      <c r="E8023" t="s">
        <v>1100</v>
      </c>
      <c r="G8023" s="6" t="s">
        <v>88</v>
      </c>
      <c r="H8023" t="s">
        <v>85</v>
      </c>
      <c r="I8023" t="s">
        <v>21</v>
      </c>
      <c r="J8023" t="s">
        <v>73</v>
      </c>
      <c r="K8023">
        <v>196.2</v>
      </c>
      <c r="L8023">
        <v>15.25</v>
      </c>
      <c r="M8023" t="s">
        <v>211</v>
      </c>
      <c r="N8023">
        <v>15.25</v>
      </c>
      <c r="P8023" cm="1">
        <f t="array" ref="P8023">IF(Q8023&gt;0,INDEX(Q8023:Q20157,MATCH(TRUE,INDEX(Q8023:Q20157="",,),0)-1),"")</f>
        <v>3</v>
      </c>
      <c r="Q8023">
        <f t="shared" si="183"/>
        <v>2</v>
      </c>
      <c r="R8023">
        <f>IF(P8023="","",0)</f>
        <v>0</v>
      </c>
    </row>
    <row r="8024" spans="1:18" x14ac:dyDescent="0.3">
      <c r="A8024" t="s">
        <v>1057</v>
      </c>
      <c r="B8024" s="1">
        <v>38677</v>
      </c>
      <c r="C8024" t="s">
        <v>82</v>
      </c>
      <c r="D8024" t="s">
        <v>1099</v>
      </c>
      <c r="E8024" t="s">
        <v>1100</v>
      </c>
      <c r="G8024" s="6" t="s">
        <v>88</v>
      </c>
      <c r="H8024" t="s">
        <v>96</v>
      </c>
      <c r="I8024" t="s">
        <v>21</v>
      </c>
      <c r="J8024" t="s">
        <v>73</v>
      </c>
      <c r="K8024">
        <v>6</v>
      </c>
      <c r="L8024">
        <v>9</v>
      </c>
      <c r="M8024" t="s">
        <v>211</v>
      </c>
      <c r="N8024">
        <v>9</v>
      </c>
      <c r="P8024" cm="1">
        <f t="array" ref="P8024">IF(Q8024&gt;0,INDEX(Q8024:Q20158,MATCH(TRUE,INDEX(Q8024:Q20158="",,),0)-1),"")</f>
        <v>3</v>
      </c>
      <c r="Q8024">
        <f t="shared" si="183"/>
        <v>2</v>
      </c>
      <c r="R8024">
        <f>IF(P8024="","",0)</f>
        <v>0</v>
      </c>
    </row>
    <row r="8025" spans="1:18" x14ac:dyDescent="0.3">
      <c r="A8025" t="s">
        <v>1057</v>
      </c>
      <c r="B8025" s="1">
        <v>38677</v>
      </c>
      <c r="C8025" t="s">
        <v>82</v>
      </c>
      <c r="D8025" t="s">
        <v>1099</v>
      </c>
      <c r="E8025" t="s">
        <v>1100</v>
      </c>
      <c r="G8025" s="6" t="s">
        <v>88</v>
      </c>
      <c r="H8025" t="s">
        <v>36</v>
      </c>
      <c r="I8025" t="s">
        <v>21</v>
      </c>
      <c r="J8025" t="s">
        <v>73</v>
      </c>
      <c r="K8025">
        <v>316.2</v>
      </c>
      <c r="L8025">
        <v>25.15</v>
      </c>
      <c r="M8025" t="s">
        <v>211</v>
      </c>
      <c r="N8025">
        <v>25.15</v>
      </c>
      <c r="P8025" cm="1">
        <f t="array" ref="P8025">IF(Q8025&gt;0,INDEX(Q8025:Q20159,MATCH(TRUE,INDEX(Q8025:Q20159="",,),0)-1),"")</f>
        <v>3</v>
      </c>
      <c r="Q8025">
        <f t="shared" si="183"/>
        <v>2</v>
      </c>
      <c r="R8025">
        <f>IF(P8025="","",0)</f>
        <v>0</v>
      </c>
    </row>
    <row r="8026" spans="1:18" x14ac:dyDescent="0.3">
      <c r="A8026" t="s">
        <v>1057</v>
      </c>
      <c r="B8026" s="1">
        <v>38677</v>
      </c>
      <c r="C8026" t="s">
        <v>82</v>
      </c>
      <c r="D8026" t="s">
        <v>1099</v>
      </c>
      <c r="E8026" t="s">
        <v>1100</v>
      </c>
      <c r="G8026" s="6" t="s">
        <v>88</v>
      </c>
      <c r="H8026" t="s">
        <v>67</v>
      </c>
      <c r="I8026" t="s">
        <v>21</v>
      </c>
      <c r="J8026" t="s">
        <v>73</v>
      </c>
      <c r="K8026">
        <v>88.1</v>
      </c>
      <c r="L8026">
        <v>12.4</v>
      </c>
      <c r="M8026" t="s">
        <v>211</v>
      </c>
      <c r="N8026">
        <v>12.4</v>
      </c>
      <c r="P8026" cm="1">
        <f t="array" ref="P8026">IF(Q8026&gt;0,INDEX(Q8026:Q20160,MATCH(TRUE,INDEX(Q8026:Q20160="",,),0)-1),"")</f>
        <v>3</v>
      </c>
      <c r="Q8026">
        <f t="shared" si="183"/>
        <v>2</v>
      </c>
      <c r="R8026">
        <f>IF(P8026="","",0)</f>
        <v>0</v>
      </c>
    </row>
    <row r="8027" spans="1:18" x14ac:dyDescent="0.3">
      <c r="A8027" t="s">
        <v>1057</v>
      </c>
      <c r="B8027" s="1">
        <v>38677</v>
      </c>
      <c r="C8027" t="s">
        <v>82</v>
      </c>
      <c r="D8027" t="s">
        <v>1099</v>
      </c>
      <c r="E8027" t="s">
        <v>1100</v>
      </c>
      <c r="G8027" s="6" t="s">
        <v>88</v>
      </c>
      <c r="H8027" t="s">
        <v>95</v>
      </c>
      <c r="I8027" t="s">
        <v>21</v>
      </c>
      <c r="J8027" t="s">
        <v>73</v>
      </c>
      <c r="K8027">
        <v>105</v>
      </c>
      <c r="L8027">
        <v>25.75</v>
      </c>
      <c r="M8027" t="s">
        <v>211</v>
      </c>
      <c r="N8027">
        <v>25.75</v>
      </c>
      <c r="P8027" cm="1">
        <f t="array" ref="P8027">IF(Q8027&gt;0,INDEX(Q8027:Q20161,MATCH(TRUE,INDEX(Q8027:Q20161="",,),0)-1),"")</f>
        <v>3</v>
      </c>
      <c r="Q8027">
        <f t="shared" si="183"/>
        <v>2</v>
      </c>
      <c r="R8027">
        <f>IF(P8027="","",0)</f>
        <v>0</v>
      </c>
    </row>
    <row r="8028" spans="1:18" x14ac:dyDescent="0.3">
      <c r="A8028" t="s">
        <v>1057</v>
      </c>
      <c r="B8028" s="1">
        <v>38677</v>
      </c>
      <c r="C8028" t="s">
        <v>82</v>
      </c>
      <c r="D8028" t="s">
        <v>1099</v>
      </c>
      <c r="E8028" t="s">
        <v>1100</v>
      </c>
      <c r="G8028" t="s">
        <v>19</v>
      </c>
      <c r="H8028" t="s">
        <v>41</v>
      </c>
      <c r="I8028" t="s">
        <v>45</v>
      </c>
      <c r="J8028" t="s">
        <v>93</v>
      </c>
      <c r="K8028">
        <v>56.8</v>
      </c>
      <c r="L8028">
        <v>148</v>
      </c>
      <c r="M8028" t="s">
        <v>108</v>
      </c>
      <c r="N8028">
        <v>152</v>
      </c>
      <c r="P8028" cm="1">
        <f t="array" ref="P8028">IF(Q8028&gt;0,INDEX(Q8028:Q20162,MATCH(TRUE,INDEX(Q8028:Q20162="",,),0)-1),"")</f>
        <v>3</v>
      </c>
      <c r="Q8028">
        <f t="shared" si="183"/>
        <v>3</v>
      </c>
      <c r="R8028">
        <f>IF(P8028="","",0)</f>
        <v>0</v>
      </c>
    </row>
    <row r="8029" spans="1:18" x14ac:dyDescent="0.3">
      <c r="A8029" t="s">
        <v>1057</v>
      </c>
      <c r="B8029" s="1">
        <v>38677</v>
      </c>
      <c r="C8029" t="s">
        <v>82</v>
      </c>
      <c r="D8029" t="s">
        <v>1099</v>
      </c>
      <c r="E8029" t="s">
        <v>1100</v>
      </c>
      <c r="G8029" t="s">
        <v>19</v>
      </c>
      <c r="H8029" t="s">
        <v>41</v>
      </c>
      <c r="I8029" t="s">
        <v>21</v>
      </c>
      <c r="J8029" t="s">
        <v>73</v>
      </c>
      <c r="K8029">
        <v>1582.4</v>
      </c>
      <c r="L8029">
        <v>62.75</v>
      </c>
      <c r="M8029" t="s">
        <v>108</v>
      </c>
      <c r="N8029">
        <v>62.75</v>
      </c>
      <c r="P8029" cm="1">
        <f t="array" ref="P8029">IF(Q8029&gt;0,INDEX(Q8029:Q20163,MATCH(TRUE,INDEX(Q8029:Q20163="",,),0)-1),"")</f>
        <v>3</v>
      </c>
      <c r="Q8029">
        <f t="shared" si="183"/>
        <v>3</v>
      </c>
      <c r="R8029">
        <f>IF(P8029="","",0)</f>
        <v>0</v>
      </c>
    </row>
    <row r="8030" spans="1:18" x14ac:dyDescent="0.3">
      <c r="A8030" t="s">
        <v>1057</v>
      </c>
      <c r="B8030" s="1">
        <v>38677</v>
      </c>
      <c r="C8030" t="s">
        <v>82</v>
      </c>
      <c r="D8030" t="s">
        <v>1099</v>
      </c>
      <c r="E8030" t="s">
        <v>1100</v>
      </c>
      <c r="G8030" s="6" t="s">
        <v>88</v>
      </c>
      <c r="H8030" t="s">
        <v>85</v>
      </c>
      <c r="I8030" t="s">
        <v>45</v>
      </c>
      <c r="J8030" t="s">
        <v>93</v>
      </c>
      <c r="K8030">
        <v>1.3</v>
      </c>
      <c r="L8030">
        <v>95</v>
      </c>
      <c r="M8030" t="s">
        <v>108</v>
      </c>
      <c r="N8030">
        <v>95</v>
      </c>
      <c r="P8030" cm="1">
        <f t="array" ref="P8030">IF(Q8030&gt;0,INDEX(Q8030:Q20164,MATCH(TRUE,INDEX(Q8030:Q20164="",,),0)-1),"")</f>
        <v>3</v>
      </c>
      <c r="Q8030">
        <f t="shared" si="183"/>
        <v>3</v>
      </c>
      <c r="R8030">
        <f>IF(P8030="","",0)</f>
        <v>0</v>
      </c>
    </row>
    <row r="8031" spans="1:18" x14ac:dyDescent="0.3">
      <c r="A8031" t="s">
        <v>1057</v>
      </c>
      <c r="B8031" s="1">
        <v>38677</v>
      </c>
      <c r="C8031" t="s">
        <v>82</v>
      </c>
      <c r="D8031" t="s">
        <v>1099</v>
      </c>
      <c r="E8031" t="s">
        <v>1100</v>
      </c>
      <c r="G8031" s="6" t="s">
        <v>88</v>
      </c>
      <c r="H8031" t="s">
        <v>36</v>
      </c>
      <c r="I8031" t="s">
        <v>45</v>
      </c>
      <c r="J8031" t="s">
        <v>93</v>
      </c>
      <c r="K8031">
        <v>7.9</v>
      </c>
      <c r="L8031">
        <v>99</v>
      </c>
      <c r="M8031" t="s">
        <v>108</v>
      </c>
      <c r="N8031">
        <v>99</v>
      </c>
      <c r="P8031" cm="1">
        <f t="array" ref="P8031">IF(Q8031&gt;0,INDEX(Q8031:Q20165,MATCH(TRUE,INDEX(Q8031:Q20165="",,),0)-1),"")</f>
        <v>3</v>
      </c>
      <c r="Q8031">
        <f t="shared" si="183"/>
        <v>3</v>
      </c>
      <c r="R8031">
        <f>IF(P8031="","",0)</f>
        <v>0</v>
      </c>
    </row>
    <row r="8032" spans="1:18" x14ac:dyDescent="0.3">
      <c r="A8032" t="s">
        <v>1057</v>
      </c>
      <c r="B8032" s="1">
        <v>38677</v>
      </c>
      <c r="C8032" t="s">
        <v>82</v>
      </c>
      <c r="D8032" t="s">
        <v>1099</v>
      </c>
      <c r="E8032" t="s">
        <v>1100</v>
      </c>
      <c r="G8032" s="6" t="s">
        <v>88</v>
      </c>
      <c r="H8032" t="s">
        <v>67</v>
      </c>
      <c r="I8032" t="s">
        <v>45</v>
      </c>
      <c r="J8032" t="s">
        <v>93</v>
      </c>
      <c r="K8032">
        <v>4.9000000000000004</v>
      </c>
      <c r="L8032">
        <v>101</v>
      </c>
      <c r="M8032" t="s">
        <v>108</v>
      </c>
      <c r="N8032">
        <v>101</v>
      </c>
      <c r="P8032" cm="1">
        <f t="array" ref="P8032">IF(Q8032&gt;0,INDEX(Q8032:Q20166,MATCH(TRUE,INDEX(Q8032:Q20166="",,),0)-1),"")</f>
        <v>3</v>
      </c>
      <c r="Q8032">
        <f t="shared" si="183"/>
        <v>3</v>
      </c>
      <c r="R8032">
        <f>IF(P8032="","",0)</f>
        <v>0</v>
      </c>
    </row>
    <row r="8033" spans="1:18" x14ac:dyDescent="0.3">
      <c r="A8033" t="s">
        <v>1057</v>
      </c>
      <c r="B8033" s="1">
        <v>38677</v>
      </c>
      <c r="C8033" t="s">
        <v>82</v>
      </c>
      <c r="D8033" t="s">
        <v>1099</v>
      </c>
      <c r="E8033" t="s">
        <v>1100</v>
      </c>
      <c r="G8033" s="6" t="s">
        <v>88</v>
      </c>
      <c r="H8033" t="s">
        <v>85</v>
      </c>
      <c r="I8033" t="s">
        <v>21</v>
      </c>
      <c r="J8033" t="s">
        <v>73</v>
      </c>
      <c r="K8033">
        <v>196.2</v>
      </c>
      <c r="L8033">
        <v>15.25</v>
      </c>
      <c r="M8033" t="s">
        <v>108</v>
      </c>
      <c r="N8033">
        <v>15.25</v>
      </c>
      <c r="P8033" cm="1">
        <f t="array" ref="P8033">IF(Q8033&gt;0,INDEX(Q8033:Q20167,MATCH(TRUE,INDEX(Q8033:Q20167="",,),0)-1),"")</f>
        <v>3</v>
      </c>
      <c r="Q8033">
        <f t="shared" si="183"/>
        <v>3</v>
      </c>
      <c r="R8033">
        <f>IF(P8033="","",0)</f>
        <v>0</v>
      </c>
    </row>
    <row r="8034" spans="1:18" x14ac:dyDescent="0.3">
      <c r="A8034" t="s">
        <v>1057</v>
      </c>
      <c r="B8034" s="1">
        <v>38677</v>
      </c>
      <c r="C8034" t="s">
        <v>82</v>
      </c>
      <c r="D8034" t="s">
        <v>1099</v>
      </c>
      <c r="E8034" t="s">
        <v>1100</v>
      </c>
      <c r="G8034" s="6" t="s">
        <v>88</v>
      </c>
      <c r="H8034" t="s">
        <v>96</v>
      </c>
      <c r="I8034" t="s">
        <v>21</v>
      </c>
      <c r="J8034" t="s">
        <v>73</v>
      </c>
      <c r="K8034">
        <v>6</v>
      </c>
      <c r="L8034">
        <v>9</v>
      </c>
      <c r="M8034" t="s">
        <v>108</v>
      </c>
      <c r="N8034">
        <v>9</v>
      </c>
      <c r="P8034" cm="1">
        <f t="array" ref="P8034">IF(Q8034&gt;0,INDEX(Q8034:Q20168,MATCH(TRUE,INDEX(Q8034:Q20168="",,),0)-1),"")</f>
        <v>3</v>
      </c>
      <c r="Q8034">
        <f t="shared" si="183"/>
        <v>3</v>
      </c>
      <c r="R8034">
        <f>IF(P8034="","",0)</f>
        <v>0</v>
      </c>
    </row>
    <row r="8035" spans="1:18" x14ac:dyDescent="0.3">
      <c r="A8035" t="s">
        <v>1057</v>
      </c>
      <c r="B8035" s="1">
        <v>38677</v>
      </c>
      <c r="C8035" t="s">
        <v>82</v>
      </c>
      <c r="D8035" t="s">
        <v>1099</v>
      </c>
      <c r="E8035" t="s">
        <v>1100</v>
      </c>
      <c r="G8035" s="6" t="s">
        <v>88</v>
      </c>
      <c r="H8035" t="s">
        <v>36</v>
      </c>
      <c r="I8035" t="s">
        <v>21</v>
      </c>
      <c r="J8035" t="s">
        <v>73</v>
      </c>
      <c r="K8035">
        <v>316.2</v>
      </c>
      <c r="L8035">
        <v>25.15</v>
      </c>
      <c r="M8035" t="s">
        <v>108</v>
      </c>
      <c r="N8035">
        <v>25.15</v>
      </c>
      <c r="P8035" cm="1">
        <f t="array" ref="P8035">IF(Q8035&gt;0,INDEX(Q8035:Q20169,MATCH(TRUE,INDEX(Q8035:Q20169="",,),0)-1),"")</f>
        <v>3</v>
      </c>
      <c r="Q8035">
        <f t="shared" si="183"/>
        <v>3</v>
      </c>
      <c r="R8035">
        <f>IF(P8035="","",0)</f>
        <v>0</v>
      </c>
    </row>
    <row r="8036" spans="1:18" x14ac:dyDescent="0.3">
      <c r="A8036" t="s">
        <v>1057</v>
      </c>
      <c r="B8036" s="1">
        <v>38677</v>
      </c>
      <c r="C8036" t="s">
        <v>82</v>
      </c>
      <c r="D8036" t="s">
        <v>1099</v>
      </c>
      <c r="E8036" t="s">
        <v>1100</v>
      </c>
      <c r="G8036" s="6" t="s">
        <v>88</v>
      </c>
      <c r="H8036" t="s">
        <v>67</v>
      </c>
      <c r="I8036" t="s">
        <v>21</v>
      </c>
      <c r="J8036" t="s">
        <v>73</v>
      </c>
      <c r="K8036">
        <v>88.1</v>
      </c>
      <c r="L8036">
        <v>12.4</v>
      </c>
      <c r="M8036" t="s">
        <v>108</v>
      </c>
      <c r="N8036">
        <v>12.4</v>
      </c>
      <c r="P8036" cm="1">
        <f t="array" ref="P8036">IF(Q8036&gt;0,INDEX(Q8036:Q20170,MATCH(TRUE,INDEX(Q8036:Q20170="",,),0)-1),"")</f>
        <v>3</v>
      </c>
      <c r="Q8036">
        <f t="shared" si="183"/>
        <v>3</v>
      </c>
      <c r="R8036">
        <f>IF(P8036="","",0)</f>
        <v>0</v>
      </c>
    </row>
    <row r="8037" spans="1:18" x14ac:dyDescent="0.3">
      <c r="A8037" t="s">
        <v>1057</v>
      </c>
      <c r="B8037" s="1">
        <v>38677</v>
      </c>
      <c r="C8037" t="s">
        <v>82</v>
      </c>
      <c r="D8037" t="s">
        <v>1099</v>
      </c>
      <c r="E8037" t="s">
        <v>1100</v>
      </c>
      <c r="G8037" s="6" t="s">
        <v>88</v>
      </c>
      <c r="H8037" t="s">
        <v>95</v>
      </c>
      <c r="I8037" t="s">
        <v>21</v>
      </c>
      <c r="J8037" t="s">
        <v>73</v>
      </c>
      <c r="K8037">
        <v>105</v>
      </c>
      <c r="L8037">
        <v>25.75</v>
      </c>
      <c r="M8037" t="s">
        <v>108</v>
      </c>
      <c r="N8037">
        <v>25.75</v>
      </c>
      <c r="P8037" cm="1">
        <f t="array" ref="P8037">IF(Q8037&gt;0,INDEX(Q8037:Q20171,MATCH(TRUE,INDEX(Q8037:Q20171="",,),0)-1),"")</f>
        <v>3</v>
      </c>
      <c r="Q8037">
        <f t="shared" si="183"/>
        <v>3</v>
      </c>
      <c r="R8037">
        <f>IF(P8037="","",0)</f>
        <v>0</v>
      </c>
    </row>
    <row r="8038" spans="1:18" x14ac:dyDescent="0.3">
      <c r="P8038" t="str" cm="1">
        <f t="array" ref="P8038">IF(Q8038&gt;0,INDEX(Q8038:Q20172,MATCH(TRUE,INDEX(Q8038:Q20172="",,),0)-1),"")</f>
        <v/>
      </c>
      <c r="R8038" t="str">
        <f>IF(P8038="","",0)</f>
        <v/>
      </c>
    </row>
    <row r="8039" spans="1:18" x14ac:dyDescent="0.3">
      <c r="A8039" t="s">
        <v>1057</v>
      </c>
      <c r="B8039" s="1">
        <v>38873</v>
      </c>
      <c r="C8039" t="s">
        <v>674</v>
      </c>
      <c r="D8039" t="s">
        <v>1101</v>
      </c>
      <c r="E8039" t="s">
        <v>1102</v>
      </c>
      <c r="G8039" t="s">
        <v>19</v>
      </c>
      <c r="H8039" t="s">
        <v>102</v>
      </c>
      <c r="I8039" t="s">
        <v>45</v>
      </c>
      <c r="J8039" t="s">
        <v>93</v>
      </c>
      <c r="K8039">
        <v>13.3</v>
      </c>
      <c r="L8039">
        <v>671</v>
      </c>
      <c r="M8039" t="s">
        <v>657</v>
      </c>
      <c r="N8039">
        <v>1498.1</v>
      </c>
      <c r="O8039" t="s">
        <v>24</v>
      </c>
      <c r="P8039" cm="1">
        <f t="array" ref="P8039">IF(Q8039&gt;0,INDEX(Q8039:Q20173,MATCH(TRUE,INDEX(Q8039:Q20173="",,),0)-1),"")</f>
        <v>4</v>
      </c>
      <c r="Q8039">
        <f>INT((ROW()-8039)/9)+1</f>
        <v>1</v>
      </c>
      <c r="R8039">
        <f>IF(P8039="","",0)</f>
        <v>0</v>
      </c>
    </row>
    <row r="8040" spans="1:18" x14ac:dyDescent="0.3">
      <c r="A8040" t="s">
        <v>1057</v>
      </c>
      <c r="B8040" s="1">
        <v>38873</v>
      </c>
      <c r="C8040" t="s">
        <v>674</v>
      </c>
      <c r="D8040" t="s">
        <v>1101</v>
      </c>
      <c r="E8040" t="s">
        <v>1102</v>
      </c>
      <c r="G8040" t="s">
        <v>19</v>
      </c>
      <c r="H8040" t="s">
        <v>36</v>
      </c>
      <c r="I8040" t="s">
        <v>45</v>
      </c>
      <c r="J8040" t="s">
        <v>93</v>
      </c>
      <c r="K8040">
        <v>19.5</v>
      </c>
      <c r="L8040">
        <v>114.21</v>
      </c>
      <c r="M8040" t="s">
        <v>657</v>
      </c>
      <c r="N8040">
        <v>114.21</v>
      </c>
      <c r="O8040" t="s">
        <v>24</v>
      </c>
      <c r="P8040" cm="1">
        <f t="array" ref="P8040">IF(Q8040&gt;0,INDEX(Q8040:Q20174,MATCH(TRUE,INDEX(Q8040:Q20174="",,),0)-1),"")</f>
        <v>4</v>
      </c>
      <c r="Q8040">
        <f t="shared" ref="Q8040:Q8074" si="184">INT((ROW()-8039)/9)+1</f>
        <v>1</v>
      </c>
      <c r="R8040">
        <f>IF(P8040="","",0)</f>
        <v>0</v>
      </c>
    </row>
    <row r="8041" spans="1:18" x14ac:dyDescent="0.3">
      <c r="A8041" t="s">
        <v>1057</v>
      </c>
      <c r="B8041" s="1">
        <v>38873</v>
      </c>
      <c r="C8041" t="s">
        <v>674</v>
      </c>
      <c r="D8041" t="s">
        <v>1101</v>
      </c>
      <c r="E8041" t="s">
        <v>1102</v>
      </c>
      <c r="G8041" t="s">
        <v>19</v>
      </c>
      <c r="H8041" t="s">
        <v>36</v>
      </c>
      <c r="I8041" t="s">
        <v>21</v>
      </c>
      <c r="J8041" t="s">
        <v>73</v>
      </c>
      <c r="K8041">
        <v>272.89999999999998</v>
      </c>
      <c r="L8041">
        <v>25.5</v>
      </c>
      <c r="M8041" t="s">
        <v>657</v>
      </c>
      <c r="N8041">
        <v>25.5</v>
      </c>
      <c r="O8041" t="s">
        <v>24</v>
      </c>
      <c r="P8041" cm="1">
        <f t="array" ref="P8041">IF(Q8041&gt;0,INDEX(Q8041:Q20175,MATCH(TRUE,INDEX(Q8041:Q20175="",,),0)-1),"")</f>
        <v>4</v>
      </c>
      <c r="Q8041">
        <f t="shared" si="184"/>
        <v>1</v>
      </c>
      <c r="R8041">
        <f>IF(P8041="","",0)</f>
        <v>0</v>
      </c>
    </row>
    <row r="8042" spans="1:18" x14ac:dyDescent="0.3">
      <c r="A8042" t="s">
        <v>1057</v>
      </c>
      <c r="B8042" s="1">
        <v>38873</v>
      </c>
      <c r="C8042" t="s">
        <v>674</v>
      </c>
      <c r="D8042" t="s">
        <v>1101</v>
      </c>
      <c r="E8042" t="s">
        <v>1102</v>
      </c>
      <c r="G8042" s="6" t="s">
        <v>88</v>
      </c>
      <c r="H8042" t="s">
        <v>85</v>
      </c>
      <c r="I8042" t="s">
        <v>45</v>
      </c>
      <c r="J8042" t="s">
        <v>93</v>
      </c>
      <c r="K8042">
        <v>10.3</v>
      </c>
      <c r="L8042">
        <v>108</v>
      </c>
      <c r="M8042" t="s">
        <v>657</v>
      </c>
      <c r="N8042">
        <v>108</v>
      </c>
      <c r="O8042" t="s">
        <v>24</v>
      </c>
      <c r="P8042" cm="1">
        <f t="array" ref="P8042">IF(Q8042&gt;0,INDEX(Q8042:Q20176,MATCH(TRUE,INDEX(Q8042:Q20176="",,),0)-1),"")</f>
        <v>4</v>
      </c>
      <c r="Q8042">
        <f t="shared" si="184"/>
        <v>1</v>
      </c>
      <c r="R8042">
        <f>IF(P8042="","",0)</f>
        <v>0</v>
      </c>
    </row>
    <row r="8043" spans="1:18" x14ac:dyDescent="0.3">
      <c r="A8043" t="s">
        <v>1057</v>
      </c>
      <c r="B8043" s="1">
        <v>38873</v>
      </c>
      <c r="C8043" t="s">
        <v>674</v>
      </c>
      <c r="D8043" t="s">
        <v>1101</v>
      </c>
      <c r="E8043" t="s">
        <v>1102</v>
      </c>
      <c r="G8043" s="6" t="s">
        <v>88</v>
      </c>
      <c r="H8043" t="s">
        <v>102</v>
      </c>
      <c r="I8043" t="s">
        <v>21</v>
      </c>
      <c r="J8043" t="s">
        <v>73</v>
      </c>
      <c r="K8043">
        <v>59.2</v>
      </c>
      <c r="L8043">
        <v>8.6999999999999993</v>
      </c>
      <c r="M8043" t="s">
        <v>657</v>
      </c>
      <c r="N8043">
        <v>8.6999999999999993</v>
      </c>
      <c r="O8043" t="s">
        <v>24</v>
      </c>
      <c r="P8043" cm="1">
        <f t="array" ref="P8043">IF(Q8043&gt;0,INDEX(Q8043:Q20177,MATCH(TRUE,INDEX(Q8043:Q20177="",,),0)-1),"")</f>
        <v>4</v>
      </c>
      <c r="Q8043">
        <f t="shared" si="184"/>
        <v>1</v>
      </c>
      <c r="R8043">
        <f>IF(P8043="","",0)</f>
        <v>0</v>
      </c>
    </row>
    <row r="8044" spans="1:18" x14ac:dyDescent="0.3">
      <c r="A8044" t="s">
        <v>1057</v>
      </c>
      <c r="B8044" s="1">
        <v>38873</v>
      </c>
      <c r="C8044" t="s">
        <v>674</v>
      </c>
      <c r="D8044" t="s">
        <v>1101</v>
      </c>
      <c r="E8044" t="s">
        <v>1102</v>
      </c>
      <c r="G8044" s="6" t="s">
        <v>88</v>
      </c>
      <c r="H8044" t="s">
        <v>85</v>
      </c>
      <c r="I8044" t="s">
        <v>21</v>
      </c>
      <c r="J8044" t="s">
        <v>73</v>
      </c>
      <c r="K8044">
        <v>92.5</v>
      </c>
      <c r="L8044">
        <v>15.3</v>
      </c>
      <c r="M8044" t="s">
        <v>657</v>
      </c>
      <c r="N8044">
        <v>15.3</v>
      </c>
      <c r="O8044" t="s">
        <v>24</v>
      </c>
      <c r="P8044" cm="1">
        <f t="array" ref="P8044">IF(Q8044&gt;0,INDEX(Q8044:Q20178,MATCH(TRUE,INDEX(Q8044:Q20178="",,),0)-1),"")</f>
        <v>4</v>
      </c>
      <c r="Q8044">
        <f t="shared" si="184"/>
        <v>1</v>
      </c>
      <c r="R8044">
        <f>IF(P8044="","",0)</f>
        <v>0</v>
      </c>
    </row>
    <row r="8045" spans="1:18" x14ac:dyDescent="0.3">
      <c r="A8045" t="s">
        <v>1057</v>
      </c>
      <c r="B8045" s="1">
        <v>38873</v>
      </c>
      <c r="C8045" t="s">
        <v>674</v>
      </c>
      <c r="D8045" t="s">
        <v>1101</v>
      </c>
      <c r="E8045" t="s">
        <v>1102</v>
      </c>
      <c r="G8045" s="6" t="s">
        <v>88</v>
      </c>
      <c r="H8045" t="s">
        <v>232</v>
      </c>
      <c r="I8045" t="s">
        <v>21</v>
      </c>
      <c r="J8045" t="s">
        <v>73</v>
      </c>
      <c r="K8045">
        <v>20.8</v>
      </c>
      <c r="L8045">
        <v>18.8</v>
      </c>
      <c r="M8045" t="s">
        <v>657</v>
      </c>
      <c r="N8045">
        <v>18.8</v>
      </c>
      <c r="O8045" t="s">
        <v>24</v>
      </c>
      <c r="P8045" cm="1">
        <f t="array" ref="P8045">IF(Q8045&gt;0,INDEX(Q8045:Q20179,MATCH(TRUE,INDEX(Q8045:Q20179="",,),0)-1),"")</f>
        <v>4</v>
      </c>
      <c r="Q8045">
        <f t="shared" si="184"/>
        <v>1</v>
      </c>
      <c r="R8045">
        <f>IF(P8045="","",0)</f>
        <v>0</v>
      </c>
    </row>
    <row r="8046" spans="1:18" x14ac:dyDescent="0.3">
      <c r="A8046" t="s">
        <v>1057</v>
      </c>
      <c r="B8046" s="1">
        <v>38873</v>
      </c>
      <c r="C8046" t="s">
        <v>674</v>
      </c>
      <c r="D8046" t="s">
        <v>1101</v>
      </c>
      <c r="E8046" t="s">
        <v>1102</v>
      </c>
      <c r="G8046" s="6" t="s">
        <v>88</v>
      </c>
      <c r="H8046" t="s">
        <v>96</v>
      </c>
      <c r="I8046" t="s">
        <v>21</v>
      </c>
      <c r="J8046" t="s">
        <v>73</v>
      </c>
      <c r="K8046">
        <v>16.899999999999999</v>
      </c>
      <c r="L8046">
        <v>8.9</v>
      </c>
      <c r="M8046" t="s">
        <v>657</v>
      </c>
      <c r="N8046">
        <v>8.9</v>
      </c>
      <c r="O8046" t="s">
        <v>24</v>
      </c>
      <c r="P8046" cm="1">
        <f t="array" ref="P8046">IF(Q8046&gt;0,INDEX(Q8046:Q20180,MATCH(TRUE,INDEX(Q8046:Q20180="",,),0)-1),"")</f>
        <v>4</v>
      </c>
      <c r="Q8046">
        <f t="shared" si="184"/>
        <v>1</v>
      </c>
      <c r="R8046">
        <f>IF(P8046="","",0)</f>
        <v>0</v>
      </c>
    </row>
    <row r="8047" spans="1:18" x14ac:dyDescent="0.3">
      <c r="A8047" t="s">
        <v>1057</v>
      </c>
      <c r="B8047" s="1">
        <v>38873</v>
      </c>
      <c r="C8047" t="s">
        <v>674</v>
      </c>
      <c r="D8047" t="s">
        <v>1101</v>
      </c>
      <c r="E8047" t="s">
        <v>1102</v>
      </c>
      <c r="G8047" s="6" t="s">
        <v>88</v>
      </c>
      <c r="H8047" t="s">
        <v>200</v>
      </c>
      <c r="I8047" t="s">
        <v>21</v>
      </c>
      <c r="J8047" t="s">
        <v>73</v>
      </c>
      <c r="K8047">
        <v>15.2</v>
      </c>
      <c r="L8047">
        <v>14.7</v>
      </c>
      <c r="M8047" t="s">
        <v>657</v>
      </c>
      <c r="N8047">
        <v>14.7</v>
      </c>
      <c r="O8047" t="s">
        <v>24</v>
      </c>
      <c r="P8047" cm="1">
        <f t="array" ref="P8047">IF(Q8047&gt;0,INDEX(Q8047:Q20181,MATCH(TRUE,INDEX(Q8047:Q20181="",,),0)-1),"")</f>
        <v>4</v>
      </c>
      <c r="Q8047">
        <f t="shared" si="184"/>
        <v>1</v>
      </c>
      <c r="R8047">
        <f>IF(P8047="","",0)</f>
        <v>0</v>
      </c>
    </row>
    <row r="8048" spans="1:18" x14ac:dyDescent="0.3">
      <c r="A8048" t="s">
        <v>1057</v>
      </c>
      <c r="B8048" s="1">
        <v>38873</v>
      </c>
      <c r="C8048" t="s">
        <v>674</v>
      </c>
      <c r="D8048" t="s">
        <v>1101</v>
      </c>
      <c r="E8048" t="s">
        <v>1102</v>
      </c>
      <c r="G8048" t="s">
        <v>19</v>
      </c>
      <c r="H8048" t="s">
        <v>102</v>
      </c>
      <c r="I8048" t="s">
        <v>45</v>
      </c>
      <c r="J8048" t="s">
        <v>93</v>
      </c>
      <c r="K8048">
        <v>13.3</v>
      </c>
      <c r="L8048">
        <v>671</v>
      </c>
      <c r="M8048" t="s">
        <v>1008</v>
      </c>
      <c r="N8048">
        <v>1250</v>
      </c>
      <c r="P8048" cm="1">
        <f t="array" ref="P8048">IF(Q8048&gt;0,INDEX(Q8048:Q20182,MATCH(TRUE,INDEX(Q8048:Q20182="",,),0)-1),"")</f>
        <v>4</v>
      </c>
      <c r="Q8048">
        <f t="shared" si="184"/>
        <v>2</v>
      </c>
      <c r="R8048">
        <f>IF(P8048="","",0)</f>
        <v>0</v>
      </c>
    </row>
    <row r="8049" spans="1:18" x14ac:dyDescent="0.3">
      <c r="A8049" t="s">
        <v>1057</v>
      </c>
      <c r="B8049" s="1">
        <v>38873</v>
      </c>
      <c r="C8049" t="s">
        <v>674</v>
      </c>
      <c r="D8049" t="s">
        <v>1101</v>
      </c>
      <c r="E8049" t="s">
        <v>1102</v>
      </c>
      <c r="G8049" t="s">
        <v>19</v>
      </c>
      <c r="H8049" t="s">
        <v>36</v>
      </c>
      <c r="I8049" t="s">
        <v>45</v>
      </c>
      <c r="J8049" t="s">
        <v>93</v>
      </c>
      <c r="K8049">
        <v>19.5</v>
      </c>
      <c r="L8049">
        <v>114.21</v>
      </c>
      <c r="M8049" t="s">
        <v>1008</v>
      </c>
      <c r="N8049">
        <v>150</v>
      </c>
      <c r="P8049" cm="1">
        <f t="array" ref="P8049">IF(Q8049&gt;0,INDEX(Q8049:Q20183,MATCH(TRUE,INDEX(Q8049:Q20183="",,),0)-1),"")</f>
        <v>4</v>
      </c>
      <c r="Q8049">
        <f t="shared" si="184"/>
        <v>2</v>
      </c>
      <c r="R8049">
        <f>IF(P8049="","",0)</f>
        <v>0</v>
      </c>
    </row>
    <row r="8050" spans="1:18" x14ac:dyDescent="0.3">
      <c r="A8050" t="s">
        <v>1057</v>
      </c>
      <c r="B8050" s="1">
        <v>38873</v>
      </c>
      <c r="C8050" t="s">
        <v>674</v>
      </c>
      <c r="D8050" t="s">
        <v>1101</v>
      </c>
      <c r="E8050" t="s">
        <v>1102</v>
      </c>
      <c r="G8050" t="s">
        <v>19</v>
      </c>
      <c r="H8050" t="s">
        <v>36</v>
      </c>
      <c r="I8050" t="s">
        <v>21</v>
      </c>
      <c r="J8050" t="s">
        <v>73</v>
      </c>
      <c r="K8050">
        <v>272.89999999999998</v>
      </c>
      <c r="L8050">
        <v>25.5</v>
      </c>
      <c r="M8050" t="s">
        <v>1008</v>
      </c>
      <c r="N8050">
        <v>35</v>
      </c>
      <c r="P8050" cm="1">
        <f t="array" ref="P8050">IF(Q8050&gt;0,INDEX(Q8050:Q20184,MATCH(TRUE,INDEX(Q8050:Q20184="",,),0)-1),"")</f>
        <v>4</v>
      </c>
      <c r="Q8050">
        <f t="shared" si="184"/>
        <v>2</v>
      </c>
      <c r="R8050">
        <f>IF(P8050="","",0)</f>
        <v>0</v>
      </c>
    </row>
    <row r="8051" spans="1:18" x14ac:dyDescent="0.3">
      <c r="A8051" t="s">
        <v>1057</v>
      </c>
      <c r="B8051" s="1">
        <v>38873</v>
      </c>
      <c r="C8051" t="s">
        <v>674</v>
      </c>
      <c r="D8051" t="s">
        <v>1101</v>
      </c>
      <c r="E8051" t="s">
        <v>1102</v>
      </c>
      <c r="G8051" s="6" t="s">
        <v>88</v>
      </c>
      <c r="H8051" t="s">
        <v>85</v>
      </c>
      <c r="I8051" t="s">
        <v>45</v>
      </c>
      <c r="J8051" t="s">
        <v>93</v>
      </c>
      <c r="K8051">
        <v>10.3</v>
      </c>
      <c r="L8051">
        <v>108</v>
      </c>
      <c r="M8051" t="s">
        <v>1008</v>
      </c>
      <c r="N8051">
        <v>108</v>
      </c>
      <c r="P8051" cm="1">
        <f t="array" ref="P8051">IF(Q8051&gt;0,INDEX(Q8051:Q20185,MATCH(TRUE,INDEX(Q8051:Q20185="",,),0)-1),"")</f>
        <v>4</v>
      </c>
      <c r="Q8051">
        <f t="shared" si="184"/>
        <v>2</v>
      </c>
      <c r="R8051">
        <f>IF(P8051="","",0)</f>
        <v>0</v>
      </c>
    </row>
    <row r="8052" spans="1:18" x14ac:dyDescent="0.3">
      <c r="A8052" t="s">
        <v>1057</v>
      </c>
      <c r="B8052" s="1">
        <v>38873</v>
      </c>
      <c r="C8052" t="s">
        <v>674</v>
      </c>
      <c r="D8052" t="s">
        <v>1101</v>
      </c>
      <c r="E8052" t="s">
        <v>1102</v>
      </c>
      <c r="G8052" s="6" t="s">
        <v>88</v>
      </c>
      <c r="H8052" t="s">
        <v>102</v>
      </c>
      <c r="I8052" t="s">
        <v>21</v>
      </c>
      <c r="J8052" t="s">
        <v>73</v>
      </c>
      <c r="K8052">
        <v>59.2</v>
      </c>
      <c r="L8052">
        <v>8.6999999999999993</v>
      </c>
      <c r="M8052" t="s">
        <v>1008</v>
      </c>
      <c r="N8052">
        <v>8.6999999999999993</v>
      </c>
      <c r="P8052" cm="1">
        <f t="array" ref="P8052">IF(Q8052&gt;0,INDEX(Q8052:Q20186,MATCH(TRUE,INDEX(Q8052:Q20186="",,),0)-1),"")</f>
        <v>4</v>
      </c>
      <c r="Q8052">
        <f t="shared" si="184"/>
        <v>2</v>
      </c>
      <c r="R8052">
        <f>IF(P8052="","",0)</f>
        <v>0</v>
      </c>
    </row>
    <row r="8053" spans="1:18" x14ac:dyDescent="0.3">
      <c r="A8053" t="s">
        <v>1057</v>
      </c>
      <c r="B8053" s="1">
        <v>38873</v>
      </c>
      <c r="C8053" t="s">
        <v>674</v>
      </c>
      <c r="D8053" t="s">
        <v>1101</v>
      </c>
      <c r="E8053" t="s">
        <v>1102</v>
      </c>
      <c r="G8053" s="6" t="s">
        <v>88</v>
      </c>
      <c r="H8053" t="s">
        <v>85</v>
      </c>
      <c r="I8053" t="s">
        <v>21</v>
      </c>
      <c r="J8053" t="s">
        <v>73</v>
      </c>
      <c r="K8053">
        <v>92.5</v>
      </c>
      <c r="L8053">
        <v>15.3</v>
      </c>
      <c r="M8053" t="s">
        <v>1008</v>
      </c>
      <c r="N8053">
        <v>15.3</v>
      </c>
      <c r="P8053" cm="1">
        <f t="array" ref="P8053">IF(Q8053&gt;0,INDEX(Q8053:Q20187,MATCH(TRUE,INDEX(Q8053:Q20187="",,),0)-1),"")</f>
        <v>4</v>
      </c>
      <c r="Q8053">
        <f t="shared" si="184"/>
        <v>2</v>
      </c>
      <c r="R8053">
        <f>IF(P8053="","",0)</f>
        <v>0</v>
      </c>
    </row>
    <row r="8054" spans="1:18" x14ac:dyDescent="0.3">
      <c r="A8054" t="s">
        <v>1057</v>
      </c>
      <c r="B8054" s="1">
        <v>38873</v>
      </c>
      <c r="C8054" t="s">
        <v>674</v>
      </c>
      <c r="D8054" t="s">
        <v>1101</v>
      </c>
      <c r="E8054" t="s">
        <v>1102</v>
      </c>
      <c r="G8054" s="6" t="s">
        <v>88</v>
      </c>
      <c r="H8054" t="s">
        <v>232</v>
      </c>
      <c r="I8054" t="s">
        <v>21</v>
      </c>
      <c r="J8054" t="s">
        <v>73</v>
      </c>
      <c r="K8054">
        <v>20.8</v>
      </c>
      <c r="L8054">
        <v>18.8</v>
      </c>
      <c r="M8054" t="s">
        <v>1008</v>
      </c>
      <c r="N8054">
        <v>18.8</v>
      </c>
      <c r="P8054" cm="1">
        <f t="array" ref="P8054">IF(Q8054&gt;0,INDEX(Q8054:Q20188,MATCH(TRUE,INDEX(Q8054:Q20188="",,),0)-1),"")</f>
        <v>4</v>
      </c>
      <c r="Q8054">
        <f t="shared" si="184"/>
        <v>2</v>
      </c>
      <c r="R8054">
        <f>IF(P8054="","",0)</f>
        <v>0</v>
      </c>
    </row>
    <row r="8055" spans="1:18" x14ac:dyDescent="0.3">
      <c r="A8055" t="s">
        <v>1057</v>
      </c>
      <c r="B8055" s="1">
        <v>38873</v>
      </c>
      <c r="C8055" t="s">
        <v>674</v>
      </c>
      <c r="D8055" t="s">
        <v>1101</v>
      </c>
      <c r="E8055" t="s">
        <v>1102</v>
      </c>
      <c r="G8055" s="6" t="s">
        <v>88</v>
      </c>
      <c r="H8055" t="s">
        <v>96</v>
      </c>
      <c r="I8055" t="s">
        <v>21</v>
      </c>
      <c r="J8055" t="s">
        <v>73</v>
      </c>
      <c r="K8055">
        <v>16.899999999999999</v>
      </c>
      <c r="L8055">
        <v>8.9</v>
      </c>
      <c r="M8055" t="s">
        <v>1008</v>
      </c>
      <c r="N8055">
        <v>8.9</v>
      </c>
      <c r="P8055" cm="1">
        <f t="array" ref="P8055">IF(Q8055&gt;0,INDEX(Q8055:Q20189,MATCH(TRUE,INDEX(Q8055:Q20189="",,),0)-1),"")</f>
        <v>4</v>
      </c>
      <c r="Q8055">
        <f t="shared" si="184"/>
        <v>2</v>
      </c>
      <c r="R8055">
        <f>IF(P8055="","",0)</f>
        <v>0</v>
      </c>
    </row>
    <row r="8056" spans="1:18" x14ac:dyDescent="0.3">
      <c r="A8056" t="s">
        <v>1057</v>
      </c>
      <c r="B8056" s="1">
        <v>38873</v>
      </c>
      <c r="C8056" t="s">
        <v>674</v>
      </c>
      <c r="D8056" t="s">
        <v>1101</v>
      </c>
      <c r="E8056" t="s">
        <v>1102</v>
      </c>
      <c r="G8056" s="6" t="s">
        <v>88</v>
      </c>
      <c r="H8056" t="s">
        <v>200</v>
      </c>
      <c r="I8056" t="s">
        <v>21</v>
      </c>
      <c r="J8056" t="s">
        <v>73</v>
      </c>
      <c r="K8056">
        <v>15.2</v>
      </c>
      <c r="L8056">
        <v>14.7</v>
      </c>
      <c r="M8056" t="s">
        <v>1008</v>
      </c>
      <c r="N8056">
        <v>14.7</v>
      </c>
      <c r="P8056" cm="1">
        <f t="array" ref="P8056">IF(Q8056&gt;0,INDEX(Q8056:Q20190,MATCH(TRUE,INDEX(Q8056:Q20190="",,),0)-1),"")</f>
        <v>4</v>
      </c>
      <c r="Q8056">
        <f t="shared" si="184"/>
        <v>2</v>
      </c>
      <c r="R8056">
        <f>IF(P8056="","",0)</f>
        <v>0</v>
      </c>
    </row>
    <row r="8057" spans="1:18" x14ac:dyDescent="0.3">
      <c r="A8057" t="s">
        <v>1057</v>
      </c>
      <c r="B8057" s="1">
        <v>38873</v>
      </c>
      <c r="C8057" t="s">
        <v>674</v>
      </c>
      <c r="D8057" t="s">
        <v>1101</v>
      </c>
      <c r="E8057" t="s">
        <v>1102</v>
      </c>
      <c r="G8057" t="s">
        <v>19</v>
      </c>
      <c r="H8057" t="s">
        <v>102</v>
      </c>
      <c r="I8057" t="s">
        <v>45</v>
      </c>
      <c r="J8057" t="s">
        <v>93</v>
      </c>
      <c r="K8057">
        <v>13.3</v>
      </c>
      <c r="L8057">
        <v>671</v>
      </c>
      <c r="M8057" t="s">
        <v>117</v>
      </c>
      <c r="N8057">
        <v>903</v>
      </c>
      <c r="P8057" cm="1">
        <f t="array" ref="P8057">IF(Q8057&gt;0,INDEX(Q8057:Q20191,MATCH(TRUE,INDEX(Q8057:Q20191="",,),0)-1),"")</f>
        <v>4</v>
      </c>
      <c r="Q8057">
        <f t="shared" si="184"/>
        <v>3</v>
      </c>
      <c r="R8057">
        <f>IF(P8057="","",0)</f>
        <v>0</v>
      </c>
    </row>
    <row r="8058" spans="1:18" x14ac:dyDescent="0.3">
      <c r="A8058" t="s">
        <v>1057</v>
      </c>
      <c r="B8058" s="1">
        <v>38873</v>
      </c>
      <c r="C8058" t="s">
        <v>674</v>
      </c>
      <c r="D8058" t="s">
        <v>1101</v>
      </c>
      <c r="E8058" t="s">
        <v>1102</v>
      </c>
      <c r="G8058" t="s">
        <v>19</v>
      </c>
      <c r="H8058" t="s">
        <v>36</v>
      </c>
      <c r="I8058" t="s">
        <v>45</v>
      </c>
      <c r="J8058" t="s">
        <v>93</v>
      </c>
      <c r="K8058">
        <v>19.5</v>
      </c>
      <c r="L8058">
        <v>114.21</v>
      </c>
      <c r="M8058" t="s">
        <v>117</v>
      </c>
      <c r="N8058">
        <v>114.21</v>
      </c>
      <c r="P8058" cm="1">
        <f t="array" ref="P8058">IF(Q8058&gt;0,INDEX(Q8058:Q20192,MATCH(TRUE,INDEX(Q8058:Q20192="",,),0)-1),"")</f>
        <v>4</v>
      </c>
      <c r="Q8058">
        <f t="shared" si="184"/>
        <v>3</v>
      </c>
      <c r="R8058">
        <f>IF(P8058="","",0)</f>
        <v>0</v>
      </c>
    </row>
    <row r="8059" spans="1:18" x14ac:dyDescent="0.3">
      <c r="A8059" t="s">
        <v>1057</v>
      </c>
      <c r="B8059" s="1">
        <v>38873</v>
      </c>
      <c r="C8059" t="s">
        <v>674</v>
      </c>
      <c r="D8059" t="s">
        <v>1101</v>
      </c>
      <c r="E8059" t="s">
        <v>1102</v>
      </c>
      <c r="G8059" t="s">
        <v>19</v>
      </c>
      <c r="H8059" t="s">
        <v>36</v>
      </c>
      <c r="I8059" t="s">
        <v>21</v>
      </c>
      <c r="J8059" t="s">
        <v>73</v>
      </c>
      <c r="K8059">
        <v>272.89999999999998</v>
      </c>
      <c r="L8059">
        <v>25.5</v>
      </c>
      <c r="M8059" t="s">
        <v>117</v>
      </c>
      <c r="N8059">
        <v>25.5</v>
      </c>
      <c r="P8059" cm="1">
        <f t="array" ref="P8059">IF(Q8059&gt;0,INDEX(Q8059:Q20193,MATCH(TRUE,INDEX(Q8059:Q20193="",,),0)-1),"")</f>
        <v>4</v>
      </c>
      <c r="Q8059">
        <f t="shared" si="184"/>
        <v>3</v>
      </c>
      <c r="R8059">
        <f>IF(P8059="","",0)</f>
        <v>0</v>
      </c>
    </row>
    <row r="8060" spans="1:18" x14ac:dyDescent="0.3">
      <c r="A8060" t="s">
        <v>1057</v>
      </c>
      <c r="B8060" s="1">
        <v>38873</v>
      </c>
      <c r="C8060" t="s">
        <v>674</v>
      </c>
      <c r="D8060" t="s">
        <v>1101</v>
      </c>
      <c r="E8060" t="s">
        <v>1102</v>
      </c>
      <c r="G8060" s="6" t="s">
        <v>88</v>
      </c>
      <c r="H8060" t="s">
        <v>85</v>
      </c>
      <c r="I8060" t="s">
        <v>45</v>
      </c>
      <c r="J8060" t="s">
        <v>93</v>
      </c>
      <c r="K8060">
        <v>10.3</v>
      </c>
      <c r="L8060">
        <v>108</v>
      </c>
      <c r="M8060" t="s">
        <v>117</v>
      </c>
      <c r="N8060">
        <v>108</v>
      </c>
      <c r="P8060" cm="1">
        <f t="array" ref="P8060">IF(Q8060&gt;0,INDEX(Q8060:Q20194,MATCH(TRUE,INDEX(Q8060:Q20194="",,),0)-1),"")</f>
        <v>4</v>
      </c>
      <c r="Q8060">
        <f t="shared" si="184"/>
        <v>3</v>
      </c>
      <c r="R8060">
        <f>IF(P8060="","",0)</f>
        <v>0</v>
      </c>
    </row>
    <row r="8061" spans="1:18" x14ac:dyDescent="0.3">
      <c r="A8061" t="s">
        <v>1057</v>
      </c>
      <c r="B8061" s="1">
        <v>38873</v>
      </c>
      <c r="C8061" t="s">
        <v>674</v>
      </c>
      <c r="D8061" t="s">
        <v>1101</v>
      </c>
      <c r="E8061" t="s">
        <v>1102</v>
      </c>
      <c r="G8061" s="6" t="s">
        <v>88</v>
      </c>
      <c r="H8061" t="s">
        <v>102</v>
      </c>
      <c r="I8061" t="s">
        <v>21</v>
      </c>
      <c r="J8061" t="s">
        <v>73</v>
      </c>
      <c r="K8061">
        <v>59.2</v>
      </c>
      <c r="L8061">
        <v>8.6999999999999993</v>
      </c>
      <c r="M8061" t="s">
        <v>117</v>
      </c>
      <c r="N8061">
        <v>8.6999999999999993</v>
      </c>
      <c r="P8061" cm="1">
        <f t="array" ref="P8061">IF(Q8061&gt;0,INDEX(Q8061:Q20195,MATCH(TRUE,INDEX(Q8061:Q20195="",,),0)-1),"")</f>
        <v>4</v>
      </c>
      <c r="Q8061">
        <f t="shared" si="184"/>
        <v>3</v>
      </c>
      <c r="R8061">
        <f>IF(P8061="","",0)</f>
        <v>0</v>
      </c>
    </row>
    <row r="8062" spans="1:18" x14ac:dyDescent="0.3">
      <c r="A8062" t="s">
        <v>1057</v>
      </c>
      <c r="B8062" s="1">
        <v>38873</v>
      </c>
      <c r="C8062" t="s">
        <v>674</v>
      </c>
      <c r="D8062" t="s">
        <v>1101</v>
      </c>
      <c r="E8062" t="s">
        <v>1102</v>
      </c>
      <c r="G8062" s="6" t="s">
        <v>88</v>
      </c>
      <c r="H8062" t="s">
        <v>85</v>
      </c>
      <c r="I8062" t="s">
        <v>21</v>
      </c>
      <c r="J8062" t="s">
        <v>73</v>
      </c>
      <c r="K8062">
        <v>92.5</v>
      </c>
      <c r="L8062">
        <v>15.3</v>
      </c>
      <c r="M8062" t="s">
        <v>117</v>
      </c>
      <c r="N8062">
        <v>15.3</v>
      </c>
      <c r="P8062" cm="1">
        <f t="array" ref="P8062">IF(Q8062&gt;0,INDEX(Q8062:Q20196,MATCH(TRUE,INDEX(Q8062:Q20196="",,),0)-1),"")</f>
        <v>4</v>
      </c>
      <c r="Q8062">
        <f t="shared" si="184"/>
        <v>3</v>
      </c>
      <c r="R8062">
        <f>IF(P8062="","",0)</f>
        <v>0</v>
      </c>
    </row>
    <row r="8063" spans="1:18" x14ac:dyDescent="0.3">
      <c r="A8063" t="s">
        <v>1057</v>
      </c>
      <c r="B8063" s="1">
        <v>38873</v>
      </c>
      <c r="C8063" t="s">
        <v>674</v>
      </c>
      <c r="D8063" t="s">
        <v>1101</v>
      </c>
      <c r="E8063" t="s">
        <v>1102</v>
      </c>
      <c r="G8063" s="6" t="s">
        <v>88</v>
      </c>
      <c r="H8063" t="s">
        <v>232</v>
      </c>
      <c r="I8063" t="s">
        <v>21</v>
      </c>
      <c r="J8063" t="s">
        <v>73</v>
      </c>
      <c r="K8063">
        <v>20.8</v>
      </c>
      <c r="L8063">
        <v>18.8</v>
      </c>
      <c r="M8063" t="s">
        <v>117</v>
      </c>
      <c r="N8063">
        <v>18.8</v>
      </c>
      <c r="P8063" cm="1">
        <f t="array" ref="P8063">IF(Q8063&gt;0,INDEX(Q8063:Q20197,MATCH(TRUE,INDEX(Q8063:Q20197="",,),0)-1),"")</f>
        <v>4</v>
      </c>
      <c r="Q8063">
        <f t="shared" si="184"/>
        <v>3</v>
      </c>
      <c r="R8063">
        <f>IF(P8063="","",0)</f>
        <v>0</v>
      </c>
    </row>
    <row r="8064" spans="1:18" x14ac:dyDescent="0.3">
      <c r="A8064" t="s">
        <v>1057</v>
      </c>
      <c r="B8064" s="1">
        <v>38873</v>
      </c>
      <c r="C8064" t="s">
        <v>674</v>
      </c>
      <c r="D8064" t="s">
        <v>1101</v>
      </c>
      <c r="E8064" t="s">
        <v>1102</v>
      </c>
      <c r="G8064" s="6" t="s">
        <v>88</v>
      </c>
      <c r="H8064" t="s">
        <v>96</v>
      </c>
      <c r="I8064" t="s">
        <v>21</v>
      </c>
      <c r="J8064" t="s">
        <v>73</v>
      </c>
      <c r="K8064">
        <v>16.899999999999999</v>
      </c>
      <c r="L8064">
        <v>8.9</v>
      </c>
      <c r="M8064" t="s">
        <v>117</v>
      </c>
      <c r="N8064">
        <v>8.9</v>
      </c>
      <c r="P8064" cm="1">
        <f t="array" ref="P8064">IF(Q8064&gt;0,INDEX(Q8064:Q20198,MATCH(TRUE,INDEX(Q8064:Q20198="",,),0)-1),"")</f>
        <v>4</v>
      </c>
      <c r="Q8064">
        <f t="shared" si="184"/>
        <v>3</v>
      </c>
      <c r="R8064">
        <f>IF(P8064="","",0)</f>
        <v>0</v>
      </c>
    </row>
    <row r="8065" spans="1:18" x14ac:dyDescent="0.3">
      <c r="A8065" t="s">
        <v>1057</v>
      </c>
      <c r="B8065" s="1">
        <v>38873</v>
      </c>
      <c r="C8065" t="s">
        <v>674</v>
      </c>
      <c r="D8065" t="s">
        <v>1101</v>
      </c>
      <c r="E8065" t="s">
        <v>1102</v>
      </c>
      <c r="G8065" s="6" t="s">
        <v>88</v>
      </c>
      <c r="H8065" t="s">
        <v>200</v>
      </c>
      <c r="I8065" t="s">
        <v>21</v>
      </c>
      <c r="J8065" t="s">
        <v>73</v>
      </c>
      <c r="K8065">
        <v>15.2</v>
      </c>
      <c r="L8065">
        <v>14.7</v>
      </c>
      <c r="M8065" t="s">
        <v>117</v>
      </c>
      <c r="N8065">
        <v>14.7</v>
      </c>
      <c r="P8065" cm="1">
        <f t="array" ref="P8065">IF(Q8065&gt;0,INDEX(Q8065:Q20199,MATCH(TRUE,INDEX(Q8065:Q20199="",,),0)-1),"")</f>
        <v>4</v>
      </c>
      <c r="Q8065">
        <f t="shared" si="184"/>
        <v>3</v>
      </c>
      <c r="R8065">
        <f>IF(P8065="","",0)</f>
        <v>0</v>
      </c>
    </row>
    <row r="8066" spans="1:18" x14ac:dyDescent="0.3">
      <c r="A8066" t="s">
        <v>1057</v>
      </c>
      <c r="B8066" s="1">
        <v>38873</v>
      </c>
      <c r="C8066" t="s">
        <v>674</v>
      </c>
      <c r="D8066" t="s">
        <v>1101</v>
      </c>
      <c r="E8066" t="s">
        <v>1102</v>
      </c>
      <c r="G8066" t="s">
        <v>19</v>
      </c>
      <c r="H8066" t="s">
        <v>102</v>
      </c>
      <c r="I8066" t="s">
        <v>45</v>
      </c>
      <c r="J8066" t="s">
        <v>93</v>
      </c>
      <c r="K8066">
        <v>13.3</v>
      </c>
      <c r="L8066">
        <v>671</v>
      </c>
      <c r="M8066" t="s">
        <v>999</v>
      </c>
      <c r="N8066">
        <v>680</v>
      </c>
      <c r="P8066" cm="1">
        <f t="array" ref="P8066">IF(Q8066&gt;0,INDEX(Q8066:Q20200,MATCH(TRUE,INDEX(Q8066:Q20200="",,),0)-1),"")</f>
        <v>4</v>
      </c>
      <c r="Q8066">
        <f t="shared" si="184"/>
        <v>4</v>
      </c>
      <c r="R8066">
        <f>IF(P8066="","",0)</f>
        <v>0</v>
      </c>
    </row>
    <row r="8067" spans="1:18" x14ac:dyDescent="0.3">
      <c r="A8067" t="s">
        <v>1057</v>
      </c>
      <c r="B8067" s="1">
        <v>38873</v>
      </c>
      <c r="C8067" t="s">
        <v>674</v>
      </c>
      <c r="D8067" t="s">
        <v>1101</v>
      </c>
      <c r="E8067" t="s">
        <v>1102</v>
      </c>
      <c r="G8067" t="s">
        <v>19</v>
      </c>
      <c r="H8067" t="s">
        <v>36</v>
      </c>
      <c r="I8067" t="s">
        <v>45</v>
      </c>
      <c r="J8067" t="s">
        <v>93</v>
      </c>
      <c r="K8067">
        <v>19.5</v>
      </c>
      <c r="L8067">
        <v>114.21</v>
      </c>
      <c r="M8067" t="s">
        <v>999</v>
      </c>
      <c r="N8067">
        <v>118</v>
      </c>
      <c r="P8067" cm="1">
        <f t="array" ref="P8067">IF(Q8067&gt;0,INDEX(Q8067:Q20201,MATCH(TRUE,INDEX(Q8067:Q20201="",,),0)-1),"")</f>
        <v>4</v>
      </c>
      <c r="Q8067">
        <f t="shared" si="184"/>
        <v>4</v>
      </c>
      <c r="R8067">
        <f>IF(P8067="","",0)</f>
        <v>0</v>
      </c>
    </row>
    <row r="8068" spans="1:18" x14ac:dyDescent="0.3">
      <c r="A8068" t="s">
        <v>1057</v>
      </c>
      <c r="B8068" s="1">
        <v>38873</v>
      </c>
      <c r="C8068" t="s">
        <v>674</v>
      </c>
      <c r="D8068" t="s">
        <v>1101</v>
      </c>
      <c r="E8068" t="s">
        <v>1102</v>
      </c>
      <c r="G8068" t="s">
        <v>19</v>
      </c>
      <c r="H8068" t="s">
        <v>36</v>
      </c>
      <c r="I8068" t="s">
        <v>21</v>
      </c>
      <c r="J8068" t="s">
        <v>73</v>
      </c>
      <c r="K8068">
        <v>272.89999999999998</v>
      </c>
      <c r="L8068">
        <v>25.5</v>
      </c>
      <c r="M8068" t="s">
        <v>999</v>
      </c>
      <c r="N8068">
        <v>33</v>
      </c>
      <c r="P8068" cm="1">
        <f t="array" ref="P8068">IF(Q8068&gt;0,INDEX(Q8068:Q20202,MATCH(TRUE,INDEX(Q8068:Q20202="",,),0)-1),"")</f>
        <v>4</v>
      </c>
      <c r="Q8068">
        <f t="shared" si="184"/>
        <v>4</v>
      </c>
      <c r="R8068">
        <f>IF(P8068="","",0)</f>
        <v>0</v>
      </c>
    </row>
    <row r="8069" spans="1:18" x14ac:dyDescent="0.3">
      <c r="A8069" t="s">
        <v>1057</v>
      </c>
      <c r="B8069" s="1">
        <v>38873</v>
      </c>
      <c r="C8069" t="s">
        <v>674</v>
      </c>
      <c r="D8069" t="s">
        <v>1101</v>
      </c>
      <c r="E8069" t="s">
        <v>1102</v>
      </c>
      <c r="G8069" s="6" t="s">
        <v>88</v>
      </c>
      <c r="H8069" t="s">
        <v>85</v>
      </c>
      <c r="I8069" t="s">
        <v>45</v>
      </c>
      <c r="J8069" t="s">
        <v>93</v>
      </c>
      <c r="K8069">
        <v>10.3</v>
      </c>
      <c r="L8069">
        <v>108</v>
      </c>
      <c r="M8069" t="s">
        <v>999</v>
      </c>
      <c r="N8069">
        <v>108</v>
      </c>
      <c r="P8069" cm="1">
        <f t="array" ref="P8069">IF(Q8069&gt;0,INDEX(Q8069:Q20203,MATCH(TRUE,INDEX(Q8069:Q20203="",,),0)-1),"")</f>
        <v>4</v>
      </c>
      <c r="Q8069">
        <f t="shared" si="184"/>
        <v>4</v>
      </c>
      <c r="R8069">
        <f>IF(P8069="","",0)</f>
        <v>0</v>
      </c>
    </row>
    <row r="8070" spans="1:18" x14ac:dyDescent="0.3">
      <c r="A8070" t="s">
        <v>1057</v>
      </c>
      <c r="B8070" s="1">
        <v>38873</v>
      </c>
      <c r="C8070" t="s">
        <v>674</v>
      </c>
      <c r="D8070" t="s">
        <v>1101</v>
      </c>
      <c r="E8070" t="s">
        <v>1102</v>
      </c>
      <c r="G8070" s="6" t="s">
        <v>88</v>
      </c>
      <c r="H8070" t="s">
        <v>102</v>
      </c>
      <c r="I8070" t="s">
        <v>21</v>
      </c>
      <c r="J8070" t="s">
        <v>73</v>
      </c>
      <c r="K8070">
        <v>59.2</v>
      </c>
      <c r="L8070">
        <v>8.6999999999999993</v>
      </c>
      <c r="M8070" t="s">
        <v>999</v>
      </c>
      <c r="N8070">
        <v>8.6999999999999993</v>
      </c>
      <c r="P8070" cm="1">
        <f t="array" ref="P8070">IF(Q8070&gt;0,INDEX(Q8070:Q20204,MATCH(TRUE,INDEX(Q8070:Q20204="",,),0)-1),"")</f>
        <v>4</v>
      </c>
      <c r="Q8070">
        <f t="shared" si="184"/>
        <v>4</v>
      </c>
      <c r="R8070">
        <f>IF(P8070="","",0)</f>
        <v>0</v>
      </c>
    </row>
    <row r="8071" spans="1:18" x14ac:dyDescent="0.3">
      <c r="A8071" t="s">
        <v>1057</v>
      </c>
      <c r="B8071" s="1">
        <v>38873</v>
      </c>
      <c r="C8071" t="s">
        <v>674</v>
      </c>
      <c r="D8071" t="s">
        <v>1101</v>
      </c>
      <c r="E8071" t="s">
        <v>1102</v>
      </c>
      <c r="G8071" s="6" t="s">
        <v>88</v>
      </c>
      <c r="H8071" t="s">
        <v>85</v>
      </c>
      <c r="I8071" t="s">
        <v>21</v>
      </c>
      <c r="J8071" t="s">
        <v>73</v>
      </c>
      <c r="K8071">
        <v>92.5</v>
      </c>
      <c r="L8071">
        <v>15.3</v>
      </c>
      <c r="M8071" t="s">
        <v>999</v>
      </c>
      <c r="N8071">
        <v>15.3</v>
      </c>
      <c r="P8071" cm="1">
        <f t="array" ref="P8071">IF(Q8071&gt;0,INDEX(Q8071:Q20205,MATCH(TRUE,INDEX(Q8071:Q20205="",,),0)-1),"")</f>
        <v>4</v>
      </c>
      <c r="Q8071">
        <f t="shared" si="184"/>
        <v>4</v>
      </c>
      <c r="R8071">
        <f>IF(P8071="","",0)</f>
        <v>0</v>
      </c>
    </row>
    <row r="8072" spans="1:18" x14ac:dyDescent="0.3">
      <c r="A8072" t="s">
        <v>1057</v>
      </c>
      <c r="B8072" s="1">
        <v>38873</v>
      </c>
      <c r="C8072" t="s">
        <v>674</v>
      </c>
      <c r="D8072" t="s">
        <v>1101</v>
      </c>
      <c r="E8072" t="s">
        <v>1102</v>
      </c>
      <c r="G8072" s="6" t="s">
        <v>88</v>
      </c>
      <c r="H8072" t="s">
        <v>232</v>
      </c>
      <c r="I8072" t="s">
        <v>21</v>
      </c>
      <c r="J8072" t="s">
        <v>73</v>
      </c>
      <c r="K8072">
        <v>20.8</v>
      </c>
      <c r="L8072">
        <v>18.8</v>
      </c>
      <c r="M8072" t="s">
        <v>999</v>
      </c>
      <c r="N8072">
        <v>18.8</v>
      </c>
      <c r="P8072" cm="1">
        <f t="array" ref="P8072">IF(Q8072&gt;0,INDEX(Q8072:Q20206,MATCH(TRUE,INDEX(Q8072:Q20206="",,),0)-1),"")</f>
        <v>4</v>
      </c>
      <c r="Q8072">
        <f t="shared" si="184"/>
        <v>4</v>
      </c>
      <c r="R8072">
        <f>IF(P8072="","",0)</f>
        <v>0</v>
      </c>
    </row>
    <row r="8073" spans="1:18" x14ac:dyDescent="0.3">
      <c r="A8073" t="s">
        <v>1057</v>
      </c>
      <c r="B8073" s="1">
        <v>38873</v>
      </c>
      <c r="C8073" t="s">
        <v>674</v>
      </c>
      <c r="D8073" t="s">
        <v>1101</v>
      </c>
      <c r="E8073" t="s">
        <v>1102</v>
      </c>
      <c r="G8073" s="6" t="s">
        <v>88</v>
      </c>
      <c r="H8073" t="s">
        <v>96</v>
      </c>
      <c r="I8073" t="s">
        <v>21</v>
      </c>
      <c r="J8073" t="s">
        <v>73</v>
      </c>
      <c r="K8073">
        <v>16.899999999999999</v>
      </c>
      <c r="L8073">
        <v>8.9</v>
      </c>
      <c r="M8073" t="s">
        <v>999</v>
      </c>
      <c r="N8073">
        <v>8.9</v>
      </c>
      <c r="P8073" cm="1">
        <f t="array" ref="P8073">IF(Q8073&gt;0,INDEX(Q8073:Q20207,MATCH(TRUE,INDEX(Q8073:Q20207="",,),0)-1),"")</f>
        <v>4</v>
      </c>
      <c r="Q8073">
        <f t="shared" si="184"/>
        <v>4</v>
      </c>
      <c r="R8073">
        <f>IF(P8073="","",0)</f>
        <v>0</v>
      </c>
    </row>
    <row r="8074" spans="1:18" x14ac:dyDescent="0.3">
      <c r="A8074" t="s">
        <v>1057</v>
      </c>
      <c r="B8074" s="1">
        <v>38873</v>
      </c>
      <c r="C8074" t="s">
        <v>674</v>
      </c>
      <c r="D8074" t="s">
        <v>1101</v>
      </c>
      <c r="E8074" t="s">
        <v>1102</v>
      </c>
      <c r="G8074" s="6" t="s">
        <v>88</v>
      </c>
      <c r="H8074" t="s">
        <v>200</v>
      </c>
      <c r="I8074" t="s">
        <v>21</v>
      </c>
      <c r="J8074" t="s">
        <v>73</v>
      </c>
      <c r="K8074">
        <v>15.2</v>
      </c>
      <c r="L8074">
        <v>14.7</v>
      </c>
      <c r="M8074" t="s">
        <v>999</v>
      </c>
      <c r="N8074">
        <v>14.7</v>
      </c>
      <c r="P8074" cm="1">
        <f t="array" ref="P8074">IF(Q8074&gt;0,INDEX(Q8074:Q20208,MATCH(TRUE,INDEX(Q8074:Q20208="",,),0)-1),"")</f>
        <v>4</v>
      </c>
      <c r="Q8074">
        <f t="shared" si="184"/>
        <v>4</v>
      </c>
      <c r="R8074">
        <f>IF(P8074="","",0)</f>
        <v>0</v>
      </c>
    </row>
    <row r="8075" spans="1:18" x14ac:dyDescent="0.3">
      <c r="P8075" t="str" cm="1">
        <f t="array" ref="P8075">IF(Q8075&gt;0,INDEX(Q8075:Q20209,MATCH(TRUE,INDEX(Q8075:Q20209="",,),0)-1),"")</f>
        <v/>
      </c>
      <c r="R8075" t="str">
        <f>IF(P8075="","",0)</f>
        <v/>
      </c>
    </row>
    <row r="8076" spans="1:18" x14ac:dyDescent="0.3">
      <c r="A8076" t="s">
        <v>1057</v>
      </c>
      <c r="B8076" s="1">
        <v>38873</v>
      </c>
      <c r="C8076" t="s">
        <v>674</v>
      </c>
      <c r="D8076" t="s">
        <v>1103</v>
      </c>
      <c r="E8076" t="s">
        <v>1104</v>
      </c>
      <c r="G8076" t="s">
        <v>19</v>
      </c>
      <c r="H8076" t="s">
        <v>92</v>
      </c>
      <c r="I8076" t="s">
        <v>45</v>
      </c>
      <c r="J8076" t="s">
        <v>93</v>
      </c>
      <c r="K8076">
        <v>75.900000000000006</v>
      </c>
      <c r="L8076">
        <v>431</v>
      </c>
      <c r="M8076" t="s">
        <v>657</v>
      </c>
      <c r="N8076">
        <v>726</v>
      </c>
      <c r="O8076" t="s">
        <v>24</v>
      </c>
      <c r="P8076" cm="1">
        <f t="array" ref="P8076">IF(Q8076&gt;0,INDEX(Q8076:Q20210,MATCH(TRUE,INDEX(Q8076:Q20210="",,),0)-1),"")</f>
        <v>1</v>
      </c>
      <c r="Q8076">
        <v>1</v>
      </c>
      <c r="R8076">
        <f>IF(P8076="","",0)</f>
        <v>0</v>
      </c>
    </row>
    <row r="8077" spans="1:18" x14ac:dyDescent="0.3">
      <c r="A8077" t="s">
        <v>1057</v>
      </c>
      <c r="B8077" s="1">
        <v>38873</v>
      </c>
      <c r="C8077" t="s">
        <v>674</v>
      </c>
      <c r="D8077" t="s">
        <v>1103</v>
      </c>
      <c r="E8077" t="s">
        <v>1104</v>
      </c>
      <c r="G8077" t="s">
        <v>19</v>
      </c>
      <c r="H8077" t="s">
        <v>36</v>
      </c>
      <c r="I8077" t="s">
        <v>45</v>
      </c>
      <c r="J8077" t="s">
        <v>93</v>
      </c>
      <c r="K8077">
        <v>150.69999999999999</v>
      </c>
      <c r="L8077">
        <v>89.85</v>
      </c>
      <c r="M8077" t="s">
        <v>657</v>
      </c>
      <c r="N8077">
        <v>89.85</v>
      </c>
      <c r="O8077" t="s">
        <v>24</v>
      </c>
      <c r="P8077" cm="1">
        <f t="array" ref="P8077">IF(Q8077&gt;0,INDEX(Q8077:Q20211,MATCH(TRUE,INDEX(Q8077:Q20211="",,),0)-1),"")</f>
        <v>1</v>
      </c>
      <c r="Q8077">
        <v>1</v>
      </c>
      <c r="R8077">
        <f>IF(P8077="","",0)</f>
        <v>0</v>
      </c>
    </row>
    <row r="8078" spans="1:18" x14ac:dyDescent="0.3">
      <c r="A8078" t="s">
        <v>1057</v>
      </c>
      <c r="B8078" s="1">
        <v>38873</v>
      </c>
      <c r="C8078" t="s">
        <v>674</v>
      </c>
      <c r="D8078" t="s">
        <v>1103</v>
      </c>
      <c r="E8078" t="s">
        <v>1104</v>
      </c>
      <c r="G8078" t="s">
        <v>19</v>
      </c>
      <c r="H8078" t="s">
        <v>36</v>
      </c>
      <c r="I8078" t="s">
        <v>21</v>
      </c>
      <c r="J8078" t="s">
        <v>73</v>
      </c>
      <c r="K8078">
        <v>778.4</v>
      </c>
      <c r="L8078">
        <v>21.3</v>
      </c>
      <c r="M8078" t="s">
        <v>657</v>
      </c>
      <c r="N8078">
        <v>21.3</v>
      </c>
      <c r="O8078" t="s">
        <v>24</v>
      </c>
      <c r="P8078" cm="1">
        <f t="array" ref="P8078">IF(Q8078&gt;0,INDEX(Q8078:Q20212,MATCH(TRUE,INDEX(Q8078:Q20212="",,),0)-1),"")</f>
        <v>1</v>
      </c>
      <c r="Q8078">
        <v>1</v>
      </c>
      <c r="R8078">
        <f>IF(P8078="","",0)</f>
        <v>0</v>
      </c>
    </row>
    <row r="8079" spans="1:18" x14ac:dyDescent="0.3">
      <c r="A8079" t="s">
        <v>1057</v>
      </c>
      <c r="B8079" s="1">
        <v>38873</v>
      </c>
      <c r="C8079" t="s">
        <v>674</v>
      </c>
      <c r="D8079" t="s">
        <v>1103</v>
      </c>
      <c r="E8079" t="s">
        <v>1104</v>
      </c>
      <c r="G8079" s="6" t="s">
        <v>88</v>
      </c>
      <c r="H8079" t="s">
        <v>102</v>
      </c>
      <c r="I8079" t="s">
        <v>45</v>
      </c>
      <c r="J8079" t="s">
        <v>93</v>
      </c>
      <c r="K8079">
        <v>7.7</v>
      </c>
      <c r="L8079">
        <v>631</v>
      </c>
      <c r="M8079" t="s">
        <v>657</v>
      </c>
      <c r="N8079">
        <v>631</v>
      </c>
      <c r="O8079" t="s">
        <v>24</v>
      </c>
      <c r="P8079" cm="1">
        <f t="array" ref="P8079">IF(Q8079&gt;0,INDEX(Q8079:Q20213,MATCH(TRUE,INDEX(Q8079:Q20213="",,),0)-1),"")</f>
        <v>1</v>
      </c>
      <c r="Q8079">
        <v>1</v>
      </c>
      <c r="R8079">
        <f>IF(P8079="","",0)</f>
        <v>0</v>
      </c>
    </row>
    <row r="8080" spans="1:18" x14ac:dyDescent="0.3">
      <c r="A8080" t="s">
        <v>1057</v>
      </c>
      <c r="B8080" s="1">
        <v>38873</v>
      </c>
      <c r="C8080" t="s">
        <v>674</v>
      </c>
      <c r="D8080" t="s">
        <v>1103</v>
      </c>
      <c r="E8080" t="s">
        <v>1104</v>
      </c>
      <c r="G8080" s="6" t="s">
        <v>88</v>
      </c>
      <c r="H8080" t="s">
        <v>85</v>
      </c>
      <c r="I8080" t="s">
        <v>45</v>
      </c>
      <c r="J8080" t="s">
        <v>93</v>
      </c>
      <c r="K8080">
        <v>6.2</v>
      </c>
      <c r="L8080">
        <v>146</v>
      </c>
      <c r="M8080" t="s">
        <v>657</v>
      </c>
      <c r="N8080">
        <v>146</v>
      </c>
      <c r="O8080" t="s">
        <v>24</v>
      </c>
      <c r="P8080" cm="1">
        <f t="array" ref="P8080">IF(Q8080&gt;0,INDEX(Q8080:Q20214,MATCH(TRUE,INDEX(Q8080:Q20214="",,),0)-1),"")</f>
        <v>1</v>
      </c>
      <c r="Q8080">
        <v>1</v>
      </c>
      <c r="R8080">
        <f>IF(P8080="","",0)</f>
        <v>0</v>
      </c>
    </row>
    <row r="8081" spans="1:18" x14ac:dyDescent="0.3">
      <c r="A8081" t="s">
        <v>1057</v>
      </c>
      <c r="B8081" s="1">
        <v>38873</v>
      </c>
      <c r="C8081" t="s">
        <v>674</v>
      </c>
      <c r="D8081" t="s">
        <v>1103</v>
      </c>
      <c r="E8081" t="s">
        <v>1104</v>
      </c>
      <c r="G8081" s="6" t="s">
        <v>88</v>
      </c>
      <c r="H8081" t="s">
        <v>100</v>
      </c>
      <c r="I8081" t="s">
        <v>45</v>
      </c>
      <c r="J8081" t="s">
        <v>93</v>
      </c>
      <c r="K8081">
        <v>25.3</v>
      </c>
      <c r="L8081">
        <v>83</v>
      </c>
      <c r="M8081" t="s">
        <v>657</v>
      </c>
      <c r="N8081">
        <v>83</v>
      </c>
      <c r="O8081" t="s">
        <v>24</v>
      </c>
      <c r="P8081" cm="1">
        <f t="array" ref="P8081">IF(Q8081&gt;0,INDEX(Q8081:Q20215,MATCH(TRUE,INDEX(Q8081:Q20215="",,),0)-1),"")</f>
        <v>1</v>
      </c>
      <c r="Q8081">
        <v>1</v>
      </c>
      <c r="R8081">
        <f>IF(P8081="","",0)</f>
        <v>0</v>
      </c>
    </row>
    <row r="8082" spans="1:18" x14ac:dyDescent="0.3">
      <c r="A8082" t="s">
        <v>1057</v>
      </c>
      <c r="B8082" s="1">
        <v>38873</v>
      </c>
      <c r="C8082" t="s">
        <v>674</v>
      </c>
      <c r="D8082" t="s">
        <v>1103</v>
      </c>
      <c r="E8082" t="s">
        <v>1104</v>
      </c>
      <c r="G8082" s="6" t="s">
        <v>88</v>
      </c>
      <c r="H8082" t="s">
        <v>102</v>
      </c>
      <c r="I8082" t="s">
        <v>21</v>
      </c>
      <c r="J8082" t="s">
        <v>73</v>
      </c>
      <c r="K8082">
        <v>791.3</v>
      </c>
      <c r="L8082">
        <v>6.75</v>
      </c>
      <c r="M8082" t="s">
        <v>657</v>
      </c>
      <c r="N8082">
        <v>6.75</v>
      </c>
      <c r="O8082" t="s">
        <v>24</v>
      </c>
      <c r="P8082" cm="1">
        <f t="array" ref="P8082">IF(Q8082&gt;0,INDEX(Q8082:Q20216,MATCH(TRUE,INDEX(Q8082:Q20216="",,),0)-1),"")</f>
        <v>1</v>
      </c>
      <c r="Q8082">
        <v>1</v>
      </c>
      <c r="R8082">
        <f>IF(P8082="","",0)</f>
        <v>0</v>
      </c>
    </row>
    <row r="8083" spans="1:18" x14ac:dyDescent="0.3">
      <c r="A8083" t="s">
        <v>1057</v>
      </c>
      <c r="B8083" s="1">
        <v>38873</v>
      </c>
      <c r="C8083" t="s">
        <v>674</v>
      </c>
      <c r="D8083" t="s">
        <v>1103</v>
      </c>
      <c r="E8083" t="s">
        <v>1104</v>
      </c>
      <c r="G8083" s="6" t="s">
        <v>88</v>
      </c>
      <c r="H8083" t="s">
        <v>85</v>
      </c>
      <c r="I8083" t="s">
        <v>21</v>
      </c>
      <c r="J8083" t="s">
        <v>73</v>
      </c>
      <c r="K8083">
        <v>289.60000000000002</v>
      </c>
      <c r="L8083">
        <v>13.3</v>
      </c>
      <c r="M8083" t="s">
        <v>657</v>
      </c>
      <c r="N8083">
        <v>13.3</v>
      </c>
      <c r="O8083" t="s">
        <v>24</v>
      </c>
      <c r="P8083" cm="1">
        <f t="array" ref="P8083">IF(Q8083&gt;0,INDEX(Q8083:Q20217,MATCH(TRUE,INDEX(Q8083:Q20217="",,),0)-1),"")</f>
        <v>1</v>
      </c>
      <c r="Q8083">
        <v>1</v>
      </c>
      <c r="R8083">
        <f>IF(P8083="","",0)</f>
        <v>0</v>
      </c>
    </row>
    <row r="8084" spans="1:18" x14ac:dyDescent="0.3">
      <c r="A8084" t="s">
        <v>1057</v>
      </c>
      <c r="B8084" s="1">
        <v>38873</v>
      </c>
      <c r="C8084" t="s">
        <v>674</v>
      </c>
      <c r="D8084" t="s">
        <v>1103</v>
      </c>
      <c r="E8084" t="s">
        <v>1104</v>
      </c>
      <c r="G8084" s="6" t="s">
        <v>88</v>
      </c>
      <c r="H8084" t="s">
        <v>232</v>
      </c>
      <c r="I8084" t="s">
        <v>21</v>
      </c>
      <c r="J8084" t="s">
        <v>73</v>
      </c>
      <c r="K8084">
        <v>339.1</v>
      </c>
      <c r="L8084">
        <v>4.25</v>
      </c>
      <c r="M8084" t="s">
        <v>657</v>
      </c>
      <c r="N8084">
        <v>4.25</v>
      </c>
      <c r="O8084" t="s">
        <v>24</v>
      </c>
      <c r="P8084" cm="1">
        <f t="array" ref="P8084">IF(Q8084&gt;0,INDEX(Q8084:Q20218,MATCH(TRUE,INDEX(Q8084:Q20218="",,),0)-1),"")</f>
        <v>1</v>
      </c>
      <c r="Q8084">
        <v>1</v>
      </c>
      <c r="R8084">
        <f>IF(P8084="","",0)</f>
        <v>0</v>
      </c>
    </row>
    <row r="8085" spans="1:18" x14ac:dyDescent="0.3">
      <c r="A8085" t="s">
        <v>1057</v>
      </c>
      <c r="B8085" s="1">
        <v>38873</v>
      </c>
      <c r="C8085" t="s">
        <v>674</v>
      </c>
      <c r="D8085" t="s">
        <v>1103</v>
      </c>
      <c r="E8085" t="s">
        <v>1104</v>
      </c>
      <c r="G8085" s="6" t="s">
        <v>88</v>
      </c>
      <c r="H8085" t="s">
        <v>92</v>
      </c>
      <c r="I8085" t="s">
        <v>21</v>
      </c>
      <c r="J8085" t="s">
        <v>73</v>
      </c>
      <c r="K8085">
        <v>92.2</v>
      </c>
      <c r="L8085">
        <v>15.7</v>
      </c>
      <c r="M8085" t="s">
        <v>657</v>
      </c>
      <c r="N8085">
        <v>15.7</v>
      </c>
      <c r="O8085" t="s">
        <v>24</v>
      </c>
      <c r="P8085" cm="1">
        <f t="array" ref="P8085">IF(Q8085&gt;0,INDEX(Q8085:Q20219,MATCH(TRUE,INDEX(Q8085:Q20219="",,),0)-1),"")</f>
        <v>1</v>
      </c>
      <c r="Q8085">
        <v>1</v>
      </c>
      <c r="R8085">
        <f>IF(P8085="","",0)</f>
        <v>0</v>
      </c>
    </row>
    <row r="8086" spans="1:18" x14ac:dyDescent="0.3">
      <c r="A8086" t="s">
        <v>1057</v>
      </c>
      <c r="B8086" s="1">
        <v>38873</v>
      </c>
      <c r="C8086" t="s">
        <v>674</v>
      </c>
      <c r="D8086" t="s">
        <v>1103</v>
      </c>
      <c r="E8086" t="s">
        <v>1104</v>
      </c>
      <c r="G8086" s="6" t="s">
        <v>88</v>
      </c>
      <c r="H8086" t="s">
        <v>72</v>
      </c>
      <c r="I8086" t="s">
        <v>21</v>
      </c>
      <c r="J8086" t="s">
        <v>73</v>
      </c>
      <c r="K8086">
        <v>342</v>
      </c>
      <c r="L8086">
        <v>9.5</v>
      </c>
      <c r="M8086" t="s">
        <v>657</v>
      </c>
      <c r="N8086">
        <v>9.5</v>
      </c>
      <c r="O8086" t="s">
        <v>24</v>
      </c>
      <c r="P8086" cm="1">
        <f t="array" ref="P8086">IF(Q8086&gt;0,INDEX(Q8086:Q20220,MATCH(TRUE,INDEX(Q8086:Q20220="",,),0)-1),"")</f>
        <v>1</v>
      </c>
      <c r="Q8086">
        <v>1</v>
      </c>
      <c r="R8086">
        <f>IF(P8086="","",0)</f>
        <v>0</v>
      </c>
    </row>
    <row r="8087" spans="1:18" x14ac:dyDescent="0.3">
      <c r="P8087" t="str" cm="1">
        <f t="array" ref="P8087">IF(Q8087&gt;0,INDEX(Q8087:Q20221,MATCH(TRUE,INDEX(Q8087:Q20221="",,),0)-1),"")</f>
        <v/>
      </c>
      <c r="R8087" t="str">
        <f>IF(P8087="","",0)</f>
        <v/>
      </c>
    </row>
    <row r="8088" spans="1:18" x14ac:dyDescent="0.3">
      <c r="A8088" t="s">
        <v>1057</v>
      </c>
      <c r="B8088" s="1">
        <v>38873</v>
      </c>
      <c r="C8088" t="s">
        <v>674</v>
      </c>
      <c r="D8088" t="s">
        <v>1105</v>
      </c>
      <c r="E8088" t="s">
        <v>1106</v>
      </c>
      <c r="G8088" t="s">
        <v>19</v>
      </c>
      <c r="H8088" t="s">
        <v>41</v>
      </c>
      <c r="I8088" t="s">
        <v>45</v>
      </c>
      <c r="J8088" t="s">
        <v>93</v>
      </c>
      <c r="K8088">
        <v>155.9</v>
      </c>
      <c r="L8088">
        <v>163</v>
      </c>
      <c r="M8088" t="s">
        <v>590</v>
      </c>
      <c r="N8088">
        <v>165</v>
      </c>
      <c r="O8088" t="s">
        <v>24</v>
      </c>
      <c r="P8088" cm="1">
        <f t="array" ref="P8088">IF(Q8088&gt;0,INDEX(Q8088:Q20222,MATCH(TRUE,INDEX(Q8088:Q20222="",,),0)-1),"")</f>
        <v>3</v>
      </c>
      <c r="Q8088">
        <f>INT((ROW()-8088)/9)+1</f>
        <v>1</v>
      </c>
      <c r="R8088">
        <f>IF(P8088="","",0)</f>
        <v>0</v>
      </c>
    </row>
    <row r="8089" spans="1:18" x14ac:dyDescent="0.3">
      <c r="A8089" t="s">
        <v>1057</v>
      </c>
      <c r="B8089" s="1">
        <v>38873</v>
      </c>
      <c r="C8089" t="s">
        <v>674</v>
      </c>
      <c r="D8089" t="s">
        <v>1105</v>
      </c>
      <c r="E8089" t="s">
        <v>1106</v>
      </c>
      <c r="G8089" t="s">
        <v>19</v>
      </c>
      <c r="H8089" t="s">
        <v>41</v>
      </c>
      <c r="I8089" t="s">
        <v>21</v>
      </c>
      <c r="J8089" t="s">
        <v>73</v>
      </c>
      <c r="K8089">
        <v>855.3</v>
      </c>
      <c r="L8089">
        <v>67.099999999999994</v>
      </c>
      <c r="M8089" t="s">
        <v>590</v>
      </c>
      <c r="N8089">
        <v>83.49</v>
      </c>
      <c r="O8089" t="s">
        <v>24</v>
      </c>
      <c r="P8089" cm="1">
        <f t="array" ref="P8089">IF(Q8089&gt;0,INDEX(Q8089:Q20223,MATCH(TRUE,INDEX(Q8089:Q20223="",,),0)-1),"")</f>
        <v>3</v>
      </c>
      <c r="Q8089">
        <f t="shared" ref="Q8089:Q8114" si="185">INT((ROW()-8088)/9)+1</f>
        <v>1</v>
      </c>
      <c r="R8089">
        <f>IF(P8089="","",0)</f>
        <v>0</v>
      </c>
    </row>
    <row r="8090" spans="1:18" x14ac:dyDescent="0.3">
      <c r="A8090" t="s">
        <v>1057</v>
      </c>
      <c r="B8090" s="1">
        <v>38873</v>
      </c>
      <c r="C8090" t="s">
        <v>674</v>
      </c>
      <c r="D8090" t="s">
        <v>1105</v>
      </c>
      <c r="E8090" t="s">
        <v>1106</v>
      </c>
      <c r="G8090" s="6" t="s">
        <v>88</v>
      </c>
      <c r="H8090" t="s">
        <v>92</v>
      </c>
      <c r="I8090" t="s">
        <v>45</v>
      </c>
      <c r="J8090" t="s">
        <v>93</v>
      </c>
      <c r="K8090">
        <v>1.5</v>
      </c>
      <c r="L8090">
        <v>436</v>
      </c>
      <c r="M8090" t="s">
        <v>590</v>
      </c>
      <c r="N8090">
        <v>436</v>
      </c>
      <c r="O8090" t="s">
        <v>24</v>
      </c>
      <c r="P8090" cm="1">
        <f t="array" ref="P8090">IF(Q8090&gt;0,INDEX(Q8090:Q20224,MATCH(TRUE,INDEX(Q8090:Q20224="",,),0)-1),"")</f>
        <v>3</v>
      </c>
      <c r="Q8090">
        <f t="shared" si="185"/>
        <v>1</v>
      </c>
      <c r="R8090">
        <f>IF(P8090="","",0)</f>
        <v>0</v>
      </c>
    </row>
    <row r="8091" spans="1:18" x14ac:dyDescent="0.3">
      <c r="A8091" t="s">
        <v>1057</v>
      </c>
      <c r="B8091" s="1">
        <v>38873</v>
      </c>
      <c r="C8091" t="s">
        <v>674</v>
      </c>
      <c r="D8091" t="s">
        <v>1105</v>
      </c>
      <c r="E8091" t="s">
        <v>1106</v>
      </c>
      <c r="G8091" s="6" t="s">
        <v>88</v>
      </c>
      <c r="H8091" t="s">
        <v>36</v>
      </c>
      <c r="I8091" t="s">
        <v>45</v>
      </c>
      <c r="J8091" t="s">
        <v>93</v>
      </c>
      <c r="K8091">
        <v>2.1</v>
      </c>
      <c r="L8091">
        <v>98</v>
      </c>
      <c r="M8091" t="s">
        <v>590</v>
      </c>
      <c r="N8091">
        <v>98</v>
      </c>
      <c r="O8091" t="s">
        <v>24</v>
      </c>
      <c r="P8091" cm="1">
        <f t="array" ref="P8091">IF(Q8091&gt;0,INDEX(Q8091:Q20225,MATCH(TRUE,INDEX(Q8091:Q20225="",,),0)-1),"")</f>
        <v>3</v>
      </c>
      <c r="Q8091">
        <f t="shared" si="185"/>
        <v>1</v>
      </c>
      <c r="R8091">
        <f>IF(P8091="","",0)</f>
        <v>0</v>
      </c>
    </row>
    <row r="8092" spans="1:18" x14ac:dyDescent="0.3">
      <c r="A8092" t="s">
        <v>1057</v>
      </c>
      <c r="B8092" s="1">
        <v>38873</v>
      </c>
      <c r="C8092" t="s">
        <v>674</v>
      </c>
      <c r="D8092" t="s">
        <v>1105</v>
      </c>
      <c r="E8092" t="s">
        <v>1106</v>
      </c>
      <c r="G8092" s="6" t="s">
        <v>88</v>
      </c>
      <c r="H8092" t="s">
        <v>67</v>
      </c>
      <c r="I8092" t="s">
        <v>45</v>
      </c>
      <c r="J8092" t="s">
        <v>93</v>
      </c>
      <c r="K8092">
        <v>7.4</v>
      </c>
      <c r="L8092">
        <v>102</v>
      </c>
      <c r="M8092" t="s">
        <v>590</v>
      </c>
      <c r="N8092">
        <v>102</v>
      </c>
      <c r="O8092" t="s">
        <v>24</v>
      </c>
      <c r="P8092" cm="1">
        <f t="array" ref="P8092">IF(Q8092&gt;0,INDEX(Q8092:Q20226,MATCH(TRUE,INDEX(Q8092:Q20226="",,),0)-1),"")</f>
        <v>3</v>
      </c>
      <c r="Q8092">
        <f t="shared" si="185"/>
        <v>1</v>
      </c>
      <c r="R8092">
        <f>IF(P8092="","",0)</f>
        <v>0</v>
      </c>
    </row>
    <row r="8093" spans="1:18" x14ac:dyDescent="0.3">
      <c r="A8093" t="s">
        <v>1057</v>
      </c>
      <c r="B8093" s="1">
        <v>38873</v>
      </c>
      <c r="C8093" t="s">
        <v>674</v>
      </c>
      <c r="D8093" t="s">
        <v>1105</v>
      </c>
      <c r="E8093" t="s">
        <v>1106</v>
      </c>
      <c r="G8093" s="6" t="s">
        <v>88</v>
      </c>
      <c r="H8093" t="s">
        <v>36</v>
      </c>
      <c r="I8093" t="s">
        <v>21</v>
      </c>
      <c r="J8093" t="s">
        <v>73</v>
      </c>
      <c r="K8093">
        <v>56.5</v>
      </c>
      <c r="L8093">
        <v>23.4</v>
      </c>
      <c r="M8093" t="s">
        <v>590</v>
      </c>
      <c r="N8093">
        <v>23.4</v>
      </c>
      <c r="O8093" t="s">
        <v>24</v>
      </c>
      <c r="P8093" cm="1">
        <f t="array" ref="P8093">IF(Q8093&gt;0,INDEX(Q8093:Q20227,MATCH(TRUE,INDEX(Q8093:Q20227="",,),0)-1),"")</f>
        <v>3</v>
      </c>
      <c r="Q8093">
        <f t="shared" si="185"/>
        <v>1</v>
      </c>
      <c r="R8093">
        <f>IF(P8093="","",0)</f>
        <v>0</v>
      </c>
    </row>
    <row r="8094" spans="1:18" x14ac:dyDescent="0.3">
      <c r="A8094" t="s">
        <v>1057</v>
      </c>
      <c r="B8094" s="1">
        <v>38873</v>
      </c>
      <c r="C8094" t="s">
        <v>674</v>
      </c>
      <c r="D8094" t="s">
        <v>1105</v>
      </c>
      <c r="E8094" t="s">
        <v>1106</v>
      </c>
      <c r="G8094" s="6" t="s">
        <v>88</v>
      </c>
      <c r="H8094" t="s">
        <v>67</v>
      </c>
      <c r="I8094" t="s">
        <v>21</v>
      </c>
      <c r="J8094" t="s">
        <v>73</v>
      </c>
      <c r="K8094">
        <v>14.7</v>
      </c>
      <c r="L8094">
        <v>17</v>
      </c>
      <c r="M8094" t="s">
        <v>590</v>
      </c>
      <c r="N8094">
        <v>17</v>
      </c>
      <c r="O8094" t="s">
        <v>24</v>
      </c>
      <c r="P8094" cm="1">
        <f t="array" ref="P8094">IF(Q8094&gt;0,INDEX(Q8094:Q20228,MATCH(TRUE,INDEX(Q8094:Q20228="",,),0)-1),"")</f>
        <v>3</v>
      </c>
      <c r="Q8094">
        <f t="shared" si="185"/>
        <v>1</v>
      </c>
      <c r="R8094">
        <f>IF(P8094="","",0)</f>
        <v>0</v>
      </c>
    </row>
    <row r="8095" spans="1:18" x14ac:dyDescent="0.3">
      <c r="A8095" t="s">
        <v>1057</v>
      </c>
      <c r="B8095" s="1">
        <v>38873</v>
      </c>
      <c r="C8095" t="s">
        <v>674</v>
      </c>
      <c r="D8095" t="s">
        <v>1105</v>
      </c>
      <c r="E8095" t="s">
        <v>1106</v>
      </c>
      <c r="G8095" s="6" t="s">
        <v>88</v>
      </c>
      <c r="H8095" t="s">
        <v>95</v>
      </c>
      <c r="I8095" t="s">
        <v>21</v>
      </c>
      <c r="J8095" t="s">
        <v>73</v>
      </c>
      <c r="K8095">
        <v>234.5</v>
      </c>
      <c r="L8095">
        <v>25.65</v>
      </c>
      <c r="M8095" t="s">
        <v>590</v>
      </c>
      <c r="N8095">
        <v>25.65</v>
      </c>
      <c r="O8095" t="s">
        <v>24</v>
      </c>
      <c r="P8095" cm="1">
        <f t="array" ref="P8095">IF(Q8095&gt;0,INDEX(Q8095:Q20229,MATCH(TRUE,INDEX(Q8095:Q20229="",,),0)-1),"")</f>
        <v>3</v>
      </c>
      <c r="Q8095">
        <f t="shared" si="185"/>
        <v>1</v>
      </c>
      <c r="R8095">
        <f>IF(P8095="","",0)</f>
        <v>0</v>
      </c>
    </row>
    <row r="8096" spans="1:18" x14ac:dyDescent="0.3">
      <c r="A8096" t="s">
        <v>1057</v>
      </c>
      <c r="B8096" s="1">
        <v>38873</v>
      </c>
      <c r="C8096" t="s">
        <v>674</v>
      </c>
      <c r="D8096" t="s">
        <v>1105</v>
      </c>
      <c r="E8096" t="s">
        <v>1106</v>
      </c>
      <c r="G8096" s="6" t="s">
        <v>88</v>
      </c>
      <c r="H8096" t="s">
        <v>72</v>
      </c>
      <c r="I8096" t="s">
        <v>21</v>
      </c>
      <c r="J8096" t="s">
        <v>73</v>
      </c>
      <c r="K8096">
        <v>31.2</v>
      </c>
      <c r="L8096">
        <v>12.1</v>
      </c>
      <c r="M8096" t="s">
        <v>590</v>
      </c>
      <c r="N8096">
        <v>12.1</v>
      </c>
      <c r="O8096" t="s">
        <v>24</v>
      </c>
      <c r="P8096" cm="1">
        <f t="array" ref="P8096">IF(Q8096&gt;0,INDEX(Q8096:Q20230,MATCH(TRUE,INDEX(Q8096:Q20230="",,),0)-1),"")</f>
        <v>3</v>
      </c>
      <c r="Q8096">
        <f t="shared" si="185"/>
        <v>1</v>
      </c>
      <c r="R8096">
        <f>IF(P8096="","",0)</f>
        <v>0</v>
      </c>
    </row>
    <row r="8097" spans="1:18" x14ac:dyDescent="0.3">
      <c r="A8097" t="s">
        <v>1057</v>
      </c>
      <c r="B8097" s="1">
        <v>38873</v>
      </c>
      <c r="C8097" t="s">
        <v>674</v>
      </c>
      <c r="D8097" t="s">
        <v>1105</v>
      </c>
      <c r="E8097" t="s">
        <v>1106</v>
      </c>
      <c r="G8097" t="s">
        <v>19</v>
      </c>
      <c r="H8097" t="s">
        <v>41</v>
      </c>
      <c r="I8097" t="s">
        <v>45</v>
      </c>
      <c r="J8097" t="s">
        <v>93</v>
      </c>
      <c r="K8097">
        <v>155.9</v>
      </c>
      <c r="L8097">
        <v>163</v>
      </c>
      <c r="M8097" t="s">
        <v>108</v>
      </c>
      <c r="N8097">
        <v>230</v>
      </c>
      <c r="P8097" cm="1">
        <f t="array" ref="P8097">IF(Q8097&gt;0,INDEX(Q8097:Q20231,MATCH(TRUE,INDEX(Q8097:Q20231="",,),0)-1),"")</f>
        <v>3</v>
      </c>
      <c r="Q8097">
        <f t="shared" si="185"/>
        <v>2</v>
      </c>
      <c r="R8097">
        <f>IF(P8097="","",0)</f>
        <v>0</v>
      </c>
    </row>
    <row r="8098" spans="1:18" x14ac:dyDescent="0.3">
      <c r="A8098" t="s">
        <v>1057</v>
      </c>
      <c r="B8098" s="1">
        <v>38873</v>
      </c>
      <c r="C8098" t="s">
        <v>674</v>
      </c>
      <c r="D8098" t="s">
        <v>1105</v>
      </c>
      <c r="E8098" t="s">
        <v>1106</v>
      </c>
      <c r="G8098" t="s">
        <v>19</v>
      </c>
      <c r="H8098" t="s">
        <v>41</v>
      </c>
      <c r="I8098" t="s">
        <v>21</v>
      </c>
      <c r="J8098" t="s">
        <v>73</v>
      </c>
      <c r="K8098">
        <v>855.3</v>
      </c>
      <c r="L8098">
        <v>67.099999999999994</v>
      </c>
      <c r="M8098" t="s">
        <v>108</v>
      </c>
      <c r="N8098">
        <v>70.91</v>
      </c>
      <c r="P8098" cm="1">
        <f t="array" ref="P8098">IF(Q8098&gt;0,INDEX(Q8098:Q20232,MATCH(TRUE,INDEX(Q8098:Q20232="",,),0)-1),"")</f>
        <v>3</v>
      </c>
      <c r="Q8098">
        <f t="shared" si="185"/>
        <v>2</v>
      </c>
      <c r="R8098">
        <f>IF(P8098="","",0)</f>
        <v>0</v>
      </c>
    </row>
    <row r="8099" spans="1:18" x14ac:dyDescent="0.3">
      <c r="A8099" t="s">
        <v>1057</v>
      </c>
      <c r="B8099" s="1">
        <v>38873</v>
      </c>
      <c r="C8099" t="s">
        <v>674</v>
      </c>
      <c r="D8099" t="s">
        <v>1105</v>
      </c>
      <c r="E8099" t="s">
        <v>1106</v>
      </c>
      <c r="G8099" s="6" t="s">
        <v>88</v>
      </c>
      <c r="H8099" t="s">
        <v>92</v>
      </c>
      <c r="I8099" t="s">
        <v>45</v>
      </c>
      <c r="J8099" t="s">
        <v>93</v>
      </c>
      <c r="K8099">
        <v>1.5</v>
      </c>
      <c r="L8099">
        <v>436</v>
      </c>
      <c r="M8099" t="s">
        <v>108</v>
      </c>
      <c r="N8099">
        <v>436</v>
      </c>
      <c r="P8099" cm="1">
        <f t="array" ref="P8099">IF(Q8099&gt;0,INDEX(Q8099:Q20233,MATCH(TRUE,INDEX(Q8099:Q20233="",,),0)-1),"")</f>
        <v>3</v>
      </c>
      <c r="Q8099">
        <f t="shared" si="185"/>
        <v>2</v>
      </c>
      <c r="R8099">
        <f>IF(P8099="","",0)</f>
        <v>0</v>
      </c>
    </row>
    <row r="8100" spans="1:18" x14ac:dyDescent="0.3">
      <c r="A8100" t="s">
        <v>1057</v>
      </c>
      <c r="B8100" s="1">
        <v>38873</v>
      </c>
      <c r="C8100" t="s">
        <v>674</v>
      </c>
      <c r="D8100" t="s">
        <v>1105</v>
      </c>
      <c r="E8100" t="s">
        <v>1106</v>
      </c>
      <c r="G8100" s="6" t="s">
        <v>88</v>
      </c>
      <c r="H8100" t="s">
        <v>36</v>
      </c>
      <c r="I8100" t="s">
        <v>45</v>
      </c>
      <c r="J8100" t="s">
        <v>93</v>
      </c>
      <c r="K8100">
        <v>2.1</v>
      </c>
      <c r="L8100">
        <v>98</v>
      </c>
      <c r="M8100" t="s">
        <v>108</v>
      </c>
      <c r="N8100">
        <v>98</v>
      </c>
      <c r="P8100" cm="1">
        <f t="array" ref="P8100">IF(Q8100&gt;0,INDEX(Q8100:Q20234,MATCH(TRUE,INDEX(Q8100:Q20234="",,),0)-1),"")</f>
        <v>3</v>
      </c>
      <c r="Q8100">
        <f t="shared" si="185"/>
        <v>2</v>
      </c>
      <c r="R8100">
        <f>IF(P8100="","",0)</f>
        <v>0</v>
      </c>
    </row>
    <row r="8101" spans="1:18" x14ac:dyDescent="0.3">
      <c r="A8101" t="s">
        <v>1057</v>
      </c>
      <c r="B8101" s="1">
        <v>38873</v>
      </c>
      <c r="C8101" t="s">
        <v>674</v>
      </c>
      <c r="D8101" t="s">
        <v>1105</v>
      </c>
      <c r="E8101" t="s">
        <v>1106</v>
      </c>
      <c r="G8101" s="6" t="s">
        <v>88</v>
      </c>
      <c r="H8101" t="s">
        <v>67</v>
      </c>
      <c r="I8101" t="s">
        <v>45</v>
      </c>
      <c r="J8101" t="s">
        <v>93</v>
      </c>
      <c r="K8101">
        <v>7.4</v>
      </c>
      <c r="L8101">
        <v>102</v>
      </c>
      <c r="M8101" t="s">
        <v>108</v>
      </c>
      <c r="N8101">
        <v>102</v>
      </c>
      <c r="P8101" cm="1">
        <f t="array" ref="P8101">IF(Q8101&gt;0,INDEX(Q8101:Q20235,MATCH(TRUE,INDEX(Q8101:Q20235="",,),0)-1),"")</f>
        <v>3</v>
      </c>
      <c r="Q8101">
        <f t="shared" si="185"/>
        <v>2</v>
      </c>
      <c r="R8101">
        <f>IF(P8101="","",0)</f>
        <v>0</v>
      </c>
    </row>
    <row r="8102" spans="1:18" x14ac:dyDescent="0.3">
      <c r="A8102" t="s">
        <v>1057</v>
      </c>
      <c r="B8102" s="1">
        <v>38873</v>
      </c>
      <c r="C8102" t="s">
        <v>674</v>
      </c>
      <c r="D8102" t="s">
        <v>1105</v>
      </c>
      <c r="E8102" t="s">
        <v>1106</v>
      </c>
      <c r="G8102" s="6" t="s">
        <v>88</v>
      </c>
      <c r="H8102" t="s">
        <v>36</v>
      </c>
      <c r="I8102" t="s">
        <v>21</v>
      </c>
      <c r="J8102" t="s">
        <v>73</v>
      </c>
      <c r="K8102">
        <v>56.5</v>
      </c>
      <c r="L8102">
        <v>23.4</v>
      </c>
      <c r="M8102" t="s">
        <v>108</v>
      </c>
      <c r="N8102">
        <v>23.4</v>
      </c>
      <c r="P8102" cm="1">
        <f t="array" ref="P8102">IF(Q8102&gt;0,INDEX(Q8102:Q20236,MATCH(TRUE,INDEX(Q8102:Q20236="",,),0)-1),"")</f>
        <v>3</v>
      </c>
      <c r="Q8102">
        <f t="shared" si="185"/>
        <v>2</v>
      </c>
      <c r="R8102">
        <f>IF(P8102="","",0)</f>
        <v>0</v>
      </c>
    </row>
    <row r="8103" spans="1:18" x14ac:dyDescent="0.3">
      <c r="A8103" t="s">
        <v>1057</v>
      </c>
      <c r="B8103" s="1">
        <v>38873</v>
      </c>
      <c r="C8103" t="s">
        <v>674</v>
      </c>
      <c r="D8103" t="s">
        <v>1105</v>
      </c>
      <c r="E8103" t="s">
        <v>1106</v>
      </c>
      <c r="G8103" s="6" t="s">
        <v>88</v>
      </c>
      <c r="H8103" t="s">
        <v>67</v>
      </c>
      <c r="I8103" t="s">
        <v>21</v>
      </c>
      <c r="J8103" t="s">
        <v>73</v>
      </c>
      <c r="K8103">
        <v>14.7</v>
      </c>
      <c r="L8103">
        <v>17</v>
      </c>
      <c r="M8103" t="s">
        <v>108</v>
      </c>
      <c r="N8103">
        <v>17</v>
      </c>
      <c r="P8103" cm="1">
        <f t="array" ref="P8103">IF(Q8103&gt;0,INDEX(Q8103:Q20237,MATCH(TRUE,INDEX(Q8103:Q20237="",,),0)-1),"")</f>
        <v>3</v>
      </c>
      <c r="Q8103">
        <f t="shared" si="185"/>
        <v>2</v>
      </c>
      <c r="R8103">
        <f>IF(P8103="","",0)</f>
        <v>0</v>
      </c>
    </row>
    <row r="8104" spans="1:18" x14ac:dyDescent="0.3">
      <c r="A8104" t="s">
        <v>1057</v>
      </c>
      <c r="B8104" s="1">
        <v>38873</v>
      </c>
      <c r="C8104" t="s">
        <v>674</v>
      </c>
      <c r="D8104" t="s">
        <v>1105</v>
      </c>
      <c r="E8104" t="s">
        <v>1106</v>
      </c>
      <c r="G8104" s="6" t="s">
        <v>88</v>
      </c>
      <c r="H8104" t="s">
        <v>95</v>
      </c>
      <c r="I8104" t="s">
        <v>21</v>
      </c>
      <c r="J8104" t="s">
        <v>73</v>
      </c>
      <c r="K8104">
        <v>234.5</v>
      </c>
      <c r="L8104">
        <v>25.65</v>
      </c>
      <c r="M8104" t="s">
        <v>108</v>
      </c>
      <c r="N8104">
        <v>25.65</v>
      </c>
      <c r="P8104" cm="1">
        <f t="array" ref="P8104">IF(Q8104&gt;0,INDEX(Q8104:Q20238,MATCH(TRUE,INDEX(Q8104:Q20238="",,),0)-1),"")</f>
        <v>3</v>
      </c>
      <c r="Q8104">
        <f t="shared" si="185"/>
        <v>2</v>
      </c>
      <c r="R8104">
        <f>IF(P8104="","",0)</f>
        <v>0</v>
      </c>
    </row>
    <row r="8105" spans="1:18" x14ac:dyDescent="0.3">
      <c r="A8105" t="s">
        <v>1057</v>
      </c>
      <c r="B8105" s="1">
        <v>38873</v>
      </c>
      <c r="C8105" t="s">
        <v>674</v>
      </c>
      <c r="D8105" t="s">
        <v>1105</v>
      </c>
      <c r="E8105" t="s">
        <v>1106</v>
      </c>
      <c r="G8105" s="6" t="s">
        <v>88</v>
      </c>
      <c r="H8105" t="s">
        <v>72</v>
      </c>
      <c r="I8105" t="s">
        <v>21</v>
      </c>
      <c r="J8105" t="s">
        <v>73</v>
      </c>
      <c r="K8105">
        <v>31.2</v>
      </c>
      <c r="L8105">
        <v>12.1</v>
      </c>
      <c r="M8105" t="s">
        <v>108</v>
      </c>
      <c r="N8105">
        <v>12.1</v>
      </c>
      <c r="P8105" cm="1">
        <f t="array" ref="P8105">IF(Q8105&gt;0,INDEX(Q8105:Q20239,MATCH(TRUE,INDEX(Q8105:Q20239="",,),0)-1),"")</f>
        <v>3</v>
      </c>
      <c r="Q8105">
        <f t="shared" si="185"/>
        <v>2</v>
      </c>
      <c r="R8105">
        <f>IF(P8105="","",0)</f>
        <v>0</v>
      </c>
    </row>
    <row r="8106" spans="1:18" x14ac:dyDescent="0.3">
      <c r="A8106" t="s">
        <v>1057</v>
      </c>
      <c r="B8106" s="1">
        <v>38873</v>
      </c>
      <c r="C8106" t="s">
        <v>674</v>
      </c>
      <c r="D8106" t="s">
        <v>1105</v>
      </c>
      <c r="E8106" t="s">
        <v>1106</v>
      </c>
      <c r="G8106" t="s">
        <v>19</v>
      </c>
      <c r="H8106" t="s">
        <v>41</v>
      </c>
      <c r="I8106" t="s">
        <v>45</v>
      </c>
      <c r="J8106" t="s">
        <v>93</v>
      </c>
      <c r="K8106">
        <v>155.9</v>
      </c>
      <c r="L8106">
        <v>163</v>
      </c>
      <c r="M8106" t="s">
        <v>967</v>
      </c>
      <c r="N8106">
        <v>200.01</v>
      </c>
      <c r="P8106" cm="1">
        <f t="array" ref="P8106">IF(Q8106&gt;0,INDEX(Q8106:Q20240,MATCH(TRUE,INDEX(Q8106:Q20240="",,),0)-1),"")</f>
        <v>3</v>
      </c>
      <c r="Q8106">
        <f t="shared" si="185"/>
        <v>3</v>
      </c>
      <c r="R8106">
        <f>IF(P8106="","",0)</f>
        <v>0</v>
      </c>
    </row>
    <row r="8107" spans="1:18" x14ac:dyDescent="0.3">
      <c r="A8107" t="s">
        <v>1057</v>
      </c>
      <c r="B8107" s="1">
        <v>38873</v>
      </c>
      <c r="C8107" t="s">
        <v>674</v>
      </c>
      <c r="D8107" t="s">
        <v>1105</v>
      </c>
      <c r="E8107" t="s">
        <v>1106</v>
      </c>
      <c r="G8107" t="s">
        <v>19</v>
      </c>
      <c r="H8107" t="s">
        <v>41</v>
      </c>
      <c r="I8107" t="s">
        <v>21</v>
      </c>
      <c r="J8107" t="s">
        <v>73</v>
      </c>
      <c r="K8107">
        <v>855.3</v>
      </c>
      <c r="L8107">
        <v>67.099999999999994</v>
      </c>
      <c r="M8107" t="s">
        <v>967</v>
      </c>
      <c r="N8107">
        <v>70.099999999999994</v>
      </c>
      <c r="P8107" cm="1">
        <f t="array" ref="P8107">IF(Q8107&gt;0,INDEX(Q8107:Q20241,MATCH(TRUE,INDEX(Q8107:Q20241="",,),0)-1),"")</f>
        <v>3</v>
      </c>
      <c r="Q8107">
        <f t="shared" si="185"/>
        <v>3</v>
      </c>
      <c r="R8107">
        <f>IF(P8107="","",0)</f>
        <v>0</v>
      </c>
    </row>
    <row r="8108" spans="1:18" x14ac:dyDescent="0.3">
      <c r="A8108" t="s">
        <v>1057</v>
      </c>
      <c r="B8108" s="1">
        <v>38873</v>
      </c>
      <c r="C8108" t="s">
        <v>674</v>
      </c>
      <c r="D8108" t="s">
        <v>1105</v>
      </c>
      <c r="E8108" t="s">
        <v>1106</v>
      </c>
      <c r="G8108" s="6" t="s">
        <v>88</v>
      </c>
      <c r="H8108" t="s">
        <v>92</v>
      </c>
      <c r="I8108" t="s">
        <v>45</v>
      </c>
      <c r="J8108" t="s">
        <v>93</v>
      </c>
      <c r="K8108">
        <v>1.5</v>
      </c>
      <c r="L8108">
        <v>436</v>
      </c>
      <c r="M8108" t="s">
        <v>967</v>
      </c>
      <c r="N8108">
        <v>436</v>
      </c>
      <c r="P8108" cm="1">
        <f t="array" ref="P8108">IF(Q8108&gt;0,INDEX(Q8108:Q20242,MATCH(TRUE,INDEX(Q8108:Q20242="",,),0)-1),"")</f>
        <v>3</v>
      </c>
      <c r="Q8108">
        <f t="shared" si="185"/>
        <v>3</v>
      </c>
      <c r="R8108">
        <f>IF(P8108="","",0)</f>
        <v>0</v>
      </c>
    </row>
    <row r="8109" spans="1:18" x14ac:dyDescent="0.3">
      <c r="A8109" t="s">
        <v>1057</v>
      </c>
      <c r="B8109" s="1">
        <v>38873</v>
      </c>
      <c r="C8109" t="s">
        <v>674</v>
      </c>
      <c r="D8109" t="s">
        <v>1105</v>
      </c>
      <c r="E8109" t="s">
        <v>1106</v>
      </c>
      <c r="G8109" s="6" t="s">
        <v>88</v>
      </c>
      <c r="H8109" t="s">
        <v>36</v>
      </c>
      <c r="I8109" t="s">
        <v>45</v>
      </c>
      <c r="J8109" t="s">
        <v>93</v>
      </c>
      <c r="K8109">
        <v>2.1</v>
      </c>
      <c r="L8109">
        <v>98</v>
      </c>
      <c r="M8109" t="s">
        <v>967</v>
      </c>
      <c r="N8109">
        <v>98</v>
      </c>
      <c r="P8109" cm="1">
        <f t="array" ref="P8109">IF(Q8109&gt;0,INDEX(Q8109:Q20243,MATCH(TRUE,INDEX(Q8109:Q20243="",,),0)-1),"")</f>
        <v>3</v>
      </c>
      <c r="Q8109">
        <f t="shared" si="185"/>
        <v>3</v>
      </c>
      <c r="R8109">
        <f>IF(P8109="","",0)</f>
        <v>0</v>
      </c>
    </row>
    <row r="8110" spans="1:18" x14ac:dyDescent="0.3">
      <c r="A8110" t="s">
        <v>1057</v>
      </c>
      <c r="B8110" s="1">
        <v>38873</v>
      </c>
      <c r="C8110" t="s">
        <v>674</v>
      </c>
      <c r="D8110" t="s">
        <v>1105</v>
      </c>
      <c r="E8110" t="s">
        <v>1106</v>
      </c>
      <c r="G8110" s="6" t="s">
        <v>88</v>
      </c>
      <c r="H8110" t="s">
        <v>67</v>
      </c>
      <c r="I8110" t="s">
        <v>45</v>
      </c>
      <c r="J8110" t="s">
        <v>93</v>
      </c>
      <c r="K8110">
        <v>7.4</v>
      </c>
      <c r="L8110">
        <v>102</v>
      </c>
      <c r="M8110" t="s">
        <v>967</v>
      </c>
      <c r="N8110">
        <v>102</v>
      </c>
      <c r="P8110" cm="1">
        <f t="array" ref="P8110">IF(Q8110&gt;0,INDEX(Q8110:Q20244,MATCH(TRUE,INDEX(Q8110:Q20244="",,),0)-1),"")</f>
        <v>3</v>
      </c>
      <c r="Q8110">
        <f t="shared" si="185"/>
        <v>3</v>
      </c>
      <c r="R8110">
        <f>IF(P8110="","",0)</f>
        <v>0</v>
      </c>
    </row>
    <row r="8111" spans="1:18" x14ac:dyDescent="0.3">
      <c r="A8111" t="s">
        <v>1057</v>
      </c>
      <c r="B8111" s="1">
        <v>38873</v>
      </c>
      <c r="C8111" t="s">
        <v>674</v>
      </c>
      <c r="D8111" t="s">
        <v>1105</v>
      </c>
      <c r="E8111" t="s">
        <v>1106</v>
      </c>
      <c r="G8111" s="6" t="s">
        <v>88</v>
      </c>
      <c r="H8111" t="s">
        <v>36</v>
      </c>
      <c r="I8111" t="s">
        <v>21</v>
      </c>
      <c r="J8111" t="s">
        <v>73</v>
      </c>
      <c r="K8111">
        <v>56.5</v>
      </c>
      <c r="L8111">
        <v>23.4</v>
      </c>
      <c r="M8111" t="s">
        <v>967</v>
      </c>
      <c r="N8111">
        <v>23.4</v>
      </c>
      <c r="P8111" cm="1">
        <f t="array" ref="P8111">IF(Q8111&gt;0,INDEX(Q8111:Q20245,MATCH(TRUE,INDEX(Q8111:Q20245="",,),0)-1),"")</f>
        <v>3</v>
      </c>
      <c r="Q8111">
        <f t="shared" si="185"/>
        <v>3</v>
      </c>
      <c r="R8111">
        <f>IF(P8111="","",0)</f>
        <v>0</v>
      </c>
    </row>
    <row r="8112" spans="1:18" x14ac:dyDescent="0.3">
      <c r="A8112" t="s">
        <v>1057</v>
      </c>
      <c r="B8112" s="1">
        <v>38873</v>
      </c>
      <c r="C8112" t="s">
        <v>674</v>
      </c>
      <c r="D8112" t="s">
        <v>1105</v>
      </c>
      <c r="E8112" t="s">
        <v>1106</v>
      </c>
      <c r="G8112" s="6" t="s">
        <v>88</v>
      </c>
      <c r="H8112" t="s">
        <v>67</v>
      </c>
      <c r="I8112" t="s">
        <v>21</v>
      </c>
      <c r="J8112" t="s">
        <v>73</v>
      </c>
      <c r="K8112">
        <v>14.7</v>
      </c>
      <c r="L8112">
        <v>17</v>
      </c>
      <c r="M8112" t="s">
        <v>967</v>
      </c>
      <c r="N8112">
        <v>17</v>
      </c>
      <c r="P8112" cm="1">
        <f t="array" ref="P8112">IF(Q8112&gt;0,INDEX(Q8112:Q20246,MATCH(TRUE,INDEX(Q8112:Q20246="",,),0)-1),"")</f>
        <v>3</v>
      </c>
      <c r="Q8112">
        <f t="shared" si="185"/>
        <v>3</v>
      </c>
      <c r="R8112">
        <f>IF(P8112="","",0)</f>
        <v>0</v>
      </c>
    </row>
    <row r="8113" spans="1:18" x14ac:dyDescent="0.3">
      <c r="A8113" t="s">
        <v>1057</v>
      </c>
      <c r="B8113" s="1">
        <v>38873</v>
      </c>
      <c r="C8113" t="s">
        <v>674</v>
      </c>
      <c r="D8113" t="s">
        <v>1105</v>
      </c>
      <c r="E8113" t="s">
        <v>1106</v>
      </c>
      <c r="G8113" s="6" t="s">
        <v>88</v>
      </c>
      <c r="H8113" t="s">
        <v>95</v>
      </c>
      <c r="I8113" t="s">
        <v>21</v>
      </c>
      <c r="J8113" t="s">
        <v>73</v>
      </c>
      <c r="K8113">
        <v>234.5</v>
      </c>
      <c r="L8113">
        <v>25.65</v>
      </c>
      <c r="M8113" t="s">
        <v>967</v>
      </c>
      <c r="N8113">
        <v>25.65</v>
      </c>
      <c r="P8113" cm="1">
        <f t="array" ref="P8113">IF(Q8113&gt;0,INDEX(Q8113:Q20247,MATCH(TRUE,INDEX(Q8113:Q20247="",,),0)-1),"")</f>
        <v>3</v>
      </c>
      <c r="Q8113">
        <f t="shared" si="185"/>
        <v>3</v>
      </c>
      <c r="R8113">
        <f>IF(P8113="","",0)</f>
        <v>0</v>
      </c>
    </row>
    <row r="8114" spans="1:18" x14ac:dyDescent="0.3">
      <c r="A8114" t="s">
        <v>1057</v>
      </c>
      <c r="B8114" s="1">
        <v>38873</v>
      </c>
      <c r="C8114" t="s">
        <v>674</v>
      </c>
      <c r="D8114" t="s">
        <v>1105</v>
      </c>
      <c r="E8114" t="s">
        <v>1106</v>
      </c>
      <c r="G8114" s="6" t="s">
        <v>88</v>
      </c>
      <c r="H8114" t="s">
        <v>72</v>
      </c>
      <c r="I8114" t="s">
        <v>21</v>
      </c>
      <c r="J8114" t="s">
        <v>73</v>
      </c>
      <c r="K8114">
        <v>31.2</v>
      </c>
      <c r="L8114">
        <v>12.1</v>
      </c>
      <c r="M8114" t="s">
        <v>967</v>
      </c>
      <c r="N8114">
        <v>12.1</v>
      </c>
      <c r="P8114" cm="1">
        <f t="array" ref="P8114">IF(Q8114&gt;0,INDEX(Q8114:Q20248,MATCH(TRUE,INDEX(Q8114:Q20248="",,),0)-1),"")</f>
        <v>3</v>
      </c>
      <c r="Q8114">
        <f t="shared" si="185"/>
        <v>3</v>
      </c>
      <c r="R8114">
        <f>IF(P8114="","",0)</f>
        <v>0</v>
      </c>
    </row>
    <row r="8115" spans="1:18" x14ac:dyDescent="0.3">
      <c r="P8115" t="str" cm="1">
        <f t="array" ref="P8115">IF(Q8115&gt;0,INDEX(Q8115:Q20249,MATCH(TRUE,INDEX(Q8115:Q20249="",,),0)-1),"")</f>
        <v/>
      </c>
      <c r="R8115" t="str">
        <f>IF(P8115="","",0)</f>
        <v/>
      </c>
    </row>
    <row r="8116" spans="1:18" x14ac:dyDescent="0.3">
      <c r="A8116" t="s">
        <v>1057</v>
      </c>
      <c r="B8116" s="1">
        <v>38852</v>
      </c>
      <c r="C8116" t="s">
        <v>82</v>
      </c>
      <c r="D8116" t="s">
        <v>1107</v>
      </c>
      <c r="E8116" t="s">
        <v>1108</v>
      </c>
      <c r="G8116" t="s">
        <v>19</v>
      </c>
      <c r="H8116" t="s">
        <v>41</v>
      </c>
      <c r="I8116" t="s">
        <v>21</v>
      </c>
      <c r="J8116" t="s">
        <v>73</v>
      </c>
      <c r="K8116">
        <v>762</v>
      </c>
      <c r="L8116">
        <v>63.3</v>
      </c>
      <c r="M8116" t="s">
        <v>967</v>
      </c>
      <c r="N8116">
        <v>66.510000000000005</v>
      </c>
      <c r="O8116" t="s">
        <v>24</v>
      </c>
      <c r="P8116" cm="1">
        <f t="array" ref="P8116">IF(Q8116&gt;0,INDEX(Q8116:Q20250,MATCH(TRUE,INDEX(Q8116:Q20250="",,),0)-1),"")</f>
        <v>3</v>
      </c>
      <c r="Q8116">
        <v>1</v>
      </c>
      <c r="R8116">
        <f>IF(P8116="","",0)</f>
        <v>0</v>
      </c>
    </row>
    <row r="8117" spans="1:18" x14ac:dyDescent="0.3">
      <c r="A8117" t="s">
        <v>1057</v>
      </c>
      <c r="B8117" s="1">
        <v>38852</v>
      </c>
      <c r="C8117" t="s">
        <v>82</v>
      </c>
      <c r="D8117" t="s">
        <v>1107</v>
      </c>
      <c r="E8117" t="s">
        <v>1108</v>
      </c>
      <c r="G8117" s="6" t="s">
        <v>88</v>
      </c>
      <c r="H8117" t="s">
        <v>41</v>
      </c>
      <c r="I8117" t="s">
        <v>45</v>
      </c>
      <c r="J8117" t="s">
        <v>93</v>
      </c>
      <c r="K8117">
        <v>7.6</v>
      </c>
      <c r="L8117">
        <v>153</v>
      </c>
      <c r="M8117" t="s">
        <v>967</v>
      </c>
      <c r="N8117">
        <v>153</v>
      </c>
      <c r="O8117" t="s">
        <v>24</v>
      </c>
      <c r="P8117" cm="1">
        <f t="array" ref="P8117">IF(Q8117&gt;0,INDEX(Q8117:Q20251,MATCH(TRUE,INDEX(Q8117:Q20251="",,),0)-1),"")</f>
        <v>3</v>
      </c>
      <c r="Q8117">
        <v>1</v>
      </c>
      <c r="R8117">
        <f>IF(P8117="","",0)</f>
        <v>0</v>
      </c>
    </row>
    <row r="8118" spans="1:18" x14ac:dyDescent="0.3">
      <c r="A8118" t="s">
        <v>1057</v>
      </c>
      <c r="B8118" s="1">
        <v>38852</v>
      </c>
      <c r="C8118" t="s">
        <v>82</v>
      </c>
      <c r="D8118" t="s">
        <v>1107</v>
      </c>
      <c r="E8118" t="s">
        <v>1108</v>
      </c>
      <c r="G8118" s="6" t="s">
        <v>88</v>
      </c>
      <c r="H8118" t="s">
        <v>85</v>
      </c>
      <c r="I8118" t="s">
        <v>21</v>
      </c>
      <c r="J8118" t="s">
        <v>73</v>
      </c>
      <c r="K8118">
        <v>19</v>
      </c>
      <c r="L8118">
        <v>15.2</v>
      </c>
      <c r="M8118" t="s">
        <v>967</v>
      </c>
      <c r="N8118">
        <v>15.2</v>
      </c>
      <c r="O8118" t="s">
        <v>24</v>
      </c>
      <c r="P8118" cm="1">
        <f t="array" ref="P8118">IF(Q8118&gt;0,INDEX(Q8118:Q20252,MATCH(TRUE,INDEX(Q8118:Q20252="",,),0)-1),"")</f>
        <v>3</v>
      </c>
      <c r="Q8118">
        <v>1</v>
      </c>
      <c r="R8118">
        <f>IF(P8118="","",0)</f>
        <v>0</v>
      </c>
    </row>
    <row r="8119" spans="1:18" x14ac:dyDescent="0.3">
      <c r="A8119" t="s">
        <v>1057</v>
      </c>
      <c r="B8119" s="1">
        <v>38852</v>
      </c>
      <c r="C8119" t="s">
        <v>82</v>
      </c>
      <c r="D8119" t="s">
        <v>1107</v>
      </c>
      <c r="E8119" t="s">
        <v>1108</v>
      </c>
      <c r="G8119" s="6" t="s">
        <v>88</v>
      </c>
      <c r="H8119" t="s">
        <v>87</v>
      </c>
      <c r="I8119" t="s">
        <v>21</v>
      </c>
      <c r="J8119" t="s">
        <v>73</v>
      </c>
      <c r="K8119">
        <v>39</v>
      </c>
      <c r="L8119">
        <v>21.8</v>
      </c>
      <c r="M8119" t="s">
        <v>967</v>
      </c>
      <c r="N8119">
        <v>21.8</v>
      </c>
      <c r="O8119" t="s">
        <v>24</v>
      </c>
      <c r="P8119" cm="1">
        <f t="array" ref="P8119">IF(Q8119&gt;0,INDEX(Q8119:Q20253,MATCH(TRUE,INDEX(Q8119:Q20253="",,),0)-1),"")</f>
        <v>3</v>
      </c>
      <c r="Q8119">
        <v>1</v>
      </c>
      <c r="R8119">
        <f>IF(P8119="","",0)</f>
        <v>0</v>
      </c>
    </row>
    <row r="8120" spans="1:18" x14ac:dyDescent="0.3">
      <c r="A8120" t="s">
        <v>1057</v>
      </c>
      <c r="B8120" s="1">
        <v>38852</v>
      </c>
      <c r="C8120" t="s">
        <v>82</v>
      </c>
      <c r="D8120" t="s">
        <v>1107</v>
      </c>
      <c r="E8120" t="s">
        <v>1108</v>
      </c>
      <c r="G8120" t="s">
        <v>19</v>
      </c>
      <c r="H8120" t="s">
        <v>41</v>
      </c>
      <c r="I8120" t="s">
        <v>21</v>
      </c>
      <c r="J8120" t="s">
        <v>73</v>
      </c>
      <c r="K8120">
        <v>762</v>
      </c>
      <c r="L8120">
        <v>63.3</v>
      </c>
      <c r="M8120" t="s">
        <v>211</v>
      </c>
      <c r="N8120">
        <v>65.61</v>
      </c>
      <c r="P8120" cm="1">
        <f t="array" ref="P8120">IF(Q8120&gt;0,INDEX(Q8120:Q20254,MATCH(TRUE,INDEX(Q8120:Q20254="",,),0)-1),"")</f>
        <v>3</v>
      </c>
      <c r="Q8120">
        <v>2</v>
      </c>
      <c r="R8120">
        <f>IF(P8120="","",0)</f>
        <v>0</v>
      </c>
    </row>
    <row r="8121" spans="1:18" x14ac:dyDescent="0.3">
      <c r="A8121" t="s">
        <v>1057</v>
      </c>
      <c r="B8121" s="1">
        <v>38852</v>
      </c>
      <c r="C8121" t="s">
        <v>82</v>
      </c>
      <c r="D8121" t="s">
        <v>1107</v>
      </c>
      <c r="E8121" t="s">
        <v>1108</v>
      </c>
      <c r="G8121" s="6" t="s">
        <v>88</v>
      </c>
      <c r="H8121" t="s">
        <v>41</v>
      </c>
      <c r="I8121" t="s">
        <v>45</v>
      </c>
      <c r="J8121" t="s">
        <v>93</v>
      </c>
      <c r="K8121">
        <v>7.6</v>
      </c>
      <c r="L8121">
        <v>153</v>
      </c>
      <c r="M8121" t="s">
        <v>211</v>
      </c>
      <c r="N8121">
        <v>153</v>
      </c>
      <c r="P8121" cm="1">
        <f t="array" ref="P8121">IF(Q8121&gt;0,INDEX(Q8121:Q20255,MATCH(TRUE,INDEX(Q8121:Q20255="",,),0)-1),"")</f>
        <v>3</v>
      </c>
      <c r="Q8121">
        <v>2</v>
      </c>
      <c r="R8121">
        <f>IF(P8121="","",0)</f>
        <v>0</v>
      </c>
    </row>
    <row r="8122" spans="1:18" x14ac:dyDescent="0.3">
      <c r="A8122" t="s">
        <v>1057</v>
      </c>
      <c r="B8122" s="1">
        <v>38852</v>
      </c>
      <c r="C8122" t="s">
        <v>82</v>
      </c>
      <c r="D8122" t="s">
        <v>1107</v>
      </c>
      <c r="E8122" t="s">
        <v>1108</v>
      </c>
      <c r="G8122" s="6" t="s">
        <v>88</v>
      </c>
      <c r="H8122" t="s">
        <v>85</v>
      </c>
      <c r="I8122" t="s">
        <v>21</v>
      </c>
      <c r="J8122" t="s">
        <v>73</v>
      </c>
      <c r="K8122">
        <v>19</v>
      </c>
      <c r="L8122">
        <v>15.2</v>
      </c>
      <c r="M8122" t="s">
        <v>211</v>
      </c>
      <c r="N8122">
        <v>15.2</v>
      </c>
      <c r="P8122" cm="1">
        <f t="array" ref="P8122">IF(Q8122&gt;0,INDEX(Q8122:Q20256,MATCH(TRUE,INDEX(Q8122:Q20256="",,),0)-1),"")</f>
        <v>3</v>
      </c>
      <c r="Q8122">
        <v>2</v>
      </c>
      <c r="R8122">
        <f>IF(P8122="","",0)</f>
        <v>0</v>
      </c>
    </row>
    <row r="8123" spans="1:18" x14ac:dyDescent="0.3">
      <c r="A8123" t="s">
        <v>1057</v>
      </c>
      <c r="B8123" s="1">
        <v>38852</v>
      </c>
      <c r="C8123" t="s">
        <v>82</v>
      </c>
      <c r="D8123" t="s">
        <v>1107</v>
      </c>
      <c r="E8123" t="s">
        <v>1108</v>
      </c>
      <c r="G8123" s="6" t="s">
        <v>88</v>
      </c>
      <c r="H8123" t="s">
        <v>87</v>
      </c>
      <c r="I8123" t="s">
        <v>21</v>
      </c>
      <c r="J8123" t="s">
        <v>73</v>
      </c>
      <c r="K8123">
        <v>39</v>
      </c>
      <c r="L8123">
        <v>21.8</v>
      </c>
      <c r="M8123" t="s">
        <v>211</v>
      </c>
      <c r="N8123">
        <v>21.8</v>
      </c>
      <c r="P8123" cm="1">
        <f t="array" ref="P8123">IF(Q8123&gt;0,INDEX(Q8123:Q20257,MATCH(TRUE,INDEX(Q8123:Q20257="",,),0)-1),"")</f>
        <v>3</v>
      </c>
      <c r="Q8123">
        <v>2</v>
      </c>
      <c r="R8123">
        <f>IF(P8123="","",0)</f>
        <v>0</v>
      </c>
    </row>
    <row r="8124" spans="1:18" x14ac:dyDescent="0.3">
      <c r="A8124" t="s">
        <v>1057</v>
      </c>
      <c r="B8124" s="1">
        <v>38852</v>
      </c>
      <c r="C8124" t="s">
        <v>82</v>
      </c>
      <c r="D8124" t="s">
        <v>1107</v>
      </c>
      <c r="E8124" t="s">
        <v>1108</v>
      </c>
      <c r="G8124" t="s">
        <v>19</v>
      </c>
      <c r="H8124" t="s">
        <v>41</v>
      </c>
      <c r="I8124" t="s">
        <v>21</v>
      </c>
      <c r="J8124" t="s">
        <v>73</v>
      </c>
      <c r="K8124">
        <v>762</v>
      </c>
      <c r="L8124">
        <v>63.3</v>
      </c>
      <c r="M8124" t="s">
        <v>216</v>
      </c>
      <c r="N8124">
        <v>63.39</v>
      </c>
      <c r="P8124" cm="1">
        <f t="array" ref="P8124">IF(Q8124&gt;0,INDEX(Q8124:Q20258,MATCH(TRUE,INDEX(Q8124:Q20258="",,),0)-1),"")</f>
        <v>3</v>
      </c>
      <c r="Q8124">
        <v>3</v>
      </c>
      <c r="R8124">
        <f>IF(P8124="","",0)</f>
        <v>0</v>
      </c>
    </row>
    <row r="8125" spans="1:18" x14ac:dyDescent="0.3">
      <c r="A8125" t="s">
        <v>1057</v>
      </c>
      <c r="B8125" s="1">
        <v>38852</v>
      </c>
      <c r="C8125" t="s">
        <v>82</v>
      </c>
      <c r="D8125" t="s">
        <v>1107</v>
      </c>
      <c r="E8125" t="s">
        <v>1108</v>
      </c>
      <c r="G8125" s="6" t="s">
        <v>88</v>
      </c>
      <c r="H8125" t="s">
        <v>41</v>
      </c>
      <c r="I8125" t="s">
        <v>45</v>
      </c>
      <c r="J8125" t="s">
        <v>93</v>
      </c>
      <c r="K8125">
        <v>7.6</v>
      </c>
      <c r="L8125">
        <v>153</v>
      </c>
      <c r="M8125" t="s">
        <v>216</v>
      </c>
      <c r="N8125">
        <v>153</v>
      </c>
      <c r="P8125" cm="1">
        <f t="array" ref="P8125">IF(Q8125&gt;0,INDEX(Q8125:Q20259,MATCH(TRUE,INDEX(Q8125:Q20259="",,),0)-1),"")</f>
        <v>3</v>
      </c>
      <c r="Q8125">
        <v>3</v>
      </c>
      <c r="R8125">
        <f>IF(P8125="","",0)</f>
        <v>0</v>
      </c>
    </row>
    <row r="8126" spans="1:18" x14ac:dyDescent="0.3">
      <c r="A8126" t="s">
        <v>1057</v>
      </c>
      <c r="B8126" s="1">
        <v>38852</v>
      </c>
      <c r="C8126" t="s">
        <v>82</v>
      </c>
      <c r="D8126" t="s">
        <v>1107</v>
      </c>
      <c r="E8126" t="s">
        <v>1108</v>
      </c>
      <c r="G8126" s="6" t="s">
        <v>88</v>
      </c>
      <c r="H8126" t="s">
        <v>85</v>
      </c>
      <c r="I8126" t="s">
        <v>21</v>
      </c>
      <c r="J8126" t="s">
        <v>73</v>
      </c>
      <c r="K8126">
        <v>19</v>
      </c>
      <c r="L8126">
        <v>15.2</v>
      </c>
      <c r="M8126" t="s">
        <v>216</v>
      </c>
      <c r="N8126">
        <v>15.2</v>
      </c>
      <c r="P8126" cm="1">
        <f t="array" ref="P8126">IF(Q8126&gt;0,INDEX(Q8126:Q20260,MATCH(TRUE,INDEX(Q8126:Q20260="",,),0)-1),"")</f>
        <v>3</v>
      </c>
      <c r="Q8126">
        <v>3</v>
      </c>
      <c r="R8126">
        <f>IF(P8126="","",0)</f>
        <v>0</v>
      </c>
    </row>
    <row r="8127" spans="1:18" x14ac:dyDescent="0.3">
      <c r="A8127" t="s">
        <v>1057</v>
      </c>
      <c r="B8127" s="1">
        <v>38852</v>
      </c>
      <c r="C8127" t="s">
        <v>82</v>
      </c>
      <c r="D8127" t="s">
        <v>1107</v>
      </c>
      <c r="E8127" t="s">
        <v>1108</v>
      </c>
      <c r="G8127" s="6" t="s">
        <v>88</v>
      </c>
      <c r="H8127" t="s">
        <v>87</v>
      </c>
      <c r="I8127" t="s">
        <v>21</v>
      </c>
      <c r="J8127" t="s">
        <v>73</v>
      </c>
      <c r="K8127">
        <v>39</v>
      </c>
      <c r="L8127">
        <v>21.8</v>
      </c>
      <c r="M8127" t="s">
        <v>216</v>
      </c>
      <c r="N8127">
        <v>21.8</v>
      </c>
      <c r="P8127" cm="1">
        <f t="array" ref="P8127">IF(Q8127&gt;0,INDEX(Q8127:Q20261,MATCH(TRUE,INDEX(Q8127:Q20261="",,),0)-1),"")</f>
        <v>3</v>
      </c>
      <c r="Q8127">
        <v>3</v>
      </c>
      <c r="R8127">
        <f>IF(P8127="","",0)</f>
        <v>0</v>
      </c>
    </row>
    <row r="8128" spans="1:18" x14ac:dyDescent="0.3">
      <c r="P8128" t="str" cm="1">
        <f t="array" ref="P8128">IF(Q8128&gt;0,INDEX(Q8128:Q20262,MATCH(TRUE,INDEX(Q8128:Q20262="",,),0)-1),"")</f>
        <v/>
      </c>
      <c r="R8128" t="str">
        <f>IF(P8128="","",0)</f>
        <v/>
      </c>
    </row>
    <row r="8129" spans="1:18" x14ac:dyDescent="0.3">
      <c r="A8129" s="3" t="s">
        <v>1057</v>
      </c>
      <c r="B8129" s="4">
        <v>38852</v>
      </c>
      <c r="C8129" s="3" t="s">
        <v>82</v>
      </c>
      <c r="D8129" s="3" t="s">
        <v>1109</v>
      </c>
      <c r="E8129" s="3" t="s">
        <v>1110</v>
      </c>
      <c r="F8129" s="3" t="s">
        <v>91</v>
      </c>
      <c r="G8129" s="3" t="s">
        <v>19</v>
      </c>
      <c r="H8129" s="3" t="s">
        <v>36</v>
      </c>
      <c r="I8129" s="3" t="s">
        <v>21</v>
      </c>
      <c r="J8129" s="3" t="s">
        <v>73</v>
      </c>
      <c r="K8129" s="3">
        <v>405</v>
      </c>
      <c r="L8129" s="3">
        <v>23.75</v>
      </c>
      <c r="M8129" s="3" t="s">
        <v>94</v>
      </c>
      <c r="N8129" s="3"/>
      <c r="O8129" s="3"/>
      <c r="P8129" s="3" t="str" cm="1">
        <f t="array" ref="P8129">IF(Q8129&gt;0,INDEX(Q8129:Q20263,MATCH(TRUE,INDEX(Q8129:Q20263="",,),0)-1),"")</f>
        <v/>
      </c>
      <c r="Q8129" s="3"/>
      <c r="R8129">
        <v>0</v>
      </c>
    </row>
    <row r="8130" spans="1:18" x14ac:dyDescent="0.3">
      <c r="A8130" t="s">
        <v>1057</v>
      </c>
      <c r="B8130" s="1">
        <v>38852</v>
      </c>
      <c r="C8130" t="s">
        <v>82</v>
      </c>
      <c r="D8130" t="s">
        <v>1109</v>
      </c>
      <c r="E8130" t="s">
        <v>1110</v>
      </c>
      <c r="F8130" t="s">
        <v>91</v>
      </c>
      <c r="G8130" t="s">
        <v>19</v>
      </c>
      <c r="H8130" t="s">
        <v>95</v>
      </c>
      <c r="I8130" t="s">
        <v>21</v>
      </c>
      <c r="J8130" t="s">
        <v>73</v>
      </c>
      <c r="K8130">
        <v>732</v>
      </c>
      <c r="L8130">
        <v>25.21</v>
      </c>
      <c r="M8130" t="s">
        <v>94</v>
      </c>
      <c r="P8130" t="str" cm="1">
        <f t="array" ref="P8130">IF(Q8130&gt;0,INDEX(Q8130:Q20264,MATCH(TRUE,INDEX(Q8130:Q20264="",,),0)-1),"")</f>
        <v/>
      </c>
      <c r="R8130">
        <v>0</v>
      </c>
    </row>
    <row r="8131" spans="1:18" x14ac:dyDescent="0.3">
      <c r="A8131" t="s">
        <v>1057</v>
      </c>
      <c r="B8131" s="1">
        <v>38852</v>
      </c>
      <c r="C8131" t="s">
        <v>82</v>
      </c>
      <c r="D8131" t="s">
        <v>1109</v>
      </c>
      <c r="E8131" t="s">
        <v>1110</v>
      </c>
      <c r="F8131" t="s">
        <v>91</v>
      </c>
      <c r="G8131" s="6" t="s">
        <v>88</v>
      </c>
      <c r="H8131" t="s">
        <v>36</v>
      </c>
      <c r="I8131" t="s">
        <v>45</v>
      </c>
      <c r="J8131" t="s">
        <v>93</v>
      </c>
      <c r="K8131">
        <v>5.8</v>
      </c>
      <c r="L8131">
        <v>99</v>
      </c>
      <c r="M8131" t="s">
        <v>94</v>
      </c>
      <c r="P8131" t="str" cm="1">
        <f t="array" ref="P8131">IF(Q8131&gt;0,INDEX(Q8131:Q20265,MATCH(TRUE,INDEX(Q8131:Q20265="",,),0)-1),"")</f>
        <v/>
      </c>
      <c r="R8131">
        <v>0</v>
      </c>
    </row>
    <row r="8132" spans="1:18" x14ac:dyDescent="0.3">
      <c r="A8132" t="s">
        <v>1057</v>
      </c>
      <c r="B8132" s="1">
        <v>38852</v>
      </c>
      <c r="C8132" t="s">
        <v>82</v>
      </c>
      <c r="D8132" t="s">
        <v>1109</v>
      </c>
      <c r="E8132" t="s">
        <v>1110</v>
      </c>
      <c r="F8132" t="s">
        <v>91</v>
      </c>
      <c r="G8132" s="6" t="s">
        <v>88</v>
      </c>
      <c r="H8132" t="s">
        <v>85</v>
      </c>
      <c r="I8132" t="s">
        <v>21</v>
      </c>
      <c r="J8132" t="s">
        <v>73</v>
      </c>
      <c r="K8132">
        <v>57</v>
      </c>
      <c r="L8132">
        <v>14.5</v>
      </c>
      <c r="M8132" t="s">
        <v>94</v>
      </c>
      <c r="P8132" t="str" cm="1">
        <f t="array" ref="P8132">IF(Q8132&gt;0,INDEX(Q8132:Q20266,MATCH(TRUE,INDEX(Q8132:Q20266="",,),0)-1),"")</f>
        <v/>
      </c>
      <c r="R8132">
        <v>0</v>
      </c>
    </row>
    <row r="8133" spans="1:18" x14ac:dyDescent="0.3">
      <c r="A8133" t="s">
        <v>1057</v>
      </c>
      <c r="B8133" s="1">
        <v>38852</v>
      </c>
      <c r="C8133" t="s">
        <v>82</v>
      </c>
      <c r="D8133" t="s">
        <v>1109</v>
      </c>
      <c r="E8133" t="s">
        <v>1110</v>
      </c>
      <c r="F8133" t="s">
        <v>91</v>
      </c>
      <c r="G8133" s="6" t="s">
        <v>88</v>
      </c>
      <c r="H8133" t="s">
        <v>128</v>
      </c>
      <c r="I8133" t="s">
        <v>21</v>
      </c>
      <c r="J8133" t="s">
        <v>73</v>
      </c>
      <c r="K8133">
        <v>47</v>
      </c>
      <c r="L8133">
        <v>22.95</v>
      </c>
      <c r="M8133" t="s">
        <v>94</v>
      </c>
      <c r="P8133" t="str" cm="1">
        <f t="array" ref="P8133">IF(Q8133&gt;0,INDEX(Q8133:Q20267,MATCH(TRUE,INDEX(Q8133:Q20267="",,),0)-1),"")</f>
        <v/>
      </c>
      <c r="R8133">
        <v>0</v>
      </c>
    </row>
    <row r="8134" spans="1:18" x14ac:dyDescent="0.3">
      <c r="A8134" t="s">
        <v>1057</v>
      </c>
      <c r="B8134" s="1">
        <v>38852</v>
      </c>
      <c r="C8134" t="s">
        <v>82</v>
      </c>
      <c r="D8134" t="s">
        <v>1109</v>
      </c>
      <c r="E8134" t="s">
        <v>1110</v>
      </c>
      <c r="F8134" t="s">
        <v>91</v>
      </c>
      <c r="G8134" s="6" t="s">
        <v>88</v>
      </c>
      <c r="H8134" t="s">
        <v>67</v>
      </c>
      <c r="I8134" t="s">
        <v>21</v>
      </c>
      <c r="J8134" t="s">
        <v>73</v>
      </c>
      <c r="K8134">
        <v>19</v>
      </c>
      <c r="L8134">
        <v>13.85</v>
      </c>
      <c r="M8134" t="s">
        <v>94</v>
      </c>
      <c r="P8134" t="str" cm="1">
        <f t="array" ref="P8134">IF(Q8134&gt;0,INDEX(Q8134:Q20268,MATCH(TRUE,INDEX(Q8134:Q20268="",,),0)-1),"")</f>
        <v/>
      </c>
      <c r="R8134">
        <v>0</v>
      </c>
    </row>
    <row r="8135" spans="1:18" x14ac:dyDescent="0.3">
      <c r="P8135" t="str" cm="1">
        <f t="array" ref="P8135">IF(Q8135&gt;0,INDEX(Q8135:Q20269,MATCH(TRUE,INDEX(Q8135:Q20269="",,),0)-1),"")</f>
        <v/>
      </c>
      <c r="R8135" t="str">
        <f>IF(P8135="","",0)</f>
        <v/>
      </c>
    </row>
    <row r="8136" spans="1:18" x14ac:dyDescent="0.3">
      <c r="A8136" t="s">
        <v>1057</v>
      </c>
      <c r="B8136" s="1">
        <v>38852</v>
      </c>
      <c r="C8136" t="s">
        <v>82</v>
      </c>
      <c r="D8136" t="s">
        <v>1111</v>
      </c>
      <c r="E8136" t="s">
        <v>1112</v>
      </c>
      <c r="G8136" t="s">
        <v>19</v>
      </c>
      <c r="H8136" t="s">
        <v>92</v>
      </c>
      <c r="I8136" t="s">
        <v>45</v>
      </c>
      <c r="J8136" t="s">
        <v>93</v>
      </c>
      <c r="K8136">
        <v>57.6</v>
      </c>
      <c r="L8136">
        <v>390</v>
      </c>
      <c r="M8136" t="s">
        <v>108</v>
      </c>
      <c r="N8136">
        <v>390</v>
      </c>
      <c r="O8136" t="s">
        <v>24</v>
      </c>
      <c r="P8136" cm="1">
        <f t="array" ref="P8136">IF(Q8136&gt;0,INDEX(Q8136:Q20270,MATCH(TRUE,INDEX(Q8136:Q20270="",,),0)-1),"")</f>
        <v>1</v>
      </c>
      <c r="Q8136">
        <v>1</v>
      </c>
      <c r="R8136">
        <f>IF(P8136="","",0)</f>
        <v>0</v>
      </c>
    </row>
    <row r="8137" spans="1:18" x14ac:dyDescent="0.3">
      <c r="A8137" t="s">
        <v>1057</v>
      </c>
      <c r="B8137" s="1">
        <v>38852</v>
      </c>
      <c r="C8137" t="s">
        <v>82</v>
      </c>
      <c r="D8137" t="s">
        <v>1111</v>
      </c>
      <c r="E8137" t="s">
        <v>1112</v>
      </c>
      <c r="G8137" t="s">
        <v>19</v>
      </c>
      <c r="H8137" t="s">
        <v>41</v>
      </c>
      <c r="I8137" t="s">
        <v>45</v>
      </c>
      <c r="J8137" t="s">
        <v>93</v>
      </c>
      <c r="K8137">
        <v>142.1</v>
      </c>
      <c r="L8137">
        <v>163</v>
      </c>
      <c r="M8137" t="s">
        <v>108</v>
      </c>
      <c r="N8137">
        <v>163.95</v>
      </c>
      <c r="O8137" t="s">
        <v>24</v>
      </c>
      <c r="P8137" cm="1">
        <f t="array" ref="P8137">IF(Q8137&gt;0,INDEX(Q8137:Q20271,MATCH(TRUE,INDEX(Q8137:Q20271="",,),0)-1),"")</f>
        <v>1</v>
      </c>
      <c r="Q8137">
        <v>1</v>
      </c>
      <c r="R8137">
        <f>IF(P8137="","",0)</f>
        <v>0</v>
      </c>
    </row>
    <row r="8138" spans="1:18" x14ac:dyDescent="0.3">
      <c r="A8138" t="s">
        <v>1057</v>
      </c>
      <c r="B8138" s="1">
        <v>38852</v>
      </c>
      <c r="C8138" t="s">
        <v>82</v>
      </c>
      <c r="D8138" t="s">
        <v>1111</v>
      </c>
      <c r="E8138" t="s">
        <v>1112</v>
      </c>
      <c r="G8138" t="s">
        <v>19</v>
      </c>
      <c r="H8138" t="s">
        <v>41</v>
      </c>
      <c r="I8138" t="s">
        <v>21</v>
      </c>
      <c r="J8138" t="s">
        <v>73</v>
      </c>
      <c r="K8138">
        <v>463</v>
      </c>
      <c r="L8138">
        <v>62.95</v>
      </c>
      <c r="M8138" t="s">
        <v>108</v>
      </c>
      <c r="N8138">
        <v>62.95</v>
      </c>
      <c r="O8138" t="s">
        <v>24</v>
      </c>
      <c r="P8138" cm="1">
        <f t="array" ref="P8138">IF(Q8138&gt;0,INDEX(Q8138:Q20272,MATCH(TRUE,INDEX(Q8138:Q20272="",,),0)-1),"")</f>
        <v>1</v>
      </c>
      <c r="Q8138">
        <v>1</v>
      </c>
      <c r="R8138">
        <f>IF(P8138="","",0)</f>
        <v>0</v>
      </c>
    </row>
    <row r="8139" spans="1:18" x14ac:dyDescent="0.3">
      <c r="A8139" t="s">
        <v>1057</v>
      </c>
      <c r="B8139" s="1">
        <v>38852</v>
      </c>
      <c r="C8139" t="s">
        <v>82</v>
      </c>
      <c r="D8139" t="s">
        <v>1111</v>
      </c>
      <c r="E8139" t="s">
        <v>1112</v>
      </c>
      <c r="G8139" s="6" t="s">
        <v>88</v>
      </c>
      <c r="H8139" t="s">
        <v>36</v>
      </c>
      <c r="I8139" t="s">
        <v>45</v>
      </c>
      <c r="J8139" t="s">
        <v>93</v>
      </c>
      <c r="K8139">
        <v>12.9</v>
      </c>
      <c r="L8139">
        <v>98</v>
      </c>
      <c r="M8139" t="s">
        <v>108</v>
      </c>
      <c r="N8139">
        <v>98</v>
      </c>
      <c r="O8139" t="s">
        <v>24</v>
      </c>
      <c r="P8139" cm="1">
        <f t="array" ref="P8139">IF(Q8139&gt;0,INDEX(Q8139:Q20273,MATCH(TRUE,INDEX(Q8139:Q20273="",,),0)-1),"")</f>
        <v>1</v>
      </c>
      <c r="Q8139">
        <v>1</v>
      </c>
      <c r="R8139">
        <f>IF(P8139="","",0)</f>
        <v>0</v>
      </c>
    </row>
    <row r="8140" spans="1:18" x14ac:dyDescent="0.3">
      <c r="A8140" t="s">
        <v>1057</v>
      </c>
      <c r="B8140" s="1">
        <v>38852</v>
      </c>
      <c r="C8140" t="s">
        <v>82</v>
      </c>
      <c r="D8140" t="s">
        <v>1111</v>
      </c>
      <c r="E8140" t="s">
        <v>1112</v>
      </c>
      <c r="G8140" s="6" t="s">
        <v>88</v>
      </c>
      <c r="H8140" t="s">
        <v>85</v>
      </c>
      <c r="I8140" t="s">
        <v>21</v>
      </c>
      <c r="J8140" t="s">
        <v>73</v>
      </c>
      <c r="K8140">
        <v>248</v>
      </c>
      <c r="L8140">
        <v>16.600000000000001</v>
      </c>
      <c r="M8140" t="s">
        <v>108</v>
      </c>
      <c r="N8140">
        <v>16.600000000000001</v>
      </c>
      <c r="O8140" t="s">
        <v>24</v>
      </c>
      <c r="P8140" cm="1">
        <f t="array" ref="P8140">IF(Q8140&gt;0,INDEX(Q8140:Q20274,MATCH(TRUE,INDEX(Q8140:Q20274="",,),0)-1),"")</f>
        <v>1</v>
      </c>
      <c r="Q8140">
        <v>1</v>
      </c>
      <c r="R8140">
        <f>IF(P8140="","",0)</f>
        <v>0</v>
      </c>
    </row>
    <row r="8141" spans="1:18" x14ac:dyDescent="0.3">
      <c r="A8141" t="s">
        <v>1057</v>
      </c>
      <c r="B8141" s="1">
        <v>38852</v>
      </c>
      <c r="C8141" t="s">
        <v>82</v>
      </c>
      <c r="D8141" t="s">
        <v>1111</v>
      </c>
      <c r="E8141" t="s">
        <v>1112</v>
      </c>
      <c r="G8141" s="6" t="s">
        <v>88</v>
      </c>
      <c r="H8141" t="s">
        <v>92</v>
      </c>
      <c r="I8141" t="s">
        <v>21</v>
      </c>
      <c r="J8141" t="s">
        <v>73</v>
      </c>
      <c r="K8141">
        <v>204</v>
      </c>
      <c r="L8141">
        <v>19.55</v>
      </c>
      <c r="M8141" t="s">
        <v>108</v>
      </c>
      <c r="N8141">
        <v>19.55</v>
      </c>
      <c r="O8141" t="s">
        <v>24</v>
      </c>
      <c r="P8141" cm="1">
        <f t="array" ref="P8141">IF(Q8141&gt;0,INDEX(Q8141:Q20275,MATCH(TRUE,INDEX(Q8141:Q20275="",,),0)-1),"")</f>
        <v>1</v>
      </c>
      <c r="Q8141">
        <v>1</v>
      </c>
      <c r="R8141">
        <f>IF(P8141="","",0)</f>
        <v>0</v>
      </c>
    </row>
    <row r="8142" spans="1:18" x14ac:dyDescent="0.3">
      <c r="A8142" t="s">
        <v>1057</v>
      </c>
      <c r="B8142" s="1">
        <v>38852</v>
      </c>
      <c r="C8142" t="s">
        <v>82</v>
      </c>
      <c r="D8142" t="s">
        <v>1111</v>
      </c>
      <c r="E8142" t="s">
        <v>1112</v>
      </c>
      <c r="G8142" s="6" t="s">
        <v>88</v>
      </c>
      <c r="H8142" t="s">
        <v>36</v>
      </c>
      <c r="I8142" t="s">
        <v>21</v>
      </c>
      <c r="J8142" t="s">
        <v>73</v>
      </c>
      <c r="K8142">
        <v>348</v>
      </c>
      <c r="L8142">
        <v>24.2</v>
      </c>
      <c r="M8142" t="s">
        <v>108</v>
      </c>
      <c r="N8142">
        <v>24.2</v>
      </c>
      <c r="O8142" t="s">
        <v>24</v>
      </c>
      <c r="P8142" cm="1">
        <f t="array" ref="P8142">IF(Q8142&gt;0,INDEX(Q8142:Q20276,MATCH(TRUE,INDEX(Q8142:Q20276="",,),0)-1),"")</f>
        <v>1</v>
      </c>
      <c r="Q8142">
        <v>1</v>
      </c>
      <c r="R8142">
        <f>IF(P8142="","",0)</f>
        <v>0</v>
      </c>
    </row>
    <row r="8143" spans="1:18" x14ac:dyDescent="0.3">
      <c r="A8143" t="s">
        <v>1057</v>
      </c>
      <c r="B8143" s="1">
        <v>38852</v>
      </c>
      <c r="C8143" t="s">
        <v>82</v>
      </c>
      <c r="D8143" t="s">
        <v>1111</v>
      </c>
      <c r="E8143" t="s">
        <v>1112</v>
      </c>
      <c r="G8143" s="6" t="s">
        <v>88</v>
      </c>
      <c r="H8143" t="s">
        <v>67</v>
      </c>
      <c r="I8143" t="s">
        <v>21</v>
      </c>
      <c r="J8143" t="s">
        <v>73</v>
      </c>
      <c r="K8143">
        <v>9</v>
      </c>
      <c r="L8143">
        <v>12.45</v>
      </c>
      <c r="M8143" t="s">
        <v>108</v>
      </c>
      <c r="N8143">
        <v>12.45</v>
      </c>
      <c r="O8143" t="s">
        <v>24</v>
      </c>
      <c r="P8143" cm="1">
        <f t="array" ref="P8143">IF(Q8143&gt;0,INDEX(Q8143:Q20277,MATCH(TRUE,INDEX(Q8143:Q20277="",,),0)-1),"")</f>
        <v>1</v>
      </c>
      <c r="Q8143">
        <v>1</v>
      </c>
      <c r="R8143">
        <f>IF(P8143="","",0)</f>
        <v>0</v>
      </c>
    </row>
    <row r="8144" spans="1:18" x14ac:dyDescent="0.3">
      <c r="A8144" t="s">
        <v>1057</v>
      </c>
      <c r="B8144" s="1">
        <v>38852</v>
      </c>
      <c r="C8144" t="s">
        <v>82</v>
      </c>
      <c r="D8144" t="s">
        <v>1111</v>
      </c>
      <c r="E8144" t="s">
        <v>1112</v>
      </c>
      <c r="G8144" s="6" t="s">
        <v>88</v>
      </c>
      <c r="H8144" t="s">
        <v>95</v>
      </c>
      <c r="I8144" t="s">
        <v>21</v>
      </c>
      <c r="J8144" t="s">
        <v>73</v>
      </c>
      <c r="K8144">
        <v>151</v>
      </c>
      <c r="L8144">
        <v>31.5</v>
      </c>
      <c r="M8144" t="s">
        <v>108</v>
      </c>
      <c r="N8144">
        <v>31.5</v>
      </c>
      <c r="O8144" t="s">
        <v>24</v>
      </c>
      <c r="P8144" cm="1">
        <f t="array" ref="P8144">IF(Q8144&gt;0,INDEX(Q8144:Q20278,MATCH(TRUE,INDEX(Q8144:Q20278="",,),0)-1),"")</f>
        <v>1</v>
      </c>
      <c r="Q8144">
        <v>1</v>
      </c>
      <c r="R8144">
        <f>IF(P8144="","",0)</f>
        <v>0</v>
      </c>
    </row>
    <row r="8145" spans="1:18" x14ac:dyDescent="0.3">
      <c r="P8145" t="str" cm="1">
        <f t="array" ref="P8145">IF(Q8145&gt;0,INDEX(Q8145:Q20279,MATCH(TRUE,INDEX(Q8145:Q20279="",,),0)-1),"")</f>
        <v/>
      </c>
      <c r="R8145" t="str">
        <f>IF(P8145="","",0)</f>
        <v/>
      </c>
    </row>
    <row r="8146" spans="1:18" x14ac:dyDescent="0.3">
      <c r="A8146" t="s">
        <v>1057</v>
      </c>
      <c r="B8146" s="1">
        <v>38852</v>
      </c>
      <c r="C8146" t="s">
        <v>82</v>
      </c>
      <c r="D8146" t="s">
        <v>1113</v>
      </c>
      <c r="E8146" t="s">
        <v>1114</v>
      </c>
      <c r="G8146" t="s">
        <v>19</v>
      </c>
      <c r="H8146" t="s">
        <v>41</v>
      </c>
      <c r="I8146" t="s">
        <v>45</v>
      </c>
      <c r="J8146" t="s">
        <v>93</v>
      </c>
      <c r="K8146">
        <v>446.1</v>
      </c>
      <c r="L8146">
        <v>161</v>
      </c>
      <c r="M8146" t="s">
        <v>590</v>
      </c>
      <c r="N8146">
        <v>195.25</v>
      </c>
      <c r="O8146" t="s">
        <v>24</v>
      </c>
      <c r="P8146" cm="1">
        <f t="array" ref="P8146">IF(Q8146&gt;0,INDEX(Q8146:Q20280,MATCH(TRUE,INDEX(Q8146:Q20280="",,),0)-1),"")</f>
        <v>3</v>
      </c>
      <c r="Q8146">
        <v>1</v>
      </c>
      <c r="R8146">
        <f>IF(P8146="","",0)</f>
        <v>0</v>
      </c>
    </row>
    <row r="8147" spans="1:18" x14ac:dyDescent="0.3">
      <c r="A8147" t="s">
        <v>1057</v>
      </c>
      <c r="B8147" s="1">
        <v>38852</v>
      </c>
      <c r="C8147" t="s">
        <v>82</v>
      </c>
      <c r="D8147" t="s">
        <v>1113</v>
      </c>
      <c r="E8147" t="s">
        <v>1114</v>
      </c>
      <c r="G8147" t="s">
        <v>19</v>
      </c>
      <c r="H8147" t="s">
        <v>41</v>
      </c>
      <c r="I8147" t="s">
        <v>21</v>
      </c>
      <c r="J8147" t="s">
        <v>73</v>
      </c>
      <c r="K8147">
        <v>528</v>
      </c>
      <c r="L8147">
        <v>56.05</v>
      </c>
      <c r="M8147" t="s">
        <v>590</v>
      </c>
      <c r="N8147">
        <v>120</v>
      </c>
      <c r="O8147" t="s">
        <v>24</v>
      </c>
      <c r="P8147" cm="1">
        <f t="array" ref="P8147">IF(Q8147&gt;0,INDEX(Q8147:Q20281,MATCH(TRUE,INDEX(Q8147:Q20281="",,),0)-1),"")</f>
        <v>3</v>
      </c>
      <c r="Q8147">
        <v>1</v>
      </c>
      <c r="R8147">
        <f>IF(P8147="","",0)</f>
        <v>0</v>
      </c>
    </row>
    <row r="8148" spans="1:18" x14ac:dyDescent="0.3">
      <c r="A8148" t="s">
        <v>1057</v>
      </c>
      <c r="B8148" s="1">
        <v>38852</v>
      </c>
      <c r="C8148" t="s">
        <v>82</v>
      </c>
      <c r="D8148" t="s">
        <v>1113</v>
      </c>
      <c r="E8148" t="s">
        <v>1114</v>
      </c>
      <c r="G8148" t="s">
        <v>19</v>
      </c>
      <c r="H8148" t="s">
        <v>41</v>
      </c>
      <c r="I8148" t="s">
        <v>45</v>
      </c>
      <c r="J8148" t="s">
        <v>93</v>
      </c>
      <c r="K8148">
        <v>446.1</v>
      </c>
      <c r="L8148">
        <v>161</v>
      </c>
      <c r="M8148" t="s">
        <v>108</v>
      </c>
      <c r="N8148">
        <v>195</v>
      </c>
      <c r="P8148" cm="1">
        <f t="array" ref="P8148">IF(Q8148&gt;0,INDEX(Q8148:Q20282,MATCH(TRUE,INDEX(Q8148:Q20282="",,),0)-1),"")</f>
        <v>3</v>
      </c>
      <c r="Q8148">
        <v>2</v>
      </c>
      <c r="R8148">
        <f>IF(P8148="","",0)</f>
        <v>0</v>
      </c>
    </row>
    <row r="8149" spans="1:18" x14ac:dyDescent="0.3">
      <c r="A8149" t="s">
        <v>1057</v>
      </c>
      <c r="B8149" s="1">
        <v>38852</v>
      </c>
      <c r="C8149" t="s">
        <v>82</v>
      </c>
      <c r="D8149" t="s">
        <v>1113</v>
      </c>
      <c r="E8149" t="s">
        <v>1114</v>
      </c>
      <c r="G8149" t="s">
        <v>19</v>
      </c>
      <c r="H8149" t="s">
        <v>41</v>
      </c>
      <c r="I8149" t="s">
        <v>21</v>
      </c>
      <c r="J8149" t="s">
        <v>73</v>
      </c>
      <c r="K8149">
        <v>528</v>
      </c>
      <c r="L8149">
        <v>56.05</v>
      </c>
      <c r="M8149" t="s">
        <v>108</v>
      </c>
      <c r="N8149">
        <v>68.25</v>
      </c>
      <c r="P8149" cm="1">
        <f t="array" ref="P8149">IF(Q8149&gt;0,INDEX(Q8149:Q20283,MATCH(TRUE,INDEX(Q8149:Q20283="",,),0)-1),"")</f>
        <v>3</v>
      </c>
      <c r="Q8149">
        <v>2</v>
      </c>
      <c r="R8149">
        <f>IF(P8149="","",0)</f>
        <v>0</v>
      </c>
    </row>
    <row r="8150" spans="1:18" x14ac:dyDescent="0.3">
      <c r="A8150" t="s">
        <v>1057</v>
      </c>
      <c r="B8150" s="1">
        <v>38852</v>
      </c>
      <c r="C8150" t="s">
        <v>82</v>
      </c>
      <c r="D8150" t="s">
        <v>1113</v>
      </c>
      <c r="E8150" t="s">
        <v>1114</v>
      </c>
      <c r="G8150" t="s">
        <v>19</v>
      </c>
      <c r="H8150" t="s">
        <v>41</v>
      </c>
      <c r="I8150" t="s">
        <v>45</v>
      </c>
      <c r="J8150" t="s">
        <v>93</v>
      </c>
      <c r="K8150">
        <v>446.1</v>
      </c>
      <c r="L8150">
        <v>161</v>
      </c>
      <c r="M8150" t="s">
        <v>198</v>
      </c>
      <c r="N8150">
        <v>171</v>
      </c>
      <c r="P8150" cm="1">
        <f t="array" ref="P8150">IF(Q8150&gt;0,INDEX(Q8150:Q20284,MATCH(TRUE,INDEX(Q8150:Q20284="",,),0)-1),"")</f>
        <v>3</v>
      </c>
      <c r="Q8150">
        <v>3</v>
      </c>
      <c r="R8150">
        <f>IF(P8150="","",0)</f>
        <v>0</v>
      </c>
    </row>
    <row r="8151" spans="1:18" x14ac:dyDescent="0.3">
      <c r="A8151" t="s">
        <v>1057</v>
      </c>
      <c r="B8151" s="1">
        <v>38852</v>
      </c>
      <c r="C8151" t="s">
        <v>82</v>
      </c>
      <c r="D8151" t="s">
        <v>1113</v>
      </c>
      <c r="E8151" t="s">
        <v>1114</v>
      </c>
      <c r="G8151" t="s">
        <v>19</v>
      </c>
      <c r="H8151" t="s">
        <v>41</v>
      </c>
      <c r="I8151" t="s">
        <v>21</v>
      </c>
      <c r="J8151" t="s">
        <v>73</v>
      </c>
      <c r="K8151">
        <v>528</v>
      </c>
      <c r="L8151">
        <v>56.05</v>
      </c>
      <c r="M8151" t="s">
        <v>198</v>
      </c>
      <c r="N8151">
        <v>61</v>
      </c>
      <c r="P8151" cm="1">
        <f t="array" ref="P8151">IF(Q8151&gt;0,INDEX(Q8151:Q20285,MATCH(TRUE,INDEX(Q8151:Q20285="",,),0)-1),"")</f>
        <v>3</v>
      </c>
      <c r="Q8151">
        <v>3</v>
      </c>
      <c r="R8151">
        <f>IF(P8151="","",0)</f>
        <v>0</v>
      </c>
    </row>
    <row r="8152" spans="1:18" x14ac:dyDescent="0.3">
      <c r="P8152" t="str" cm="1">
        <f t="array" ref="P8152">IF(Q8152&gt;0,INDEX(Q8152:Q20286,MATCH(TRUE,INDEX(Q8152:Q20286="",,),0)-1),"")</f>
        <v/>
      </c>
      <c r="R8152" t="str">
        <f>IF(P8152="","",0)</f>
        <v/>
      </c>
    </row>
    <row r="8153" spans="1:18" x14ac:dyDescent="0.3">
      <c r="A8153" t="s">
        <v>1057</v>
      </c>
      <c r="B8153" s="1">
        <v>38782</v>
      </c>
      <c r="C8153" t="s">
        <v>82</v>
      </c>
      <c r="D8153" t="s">
        <v>1115</v>
      </c>
      <c r="E8153" t="s">
        <v>1116</v>
      </c>
      <c r="G8153" t="s">
        <v>19</v>
      </c>
      <c r="H8153" t="s">
        <v>41</v>
      </c>
      <c r="I8153" t="s">
        <v>45</v>
      </c>
      <c r="J8153" t="s">
        <v>93</v>
      </c>
      <c r="K8153">
        <v>11.8</v>
      </c>
      <c r="L8153">
        <v>160</v>
      </c>
      <c r="M8153" t="s">
        <v>211</v>
      </c>
      <c r="N8153">
        <v>160</v>
      </c>
      <c r="O8153" t="s">
        <v>24</v>
      </c>
      <c r="P8153" cm="1">
        <f t="array" ref="P8153">IF(Q8153&gt;0,INDEX(Q8153:Q20287,MATCH(TRUE,INDEX(Q8153:Q20287="",,),0)-1),"")</f>
        <v>5</v>
      </c>
      <c r="Q8153">
        <v>1</v>
      </c>
      <c r="R8153">
        <f>IF(P8153="","",0)</f>
        <v>0</v>
      </c>
    </row>
    <row r="8154" spans="1:18" x14ac:dyDescent="0.3">
      <c r="A8154" t="s">
        <v>1057</v>
      </c>
      <c r="B8154" s="1">
        <v>38782</v>
      </c>
      <c r="C8154" t="s">
        <v>82</v>
      </c>
      <c r="D8154" t="s">
        <v>1115</v>
      </c>
      <c r="E8154" t="s">
        <v>1116</v>
      </c>
      <c r="G8154" t="s">
        <v>19</v>
      </c>
      <c r="H8154" t="s">
        <v>41</v>
      </c>
      <c r="I8154" t="s">
        <v>21</v>
      </c>
      <c r="J8154" t="s">
        <v>73</v>
      </c>
      <c r="K8154">
        <v>173.7</v>
      </c>
      <c r="L8154">
        <v>60.6</v>
      </c>
      <c r="M8154" t="s">
        <v>211</v>
      </c>
      <c r="N8154">
        <v>82.61</v>
      </c>
      <c r="O8154" t="s">
        <v>24</v>
      </c>
      <c r="P8154" cm="1">
        <f t="array" ref="P8154">IF(Q8154&gt;0,INDEX(Q8154:Q20288,MATCH(TRUE,INDEX(Q8154:Q20288="",,),0)-1),"")</f>
        <v>5</v>
      </c>
      <c r="Q8154">
        <v>1</v>
      </c>
      <c r="R8154">
        <f>IF(P8154="","",0)</f>
        <v>0</v>
      </c>
    </row>
    <row r="8155" spans="1:18" x14ac:dyDescent="0.3">
      <c r="A8155" t="s">
        <v>1057</v>
      </c>
      <c r="B8155" s="1">
        <v>38782</v>
      </c>
      <c r="C8155" t="s">
        <v>82</v>
      </c>
      <c r="D8155" t="s">
        <v>1115</v>
      </c>
      <c r="E8155" t="s">
        <v>1116</v>
      </c>
      <c r="G8155" t="s">
        <v>19</v>
      </c>
      <c r="H8155" t="s">
        <v>41</v>
      </c>
      <c r="I8155" t="s">
        <v>45</v>
      </c>
      <c r="J8155" t="s">
        <v>93</v>
      </c>
      <c r="K8155">
        <v>11.8</v>
      </c>
      <c r="L8155">
        <v>160</v>
      </c>
      <c r="M8155" t="s">
        <v>967</v>
      </c>
      <c r="N8155">
        <v>160</v>
      </c>
      <c r="P8155" cm="1">
        <f t="array" ref="P8155">IF(Q8155&gt;0,INDEX(Q8155:Q20289,MATCH(TRUE,INDEX(Q8155:Q20289="",,),0)-1),"")</f>
        <v>5</v>
      </c>
      <c r="Q8155">
        <v>2</v>
      </c>
      <c r="R8155">
        <f>IF(P8155="","",0)</f>
        <v>0</v>
      </c>
    </row>
    <row r="8156" spans="1:18" x14ac:dyDescent="0.3">
      <c r="A8156" t="s">
        <v>1057</v>
      </c>
      <c r="B8156" s="1">
        <v>38782</v>
      </c>
      <c r="C8156" t="s">
        <v>82</v>
      </c>
      <c r="D8156" t="s">
        <v>1115</v>
      </c>
      <c r="E8156" t="s">
        <v>1116</v>
      </c>
      <c r="G8156" t="s">
        <v>19</v>
      </c>
      <c r="H8156" t="s">
        <v>41</v>
      </c>
      <c r="I8156" t="s">
        <v>21</v>
      </c>
      <c r="J8156" t="s">
        <v>73</v>
      </c>
      <c r="K8156">
        <v>173.7</v>
      </c>
      <c r="L8156">
        <v>60.6</v>
      </c>
      <c r="M8156" t="s">
        <v>967</v>
      </c>
      <c r="N8156">
        <v>75.05</v>
      </c>
      <c r="P8156" cm="1">
        <f t="array" ref="P8156">IF(Q8156&gt;0,INDEX(Q8156:Q20290,MATCH(TRUE,INDEX(Q8156:Q20290="",,),0)-1),"")</f>
        <v>5</v>
      </c>
      <c r="Q8156">
        <v>2</v>
      </c>
      <c r="R8156">
        <f>IF(P8156="","",0)</f>
        <v>0</v>
      </c>
    </row>
    <row r="8157" spans="1:18" x14ac:dyDescent="0.3">
      <c r="A8157" t="s">
        <v>1057</v>
      </c>
      <c r="B8157" s="1">
        <v>38782</v>
      </c>
      <c r="C8157" t="s">
        <v>82</v>
      </c>
      <c r="D8157" t="s">
        <v>1115</v>
      </c>
      <c r="E8157" t="s">
        <v>1116</v>
      </c>
      <c r="G8157" t="s">
        <v>19</v>
      </c>
      <c r="H8157" t="s">
        <v>41</v>
      </c>
      <c r="I8157" t="s">
        <v>45</v>
      </c>
      <c r="J8157" t="s">
        <v>93</v>
      </c>
      <c r="K8157">
        <v>11.8</v>
      </c>
      <c r="L8157">
        <v>160</v>
      </c>
      <c r="M8157" t="s">
        <v>201</v>
      </c>
      <c r="N8157">
        <v>255.43</v>
      </c>
      <c r="P8157" cm="1">
        <f t="array" ref="P8157">IF(Q8157&gt;0,INDEX(Q8157:Q20291,MATCH(TRUE,INDEX(Q8157:Q20291="",,),0)-1),"")</f>
        <v>5</v>
      </c>
      <c r="Q8157">
        <v>3</v>
      </c>
      <c r="R8157">
        <f>IF(P8157="","",0)</f>
        <v>0</v>
      </c>
    </row>
    <row r="8158" spans="1:18" x14ac:dyDescent="0.3">
      <c r="A8158" t="s">
        <v>1057</v>
      </c>
      <c r="B8158" s="1">
        <v>38782</v>
      </c>
      <c r="C8158" t="s">
        <v>82</v>
      </c>
      <c r="D8158" t="s">
        <v>1115</v>
      </c>
      <c r="E8158" t="s">
        <v>1116</v>
      </c>
      <c r="G8158" t="s">
        <v>19</v>
      </c>
      <c r="H8158" t="s">
        <v>41</v>
      </c>
      <c r="I8158" t="s">
        <v>21</v>
      </c>
      <c r="J8158" t="s">
        <v>73</v>
      </c>
      <c r="K8158">
        <v>173.7</v>
      </c>
      <c r="L8158">
        <v>60.6</v>
      </c>
      <c r="M8158" t="s">
        <v>201</v>
      </c>
      <c r="N8158">
        <v>60.6</v>
      </c>
      <c r="P8158" cm="1">
        <f t="array" ref="P8158">IF(Q8158&gt;0,INDEX(Q8158:Q20292,MATCH(TRUE,INDEX(Q8158:Q20292="",,),0)-1),"")</f>
        <v>5</v>
      </c>
      <c r="Q8158">
        <v>3</v>
      </c>
      <c r="R8158">
        <f>IF(P8158="","",0)</f>
        <v>0</v>
      </c>
    </row>
    <row r="8159" spans="1:18" x14ac:dyDescent="0.3">
      <c r="A8159" t="s">
        <v>1057</v>
      </c>
      <c r="B8159" s="1">
        <v>38782</v>
      </c>
      <c r="C8159" t="s">
        <v>82</v>
      </c>
      <c r="D8159" t="s">
        <v>1115</v>
      </c>
      <c r="E8159" t="s">
        <v>1116</v>
      </c>
      <c r="G8159" t="s">
        <v>19</v>
      </c>
      <c r="H8159" t="s">
        <v>41</v>
      </c>
      <c r="I8159" t="s">
        <v>45</v>
      </c>
      <c r="J8159" t="s">
        <v>93</v>
      </c>
      <c r="K8159">
        <v>11.8</v>
      </c>
      <c r="L8159">
        <v>160</v>
      </c>
      <c r="M8159" t="s">
        <v>108</v>
      </c>
      <c r="N8159">
        <v>185</v>
      </c>
      <c r="P8159" cm="1">
        <f t="array" ref="P8159">IF(Q8159&gt;0,INDEX(Q8159:Q20293,MATCH(TRUE,INDEX(Q8159:Q20293="",,),0)-1),"")</f>
        <v>5</v>
      </c>
      <c r="Q8159">
        <v>4</v>
      </c>
      <c r="R8159">
        <f>IF(P8159="","",0)</f>
        <v>0</v>
      </c>
    </row>
    <row r="8160" spans="1:18" x14ac:dyDescent="0.3">
      <c r="A8160" t="s">
        <v>1057</v>
      </c>
      <c r="B8160" s="1">
        <v>38782</v>
      </c>
      <c r="C8160" t="s">
        <v>82</v>
      </c>
      <c r="D8160" t="s">
        <v>1115</v>
      </c>
      <c r="E8160" t="s">
        <v>1116</v>
      </c>
      <c r="G8160" t="s">
        <v>19</v>
      </c>
      <c r="H8160" t="s">
        <v>41</v>
      </c>
      <c r="I8160" t="s">
        <v>21</v>
      </c>
      <c r="J8160" t="s">
        <v>73</v>
      </c>
      <c r="K8160">
        <v>173.7</v>
      </c>
      <c r="L8160">
        <v>60.6</v>
      </c>
      <c r="M8160" t="s">
        <v>108</v>
      </c>
      <c r="N8160">
        <v>63.26</v>
      </c>
      <c r="P8160" cm="1">
        <f t="array" ref="P8160">IF(Q8160&gt;0,INDEX(Q8160:Q20294,MATCH(TRUE,INDEX(Q8160:Q20294="",,),0)-1),"")</f>
        <v>5</v>
      </c>
      <c r="Q8160">
        <v>4</v>
      </c>
      <c r="R8160">
        <f>IF(P8160="","",0)</f>
        <v>0</v>
      </c>
    </row>
    <row r="8161" spans="1:18" x14ac:dyDescent="0.3">
      <c r="A8161" t="s">
        <v>1057</v>
      </c>
      <c r="B8161" s="1">
        <v>38782</v>
      </c>
      <c r="C8161" t="s">
        <v>82</v>
      </c>
      <c r="D8161" t="s">
        <v>1115</v>
      </c>
      <c r="E8161" t="s">
        <v>1116</v>
      </c>
      <c r="G8161" t="s">
        <v>19</v>
      </c>
      <c r="H8161" t="s">
        <v>41</v>
      </c>
      <c r="I8161" t="s">
        <v>45</v>
      </c>
      <c r="J8161" t="s">
        <v>93</v>
      </c>
      <c r="K8161">
        <v>11.8</v>
      </c>
      <c r="L8161">
        <v>160</v>
      </c>
      <c r="M8161" t="s">
        <v>208</v>
      </c>
      <c r="N8161">
        <v>165</v>
      </c>
      <c r="P8161" cm="1">
        <f t="array" ref="P8161">IF(Q8161&gt;0,INDEX(Q8161:Q20295,MATCH(TRUE,INDEX(Q8161:Q20295="",,),0)-1),"")</f>
        <v>5</v>
      </c>
      <c r="Q8161">
        <v>5</v>
      </c>
      <c r="R8161">
        <f>IF(P8161="","",0)</f>
        <v>0</v>
      </c>
    </row>
    <row r="8162" spans="1:18" x14ac:dyDescent="0.3">
      <c r="A8162" t="s">
        <v>1057</v>
      </c>
      <c r="B8162" s="1">
        <v>38782</v>
      </c>
      <c r="C8162" t="s">
        <v>82</v>
      </c>
      <c r="D8162" t="s">
        <v>1115</v>
      </c>
      <c r="E8162" t="s">
        <v>1116</v>
      </c>
      <c r="G8162" t="s">
        <v>19</v>
      </c>
      <c r="H8162" t="s">
        <v>41</v>
      </c>
      <c r="I8162" t="s">
        <v>21</v>
      </c>
      <c r="J8162" t="s">
        <v>73</v>
      </c>
      <c r="K8162">
        <v>173.7</v>
      </c>
      <c r="L8162">
        <v>60.6</v>
      </c>
      <c r="M8162" t="s">
        <v>208</v>
      </c>
      <c r="N8162">
        <v>62.74</v>
      </c>
      <c r="P8162" cm="1">
        <f t="array" ref="P8162">IF(Q8162&gt;0,INDEX(Q8162:Q20296,MATCH(TRUE,INDEX(Q8162:Q20296="",,),0)-1),"")</f>
        <v>5</v>
      </c>
      <c r="Q8162">
        <v>5</v>
      </c>
      <c r="R8162">
        <f>IF(P8162="","",0)</f>
        <v>0</v>
      </c>
    </row>
    <row r="8163" spans="1:18" x14ac:dyDescent="0.3">
      <c r="P8163" t="str" cm="1">
        <f t="array" ref="P8163">IF(Q8163&gt;0,INDEX(Q8163:Q20297,MATCH(TRUE,INDEX(Q8163:Q20297="",,),0)-1),"")</f>
        <v/>
      </c>
      <c r="R8163" t="str">
        <f>IF(P8163="","",0)</f>
        <v/>
      </c>
    </row>
    <row r="8164" spans="1:18" x14ac:dyDescent="0.3">
      <c r="A8164" t="s">
        <v>1057</v>
      </c>
      <c r="B8164" s="1">
        <v>38782</v>
      </c>
      <c r="C8164" t="s">
        <v>82</v>
      </c>
      <c r="D8164" t="s">
        <v>1117</v>
      </c>
      <c r="E8164" t="s">
        <v>1118</v>
      </c>
      <c r="G8164" t="s">
        <v>19</v>
      </c>
      <c r="H8164" t="s">
        <v>102</v>
      </c>
      <c r="I8164" t="s">
        <v>45</v>
      </c>
      <c r="J8164" t="s">
        <v>93</v>
      </c>
      <c r="K8164">
        <v>22.3</v>
      </c>
      <c r="L8164">
        <v>658</v>
      </c>
      <c r="M8164" t="s">
        <v>657</v>
      </c>
      <c r="N8164">
        <v>1315</v>
      </c>
      <c r="O8164" t="s">
        <v>24</v>
      </c>
      <c r="P8164" cm="1">
        <f t="array" ref="P8164">IF(Q8164&gt;0,INDEX(Q8164:Q20298,MATCH(TRUE,INDEX(Q8164:Q20298="",,),0)-1),"")</f>
        <v>6</v>
      </c>
      <c r="Q8164">
        <f>INT((ROW()-8164)/13)+1</f>
        <v>1</v>
      </c>
      <c r="R8164">
        <f>IF(P8164="","",0)</f>
        <v>0</v>
      </c>
    </row>
    <row r="8165" spans="1:18" x14ac:dyDescent="0.3">
      <c r="A8165" t="s">
        <v>1057</v>
      </c>
      <c r="B8165" s="1">
        <v>38782</v>
      </c>
      <c r="C8165" t="s">
        <v>82</v>
      </c>
      <c r="D8165" t="s">
        <v>1117</v>
      </c>
      <c r="E8165" t="s">
        <v>1118</v>
      </c>
      <c r="G8165" t="s">
        <v>19</v>
      </c>
      <c r="H8165" t="s">
        <v>85</v>
      </c>
      <c r="I8165" t="s">
        <v>45</v>
      </c>
      <c r="J8165" t="s">
        <v>93</v>
      </c>
      <c r="K8165">
        <v>23.1</v>
      </c>
      <c r="L8165">
        <v>108</v>
      </c>
      <c r="M8165" t="s">
        <v>657</v>
      </c>
      <c r="N8165">
        <v>108</v>
      </c>
      <c r="O8165" t="s">
        <v>24</v>
      </c>
      <c r="P8165" cm="1">
        <f t="array" ref="P8165">IF(Q8165&gt;0,INDEX(Q8165:Q20299,MATCH(TRUE,INDEX(Q8165:Q20299="",,),0)-1),"")</f>
        <v>6</v>
      </c>
      <c r="Q8165">
        <f t="shared" ref="Q8165:Q8228" si="186">INT((ROW()-8164)/13)+1</f>
        <v>1</v>
      </c>
      <c r="R8165">
        <f>IF(P8165="","",0)</f>
        <v>0</v>
      </c>
    </row>
    <row r="8166" spans="1:18" x14ac:dyDescent="0.3">
      <c r="A8166" t="s">
        <v>1057</v>
      </c>
      <c r="B8166" s="1">
        <v>38782</v>
      </c>
      <c r="C8166" t="s">
        <v>82</v>
      </c>
      <c r="D8166" t="s">
        <v>1117</v>
      </c>
      <c r="E8166" t="s">
        <v>1118</v>
      </c>
      <c r="G8166" t="s">
        <v>19</v>
      </c>
      <c r="H8166" t="s">
        <v>85</v>
      </c>
      <c r="I8166" t="s">
        <v>21</v>
      </c>
      <c r="J8166" t="s">
        <v>73</v>
      </c>
      <c r="K8166">
        <v>147.4</v>
      </c>
      <c r="L8166">
        <v>14.2</v>
      </c>
      <c r="M8166" t="s">
        <v>657</v>
      </c>
      <c r="N8166">
        <v>14.2</v>
      </c>
      <c r="O8166" t="s">
        <v>24</v>
      </c>
      <c r="P8166" cm="1">
        <f t="array" ref="P8166">IF(Q8166&gt;0,INDEX(Q8166:Q20300,MATCH(TRUE,INDEX(Q8166:Q20300="",,),0)-1),"")</f>
        <v>6</v>
      </c>
      <c r="Q8166">
        <f t="shared" si="186"/>
        <v>1</v>
      </c>
      <c r="R8166">
        <f>IF(P8166="","",0)</f>
        <v>0</v>
      </c>
    </row>
    <row r="8167" spans="1:18" x14ac:dyDescent="0.3">
      <c r="A8167" t="s">
        <v>1057</v>
      </c>
      <c r="B8167" s="1">
        <v>38782</v>
      </c>
      <c r="C8167" t="s">
        <v>82</v>
      </c>
      <c r="D8167" t="s">
        <v>1117</v>
      </c>
      <c r="E8167" t="s">
        <v>1118</v>
      </c>
      <c r="G8167" t="s">
        <v>19</v>
      </c>
      <c r="H8167" t="s">
        <v>87</v>
      </c>
      <c r="I8167" t="s">
        <v>21</v>
      </c>
      <c r="J8167" t="s">
        <v>73</v>
      </c>
      <c r="K8167">
        <v>132.5</v>
      </c>
      <c r="L8167">
        <v>19</v>
      </c>
      <c r="M8167" t="s">
        <v>657</v>
      </c>
      <c r="N8167">
        <v>19</v>
      </c>
      <c r="O8167" t="s">
        <v>24</v>
      </c>
      <c r="P8167" cm="1">
        <f t="array" ref="P8167">IF(Q8167&gt;0,INDEX(Q8167:Q20301,MATCH(TRUE,INDEX(Q8167:Q20301="",,),0)-1),"")</f>
        <v>6</v>
      </c>
      <c r="Q8167">
        <f t="shared" si="186"/>
        <v>1</v>
      </c>
      <c r="R8167">
        <f>IF(P8167="","",0)</f>
        <v>0</v>
      </c>
    </row>
    <row r="8168" spans="1:18" x14ac:dyDescent="0.3">
      <c r="A8168" t="s">
        <v>1057</v>
      </c>
      <c r="B8168" s="1">
        <v>38782</v>
      </c>
      <c r="C8168" t="s">
        <v>82</v>
      </c>
      <c r="D8168" t="s">
        <v>1117</v>
      </c>
      <c r="E8168" t="s">
        <v>1118</v>
      </c>
      <c r="G8168" s="6" t="s">
        <v>88</v>
      </c>
      <c r="H8168" t="s">
        <v>100</v>
      </c>
      <c r="I8168" t="s">
        <v>45</v>
      </c>
      <c r="J8168" t="s">
        <v>93</v>
      </c>
      <c r="K8168">
        <v>8.3000000000000007</v>
      </c>
      <c r="L8168">
        <v>99</v>
      </c>
      <c r="M8168" t="s">
        <v>657</v>
      </c>
      <c r="N8168">
        <v>99</v>
      </c>
      <c r="O8168" t="s">
        <v>24</v>
      </c>
      <c r="P8168" cm="1">
        <f t="array" ref="P8168">IF(Q8168&gt;0,INDEX(Q8168:Q20302,MATCH(TRUE,INDEX(Q8168:Q20302="",,),0)-1),"")</f>
        <v>6</v>
      </c>
      <c r="Q8168">
        <f t="shared" si="186"/>
        <v>1</v>
      </c>
      <c r="R8168">
        <f>IF(P8168="","",0)</f>
        <v>0</v>
      </c>
    </row>
    <row r="8169" spans="1:18" x14ac:dyDescent="0.3">
      <c r="A8169" t="s">
        <v>1057</v>
      </c>
      <c r="B8169" s="1">
        <v>38782</v>
      </c>
      <c r="C8169" t="s">
        <v>82</v>
      </c>
      <c r="D8169" t="s">
        <v>1117</v>
      </c>
      <c r="E8169" t="s">
        <v>1118</v>
      </c>
      <c r="G8169" s="6" t="s">
        <v>88</v>
      </c>
      <c r="H8169" t="s">
        <v>232</v>
      </c>
      <c r="I8169" t="s">
        <v>45</v>
      </c>
      <c r="J8169" t="s">
        <v>93</v>
      </c>
      <c r="K8169">
        <v>4.8</v>
      </c>
      <c r="L8169">
        <v>43</v>
      </c>
      <c r="M8169" t="s">
        <v>657</v>
      </c>
      <c r="N8169">
        <v>43</v>
      </c>
      <c r="O8169" t="s">
        <v>24</v>
      </c>
      <c r="P8169" cm="1">
        <f t="array" ref="P8169">IF(Q8169&gt;0,INDEX(Q8169:Q20303,MATCH(TRUE,INDEX(Q8169:Q20303="",,),0)-1),"")</f>
        <v>6</v>
      </c>
      <c r="Q8169">
        <f t="shared" si="186"/>
        <v>1</v>
      </c>
      <c r="R8169">
        <f>IF(P8169="","",0)</f>
        <v>0</v>
      </c>
    </row>
    <row r="8170" spans="1:18" x14ac:dyDescent="0.3">
      <c r="A8170" t="s">
        <v>1057</v>
      </c>
      <c r="B8170" s="1">
        <v>38782</v>
      </c>
      <c r="C8170" t="s">
        <v>82</v>
      </c>
      <c r="D8170" t="s">
        <v>1117</v>
      </c>
      <c r="E8170" t="s">
        <v>1118</v>
      </c>
      <c r="G8170" s="6" t="s">
        <v>88</v>
      </c>
      <c r="H8170" t="s">
        <v>87</v>
      </c>
      <c r="I8170" t="s">
        <v>45</v>
      </c>
      <c r="J8170" t="s">
        <v>93</v>
      </c>
      <c r="K8170">
        <v>26.8</v>
      </c>
      <c r="L8170">
        <v>65</v>
      </c>
      <c r="M8170" t="s">
        <v>657</v>
      </c>
      <c r="N8170">
        <v>65</v>
      </c>
      <c r="O8170" t="s">
        <v>24</v>
      </c>
      <c r="P8170" cm="1">
        <f t="array" ref="P8170">IF(Q8170&gt;0,INDEX(Q8170:Q20304,MATCH(TRUE,INDEX(Q8170:Q20304="",,),0)-1),"")</f>
        <v>6</v>
      </c>
      <c r="Q8170">
        <f t="shared" si="186"/>
        <v>1</v>
      </c>
      <c r="R8170">
        <f>IF(P8170="","",0)</f>
        <v>0</v>
      </c>
    </row>
    <row r="8171" spans="1:18" x14ac:dyDescent="0.3">
      <c r="A8171" t="s">
        <v>1057</v>
      </c>
      <c r="B8171" s="1">
        <v>38782</v>
      </c>
      <c r="C8171" t="s">
        <v>82</v>
      </c>
      <c r="D8171" t="s">
        <v>1117</v>
      </c>
      <c r="E8171" t="s">
        <v>1118</v>
      </c>
      <c r="G8171" s="6" t="s">
        <v>88</v>
      </c>
      <c r="H8171" t="s">
        <v>102</v>
      </c>
      <c r="I8171" t="s">
        <v>21</v>
      </c>
      <c r="J8171" t="s">
        <v>73</v>
      </c>
      <c r="K8171">
        <v>207.6</v>
      </c>
      <c r="L8171">
        <v>7.6</v>
      </c>
      <c r="M8171" t="s">
        <v>657</v>
      </c>
      <c r="N8171">
        <v>7.6</v>
      </c>
      <c r="O8171" t="s">
        <v>24</v>
      </c>
      <c r="P8171" cm="1">
        <f t="array" ref="P8171">IF(Q8171&gt;0,INDEX(Q8171:Q20305,MATCH(TRUE,INDEX(Q8171:Q20305="",,),0)-1),"")</f>
        <v>6</v>
      </c>
      <c r="Q8171">
        <f t="shared" si="186"/>
        <v>1</v>
      </c>
      <c r="R8171">
        <f>IF(P8171="","",0)</f>
        <v>0</v>
      </c>
    </row>
    <row r="8172" spans="1:18" x14ac:dyDescent="0.3">
      <c r="A8172" t="s">
        <v>1057</v>
      </c>
      <c r="B8172" s="1">
        <v>38782</v>
      </c>
      <c r="C8172" t="s">
        <v>82</v>
      </c>
      <c r="D8172" t="s">
        <v>1117</v>
      </c>
      <c r="E8172" t="s">
        <v>1118</v>
      </c>
      <c r="G8172" s="6" t="s">
        <v>88</v>
      </c>
      <c r="H8172" t="s">
        <v>100</v>
      </c>
      <c r="I8172" t="s">
        <v>21</v>
      </c>
      <c r="J8172" t="s">
        <v>73</v>
      </c>
      <c r="K8172">
        <v>23.2</v>
      </c>
      <c r="L8172">
        <v>2.9</v>
      </c>
      <c r="M8172" t="s">
        <v>657</v>
      </c>
      <c r="N8172">
        <v>2.9</v>
      </c>
      <c r="O8172" t="s">
        <v>24</v>
      </c>
      <c r="P8172" cm="1">
        <f t="array" ref="P8172">IF(Q8172&gt;0,INDEX(Q8172:Q20306,MATCH(TRUE,INDEX(Q8172:Q20306="",,),0)-1),"")</f>
        <v>6</v>
      </c>
      <c r="Q8172">
        <f t="shared" si="186"/>
        <v>1</v>
      </c>
      <c r="R8172">
        <f>IF(P8172="","",0)</f>
        <v>0</v>
      </c>
    </row>
    <row r="8173" spans="1:18" x14ac:dyDescent="0.3">
      <c r="A8173" t="s">
        <v>1057</v>
      </c>
      <c r="B8173" s="1">
        <v>38782</v>
      </c>
      <c r="C8173" t="s">
        <v>82</v>
      </c>
      <c r="D8173" t="s">
        <v>1117</v>
      </c>
      <c r="E8173" t="s">
        <v>1118</v>
      </c>
      <c r="G8173" s="6" t="s">
        <v>88</v>
      </c>
      <c r="H8173" t="s">
        <v>232</v>
      </c>
      <c r="I8173" t="s">
        <v>21</v>
      </c>
      <c r="J8173" t="s">
        <v>73</v>
      </c>
      <c r="K8173">
        <v>83.8</v>
      </c>
      <c r="L8173">
        <v>5.6</v>
      </c>
      <c r="M8173" t="s">
        <v>657</v>
      </c>
      <c r="N8173">
        <v>5.6</v>
      </c>
      <c r="O8173" t="s">
        <v>24</v>
      </c>
      <c r="P8173" cm="1">
        <f t="array" ref="P8173">IF(Q8173&gt;0,INDEX(Q8173:Q20307,MATCH(TRUE,INDEX(Q8173:Q20307="",,),0)-1),"")</f>
        <v>6</v>
      </c>
      <c r="Q8173">
        <f t="shared" si="186"/>
        <v>1</v>
      </c>
      <c r="R8173">
        <f>IF(P8173="","",0)</f>
        <v>0</v>
      </c>
    </row>
    <row r="8174" spans="1:18" x14ac:dyDescent="0.3">
      <c r="A8174" t="s">
        <v>1057</v>
      </c>
      <c r="B8174" s="1">
        <v>38782</v>
      </c>
      <c r="C8174" t="s">
        <v>82</v>
      </c>
      <c r="D8174" t="s">
        <v>1117</v>
      </c>
      <c r="E8174" t="s">
        <v>1118</v>
      </c>
      <c r="G8174" s="6" t="s">
        <v>88</v>
      </c>
      <c r="H8174" t="s">
        <v>67</v>
      </c>
      <c r="I8174" t="s">
        <v>21</v>
      </c>
      <c r="J8174" t="s">
        <v>73</v>
      </c>
      <c r="K8174">
        <v>15.7</v>
      </c>
      <c r="L8174">
        <v>13.15</v>
      </c>
      <c r="M8174" t="s">
        <v>657</v>
      </c>
      <c r="N8174">
        <v>13.15</v>
      </c>
      <c r="O8174" t="s">
        <v>24</v>
      </c>
      <c r="P8174" cm="1">
        <f t="array" ref="P8174">IF(Q8174&gt;0,INDEX(Q8174:Q20308,MATCH(TRUE,INDEX(Q8174:Q20308="",,),0)-1),"")</f>
        <v>6</v>
      </c>
      <c r="Q8174">
        <f t="shared" si="186"/>
        <v>1</v>
      </c>
      <c r="R8174">
        <f>IF(P8174="","",0)</f>
        <v>0</v>
      </c>
    </row>
    <row r="8175" spans="1:18" x14ac:dyDescent="0.3">
      <c r="A8175" t="s">
        <v>1057</v>
      </c>
      <c r="B8175" s="1">
        <v>38782</v>
      </c>
      <c r="C8175" t="s">
        <v>82</v>
      </c>
      <c r="D8175" t="s">
        <v>1117</v>
      </c>
      <c r="E8175" t="s">
        <v>1118</v>
      </c>
      <c r="G8175" s="6" t="s">
        <v>88</v>
      </c>
      <c r="H8175" t="s">
        <v>200</v>
      </c>
      <c r="I8175" t="s">
        <v>21</v>
      </c>
      <c r="J8175" t="s">
        <v>73</v>
      </c>
      <c r="K8175">
        <v>21.1</v>
      </c>
      <c r="L8175">
        <v>6.7</v>
      </c>
      <c r="M8175" t="s">
        <v>657</v>
      </c>
      <c r="N8175">
        <v>6.7</v>
      </c>
      <c r="O8175" t="s">
        <v>24</v>
      </c>
      <c r="P8175" cm="1">
        <f t="array" ref="P8175">IF(Q8175&gt;0,INDEX(Q8175:Q20309,MATCH(TRUE,INDEX(Q8175:Q20309="",,),0)-1),"")</f>
        <v>6</v>
      </c>
      <c r="Q8175">
        <f t="shared" si="186"/>
        <v>1</v>
      </c>
      <c r="R8175">
        <f>IF(P8175="","",0)</f>
        <v>0</v>
      </c>
    </row>
    <row r="8176" spans="1:18" x14ac:dyDescent="0.3">
      <c r="A8176" t="s">
        <v>1057</v>
      </c>
      <c r="B8176" s="1">
        <v>38782</v>
      </c>
      <c r="C8176" t="s">
        <v>82</v>
      </c>
      <c r="D8176" t="s">
        <v>1117</v>
      </c>
      <c r="E8176" t="s">
        <v>1118</v>
      </c>
      <c r="G8176" s="6" t="s">
        <v>88</v>
      </c>
      <c r="H8176" t="s">
        <v>722</v>
      </c>
      <c r="I8176" t="s">
        <v>21</v>
      </c>
      <c r="J8176" t="s">
        <v>73</v>
      </c>
      <c r="K8176">
        <v>48.5</v>
      </c>
      <c r="L8176">
        <v>7.25</v>
      </c>
      <c r="M8176" t="s">
        <v>657</v>
      </c>
      <c r="N8176">
        <v>7.25</v>
      </c>
      <c r="O8176" t="s">
        <v>24</v>
      </c>
      <c r="P8176" cm="1">
        <f t="array" ref="P8176">IF(Q8176&gt;0,INDEX(Q8176:Q20310,MATCH(TRUE,INDEX(Q8176:Q20310="",,),0)-1),"")</f>
        <v>6</v>
      </c>
      <c r="Q8176">
        <f t="shared" si="186"/>
        <v>1</v>
      </c>
      <c r="R8176">
        <f>IF(P8176="","",0)</f>
        <v>0</v>
      </c>
    </row>
    <row r="8177" spans="1:18" x14ac:dyDescent="0.3">
      <c r="A8177" t="s">
        <v>1057</v>
      </c>
      <c r="B8177" s="1">
        <v>38782</v>
      </c>
      <c r="C8177" t="s">
        <v>82</v>
      </c>
      <c r="D8177" t="s">
        <v>1117</v>
      </c>
      <c r="E8177" t="s">
        <v>1118</v>
      </c>
      <c r="G8177" t="s">
        <v>19</v>
      </c>
      <c r="H8177" t="s">
        <v>102</v>
      </c>
      <c r="I8177" t="s">
        <v>45</v>
      </c>
      <c r="J8177" t="s">
        <v>93</v>
      </c>
      <c r="K8177">
        <v>22.3</v>
      </c>
      <c r="L8177">
        <v>658</v>
      </c>
      <c r="M8177" t="s">
        <v>607</v>
      </c>
      <c r="N8177">
        <v>658</v>
      </c>
      <c r="P8177" cm="1">
        <f t="array" ref="P8177">IF(Q8177&gt;0,INDEX(Q8177:Q20311,MATCH(TRUE,INDEX(Q8177:Q20311="",,),0)-1),"")</f>
        <v>6</v>
      </c>
      <c r="Q8177">
        <f t="shared" si="186"/>
        <v>2</v>
      </c>
      <c r="R8177">
        <f>IF(P8177="","",0)</f>
        <v>0</v>
      </c>
    </row>
    <row r="8178" spans="1:18" x14ac:dyDescent="0.3">
      <c r="A8178" t="s">
        <v>1057</v>
      </c>
      <c r="B8178" s="1">
        <v>38782</v>
      </c>
      <c r="C8178" t="s">
        <v>82</v>
      </c>
      <c r="D8178" t="s">
        <v>1117</v>
      </c>
      <c r="E8178" t="s">
        <v>1118</v>
      </c>
      <c r="G8178" t="s">
        <v>19</v>
      </c>
      <c r="H8178" t="s">
        <v>85</v>
      </c>
      <c r="I8178" t="s">
        <v>45</v>
      </c>
      <c r="J8178" t="s">
        <v>93</v>
      </c>
      <c r="K8178">
        <v>23.1</v>
      </c>
      <c r="L8178">
        <v>108</v>
      </c>
      <c r="M8178" t="s">
        <v>607</v>
      </c>
      <c r="N8178">
        <v>335.16</v>
      </c>
      <c r="P8178" cm="1">
        <f t="array" ref="P8178">IF(Q8178&gt;0,INDEX(Q8178:Q20312,MATCH(TRUE,INDEX(Q8178:Q20312="",,),0)-1),"")</f>
        <v>6</v>
      </c>
      <c r="Q8178">
        <f t="shared" si="186"/>
        <v>2</v>
      </c>
      <c r="R8178">
        <f>IF(P8178="","",0)</f>
        <v>0</v>
      </c>
    </row>
    <row r="8179" spans="1:18" x14ac:dyDescent="0.3">
      <c r="A8179" t="s">
        <v>1057</v>
      </c>
      <c r="B8179" s="1">
        <v>38782</v>
      </c>
      <c r="C8179" t="s">
        <v>82</v>
      </c>
      <c r="D8179" t="s">
        <v>1117</v>
      </c>
      <c r="E8179" t="s">
        <v>1118</v>
      </c>
      <c r="G8179" t="s">
        <v>19</v>
      </c>
      <c r="H8179" t="s">
        <v>85</v>
      </c>
      <c r="I8179" t="s">
        <v>21</v>
      </c>
      <c r="J8179" t="s">
        <v>73</v>
      </c>
      <c r="K8179">
        <v>147.4</v>
      </c>
      <c r="L8179">
        <v>14.2</v>
      </c>
      <c r="M8179" t="s">
        <v>607</v>
      </c>
      <c r="N8179">
        <v>18</v>
      </c>
      <c r="P8179" cm="1">
        <f t="array" ref="P8179">IF(Q8179&gt;0,INDEX(Q8179:Q20313,MATCH(TRUE,INDEX(Q8179:Q20313="",,),0)-1),"")</f>
        <v>6</v>
      </c>
      <c r="Q8179">
        <f t="shared" si="186"/>
        <v>2</v>
      </c>
      <c r="R8179">
        <f>IF(P8179="","",0)</f>
        <v>0</v>
      </c>
    </row>
    <row r="8180" spans="1:18" x14ac:dyDescent="0.3">
      <c r="A8180" t="s">
        <v>1057</v>
      </c>
      <c r="B8180" s="1">
        <v>38782</v>
      </c>
      <c r="C8180" t="s">
        <v>82</v>
      </c>
      <c r="D8180" t="s">
        <v>1117</v>
      </c>
      <c r="E8180" t="s">
        <v>1118</v>
      </c>
      <c r="G8180" t="s">
        <v>19</v>
      </c>
      <c r="H8180" t="s">
        <v>87</v>
      </c>
      <c r="I8180" t="s">
        <v>21</v>
      </c>
      <c r="J8180" t="s">
        <v>73</v>
      </c>
      <c r="K8180">
        <v>132.5</v>
      </c>
      <c r="L8180">
        <v>19</v>
      </c>
      <c r="M8180" t="s">
        <v>607</v>
      </c>
      <c r="N8180">
        <v>19</v>
      </c>
      <c r="P8180" cm="1">
        <f t="array" ref="P8180">IF(Q8180&gt;0,INDEX(Q8180:Q20314,MATCH(TRUE,INDEX(Q8180:Q20314="",,),0)-1),"")</f>
        <v>6</v>
      </c>
      <c r="Q8180">
        <f t="shared" si="186"/>
        <v>2</v>
      </c>
      <c r="R8180">
        <f>IF(P8180="","",0)</f>
        <v>0</v>
      </c>
    </row>
    <row r="8181" spans="1:18" x14ac:dyDescent="0.3">
      <c r="A8181" t="s">
        <v>1057</v>
      </c>
      <c r="B8181" s="1">
        <v>38782</v>
      </c>
      <c r="C8181" t="s">
        <v>82</v>
      </c>
      <c r="D8181" t="s">
        <v>1117</v>
      </c>
      <c r="E8181" t="s">
        <v>1118</v>
      </c>
      <c r="G8181" s="6" t="s">
        <v>88</v>
      </c>
      <c r="H8181" t="s">
        <v>100</v>
      </c>
      <c r="I8181" t="s">
        <v>45</v>
      </c>
      <c r="J8181" t="s">
        <v>93</v>
      </c>
      <c r="K8181">
        <v>8.3000000000000007</v>
      </c>
      <c r="L8181">
        <v>99</v>
      </c>
      <c r="M8181" t="s">
        <v>607</v>
      </c>
      <c r="N8181">
        <v>99</v>
      </c>
      <c r="P8181" cm="1">
        <f t="array" ref="P8181">IF(Q8181&gt;0,INDEX(Q8181:Q20315,MATCH(TRUE,INDEX(Q8181:Q20315="",,),0)-1),"")</f>
        <v>6</v>
      </c>
      <c r="Q8181">
        <f t="shared" si="186"/>
        <v>2</v>
      </c>
      <c r="R8181">
        <f>IF(P8181="","",0)</f>
        <v>0</v>
      </c>
    </row>
    <row r="8182" spans="1:18" x14ac:dyDescent="0.3">
      <c r="A8182" t="s">
        <v>1057</v>
      </c>
      <c r="B8182" s="1">
        <v>38782</v>
      </c>
      <c r="C8182" t="s">
        <v>82</v>
      </c>
      <c r="D8182" t="s">
        <v>1117</v>
      </c>
      <c r="E8182" t="s">
        <v>1118</v>
      </c>
      <c r="G8182" s="6" t="s">
        <v>88</v>
      </c>
      <c r="H8182" t="s">
        <v>232</v>
      </c>
      <c r="I8182" t="s">
        <v>45</v>
      </c>
      <c r="J8182" t="s">
        <v>93</v>
      </c>
      <c r="K8182">
        <v>4.8</v>
      </c>
      <c r="L8182">
        <v>43</v>
      </c>
      <c r="M8182" t="s">
        <v>607</v>
      </c>
      <c r="N8182">
        <v>43</v>
      </c>
      <c r="P8182" cm="1">
        <f t="array" ref="P8182">IF(Q8182&gt;0,INDEX(Q8182:Q20316,MATCH(TRUE,INDEX(Q8182:Q20316="",,),0)-1),"")</f>
        <v>6</v>
      </c>
      <c r="Q8182">
        <f t="shared" si="186"/>
        <v>2</v>
      </c>
      <c r="R8182">
        <f>IF(P8182="","",0)</f>
        <v>0</v>
      </c>
    </row>
    <row r="8183" spans="1:18" x14ac:dyDescent="0.3">
      <c r="A8183" t="s">
        <v>1057</v>
      </c>
      <c r="B8183" s="1">
        <v>38782</v>
      </c>
      <c r="C8183" t="s">
        <v>82</v>
      </c>
      <c r="D8183" t="s">
        <v>1117</v>
      </c>
      <c r="E8183" t="s">
        <v>1118</v>
      </c>
      <c r="G8183" s="6" t="s">
        <v>88</v>
      </c>
      <c r="H8183" t="s">
        <v>87</v>
      </c>
      <c r="I8183" t="s">
        <v>45</v>
      </c>
      <c r="J8183" t="s">
        <v>93</v>
      </c>
      <c r="K8183">
        <v>26.8</v>
      </c>
      <c r="L8183">
        <v>65</v>
      </c>
      <c r="M8183" t="s">
        <v>607</v>
      </c>
      <c r="N8183">
        <v>65</v>
      </c>
      <c r="P8183" cm="1">
        <f t="array" ref="P8183">IF(Q8183&gt;0,INDEX(Q8183:Q20317,MATCH(TRUE,INDEX(Q8183:Q20317="",,),0)-1),"")</f>
        <v>6</v>
      </c>
      <c r="Q8183">
        <f t="shared" si="186"/>
        <v>2</v>
      </c>
      <c r="R8183">
        <f>IF(P8183="","",0)</f>
        <v>0</v>
      </c>
    </row>
    <row r="8184" spans="1:18" x14ac:dyDescent="0.3">
      <c r="A8184" t="s">
        <v>1057</v>
      </c>
      <c r="B8184" s="1">
        <v>38782</v>
      </c>
      <c r="C8184" t="s">
        <v>82</v>
      </c>
      <c r="D8184" t="s">
        <v>1117</v>
      </c>
      <c r="E8184" t="s">
        <v>1118</v>
      </c>
      <c r="G8184" s="6" t="s">
        <v>88</v>
      </c>
      <c r="H8184" t="s">
        <v>102</v>
      </c>
      <c r="I8184" t="s">
        <v>21</v>
      </c>
      <c r="J8184" t="s">
        <v>73</v>
      </c>
      <c r="K8184">
        <v>207.6</v>
      </c>
      <c r="L8184">
        <v>7.6</v>
      </c>
      <c r="M8184" t="s">
        <v>607</v>
      </c>
      <c r="N8184">
        <v>7.6</v>
      </c>
      <c r="P8184" cm="1">
        <f t="array" ref="P8184">IF(Q8184&gt;0,INDEX(Q8184:Q20318,MATCH(TRUE,INDEX(Q8184:Q20318="",,),0)-1),"")</f>
        <v>6</v>
      </c>
      <c r="Q8184">
        <f t="shared" si="186"/>
        <v>2</v>
      </c>
      <c r="R8184">
        <f>IF(P8184="","",0)</f>
        <v>0</v>
      </c>
    </row>
    <row r="8185" spans="1:18" x14ac:dyDescent="0.3">
      <c r="A8185" t="s">
        <v>1057</v>
      </c>
      <c r="B8185" s="1">
        <v>38782</v>
      </c>
      <c r="C8185" t="s">
        <v>82</v>
      </c>
      <c r="D8185" t="s">
        <v>1117</v>
      </c>
      <c r="E8185" t="s">
        <v>1118</v>
      </c>
      <c r="G8185" s="6" t="s">
        <v>88</v>
      </c>
      <c r="H8185" t="s">
        <v>100</v>
      </c>
      <c r="I8185" t="s">
        <v>21</v>
      </c>
      <c r="J8185" t="s">
        <v>73</v>
      </c>
      <c r="K8185">
        <v>23.2</v>
      </c>
      <c r="L8185">
        <v>2.9</v>
      </c>
      <c r="M8185" t="s">
        <v>607</v>
      </c>
      <c r="N8185">
        <v>2.9</v>
      </c>
      <c r="P8185" cm="1">
        <f t="array" ref="P8185">IF(Q8185&gt;0,INDEX(Q8185:Q20319,MATCH(TRUE,INDEX(Q8185:Q20319="",,),0)-1),"")</f>
        <v>6</v>
      </c>
      <c r="Q8185">
        <f t="shared" si="186"/>
        <v>2</v>
      </c>
      <c r="R8185">
        <f>IF(P8185="","",0)</f>
        <v>0</v>
      </c>
    </row>
    <row r="8186" spans="1:18" x14ac:dyDescent="0.3">
      <c r="A8186" t="s">
        <v>1057</v>
      </c>
      <c r="B8186" s="1">
        <v>38782</v>
      </c>
      <c r="C8186" t="s">
        <v>82</v>
      </c>
      <c r="D8186" t="s">
        <v>1117</v>
      </c>
      <c r="E8186" t="s">
        <v>1118</v>
      </c>
      <c r="G8186" s="6" t="s">
        <v>88</v>
      </c>
      <c r="H8186" t="s">
        <v>232</v>
      </c>
      <c r="I8186" t="s">
        <v>21</v>
      </c>
      <c r="J8186" t="s">
        <v>73</v>
      </c>
      <c r="K8186">
        <v>83.8</v>
      </c>
      <c r="L8186">
        <v>5.6</v>
      </c>
      <c r="M8186" t="s">
        <v>607</v>
      </c>
      <c r="N8186">
        <v>5.6</v>
      </c>
      <c r="P8186" cm="1">
        <f t="array" ref="P8186">IF(Q8186&gt;0,INDEX(Q8186:Q20320,MATCH(TRUE,INDEX(Q8186:Q20320="",,),0)-1),"")</f>
        <v>6</v>
      </c>
      <c r="Q8186">
        <f t="shared" si="186"/>
        <v>2</v>
      </c>
      <c r="R8186">
        <f>IF(P8186="","",0)</f>
        <v>0</v>
      </c>
    </row>
    <row r="8187" spans="1:18" x14ac:dyDescent="0.3">
      <c r="A8187" t="s">
        <v>1057</v>
      </c>
      <c r="B8187" s="1">
        <v>38782</v>
      </c>
      <c r="C8187" t="s">
        <v>82</v>
      </c>
      <c r="D8187" t="s">
        <v>1117</v>
      </c>
      <c r="E8187" t="s">
        <v>1118</v>
      </c>
      <c r="G8187" s="6" t="s">
        <v>88</v>
      </c>
      <c r="H8187" t="s">
        <v>67</v>
      </c>
      <c r="I8187" t="s">
        <v>21</v>
      </c>
      <c r="J8187" t="s">
        <v>73</v>
      </c>
      <c r="K8187">
        <v>15.7</v>
      </c>
      <c r="L8187">
        <v>13.15</v>
      </c>
      <c r="M8187" t="s">
        <v>607</v>
      </c>
      <c r="N8187">
        <v>13.15</v>
      </c>
      <c r="P8187" cm="1">
        <f t="array" ref="P8187">IF(Q8187&gt;0,INDEX(Q8187:Q20321,MATCH(TRUE,INDEX(Q8187:Q20321="",,),0)-1),"")</f>
        <v>6</v>
      </c>
      <c r="Q8187">
        <f t="shared" si="186"/>
        <v>2</v>
      </c>
      <c r="R8187">
        <f>IF(P8187="","",0)</f>
        <v>0</v>
      </c>
    </row>
    <row r="8188" spans="1:18" x14ac:dyDescent="0.3">
      <c r="A8188" t="s">
        <v>1057</v>
      </c>
      <c r="B8188" s="1">
        <v>38782</v>
      </c>
      <c r="C8188" t="s">
        <v>82</v>
      </c>
      <c r="D8188" t="s">
        <v>1117</v>
      </c>
      <c r="E8188" t="s">
        <v>1118</v>
      </c>
      <c r="G8188" s="6" t="s">
        <v>88</v>
      </c>
      <c r="H8188" t="s">
        <v>200</v>
      </c>
      <c r="I8188" t="s">
        <v>21</v>
      </c>
      <c r="J8188" t="s">
        <v>73</v>
      </c>
      <c r="K8188">
        <v>21.1</v>
      </c>
      <c r="L8188">
        <v>6.7</v>
      </c>
      <c r="M8188" t="s">
        <v>607</v>
      </c>
      <c r="N8188">
        <v>6.7</v>
      </c>
      <c r="P8188" cm="1">
        <f t="array" ref="P8188">IF(Q8188&gt;0,INDEX(Q8188:Q20322,MATCH(TRUE,INDEX(Q8188:Q20322="",,),0)-1),"")</f>
        <v>6</v>
      </c>
      <c r="Q8188">
        <f t="shared" si="186"/>
        <v>2</v>
      </c>
      <c r="R8188">
        <f>IF(P8188="","",0)</f>
        <v>0</v>
      </c>
    </row>
    <row r="8189" spans="1:18" x14ac:dyDescent="0.3">
      <c r="A8189" t="s">
        <v>1057</v>
      </c>
      <c r="B8189" s="1">
        <v>38782</v>
      </c>
      <c r="C8189" t="s">
        <v>82</v>
      </c>
      <c r="D8189" t="s">
        <v>1117</v>
      </c>
      <c r="E8189" t="s">
        <v>1118</v>
      </c>
      <c r="G8189" s="6" t="s">
        <v>88</v>
      </c>
      <c r="H8189" t="s">
        <v>722</v>
      </c>
      <c r="I8189" t="s">
        <v>21</v>
      </c>
      <c r="J8189" t="s">
        <v>73</v>
      </c>
      <c r="K8189">
        <v>48.5</v>
      </c>
      <c r="L8189">
        <v>7.25</v>
      </c>
      <c r="M8189" t="s">
        <v>607</v>
      </c>
      <c r="N8189">
        <v>7.25</v>
      </c>
      <c r="P8189" cm="1">
        <f t="array" ref="P8189">IF(Q8189&gt;0,INDEX(Q8189:Q20323,MATCH(TRUE,INDEX(Q8189:Q20323="",,),0)-1),"")</f>
        <v>6</v>
      </c>
      <c r="Q8189">
        <f t="shared" si="186"/>
        <v>2</v>
      </c>
      <c r="R8189">
        <f>IF(P8189="","",0)</f>
        <v>0</v>
      </c>
    </row>
    <row r="8190" spans="1:18" x14ac:dyDescent="0.3">
      <c r="A8190" t="s">
        <v>1057</v>
      </c>
      <c r="B8190" s="1">
        <v>38782</v>
      </c>
      <c r="C8190" t="s">
        <v>82</v>
      </c>
      <c r="D8190" t="s">
        <v>1117</v>
      </c>
      <c r="E8190" t="s">
        <v>1118</v>
      </c>
      <c r="G8190" t="s">
        <v>19</v>
      </c>
      <c r="H8190" t="s">
        <v>102</v>
      </c>
      <c r="I8190" t="s">
        <v>45</v>
      </c>
      <c r="J8190" t="s">
        <v>93</v>
      </c>
      <c r="K8190">
        <v>22.3</v>
      </c>
      <c r="L8190">
        <v>658</v>
      </c>
      <c r="M8190" t="s">
        <v>999</v>
      </c>
      <c r="N8190">
        <v>659</v>
      </c>
      <c r="P8190" cm="1">
        <f t="array" ref="P8190">IF(Q8190&gt;0,INDEX(Q8190:Q20324,MATCH(TRUE,INDEX(Q8190:Q20324="",,),0)-1),"")</f>
        <v>6</v>
      </c>
      <c r="Q8190">
        <f t="shared" si="186"/>
        <v>3</v>
      </c>
      <c r="R8190">
        <f>IF(P8190="","",0)</f>
        <v>0</v>
      </c>
    </row>
    <row r="8191" spans="1:18" x14ac:dyDescent="0.3">
      <c r="A8191" t="s">
        <v>1057</v>
      </c>
      <c r="B8191" s="1">
        <v>38782</v>
      </c>
      <c r="C8191" t="s">
        <v>82</v>
      </c>
      <c r="D8191" t="s">
        <v>1117</v>
      </c>
      <c r="E8191" t="s">
        <v>1118</v>
      </c>
      <c r="G8191" t="s">
        <v>19</v>
      </c>
      <c r="H8191" t="s">
        <v>85</v>
      </c>
      <c r="I8191" t="s">
        <v>45</v>
      </c>
      <c r="J8191" t="s">
        <v>93</v>
      </c>
      <c r="K8191">
        <v>23.1</v>
      </c>
      <c r="L8191">
        <v>108</v>
      </c>
      <c r="M8191" t="s">
        <v>999</v>
      </c>
      <c r="N8191">
        <v>110</v>
      </c>
      <c r="P8191" cm="1">
        <f t="array" ref="P8191">IF(Q8191&gt;0,INDEX(Q8191:Q20325,MATCH(TRUE,INDEX(Q8191:Q20325="",,),0)-1),"")</f>
        <v>6</v>
      </c>
      <c r="Q8191">
        <f t="shared" si="186"/>
        <v>3</v>
      </c>
      <c r="R8191">
        <f>IF(P8191="","",0)</f>
        <v>0</v>
      </c>
    </row>
    <row r="8192" spans="1:18" x14ac:dyDescent="0.3">
      <c r="A8192" t="s">
        <v>1057</v>
      </c>
      <c r="B8192" s="1">
        <v>38782</v>
      </c>
      <c r="C8192" t="s">
        <v>82</v>
      </c>
      <c r="D8192" t="s">
        <v>1117</v>
      </c>
      <c r="E8192" t="s">
        <v>1118</v>
      </c>
      <c r="G8192" t="s">
        <v>19</v>
      </c>
      <c r="H8192" t="s">
        <v>85</v>
      </c>
      <c r="I8192" t="s">
        <v>21</v>
      </c>
      <c r="J8192" t="s">
        <v>73</v>
      </c>
      <c r="K8192">
        <v>147.4</v>
      </c>
      <c r="L8192">
        <v>14.2</v>
      </c>
      <c r="M8192" t="s">
        <v>999</v>
      </c>
      <c r="N8192">
        <v>31</v>
      </c>
      <c r="P8192" cm="1">
        <f t="array" ref="P8192">IF(Q8192&gt;0,INDEX(Q8192:Q20326,MATCH(TRUE,INDEX(Q8192:Q20326="",,),0)-1),"")</f>
        <v>6</v>
      </c>
      <c r="Q8192">
        <f t="shared" si="186"/>
        <v>3</v>
      </c>
      <c r="R8192">
        <f>IF(P8192="","",0)</f>
        <v>0</v>
      </c>
    </row>
    <row r="8193" spans="1:18" x14ac:dyDescent="0.3">
      <c r="A8193" t="s">
        <v>1057</v>
      </c>
      <c r="B8193" s="1">
        <v>38782</v>
      </c>
      <c r="C8193" t="s">
        <v>82</v>
      </c>
      <c r="D8193" t="s">
        <v>1117</v>
      </c>
      <c r="E8193" t="s">
        <v>1118</v>
      </c>
      <c r="G8193" t="s">
        <v>19</v>
      </c>
      <c r="H8193" t="s">
        <v>87</v>
      </c>
      <c r="I8193" t="s">
        <v>21</v>
      </c>
      <c r="J8193" t="s">
        <v>73</v>
      </c>
      <c r="K8193">
        <v>132.5</v>
      </c>
      <c r="L8193">
        <v>19</v>
      </c>
      <c r="M8193" t="s">
        <v>999</v>
      </c>
      <c r="N8193">
        <v>32</v>
      </c>
      <c r="P8193" cm="1">
        <f t="array" ref="P8193">IF(Q8193&gt;0,INDEX(Q8193:Q20327,MATCH(TRUE,INDEX(Q8193:Q20327="",,),0)-1),"")</f>
        <v>6</v>
      </c>
      <c r="Q8193">
        <f t="shared" si="186"/>
        <v>3</v>
      </c>
      <c r="R8193">
        <f>IF(P8193="","",0)</f>
        <v>0</v>
      </c>
    </row>
    <row r="8194" spans="1:18" x14ac:dyDescent="0.3">
      <c r="A8194" t="s">
        <v>1057</v>
      </c>
      <c r="B8194" s="1">
        <v>38782</v>
      </c>
      <c r="C8194" t="s">
        <v>82</v>
      </c>
      <c r="D8194" t="s">
        <v>1117</v>
      </c>
      <c r="E8194" t="s">
        <v>1118</v>
      </c>
      <c r="G8194" s="6" t="s">
        <v>88</v>
      </c>
      <c r="H8194" t="s">
        <v>100</v>
      </c>
      <c r="I8194" t="s">
        <v>45</v>
      </c>
      <c r="J8194" t="s">
        <v>93</v>
      </c>
      <c r="K8194">
        <v>8.3000000000000007</v>
      </c>
      <c r="L8194">
        <v>99</v>
      </c>
      <c r="M8194" t="s">
        <v>999</v>
      </c>
      <c r="N8194">
        <v>99</v>
      </c>
      <c r="P8194" cm="1">
        <f t="array" ref="P8194">IF(Q8194&gt;0,INDEX(Q8194:Q20328,MATCH(TRUE,INDEX(Q8194:Q20328="",,),0)-1),"")</f>
        <v>6</v>
      </c>
      <c r="Q8194">
        <f t="shared" si="186"/>
        <v>3</v>
      </c>
      <c r="R8194">
        <f>IF(P8194="","",0)</f>
        <v>0</v>
      </c>
    </row>
    <row r="8195" spans="1:18" x14ac:dyDescent="0.3">
      <c r="A8195" t="s">
        <v>1057</v>
      </c>
      <c r="B8195" s="1">
        <v>38782</v>
      </c>
      <c r="C8195" t="s">
        <v>82</v>
      </c>
      <c r="D8195" t="s">
        <v>1117</v>
      </c>
      <c r="E8195" t="s">
        <v>1118</v>
      </c>
      <c r="G8195" s="6" t="s">
        <v>88</v>
      </c>
      <c r="H8195" t="s">
        <v>232</v>
      </c>
      <c r="I8195" t="s">
        <v>45</v>
      </c>
      <c r="J8195" t="s">
        <v>93</v>
      </c>
      <c r="K8195">
        <v>4.8</v>
      </c>
      <c r="L8195">
        <v>43</v>
      </c>
      <c r="M8195" t="s">
        <v>999</v>
      </c>
      <c r="N8195">
        <v>43</v>
      </c>
      <c r="P8195" cm="1">
        <f t="array" ref="P8195">IF(Q8195&gt;0,INDEX(Q8195:Q20329,MATCH(TRUE,INDEX(Q8195:Q20329="",,),0)-1),"")</f>
        <v>6</v>
      </c>
      <c r="Q8195">
        <f t="shared" si="186"/>
        <v>3</v>
      </c>
      <c r="R8195">
        <f>IF(P8195="","",0)</f>
        <v>0</v>
      </c>
    </row>
    <row r="8196" spans="1:18" x14ac:dyDescent="0.3">
      <c r="A8196" t="s">
        <v>1057</v>
      </c>
      <c r="B8196" s="1">
        <v>38782</v>
      </c>
      <c r="C8196" t="s">
        <v>82</v>
      </c>
      <c r="D8196" t="s">
        <v>1117</v>
      </c>
      <c r="E8196" t="s">
        <v>1118</v>
      </c>
      <c r="G8196" s="6" t="s">
        <v>88</v>
      </c>
      <c r="H8196" t="s">
        <v>87</v>
      </c>
      <c r="I8196" t="s">
        <v>45</v>
      </c>
      <c r="J8196" t="s">
        <v>93</v>
      </c>
      <c r="K8196">
        <v>26.8</v>
      </c>
      <c r="L8196">
        <v>65</v>
      </c>
      <c r="M8196" t="s">
        <v>999</v>
      </c>
      <c r="N8196">
        <v>65</v>
      </c>
      <c r="P8196" cm="1">
        <f t="array" ref="P8196">IF(Q8196&gt;0,INDEX(Q8196:Q20330,MATCH(TRUE,INDEX(Q8196:Q20330="",,),0)-1),"")</f>
        <v>6</v>
      </c>
      <c r="Q8196">
        <f t="shared" si="186"/>
        <v>3</v>
      </c>
      <c r="R8196">
        <f>IF(P8196="","",0)</f>
        <v>0</v>
      </c>
    </row>
    <row r="8197" spans="1:18" x14ac:dyDescent="0.3">
      <c r="A8197" t="s">
        <v>1057</v>
      </c>
      <c r="B8197" s="1">
        <v>38782</v>
      </c>
      <c r="C8197" t="s">
        <v>82</v>
      </c>
      <c r="D8197" t="s">
        <v>1117</v>
      </c>
      <c r="E8197" t="s">
        <v>1118</v>
      </c>
      <c r="G8197" s="6" t="s">
        <v>88</v>
      </c>
      <c r="H8197" t="s">
        <v>102</v>
      </c>
      <c r="I8197" t="s">
        <v>21</v>
      </c>
      <c r="J8197" t="s">
        <v>73</v>
      </c>
      <c r="K8197">
        <v>207.6</v>
      </c>
      <c r="L8197">
        <v>7.6</v>
      </c>
      <c r="M8197" t="s">
        <v>999</v>
      </c>
      <c r="N8197">
        <v>7.6</v>
      </c>
      <c r="P8197" cm="1">
        <f t="array" ref="P8197">IF(Q8197&gt;0,INDEX(Q8197:Q20331,MATCH(TRUE,INDEX(Q8197:Q20331="",,),0)-1),"")</f>
        <v>6</v>
      </c>
      <c r="Q8197">
        <f t="shared" si="186"/>
        <v>3</v>
      </c>
      <c r="R8197">
        <f>IF(P8197="","",0)</f>
        <v>0</v>
      </c>
    </row>
    <row r="8198" spans="1:18" x14ac:dyDescent="0.3">
      <c r="A8198" t="s">
        <v>1057</v>
      </c>
      <c r="B8198" s="1">
        <v>38782</v>
      </c>
      <c r="C8198" t="s">
        <v>82</v>
      </c>
      <c r="D8198" t="s">
        <v>1117</v>
      </c>
      <c r="E8198" t="s">
        <v>1118</v>
      </c>
      <c r="G8198" s="6" t="s">
        <v>88</v>
      </c>
      <c r="H8198" t="s">
        <v>100</v>
      </c>
      <c r="I8198" t="s">
        <v>21</v>
      </c>
      <c r="J8198" t="s">
        <v>73</v>
      </c>
      <c r="K8198">
        <v>23.2</v>
      </c>
      <c r="L8198">
        <v>2.9</v>
      </c>
      <c r="M8198" t="s">
        <v>999</v>
      </c>
      <c r="N8198">
        <v>2.9</v>
      </c>
      <c r="P8198" cm="1">
        <f t="array" ref="P8198">IF(Q8198&gt;0,INDEX(Q8198:Q20332,MATCH(TRUE,INDEX(Q8198:Q20332="",,),0)-1),"")</f>
        <v>6</v>
      </c>
      <c r="Q8198">
        <f t="shared" si="186"/>
        <v>3</v>
      </c>
      <c r="R8198">
        <f>IF(P8198="","",0)</f>
        <v>0</v>
      </c>
    </row>
    <row r="8199" spans="1:18" x14ac:dyDescent="0.3">
      <c r="A8199" t="s">
        <v>1057</v>
      </c>
      <c r="B8199" s="1">
        <v>38782</v>
      </c>
      <c r="C8199" t="s">
        <v>82</v>
      </c>
      <c r="D8199" t="s">
        <v>1117</v>
      </c>
      <c r="E8199" t="s">
        <v>1118</v>
      </c>
      <c r="G8199" s="6" t="s">
        <v>88</v>
      </c>
      <c r="H8199" t="s">
        <v>232</v>
      </c>
      <c r="I8199" t="s">
        <v>21</v>
      </c>
      <c r="J8199" t="s">
        <v>73</v>
      </c>
      <c r="K8199">
        <v>83.8</v>
      </c>
      <c r="L8199">
        <v>5.6</v>
      </c>
      <c r="M8199" t="s">
        <v>999</v>
      </c>
      <c r="N8199">
        <v>5.6</v>
      </c>
      <c r="P8199" cm="1">
        <f t="array" ref="P8199">IF(Q8199&gt;0,INDEX(Q8199:Q20333,MATCH(TRUE,INDEX(Q8199:Q20333="",,),0)-1),"")</f>
        <v>6</v>
      </c>
      <c r="Q8199">
        <f t="shared" si="186"/>
        <v>3</v>
      </c>
      <c r="R8199">
        <f>IF(P8199="","",0)</f>
        <v>0</v>
      </c>
    </row>
    <row r="8200" spans="1:18" x14ac:dyDescent="0.3">
      <c r="A8200" t="s">
        <v>1057</v>
      </c>
      <c r="B8200" s="1">
        <v>38782</v>
      </c>
      <c r="C8200" t="s">
        <v>82</v>
      </c>
      <c r="D8200" t="s">
        <v>1117</v>
      </c>
      <c r="E8200" t="s">
        <v>1118</v>
      </c>
      <c r="G8200" s="6" t="s">
        <v>88</v>
      </c>
      <c r="H8200" t="s">
        <v>67</v>
      </c>
      <c r="I8200" t="s">
        <v>21</v>
      </c>
      <c r="J8200" t="s">
        <v>73</v>
      </c>
      <c r="K8200">
        <v>15.7</v>
      </c>
      <c r="L8200">
        <v>13.15</v>
      </c>
      <c r="M8200" t="s">
        <v>999</v>
      </c>
      <c r="N8200">
        <v>13.15</v>
      </c>
      <c r="P8200" cm="1">
        <f t="array" ref="P8200">IF(Q8200&gt;0,INDEX(Q8200:Q20334,MATCH(TRUE,INDEX(Q8200:Q20334="",,),0)-1),"")</f>
        <v>6</v>
      </c>
      <c r="Q8200">
        <f t="shared" si="186"/>
        <v>3</v>
      </c>
      <c r="R8200">
        <f>IF(P8200="","",0)</f>
        <v>0</v>
      </c>
    </row>
    <row r="8201" spans="1:18" x14ac:dyDescent="0.3">
      <c r="A8201" t="s">
        <v>1057</v>
      </c>
      <c r="B8201" s="1">
        <v>38782</v>
      </c>
      <c r="C8201" t="s">
        <v>82</v>
      </c>
      <c r="D8201" t="s">
        <v>1117</v>
      </c>
      <c r="E8201" t="s">
        <v>1118</v>
      </c>
      <c r="G8201" s="6" t="s">
        <v>88</v>
      </c>
      <c r="H8201" t="s">
        <v>200</v>
      </c>
      <c r="I8201" t="s">
        <v>21</v>
      </c>
      <c r="J8201" t="s">
        <v>73</v>
      </c>
      <c r="K8201">
        <v>21.1</v>
      </c>
      <c r="L8201">
        <v>6.7</v>
      </c>
      <c r="M8201" t="s">
        <v>999</v>
      </c>
      <c r="N8201">
        <v>6.7</v>
      </c>
      <c r="P8201" cm="1">
        <f t="array" ref="P8201">IF(Q8201&gt;0,INDEX(Q8201:Q20335,MATCH(TRUE,INDEX(Q8201:Q20335="",,),0)-1),"")</f>
        <v>6</v>
      </c>
      <c r="Q8201">
        <f t="shared" si="186"/>
        <v>3</v>
      </c>
      <c r="R8201">
        <f>IF(P8201="","",0)</f>
        <v>0</v>
      </c>
    </row>
    <row r="8202" spans="1:18" x14ac:dyDescent="0.3">
      <c r="A8202" t="s">
        <v>1057</v>
      </c>
      <c r="B8202" s="1">
        <v>38782</v>
      </c>
      <c r="C8202" t="s">
        <v>82</v>
      </c>
      <c r="D8202" t="s">
        <v>1117</v>
      </c>
      <c r="E8202" t="s">
        <v>1118</v>
      </c>
      <c r="G8202" s="6" t="s">
        <v>88</v>
      </c>
      <c r="H8202" t="s">
        <v>722</v>
      </c>
      <c r="I8202" t="s">
        <v>21</v>
      </c>
      <c r="J8202" t="s">
        <v>73</v>
      </c>
      <c r="K8202">
        <v>48.5</v>
      </c>
      <c r="L8202">
        <v>7.25</v>
      </c>
      <c r="M8202" t="s">
        <v>999</v>
      </c>
      <c r="N8202">
        <v>7.25</v>
      </c>
      <c r="P8202" cm="1">
        <f t="array" ref="P8202">IF(Q8202&gt;0,INDEX(Q8202:Q20336,MATCH(TRUE,INDEX(Q8202:Q20336="",,),0)-1),"")</f>
        <v>6</v>
      </c>
      <c r="Q8202">
        <f t="shared" si="186"/>
        <v>3</v>
      </c>
      <c r="R8202">
        <f>IF(P8202="","",0)</f>
        <v>0</v>
      </c>
    </row>
    <row r="8203" spans="1:18" x14ac:dyDescent="0.3">
      <c r="A8203" t="s">
        <v>1057</v>
      </c>
      <c r="B8203" s="1">
        <v>38782</v>
      </c>
      <c r="C8203" t="s">
        <v>82</v>
      </c>
      <c r="D8203" t="s">
        <v>1117</v>
      </c>
      <c r="E8203" t="s">
        <v>1118</v>
      </c>
      <c r="G8203" t="s">
        <v>19</v>
      </c>
      <c r="H8203" t="s">
        <v>102</v>
      </c>
      <c r="I8203" t="s">
        <v>45</v>
      </c>
      <c r="J8203" t="s">
        <v>93</v>
      </c>
      <c r="K8203">
        <v>22.3</v>
      </c>
      <c r="L8203">
        <v>658</v>
      </c>
      <c r="M8203" t="s">
        <v>208</v>
      </c>
      <c r="N8203">
        <v>700</v>
      </c>
      <c r="P8203" cm="1">
        <f t="array" ref="P8203">IF(Q8203&gt;0,INDEX(Q8203:Q20337,MATCH(TRUE,INDEX(Q8203:Q20337="",,),0)-1),"")</f>
        <v>6</v>
      </c>
      <c r="Q8203">
        <f t="shared" si="186"/>
        <v>4</v>
      </c>
      <c r="R8203">
        <f>IF(P8203="","",0)</f>
        <v>0</v>
      </c>
    </row>
    <row r="8204" spans="1:18" x14ac:dyDescent="0.3">
      <c r="A8204" t="s">
        <v>1057</v>
      </c>
      <c r="B8204" s="1">
        <v>38782</v>
      </c>
      <c r="C8204" t="s">
        <v>82</v>
      </c>
      <c r="D8204" t="s">
        <v>1117</v>
      </c>
      <c r="E8204" t="s">
        <v>1118</v>
      </c>
      <c r="G8204" t="s">
        <v>19</v>
      </c>
      <c r="H8204" t="s">
        <v>85</v>
      </c>
      <c r="I8204" t="s">
        <v>45</v>
      </c>
      <c r="J8204" t="s">
        <v>93</v>
      </c>
      <c r="K8204">
        <v>23.1</v>
      </c>
      <c r="L8204">
        <v>108</v>
      </c>
      <c r="M8204" t="s">
        <v>208</v>
      </c>
      <c r="N8204">
        <v>150</v>
      </c>
      <c r="P8204" cm="1">
        <f t="array" ref="P8204">IF(Q8204&gt;0,INDEX(Q8204:Q20338,MATCH(TRUE,INDEX(Q8204:Q20338="",,),0)-1),"")</f>
        <v>6</v>
      </c>
      <c r="Q8204">
        <f t="shared" si="186"/>
        <v>4</v>
      </c>
      <c r="R8204">
        <f>IF(P8204="","",0)</f>
        <v>0</v>
      </c>
    </row>
    <row r="8205" spans="1:18" x14ac:dyDescent="0.3">
      <c r="A8205" t="s">
        <v>1057</v>
      </c>
      <c r="B8205" s="1">
        <v>38782</v>
      </c>
      <c r="C8205" t="s">
        <v>82</v>
      </c>
      <c r="D8205" t="s">
        <v>1117</v>
      </c>
      <c r="E8205" t="s">
        <v>1118</v>
      </c>
      <c r="G8205" t="s">
        <v>19</v>
      </c>
      <c r="H8205" t="s">
        <v>85</v>
      </c>
      <c r="I8205" t="s">
        <v>21</v>
      </c>
      <c r="J8205" t="s">
        <v>73</v>
      </c>
      <c r="K8205">
        <v>147.4</v>
      </c>
      <c r="L8205">
        <v>14.2</v>
      </c>
      <c r="M8205" t="s">
        <v>208</v>
      </c>
      <c r="N8205">
        <v>18.2</v>
      </c>
      <c r="P8205" cm="1">
        <f t="array" ref="P8205">IF(Q8205&gt;0,INDEX(Q8205:Q20339,MATCH(TRUE,INDEX(Q8205:Q20339="",,),0)-1),"")</f>
        <v>6</v>
      </c>
      <c r="Q8205">
        <f t="shared" si="186"/>
        <v>4</v>
      </c>
      <c r="R8205">
        <f>IF(P8205="","",0)</f>
        <v>0</v>
      </c>
    </row>
    <row r="8206" spans="1:18" x14ac:dyDescent="0.3">
      <c r="A8206" t="s">
        <v>1057</v>
      </c>
      <c r="B8206" s="1">
        <v>38782</v>
      </c>
      <c r="C8206" t="s">
        <v>82</v>
      </c>
      <c r="D8206" t="s">
        <v>1117</v>
      </c>
      <c r="E8206" t="s">
        <v>1118</v>
      </c>
      <c r="G8206" t="s">
        <v>19</v>
      </c>
      <c r="H8206" t="s">
        <v>87</v>
      </c>
      <c r="I8206" t="s">
        <v>21</v>
      </c>
      <c r="J8206" t="s">
        <v>73</v>
      </c>
      <c r="K8206">
        <v>132.5</v>
      </c>
      <c r="L8206">
        <v>19</v>
      </c>
      <c r="M8206" t="s">
        <v>208</v>
      </c>
      <c r="N8206">
        <v>21.5</v>
      </c>
      <c r="P8206" cm="1">
        <f t="array" ref="P8206">IF(Q8206&gt;0,INDEX(Q8206:Q20340,MATCH(TRUE,INDEX(Q8206:Q20340="",,),0)-1),"")</f>
        <v>6</v>
      </c>
      <c r="Q8206">
        <f t="shared" si="186"/>
        <v>4</v>
      </c>
      <c r="R8206">
        <f>IF(P8206="","",0)</f>
        <v>0</v>
      </c>
    </row>
    <row r="8207" spans="1:18" x14ac:dyDescent="0.3">
      <c r="A8207" t="s">
        <v>1057</v>
      </c>
      <c r="B8207" s="1">
        <v>38782</v>
      </c>
      <c r="C8207" t="s">
        <v>82</v>
      </c>
      <c r="D8207" t="s">
        <v>1117</v>
      </c>
      <c r="E8207" t="s">
        <v>1118</v>
      </c>
      <c r="G8207" s="6" t="s">
        <v>88</v>
      </c>
      <c r="H8207" t="s">
        <v>100</v>
      </c>
      <c r="I8207" t="s">
        <v>45</v>
      </c>
      <c r="J8207" t="s">
        <v>93</v>
      </c>
      <c r="K8207">
        <v>8.3000000000000007</v>
      </c>
      <c r="L8207">
        <v>99</v>
      </c>
      <c r="M8207" t="s">
        <v>208</v>
      </c>
      <c r="N8207">
        <v>99</v>
      </c>
      <c r="P8207" cm="1">
        <f t="array" ref="P8207">IF(Q8207&gt;0,INDEX(Q8207:Q20341,MATCH(TRUE,INDEX(Q8207:Q20341="",,),0)-1),"")</f>
        <v>6</v>
      </c>
      <c r="Q8207">
        <f t="shared" si="186"/>
        <v>4</v>
      </c>
      <c r="R8207">
        <f>IF(P8207="","",0)</f>
        <v>0</v>
      </c>
    </row>
    <row r="8208" spans="1:18" x14ac:dyDescent="0.3">
      <c r="A8208" t="s">
        <v>1057</v>
      </c>
      <c r="B8208" s="1">
        <v>38782</v>
      </c>
      <c r="C8208" t="s">
        <v>82</v>
      </c>
      <c r="D8208" t="s">
        <v>1117</v>
      </c>
      <c r="E8208" t="s">
        <v>1118</v>
      </c>
      <c r="G8208" s="6" t="s">
        <v>88</v>
      </c>
      <c r="H8208" t="s">
        <v>232</v>
      </c>
      <c r="I8208" t="s">
        <v>45</v>
      </c>
      <c r="J8208" t="s">
        <v>93</v>
      </c>
      <c r="K8208">
        <v>4.8</v>
      </c>
      <c r="L8208">
        <v>43</v>
      </c>
      <c r="M8208" t="s">
        <v>208</v>
      </c>
      <c r="N8208">
        <v>43</v>
      </c>
      <c r="P8208" cm="1">
        <f t="array" ref="P8208">IF(Q8208&gt;0,INDEX(Q8208:Q20342,MATCH(TRUE,INDEX(Q8208:Q20342="",,),0)-1),"")</f>
        <v>6</v>
      </c>
      <c r="Q8208">
        <f t="shared" si="186"/>
        <v>4</v>
      </c>
      <c r="R8208">
        <f>IF(P8208="","",0)</f>
        <v>0</v>
      </c>
    </row>
    <row r="8209" spans="1:18" x14ac:dyDescent="0.3">
      <c r="A8209" t="s">
        <v>1057</v>
      </c>
      <c r="B8209" s="1">
        <v>38782</v>
      </c>
      <c r="C8209" t="s">
        <v>82</v>
      </c>
      <c r="D8209" t="s">
        <v>1117</v>
      </c>
      <c r="E8209" t="s">
        <v>1118</v>
      </c>
      <c r="G8209" s="6" t="s">
        <v>88</v>
      </c>
      <c r="H8209" t="s">
        <v>87</v>
      </c>
      <c r="I8209" t="s">
        <v>45</v>
      </c>
      <c r="J8209" t="s">
        <v>93</v>
      </c>
      <c r="K8209">
        <v>26.8</v>
      </c>
      <c r="L8209">
        <v>65</v>
      </c>
      <c r="M8209" t="s">
        <v>208</v>
      </c>
      <c r="N8209">
        <v>65</v>
      </c>
      <c r="P8209" cm="1">
        <f t="array" ref="P8209">IF(Q8209&gt;0,INDEX(Q8209:Q20343,MATCH(TRUE,INDEX(Q8209:Q20343="",,),0)-1),"")</f>
        <v>6</v>
      </c>
      <c r="Q8209">
        <f t="shared" si="186"/>
        <v>4</v>
      </c>
      <c r="R8209">
        <f>IF(P8209="","",0)</f>
        <v>0</v>
      </c>
    </row>
    <row r="8210" spans="1:18" x14ac:dyDescent="0.3">
      <c r="A8210" t="s">
        <v>1057</v>
      </c>
      <c r="B8210" s="1">
        <v>38782</v>
      </c>
      <c r="C8210" t="s">
        <v>82</v>
      </c>
      <c r="D8210" t="s">
        <v>1117</v>
      </c>
      <c r="E8210" t="s">
        <v>1118</v>
      </c>
      <c r="G8210" s="6" t="s">
        <v>88</v>
      </c>
      <c r="H8210" t="s">
        <v>102</v>
      </c>
      <c r="I8210" t="s">
        <v>21</v>
      </c>
      <c r="J8210" t="s">
        <v>73</v>
      </c>
      <c r="K8210">
        <v>207.6</v>
      </c>
      <c r="L8210">
        <v>7.6</v>
      </c>
      <c r="M8210" t="s">
        <v>208</v>
      </c>
      <c r="N8210">
        <v>7.6</v>
      </c>
      <c r="P8210" cm="1">
        <f t="array" ref="P8210">IF(Q8210&gt;0,INDEX(Q8210:Q20344,MATCH(TRUE,INDEX(Q8210:Q20344="",,),0)-1),"")</f>
        <v>6</v>
      </c>
      <c r="Q8210">
        <f t="shared" si="186"/>
        <v>4</v>
      </c>
      <c r="R8210">
        <f>IF(P8210="","",0)</f>
        <v>0</v>
      </c>
    </row>
    <row r="8211" spans="1:18" x14ac:dyDescent="0.3">
      <c r="A8211" t="s">
        <v>1057</v>
      </c>
      <c r="B8211" s="1">
        <v>38782</v>
      </c>
      <c r="C8211" t="s">
        <v>82</v>
      </c>
      <c r="D8211" t="s">
        <v>1117</v>
      </c>
      <c r="E8211" t="s">
        <v>1118</v>
      </c>
      <c r="G8211" s="6" t="s">
        <v>88</v>
      </c>
      <c r="H8211" t="s">
        <v>100</v>
      </c>
      <c r="I8211" t="s">
        <v>21</v>
      </c>
      <c r="J8211" t="s">
        <v>73</v>
      </c>
      <c r="K8211">
        <v>23.2</v>
      </c>
      <c r="L8211">
        <v>2.9</v>
      </c>
      <c r="M8211" t="s">
        <v>208</v>
      </c>
      <c r="N8211">
        <v>2.9</v>
      </c>
      <c r="P8211" cm="1">
        <f t="array" ref="P8211">IF(Q8211&gt;0,INDEX(Q8211:Q20345,MATCH(TRUE,INDEX(Q8211:Q20345="",,),0)-1),"")</f>
        <v>6</v>
      </c>
      <c r="Q8211">
        <f t="shared" si="186"/>
        <v>4</v>
      </c>
      <c r="R8211">
        <f>IF(P8211="","",0)</f>
        <v>0</v>
      </c>
    </row>
    <row r="8212" spans="1:18" x14ac:dyDescent="0.3">
      <c r="A8212" t="s">
        <v>1057</v>
      </c>
      <c r="B8212" s="1">
        <v>38782</v>
      </c>
      <c r="C8212" t="s">
        <v>82</v>
      </c>
      <c r="D8212" t="s">
        <v>1117</v>
      </c>
      <c r="E8212" t="s">
        <v>1118</v>
      </c>
      <c r="G8212" s="6" t="s">
        <v>88</v>
      </c>
      <c r="H8212" t="s">
        <v>232</v>
      </c>
      <c r="I8212" t="s">
        <v>21</v>
      </c>
      <c r="J8212" t="s">
        <v>73</v>
      </c>
      <c r="K8212">
        <v>83.8</v>
      </c>
      <c r="L8212">
        <v>5.6</v>
      </c>
      <c r="M8212" t="s">
        <v>208</v>
      </c>
      <c r="N8212">
        <v>5.6</v>
      </c>
      <c r="P8212" cm="1">
        <f t="array" ref="P8212">IF(Q8212&gt;0,INDEX(Q8212:Q20346,MATCH(TRUE,INDEX(Q8212:Q20346="",,),0)-1),"")</f>
        <v>6</v>
      </c>
      <c r="Q8212">
        <f t="shared" si="186"/>
        <v>4</v>
      </c>
      <c r="R8212">
        <f>IF(P8212="","",0)</f>
        <v>0</v>
      </c>
    </row>
    <row r="8213" spans="1:18" x14ac:dyDescent="0.3">
      <c r="A8213" t="s">
        <v>1057</v>
      </c>
      <c r="B8213" s="1">
        <v>38782</v>
      </c>
      <c r="C8213" t="s">
        <v>82</v>
      </c>
      <c r="D8213" t="s">
        <v>1117</v>
      </c>
      <c r="E8213" t="s">
        <v>1118</v>
      </c>
      <c r="G8213" s="6" t="s">
        <v>88</v>
      </c>
      <c r="H8213" t="s">
        <v>67</v>
      </c>
      <c r="I8213" t="s">
        <v>21</v>
      </c>
      <c r="J8213" t="s">
        <v>73</v>
      </c>
      <c r="K8213">
        <v>15.7</v>
      </c>
      <c r="L8213">
        <v>13.15</v>
      </c>
      <c r="M8213" t="s">
        <v>208</v>
      </c>
      <c r="N8213">
        <v>13.15</v>
      </c>
      <c r="P8213" cm="1">
        <f t="array" ref="P8213">IF(Q8213&gt;0,INDEX(Q8213:Q20347,MATCH(TRUE,INDEX(Q8213:Q20347="",,),0)-1),"")</f>
        <v>6</v>
      </c>
      <c r="Q8213">
        <f t="shared" si="186"/>
        <v>4</v>
      </c>
      <c r="R8213">
        <f>IF(P8213="","",0)</f>
        <v>0</v>
      </c>
    </row>
    <row r="8214" spans="1:18" x14ac:dyDescent="0.3">
      <c r="A8214" t="s">
        <v>1057</v>
      </c>
      <c r="B8214" s="1">
        <v>38782</v>
      </c>
      <c r="C8214" t="s">
        <v>82</v>
      </c>
      <c r="D8214" t="s">
        <v>1117</v>
      </c>
      <c r="E8214" t="s">
        <v>1118</v>
      </c>
      <c r="G8214" s="6" t="s">
        <v>88</v>
      </c>
      <c r="H8214" t="s">
        <v>200</v>
      </c>
      <c r="I8214" t="s">
        <v>21</v>
      </c>
      <c r="J8214" t="s">
        <v>73</v>
      </c>
      <c r="K8214">
        <v>21.1</v>
      </c>
      <c r="L8214">
        <v>6.7</v>
      </c>
      <c r="M8214" t="s">
        <v>208</v>
      </c>
      <c r="N8214">
        <v>6.7</v>
      </c>
      <c r="P8214" cm="1">
        <f t="array" ref="P8214">IF(Q8214&gt;0,INDEX(Q8214:Q20348,MATCH(TRUE,INDEX(Q8214:Q20348="",,),0)-1),"")</f>
        <v>6</v>
      </c>
      <c r="Q8214">
        <f t="shared" si="186"/>
        <v>4</v>
      </c>
      <c r="R8214">
        <f>IF(P8214="","",0)</f>
        <v>0</v>
      </c>
    </row>
    <row r="8215" spans="1:18" x14ac:dyDescent="0.3">
      <c r="A8215" t="s">
        <v>1057</v>
      </c>
      <c r="B8215" s="1">
        <v>38782</v>
      </c>
      <c r="C8215" t="s">
        <v>82</v>
      </c>
      <c r="D8215" t="s">
        <v>1117</v>
      </c>
      <c r="E8215" t="s">
        <v>1118</v>
      </c>
      <c r="G8215" s="6" t="s">
        <v>88</v>
      </c>
      <c r="H8215" t="s">
        <v>722</v>
      </c>
      <c r="I8215" t="s">
        <v>21</v>
      </c>
      <c r="J8215" t="s">
        <v>73</v>
      </c>
      <c r="K8215">
        <v>48.5</v>
      </c>
      <c r="L8215">
        <v>7.25</v>
      </c>
      <c r="M8215" t="s">
        <v>208</v>
      </c>
      <c r="N8215">
        <v>7.25</v>
      </c>
      <c r="P8215" cm="1">
        <f t="array" ref="P8215">IF(Q8215&gt;0,INDEX(Q8215:Q20349,MATCH(TRUE,INDEX(Q8215:Q20349="",,),0)-1),"")</f>
        <v>6</v>
      </c>
      <c r="Q8215">
        <f t="shared" si="186"/>
        <v>4</v>
      </c>
      <c r="R8215">
        <f>IF(P8215="","",0)</f>
        <v>0</v>
      </c>
    </row>
    <row r="8216" spans="1:18" x14ac:dyDescent="0.3">
      <c r="A8216" t="s">
        <v>1057</v>
      </c>
      <c r="B8216" s="1">
        <v>38782</v>
      </c>
      <c r="C8216" t="s">
        <v>82</v>
      </c>
      <c r="D8216" t="s">
        <v>1117</v>
      </c>
      <c r="E8216" t="s">
        <v>1118</v>
      </c>
      <c r="G8216" t="s">
        <v>19</v>
      </c>
      <c r="H8216" t="s">
        <v>102</v>
      </c>
      <c r="I8216" t="s">
        <v>45</v>
      </c>
      <c r="J8216" t="s">
        <v>93</v>
      </c>
      <c r="K8216">
        <v>22.3</v>
      </c>
      <c r="L8216">
        <v>658</v>
      </c>
      <c r="M8216" t="s">
        <v>49</v>
      </c>
      <c r="N8216">
        <v>658</v>
      </c>
      <c r="P8216" cm="1">
        <f t="array" ref="P8216">IF(Q8216&gt;0,INDEX(Q8216:Q20350,MATCH(TRUE,INDEX(Q8216:Q20350="",,),0)-1),"")</f>
        <v>6</v>
      </c>
      <c r="Q8216">
        <f t="shared" si="186"/>
        <v>5</v>
      </c>
      <c r="R8216">
        <f>IF(P8216="","",0)</f>
        <v>0</v>
      </c>
    </row>
    <row r="8217" spans="1:18" x14ac:dyDescent="0.3">
      <c r="A8217" t="s">
        <v>1057</v>
      </c>
      <c r="B8217" s="1">
        <v>38782</v>
      </c>
      <c r="C8217" t="s">
        <v>82</v>
      </c>
      <c r="D8217" t="s">
        <v>1117</v>
      </c>
      <c r="E8217" t="s">
        <v>1118</v>
      </c>
      <c r="G8217" t="s">
        <v>19</v>
      </c>
      <c r="H8217" t="s">
        <v>85</v>
      </c>
      <c r="I8217" t="s">
        <v>45</v>
      </c>
      <c r="J8217" t="s">
        <v>93</v>
      </c>
      <c r="K8217">
        <v>23.1</v>
      </c>
      <c r="L8217">
        <v>108</v>
      </c>
      <c r="M8217" t="s">
        <v>49</v>
      </c>
      <c r="N8217">
        <v>108</v>
      </c>
      <c r="P8217" cm="1">
        <f t="array" ref="P8217">IF(Q8217&gt;0,INDEX(Q8217:Q20351,MATCH(TRUE,INDEX(Q8217:Q20351="",,),0)-1),"")</f>
        <v>6</v>
      </c>
      <c r="Q8217">
        <f t="shared" si="186"/>
        <v>5</v>
      </c>
      <c r="R8217">
        <f>IF(P8217="","",0)</f>
        <v>0</v>
      </c>
    </row>
    <row r="8218" spans="1:18" x14ac:dyDescent="0.3">
      <c r="A8218" t="s">
        <v>1057</v>
      </c>
      <c r="B8218" s="1">
        <v>38782</v>
      </c>
      <c r="C8218" t="s">
        <v>82</v>
      </c>
      <c r="D8218" t="s">
        <v>1117</v>
      </c>
      <c r="E8218" t="s">
        <v>1118</v>
      </c>
      <c r="G8218" t="s">
        <v>19</v>
      </c>
      <c r="H8218" t="s">
        <v>85</v>
      </c>
      <c r="I8218" t="s">
        <v>21</v>
      </c>
      <c r="J8218" t="s">
        <v>73</v>
      </c>
      <c r="K8218">
        <v>147.4</v>
      </c>
      <c r="L8218">
        <v>14.2</v>
      </c>
      <c r="M8218" t="s">
        <v>49</v>
      </c>
      <c r="N8218">
        <v>30</v>
      </c>
      <c r="P8218" cm="1">
        <f t="array" ref="P8218">IF(Q8218&gt;0,INDEX(Q8218:Q20352,MATCH(TRUE,INDEX(Q8218:Q20352="",,),0)-1),"")</f>
        <v>6</v>
      </c>
      <c r="Q8218">
        <f t="shared" si="186"/>
        <v>5</v>
      </c>
      <c r="R8218">
        <f>IF(P8218="","",0)</f>
        <v>0</v>
      </c>
    </row>
    <row r="8219" spans="1:18" x14ac:dyDescent="0.3">
      <c r="A8219" t="s">
        <v>1057</v>
      </c>
      <c r="B8219" s="1">
        <v>38782</v>
      </c>
      <c r="C8219" t="s">
        <v>82</v>
      </c>
      <c r="D8219" t="s">
        <v>1117</v>
      </c>
      <c r="E8219" t="s">
        <v>1118</v>
      </c>
      <c r="G8219" t="s">
        <v>19</v>
      </c>
      <c r="H8219" t="s">
        <v>87</v>
      </c>
      <c r="I8219" t="s">
        <v>21</v>
      </c>
      <c r="J8219" t="s">
        <v>73</v>
      </c>
      <c r="K8219">
        <v>132.5</v>
      </c>
      <c r="L8219">
        <v>19</v>
      </c>
      <c r="M8219" t="s">
        <v>49</v>
      </c>
      <c r="N8219">
        <v>19</v>
      </c>
      <c r="P8219" cm="1">
        <f t="array" ref="P8219">IF(Q8219&gt;0,INDEX(Q8219:Q20353,MATCH(TRUE,INDEX(Q8219:Q20353="",,),0)-1),"")</f>
        <v>6</v>
      </c>
      <c r="Q8219">
        <f t="shared" si="186"/>
        <v>5</v>
      </c>
      <c r="R8219">
        <f>IF(P8219="","",0)</f>
        <v>0</v>
      </c>
    </row>
    <row r="8220" spans="1:18" x14ac:dyDescent="0.3">
      <c r="A8220" t="s">
        <v>1057</v>
      </c>
      <c r="B8220" s="1">
        <v>38782</v>
      </c>
      <c r="C8220" t="s">
        <v>82</v>
      </c>
      <c r="D8220" t="s">
        <v>1117</v>
      </c>
      <c r="E8220" t="s">
        <v>1118</v>
      </c>
      <c r="G8220" s="6" t="s">
        <v>88</v>
      </c>
      <c r="H8220" t="s">
        <v>100</v>
      </c>
      <c r="I8220" t="s">
        <v>45</v>
      </c>
      <c r="J8220" t="s">
        <v>93</v>
      </c>
      <c r="K8220">
        <v>8.3000000000000007</v>
      </c>
      <c r="L8220">
        <v>99</v>
      </c>
      <c r="M8220" t="s">
        <v>49</v>
      </c>
      <c r="N8220">
        <v>99</v>
      </c>
      <c r="P8220" cm="1">
        <f t="array" ref="P8220">IF(Q8220&gt;0,INDEX(Q8220:Q20354,MATCH(TRUE,INDEX(Q8220:Q20354="",,),0)-1),"")</f>
        <v>6</v>
      </c>
      <c r="Q8220">
        <f t="shared" si="186"/>
        <v>5</v>
      </c>
      <c r="R8220">
        <f>IF(P8220="","",0)</f>
        <v>0</v>
      </c>
    </row>
    <row r="8221" spans="1:18" x14ac:dyDescent="0.3">
      <c r="A8221" t="s">
        <v>1057</v>
      </c>
      <c r="B8221" s="1">
        <v>38782</v>
      </c>
      <c r="C8221" t="s">
        <v>82</v>
      </c>
      <c r="D8221" t="s">
        <v>1117</v>
      </c>
      <c r="E8221" t="s">
        <v>1118</v>
      </c>
      <c r="G8221" s="6" t="s">
        <v>88</v>
      </c>
      <c r="H8221" t="s">
        <v>232</v>
      </c>
      <c r="I8221" t="s">
        <v>45</v>
      </c>
      <c r="J8221" t="s">
        <v>93</v>
      </c>
      <c r="K8221">
        <v>4.8</v>
      </c>
      <c r="L8221">
        <v>43</v>
      </c>
      <c r="M8221" t="s">
        <v>49</v>
      </c>
      <c r="N8221">
        <v>43</v>
      </c>
      <c r="P8221" cm="1">
        <f t="array" ref="P8221">IF(Q8221&gt;0,INDEX(Q8221:Q20355,MATCH(TRUE,INDEX(Q8221:Q20355="",,),0)-1),"")</f>
        <v>6</v>
      </c>
      <c r="Q8221">
        <f t="shared" si="186"/>
        <v>5</v>
      </c>
      <c r="R8221">
        <f>IF(P8221="","",0)</f>
        <v>0</v>
      </c>
    </row>
    <row r="8222" spans="1:18" x14ac:dyDescent="0.3">
      <c r="A8222" t="s">
        <v>1057</v>
      </c>
      <c r="B8222" s="1">
        <v>38782</v>
      </c>
      <c r="C8222" t="s">
        <v>82</v>
      </c>
      <c r="D8222" t="s">
        <v>1117</v>
      </c>
      <c r="E8222" t="s">
        <v>1118</v>
      </c>
      <c r="G8222" s="6" t="s">
        <v>88</v>
      </c>
      <c r="H8222" t="s">
        <v>87</v>
      </c>
      <c r="I8222" t="s">
        <v>45</v>
      </c>
      <c r="J8222" t="s">
        <v>93</v>
      </c>
      <c r="K8222">
        <v>26.8</v>
      </c>
      <c r="L8222">
        <v>65</v>
      </c>
      <c r="M8222" t="s">
        <v>49</v>
      </c>
      <c r="N8222">
        <v>65</v>
      </c>
      <c r="P8222" cm="1">
        <f t="array" ref="P8222">IF(Q8222&gt;0,INDEX(Q8222:Q20356,MATCH(TRUE,INDEX(Q8222:Q20356="",,),0)-1),"")</f>
        <v>6</v>
      </c>
      <c r="Q8222">
        <f t="shared" si="186"/>
        <v>5</v>
      </c>
      <c r="R8222">
        <f>IF(P8222="","",0)</f>
        <v>0</v>
      </c>
    </row>
    <row r="8223" spans="1:18" x14ac:dyDescent="0.3">
      <c r="A8223" t="s">
        <v>1057</v>
      </c>
      <c r="B8223" s="1">
        <v>38782</v>
      </c>
      <c r="C8223" t="s">
        <v>82</v>
      </c>
      <c r="D8223" t="s">
        <v>1117</v>
      </c>
      <c r="E8223" t="s">
        <v>1118</v>
      </c>
      <c r="G8223" s="6" t="s">
        <v>88</v>
      </c>
      <c r="H8223" t="s">
        <v>102</v>
      </c>
      <c r="I8223" t="s">
        <v>21</v>
      </c>
      <c r="J8223" t="s">
        <v>73</v>
      </c>
      <c r="K8223">
        <v>207.6</v>
      </c>
      <c r="L8223">
        <v>7.6</v>
      </c>
      <c r="M8223" t="s">
        <v>49</v>
      </c>
      <c r="N8223">
        <v>7.6</v>
      </c>
      <c r="P8223" cm="1">
        <f t="array" ref="P8223">IF(Q8223&gt;0,INDEX(Q8223:Q20357,MATCH(TRUE,INDEX(Q8223:Q20357="",,),0)-1),"")</f>
        <v>6</v>
      </c>
      <c r="Q8223">
        <f t="shared" si="186"/>
        <v>5</v>
      </c>
      <c r="R8223">
        <f>IF(P8223="","",0)</f>
        <v>0</v>
      </c>
    </row>
    <row r="8224" spans="1:18" x14ac:dyDescent="0.3">
      <c r="A8224" t="s">
        <v>1057</v>
      </c>
      <c r="B8224" s="1">
        <v>38782</v>
      </c>
      <c r="C8224" t="s">
        <v>82</v>
      </c>
      <c r="D8224" t="s">
        <v>1117</v>
      </c>
      <c r="E8224" t="s">
        <v>1118</v>
      </c>
      <c r="G8224" s="6" t="s">
        <v>88</v>
      </c>
      <c r="H8224" t="s">
        <v>100</v>
      </c>
      <c r="I8224" t="s">
        <v>21</v>
      </c>
      <c r="J8224" t="s">
        <v>73</v>
      </c>
      <c r="K8224">
        <v>23.2</v>
      </c>
      <c r="L8224">
        <v>2.9</v>
      </c>
      <c r="M8224" t="s">
        <v>49</v>
      </c>
      <c r="N8224">
        <v>2.9</v>
      </c>
      <c r="P8224" cm="1">
        <f t="array" ref="P8224">IF(Q8224&gt;0,INDEX(Q8224:Q20358,MATCH(TRUE,INDEX(Q8224:Q20358="",,),0)-1),"")</f>
        <v>6</v>
      </c>
      <c r="Q8224">
        <f t="shared" si="186"/>
        <v>5</v>
      </c>
      <c r="R8224">
        <f>IF(P8224="","",0)</f>
        <v>0</v>
      </c>
    </row>
    <row r="8225" spans="1:18" x14ac:dyDescent="0.3">
      <c r="A8225" t="s">
        <v>1057</v>
      </c>
      <c r="B8225" s="1">
        <v>38782</v>
      </c>
      <c r="C8225" t="s">
        <v>82</v>
      </c>
      <c r="D8225" t="s">
        <v>1117</v>
      </c>
      <c r="E8225" t="s">
        <v>1118</v>
      </c>
      <c r="G8225" s="6" t="s">
        <v>88</v>
      </c>
      <c r="H8225" t="s">
        <v>232</v>
      </c>
      <c r="I8225" t="s">
        <v>21</v>
      </c>
      <c r="J8225" t="s">
        <v>73</v>
      </c>
      <c r="K8225">
        <v>83.8</v>
      </c>
      <c r="L8225">
        <v>5.6</v>
      </c>
      <c r="M8225" t="s">
        <v>49</v>
      </c>
      <c r="N8225">
        <v>5.6</v>
      </c>
      <c r="P8225" cm="1">
        <f t="array" ref="P8225">IF(Q8225&gt;0,INDEX(Q8225:Q20359,MATCH(TRUE,INDEX(Q8225:Q20359="",,),0)-1),"")</f>
        <v>6</v>
      </c>
      <c r="Q8225">
        <f t="shared" si="186"/>
        <v>5</v>
      </c>
      <c r="R8225">
        <f>IF(P8225="","",0)</f>
        <v>0</v>
      </c>
    </row>
    <row r="8226" spans="1:18" x14ac:dyDescent="0.3">
      <c r="A8226" t="s">
        <v>1057</v>
      </c>
      <c r="B8226" s="1">
        <v>38782</v>
      </c>
      <c r="C8226" t="s">
        <v>82</v>
      </c>
      <c r="D8226" t="s">
        <v>1117</v>
      </c>
      <c r="E8226" t="s">
        <v>1118</v>
      </c>
      <c r="G8226" s="6" t="s">
        <v>88</v>
      </c>
      <c r="H8226" t="s">
        <v>67</v>
      </c>
      <c r="I8226" t="s">
        <v>21</v>
      </c>
      <c r="J8226" t="s">
        <v>73</v>
      </c>
      <c r="K8226">
        <v>15.7</v>
      </c>
      <c r="L8226">
        <v>13.15</v>
      </c>
      <c r="M8226" t="s">
        <v>49</v>
      </c>
      <c r="N8226">
        <v>13.15</v>
      </c>
      <c r="P8226" cm="1">
        <f t="array" ref="P8226">IF(Q8226&gt;0,INDEX(Q8226:Q20360,MATCH(TRUE,INDEX(Q8226:Q20360="",,),0)-1),"")</f>
        <v>6</v>
      </c>
      <c r="Q8226">
        <f t="shared" si="186"/>
        <v>5</v>
      </c>
      <c r="R8226">
        <f>IF(P8226="","",0)</f>
        <v>0</v>
      </c>
    </row>
    <row r="8227" spans="1:18" x14ac:dyDescent="0.3">
      <c r="A8227" t="s">
        <v>1057</v>
      </c>
      <c r="B8227" s="1">
        <v>38782</v>
      </c>
      <c r="C8227" t="s">
        <v>82</v>
      </c>
      <c r="D8227" t="s">
        <v>1117</v>
      </c>
      <c r="E8227" t="s">
        <v>1118</v>
      </c>
      <c r="G8227" s="6" t="s">
        <v>88</v>
      </c>
      <c r="H8227" t="s">
        <v>200</v>
      </c>
      <c r="I8227" t="s">
        <v>21</v>
      </c>
      <c r="J8227" t="s">
        <v>73</v>
      </c>
      <c r="K8227">
        <v>21.1</v>
      </c>
      <c r="L8227">
        <v>6.7</v>
      </c>
      <c r="M8227" t="s">
        <v>49</v>
      </c>
      <c r="N8227">
        <v>6.7</v>
      </c>
      <c r="P8227" cm="1">
        <f t="array" ref="P8227">IF(Q8227&gt;0,INDEX(Q8227:Q20361,MATCH(TRUE,INDEX(Q8227:Q20361="",,),0)-1),"")</f>
        <v>6</v>
      </c>
      <c r="Q8227">
        <f t="shared" si="186"/>
        <v>5</v>
      </c>
      <c r="R8227">
        <f>IF(P8227="","",0)</f>
        <v>0</v>
      </c>
    </row>
    <row r="8228" spans="1:18" x14ac:dyDescent="0.3">
      <c r="A8228" t="s">
        <v>1057</v>
      </c>
      <c r="B8228" s="1">
        <v>38782</v>
      </c>
      <c r="C8228" t="s">
        <v>82</v>
      </c>
      <c r="D8228" t="s">
        <v>1117</v>
      </c>
      <c r="E8228" t="s">
        <v>1118</v>
      </c>
      <c r="G8228" s="6" t="s">
        <v>88</v>
      </c>
      <c r="H8228" t="s">
        <v>722</v>
      </c>
      <c r="I8228" t="s">
        <v>21</v>
      </c>
      <c r="J8228" t="s">
        <v>73</v>
      </c>
      <c r="K8228">
        <v>48.5</v>
      </c>
      <c r="L8228">
        <v>7.25</v>
      </c>
      <c r="M8228" t="s">
        <v>49</v>
      </c>
      <c r="N8228">
        <v>7.25</v>
      </c>
      <c r="P8228" cm="1">
        <f t="array" ref="P8228">IF(Q8228&gt;0,INDEX(Q8228:Q20362,MATCH(TRUE,INDEX(Q8228:Q20362="",,),0)-1),"")</f>
        <v>6</v>
      </c>
      <c r="Q8228">
        <f t="shared" si="186"/>
        <v>5</v>
      </c>
      <c r="R8228">
        <f>IF(P8228="","",0)</f>
        <v>0</v>
      </c>
    </row>
    <row r="8229" spans="1:18" x14ac:dyDescent="0.3">
      <c r="A8229" t="s">
        <v>1057</v>
      </c>
      <c r="B8229" s="1">
        <v>38782</v>
      </c>
      <c r="C8229" t="s">
        <v>82</v>
      </c>
      <c r="D8229" t="s">
        <v>1117</v>
      </c>
      <c r="E8229" t="s">
        <v>1118</v>
      </c>
      <c r="G8229" t="s">
        <v>19</v>
      </c>
      <c r="H8229" t="s">
        <v>102</v>
      </c>
      <c r="I8229" t="s">
        <v>45</v>
      </c>
      <c r="J8229" t="s">
        <v>93</v>
      </c>
      <c r="K8229">
        <v>22.3</v>
      </c>
      <c r="L8229">
        <v>658</v>
      </c>
      <c r="M8229" t="s">
        <v>1048</v>
      </c>
      <c r="N8229">
        <v>658</v>
      </c>
      <c r="P8229" cm="1">
        <f t="array" ref="P8229">IF(Q8229&gt;0,INDEX(Q8229:Q20363,MATCH(TRUE,INDEX(Q8229:Q20363="",,),0)-1),"")</f>
        <v>6</v>
      </c>
      <c r="Q8229">
        <f t="shared" ref="Q8229:Q8241" si="187">INT((ROW()-8164)/13)+1</f>
        <v>6</v>
      </c>
      <c r="R8229">
        <f>IF(P8229="","",0)</f>
        <v>0</v>
      </c>
    </row>
    <row r="8230" spans="1:18" x14ac:dyDescent="0.3">
      <c r="A8230" t="s">
        <v>1057</v>
      </c>
      <c r="B8230" s="1">
        <v>38782</v>
      </c>
      <c r="C8230" t="s">
        <v>82</v>
      </c>
      <c r="D8230" t="s">
        <v>1117</v>
      </c>
      <c r="E8230" t="s">
        <v>1118</v>
      </c>
      <c r="G8230" t="s">
        <v>19</v>
      </c>
      <c r="H8230" t="s">
        <v>85</v>
      </c>
      <c r="I8230" t="s">
        <v>45</v>
      </c>
      <c r="J8230" t="s">
        <v>93</v>
      </c>
      <c r="K8230">
        <v>23.1</v>
      </c>
      <c r="L8230">
        <v>108</v>
      </c>
      <c r="M8230" t="s">
        <v>1048</v>
      </c>
      <c r="N8230">
        <v>108</v>
      </c>
      <c r="P8230" cm="1">
        <f t="array" ref="P8230">IF(Q8230&gt;0,INDEX(Q8230:Q20364,MATCH(TRUE,INDEX(Q8230:Q20364="",,),0)-1),"")</f>
        <v>6</v>
      </c>
      <c r="Q8230">
        <f t="shared" si="187"/>
        <v>6</v>
      </c>
      <c r="R8230">
        <f>IF(P8230="","",0)</f>
        <v>0</v>
      </c>
    </row>
    <row r="8231" spans="1:18" x14ac:dyDescent="0.3">
      <c r="A8231" t="s">
        <v>1057</v>
      </c>
      <c r="B8231" s="1">
        <v>38782</v>
      </c>
      <c r="C8231" t="s">
        <v>82</v>
      </c>
      <c r="D8231" t="s">
        <v>1117</v>
      </c>
      <c r="E8231" t="s">
        <v>1118</v>
      </c>
      <c r="G8231" t="s">
        <v>19</v>
      </c>
      <c r="H8231" t="s">
        <v>85</v>
      </c>
      <c r="I8231" t="s">
        <v>21</v>
      </c>
      <c r="J8231" t="s">
        <v>73</v>
      </c>
      <c r="K8231">
        <v>147.4</v>
      </c>
      <c r="L8231">
        <v>14.2</v>
      </c>
      <c r="M8231" t="s">
        <v>1048</v>
      </c>
      <c r="N8231">
        <v>20</v>
      </c>
      <c r="P8231" cm="1">
        <f t="array" ref="P8231">IF(Q8231&gt;0,INDEX(Q8231:Q20365,MATCH(TRUE,INDEX(Q8231:Q20365="",,),0)-1),"")</f>
        <v>6</v>
      </c>
      <c r="Q8231">
        <f t="shared" si="187"/>
        <v>6</v>
      </c>
      <c r="R8231">
        <f>IF(P8231="","",0)</f>
        <v>0</v>
      </c>
    </row>
    <row r="8232" spans="1:18" x14ac:dyDescent="0.3">
      <c r="A8232" t="s">
        <v>1057</v>
      </c>
      <c r="B8232" s="1">
        <v>38782</v>
      </c>
      <c r="C8232" t="s">
        <v>82</v>
      </c>
      <c r="D8232" t="s">
        <v>1117</v>
      </c>
      <c r="E8232" t="s">
        <v>1118</v>
      </c>
      <c r="G8232" t="s">
        <v>19</v>
      </c>
      <c r="H8232" t="s">
        <v>87</v>
      </c>
      <c r="I8232" t="s">
        <v>21</v>
      </c>
      <c r="J8232" t="s">
        <v>73</v>
      </c>
      <c r="K8232">
        <v>132.5</v>
      </c>
      <c r="L8232">
        <v>19</v>
      </c>
      <c r="M8232" t="s">
        <v>1048</v>
      </c>
      <c r="N8232">
        <v>20</v>
      </c>
      <c r="P8232" cm="1">
        <f t="array" ref="P8232">IF(Q8232&gt;0,INDEX(Q8232:Q20366,MATCH(TRUE,INDEX(Q8232:Q20366="",,),0)-1),"")</f>
        <v>6</v>
      </c>
      <c r="Q8232">
        <f t="shared" si="187"/>
        <v>6</v>
      </c>
      <c r="R8232">
        <f>IF(P8232="","",0)</f>
        <v>0</v>
      </c>
    </row>
    <row r="8233" spans="1:18" x14ac:dyDescent="0.3">
      <c r="A8233" t="s">
        <v>1057</v>
      </c>
      <c r="B8233" s="1">
        <v>38782</v>
      </c>
      <c r="C8233" t="s">
        <v>82</v>
      </c>
      <c r="D8233" t="s">
        <v>1117</v>
      </c>
      <c r="E8233" t="s">
        <v>1118</v>
      </c>
      <c r="G8233" s="6" t="s">
        <v>88</v>
      </c>
      <c r="H8233" t="s">
        <v>100</v>
      </c>
      <c r="I8233" t="s">
        <v>45</v>
      </c>
      <c r="J8233" t="s">
        <v>93</v>
      </c>
      <c r="K8233">
        <v>8.3000000000000007</v>
      </c>
      <c r="L8233">
        <v>99</v>
      </c>
      <c r="M8233" t="s">
        <v>1048</v>
      </c>
      <c r="N8233">
        <v>99</v>
      </c>
      <c r="P8233" cm="1">
        <f t="array" ref="P8233">IF(Q8233&gt;0,INDEX(Q8233:Q20367,MATCH(TRUE,INDEX(Q8233:Q20367="",,),0)-1),"")</f>
        <v>6</v>
      </c>
      <c r="Q8233">
        <f t="shared" si="187"/>
        <v>6</v>
      </c>
      <c r="R8233">
        <f>IF(P8233="","",0)</f>
        <v>0</v>
      </c>
    </row>
    <row r="8234" spans="1:18" x14ac:dyDescent="0.3">
      <c r="A8234" t="s">
        <v>1057</v>
      </c>
      <c r="B8234" s="1">
        <v>38782</v>
      </c>
      <c r="C8234" t="s">
        <v>82</v>
      </c>
      <c r="D8234" t="s">
        <v>1117</v>
      </c>
      <c r="E8234" t="s">
        <v>1118</v>
      </c>
      <c r="G8234" s="6" t="s">
        <v>88</v>
      </c>
      <c r="H8234" t="s">
        <v>232</v>
      </c>
      <c r="I8234" t="s">
        <v>45</v>
      </c>
      <c r="J8234" t="s">
        <v>93</v>
      </c>
      <c r="K8234">
        <v>4.8</v>
      </c>
      <c r="L8234">
        <v>43</v>
      </c>
      <c r="M8234" t="s">
        <v>1048</v>
      </c>
      <c r="N8234">
        <v>43</v>
      </c>
      <c r="P8234" cm="1">
        <f t="array" ref="P8234">IF(Q8234&gt;0,INDEX(Q8234:Q20368,MATCH(TRUE,INDEX(Q8234:Q20368="",,),0)-1),"")</f>
        <v>6</v>
      </c>
      <c r="Q8234">
        <f t="shared" si="187"/>
        <v>6</v>
      </c>
      <c r="R8234">
        <f>IF(P8234="","",0)</f>
        <v>0</v>
      </c>
    </row>
    <row r="8235" spans="1:18" x14ac:dyDescent="0.3">
      <c r="A8235" t="s">
        <v>1057</v>
      </c>
      <c r="B8235" s="1">
        <v>38782</v>
      </c>
      <c r="C8235" t="s">
        <v>82</v>
      </c>
      <c r="D8235" t="s">
        <v>1117</v>
      </c>
      <c r="E8235" t="s">
        <v>1118</v>
      </c>
      <c r="G8235" s="6" t="s">
        <v>88</v>
      </c>
      <c r="H8235" t="s">
        <v>87</v>
      </c>
      <c r="I8235" t="s">
        <v>45</v>
      </c>
      <c r="J8235" t="s">
        <v>93</v>
      </c>
      <c r="K8235">
        <v>26.8</v>
      </c>
      <c r="L8235">
        <v>65</v>
      </c>
      <c r="M8235" t="s">
        <v>1048</v>
      </c>
      <c r="N8235">
        <v>65</v>
      </c>
      <c r="P8235" cm="1">
        <f t="array" ref="P8235">IF(Q8235&gt;0,INDEX(Q8235:Q20369,MATCH(TRUE,INDEX(Q8235:Q20369="",,),0)-1),"")</f>
        <v>6</v>
      </c>
      <c r="Q8235">
        <f t="shared" si="187"/>
        <v>6</v>
      </c>
      <c r="R8235">
        <f>IF(P8235="","",0)</f>
        <v>0</v>
      </c>
    </row>
    <row r="8236" spans="1:18" x14ac:dyDescent="0.3">
      <c r="A8236" t="s">
        <v>1057</v>
      </c>
      <c r="B8236" s="1">
        <v>38782</v>
      </c>
      <c r="C8236" t="s">
        <v>82</v>
      </c>
      <c r="D8236" t="s">
        <v>1117</v>
      </c>
      <c r="E8236" t="s">
        <v>1118</v>
      </c>
      <c r="G8236" s="6" t="s">
        <v>88</v>
      </c>
      <c r="H8236" t="s">
        <v>102</v>
      </c>
      <c r="I8236" t="s">
        <v>21</v>
      </c>
      <c r="J8236" t="s">
        <v>73</v>
      </c>
      <c r="K8236">
        <v>207.6</v>
      </c>
      <c r="L8236">
        <v>7.6</v>
      </c>
      <c r="M8236" t="s">
        <v>1048</v>
      </c>
      <c r="N8236">
        <v>7.6</v>
      </c>
      <c r="P8236" cm="1">
        <f t="array" ref="P8236">IF(Q8236&gt;0,INDEX(Q8236:Q20370,MATCH(TRUE,INDEX(Q8236:Q20370="",,),0)-1),"")</f>
        <v>6</v>
      </c>
      <c r="Q8236">
        <f t="shared" si="187"/>
        <v>6</v>
      </c>
      <c r="R8236">
        <f>IF(P8236="","",0)</f>
        <v>0</v>
      </c>
    </row>
    <row r="8237" spans="1:18" x14ac:dyDescent="0.3">
      <c r="A8237" t="s">
        <v>1057</v>
      </c>
      <c r="B8237" s="1">
        <v>38782</v>
      </c>
      <c r="C8237" t="s">
        <v>82</v>
      </c>
      <c r="D8237" t="s">
        <v>1117</v>
      </c>
      <c r="E8237" t="s">
        <v>1118</v>
      </c>
      <c r="G8237" s="6" t="s">
        <v>88</v>
      </c>
      <c r="H8237" t="s">
        <v>100</v>
      </c>
      <c r="I8237" t="s">
        <v>21</v>
      </c>
      <c r="J8237" t="s">
        <v>73</v>
      </c>
      <c r="K8237">
        <v>23.2</v>
      </c>
      <c r="L8237">
        <v>2.9</v>
      </c>
      <c r="M8237" t="s">
        <v>1048</v>
      </c>
      <c r="N8237">
        <v>2.9</v>
      </c>
      <c r="P8237" cm="1">
        <f t="array" ref="P8237">IF(Q8237&gt;0,INDEX(Q8237:Q20371,MATCH(TRUE,INDEX(Q8237:Q20371="",,),0)-1),"")</f>
        <v>6</v>
      </c>
      <c r="Q8237">
        <f t="shared" si="187"/>
        <v>6</v>
      </c>
      <c r="R8237">
        <f>IF(P8237="","",0)</f>
        <v>0</v>
      </c>
    </row>
    <row r="8238" spans="1:18" x14ac:dyDescent="0.3">
      <c r="A8238" t="s">
        <v>1057</v>
      </c>
      <c r="B8238" s="1">
        <v>38782</v>
      </c>
      <c r="C8238" t="s">
        <v>82</v>
      </c>
      <c r="D8238" t="s">
        <v>1117</v>
      </c>
      <c r="E8238" t="s">
        <v>1118</v>
      </c>
      <c r="G8238" s="6" t="s">
        <v>88</v>
      </c>
      <c r="H8238" t="s">
        <v>232</v>
      </c>
      <c r="I8238" t="s">
        <v>21</v>
      </c>
      <c r="J8238" t="s">
        <v>73</v>
      </c>
      <c r="K8238">
        <v>83.8</v>
      </c>
      <c r="L8238">
        <v>5.6</v>
      </c>
      <c r="M8238" t="s">
        <v>1048</v>
      </c>
      <c r="N8238">
        <v>5.6</v>
      </c>
      <c r="P8238" cm="1">
        <f t="array" ref="P8238">IF(Q8238&gt;0,INDEX(Q8238:Q20372,MATCH(TRUE,INDEX(Q8238:Q20372="",,),0)-1),"")</f>
        <v>6</v>
      </c>
      <c r="Q8238">
        <f t="shared" si="187"/>
        <v>6</v>
      </c>
      <c r="R8238">
        <f>IF(P8238="","",0)</f>
        <v>0</v>
      </c>
    </row>
    <row r="8239" spans="1:18" x14ac:dyDescent="0.3">
      <c r="A8239" t="s">
        <v>1057</v>
      </c>
      <c r="B8239" s="1">
        <v>38782</v>
      </c>
      <c r="C8239" t="s">
        <v>82</v>
      </c>
      <c r="D8239" t="s">
        <v>1117</v>
      </c>
      <c r="E8239" t="s">
        <v>1118</v>
      </c>
      <c r="G8239" s="6" t="s">
        <v>88</v>
      </c>
      <c r="H8239" t="s">
        <v>67</v>
      </c>
      <c r="I8239" t="s">
        <v>21</v>
      </c>
      <c r="J8239" t="s">
        <v>73</v>
      </c>
      <c r="K8239">
        <v>15.7</v>
      </c>
      <c r="L8239">
        <v>13.15</v>
      </c>
      <c r="M8239" t="s">
        <v>1048</v>
      </c>
      <c r="N8239">
        <v>13.15</v>
      </c>
      <c r="P8239" cm="1">
        <f t="array" ref="P8239">IF(Q8239&gt;0,INDEX(Q8239:Q20373,MATCH(TRUE,INDEX(Q8239:Q20373="",,),0)-1),"")</f>
        <v>6</v>
      </c>
      <c r="Q8239">
        <f t="shared" si="187"/>
        <v>6</v>
      </c>
      <c r="R8239">
        <f>IF(P8239="","",0)</f>
        <v>0</v>
      </c>
    </row>
    <row r="8240" spans="1:18" x14ac:dyDescent="0.3">
      <c r="A8240" t="s">
        <v>1057</v>
      </c>
      <c r="B8240" s="1">
        <v>38782</v>
      </c>
      <c r="C8240" t="s">
        <v>82</v>
      </c>
      <c r="D8240" t="s">
        <v>1117</v>
      </c>
      <c r="E8240" t="s">
        <v>1118</v>
      </c>
      <c r="G8240" s="6" t="s">
        <v>88</v>
      </c>
      <c r="H8240" t="s">
        <v>200</v>
      </c>
      <c r="I8240" t="s">
        <v>21</v>
      </c>
      <c r="J8240" t="s">
        <v>73</v>
      </c>
      <c r="K8240">
        <v>21.1</v>
      </c>
      <c r="L8240">
        <v>6.7</v>
      </c>
      <c r="M8240" t="s">
        <v>1048</v>
      </c>
      <c r="N8240">
        <v>6.7</v>
      </c>
      <c r="P8240" cm="1">
        <f t="array" ref="P8240">IF(Q8240&gt;0,INDEX(Q8240:Q20374,MATCH(TRUE,INDEX(Q8240:Q20374="",,),0)-1),"")</f>
        <v>6</v>
      </c>
      <c r="Q8240">
        <f t="shared" si="187"/>
        <v>6</v>
      </c>
      <c r="R8240">
        <f>IF(P8240="","",0)</f>
        <v>0</v>
      </c>
    </row>
    <row r="8241" spans="1:18" x14ac:dyDescent="0.3">
      <c r="A8241" t="s">
        <v>1057</v>
      </c>
      <c r="B8241" s="1">
        <v>38782</v>
      </c>
      <c r="C8241" t="s">
        <v>82</v>
      </c>
      <c r="D8241" t="s">
        <v>1117</v>
      </c>
      <c r="E8241" t="s">
        <v>1118</v>
      </c>
      <c r="G8241" s="6" t="s">
        <v>88</v>
      </c>
      <c r="H8241" t="s">
        <v>722</v>
      </c>
      <c r="I8241" t="s">
        <v>21</v>
      </c>
      <c r="J8241" t="s">
        <v>73</v>
      </c>
      <c r="K8241">
        <v>48.5</v>
      </c>
      <c r="L8241">
        <v>7.25</v>
      </c>
      <c r="M8241" t="s">
        <v>1048</v>
      </c>
      <c r="N8241">
        <v>7.25</v>
      </c>
      <c r="P8241" cm="1">
        <f t="array" ref="P8241">IF(Q8241&gt;0,INDEX(Q8241:Q20375,MATCH(TRUE,INDEX(Q8241:Q20375="",,),0)-1),"")</f>
        <v>6</v>
      </c>
      <c r="Q8241">
        <f t="shared" si="187"/>
        <v>6</v>
      </c>
      <c r="R8241">
        <f>IF(P8241="","",0)</f>
        <v>0</v>
      </c>
    </row>
    <row r="8242" spans="1:18" x14ac:dyDescent="0.3">
      <c r="P8242" t="str" cm="1">
        <f t="array" ref="P8242">IF(Q8242&gt;0,INDEX(Q8242:Q20376,MATCH(TRUE,INDEX(Q8242:Q20376="",,),0)-1),"")</f>
        <v/>
      </c>
      <c r="R8242" t="str">
        <f>IF(P8242="","",0)</f>
        <v/>
      </c>
    </row>
    <row r="8243" spans="1:18" x14ac:dyDescent="0.3">
      <c r="A8243" t="s">
        <v>1057</v>
      </c>
      <c r="B8243" s="1">
        <v>38782</v>
      </c>
      <c r="C8243" t="s">
        <v>82</v>
      </c>
      <c r="D8243" t="s">
        <v>1119</v>
      </c>
      <c r="E8243" t="s">
        <v>1120</v>
      </c>
      <c r="G8243" t="s">
        <v>19</v>
      </c>
      <c r="H8243" t="s">
        <v>92</v>
      </c>
      <c r="I8243" t="s">
        <v>45</v>
      </c>
      <c r="J8243" t="s">
        <v>93</v>
      </c>
      <c r="K8243">
        <v>24.8</v>
      </c>
      <c r="L8243">
        <v>453</v>
      </c>
      <c r="M8243" t="s">
        <v>1008</v>
      </c>
      <c r="N8243">
        <v>460</v>
      </c>
      <c r="O8243" t="s">
        <v>24</v>
      </c>
      <c r="P8243" cm="1">
        <f t="array" ref="P8243">IF(Q8243&gt;0,INDEX(Q8243:Q20377,MATCH(TRUE,INDEX(Q8243:Q20377="",,),0)-1),"")</f>
        <v>2</v>
      </c>
      <c r="Q8243">
        <v>1</v>
      </c>
      <c r="R8243">
        <f>IF(P8243="","",0)</f>
        <v>0</v>
      </c>
    </row>
    <row r="8244" spans="1:18" x14ac:dyDescent="0.3">
      <c r="A8244" t="s">
        <v>1057</v>
      </c>
      <c r="B8244" s="1">
        <v>38782</v>
      </c>
      <c r="C8244" t="s">
        <v>82</v>
      </c>
      <c r="D8244" t="s">
        <v>1119</v>
      </c>
      <c r="E8244" t="s">
        <v>1120</v>
      </c>
      <c r="G8244" t="s">
        <v>19</v>
      </c>
      <c r="H8244" t="s">
        <v>85</v>
      </c>
      <c r="I8244" t="s">
        <v>21</v>
      </c>
      <c r="J8244" t="s">
        <v>73</v>
      </c>
      <c r="K8244">
        <v>388.4</v>
      </c>
      <c r="L8244">
        <v>14.2</v>
      </c>
      <c r="M8244" t="s">
        <v>1008</v>
      </c>
      <c r="N8244">
        <v>30</v>
      </c>
      <c r="O8244" t="s">
        <v>24</v>
      </c>
      <c r="P8244" cm="1">
        <f t="array" ref="P8244">IF(Q8244&gt;0,INDEX(Q8244:Q20378,MATCH(TRUE,INDEX(Q8244:Q20378="",,),0)-1),"")</f>
        <v>2</v>
      </c>
      <c r="Q8244">
        <v>1</v>
      </c>
      <c r="R8244">
        <f>IF(P8244="","",0)</f>
        <v>0</v>
      </c>
    </row>
    <row r="8245" spans="1:18" x14ac:dyDescent="0.3">
      <c r="A8245" t="s">
        <v>1057</v>
      </c>
      <c r="B8245" s="1">
        <v>38782</v>
      </c>
      <c r="C8245" t="s">
        <v>82</v>
      </c>
      <c r="D8245" t="s">
        <v>1119</v>
      </c>
      <c r="E8245" t="s">
        <v>1120</v>
      </c>
      <c r="G8245" s="6" t="s">
        <v>88</v>
      </c>
      <c r="H8245" t="s">
        <v>85</v>
      </c>
      <c r="I8245" t="s">
        <v>45</v>
      </c>
      <c r="J8245" t="s">
        <v>93</v>
      </c>
      <c r="K8245">
        <v>8.1999999999999993</v>
      </c>
      <c r="L8245">
        <v>77</v>
      </c>
      <c r="M8245" t="s">
        <v>1008</v>
      </c>
      <c r="N8245">
        <v>77</v>
      </c>
      <c r="O8245" t="s">
        <v>24</v>
      </c>
      <c r="P8245" cm="1">
        <f t="array" ref="P8245">IF(Q8245&gt;0,INDEX(Q8245:Q20379,MATCH(TRUE,INDEX(Q8245:Q20379="",,),0)-1),"")</f>
        <v>2</v>
      </c>
      <c r="Q8245">
        <v>1</v>
      </c>
      <c r="R8245">
        <f>IF(P8245="","",0)</f>
        <v>0</v>
      </c>
    </row>
    <row r="8246" spans="1:18" x14ac:dyDescent="0.3">
      <c r="A8246" t="s">
        <v>1057</v>
      </c>
      <c r="B8246" s="1">
        <v>38782</v>
      </c>
      <c r="C8246" t="s">
        <v>82</v>
      </c>
      <c r="D8246" t="s">
        <v>1119</v>
      </c>
      <c r="E8246" t="s">
        <v>1120</v>
      </c>
      <c r="G8246" s="6" t="s">
        <v>88</v>
      </c>
      <c r="H8246" t="s">
        <v>92</v>
      </c>
      <c r="I8246" t="s">
        <v>21</v>
      </c>
      <c r="J8246" t="s">
        <v>73</v>
      </c>
      <c r="K8246">
        <v>58.2</v>
      </c>
      <c r="L8246">
        <v>19.600000000000001</v>
      </c>
      <c r="M8246" t="s">
        <v>1008</v>
      </c>
      <c r="N8246">
        <v>19.600000000000001</v>
      </c>
      <c r="O8246" t="s">
        <v>24</v>
      </c>
      <c r="P8246" cm="1">
        <f t="array" ref="P8246">IF(Q8246&gt;0,INDEX(Q8246:Q20380,MATCH(TRUE,INDEX(Q8246:Q20380="",,),0)-1),"")</f>
        <v>2</v>
      </c>
      <c r="Q8246">
        <v>1</v>
      </c>
      <c r="R8246">
        <f>IF(P8246="","",0)</f>
        <v>0</v>
      </c>
    </row>
    <row r="8247" spans="1:18" x14ac:dyDescent="0.3">
      <c r="A8247" t="s">
        <v>1057</v>
      </c>
      <c r="B8247" s="1">
        <v>38782</v>
      </c>
      <c r="C8247" t="s">
        <v>82</v>
      </c>
      <c r="D8247" t="s">
        <v>1119</v>
      </c>
      <c r="E8247" t="s">
        <v>1120</v>
      </c>
      <c r="G8247" s="6" t="s">
        <v>88</v>
      </c>
      <c r="H8247" t="s">
        <v>36</v>
      </c>
      <c r="I8247" t="s">
        <v>21</v>
      </c>
      <c r="J8247" t="s">
        <v>73</v>
      </c>
      <c r="K8247">
        <v>23.9</v>
      </c>
      <c r="L8247">
        <v>24.75</v>
      </c>
      <c r="M8247" t="s">
        <v>1008</v>
      </c>
      <c r="N8247">
        <v>24.75</v>
      </c>
      <c r="O8247" t="s">
        <v>24</v>
      </c>
      <c r="P8247" cm="1">
        <f t="array" ref="P8247">IF(Q8247&gt;0,INDEX(Q8247:Q20381,MATCH(TRUE,INDEX(Q8247:Q20381="",,),0)-1),"")</f>
        <v>2</v>
      </c>
      <c r="Q8247">
        <v>1</v>
      </c>
      <c r="R8247">
        <f>IF(P8247="","",0)</f>
        <v>0</v>
      </c>
    </row>
    <row r="8248" spans="1:18" x14ac:dyDescent="0.3">
      <c r="A8248" t="s">
        <v>1057</v>
      </c>
      <c r="B8248" s="1">
        <v>38782</v>
      </c>
      <c r="C8248" t="s">
        <v>82</v>
      </c>
      <c r="D8248" t="s">
        <v>1119</v>
      </c>
      <c r="E8248" t="s">
        <v>1120</v>
      </c>
      <c r="G8248" s="6" t="s">
        <v>88</v>
      </c>
      <c r="H8248" t="s">
        <v>265</v>
      </c>
      <c r="I8248" t="s">
        <v>21</v>
      </c>
      <c r="J8248" t="s">
        <v>73</v>
      </c>
      <c r="K8248">
        <v>14.5</v>
      </c>
      <c r="L8248">
        <v>8.3000000000000007</v>
      </c>
      <c r="M8248" t="s">
        <v>1008</v>
      </c>
      <c r="N8248">
        <v>8.3000000000000007</v>
      </c>
      <c r="O8248" t="s">
        <v>24</v>
      </c>
      <c r="P8248" cm="1">
        <f t="array" ref="P8248">IF(Q8248&gt;0,INDEX(Q8248:Q20382,MATCH(TRUE,INDEX(Q8248:Q20382="",,),0)-1),"")</f>
        <v>2</v>
      </c>
      <c r="Q8248">
        <v>1</v>
      </c>
      <c r="R8248">
        <f>IF(P8248="","",0)</f>
        <v>0</v>
      </c>
    </row>
    <row r="8249" spans="1:18" x14ac:dyDescent="0.3">
      <c r="A8249" t="s">
        <v>1057</v>
      </c>
      <c r="B8249" s="1">
        <v>38782</v>
      </c>
      <c r="C8249" t="s">
        <v>82</v>
      </c>
      <c r="D8249" t="s">
        <v>1119</v>
      </c>
      <c r="E8249" t="s">
        <v>1120</v>
      </c>
      <c r="G8249" s="6" t="s">
        <v>88</v>
      </c>
      <c r="H8249" t="s">
        <v>41</v>
      </c>
      <c r="I8249" t="s">
        <v>21</v>
      </c>
      <c r="J8249" t="s">
        <v>73</v>
      </c>
      <c r="K8249">
        <v>7</v>
      </c>
      <c r="L8249">
        <v>56.25</v>
      </c>
      <c r="M8249" t="s">
        <v>1008</v>
      </c>
      <c r="N8249">
        <v>56.25</v>
      </c>
      <c r="O8249" t="s">
        <v>24</v>
      </c>
      <c r="P8249" cm="1">
        <f t="array" ref="P8249">IF(Q8249&gt;0,INDEX(Q8249:Q20383,MATCH(TRUE,INDEX(Q8249:Q20383="",,),0)-1),"")</f>
        <v>2</v>
      </c>
      <c r="Q8249">
        <v>1</v>
      </c>
      <c r="R8249">
        <f>IF(P8249="","",0)</f>
        <v>0</v>
      </c>
    </row>
    <row r="8250" spans="1:18" x14ac:dyDescent="0.3">
      <c r="A8250" t="s">
        <v>1057</v>
      </c>
      <c r="B8250" s="1">
        <v>38782</v>
      </c>
      <c r="C8250" t="s">
        <v>82</v>
      </c>
      <c r="D8250" t="s">
        <v>1119</v>
      </c>
      <c r="E8250" t="s">
        <v>1120</v>
      </c>
      <c r="G8250" t="s">
        <v>19</v>
      </c>
      <c r="H8250" t="s">
        <v>92</v>
      </c>
      <c r="I8250" t="s">
        <v>45</v>
      </c>
      <c r="J8250" t="s">
        <v>93</v>
      </c>
      <c r="K8250">
        <v>24.8</v>
      </c>
      <c r="L8250">
        <v>453</v>
      </c>
      <c r="M8250" t="s">
        <v>208</v>
      </c>
      <c r="N8250">
        <v>460</v>
      </c>
      <c r="P8250" cm="1">
        <f t="array" ref="P8250">IF(Q8250&gt;0,INDEX(Q8250:Q20384,MATCH(TRUE,INDEX(Q8250:Q20384="",,),0)-1),"")</f>
        <v>2</v>
      </c>
      <c r="Q8250">
        <v>2</v>
      </c>
      <c r="R8250">
        <f>IF(P8250="","",0)</f>
        <v>0</v>
      </c>
    </row>
    <row r="8251" spans="1:18" x14ac:dyDescent="0.3">
      <c r="A8251" t="s">
        <v>1057</v>
      </c>
      <c r="B8251" s="1">
        <v>38782</v>
      </c>
      <c r="C8251" t="s">
        <v>82</v>
      </c>
      <c r="D8251" t="s">
        <v>1119</v>
      </c>
      <c r="E8251" t="s">
        <v>1120</v>
      </c>
      <c r="G8251" t="s">
        <v>19</v>
      </c>
      <c r="H8251" t="s">
        <v>85</v>
      </c>
      <c r="I8251" t="s">
        <v>21</v>
      </c>
      <c r="J8251" t="s">
        <v>73</v>
      </c>
      <c r="K8251">
        <v>388.4</v>
      </c>
      <c r="L8251">
        <v>14.2</v>
      </c>
      <c r="M8251" t="s">
        <v>208</v>
      </c>
      <c r="N8251">
        <v>15.1</v>
      </c>
      <c r="P8251" cm="1">
        <f t="array" ref="P8251">IF(Q8251&gt;0,INDEX(Q8251:Q20385,MATCH(TRUE,INDEX(Q8251:Q20385="",,),0)-1),"")</f>
        <v>2</v>
      </c>
      <c r="Q8251">
        <v>2</v>
      </c>
      <c r="R8251">
        <f>IF(P8251="","",0)</f>
        <v>0</v>
      </c>
    </row>
    <row r="8252" spans="1:18" x14ac:dyDescent="0.3">
      <c r="A8252" t="s">
        <v>1057</v>
      </c>
      <c r="B8252" s="1">
        <v>38782</v>
      </c>
      <c r="C8252" t="s">
        <v>82</v>
      </c>
      <c r="D8252" t="s">
        <v>1119</v>
      </c>
      <c r="E8252" t="s">
        <v>1120</v>
      </c>
      <c r="G8252" s="6" t="s">
        <v>88</v>
      </c>
      <c r="H8252" t="s">
        <v>85</v>
      </c>
      <c r="I8252" t="s">
        <v>45</v>
      </c>
      <c r="J8252" t="s">
        <v>93</v>
      </c>
      <c r="K8252">
        <v>8.1999999999999993</v>
      </c>
      <c r="L8252">
        <v>77</v>
      </c>
      <c r="M8252" t="s">
        <v>208</v>
      </c>
      <c r="N8252">
        <v>77</v>
      </c>
      <c r="P8252" cm="1">
        <f t="array" ref="P8252">IF(Q8252&gt;0,INDEX(Q8252:Q20386,MATCH(TRUE,INDEX(Q8252:Q20386="",,),0)-1),"")</f>
        <v>2</v>
      </c>
      <c r="Q8252">
        <v>2</v>
      </c>
      <c r="R8252">
        <f>IF(P8252="","",0)</f>
        <v>0</v>
      </c>
    </row>
    <row r="8253" spans="1:18" x14ac:dyDescent="0.3">
      <c r="A8253" t="s">
        <v>1057</v>
      </c>
      <c r="B8253" s="1">
        <v>38782</v>
      </c>
      <c r="C8253" t="s">
        <v>82</v>
      </c>
      <c r="D8253" t="s">
        <v>1119</v>
      </c>
      <c r="E8253" t="s">
        <v>1120</v>
      </c>
      <c r="G8253" s="6" t="s">
        <v>88</v>
      </c>
      <c r="H8253" t="s">
        <v>92</v>
      </c>
      <c r="I8253" t="s">
        <v>21</v>
      </c>
      <c r="J8253" t="s">
        <v>73</v>
      </c>
      <c r="K8253">
        <v>58.2</v>
      </c>
      <c r="L8253">
        <v>19.600000000000001</v>
      </c>
      <c r="M8253" t="s">
        <v>208</v>
      </c>
      <c r="N8253">
        <v>19.600000000000001</v>
      </c>
      <c r="P8253" cm="1">
        <f t="array" ref="P8253">IF(Q8253&gt;0,INDEX(Q8253:Q20387,MATCH(TRUE,INDEX(Q8253:Q20387="",,),0)-1),"")</f>
        <v>2</v>
      </c>
      <c r="Q8253">
        <v>2</v>
      </c>
      <c r="R8253">
        <f>IF(P8253="","",0)</f>
        <v>0</v>
      </c>
    </row>
    <row r="8254" spans="1:18" x14ac:dyDescent="0.3">
      <c r="A8254" t="s">
        <v>1057</v>
      </c>
      <c r="B8254" s="1">
        <v>38782</v>
      </c>
      <c r="C8254" t="s">
        <v>82</v>
      </c>
      <c r="D8254" t="s">
        <v>1119</v>
      </c>
      <c r="E8254" t="s">
        <v>1120</v>
      </c>
      <c r="G8254" s="6" t="s">
        <v>88</v>
      </c>
      <c r="H8254" t="s">
        <v>36</v>
      </c>
      <c r="I8254" t="s">
        <v>21</v>
      </c>
      <c r="J8254" t="s">
        <v>73</v>
      </c>
      <c r="K8254">
        <v>23.9</v>
      </c>
      <c r="L8254">
        <v>24.75</v>
      </c>
      <c r="M8254" t="s">
        <v>208</v>
      </c>
      <c r="N8254">
        <v>24.75</v>
      </c>
      <c r="P8254" cm="1">
        <f t="array" ref="P8254">IF(Q8254&gt;0,INDEX(Q8254:Q20388,MATCH(TRUE,INDEX(Q8254:Q20388="",,),0)-1),"")</f>
        <v>2</v>
      </c>
      <c r="Q8254">
        <v>2</v>
      </c>
      <c r="R8254">
        <f>IF(P8254="","",0)</f>
        <v>0</v>
      </c>
    </row>
    <row r="8255" spans="1:18" x14ac:dyDescent="0.3">
      <c r="A8255" t="s">
        <v>1057</v>
      </c>
      <c r="B8255" s="1">
        <v>38782</v>
      </c>
      <c r="C8255" t="s">
        <v>82</v>
      </c>
      <c r="D8255" t="s">
        <v>1119</v>
      </c>
      <c r="E8255" t="s">
        <v>1120</v>
      </c>
      <c r="G8255" s="6" t="s">
        <v>88</v>
      </c>
      <c r="H8255" t="s">
        <v>265</v>
      </c>
      <c r="I8255" t="s">
        <v>21</v>
      </c>
      <c r="J8255" t="s">
        <v>73</v>
      </c>
      <c r="K8255">
        <v>14.5</v>
      </c>
      <c r="L8255">
        <v>8.3000000000000007</v>
      </c>
      <c r="M8255" t="s">
        <v>208</v>
      </c>
      <c r="N8255">
        <v>8.3000000000000007</v>
      </c>
      <c r="P8255" cm="1">
        <f t="array" ref="P8255">IF(Q8255&gt;0,INDEX(Q8255:Q20389,MATCH(TRUE,INDEX(Q8255:Q20389="",,),0)-1),"")</f>
        <v>2</v>
      </c>
      <c r="Q8255">
        <v>2</v>
      </c>
      <c r="R8255">
        <f>IF(P8255="","",0)</f>
        <v>0</v>
      </c>
    </row>
    <row r="8256" spans="1:18" x14ac:dyDescent="0.3">
      <c r="A8256" t="s">
        <v>1057</v>
      </c>
      <c r="B8256" s="1">
        <v>38782</v>
      </c>
      <c r="C8256" t="s">
        <v>82</v>
      </c>
      <c r="D8256" t="s">
        <v>1119</v>
      </c>
      <c r="E8256" t="s">
        <v>1120</v>
      </c>
      <c r="G8256" s="6" t="s">
        <v>88</v>
      </c>
      <c r="H8256" t="s">
        <v>41</v>
      </c>
      <c r="I8256" t="s">
        <v>21</v>
      </c>
      <c r="J8256" t="s">
        <v>73</v>
      </c>
      <c r="K8256">
        <v>7</v>
      </c>
      <c r="L8256">
        <v>56.25</v>
      </c>
      <c r="M8256" t="s">
        <v>208</v>
      </c>
      <c r="N8256">
        <v>56.25</v>
      </c>
      <c r="P8256" cm="1">
        <f t="array" ref="P8256">IF(Q8256&gt;0,INDEX(Q8256:Q20390,MATCH(TRUE,INDEX(Q8256:Q20390="",,),0)-1),"")</f>
        <v>2</v>
      </c>
      <c r="Q8256">
        <v>2</v>
      </c>
      <c r="R8256">
        <f>IF(P8256="","",0)</f>
        <v>0</v>
      </c>
    </row>
    <row r="8257" spans="1:18" x14ac:dyDescent="0.3">
      <c r="P8257" t="str" cm="1">
        <f t="array" ref="P8257">IF(Q8257&gt;0,INDEX(Q8257:Q20391,MATCH(TRUE,INDEX(Q8257:Q20391="",,),0)-1),"")</f>
        <v/>
      </c>
      <c r="R8257" t="str">
        <f>IF(P8257="","",0)</f>
        <v/>
      </c>
    </row>
    <row r="8258" spans="1:18" x14ac:dyDescent="0.3">
      <c r="A8258" t="s">
        <v>1057</v>
      </c>
      <c r="B8258" s="1">
        <v>38761</v>
      </c>
      <c r="C8258" t="s">
        <v>1121</v>
      </c>
      <c r="D8258" t="s">
        <v>1122</v>
      </c>
      <c r="E8258" t="s">
        <v>1123</v>
      </c>
      <c r="G8258" t="s">
        <v>19</v>
      </c>
      <c r="H8258" t="s">
        <v>85</v>
      </c>
      <c r="I8258" t="s">
        <v>21</v>
      </c>
      <c r="J8258" t="s">
        <v>73</v>
      </c>
      <c r="K8258">
        <v>100.5</v>
      </c>
      <c r="L8258">
        <v>17.100000000000001</v>
      </c>
      <c r="M8258" t="s">
        <v>208</v>
      </c>
      <c r="N8258">
        <v>18</v>
      </c>
      <c r="O8258" t="s">
        <v>24</v>
      </c>
      <c r="P8258" cm="1">
        <f t="array" ref="P8258">IF(Q8258&gt;0,INDEX(Q8258:Q20392,MATCH(TRUE,INDEX(Q8258:Q20392="",,),0)-1),"")</f>
        <v>1</v>
      </c>
      <c r="Q8258">
        <v>1</v>
      </c>
      <c r="R8258">
        <f>IF(P8258="","",0)</f>
        <v>0</v>
      </c>
    </row>
    <row r="8259" spans="1:18" x14ac:dyDescent="0.3">
      <c r="A8259" t="s">
        <v>1057</v>
      </c>
      <c r="B8259" s="1">
        <v>38761</v>
      </c>
      <c r="C8259" t="s">
        <v>1121</v>
      </c>
      <c r="D8259" t="s">
        <v>1122</v>
      </c>
      <c r="E8259" t="s">
        <v>1123</v>
      </c>
      <c r="G8259" t="s">
        <v>19</v>
      </c>
      <c r="H8259" t="s">
        <v>128</v>
      </c>
      <c r="I8259" t="s">
        <v>21</v>
      </c>
      <c r="J8259" t="s">
        <v>73</v>
      </c>
      <c r="K8259">
        <v>48.1</v>
      </c>
      <c r="L8259">
        <v>24.1</v>
      </c>
      <c r="M8259" t="s">
        <v>208</v>
      </c>
      <c r="N8259">
        <v>25</v>
      </c>
      <c r="O8259" t="s">
        <v>24</v>
      </c>
      <c r="P8259" cm="1">
        <f t="array" ref="P8259">IF(Q8259&gt;0,INDEX(Q8259:Q20393,MATCH(TRUE,INDEX(Q8259:Q20393="",,),0)-1),"")</f>
        <v>1</v>
      </c>
      <c r="Q8259">
        <v>1</v>
      </c>
      <c r="R8259">
        <f>IF(P8259="","",0)</f>
        <v>0</v>
      </c>
    </row>
    <row r="8260" spans="1:18" x14ac:dyDescent="0.3">
      <c r="A8260" t="s">
        <v>1057</v>
      </c>
      <c r="B8260" s="1">
        <v>38761</v>
      </c>
      <c r="C8260" t="s">
        <v>1121</v>
      </c>
      <c r="D8260" t="s">
        <v>1122</v>
      </c>
      <c r="E8260" t="s">
        <v>1123</v>
      </c>
      <c r="G8260" t="s">
        <v>19</v>
      </c>
      <c r="H8260" t="s">
        <v>95</v>
      </c>
      <c r="I8260" t="s">
        <v>21</v>
      </c>
      <c r="J8260" t="s">
        <v>73</v>
      </c>
      <c r="K8260">
        <v>225</v>
      </c>
      <c r="L8260">
        <v>24.95</v>
      </c>
      <c r="M8260" t="s">
        <v>208</v>
      </c>
      <c r="N8260">
        <v>25</v>
      </c>
      <c r="O8260" t="s">
        <v>24</v>
      </c>
      <c r="P8260" cm="1">
        <f t="array" ref="P8260">IF(Q8260&gt;0,INDEX(Q8260:Q20394,MATCH(TRUE,INDEX(Q8260:Q20394="",,),0)-1),"")</f>
        <v>1</v>
      </c>
      <c r="Q8260">
        <v>1</v>
      </c>
      <c r="R8260">
        <f>IF(P8260="","",0)</f>
        <v>0</v>
      </c>
    </row>
    <row r="8261" spans="1:18" x14ac:dyDescent="0.3">
      <c r="A8261" t="s">
        <v>1057</v>
      </c>
      <c r="B8261" s="1">
        <v>38761</v>
      </c>
      <c r="C8261" t="s">
        <v>1121</v>
      </c>
      <c r="D8261" t="s">
        <v>1122</v>
      </c>
      <c r="E8261" t="s">
        <v>1123</v>
      </c>
      <c r="G8261" s="6" t="s">
        <v>88</v>
      </c>
      <c r="H8261" t="s">
        <v>85</v>
      </c>
      <c r="I8261" t="s">
        <v>45</v>
      </c>
      <c r="J8261" t="s">
        <v>93</v>
      </c>
      <c r="K8261">
        <v>4.5</v>
      </c>
      <c r="L8261">
        <v>135</v>
      </c>
      <c r="M8261" t="s">
        <v>208</v>
      </c>
      <c r="N8261">
        <v>135</v>
      </c>
      <c r="O8261" t="s">
        <v>24</v>
      </c>
      <c r="P8261" cm="1">
        <f t="array" ref="P8261">IF(Q8261&gt;0,INDEX(Q8261:Q20395,MATCH(TRUE,INDEX(Q8261:Q20395="",,),0)-1),"")</f>
        <v>1</v>
      </c>
      <c r="Q8261">
        <v>1</v>
      </c>
      <c r="R8261">
        <f>IF(P8261="","",0)</f>
        <v>0</v>
      </c>
    </row>
    <row r="8262" spans="1:18" x14ac:dyDescent="0.3">
      <c r="A8262" t="s">
        <v>1057</v>
      </c>
      <c r="B8262" s="1">
        <v>38761</v>
      </c>
      <c r="C8262" t="s">
        <v>1121</v>
      </c>
      <c r="D8262" t="s">
        <v>1122</v>
      </c>
      <c r="E8262" t="s">
        <v>1123</v>
      </c>
      <c r="G8262" s="6" t="s">
        <v>88</v>
      </c>
      <c r="H8262" t="s">
        <v>128</v>
      </c>
      <c r="I8262" t="s">
        <v>45</v>
      </c>
      <c r="J8262" t="s">
        <v>93</v>
      </c>
      <c r="K8262">
        <v>2.4</v>
      </c>
      <c r="L8262">
        <v>80</v>
      </c>
      <c r="M8262" t="s">
        <v>208</v>
      </c>
      <c r="N8262">
        <v>80</v>
      </c>
      <c r="O8262" t="s">
        <v>24</v>
      </c>
      <c r="P8262" cm="1">
        <f t="array" ref="P8262">IF(Q8262&gt;0,INDEX(Q8262:Q20396,MATCH(TRUE,INDEX(Q8262:Q20396="",,),0)-1),"")</f>
        <v>1</v>
      </c>
      <c r="Q8262">
        <v>1</v>
      </c>
      <c r="R8262">
        <f>IF(P8262="","",0)</f>
        <v>0</v>
      </c>
    </row>
    <row r="8263" spans="1:18" x14ac:dyDescent="0.3">
      <c r="A8263" t="s">
        <v>1057</v>
      </c>
      <c r="B8263" s="1">
        <v>38761</v>
      </c>
      <c r="C8263" t="s">
        <v>1121</v>
      </c>
      <c r="D8263" t="s">
        <v>1122</v>
      </c>
      <c r="E8263" t="s">
        <v>1123</v>
      </c>
      <c r="G8263" s="6" t="s">
        <v>88</v>
      </c>
      <c r="H8263" t="s">
        <v>67</v>
      </c>
      <c r="I8263" t="s">
        <v>45</v>
      </c>
      <c r="J8263" t="s">
        <v>93</v>
      </c>
      <c r="K8263">
        <v>2</v>
      </c>
      <c r="L8263">
        <v>108</v>
      </c>
      <c r="M8263" t="s">
        <v>208</v>
      </c>
      <c r="N8263">
        <v>108</v>
      </c>
      <c r="O8263" t="s">
        <v>24</v>
      </c>
      <c r="P8263" cm="1">
        <f t="array" ref="P8263">IF(Q8263&gt;0,INDEX(Q8263:Q20397,MATCH(TRUE,INDEX(Q8263:Q20397="",,),0)-1),"")</f>
        <v>1</v>
      </c>
      <c r="Q8263">
        <v>1</v>
      </c>
      <c r="R8263">
        <f>IF(P8263="","",0)</f>
        <v>0</v>
      </c>
    </row>
    <row r="8264" spans="1:18" x14ac:dyDescent="0.3">
      <c r="A8264" t="s">
        <v>1057</v>
      </c>
      <c r="B8264" s="1">
        <v>38761</v>
      </c>
      <c r="C8264" t="s">
        <v>1121</v>
      </c>
      <c r="D8264" t="s">
        <v>1122</v>
      </c>
      <c r="E8264" t="s">
        <v>1123</v>
      </c>
      <c r="G8264" s="6" t="s">
        <v>88</v>
      </c>
      <c r="H8264" t="s">
        <v>41</v>
      </c>
      <c r="I8264" t="s">
        <v>45</v>
      </c>
      <c r="J8264" t="s">
        <v>93</v>
      </c>
      <c r="K8264">
        <v>1.5</v>
      </c>
      <c r="L8264">
        <v>164</v>
      </c>
      <c r="M8264" t="s">
        <v>208</v>
      </c>
      <c r="N8264">
        <v>164</v>
      </c>
      <c r="O8264" t="s">
        <v>24</v>
      </c>
      <c r="P8264" cm="1">
        <f t="array" ref="P8264">IF(Q8264&gt;0,INDEX(Q8264:Q20398,MATCH(TRUE,INDEX(Q8264:Q20398="",,),0)-1),"")</f>
        <v>1</v>
      </c>
      <c r="Q8264">
        <v>1</v>
      </c>
      <c r="R8264">
        <f>IF(P8264="","",0)</f>
        <v>0</v>
      </c>
    </row>
    <row r="8265" spans="1:18" x14ac:dyDescent="0.3">
      <c r="A8265" t="s">
        <v>1057</v>
      </c>
      <c r="B8265" s="1">
        <v>38761</v>
      </c>
      <c r="C8265" t="s">
        <v>1121</v>
      </c>
      <c r="D8265" t="s">
        <v>1122</v>
      </c>
      <c r="E8265" t="s">
        <v>1123</v>
      </c>
      <c r="G8265" s="6" t="s">
        <v>88</v>
      </c>
      <c r="H8265" t="s">
        <v>67</v>
      </c>
      <c r="I8265" t="s">
        <v>21</v>
      </c>
      <c r="J8265" t="s">
        <v>73</v>
      </c>
      <c r="K8265">
        <v>9.9</v>
      </c>
      <c r="L8265">
        <v>15.65</v>
      </c>
      <c r="M8265" t="s">
        <v>208</v>
      </c>
      <c r="N8265">
        <v>15.65</v>
      </c>
      <c r="O8265" t="s">
        <v>24</v>
      </c>
      <c r="P8265" cm="1">
        <f t="array" ref="P8265">IF(Q8265&gt;0,INDEX(Q8265:Q20399,MATCH(TRUE,INDEX(Q8265:Q20399="",,),0)-1),"")</f>
        <v>1</v>
      </c>
      <c r="Q8265">
        <v>1</v>
      </c>
      <c r="R8265">
        <f>IF(P8265="","",0)</f>
        <v>0</v>
      </c>
    </row>
    <row r="8266" spans="1:18" x14ac:dyDescent="0.3">
      <c r="A8266" t="s">
        <v>1057</v>
      </c>
      <c r="B8266" s="1">
        <v>38761</v>
      </c>
      <c r="C8266" t="s">
        <v>1121</v>
      </c>
      <c r="D8266" t="s">
        <v>1122</v>
      </c>
      <c r="E8266" t="s">
        <v>1123</v>
      </c>
      <c r="G8266" s="6" t="s">
        <v>88</v>
      </c>
      <c r="H8266" t="s">
        <v>41</v>
      </c>
      <c r="I8266" t="s">
        <v>21</v>
      </c>
      <c r="J8266" t="s">
        <v>73</v>
      </c>
      <c r="K8266">
        <v>16.100000000000001</v>
      </c>
      <c r="L8266">
        <v>63.15</v>
      </c>
      <c r="M8266" t="s">
        <v>208</v>
      </c>
      <c r="N8266">
        <v>63.15</v>
      </c>
      <c r="O8266" t="s">
        <v>24</v>
      </c>
      <c r="P8266" cm="1">
        <f t="array" ref="P8266">IF(Q8266&gt;0,INDEX(Q8266:Q20400,MATCH(TRUE,INDEX(Q8266:Q20400="",,),0)-1),"")</f>
        <v>1</v>
      </c>
      <c r="Q8266">
        <v>1</v>
      </c>
      <c r="R8266">
        <f>IF(P8266="","",0)</f>
        <v>0</v>
      </c>
    </row>
    <row r="8267" spans="1:18" x14ac:dyDescent="0.3">
      <c r="A8267" t="s">
        <v>1057</v>
      </c>
      <c r="B8267" s="1">
        <v>38761</v>
      </c>
      <c r="C8267" t="s">
        <v>1121</v>
      </c>
      <c r="D8267" t="s">
        <v>1122</v>
      </c>
      <c r="E8267" t="s">
        <v>1123</v>
      </c>
      <c r="G8267" s="6" t="s">
        <v>88</v>
      </c>
      <c r="H8267" t="s">
        <v>101</v>
      </c>
      <c r="I8267" t="s">
        <v>21</v>
      </c>
      <c r="J8267" t="s">
        <v>73</v>
      </c>
      <c r="K8267">
        <v>5.5</v>
      </c>
      <c r="L8267">
        <v>8.6</v>
      </c>
      <c r="M8267" t="s">
        <v>208</v>
      </c>
      <c r="N8267">
        <v>8.6</v>
      </c>
      <c r="O8267" t="s">
        <v>24</v>
      </c>
      <c r="P8267" cm="1">
        <f t="array" ref="P8267">IF(Q8267&gt;0,INDEX(Q8267:Q20401,MATCH(TRUE,INDEX(Q8267:Q20401="",,),0)-1),"")</f>
        <v>1</v>
      </c>
      <c r="Q8267">
        <v>1</v>
      </c>
      <c r="R8267">
        <f>IF(P8267="","",0)</f>
        <v>0</v>
      </c>
    </row>
    <row r="8268" spans="1:18" x14ac:dyDescent="0.3">
      <c r="P8268" t="str" cm="1">
        <f t="array" ref="P8268">IF(Q8268&gt;0,INDEX(Q8268:Q20402,MATCH(TRUE,INDEX(Q8268:Q20402="",,),0)-1),"")</f>
        <v/>
      </c>
      <c r="R8268" t="str">
        <f>IF(P8268="","",0)</f>
        <v/>
      </c>
    </row>
    <row r="8269" spans="1:18" x14ac:dyDescent="0.3">
      <c r="A8269" t="s">
        <v>1057</v>
      </c>
      <c r="B8269" s="1">
        <v>38761</v>
      </c>
      <c r="C8269" t="s">
        <v>1121</v>
      </c>
      <c r="D8269" t="s">
        <v>1124</v>
      </c>
      <c r="E8269" t="s">
        <v>1125</v>
      </c>
      <c r="G8269" t="s">
        <v>19</v>
      </c>
      <c r="H8269" t="s">
        <v>85</v>
      </c>
      <c r="I8269" t="s">
        <v>21</v>
      </c>
      <c r="J8269" t="s">
        <v>73</v>
      </c>
      <c r="K8269">
        <v>155.69999999999999</v>
      </c>
      <c r="L8269">
        <v>15</v>
      </c>
      <c r="M8269" t="s">
        <v>999</v>
      </c>
      <c r="N8269">
        <v>21</v>
      </c>
      <c r="O8269" t="s">
        <v>24</v>
      </c>
      <c r="P8269" cm="1">
        <f t="array" ref="P8269">IF(Q8269&gt;0,INDEX(Q8269:Q20403,MATCH(TRUE,INDEX(Q8269:Q20403="",,),0)-1),"")</f>
        <v>2</v>
      </c>
      <c r="Q8269">
        <v>1</v>
      </c>
      <c r="R8269">
        <f>IF(P8269="","",0)</f>
        <v>0</v>
      </c>
    </row>
    <row r="8270" spans="1:18" x14ac:dyDescent="0.3">
      <c r="A8270" t="s">
        <v>1057</v>
      </c>
      <c r="B8270" s="1">
        <v>38761</v>
      </c>
      <c r="C8270" t="s">
        <v>1121</v>
      </c>
      <c r="D8270" t="s">
        <v>1124</v>
      </c>
      <c r="E8270" t="s">
        <v>1125</v>
      </c>
      <c r="G8270" t="s">
        <v>19</v>
      </c>
      <c r="H8270" t="s">
        <v>36</v>
      </c>
      <c r="I8270" t="s">
        <v>21</v>
      </c>
      <c r="J8270" t="s">
        <v>73</v>
      </c>
      <c r="K8270">
        <v>89.7</v>
      </c>
      <c r="L8270">
        <v>22.9</v>
      </c>
      <c r="M8270" t="s">
        <v>999</v>
      </c>
      <c r="N8270">
        <v>30</v>
      </c>
      <c r="O8270" t="s">
        <v>24</v>
      </c>
      <c r="P8270" cm="1">
        <f t="array" ref="P8270">IF(Q8270&gt;0,INDEX(Q8270:Q20404,MATCH(TRUE,INDEX(Q8270:Q20404="",,),0)-1),"")</f>
        <v>2</v>
      </c>
      <c r="Q8270">
        <v>1</v>
      </c>
      <c r="R8270">
        <f>IF(P8270="","",0)</f>
        <v>0</v>
      </c>
    </row>
    <row r="8271" spans="1:18" x14ac:dyDescent="0.3">
      <c r="A8271" t="s">
        <v>1057</v>
      </c>
      <c r="B8271" s="1">
        <v>38761</v>
      </c>
      <c r="C8271" t="s">
        <v>1121</v>
      </c>
      <c r="D8271" t="s">
        <v>1124</v>
      </c>
      <c r="E8271" t="s">
        <v>1125</v>
      </c>
      <c r="G8271" t="s">
        <v>19</v>
      </c>
      <c r="H8271" t="s">
        <v>67</v>
      </c>
      <c r="I8271" t="s">
        <v>21</v>
      </c>
      <c r="J8271" t="s">
        <v>73</v>
      </c>
      <c r="K8271">
        <v>453.2</v>
      </c>
      <c r="L8271">
        <v>13.85</v>
      </c>
      <c r="M8271" t="s">
        <v>999</v>
      </c>
      <c r="N8271">
        <v>16</v>
      </c>
      <c r="O8271" t="s">
        <v>24</v>
      </c>
      <c r="P8271" cm="1">
        <f t="array" ref="P8271">IF(Q8271&gt;0,INDEX(Q8271:Q20405,MATCH(TRUE,INDEX(Q8271:Q20405="",,),0)-1),"")</f>
        <v>2</v>
      </c>
      <c r="Q8271">
        <v>1</v>
      </c>
      <c r="R8271">
        <f>IF(P8271="","",0)</f>
        <v>0</v>
      </c>
    </row>
    <row r="8272" spans="1:18" x14ac:dyDescent="0.3">
      <c r="A8272" t="s">
        <v>1057</v>
      </c>
      <c r="B8272" s="1">
        <v>38761</v>
      </c>
      <c r="C8272" t="s">
        <v>1121</v>
      </c>
      <c r="D8272" t="s">
        <v>1124</v>
      </c>
      <c r="E8272" t="s">
        <v>1125</v>
      </c>
      <c r="G8272" t="s">
        <v>19</v>
      </c>
      <c r="H8272" t="s">
        <v>95</v>
      </c>
      <c r="I8272" t="s">
        <v>21</v>
      </c>
      <c r="J8272" t="s">
        <v>73</v>
      </c>
      <c r="K8272">
        <v>125.3</v>
      </c>
      <c r="L8272">
        <v>27.1</v>
      </c>
      <c r="M8272" t="s">
        <v>999</v>
      </c>
      <c r="N8272">
        <v>29</v>
      </c>
      <c r="O8272" t="s">
        <v>24</v>
      </c>
      <c r="P8272" cm="1">
        <f t="array" ref="P8272">IF(Q8272&gt;0,INDEX(Q8272:Q20406,MATCH(TRUE,INDEX(Q8272:Q20406="",,),0)-1),"")</f>
        <v>2</v>
      </c>
      <c r="Q8272">
        <v>1</v>
      </c>
      <c r="R8272">
        <f>IF(P8272="","",0)</f>
        <v>0</v>
      </c>
    </row>
    <row r="8273" spans="1:18" x14ac:dyDescent="0.3">
      <c r="A8273" t="s">
        <v>1057</v>
      </c>
      <c r="B8273" s="1">
        <v>38761</v>
      </c>
      <c r="C8273" t="s">
        <v>1121</v>
      </c>
      <c r="D8273" t="s">
        <v>1124</v>
      </c>
      <c r="E8273" t="s">
        <v>1125</v>
      </c>
      <c r="G8273" s="6" t="s">
        <v>88</v>
      </c>
      <c r="H8273" t="s">
        <v>85</v>
      </c>
      <c r="I8273" t="s">
        <v>45</v>
      </c>
      <c r="J8273" t="s">
        <v>93</v>
      </c>
      <c r="K8273">
        <v>9.8000000000000007</v>
      </c>
      <c r="L8273">
        <v>137</v>
      </c>
      <c r="M8273" t="s">
        <v>999</v>
      </c>
      <c r="N8273">
        <v>137</v>
      </c>
      <c r="O8273" t="s">
        <v>24</v>
      </c>
      <c r="P8273" cm="1">
        <f t="array" ref="P8273">IF(Q8273&gt;0,INDEX(Q8273:Q20407,MATCH(TRUE,INDEX(Q8273:Q20407="",,),0)-1),"")</f>
        <v>2</v>
      </c>
      <c r="Q8273">
        <v>1</v>
      </c>
      <c r="R8273">
        <f>IF(P8273="","",0)</f>
        <v>0</v>
      </c>
    </row>
    <row r="8274" spans="1:18" x14ac:dyDescent="0.3">
      <c r="A8274" t="s">
        <v>1057</v>
      </c>
      <c r="B8274" s="1">
        <v>38761</v>
      </c>
      <c r="C8274" t="s">
        <v>1121</v>
      </c>
      <c r="D8274" t="s">
        <v>1124</v>
      </c>
      <c r="E8274" t="s">
        <v>1125</v>
      </c>
      <c r="G8274" s="6" t="s">
        <v>88</v>
      </c>
      <c r="H8274" t="s">
        <v>36</v>
      </c>
      <c r="I8274" t="s">
        <v>45</v>
      </c>
      <c r="J8274" t="s">
        <v>93</v>
      </c>
      <c r="K8274">
        <v>5.6</v>
      </c>
      <c r="L8274">
        <v>96</v>
      </c>
      <c r="M8274" t="s">
        <v>999</v>
      </c>
      <c r="N8274">
        <v>96</v>
      </c>
      <c r="O8274" t="s">
        <v>24</v>
      </c>
      <c r="P8274" cm="1">
        <f t="array" ref="P8274">IF(Q8274&gt;0,INDEX(Q8274:Q20408,MATCH(TRUE,INDEX(Q8274:Q20408="",,),0)-1),"")</f>
        <v>2</v>
      </c>
      <c r="Q8274">
        <v>1</v>
      </c>
      <c r="R8274">
        <f>IF(P8274="","",0)</f>
        <v>0</v>
      </c>
    </row>
    <row r="8275" spans="1:18" x14ac:dyDescent="0.3">
      <c r="A8275" t="s">
        <v>1057</v>
      </c>
      <c r="B8275" s="1">
        <v>38761</v>
      </c>
      <c r="C8275" t="s">
        <v>1121</v>
      </c>
      <c r="D8275" t="s">
        <v>1124</v>
      </c>
      <c r="E8275" t="s">
        <v>1125</v>
      </c>
      <c r="G8275" s="6" t="s">
        <v>88</v>
      </c>
      <c r="H8275" t="s">
        <v>67</v>
      </c>
      <c r="I8275" t="s">
        <v>45</v>
      </c>
      <c r="J8275" t="s">
        <v>93</v>
      </c>
      <c r="K8275">
        <v>5.6</v>
      </c>
      <c r="L8275">
        <v>95</v>
      </c>
      <c r="M8275" t="s">
        <v>999</v>
      </c>
      <c r="N8275">
        <v>95</v>
      </c>
      <c r="O8275" t="s">
        <v>24</v>
      </c>
      <c r="P8275" cm="1">
        <f t="array" ref="P8275">IF(Q8275&gt;0,INDEX(Q8275:Q20409,MATCH(TRUE,INDEX(Q8275:Q20409="",,),0)-1),"")</f>
        <v>2</v>
      </c>
      <c r="Q8275">
        <v>1</v>
      </c>
      <c r="R8275">
        <f>IF(P8275="","",0)</f>
        <v>0</v>
      </c>
    </row>
    <row r="8276" spans="1:18" x14ac:dyDescent="0.3">
      <c r="A8276" t="s">
        <v>1057</v>
      </c>
      <c r="B8276" s="1">
        <v>38761</v>
      </c>
      <c r="C8276" t="s">
        <v>1121</v>
      </c>
      <c r="D8276" t="s">
        <v>1124</v>
      </c>
      <c r="E8276" t="s">
        <v>1125</v>
      </c>
      <c r="G8276" t="s">
        <v>19</v>
      </c>
      <c r="H8276" t="s">
        <v>85</v>
      </c>
      <c r="I8276" t="s">
        <v>21</v>
      </c>
      <c r="J8276" t="s">
        <v>73</v>
      </c>
      <c r="K8276">
        <v>155.69999999999999</v>
      </c>
      <c r="L8276">
        <v>15</v>
      </c>
      <c r="M8276" t="s">
        <v>208</v>
      </c>
      <c r="N8276">
        <v>17</v>
      </c>
      <c r="P8276" cm="1">
        <f t="array" ref="P8276">IF(Q8276&gt;0,INDEX(Q8276:Q20410,MATCH(TRUE,INDEX(Q8276:Q20410="",,),0)-1),"")</f>
        <v>2</v>
      </c>
      <c r="Q8276">
        <v>2</v>
      </c>
      <c r="R8276">
        <f>IF(P8276="","",0)</f>
        <v>0</v>
      </c>
    </row>
    <row r="8277" spans="1:18" x14ac:dyDescent="0.3">
      <c r="A8277" t="s">
        <v>1057</v>
      </c>
      <c r="B8277" s="1">
        <v>38761</v>
      </c>
      <c r="C8277" t="s">
        <v>1121</v>
      </c>
      <c r="D8277" t="s">
        <v>1124</v>
      </c>
      <c r="E8277" t="s">
        <v>1125</v>
      </c>
      <c r="G8277" t="s">
        <v>19</v>
      </c>
      <c r="H8277" t="s">
        <v>36</v>
      </c>
      <c r="I8277" t="s">
        <v>21</v>
      </c>
      <c r="J8277" t="s">
        <v>73</v>
      </c>
      <c r="K8277">
        <v>89.7</v>
      </c>
      <c r="L8277">
        <v>22.9</v>
      </c>
      <c r="M8277" t="s">
        <v>208</v>
      </c>
      <c r="N8277">
        <v>24</v>
      </c>
      <c r="P8277" cm="1">
        <f t="array" ref="P8277">IF(Q8277&gt;0,INDEX(Q8277:Q20411,MATCH(TRUE,INDEX(Q8277:Q20411="",,),0)-1),"")</f>
        <v>2</v>
      </c>
      <c r="Q8277">
        <v>2</v>
      </c>
      <c r="R8277">
        <f>IF(P8277="","",0)</f>
        <v>0</v>
      </c>
    </row>
    <row r="8278" spans="1:18" x14ac:dyDescent="0.3">
      <c r="A8278" t="s">
        <v>1057</v>
      </c>
      <c r="B8278" s="1">
        <v>38761</v>
      </c>
      <c r="C8278" t="s">
        <v>1121</v>
      </c>
      <c r="D8278" t="s">
        <v>1124</v>
      </c>
      <c r="E8278" t="s">
        <v>1125</v>
      </c>
      <c r="G8278" t="s">
        <v>19</v>
      </c>
      <c r="H8278" t="s">
        <v>67</v>
      </c>
      <c r="I8278" t="s">
        <v>21</v>
      </c>
      <c r="J8278" t="s">
        <v>73</v>
      </c>
      <c r="K8278">
        <v>453.2</v>
      </c>
      <c r="L8278">
        <v>13.85</v>
      </c>
      <c r="M8278" t="s">
        <v>208</v>
      </c>
      <c r="N8278">
        <v>14</v>
      </c>
      <c r="P8278" cm="1">
        <f t="array" ref="P8278">IF(Q8278&gt;0,INDEX(Q8278:Q20412,MATCH(TRUE,INDEX(Q8278:Q20412="",,),0)-1),"")</f>
        <v>2</v>
      </c>
      <c r="Q8278">
        <v>2</v>
      </c>
      <c r="R8278">
        <f>IF(P8278="","",0)</f>
        <v>0</v>
      </c>
    </row>
    <row r="8279" spans="1:18" x14ac:dyDescent="0.3">
      <c r="A8279" t="s">
        <v>1057</v>
      </c>
      <c r="B8279" s="1">
        <v>38761</v>
      </c>
      <c r="C8279" t="s">
        <v>1121</v>
      </c>
      <c r="D8279" t="s">
        <v>1124</v>
      </c>
      <c r="E8279" t="s">
        <v>1125</v>
      </c>
      <c r="G8279" t="s">
        <v>19</v>
      </c>
      <c r="H8279" t="s">
        <v>95</v>
      </c>
      <c r="I8279" t="s">
        <v>21</v>
      </c>
      <c r="J8279" t="s">
        <v>73</v>
      </c>
      <c r="K8279">
        <v>125.3</v>
      </c>
      <c r="L8279">
        <v>27.1</v>
      </c>
      <c r="M8279" t="s">
        <v>208</v>
      </c>
      <c r="N8279">
        <v>28</v>
      </c>
      <c r="P8279" cm="1">
        <f t="array" ref="P8279">IF(Q8279&gt;0,INDEX(Q8279:Q20413,MATCH(TRUE,INDEX(Q8279:Q20413="",,),0)-1),"")</f>
        <v>2</v>
      </c>
      <c r="Q8279">
        <v>2</v>
      </c>
      <c r="R8279">
        <f>IF(P8279="","",0)</f>
        <v>0</v>
      </c>
    </row>
    <row r="8280" spans="1:18" x14ac:dyDescent="0.3">
      <c r="A8280" t="s">
        <v>1057</v>
      </c>
      <c r="B8280" s="1">
        <v>38761</v>
      </c>
      <c r="C8280" t="s">
        <v>1121</v>
      </c>
      <c r="D8280" t="s">
        <v>1124</v>
      </c>
      <c r="E8280" t="s">
        <v>1125</v>
      </c>
      <c r="G8280" s="6" t="s">
        <v>88</v>
      </c>
      <c r="H8280" t="s">
        <v>85</v>
      </c>
      <c r="I8280" t="s">
        <v>45</v>
      </c>
      <c r="J8280" t="s">
        <v>93</v>
      </c>
      <c r="K8280">
        <v>9.8000000000000007</v>
      </c>
      <c r="L8280">
        <v>137</v>
      </c>
      <c r="M8280" t="s">
        <v>208</v>
      </c>
      <c r="N8280">
        <v>137</v>
      </c>
      <c r="P8280" cm="1">
        <f t="array" ref="P8280">IF(Q8280&gt;0,INDEX(Q8280:Q20414,MATCH(TRUE,INDEX(Q8280:Q20414="",,),0)-1),"")</f>
        <v>2</v>
      </c>
      <c r="Q8280">
        <v>2</v>
      </c>
      <c r="R8280">
        <f>IF(P8280="","",0)</f>
        <v>0</v>
      </c>
    </row>
    <row r="8281" spans="1:18" x14ac:dyDescent="0.3">
      <c r="A8281" t="s">
        <v>1057</v>
      </c>
      <c r="B8281" s="1">
        <v>38761</v>
      </c>
      <c r="C8281" t="s">
        <v>1121</v>
      </c>
      <c r="D8281" t="s">
        <v>1124</v>
      </c>
      <c r="E8281" t="s">
        <v>1125</v>
      </c>
      <c r="G8281" s="6" t="s">
        <v>88</v>
      </c>
      <c r="H8281" t="s">
        <v>36</v>
      </c>
      <c r="I8281" t="s">
        <v>45</v>
      </c>
      <c r="J8281" t="s">
        <v>93</v>
      </c>
      <c r="K8281">
        <v>5.6</v>
      </c>
      <c r="L8281">
        <v>96</v>
      </c>
      <c r="M8281" t="s">
        <v>208</v>
      </c>
      <c r="N8281">
        <v>96</v>
      </c>
      <c r="P8281" cm="1">
        <f t="array" ref="P8281">IF(Q8281&gt;0,INDEX(Q8281:Q20415,MATCH(TRUE,INDEX(Q8281:Q20415="",,),0)-1),"")</f>
        <v>2</v>
      </c>
      <c r="Q8281">
        <v>2</v>
      </c>
      <c r="R8281">
        <f>IF(P8281="","",0)</f>
        <v>0</v>
      </c>
    </row>
    <row r="8282" spans="1:18" x14ac:dyDescent="0.3">
      <c r="A8282" t="s">
        <v>1057</v>
      </c>
      <c r="B8282" s="1">
        <v>38761</v>
      </c>
      <c r="C8282" t="s">
        <v>1121</v>
      </c>
      <c r="D8282" t="s">
        <v>1124</v>
      </c>
      <c r="E8282" t="s">
        <v>1125</v>
      </c>
      <c r="G8282" s="6" t="s">
        <v>88</v>
      </c>
      <c r="H8282" t="s">
        <v>67</v>
      </c>
      <c r="I8282" t="s">
        <v>45</v>
      </c>
      <c r="J8282" t="s">
        <v>93</v>
      </c>
      <c r="K8282">
        <v>5.6</v>
      </c>
      <c r="L8282">
        <v>95</v>
      </c>
      <c r="M8282" t="s">
        <v>208</v>
      </c>
      <c r="N8282">
        <v>95</v>
      </c>
      <c r="P8282" cm="1">
        <f t="array" ref="P8282">IF(Q8282&gt;0,INDEX(Q8282:Q20416,MATCH(TRUE,INDEX(Q8282:Q20416="",,),0)-1),"")</f>
        <v>2</v>
      </c>
      <c r="Q8282">
        <v>2</v>
      </c>
      <c r="R8282">
        <f>IF(P8282="","",0)</f>
        <v>0</v>
      </c>
    </row>
    <row r="8283" spans="1:18" x14ac:dyDescent="0.3">
      <c r="P8283" t="str" cm="1">
        <f t="array" ref="P8283">IF(Q8283&gt;0,INDEX(Q8283:Q20417,MATCH(TRUE,INDEX(Q8283:Q20417="",,),0)-1),"")</f>
        <v/>
      </c>
      <c r="R8283" t="str">
        <f>IF(P8283="","",0)</f>
        <v/>
      </c>
    </row>
    <row r="8284" spans="1:18" x14ac:dyDescent="0.3">
      <c r="A8284" t="s">
        <v>1057</v>
      </c>
      <c r="B8284" s="1">
        <v>38761</v>
      </c>
      <c r="C8284" t="s">
        <v>1121</v>
      </c>
      <c r="D8284" t="s">
        <v>1126</v>
      </c>
      <c r="E8284" t="s">
        <v>1127</v>
      </c>
      <c r="G8284" t="s">
        <v>19</v>
      </c>
      <c r="H8284" t="s">
        <v>36</v>
      </c>
      <c r="I8284" t="s">
        <v>45</v>
      </c>
      <c r="J8284" t="s">
        <v>93</v>
      </c>
      <c r="K8284">
        <v>22</v>
      </c>
      <c r="L8284">
        <v>141</v>
      </c>
      <c r="M8284" t="s">
        <v>999</v>
      </c>
      <c r="N8284">
        <v>150</v>
      </c>
      <c r="O8284" t="s">
        <v>24</v>
      </c>
      <c r="P8284" cm="1">
        <f t="array" ref="P8284">IF(Q8284&gt;0,INDEX(Q8284:Q20418,MATCH(TRUE,INDEX(Q8284:Q20418="",,),0)-1),"")</f>
        <v>4</v>
      </c>
      <c r="Q8284">
        <v>1</v>
      </c>
      <c r="R8284">
        <f>IF(P8284="","",0)</f>
        <v>0</v>
      </c>
    </row>
    <row r="8285" spans="1:18" x14ac:dyDescent="0.3">
      <c r="A8285" t="s">
        <v>1057</v>
      </c>
      <c r="B8285" s="1">
        <v>38761</v>
      </c>
      <c r="C8285" t="s">
        <v>1121</v>
      </c>
      <c r="D8285" t="s">
        <v>1126</v>
      </c>
      <c r="E8285" t="s">
        <v>1127</v>
      </c>
      <c r="G8285" t="s">
        <v>19</v>
      </c>
      <c r="H8285" t="s">
        <v>36</v>
      </c>
      <c r="I8285" t="s">
        <v>21</v>
      </c>
      <c r="J8285" t="s">
        <v>73</v>
      </c>
      <c r="K8285">
        <v>166</v>
      </c>
      <c r="L8285">
        <v>29.4</v>
      </c>
      <c r="M8285" t="s">
        <v>999</v>
      </c>
      <c r="N8285">
        <v>33</v>
      </c>
      <c r="O8285" t="s">
        <v>24</v>
      </c>
      <c r="P8285" cm="1">
        <f t="array" ref="P8285">IF(Q8285&gt;0,INDEX(Q8285:Q20419,MATCH(TRUE,INDEX(Q8285:Q20419="",,),0)-1),"")</f>
        <v>4</v>
      </c>
      <c r="Q8285">
        <v>1</v>
      </c>
      <c r="R8285">
        <f>IF(P8285="","",0)</f>
        <v>0</v>
      </c>
    </row>
    <row r="8286" spans="1:18" x14ac:dyDescent="0.3">
      <c r="A8286" t="s">
        <v>1057</v>
      </c>
      <c r="B8286" s="1">
        <v>38761</v>
      </c>
      <c r="C8286" t="s">
        <v>1121</v>
      </c>
      <c r="D8286" t="s">
        <v>1126</v>
      </c>
      <c r="E8286" t="s">
        <v>1127</v>
      </c>
      <c r="G8286" s="6" t="s">
        <v>88</v>
      </c>
      <c r="H8286" t="s">
        <v>85</v>
      </c>
      <c r="I8286" t="s">
        <v>45</v>
      </c>
      <c r="J8286" t="s">
        <v>93</v>
      </c>
      <c r="K8286">
        <v>4.2</v>
      </c>
      <c r="L8286">
        <v>203</v>
      </c>
      <c r="M8286" t="s">
        <v>999</v>
      </c>
      <c r="N8286">
        <v>203</v>
      </c>
      <c r="O8286" t="s">
        <v>24</v>
      </c>
      <c r="P8286" cm="1">
        <f t="array" ref="P8286">IF(Q8286&gt;0,INDEX(Q8286:Q20420,MATCH(TRUE,INDEX(Q8286:Q20420="",,),0)-1),"")</f>
        <v>4</v>
      </c>
      <c r="Q8286">
        <v>1</v>
      </c>
      <c r="R8286">
        <f>IF(P8286="","",0)</f>
        <v>0</v>
      </c>
    </row>
    <row r="8287" spans="1:18" x14ac:dyDescent="0.3">
      <c r="A8287" t="s">
        <v>1057</v>
      </c>
      <c r="B8287" s="1">
        <v>38761</v>
      </c>
      <c r="C8287" t="s">
        <v>1121</v>
      </c>
      <c r="D8287" t="s">
        <v>1126</v>
      </c>
      <c r="E8287" t="s">
        <v>1127</v>
      </c>
      <c r="G8287" s="6" t="s">
        <v>88</v>
      </c>
      <c r="H8287" t="s">
        <v>85</v>
      </c>
      <c r="I8287" t="s">
        <v>21</v>
      </c>
      <c r="J8287" t="s">
        <v>73</v>
      </c>
      <c r="K8287">
        <v>39</v>
      </c>
      <c r="L8287">
        <v>19.75</v>
      </c>
      <c r="M8287" t="s">
        <v>999</v>
      </c>
      <c r="N8287">
        <v>19.75</v>
      </c>
      <c r="O8287" t="s">
        <v>24</v>
      </c>
      <c r="P8287" cm="1">
        <f t="array" ref="P8287">IF(Q8287&gt;0,INDEX(Q8287:Q20421,MATCH(TRUE,INDEX(Q8287:Q20421="",,),0)-1),"")</f>
        <v>4</v>
      </c>
      <c r="Q8287">
        <v>1</v>
      </c>
      <c r="R8287">
        <f>IF(P8287="","",0)</f>
        <v>0</v>
      </c>
    </row>
    <row r="8288" spans="1:18" x14ac:dyDescent="0.3">
      <c r="A8288" t="s">
        <v>1057</v>
      </c>
      <c r="B8288" s="1">
        <v>38761</v>
      </c>
      <c r="C8288" t="s">
        <v>1121</v>
      </c>
      <c r="D8288" t="s">
        <v>1126</v>
      </c>
      <c r="E8288" t="s">
        <v>1127</v>
      </c>
      <c r="G8288" t="s">
        <v>19</v>
      </c>
      <c r="H8288" t="s">
        <v>36</v>
      </c>
      <c r="I8288" t="s">
        <v>45</v>
      </c>
      <c r="J8288" t="s">
        <v>93</v>
      </c>
      <c r="K8288">
        <v>22</v>
      </c>
      <c r="L8288">
        <v>141</v>
      </c>
      <c r="M8288" t="s">
        <v>1096</v>
      </c>
      <c r="N8288">
        <v>169.74</v>
      </c>
      <c r="P8288" cm="1">
        <f t="array" ref="P8288">IF(Q8288&gt;0,INDEX(Q8288:Q20422,MATCH(TRUE,INDEX(Q8288:Q20422="",,),0)-1),"")</f>
        <v>4</v>
      </c>
      <c r="Q8288">
        <v>2</v>
      </c>
      <c r="R8288">
        <f>IF(P8288="","",0)</f>
        <v>0</v>
      </c>
    </row>
    <row r="8289" spans="1:18" x14ac:dyDescent="0.3">
      <c r="A8289" t="s">
        <v>1057</v>
      </c>
      <c r="B8289" s="1">
        <v>38761</v>
      </c>
      <c r="C8289" t="s">
        <v>1121</v>
      </c>
      <c r="D8289" t="s">
        <v>1126</v>
      </c>
      <c r="E8289" t="s">
        <v>1127</v>
      </c>
      <c r="G8289" t="s">
        <v>19</v>
      </c>
      <c r="H8289" t="s">
        <v>36</v>
      </c>
      <c r="I8289" t="s">
        <v>21</v>
      </c>
      <c r="J8289" t="s">
        <v>73</v>
      </c>
      <c r="K8289">
        <v>166</v>
      </c>
      <c r="L8289">
        <v>29.4</v>
      </c>
      <c r="M8289" t="s">
        <v>1096</v>
      </c>
      <c r="N8289">
        <v>29.5</v>
      </c>
      <c r="P8289" cm="1">
        <f t="array" ref="P8289">IF(Q8289&gt;0,INDEX(Q8289:Q20423,MATCH(TRUE,INDEX(Q8289:Q20423="",,),0)-1),"")</f>
        <v>4</v>
      </c>
      <c r="Q8289">
        <v>2</v>
      </c>
      <c r="R8289">
        <f>IF(P8289="","",0)</f>
        <v>0</v>
      </c>
    </row>
    <row r="8290" spans="1:18" x14ac:dyDescent="0.3">
      <c r="A8290" t="s">
        <v>1057</v>
      </c>
      <c r="B8290" s="1">
        <v>38761</v>
      </c>
      <c r="C8290" t="s">
        <v>1121</v>
      </c>
      <c r="D8290" t="s">
        <v>1126</v>
      </c>
      <c r="E8290" t="s">
        <v>1127</v>
      </c>
      <c r="G8290" s="6" t="s">
        <v>88</v>
      </c>
      <c r="H8290" t="s">
        <v>85</v>
      </c>
      <c r="I8290" t="s">
        <v>45</v>
      </c>
      <c r="J8290" t="s">
        <v>93</v>
      </c>
      <c r="K8290">
        <v>4.2</v>
      </c>
      <c r="L8290">
        <v>203</v>
      </c>
      <c r="M8290" t="s">
        <v>1096</v>
      </c>
      <c r="N8290">
        <v>203</v>
      </c>
      <c r="P8290" cm="1">
        <f t="array" ref="P8290">IF(Q8290&gt;0,INDEX(Q8290:Q20424,MATCH(TRUE,INDEX(Q8290:Q20424="",,),0)-1),"")</f>
        <v>4</v>
      </c>
      <c r="Q8290">
        <v>2</v>
      </c>
      <c r="R8290">
        <f>IF(P8290="","",0)</f>
        <v>0</v>
      </c>
    </row>
    <row r="8291" spans="1:18" x14ac:dyDescent="0.3">
      <c r="A8291" t="s">
        <v>1057</v>
      </c>
      <c r="B8291" s="1">
        <v>38761</v>
      </c>
      <c r="C8291" t="s">
        <v>1121</v>
      </c>
      <c r="D8291" t="s">
        <v>1126</v>
      </c>
      <c r="E8291" t="s">
        <v>1127</v>
      </c>
      <c r="G8291" s="6" t="s">
        <v>88</v>
      </c>
      <c r="H8291" t="s">
        <v>85</v>
      </c>
      <c r="I8291" t="s">
        <v>21</v>
      </c>
      <c r="J8291" t="s">
        <v>73</v>
      </c>
      <c r="K8291">
        <v>39</v>
      </c>
      <c r="L8291">
        <v>19.75</v>
      </c>
      <c r="M8291" t="s">
        <v>1096</v>
      </c>
      <c r="N8291">
        <v>19.75</v>
      </c>
      <c r="P8291" cm="1">
        <f t="array" ref="P8291">IF(Q8291&gt;0,INDEX(Q8291:Q20425,MATCH(TRUE,INDEX(Q8291:Q20425="",,),0)-1),"")</f>
        <v>4</v>
      </c>
      <c r="Q8291">
        <v>2</v>
      </c>
      <c r="R8291">
        <f>IF(P8291="","",0)</f>
        <v>0</v>
      </c>
    </row>
    <row r="8292" spans="1:18" x14ac:dyDescent="0.3">
      <c r="A8292" t="s">
        <v>1057</v>
      </c>
      <c r="B8292" s="1">
        <v>38761</v>
      </c>
      <c r="C8292" t="s">
        <v>1121</v>
      </c>
      <c r="D8292" t="s">
        <v>1126</v>
      </c>
      <c r="E8292" t="s">
        <v>1127</v>
      </c>
      <c r="G8292" t="s">
        <v>19</v>
      </c>
      <c r="H8292" t="s">
        <v>36</v>
      </c>
      <c r="I8292" t="s">
        <v>45</v>
      </c>
      <c r="J8292" t="s">
        <v>93</v>
      </c>
      <c r="K8292">
        <v>22</v>
      </c>
      <c r="L8292">
        <v>141</v>
      </c>
      <c r="M8292" t="s">
        <v>208</v>
      </c>
      <c r="N8292">
        <v>150</v>
      </c>
      <c r="P8292" cm="1">
        <f t="array" ref="P8292">IF(Q8292&gt;0,INDEX(Q8292:Q20426,MATCH(TRUE,INDEX(Q8292:Q20426="",,),0)-1),"")</f>
        <v>4</v>
      </c>
      <c r="Q8292">
        <v>3</v>
      </c>
      <c r="R8292">
        <f>IF(P8292="","",0)</f>
        <v>0</v>
      </c>
    </row>
    <row r="8293" spans="1:18" x14ac:dyDescent="0.3">
      <c r="A8293" t="s">
        <v>1057</v>
      </c>
      <c r="B8293" s="1">
        <v>38761</v>
      </c>
      <c r="C8293" t="s">
        <v>1121</v>
      </c>
      <c r="D8293" t="s">
        <v>1126</v>
      </c>
      <c r="E8293" t="s">
        <v>1127</v>
      </c>
      <c r="G8293" t="s">
        <v>19</v>
      </c>
      <c r="H8293" t="s">
        <v>36</v>
      </c>
      <c r="I8293" t="s">
        <v>21</v>
      </c>
      <c r="J8293" t="s">
        <v>73</v>
      </c>
      <c r="K8293">
        <v>166</v>
      </c>
      <c r="L8293">
        <v>29.4</v>
      </c>
      <c r="M8293" t="s">
        <v>208</v>
      </c>
      <c r="N8293">
        <v>30</v>
      </c>
      <c r="P8293" cm="1">
        <f t="array" ref="P8293">IF(Q8293&gt;0,INDEX(Q8293:Q20427,MATCH(TRUE,INDEX(Q8293:Q20427="",,),0)-1),"")</f>
        <v>4</v>
      </c>
      <c r="Q8293">
        <v>3</v>
      </c>
      <c r="R8293">
        <f>IF(P8293="","",0)</f>
        <v>0</v>
      </c>
    </row>
    <row r="8294" spans="1:18" x14ac:dyDescent="0.3">
      <c r="A8294" t="s">
        <v>1057</v>
      </c>
      <c r="B8294" s="1">
        <v>38761</v>
      </c>
      <c r="C8294" t="s">
        <v>1121</v>
      </c>
      <c r="D8294" t="s">
        <v>1126</v>
      </c>
      <c r="E8294" t="s">
        <v>1127</v>
      </c>
      <c r="G8294" s="6" t="s">
        <v>88</v>
      </c>
      <c r="H8294" t="s">
        <v>85</v>
      </c>
      <c r="I8294" t="s">
        <v>45</v>
      </c>
      <c r="J8294" t="s">
        <v>93</v>
      </c>
      <c r="K8294">
        <v>4.2</v>
      </c>
      <c r="L8294">
        <v>203</v>
      </c>
      <c r="M8294" t="s">
        <v>208</v>
      </c>
      <c r="N8294">
        <v>203</v>
      </c>
      <c r="P8294" cm="1">
        <f t="array" ref="P8294">IF(Q8294&gt;0,INDEX(Q8294:Q20428,MATCH(TRUE,INDEX(Q8294:Q20428="",,),0)-1),"")</f>
        <v>4</v>
      </c>
      <c r="Q8294">
        <v>3</v>
      </c>
      <c r="R8294">
        <f>IF(P8294="","",0)</f>
        <v>0</v>
      </c>
    </row>
    <row r="8295" spans="1:18" x14ac:dyDescent="0.3">
      <c r="A8295" t="s">
        <v>1057</v>
      </c>
      <c r="B8295" s="1">
        <v>38761</v>
      </c>
      <c r="C8295" t="s">
        <v>1121</v>
      </c>
      <c r="D8295" t="s">
        <v>1126</v>
      </c>
      <c r="E8295" t="s">
        <v>1127</v>
      </c>
      <c r="G8295" s="6" t="s">
        <v>88</v>
      </c>
      <c r="H8295" t="s">
        <v>85</v>
      </c>
      <c r="I8295" t="s">
        <v>21</v>
      </c>
      <c r="J8295" t="s">
        <v>73</v>
      </c>
      <c r="K8295">
        <v>39</v>
      </c>
      <c r="L8295">
        <v>19.75</v>
      </c>
      <c r="M8295" t="s">
        <v>208</v>
      </c>
      <c r="N8295">
        <v>19.75</v>
      </c>
      <c r="P8295" cm="1">
        <f t="array" ref="P8295">IF(Q8295&gt;0,INDEX(Q8295:Q20429,MATCH(TRUE,INDEX(Q8295:Q20429="",,),0)-1),"")</f>
        <v>4</v>
      </c>
      <c r="Q8295">
        <v>3</v>
      </c>
      <c r="R8295">
        <f>IF(P8295="","",0)</f>
        <v>0</v>
      </c>
    </row>
    <row r="8296" spans="1:18" x14ac:dyDescent="0.3">
      <c r="A8296" t="s">
        <v>1057</v>
      </c>
      <c r="B8296" s="1">
        <v>38761</v>
      </c>
      <c r="C8296" t="s">
        <v>1121</v>
      </c>
      <c r="D8296" t="s">
        <v>1126</v>
      </c>
      <c r="E8296" t="s">
        <v>1127</v>
      </c>
      <c r="G8296" t="s">
        <v>19</v>
      </c>
      <c r="H8296" t="s">
        <v>36</v>
      </c>
      <c r="I8296" t="s">
        <v>45</v>
      </c>
      <c r="J8296" t="s">
        <v>93</v>
      </c>
      <c r="K8296">
        <v>22</v>
      </c>
      <c r="L8296">
        <v>141</v>
      </c>
      <c r="M8296" t="s">
        <v>211</v>
      </c>
      <c r="N8296">
        <v>141</v>
      </c>
      <c r="P8296" cm="1">
        <f t="array" ref="P8296">IF(Q8296&gt;0,INDEX(Q8296:Q20430,MATCH(TRUE,INDEX(Q8296:Q20430="",,),0)-1),"")</f>
        <v>4</v>
      </c>
      <c r="Q8296">
        <v>4</v>
      </c>
      <c r="R8296">
        <f>IF(P8296="","",0)</f>
        <v>0</v>
      </c>
    </row>
    <row r="8297" spans="1:18" x14ac:dyDescent="0.3">
      <c r="A8297" t="s">
        <v>1057</v>
      </c>
      <c r="B8297" s="1">
        <v>38761</v>
      </c>
      <c r="C8297" t="s">
        <v>1121</v>
      </c>
      <c r="D8297" t="s">
        <v>1126</v>
      </c>
      <c r="E8297" t="s">
        <v>1127</v>
      </c>
      <c r="G8297" t="s">
        <v>19</v>
      </c>
      <c r="H8297" t="s">
        <v>36</v>
      </c>
      <c r="I8297" t="s">
        <v>21</v>
      </c>
      <c r="J8297" t="s">
        <v>73</v>
      </c>
      <c r="K8297">
        <v>166</v>
      </c>
      <c r="L8297">
        <v>29.4</v>
      </c>
      <c r="M8297" t="s">
        <v>211</v>
      </c>
      <c r="N8297">
        <v>29.61</v>
      </c>
      <c r="P8297" cm="1">
        <f t="array" ref="P8297">IF(Q8297&gt;0,INDEX(Q8297:Q20431,MATCH(TRUE,INDEX(Q8297:Q20431="",,),0)-1),"")</f>
        <v>4</v>
      </c>
      <c r="Q8297">
        <v>4</v>
      </c>
      <c r="R8297">
        <f>IF(P8297="","",0)</f>
        <v>0</v>
      </c>
    </row>
    <row r="8298" spans="1:18" x14ac:dyDescent="0.3">
      <c r="A8298" t="s">
        <v>1057</v>
      </c>
      <c r="B8298" s="1">
        <v>38761</v>
      </c>
      <c r="C8298" t="s">
        <v>1121</v>
      </c>
      <c r="D8298" t="s">
        <v>1126</v>
      </c>
      <c r="E8298" t="s">
        <v>1127</v>
      </c>
      <c r="G8298" s="6" t="s">
        <v>88</v>
      </c>
      <c r="H8298" t="s">
        <v>85</v>
      </c>
      <c r="I8298" t="s">
        <v>45</v>
      </c>
      <c r="J8298" t="s">
        <v>93</v>
      </c>
      <c r="K8298">
        <v>4.2</v>
      </c>
      <c r="L8298">
        <v>203</v>
      </c>
      <c r="M8298" t="s">
        <v>211</v>
      </c>
      <c r="N8298">
        <v>203</v>
      </c>
      <c r="P8298" cm="1">
        <f t="array" ref="P8298">IF(Q8298&gt;0,INDEX(Q8298:Q20432,MATCH(TRUE,INDEX(Q8298:Q20432="",,),0)-1),"")</f>
        <v>4</v>
      </c>
      <c r="Q8298">
        <v>4</v>
      </c>
      <c r="R8298">
        <f>IF(P8298="","",0)</f>
        <v>0</v>
      </c>
    </row>
    <row r="8299" spans="1:18" x14ac:dyDescent="0.3">
      <c r="A8299" t="s">
        <v>1057</v>
      </c>
      <c r="B8299" s="1">
        <v>38761</v>
      </c>
      <c r="C8299" t="s">
        <v>1121</v>
      </c>
      <c r="D8299" t="s">
        <v>1126</v>
      </c>
      <c r="E8299" t="s">
        <v>1127</v>
      </c>
      <c r="G8299" s="6" t="s">
        <v>88</v>
      </c>
      <c r="H8299" t="s">
        <v>85</v>
      </c>
      <c r="I8299" t="s">
        <v>21</v>
      </c>
      <c r="J8299" t="s">
        <v>73</v>
      </c>
      <c r="K8299">
        <v>39</v>
      </c>
      <c r="L8299">
        <v>19.75</v>
      </c>
      <c r="M8299" t="s">
        <v>211</v>
      </c>
      <c r="N8299">
        <v>19.75</v>
      </c>
      <c r="P8299" cm="1">
        <f t="array" ref="P8299">IF(Q8299&gt;0,INDEX(Q8299:Q20433,MATCH(TRUE,INDEX(Q8299:Q20433="",,),0)-1),"")</f>
        <v>4</v>
      </c>
      <c r="Q8299">
        <v>4</v>
      </c>
      <c r="R8299">
        <f>IF(P8299="","",0)</f>
        <v>0</v>
      </c>
    </row>
    <row r="8300" spans="1:18" x14ac:dyDescent="0.3">
      <c r="P8300" t="str" cm="1">
        <f t="array" ref="P8300">IF(Q8300&gt;0,INDEX(Q8300:Q20434,MATCH(TRUE,INDEX(Q8300:Q20434="",,),0)-1),"")</f>
        <v/>
      </c>
      <c r="R8300" t="str">
        <f>IF(P8300="","",0)</f>
        <v/>
      </c>
    </row>
    <row r="8301" spans="1:18" x14ac:dyDescent="0.3">
      <c r="A8301" t="s">
        <v>1057</v>
      </c>
      <c r="B8301" s="1">
        <v>38761</v>
      </c>
      <c r="C8301" t="s">
        <v>1121</v>
      </c>
      <c r="D8301" t="s">
        <v>1128</v>
      </c>
      <c r="E8301" t="s">
        <v>1129</v>
      </c>
      <c r="G8301" t="s">
        <v>19</v>
      </c>
      <c r="H8301" t="s">
        <v>41</v>
      </c>
      <c r="I8301" t="s">
        <v>45</v>
      </c>
      <c r="J8301" t="s">
        <v>93</v>
      </c>
      <c r="K8301">
        <v>85</v>
      </c>
      <c r="L8301">
        <v>148</v>
      </c>
      <c r="M8301" t="s">
        <v>999</v>
      </c>
      <c r="N8301">
        <v>160</v>
      </c>
      <c r="O8301" t="s">
        <v>24</v>
      </c>
      <c r="P8301" cm="1">
        <f t="array" ref="P8301">IF(Q8301&gt;0,INDEX(Q8301:Q20435,MATCH(TRUE,INDEX(Q8301:Q20435="",,),0)-1),"")</f>
        <v>4</v>
      </c>
      <c r="Q8301">
        <f>INT((ROW()-8301)/10)+1</f>
        <v>1</v>
      </c>
      <c r="R8301">
        <f>IF(P8301="","",0)</f>
        <v>0</v>
      </c>
    </row>
    <row r="8302" spans="1:18" x14ac:dyDescent="0.3">
      <c r="A8302" t="s">
        <v>1057</v>
      </c>
      <c r="B8302" s="1">
        <v>38761</v>
      </c>
      <c r="C8302" t="s">
        <v>1121</v>
      </c>
      <c r="D8302" t="s">
        <v>1128</v>
      </c>
      <c r="E8302" t="s">
        <v>1129</v>
      </c>
      <c r="G8302" t="s">
        <v>19</v>
      </c>
      <c r="H8302" t="s">
        <v>36</v>
      </c>
      <c r="I8302" t="s">
        <v>21</v>
      </c>
      <c r="J8302" t="s">
        <v>73</v>
      </c>
      <c r="K8302">
        <v>244.4</v>
      </c>
      <c r="L8302">
        <v>22.05</v>
      </c>
      <c r="M8302" t="s">
        <v>999</v>
      </c>
      <c r="N8302">
        <v>33</v>
      </c>
      <c r="O8302" t="s">
        <v>24</v>
      </c>
      <c r="P8302" cm="1">
        <f t="array" ref="P8302">IF(Q8302&gt;0,INDEX(Q8302:Q20436,MATCH(TRUE,INDEX(Q8302:Q20436="",,),0)-1),"")</f>
        <v>4</v>
      </c>
      <c r="Q8302">
        <f t="shared" ref="Q8302:Q8340" si="188">INT((ROW()-8301)/10)+1</f>
        <v>1</v>
      </c>
      <c r="R8302">
        <f>IF(P8302="","",0)</f>
        <v>0</v>
      </c>
    </row>
    <row r="8303" spans="1:18" x14ac:dyDescent="0.3">
      <c r="A8303" t="s">
        <v>1057</v>
      </c>
      <c r="B8303" s="1">
        <v>38761</v>
      </c>
      <c r="C8303" t="s">
        <v>1121</v>
      </c>
      <c r="D8303" t="s">
        <v>1128</v>
      </c>
      <c r="E8303" t="s">
        <v>1129</v>
      </c>
      <c r="G8303" t="s">
        <v>19</v>
      </c>
      <c r="H8303" t="s">
        <v>41</v>
      </c>
      <c r="I8303" t="s">
        <v>21</v>
      </c>
      <c r="J8303" t="s">
        <v>73</v>
      </c>
      <c r="K8303">
        <v>135.1</v>
      </c>
      <c r="L8303">
        <v>57.45</v>
      </c>
      <c r="M8303" t="s">
        <v>999</v>
      </c>
      <c r="N8303">
        <v>65</v>
      </c>
      <c r="O8303" t="s">
        <v>24</v>
      </c>
      <c r="P8303" cm="1">
        <f t="array" ref="P8303">IF(Q8303&gt;0,INDEX(Q8303:Q20437,MATCH(TRUE,INDEX(Q8303:Q20437="",,),0)-1),"")</f>
        <v>4</v>
      </c>
      <c r="Q8303">
        <f t="shared" si="188"/>
        <v>1</v>
      </c>
      <c r="R8303">
        <f>IF(P8303="","",0)</f>
        <v>0</v>
      </c>
    </row>
    <row r="8304" spans="1:18" x14ac:dyDescent="0.3">
      <c r="A8304" t="s">
        <v>1057</v>
      </c>
      <c r="B8304" s="1">
        <v>38761</v>
      </c>
      <c r="C8304" t="s">
        <v>1121</v>
      </c>
      <c r="D8304" t="s">
        <v>1128</v>
      </c>
      <c r="E8304" t="s">
        <v>1129</v>
      </c>
      <c r="G8304" t="s">
        <v>19</v>
      </c>
      <c r="H8304" t="s">
        <v>95</v>
      </c>
      <c r="I8304" t="s">
        <v>21</v>
      </c>
      <c r="J8304" t="s">
        <v>73</v>
      </c>
      <c r="K8304">
        <v>248.5</v>
      </c>
      <c r="L8304">
        <v>26.75</v>
      </c>
      <c r="M8304" t="s">
        <v>999</v>
      </c>
      <c r="N8304">
        <v>28</v>
      </c>
      <c r="O8304" t="s">
        <v>24</v>
      </c>
      <c r="P8304" cm="1">
        <f t="array" ref="P8304">IF(Q8304&gt;0,INDEX(Q8304:Q20438,MATCH(TRUE,INDEX(Q8304:Q20438="",,),0)-1),"")</f>
        <v>4</v>
      </c>
      <c r="Q8304">
        <f t="shared" si="188"/>
        <v>1</v>
      </c>
      <c r="R8304">
        <f>IF(P8304="","",0)</f>
        <v>0</v>
      </c>
    </row>
    <row r="8305" spans="1:18" x14ac:dyDescent="0.3">
      <c r="A8305" t="s">
        <v>1057</v>
      </c>
      <c r="B8305" s="1">
        <v>38761</v>
      </c>
      <c r="C8305" t="s">
        <v>1121</v>
      </c>
      <c r="D8305" t="s">
        <v>1128</v>
      </c>
      <c r="E8305" t="s">
        <v>1129</v>
      </c>
      <c r="G8305" s="6" t="s">
        <v>88</v>
      </c>
      <c r="H8305" t="s">
        <v>85</v>
      </c>
      <c r="I8305" t="s">
        <v>45</v>
      </c>
      <c r="J8305" t="s">
        <v>93</v>
      </c>
      <c r="K8305">
        <v>2.9</v>
      </c>
      <c r="L8305">
        <v>128</v>
      </c>
      <c r="M8305" t="s">
        <v>999</v>
      </c>
      <c r="N8305">
        <v>128</v>
      </c>
      <c r="O8305" t="s">
        <v>24</v>
      </c>
      <c r="P8305" cm="1">
        <f t="array" ref="P8305">IF(Q8305&gt;0,INDEX(Q8305:Q20439,MATCH(TRUE,INDEX(Q8305:Q20439="",,),0)-1),"")</f>
        <v>4</v>
      </c>
      <c r="Q8305">
        <f t="shared" si="188"/>
        <v>1</v>
      </c>
      <c r="R8305">
        <f>IF(P8305="","",0)</f>
        <v>0</v>
      </c>
    </row>
    <row r="8306" spans="1:18" x14ac:dyDescent="0.3">
      <c r="A8306" t="s">
        <v>1057</v>
      </c>
      <c r="B8306" s="1">
        <v>38761</v>
      </c>
      <c r="C8306" t="s">
        <v>1121</v>
      </c>
      <c r="D8306" t="s">
        <v>1128</v>
      </c>
      <c r="E8306" t="s">
        <v>1129</v>
      </c>
      <c r="G8306" s="6" t="s">
        <v>88</v>
      </c>
      <c r="H8306" t="s">
        <v>36</v>
      </c>
      <c r="I8306" t="s">
        <v>45</v>
      </c>
      <c r="J8306" t="s">
        <v>93</v>
      </c>
      <c r="K8306">
        <v>4.8</v>
      </c>
      <c r="L8306">
        <v>89</v>
      </c>
      <c r="M8306" t="s">
        <v>999</v>
      </c>
      <c r="N8306">
        <v>89</v>
      </c>
      <c r="O8306" t="s">
        <v>24</v>
      </c>
      <c r="P8306" cm="1">
        <f t="array" ref="P8306">IF(Q8306&gt;0,INDEX(Q8306:Q20440,MATCH(TRUE,INDEX(Q8306:Q20440="",,),0)-1),"")</f>
        <v>4</v>
      </c>
      <c r="Q8306">
        <f t="shared" si="188"/>
        <v>1</v>
      </c>
      <c r="R8306">
        <f>IF(P8306="","",0)</f>
        <v>0</v>
      </c>
    </row>
    <row r="8307" spans="1:18" x14ac:dyDescent="0.3">
      <c r="A8307" t="s">
        <v>1057</v>
      </c>
      <c r="B8307" s="1">
        <v>38761</v>
      </c>
      <c r="C8307" t="s">
        <v>1121</v>
      </c>
      <c r="D8307" t="s">
        <v>1128</v>
      </c>
      <c r="E8307" t="s">
        <v>1129</v>
      </c>
      <c r="G8307" s="6" t="s">
        <v>88</v>
      </c>
      <c r="H8307" t="s">
        <v>67</v>
      </c>
      <c r="I8307" t="s">
        <v>45</v>
      </c>
      <c r="J8307" t="s">
        <v>93</v>
      </c>
      <c r="K8307">
        <v>6.6</v>
      </c>
      <c r="L8307">
        <v>92</v>
      </c>
      <c r="M8307" t="s">
        <v>999</v>
      </c>
      <c r="N8307">
        <v>92</v>
      </c>
      <c r="O8307" t="s">
        <v>24</v>
      </c>
      <c r="P8307" cm="1">
        <f t="array" ref="P8307">IF(Q8307&gt;0,INDEX(Q8307:Q20441,MATCH(TRUE,INDEX(Q8307:Q20441="",,),0)-1),"")</f>
        <v>4</v>
      </c>
      <c r="Q8307">
        <f t="shared" si="188"/>
        <v>1</v>
      </c>
      <c r="R8307">
        <f>IF(P8307="","",0)</f>
        <v>0</v>
      </c>
    </row>
    <row r="8308" spans="1:18" x14ac:dyDescent="0.3">
      <c r="A8308" t="s">
        <v>1057</v>
      </c>
      <c r="B8308" s="1">
        <v>38761</v>
      </c>
      <c r="C8308" t="s">
        <v>1121</v>
      </c>
      <c r="D8308" t="s">
        <v>1128</v>
      </c>
      <c r="E8308" t="s">
        <v>1129</v>
      </c>
      <c r="G8308" s="6" t="s">
        <v>88</v>
      </c>
      <c r="H8308" t="s">
        <v>20</v>
      </c>
      <c r="I8308" t="s">
        <v>45</v>
      </c>
      <c r="J8308" t="s">
        <v>93</v>
      </c>
      <c r="K8308">
        <v>2.4</v>
      </c>
      <c r="L8308">
        <v>134</v>
      </c>
      <c r="M8308" t="s">
        <v>999</v>
      </c>
      <c r="N8308">
        <v>134</v>
      </c>
      <c r="O8308" t="s">
        <v>24</v>
      </c>
      <c r="P8308" cm="1">
        <f t="array" ref="P8308">IF(Q8308&gt;0,INDEX(Q8308:Q20442,MATCH(TRUE,INDEX(Q8308:Q20442="",,),0)-1),"")</f>
        <v>4</v>
      </c>
      <c r="Q8308">
        <f t="shared" si="188"/>
        <v>1</v>
      </c>
      <c r="R8308">
        <f>IF(P8308="","",0)</f>
        <v>0</v>
      </c>
    </row>
    <row r="8309" spans="1:18" x14ac:dyDescent="0.3">
      <c r="A8309" t="s">
        <v>1057</v>
      </c>
      <c r="B8309" s="1">
        <v>38761</v>
      </c>
      <c r="C8309" t="s">
        <v>1121</v>
      </c>
      <c r="D8309" t="s">
        <v>1128</v>
      </c>
      <c r="E8309" t="s">
        <v>1129</v>
      </c>
      <c r="G8309" s="6" t="s">
        <v>88</v>
      </c>
      <c r="H8309" t="s">
        <v>85</v>
      </c>
      <c r="I8309" t="s">
        <v>21</v>
      </c>
      <c r="J8309" t="s">
        <v>73</v>
      </c>
      <c r="K8309">
        <v>92.5</v>
      </c>
      <c r="L8309">
        <v>15.15</v>
      </c>
      <c r="M8309" t="s">
        <v>999</v>
      </c>
      <c r="N8309">
        <v>15.15</v>
      </c>
      <c r="O8309" t="s">
        <v>24</v>
      </c>
      <c r="P8309" cm="1">
        <f t="array" ref="P8309">IF(Q8309&gt;0,INDEX(Q8309:Q20443,MATCH(TRUE,INDEX(Q8309:Q20443="",,),0)-1),"")</f>
        <v>4</v>
      </c>
      <c r="Q8309">
        <f t="shared" si="188"/>
        <v>1</v>
      </c>
      <c r="R8309">
        <f>IF(P8309="","",0)</f>
        <v>0</v>
      </c>
    </row>
    <row r="8310" spans="1:18" x14ac:dyDescent="0.3">
      <c r="A8310" t="s">
        <v>1057</v>
      </c>
      <c r="B8310" s="1">
        <v>38761</v>
      </c>
      <c r="C8310" t="s">
        <v>1121</v>
      </c>
      <c r="D8310" t="s">
        <v>1128</v>
      </c>
      <c r="E8310" t="s">
        <v>1129</v>
      </c>
      <c r="G8310" s="6" t="s">
        <v>88</v>
      </c>
      <c r="H8310" t="s">
        <v>67</v>
      </c>
      <c r="I8310" t="s">
        <v>21</v>
      </c>
      <c r="J8310" t="s">
        <v>73</v>
      </c>
      <c r="K8310">
        <v>40.6</v>
      </c>
      <c r="L8310">
        <v>15.95</v>
      </c>
      <c r="M8310" t="s">
        <v>999</v>
      </c>
      <c r="N8310">
        <v>15.95</v>
      </c>
      <c r="O8310" t="s">
        <v>24</v>
      </c>
      <c r="P8310" cm="1">
        <f t="array" ref="P8310">IF(Q8310&gt;0,INDEX(Q8310:Q20444,MATCH(TRUE,INDEX(Q8310:Q20444="",,),0)-1),"")</f>
        <v>4</v>
      </c>
      <c r="Q8310">
        <f t="shared" si="188"/>
        <v>1</v>
      </c>
      <c r="R8310">
        <f>IF(P8310="","",0)</f>
        <v>0</v>
      </c>
    </row>
    <row r="8311" spans="1:18" x14ac:dyDescent="0.3">
      <c r="A8311" t="s">
        <v>1057</v>
      </c>
      <c r="B8311" s="1">
        <v>38761</v>
      </c>
      <c r="C8311" t="s">
        <v>1121</v>
      </c>
      <c r="D8311" t="s">
        <v>1128</v>
      </c>
      <c r="E8311" t="s">
        <v>1129</v>
      </c>
      <c r="G8311" t="s">
        <v>19</v>
      </c>
      <c r="H8311" t="s">
        <v>41</v>
      </c>
      <c r="I8311" t="s">
        <v>45</v>
      </c>
      <c r="J8311" t="s">
        <v>93</v>
      </c>
      <c r="K8311">
        <v>85</v>
      </c>
      <c r="L8311">
        <v>148</v>
      </c>
      <c r="M8311" t="s">
        <v>208</v>
      </c>
      <c r="N8311">
        <v>150</v>
      </c>
      <c r="P8311" cm="1">
        <f t="array" ref="P8311">IF(Q8311&gt;0,INDEX(Q8311:Q20445,MATCH(TRUE,INDEX(Q8311:Q20445="",,),0)-1),"")</f>
        <v>4</v>
      </c>
      <c r="Q8311">
        <f t="shared" si="188"/>
        <v>2</v>
      </c>
      <c r="R8311">
        <f>IF(P8311="","",0)</f>
        <v>0</v>
      </c>
    </row>
    <row r="8312" spans="1:18" x14ac:dyDescent="0.3">
      <c r="A8312" t="s">
        <v>1057</v>
      </c>
      <c r="B8312" s="1">
        <v>38761</v>
      </c>
      <c r="C8312" t="s">
        <v>1121</v>
      </c>
      <c r="D8312" t="s">
        <v>1128</v>
      </c>
      <c r="E8312" t="s">
        <v>1129</v>
      </c>
      <c r="G8312" t="s">
        <v>19</v>
      </c>
      <c r="H8312" t="s">
        <v>36</v>
      </c>
      <c r="I8312" t="s">
        <v>21</v>
      </c>
      <c r="J8312" t="s">
        <v>73</v>
      </c>
      <c r="K8312">
        <v>244.4</v>
      </c>
      <c r="L8312">
        <v>22.05</v>
      </c>
      <c r="M8312" t="s">
        <v>208</v>
      </c>
      <c r="N8312">
        <v>26</v>
      </c>
      <c r="P8312" cm="1">
        <f t="array" ref="P8312">IF(Q8312&gt;0,INDEX(Q8312:Q20446,MATCH(TRUE,INDEX(Q8312:Q20446="",,),0)-1),"")</f>
        <v>4</v>
      </c>
      <c r="Q8312">
        <f t="shared" si="188"/>
        <v>2</v>
      </c>
      <c r="R8312">
        <f>IF(P8312="","",0)</f>
        <v>0</v>
      </c>
    </row>
    <row r="8313" spans="1:18" x14ac:dyDescent="0.3">
      <c r="A8313" t="s">
        <v>1057</v>
      </c>
      <c r="B8313" s="1">
        <v>38761</v>
      </c>
      <c r="C8313" t="s">
        <v>1121</v>
      </c>
      <c r="D8313" t="s">
        <v>1128</v>
      </c>
      <c r="E8313" t="s">
        <v>1129</v>
      </c>
      <c r="G8313" t="s">
        <v>19</v>
      </c>
      <c r="H8313" t="s">
        <v>41</v>
      </c>
      <c r="I8313" t="s">
        <v>21</v>
      </c>
      <c r="J8313" t="s">
        <v>73</v>
      </c>
      <c r="K8313">
        <v>135.1</v>
      </c>
      <c r="L8313">
        <v>57.45</v>
      </c>
      <c r="M8313" t="s">
        <v>208</v>
      </c>
      <c r="N8313">
        <v>65</v>
      </c>
      <c r="P8313" cm="1">
        <f t="array" ref="P8313">IF(Q8313&gt;0,INDEX(Q8313:Q20447,MATCH(TRUE,INDEX(Q8313:Q20447="",,),0)-1),"")</f>
        <v>4</v>
      </c>
      <c r="Q8313">
        <f t="shared" si="188"/>
        <v>2</v>
      </c>
      <c r="R8313">
        <f>IF(P8313="","",0)</f>
        <v>0</v>
      </c>
    </row>
    <row r="8314" spans="1:18" x14ac:dyDescent="0.3">
      <c r="A8314" t="s">
        <v>1057</v>
      </c>
      <c r="B8314" s="1">
        <v>38761</v>
      </c>
      <c r="C8314" t="s">
        <v>1121</v>
      </c>
      <c r="D8314" t="s">
        <v>1128</v>
      </c>
      <c r="E8314" t="s">
        <v>1129</v>
      </c>
      <c r="G8314" t="s">
        <v>19</v>
      </c>
      <c r="H8314" t="s">
        <v>95</v>
      </c>
      <c r="I8314" t="s">
        <v>21</v>
      </c>
      <c r="J8314" t="s">
        <v>73</v>
      </c>
      <c r="K8314">
        <v>248.5</v>
      </c>
      <c r="L8314">
        <v>26.75</v>
      </c>
      <c r="M8314" t="s">
        <v>208</v>
      </c>
      <c r="N8314">
        <v>28</v>
      </c>
      <c r="P8314" cm="1">
        <f t="array" ref="P8314">IF(Q8314&gt;0,INDEX(Q8314:Q20448,MATCH(TRUE,INDEX(Q8314:Q20448="",,),0)-1),"")</f>
        <v>4</v>
      </c>
      <c r="Q8314">
        <f t="shared" si="188"/>
        <v>2</v>
      </c>
      <c r="R8314">
        <f>IF(P8314="","",0)</f>
        <v>0</v>
      </c>
    </row>
    <row r="8315" spans="1:18" x14ac:dyDescent="0.3">
      <c r="A8315" t="s">
        <v>1057</v>
      </c>
      <c r="B8315" s="1">
        <v>38761</v>
      </c>
      <c r="C8315" t="s">
        <v>1121</v>
      </c>
      <c r="D8315" t="s">
        <v>1128</v>
      </c>
      <c r="E8315" t="s">
        <v>1129</v>
      </c>
      <c r="G8315" s="6" t="s">
        <v>88</v>
      </c>
      <c r="H8315" t="s">
        <v>85</v>
      </c>
      <c r="I8315" t="s">
        <v>45</v>
      </c>
      <c r="J8315" t="s">
        <v>93</v>
      </c>
      <c r="K8315">
        <v>2.9</v>
      </c>
      <c r="L8315">
        <v>128</v>
      </c>
      <c r="M8315" t="s">
        <v>208</v>
      </c>
      <c r="N8315">
        <v>128</v>
      </c>
      <c r="P8315" cm="1">
        <f t="array" ref="P8315">IF(Q8315&gt;0,INDEX(Q8315:Q20449,MATCH(TRUE,INDEX(Q8315:Q20449="",,),0)-1),"")</f>
        <v>4</v>
      </c>
      <c r="Q8315">
        <f t="shared" si="188"/>
        <v>2</v>
      </c>
      <c r="R8315">
        <f>IF(P8315="","",0)</f>
        <v>0</v>
      </c>
    </row>
    <row r="8316" spans="1:18" x14ac:dyDescent="0.3">
      <c r="A8316" t="s">
        <v>1057</v>
      </c>
      <c r="B8316" s="1">
        <v>38761</v>
      </c>
      <c r="C8316" t="s">
        <v>1121</v>
      </c>
      <c r="D8316" t="s">
        <v>1128</v>
      </c>
      <c r="E8316" t="s">
        <v>1129</v>
      </c>
      <c r="G8316" s="6" t="s">
        <v>88</v>
      </c>
      <c r="H8316" t="s">
        <v>36</v>
      </c>
      <c r="I8316" t="s">
        <v>45</v>
      </c>
      <c r="J8316" t="s">
        <v>93</v>
      </c>
      <c r="K8316">
        <v>4.8</v>
      </c>
      <c r="L8316">
        <v>89</v>
      </c>
      <c r="M8316" t="s">
        <v>208</v>
      </c>
      <c r="N8316">
        <v>89</v>
      </c>
      <c r="P8316" cm="1">
        <f t="array" ref="P8316">IF(Q8316&gt;0,INDEX(Q8316:Q20450,MATCH(TRUE,INDEX(Q8316:Q20450="",,),0)-1),"")</f>
        <v>4</v>
      </c>
      <c r="Q8316">
        <f t="shared" si="188"/>
        <v>2</v>
      </c>
      <c r="R8316">
        <f>IF(P8316="","",0)</f>
        <v>0</v>
      </c>
    </row>
    <row r="8317" spans="1:18" x14ac:dyDescent="0.3">
      <c r="A8317" t="s">
        <v>1057</v>
      </c>
      <c r="B8317" s="1">
        <v>38761</v>
      </c>
      <c r="C8317" t="s">
        <v>1121</v>
      </c>
      <c r="D8317" t="s">
        <v>1128</v>
      </c>
      <c r="E8317" t="s">
        <v>1129</v>
      </c>
      <c r="G8317" s="6" t="s">
        <v>88</v>
      </c>
      <c r="H8317" t="s">
        <v>67</v>
      </c>
      <c r="I8317" t="s">
        <v>45</v>
      </c>
      <c r="J8317" t="s">
        <v>93</v>
      </c>
      <c r="K8317">
        <v>6.6</v>
      </c>
      <c r="L8317">
        <v>92</v>
      </c>
      <c r="M8317" t="s">
        <v>208</v>
      </c>
      <c r="N8317">
        <v>92</v>
      </c>
      <c r="P8317" cm="1">
        <f t="array" ref="P8317">IF(Q8317&gt;0,INDEX(Q8317:Q20451,MATCH(TRUE,INDEX(Q8317:Q20451="",,),0)-1),"")</f>
        <v>4</v>
      </c>
      <c r="Q8317">
        <f t="shared" si="188"/>
        <v>2</v>
      </c>
      <c r="R8317">
        <f>IF(P8317="","",0)</f>
        <v>0</v>
      </c>
    </row>
    <row r="8318" spans="1:18" x14ac:dyDescent="0.3">
      <c r="A8318" t="s">
        <v>1057</v>
      </c>
      <c r="B8318" s="1">
        <v>38761</v>
      </c>
      <c r="C8318" t="s">
        <v>1121</v>
      </c>
      <c r="D8318" t="s">
        <v>1128</v>
      </c>
      <c r="E8318" t="s">
        <v>1129</v>
      </c>
      <c r="G8318" s="6" t="s">
        <v>88</v>
      </c>
      <c r="H8318" t="s">
        <v>20</v>
      </c>
      <c r="I8318" t="s">
        <v>45</v>
      </c>
      <c r="J8318" t="s">
        <v>93</v>
      </c>
      <c r="K8318">
        <v>2.4</v>
      </c>
      <c r="L8318">
        <v>134</v>
      </c>
      <c r="M8318" t="s">
        <v>208</v>
      </c>
      <c r="N8318">
        <v>134</v>
      </c>
      <c r="P8318" cm="1">
        <f t="array" ref="P8318">IF(Q8318&gt;0,INDEX(Q8318:Q20452,MATCH(TRUE,INDEX(Q8318:Q20452="",,),0)-1),"")</f>
        <v>4</v>
      </c>
      <c r="Q8318">
        <f t="shared" si="188"/>
        <v>2</v>
      </c>
      <c r="R8318">
        <f>IF(P8318="","",0)</f>
        <v>0</v>
      </c>
    </row>
    <row r="8319" spans="1:18" x14ac:dyDescent="0.3">
      <c r="A8319" t="s">
        <v>1057</v>
      </c>
      <c r="B8319" s="1">
        <v>38761</v>
      </c>
      <c r="C8319" t="s">
        <v>1121</v>
      </c>
      <c r="D8319" t="s">
        <v>1128</v>
      </c>
      <c r="E8319" t="s">
        <v>1129</v>
      </c>
      <c r="G8319" s="6" t="s">
        <v>88</v>
      </c>
      <c r="H8319" t="s">
        <v>85</v>
      </c>
      <c r="I8319" t="s">
        <v>21</v>
      </c>
      <c r="J8319" t="s">
        <v>73</v>
      </c>
      <c r="K8319">
        <v>92.5</v>
      </c>
      <c r="L8319">
        <v>15.15</v>
      </c>
      <c r="M8319" t="s">
        <v>208</v>
      </c>
      <c r="N8319">
        <v>15.15</v>
      </c>
      <c r="P8319" cm="1">
        <f t="array" ref="P8319">IF(Q8319&gt;0,INDEX(Q8319:Q20453,MATCH(TRUE,INDEX(Q8319:Q20453="",,),0)-1),"")</f>
        <v>4</v>
      </c>
      <c r="Q8319">
        <f t="shared" si="188"/>
        <v>2</v>
      </c>
      <c r="R8319">
        <f>IF(P8319="","",0)</f>
        <v>0</v>
      </c>
    </row>
    <row r="8320" spans="1:18" x14ac:dyDescent="0.3">
      <c r="A8320" t="s">
        <v>1057</v>
      </c>
      <c r="B8320" s="1">
        <v>38761</v>
      </c>
      <c r="C8320" t="s">
        <v>1121</v>
      </c>
      <c r="D8320" t="s">
        <v>1128</v>
      </c>
      <c r="E8320" t="s">
        <v>1129</v>
      </c>
      <c r="G8320" s="6" t="s">
        <v>88</v>
      </c>
      <c r="H8320" t="s">
        <v>67</v>
      </c>
      <c r="I8320" t="s">
        <v>21</v>
      </c>
      <c r="J8320" t="s">
        <v>73</v>
      </c>
      <c r="K8320">
        <v>40.6</v>
      </c>
      <c r="L8320">
        <v>15.95</v>
      </c>
      <c r="M8320" t="s">
        <v>208</v>
      </c>
      <c r="N8320">
        <v>15.95</v>
      </c>
      <c r="P8320" cm="1">
        <f t="array" ref="P8320">IF(Q8320&gt;0,INDEX(Q8320:Q20454,MATCH(TRUE,INDEX(Q8320:Q20454="",,),0)-1),"")</f>
        <v>4</v>
      </c>
      <c r="Q8320">
        <f t="shared" si="188"/>
        <v>2</v>
      </c>
      <c r="R8320">
        <f>IF(P8320="","",0)</f>
        <v>0</v>
      </c>
    </row>
    <row r="8321" spans="1:18" x14ac:dyDescent="0.3">
      <c r="A8321" t="s">
        <v>1057</v>
      </c>
      <c r="B8321" s="1">
        <v>38761</v>
      </c>
      <c r="C8321" t="s">
        <v>1121</v>
      </c>
      <c r="D8321" t="s">
        <v>1128</v>
      </c>
      <c r="E8321" t="s">
        <v>1129</v>
      </c>
      <c r="G8321" t="s">
        <v>19</v>
      </c>
      <c r="H8321" t="s">
        <v>41</v>
      </c>
      <c r="I8321" t="s">
        <v>45</v>
      </c>
      <c r="J8321" t="s">
        <v>93</v>
      </c>
      <c r="K8321">
        <v>85</v>
      </c>
      <c r="L8321">
        <v>148</v>
      </c>
      <c r="M8321" t="s">
        <v>967</v>
      </c>
      <c r="N8321">
        <v>150</v>
      </c>
      <c r="P8321" cm="1">
        <f t="array" ref="P8321">IF(Q8321&gt;0,INDEX(Q8321:Q20455,MATCH(TRUE,INDEX(Q8321:Q20455="",,),0)-1),"")</f>
        <v>4</v>
      </c>
      <c r="Q8321">
        <f t="shared" si="188"/>
        <v>3</v>
      </c>
      <c r="R8321">
        <f>IF(P8321="","",0)</f>
        <v>0</v>
      </c>
    </row>
    <row r="8322" spans="1:18" x14ac:dyDescent="0.3">
      <c r="A8322" t="s">
        <v>1057</v>
      </c>
      <c r="B8322" s="1">
        <v>38761</v>
      </c>
      <c r="C8322" t="s">
        <v>1121</v>
      </c>
      <c r="D8322" t="s">
        <v>1128</v>
      </c>
      <c r="E8322" t="s">
        <v>1129</v>
      </c>
      <c r="G8322" t="s">
        <v>19</v>
      </c>
      <c r="H8322" t="s">
        <v>36</v>
      </c>
      <c r="I8322" t="s">
        <v>21</v>
      </c>
      <c r="J8322" t="s">
        <v>73</v>
      </c>
      <c r="K8322">
        <v>244.4</v>
      </c>
      <c r="L8322">
        <v>22.05</v>
      </c>
      <c r="M8322" t="s">
        <v>967</v>
      </c>
      <c r="N8322">
        <v>24.05</v>
      </c>
      <c r="P8322" cm="1">
        <f t="array" ref="P8322">IF(Q8322&gt;0,INDEX(Q8322:Q20456,MATCH(TRUE,INDEX(Q8322:Q20456="",,),0)-1),"")</f>
        <v>4</v>
      </c>
      <c r="Q8322">
        <f t="shared" si="188"/>
        <v>3</v>
      </c>
      <c r="R8322">
        <f>IF(P8322="","",0)</f>
        <v>0</v>
      </c>
    </row>
    <row r="8323" spans="1:18" x14ac:dyDescent="0.3">
      <c r="A8323" t="s">
        <v>1057</v>
      </c>
      <c r="B8323" s="1">
        <v>38761</v>
      </c>
      <c r="C8323" t="s">
        <v>1121</v>
      </c>
      <c r="D8323" t="s">
        <v>1128</v>
      </c>
      <c r="E8323" t="s">
        <v>1129</v>
      </c>
      <c r="G8323" t="s">
        <v>19</v>
      </c>
      <c r="H8323" t="s">
        <v>41</v>
      </c>
      <c r="I8323" t="s">
        <v>21</v>
      </c>
      <c r="J8323" t="s">
        <v>73</v>
      </c>
      <c r="K8323">
        <v>135.1</v>
      </c>
      <c r="L8323">
        <v>57.45</v>
      </c>
      <c r="M8323" t="s">
        <v>967</v>
      </c>
      <c r="N8323">
        <v>65.05</v>
      </c>
      <c r="P8323" cm="1">
        <f t="array" ref="P8323">IF(Q8323&gt;0,INDEX(Q8323:Q20457,MATCH(TRUE,INDEX(Q8323:Q20457="",,),0)-1),"")</f>
        <v>4</v>
      </c>
      <c r="Q8323">
        <f t="shared" si="188"/>
        <v>3</v>
      </c>
      <c r="R8323">
        <f>IF(P8323="","",0)</f>
        <v>0</v>
      </c>
    </row>
    <row r="8324" spans="1:18" x14ac:dyDescent="0.3">
      <c r="A8324" t="s">
        <v>1057</v>
      </c>
      <c r="B8324" s="1">
        <v>38761</v>
      </c>
      <c r="C8324" t="s">
        <v>1121</v>
      </c>
      <c r="D8324" t="s">
        <v>1128</v>
      </c>
      <c r="E8324" t="s">
        <v>1129</v>
      </c>
      <c r="G8324" t="s">
        <v>19</v>
      </c>
      <c r="H8324" t="s">
        <v>95</v>
      </c>
      <c r="I8324" t="s">
        <v>21</v>
      </c>
      <c r="J8324" t="s">
        <v>73</v>
      </c>
      <c r="K8324">
        <v>248.5</v>
      </c>
      <c r="L8324">
        <v>26.75</v>
      </c>
      <c r="M8324" t="s">
        <v>967</v>
      </c>
      <c r="N8324">
        <v>27.01</v>
      </c>
      <c r="P8324" cm="1">
        <f t="array" ref="P8324">IF(Q8324&gt;0,INDEX(Q8324:Q20458,MATCH(TRUE,INDEX(Q8324:Q20458="",,),0)-1),"")</f>
        <v>4</v>
      </c>
      <c r="Q8324">
        <f t="shared" si="188"/>
        <v>3</v>
      </c>
      <c r="R8324">
        <f>IF(P8324="","",0)</f>
        <v>0</v>
      </c>
    </row>
    <row r="8325" spans="1:18" x14ac:dyDescent="0.3">
      <c r="A8325" t="s">
        <v>1057</v>
      </c>
      <c r="B8325" s="1">
        <v>38761</v>
      </c>
      <c r="C8325" t="s">
        <v>1121</v>
      </c>
      <c r="D8325" t="s">
        <v>1128</v>
      </c>
      <c r="E8325" t="s">
        <v>1129</v>
      </c>
      <c r="G8325" s="6" t="s">
        <v>88</v>
      </c>
      <c r="H8325" t="s">
        <v>85</v>
      </c>
      <c r="I8325" t="s">
        <v>45</v>
      </c>
      <c r="J8325" t="s">
        <v>93</v>
      </c>
      <c r="K8325">
        <v>2.9</v>
      </c>
      <c r="L8325">
        <v>128</v>
      </c>
      <c r="M8325" t="s">
        <v>967</v>
      </c>
      <c r="N8325">
        <v>128</v>
      </c>
      <c r="P8325" cm="1">
        <f t="array" ref="P8325">IF(Q8325&gt;0,INDEX(Q8325:Q20459,MATCH(TRUE,INDEX(Q8325:Q20459="",,),0)-1),"")</f>
        <v>4</v>
      </c>
      <c r="Q8325">
        <f t="shared" si="188"/>
        <v>3</v>
      </c>
      <c r="R8325">
        <f>IF(P8325="","",0)</f>
        <v>0</v>
      </c>
    </row>
    <row r="8326" spans="1:18" x14ac:dyDescent="0.3">
      <c r="A8326" t="s">
        <v>1057</v>
      </c>
      <c r="B8326" s="1">
        <v>38761</v>
      </c>
      <c r="C8326" t="s">
        <v>1121</v>
      </c>
      <c r="D8326" t="s">
        <v>1128</v>
      </c>
      <c r="E8326" t="s">
        <v>1129</v>
      </c>
      <c r="G8326" s="6" t="s">
        <v>88</v>
      </c>
      <c r="H8326" t="s">
        <v>36</v>
      </c>
      <c r="I8326" t="s">
        <v>45</v>
      </c>
      <c r="J8326" t="s">
        <v>93</v>
      </c>
      <c r="K8326">
        <v>4.8</v>
      </c>
      <c r="L8326">
        <v>89</v>
      </c>
      <c r="M8326" t="s">
        <v>967</v>
      </c>
      <c r="N8326">
        <v>89</v>
      </c>
      <c r="P8326" cm="1">
        <f t="array" ref="P8326">IF(Q8326&gt;0,INDEX(Q8326:Q20460,MATCH(TRUE,INDEX(Q8326:Q20460="",,),0)-1),"")</f>
        <v>4</v>
      </c>
      <c r="Q8326">
        <f t="shared" si="188"/>
        <v>3</v>
      </c>
      <c r="R8326">
        <f>IF(P8326="","",0)</f>
        <v>0</v>
      </c>
    </row>
    <row r="8327" spans="1:18" x14ac:dyDescent="0.3">
      <c r="A8327" t="s">
        <v>1057</v>
      </c>
      <c r="B8327" s="1">
        <v>38761</v>
      </c>
      <c r="C8327" t="s">
        <v>1121</v>
      </c>
      <c r="D8327" t="s">
        <v>1128</v>
      </c>
      <c r="E8327" t="s">
        <v>1129</v>
      </c>
      <c r="G8327" s="6" t="s">
        <v>88</v>
      </c>
      <c r="H8327" t="s">
        <v>67</v>
      </c>
      <c r="I8327" t="s">
        <v>45</v>
      </c>
      <c r="J8327" t="s">
        <v>93</v>
      </c>
      <c r="K8327">
        <v>6.6</v>
      </c>
      <c r="L8327">
        <v>92</v>
      </c>
      <c r="M8327" t="s">
        <v>967</v>
      </c>
      <c r="N8327">
        <v>92</v>
      </c>
      <c r="P8327" cm="1">
        <f t="array" ref="P8327">IF(Q8327&gt;0,INDEX(Q8327:Q20461,MATCH(TRUE,INDEX(Q8327:Q20461="",,),0)-1),"")</f>
        <v>4</v>
      </c>
      <c r="Q8327">
        <f t="shared" si="188"/>
        <v>3</v>
      </c>
      <c r="R8327">
        <f>IF(P8327="","",0)</f>
        <v>0</v>
      </c>
    </row>
    <row r="8328" spans="1:18" x14ac:dyDescent="0.3">
      <c r="A8328" t="s">
        <v>1057</v>
      </c>
      <c r="B8328" s="1">
        <v>38761</v>
      </c>
      <c r="C8328" t="s">
        <v>1121</v>
      </c>
      <c r="D8328" t="s">
        <v>1128</v>
      </c>
      <c r="E8328" t="s">
        <v>1129</v>
      </c>
      <c r="G8328" s="6" t="s">
        <v>88</v>
      </c>
      <c r="H8328" t="s">
        <v>20</v>
      </c>
      <c r="I8328" t="s">
        <v>45</v>
      </c>
      <c r="J8328" t="s">
        <v>93</v>
      </c>
      <c r="K8328">
        <v>2.4</v>
      </c>
      <c r="L8328">
        <v>134</v>
      </c>
      <c r="M8328" t="s">
        <v>967</v>
      </c>
      <c r="N8328">
        <v>134</v>
      </c>
      <c r="P8328" cm="1">
        <f t="array" ref="P8328">IF(Q8328&gt;0,INDEX(Q8328:Q20462,MATCH(TRUE,INDEX(Q8328:Q20462="",,),0)-1),"")</f>
        <v>4</v>
      </c>
      <c r="Q8328">
        <f t="shared" si="188"/>
        <v>3</v>
      </c>
      <c r="R8328">
        <f>IF(P8328="","",0)</f>
        <v>0</v>
      </c>
    </row>
    <row r="8329" spans="1:18" x14ac:dyDescent="0.3">
      <c r="A8329" t="s">
        <v>1057</v>
      </c>
      <c r="B8329" s="1">
        <v>38761</v>
      </c>
      <c r="C8329" t="s">
        <v>1121</v>
      </c>
      <c r="D8329" t="s">
        <v>1128</v>
      </c>
      <c r="E8329" t="s">
        <v>1129</v>
      </c>
      <c r="G8329" s="6" t="s">
        <v>88</v>
      </c>
      <c r="H8329" t="s">
        <v>85</v>
      </c>
      <c r="I8329" t="s">
        <v>21</v>
      </c>
      <c r="J8329" t="s">
        <v>73</v>
      </c>
      <c r="K8329">
        <v>92.5</v>
      </c>
      <c r="L8329">
        <v>15.15</v>
      </c>
      <c r="M8329" t="s">
        <v>967</v>
      </c>
      <c r="N8329">
        <v>15.15</v>
      </c>
      <c r="P8329" cm="1">
        <f t="array" ref="P8329">IF(Q8329&gt;0,INDEX(Q8329:Q20463,MATCH(TRUE,INDEX(Q8329:Q20463="",,),0)-1),"")</f>
        <v>4</v>
      </c>
      <c r="Q8329">
        <f t="shared" si="188"/>
        <v>3</v>
      </c>
      <c r="R8329">
        <f>IF(P8329="","",0)</f>
        <v>0</v>
      </c>
    </row>
    <row r="8330" spans="1:18" x14ac:dyDescent="0.3">
      <c r="A8330" t="s">
        <v>1057</v>
      </c>
      <c r="B8330" s="1">
        <v>38761</v>
      </c>
      <c r="C8330" t="s">
        <v>1121</v>
      </c>
      <c r="D8330" t="s">
        <v>1128</v>
      </c>
      <c r="E8330" t="s">
        <v>1129</v>
      </c>
      <c r="G8330" s="6" t="s">
        <v>88</v>
      </c>
      <c r="H8330" t="s">
        <v>67</v>
      </c>
      <c r="I8330" t="s">
        <v>21</v>
      </c>
      <c r="J8330" t="s">
        <v>73</v>
      </c>
      <c r="K8330">
        <v>40.6</v>
      </c>
      <c r="L8330">
        <v>15.95</v>
      </c>
      <c r="M8330" t="s">
        <v>967</v>
      </c>
      <c r="N8330">
        <v>15.95</v>
      </c>
      <c r="P8330" cm="1">
        <f t="array" ref="P8330">IF(Q8330&gt;0,INDEX(Q8330:Q20464,MATCH(TRUE,INDEX(Q8330:Q20464="",,),0)-1),"")</f>
        <v>4</v>
      </c>
      <c r="Q8330">
        <f t="shared" si="188"/>
        <v>3</v>
      </c>
      <c r="R8330">
        <f>IF(P8330="","",0)</f>
        <v>0</v>
      </c>
    </row>
    <row r="8331" spans="1:18" x14ac:dyDescent="0.3">
      <c r="A8331" t="s">
        <v>1057</v>
      </c>
      <c r="B8331" s="1">
        <v>38761</v>
      </c>
      <c r="C8331" t="s">
        <v>1121</v>
      </c>
      <c r="D8331" t="s">
        <v>1128</v>
      </c>
      <c r="E8331" t="s">
        <v>1129</v>
      </c>
      <c r="G8331" t="s">
        <v>19</v>
      </c>
      <c r="H8331" t="s">
        <v>41</v>
      </c>
      <c r="I8331" t="s">
        <v>45</v>
      </c>
      <c r="J8331" t="s">
        <v>93</v>
      </c>
      <c r="K8331">
        <v>85</v>
      </c>
      <c r="L8331">
        <v>148</v>
      </c>
      <c r="M8331" t="s">
        <v>211</v>
      </c>
      <c r="N8331">
        <v>148</v>
      </c>
      <c r="P8331" cm="1">
        <f t="array" ref="P8331">IF(Q8331&gt;0,INDEX(Q8331:Q20465,MATCH(TRUE,INDEX(Q8331:Q20465="",,),0)-1),"")</f>
        <v>4</v>
      </c>
      <c r="Q8331">
        <f t="shared" si="188"/>
        <v>4</v>
      </c>
      <c r="R8331">
        <f>IF(P8331="","",0)</f>
        <v>0</v>
      </c>
    </row>
    <row r="8332" spans="1:18" x14ac:dyDescent="0.3">
      <c r="A8332" t="s">
        <v>1057</v>
      </c>
      <c r="B8332" s="1">
        <v>38761</v>
      </c>
      <c r="C8332" t="s">
        <v>1121</v>
      </c>
      <c r="D8332" t="s">
        <v>1128</v>
      </c>
      <c r="E8332" t="s">
        <v>1129</v>
      </c>
      <c r="G8332" t="s">
        <v>19</v>
      </c>
      <c r="H8332" t="s">
        <v>36</v>
      </c>
      <c r="I8332" t="s">
        <v>21</v>
      </c>
      <c r="J8332" t="s">
        <v>73</v>
      </c>
      <c r="K8332">
        <v>244.4</v>
      </c>
      <c r="L8332">
        <v>22.05</v>
      </c>
      <c r="M8332" t="s">
        <v>211</v>
      </c>
      <c r="N8332">
        <v>22.05</v>
      </c>
      <c r="P8332" cm="1">
        <f t="array" ref="P8332">IF(Q8332&gt;0,INDEX(Q8332:Q20466,MATCH(TRUE,INDEX(Q8332:Q20466="",,),0)-1),"")</f>
        <v>4</v>
      </c>
      <c r="Q8332">
        <f t="shared" si="188"/>
        <v>4</v>
      </c>
      <c r="R8332">
        <f>IF(P8332="","",0)</f>
        <v>0</v>
      </c>
    </row>
    <row r="8333" spans="1:18" x14ac:dyDescent="0.3">
      <c r="A8333" t="s">
        <v>1057</v>
      </c>
      <c r="B8333" s="1">
        <v>38761</v>
      </c>
      <c r="C8333" t="s">
        <v>1121</v>
      </c>
      <c r="D8333" t="s">
        <v>1128</v>
      </c>
      <c r="E8333" t="s">
        <v>1129</v>
      </c>
      <c r="G8333" t="s">
        <v>19</v>
      </c>
      <c r="H8333" t="s">
        <v>41</v>
      </c>
      <c r="I8333" t="s">
        <v>21</v>
      </c>
      <c r="J8333" t="s">
        <v>73</v>
      </c>
      <c r="K8333">
        <v>135.1</v>
      </c>
      <c r="L8333">
        <v>57.45</v>
      </c>
      <c r="M8333" t="s">
        <v>211</v>
      </c>
      <c r="N8333">
        <v>57.45</v>
      </c>
      <c r="P8333" cm="1">
        <f t="array" ref="P8333">IF(Q8333&gt;0,INDEX(Q8333:Q20467,MATCH(TRUE,INDEX(Q8333:Q20467="",,),0)-1),"")</f>
        <v>4</v>
      </c>
      <c r="Q8333">
        <f t="shared" si="188"/>
        <v>4</v>
      </c>
      <c r="R8333">
        <f>IF(P8333="","",0)</f>
        <v>0</v>
      </c>
    </row>
    <row r="8334" spans="1:18" x14ac:dyDescent="0.3">
      <c r="A8334" t="s">
        <v>1057</v>
      </c>
      <c r="B8334" s="1">
        <v>38761</v>
      </c>
      <c r="C8334" t="s">
        <v>1121</v>
      </c>
      <c r="D8334" t="s">
        <v>1128</v>
      </c>
      <c r="E8334" t="s">
        <v>1129</v>
      </c>
      <c r="G8334" t="s">
        <v>19</v>
      </c>
      <c r="H8334" t="s">
        <v>95</v>
      </c>
      <c r="I8334" t="s">
        <v>21</v>
      </c>
      <c r="J8334" t="s">
        <v>73</v>
      </c>
      <c r="K8334">
        <v>248.5</v>
      </c>
      <c r="L8334">
        <v>26.75</v>
      </c>
      <c r="M8334" t="s">
        <v>211</v>
      </c>
      <c r="N8334">
        <v>31.36</v>
      </c>
      <c r="P8334" cm="1">
        <f t="array" ref="P8334">IF(Q8334&gt;0,INDEX(Q8334:Q20468,MATCH(TRUE,INDEX(Q8334:Q20468="",,),0)-1),"")</f>
        <v>4</v>
      </c>
      <c r="Q8334">
        <f t="shared" si="188"/>
        <v>4</v>
      </c>
      <c r="R8334">
        <f>IF(P8334="","",0)</f>
        <v>0</v>
      </c>
    </row>
    <row r="8335" spans="1:18" x14ac:dyDescent="0.3">
      <c r="A8335" t="s">
        <v>1057</v>
      </c>
      <c r="B8335" s="1">
        <v>38761</v>
      </c>
      <c r="C8335" t="s">
        <v>1121</v>
      </c>
      <c r="D8335" t="s">
        <v>1128</v>
      </c>
      <c r="E8335" t="s">
        <v>1129</v>
      </c>
      <c r="G8335" s="6" t="s">
        <v>88</v>
      </c>
      <c r="H8335" t="s">
        <v>85</v>
      </c>
      <c r="I8335" t="s">
        <v>45</v>
      </c>
      <c r="J8335" t="s">
        <v>93</v>
      </c>
      <c r="K8335">
        <v>2.9</v>
      </c>
      <c r="L8335">
        <v>128</v>
      </c>
      <c r="M8335" t="s">
        <v>211</v>
      </c>
      <c r="N8335">
        <v>128</v>
      </c>
      <c r="P8335" cm="1">
        <f t="array" ref="P8335">IF(Q8335&gt;0,INDEX(Q8335:Q20469,MATCH(TRUE,INDEX(Q8335:Q20469="",,),0)-1),"")</f>
        <v>4</v>
      </c>
      <c r="Q8335">
        <f t="shared" si="188"/>
        <v>4</v>
      </c>
      <c r="R8335">
        <f>IF(P8335="","",0)</f>
        <v>0</v>
      </c>
    </row>
    <row r="8336" spans="1:18" x14ac:dyDescent="0.3">
      <c r="A8336" t="s">
        <v>1057</v>
      </c>
      <c r="B8336" s="1">
        <v>38761</v>
      </c>
      <c r="C8336" t="s">
        <v>1121</v>
      </c>
      <c r="D8336" t="s">
        <v>1128</v>
      </c>
      <c r="E8336" t="s">
        <v>1129</v>
      </c>
      <c r="G8336" s="6" t="s">
        <v>88</v>
      </c>
      <c r="H8336" t="s">
        <v>36</v>
      </c>
      <c r="I8336" t="s">
        <v>45</v>
      </c>
      <c r="J8336" t="s">
        <v>93</v>
      </c>
      <c r="K8336">
        <v>4.8</v>
      </c>
      <c r="L8336">
        <v>89</v>
      </c>
      <c r="M8336" t="s">
        <v>211</v>
      </c>
      <c r="N8336">
        <v>89</v>
      </c>
      <c r="P8336" cm="1">
        <f t="array" ref="P8336">IF(Q8336&gt;0,INDEX(Q8336:Q20470,MATCH(TRUE,INDEX(Q8336:Q20470="",,),0)-1),"")</f>
        <v>4</v>
      </c>
      <c r="Q8336">
        <f t="shared" si="188"/>
        <v>4</v>
      </c>
      <c r="R8336">
        <f>IF(P8336="","",0)</f>
        <v>0</v>
      </c>
    </row>
    <row r="8337" spans="1:18" x14ac:dyDescent="0.3">
      <c r="A8337" t="s">
        <v>1057</v>
      </c>
      <c r="B8337" s="1">
        <v>38761</v>
      </c>
      <c r="C8337" t="s">
        <v>1121</v>
      </c>
      <c r="D8337" t="s">
        <v>1128</v>
      </c>
      <c r="E8337" t="s">
        <v>1129</v>
      </c>
      <c r="G8337" s="6" t="s">
        <v>88</v>
      </c>
      <c r="H8337" t="s">
        <v>67</v>
      </c>
      <c r="I8337" t="s">
        <v>45</v>
      </c>
      <c r="J8337" t="s">
        <v>93</v>
      </c>
      <c r="K8337">
        <v>6.6</v>
      </c>
      <c r="L8337">
        <v>92</v>
      </c>
      <c r="M8337" t="s">
        <v>211</v>
      </c>
      <c r="N8337">
        <v>92</v>
      </c>
      <c r="P8337" cm="1">
        <f t="array" ref="P8337">IF(Q8337&gt;0,INDEX(Q8337:Q20471,MATCH(TRUE,INDEX(Q8337:Q20471="",,),0)-1),"")</f>
        <v>4</v>
      </c>
      <c r="Q8337">
        <f t="shared" si="188"/>
        <v>4</v>
      </c>
      <c r="R8337">
        <f>IF(P8337="","",0)</f>
        <v>0</v>
      </c>
    </row>
    <row r="8338" spans="1:18" x14ac:dyDescent="0.3">
      <c r="A8338" t="s">
        <v>1057</v>
      </c>
      <c r="B8338" s="1">
        <v>38761</v>
      </c>
      <c r="C8338" t="s">
        <v>1121</v>
      </c>
      <c r="D8338" t="s">
        <v>1128</v>
      </c>
      <c r="E8338" t="s">
        <v>1129</v>
      </c>
      <c r="G8338" s="6" t="s">
        <v>88</v>
      </c>
      <c r="H8338" t="s">
        <v>20</v>
      </c>
      <c r="I8338" t="s">
        <v>45</v>
      </c>
      <c r="J8338" t="s">
        <v>93</v>
      </c>
      <c r="K8338">
        <v>2.4</v>
      </c>
      <c r="L8338">
        <v>134</v>
      </c>
      <c r="M8338" t="s">
        <v>211</v>
      </c>
      <c r="N8338">
        <v>134</v>
      </c>
      <c r="P8338" cm="1">
        <f t="array" ref="P8338">IF(Q8338&gt;0,INDEX(Q8338:Q20472,MATCH(TRUE,INDEX(Q8338:Q20472="",,),0)-1),"")</f>
        <v>4</v>
      </c>
      <c r="Q8338">
        <f t="shared" si="188"/>
        <v>4</v>
      </c>
      <c r="R8338">
        <f>IF(P8338="","",0)</f>
        <v>0</v>
      </c>
    </row>
    <row r="8339" spans="1:18" x14ac:dyDescent="0.3">
      <c r="A8339" t="s">
        <v>1057</v>
      </c>
      <c r="B8339" s="1">
        <v>38761</v>
      </c>
      <c r="C8339" t="s">
        <v>1121</v>
      </c>
      <c r="D8339" t="s">
        <v>1128</v>
      </c>
      <c r="E8339" t="s">
        <v>1129</v>
      </c>
      <c r="G8339" s="6" t="s">
        <v>88</v>
      </c>
      <c r="H8339" t="s">
        <v>85</v>
      </c>
      <c r="I8339" t="s">
        <v>21</v>
      </c>
      <c r="J8339" t="s">
        <v>73</v>
      </c>
      <c r="K8339">
        <v>92.5</v>
      </c>
      <c r="L8339">
        <v>15.15</v>
      </c>
      <c r="M8339" t="s">
        <v>211</v>
      </c>
      <c r="N8339">
        <v>15.15</v>
      </c>
      <c r="P8339" cm="1">
        <f t="array" ref="P8339">IF(Q8339&gt;0,INDEX(Q8339:Q20473,MATCH(TRUE,INDEX(Q8339:Q20473="",,),0)-1),"")</f>
        <v>4</v>
      </c>
      <c r="Q8339">
        <f t="shared" si="188"/>
        <v>4</v>
      </c>
      <c r="R8339">
        <f>IF(P8339="","",0)</f>
        <v>0</v>
      </c>
    </row>
    <row r="8340" spans="1:18" x14ac:dyDescent="0.3">
      <c r="A8340" t="s">
        <v>1057</v>
      </c>
      <c r="B8340" s="1">
        <v>38761</v>
      </c>
      <c r="C8340" t="s">
        <v>1121</v>
      </c>
      <c r="D8340" t="s">
        <v>1128</v>
      </c>
      <c r="E8340" t="s">
        <v>1129</v>
      </c>
      <c r="G8340" s="6" t="s">
        <v>88</v>
      </c>
      <c r="H8340" t="s">
        <v>67</v>
      </c>
      <c r="I8340" t="s">
        <v>21</v>
      </c>
      <c r="J8340" t="s">
        <v>73</v>
      </c>
      <c r="K8340">
        <v>40.6</v>
      </c>
      <c r="L8340">
        <v>15.95</v>
      </c>
      <c r="M8340" t="s">
        <v>211</v>
      </c>
      <c r="N8340">
        <v>15.95</v>
      </c>
      <c r="P8340" cm="1">
        <f t="array" ref="P8340">IF(Q8340&gt;0,INDEX(Q8340:Q20474,MATCH(TRUE,INDEX(Q8340:Q20474="",,),0)-1),"")</f>
        <v>4</v>
      </c>
      <c r="Q8340">
        <f t="shared" si="188"/>
        <v>4</v>
      </c>
      <c r="R8340">
        <f>IF(P8340="","",0)</f>
        <v>0</v>
      </c>
    </row>
    <row r="8341" spans="1:18" x14ac:dyDescent="0.3">
      <c r="P8341" t="str" cm="1">
        <f t="array" ref="P8341">IF(Q8341&gt;0,INDEX(Q8341:Q20475,MATCH(TRUE,INDEX(Q8341:Q20475="",,),0)-1),"")</f>
        <v/>
      </c>
      <c r="R8341" t="str">
        <f>IF(P8341="","",0)</f>
        <v/>
      </c>
    </row>
    <row r="8342" spans="1:18" x14ac:dyDescent="0.3">
      <c r="A8342" t="s">
        <v>1057</v>
      </c>
      <c r="B8342" s="1">
        <v>38726</v>
      </c>
      <c r="C8342" t="s">
        <v>82</v>
      </c>
      <c r="D8342" t="s">
        <v>1130</v>
      </c>
      <c r="E8342" t="s">
        <v>1131</v>
      </c>
      <c r="G8342" t="s">
        <v>19</v>
      </c>
      <c r="H8342" t="s">
        <v>92</v>
      </c>
      <c r="I8342" t="s">
        <v>45</v>
      </c>
      <c r="J8342" t="s">
        <v>93</v>
      </c>
      <c r="K8342">
        <v>111.3</v>
      </c>
      <c r="L8342">
        <v>359</v>
      </c>
      <c r="M8342" t="s">
        <v>1060</v>
      </c>
      <c r="N8342">
        <v>600</v>
      </c>
      <c r="O8342" t="s">
        <v>24</v>
      </c>
      <c r="P8342" cm="1">
        <f t="array" ref="P8342">IF(Q8342&gt;0,INDEX(Q8342:Q20476,MATCH(TRUE,INDEX(Q8342:Q20476="",,),0)-1),"")</f>
        <v>10</v>
      </c>
      <c r="Q8342">
        <f>INT((ROW()-8342)/10)+1</f>
        <v>1</v>
      </c>
      <c r="R8342">
        <f>IF(P8342="","",0)</f>
        <v>0</v>
      </c>
    </row>
    <row r="8343" spans="1:18" x14ac:dyDescent="0.3">
      <c r="A8343" t="s">
        <v>1057</v>
      </c>
      <c r="B8343" s="1">
        <v>38726</v>
      </c>
      <c r="C8343" t="s">
        <v>82</v>
      </c>
      <c r="D8343" t="s">
        <v>1130</v>
      </c>
      <c r="E8343" t="s">
        <v>1131</v>
      </c>
      <c r="G8343" t="s">
        <v>19</v>
      </c>
      <c r="H8343" t="s">
        <v>36</v>
      </c>
      <c r="I8343" t="s">
        <v>21</v>
      </c>
      <c r="J8343" t="s">
        <v>73</v>
      </c>
      <c r="K8343">
        <v>1275</v>
      </c>
      <c r="L8343">
        <v>20.7</v>
      </c>
      <c r="M8343" t="s">
        <v>1060</v>
      </c>
      <c r="N8343">
        <v>42</v>
      </c>
      <c r="O8343" t="s">
        <v>24</v>
      </c>
      <c r="P8343" cm="1">
        <f t="array" ref="P8343">IF(Q8343&gt;0,INDEX(Q8343:Q20477,MATCH(TRUE,INDEX(Q8343:Q20477="",,),0)-1),"")</f>
        <v>10</v>
      </c>
      <c r="Q8343">
        <f t="shared" ref="Q8343:Q8406" si="189">INT((ROW()-8342)/10)+1</f>
        <v>1</v>
      </c>
      <c r="R8343">
        <f>IF(P8343="","",0)</f>
        <v>0</v>
      </c>
    </row>
    <row r="8344" spans="1:18" x14ac:dyDescent="0.3">
      <c r="A8344" t="s">
        <v>1057</v>
      </c>
      <c r="B8344" s="1">
        <v>38726</v>
      </c>
      <c r="C8344" t="s">
        <v>82</v>
      </c>
      <c r="D8344" t="s">
        <v>1130</v>
      </c>
      <c r="E8344" t="s">
        <v>1131</v>
      </c>
      <c r="G8344" t="s">
        <v>19</v>
      </c>
      <c r="H8344" t="s">
        <v>20</v>
      </c>
      <c r="I8344" t="s">
        <v>21</v>
      </c>
      <c r="J8344" t="s">
        <v>73</v>
      </c>
      <c r="K8344">
        <v>828</v>
      </c>
      <c r="L8344">
        <v>19.7</v>
      </c>
      <c r="M8344" t="s">
        <v>1060</v>
      </c>
      <c r="N8344">
        <v>40</v>
      </c>
      <c r="O8344" t="s">
        <v>24</v>
      </c>
      <c r="P8344" cm="1">
        <f t="array" ref="P8344">IF(Q8344&gt;0,INDEX(Q8344:Q20478,MATCH(TRUE,INDEX(Q8344:Q20478="",,),0)-1),"")</f>
        <v>10</v>
      </c>
      <c r="Q8344">
        <f t="shared" si="189"/>
        <v>1</v>
      </c>
      <c r="R8344">
        <f>IF(P8344="","",0)</f>
        <v>0</v>
      </c>
    </row>
    <row r="8345" spans="1:18" x14ac:dyDescent="0.3">
      <c r="A8345" t="s">
        <v>1057</v>
      </c>
      <c r="B8345" s="1">
        <v>38726</v>
      </c>
      <c r="C8345" t="s">
        <v>82</v>
      </c>
      <c r="D8345" t="s">
        <v>1130</v>
      </c>
      <c r="E8345" t="s">
        <v>1131</v>
      </c>
      <c r="G8345" s="6" t="s">
        <v>88</v>
      </c>
      <c r="H8345" t="s">
        <v>85</v>
      </c>
      <c r="I8345" t="s">
        <v>45</v>
      </c>
      <c r="J8345" t="s">
        <v>93</v>
      </c>
      <c r="K8345">
        <v>4.5999999999999996</v>
      </c>
      <c r="L8345">
        <v>86</v>
      </c>
      <c r="M8345" t="s">
        <v>1060</v>
      </c>
      <c r="N8345">
        <v>86</v>
      </c>
      <c r="O8345" t="s">
        <v>24</v>
      </c>
      <c r="P8345" cm="1">
        <f t="array" ref="P8345">IF(Q8345&gt;0,INDEX(Q8345:Q20479,MATCH(TRUE,INDEX(Q8345:Q20479="",,),0)-1),"")</f>
        <v>10</v>
      </c>
      <c r="Q8345">
        <f t="shared" si="189"/>
        <v>1</v>
      </c>
      <c r="R8345">
        <f>IF(P8345="","",0)</f>
        <v>0</v>
      </c>
    </row>
    <row r="8346" spans="1:18" x14ac:dyDescent="0.3">
      <c r="A8346" t="s">
        <v>1057</v>
      </c>
      <c r="B8346" s="1">
        <v>38726</v>
      </c>
      <c r="C8346" t="s">
        <v>82</v>
      </c>
      <c r="D8346" t="s">
        <v>1130</v>
      </c>
      <c r="E8346" t="s">
        <v>1131</v>
      </c>
      <c r="G8346" s="6" t="s">
        <v>88</v>
      </c>
      <c r="H8346" t="s">
        <v>199</v>
      </c>
      <c r="I8346" t="s">
        <v>45</v>
      </c>
      <c r="J8346" t="s">
        <v>93</v>
      </c>
      <c r="K8346">
        <v>9.9</v>
      </c>
      <c r="L8346">
        <v>40</v>
      </c>
      <c r="M8346" t="s">
        <v>1060</v>
      </c>
      <c r="N8346">
        <v>40</v>
      </c>
      <c r="O8346" t="s">
        <v>24</v>
      </c>
      <c r="P8346" cm="1">
        <f t="array" ref="P8346">IF(Q8346&gt;0,INDEX(Q8346:Q20480,MATCH(TRUE,INDEX(Q8346:Q20480="",,),0)-1),"")</f>
        <v>10</v>
      </c>
      <c r="Q8346">
        <f t="shared" si="189"/>
        <v>1</v>
      </c>
      <c r="R8346">
        <f>IF(P8346="","",0)</f>
        <v>0</v>
      </c>
    </row>
    <row r="8347" spans="1:18" x14ac:dyDescent="0.3">
      <c r="A8347" t="s">
        <v>1057</v>
      </c>
      <c r="B8347" s="1">
        <v>38726</v>
      </c>
      <c r="C8347" t="s">
        <v>82</v>
      </c>
      <c r="D8347" t="s">
        <v>1130</v>
      </c>
      <c r="E8347" t="s">
        <v>1131</v>
      </c>
      <c r="G8347" s="6" t="s">
        <v>88</v>
      </c>
      <c r="H8347" t="s">
        <v>36</v>
      </c>
      <c r="I8347" t="s">
        <v>45</v>
      </c>
      <c r="J8347" t="s">
        <v>93</v>
      </c>
      <c r="K8347">
        <v>84.5</v>
      </c>
      <c r="L8347">
        <v>81</v>
      </c>
      <c r="M8347" t="s">
        <v>1060</v>
      </c>
      <c r="N8347">
        <v>81</v>
      </c>
      <c r="O8347" t="s">
        <v>24</v>
      </c>
      <c r="P8347" cm="1">
        <f t="array" ref="P8347">IF(Q8347&gt;0,INDEX(Q8347:Q20481,MATCH(TRUE,INDEX(Q8347:Q20481="",,),0)-1),"")</f>
        <v>10</v>
      </c>
      <c r="Q8347">
        <f t="shared" si="189"/>
        <v>1</v>
      </c>
      <c r="R8347">
        <f>IF(P8347="","",0)</f>
        <v>0</v>
      </c>
    </row>
    <row r="8348" spans="1:18" x14ac:dyDescent="0.3">
      <c r="A8348" t="s">
        <v>1057</v>
      </c>
      <c r="B8348" s="1">
        <v>38726</v>
      </c>
      <c r="C8348" t="s">
        <v>82</v>
      </c>
      <c r="D8348" t="s">
        <v>1130</v>
      </c>
      <c r="E8348" t="s">
        <v>1131</v>
      </c>
      <c r="G8348" s="6" t="s">
        <v>88</v>
      </c>
      <c r="H8348" t="s">
        <v>20</v>
      </c>
      <c r="I8348" t="s">
        <v>45</v>
      </c>
      <c r="J8348" t="s">
        <v>93</v>
      </c>
      <c r="K8348">
        <v>17.5</v>
      </c>
      <c r="L8348">
        <v>125</v>
      </c>
      <c r="M8348" t="s">
        <v>1060</v>
      </c>
      <c r="N8348">
        <v>125</v>
      </c>
      <c r="O8348" t="s">
        <v>24</v>
      </c>
      <c r="P8348" cm="1">
        <f t="array" ref="P8348">IF(Q8348&gt;0,INDEX(Q8348:Q20482,MATCH(TRUE,INDEX(Q8348:Q20482="",,),0)-1),"")</f>
        <v>10</v>
      </c>
      <c r="Q8348">
        <f t="shared" si="189"/>
        <v>1</v>
      </c>
      <c r="R8348">
        <f>IF(P8348="","",0)</f>
        <v>0</v>
      </c>
    </row>
    <row r="8349" spans="1:18" x14ac:dyDescent="0.3">
      <c r="A8349" t="s">
        <v>1057</v>
      </c>
      <c r="B8349" s="1">
        <v>38726</v>
      </c>
      <c r="C8349" t="s">
        <v>82</v>
      </c>
      <c r="D8349" t="s">
        <v>1130</v>
      </c>
      <c r="E8349" t="s">
        <v>1131</v>
      </c>
      <c r="G8349" s="6" t="s">
        <v>88</v>
      </c>
      <c r="H8349" t="s">
        <v>85</v>
      </c>
      <c r="I8349" t="s">
        <v>21</v>
      </c>
      <c r="J8349" t="s">
        <v>73</v>
      </c>
      <c r="K8349">
        <v>300</v>
      </c>
      <c r="L8349">
        <v>13.9</v>
      </c>
      <c r="M8349" t="s">
        <v>1060</v>
      </c>
      <c r="N8349">
        <v>13.9</v>
      </c>
      <c r="O8349" t="s">
        <v>24</v>
      </c>
      <c r="P8349" cm="1">
        <f t="array" ref="P8349">IF(Q8349&gt;0,INDEX(Q8349:Q20483,MATCH(TRUE,INDEX(Q8349:Q20483="",,),0)-1),"")</f>
        <v>10</v>
      </c>
      <c r="Q8349">
        <f t="shared" si="189"/>
        <v>1</v>
      </c>
      <c r="R8349">
        <f>IF(P8349="","",0)</f>
        <v>0</v>
      </c>
    </row>
    <row r="8350" spans="1:18" x14ac:dyDescent="0.3">
      <c r="A8350" t="s">
        <v>1057</v>
      </c>
      <c r="B8350" s="1">
        <v>38726</v>
      </c>
      <c r="C8350" t="s">
        <v>82</v>
      </c>
      <c r="D8350" t="s">
        <v>1130</v>
      </c>
      <c r="E8350" t="s">
        <v>1131</v>
      </c>
      <c r="G8350" s="6" t="s">
        <v>88</v>
      </c>
      <c r="H8350" t="s">
        <v>67</v>
      </c>
      <c r="I8350" t="s">
        <v>21</v>
      </c>
      <c r="J8350" t="s">
        <v>73</v>
      </c>
      <c r="K8350">
        <v>30</v>
      </c>
      <c r="L8350">
        <v>14.2</v>
      </c>
      <c r="M8350" t="s">
        <v>1060</v>
      </c>
      <c r="N8350">
        <v>14.2</v>
      </c>
      <c r="O8350" t="s">
        <v>24</v>
      </c>
      <c r="P8350" cm="1">
        <f t="array" ref="P8350">IF(Q8350&gt;0,INDEX(Q8350:Q20484,MATCH(TRUE,INDEX(Q8350:Q20484="",,),0)-1),"")</f>
        <v>10</v>
      </c>
      <c r="Q8350">
        <f t="shared" si="189"/>
        <v>1</v>
      </c>
      <c r="R8350">
        <f>IF(P8350="","",0)</f>
        <v>0</v>
      </c>
    </row>
    <row r="8351" spans="1:18" x14ac:dyDescent="0.3">
      <c r="A8351" t="s">
        <v>1057</v>
      </c>
      <c r="B8351" s="1">
        <v>38726</v>
      </c>
      <c r="C8351" t="s">
        <v>82</v>
      </c>
      <c r="D8351" t="s">
        <v>1130</v>
      </c>
      <c r="E8351" t="s">
        <v>1131</v>
      </c>
      <c r="G8351" s="6" t="s">
        <v>88</v>
      </c>
      <c r="H8351" t="s">
        <v>95</v>
      </c>
      <c r="I8351" t="s">
        <v>21</v>
      </c>
      <c r="J8351" t="s">
        <v>73</v>
      </c>
      <c r="K8351">
        <v>161</v>
      </c>
      <c r="L8351">
        <v>21.7</v>
      </c>
      <c r="M8351" t="s">
        <v>1060</v>
      </c>
      <c r="N8351">
        <v>21.7</v>
      </c>
      <c r="O8351" t="s">
        <v>24</v>
      </c>
      <c r="P8351" cm="1">
        <f t="array" ref="P8351">IF(Q8351&gt;0,INDEX(Q8351:Q20485,MATCH(TRUE,INDEX(Q8351:Q20485="",,),0)-1),"")</f>
        <v>10</v>
      </c>
      <c r="Q8351">
        <f t="shared" si="189"/>
        <v>1</v>
      </c>
      <c r="R8351">
        <f>IF(P8351="","",0)</f>
        <v>0</v>
      </c>
    </row>
    <row r="8352" spans="1:18" x14ac:dyDescent="0.3">
      <c r="A8352" t="s">
        <v>1057</v>
      </c>
      <c r="B8352" s="1">
        <v>38726</v>
      </c>
      <c r="C8352" t="s">
        <v>82</v>
      </c>
      <c r="D8352" t="s">
        <v>1130</v>
      </c>
      <c r="E8352" t="s">
        <v>1131</v>
      </c>
      <c r="G8352" t="s">
        <v>19</v>
      </c>
      <c r="H8352" t="s">
        <v>92</v>
      </c>
      <c r="I8352" t="s">
        <v>45</v>
      </c>
      <c r="J8352" t="s">
        <v>93</v>
      </c>
      <c r="K8352">
        <v>111.3</v>
      </c>
      <c r="L8352">
        <v>359</v>
      </c>
      <c r="M8352" t="s">
        <v>657</v>
      </c>
      <c r="N8352">
        <v>907</v>
      </c>
      <c r="P8352" cm="1">
        <f t="array" ref="P8352">IF(Q8352&gt;0,INDEX(Q8352:Q20486,MATCH(TRUE,INDEX(Q8352:Q20486="",,),0)-1),"")</f>
        <v>10</v>
      </c>
      <c r="Q8352">
        <f t="shared" si="189"/>
        <v>2</v>
      </c>
      <c r="R8352">
        <f>IF(P8352="","",0)</f>
        <v>0</v>
      </c>
    </row>
    <row r="8353" spans="1:18" x14ac:dyDescent="0.3">
      <c r="A8353" t="s">
        <v>1057</v>
      </c>
      <c r="B8353" s="1">
        <v>38726</v>
      </c>
      <c r="C8353" t="s">
        <v>82</v>
      </c>
      <c r="D8353" t="s">
        <v>1130</v>
      </c>
      <c r="E8353" t="s">
        <v>1131</v>
      </c>
      <c r="G8353" t="s">
        <v>19</v>
      </c>
      <c r="H8353" t="s">
        <v>36</v>
      </c>
      <c r="I8353" t="s">
        <v>21</v>
      </c>
      <c r="J8353" t="s">
        <v>73</v>
      </c>
      <c r="K8353">
        <v>1275</v>
      </c>
      <c r="L8353">
        <v>20.7</v>
      </c>
      <c r="M8353" t="s">
        <v>657</v>
      </c>
      <c r="N8353">
        <v>20.7</v>
      </c>
      <c r="P8353" cm="1">
        <f t="array" ref="P8353">IF(Q8353&gt;0,INDEX(Q8353:Q20487,MATCH(TRUE,INDEX(Q8353:Q20487="",,),0)-1),"")</f>
        <v>10</v>
      </c>
      <c r="Q8353">
        <f t="shared" si="189"/>
        <v>2</v>
      </c>
      <c r="R8353">
        <f>IF(P8353="","",0)</f>
        <v>0</v>
      </c>
    </row>
    <row r="8354" spans="1:18" x14ac:dyDescent="0.3">
      <c r="A8354" t="s">
        <v>1057</v>
      </c>
      <c r="B8354" s="1">
        <v>38726</v>
      </c>
      <c r="C8354" t="s">
        <v>82</v>
      </c>
      <c r="D8354" t="s">
        <v>1130</v>
      </c>
      <c r="E8354" t="s">
        <v>1131</v>
      </c>
      <c r="G8354" t="s">
        <v>19</v>
      </c>
      <c r="H8354" t="s">
        <v>20</v>
      </c>
      <c r="I8354" t="s">
        <v>21</v>
      </c>
      <c r="J8354" t="s">
        <v>73</v>
      </c>
      <c r="K8354">
        <v>828</v>
      </c>
      <c r="L8354">
        <v>19.7</v>
      </c>
      <c r="M8354" t="s">
        <v>657</v>
      </c>
      <c r="N8354">
        <v>19.7</v>
      </c>
      <c r="P8354" cm="1">
        <f t="array" ref="P8354">IF(Q8354&gt;0,INDEX(Q8354:Q20488,MATCH(TRUE,INDEX(Q8354:Q20488="",,),0)-1),"")</f>
        <v>10</v>
      </c>
      <c r="Q8354">
        <f t="shared" si="189"/>
        <v>2</v>
      </c>
      <c r="R8354">
        <f>IF(P8354="","",0)</f>
        <v>0</v>
      </c>
    </row>
    <row r="8355" spans="1:18" x14ac:dyDescent="0.3">
      <c r="A8355" t="s">
        <v>1057</v>
      </c>
      <c r="B8355" s="1">
        <v>38726</v>
      </c>
      <c r="C8355" t="s">
        <v>82</v>
      </c>
      <c r="D8355" t="s">
        <v>1130</v>
      </c>
      <c r="E8355" t="s">
        <v>1131</v>
      </c>
      <c r="G8355" s="6" t="s">
        <v>88</v>
      </c>
      <c r="H8355" t="s">
        <v>85</v>
      </c>
      <c r="I8355" t="s">
        <v>45</v>
      </c>
      <c r="J8355" t="s">
        <v>93</v>
      </c>
      <c r="K8355">
        <v>4.5999999999999996</v>
      </c>
      <c r="L8355">
        <v>86</v>
      </c>
      <c r="M8355" t="s">
        <v>657</v>
      </c>
      <c r="N8355">
        <v>86</v>
      </c>
      <c r="P8355" cm="1">
        <f t="array" ref="P8355">IF(Q8355&gt;0,INDEX(Q8355:Q20489,MATCH(TRUE,INDEX(Q8355:Q20489="",,),0)-1),"")</f>
        <v>10</v>
      </c>
      <c r="Q8355">
        <f t="shared" si="189"/>
        <v>2</v>
      </c>
      <c r="R8355">
        <f>IF(P8355="","",0)</f>
        <v>0</v>
      </c>
    </row>
    <row r="8356" spans="1:18" x14ac:dyDescent="0.3">
      <c r="A8356" t="s">
        <v>1057</v>
      </c>
      <c r="B8356" s="1">
        <v>38726</v>
      </c>
      <c r="C8356" t="s">
        <v>82</v>
      </c>
      <c r="D8356" t="s">
        <v>1130</v>
      </c>
      <c r="E8356" t="s">
        <v>1131</v>
      </c>
      <c r="G8356" s="6" t="s">
        <v>88</v>
      </c>
      <c r="H8356" t="s">
        <v>199</v>
      </c>
      <c r="I8356" t="s">
        <v>45</v>
      </c>
      <c r="J8356" t="s">
        <v>93</v>
      </c>
      <c r="K8356">
        <v>9.9</v>
      </c>
      <c r="L8356">
        <v>40</v>
      </c>
      <c r="M8356" t="s">
        <v>657</v>
      </c>
      <c r="N8356">
        <v>40</v>
      </c>
      <c r="P8356" cm="1">
        <f t="array" ref="P8356">IF(Q8356&gt;0,INDEX(Q8356:Q20490,MATCH(TRUE,INDEX(Q8356:Q20490="",,),0)-1),"")</f>
        <v>10</v>
      </c>
      <c r="Q8356">
        <f t="shared" si="189"/>
        <v>2</v>
      </c>
      <c r="R8356">
        <f>IF(P8356="","",0)</f>
        <v>0</v>
      </c>
    </row>
    <row r="8357" spans="1:18" x14ac:dyDescent="0.3">
      <c r="A8357" t="s">
        <v>1057</v>
      </c>
      <c r="B8357" s="1">
        <v>38726</v>
      </c>
      <c r="C8357" t="s">
        <v>82</v>
      </c>
      <c r="D8357" t="s">
        <v>1130</v>
      </c>
      <c r="E8357" t="s">
        <v>1131</v>
      </c>
      <c r="G8357" s="6" t="s">
        <v>88</v>
      </c>
      <c r="H8357" t="s">
        <v>36</v>
      </c>
      <c r="I8357" t="s">
        <v>45</v>
      </c>
      <c r="J8357" t="s">
        <v>93</v>
      </c>
      <c r="K8357">
        <v>84.5</v>
      </c>
      <c r="L8357">
        <v>81</v>
      </c>
      <c r="M8357" t="s">
        <v>657</v>
      </c>
      <c r="N8357">
        <v>81</v>
      </c>
      <c r="P8357" cm="1">
        <f t="array" ref="P8357">IF(Q8357&gt;0,INDEX(Q8357:Q20491,MATCH(TRUE,INDEX(Q8357:Q20491="",,),0)-1),"")</f>
        <v>10</v>
      </c>
      <c r="Q8357">
        <f t="shared" si="189"/>
        <v>2</v>
      </c>
      <c r="R8357">
        <f>IF(P8357="","",0)</f>
        <v>0</v>
      </c>
    </row>
    <row r="8358" spans="1:18" x14ac:dyDescent="0.3">
      <c r="A8358" t="s">
        <v>1057</v>
      </c>
      <c r="B8358" s="1">
        <v>38726</v>
      </c>
      <c r="C8358" t="s">
        <v>82</v>
      </c>
      <c r="D8358" t="s">
        <v>1130</v>
      </c>
      <c r="E8358" t="s">
        <v>1131</v>
      </c>
      <c r="G8358" s="6" t="s">
        <v>88</v>
      </c>
      <c r="H8358" t="s">
        <v>20</v>
      </c>
      <c r="I8358" t="s">
        <v>45</v>
      </c>
      <c r="J8358" t="s">
        <v>93</v>
      </c>
      <c r="K8358">
        <v>17.5</v>
      </c>
      <c r="L8358">
        <v>125</v>
      </c>
      <c r="M8358" t="s">
        <v>657</v>
      </c>
      <c r="N8358">
        <v>125</v>
      </c>
      <c r="P8358" cm="1">
        <f t="array" ref="P8358">IF(Q8358&gt;0,INDEX(Q8358:Q20492,MATCH(TRUE,INDEX(Q8358:Q20492="",,),0)-1),"")</f>
        <v>10</v>
      </c>
      <c r="Q8358">
        <f t="shared" si="189"/>
        <v>2</v>
      </c>
      <c r="R8358">
        <f>IF(P8358="","",0)</f>
        <v>0</v>
      </c>
    </row>
    <row r="8359" spans="1:18" x14ac:dyDescent="0.3">
      <c r="A8359" t="s">
        <v>1057</v>
      </c>
      <c r="B8359" s="1">
        <v>38726</v>
      </c>
      <c r="C8359" t="s">
        <v>82</v>
      </c>
      <c r="D8359" t="s">
        <v>1130</v>
      </c>
      <c r="E8359" t="s">
        <v>1131</v>
      </c>
      <c r="G8359" s="6" t="s">
        <v>88</v>
      </c>
      <c r="H8359" t="s">
        <v>85</v>
      </c>
      <c r="I8359" t="s">
        <v>21</v>
      </c>
      <c r="J8359" t="s">
        <v>73</v>
      </c>
      <c r="K8359">
        <v>300</v>
      </c>
      <c r="L8359">
        <v>13.9</v>
      </c>
      <c r="M8359" t="s">
        <v>657</v>
      </c>
      <c r="N8359">
        <v>13.9</v>
      </c>
      <c r="P8359" cm="1">
        <f t="array" ref="P8359">IF(Q8359&gt;0,INDEX(Q8359:Q20493,MATCH(TRUE,INDEX(Q8359:Q20493="",,),0)-1),"")</f>
        <v>10</v>
      </c>
      <c r="Q8359">
        <f t="shared" si="189"/>
        <v>2</v>
      </c>
      <c r="R8359">
        <f>IF(P8359="","",0)</f>
        <v>0</v>
      </c>
    </row>
    <row r="8360" spans="1:18" x14ac:dyDescent="0.3">
      <c r="A8360" t="s">
        <v>1057</v>
      </c>
      <c r="B8360" s="1">
        <v>38726</v>
      </c>
      <c r="C8360" t="s">
        <v>82</v>
      </c>
      <c r="D8360" t="s">
        <v>1130</v>
      </c>
      <c r="E8360" t="s">
        <v>1131</v>
      </c>
      <c r="G8360" s="6" t="s">
        <v>88</v>
      </c>
      <c r="H8360" t="s">
        <v>67</v>
      </c>
      <c r="I8360" t="s">
        <v>21</v>
      </c>
      <c r="J8360" t="s">
        <v>73</v>
      </c>
      <c r="K8360">
        <v>30</v>
      </c>
      <c r="L8360">
        <v>14.2</v>
      </c>
      <c r="M8360" t="s">
        <v>657</v>
      </c>
      <c r="N8360">
        <v>14.2</v>
      </c>
      <c r="P8360" cm="1">
        <f t="array" ref="P8360">IF(Q8360&gt;0,INDEX(Q8360:Q20494,MATCH(TRUE,INDEX(Q8360:Q20494="",,),0)-1),"")</f>
        <v>10</v>
      </c>
      <c r="Q8360">
        <f t="shared" si="189"/>
        <v>2</v>
      </c>
      <c r="R8360">
        <f>IF(P8360="","",0)</f>
        <v>0</v>
      </c>
    </row>
    <row r="8361" spans="1:18" x14ac:dyDescent="0.3">
      <c r="A8361" t="s">
        <v>1057</v>
      </c>
      <c r="B8361" s="1">
        <v>38726</v>
      </c>
      <c r="C8361" t="s">
        <v>82</v>
      </c>
      <c r="D8361" t="s">
        <v>1130</v>
      </c>
      <c r="E8361" t="s">
        <v>1131</v>
      </c>
      <c r="G8361" s="6" t="s">
        <v>88</v>
      </c>
      <c r="H8361" t="s">
        <v>95</v>
      </c>
      <c r="I8361" t="s">
        <v>21</v>
      </c>
      <c r="J8361" t="s">
        <v>73</v>
      </c>
      <c r="K8361">
        <v>161</v>
      </c>
      <c r="L8361">
        <v>21.7</v>
      </c>
      <c r="M8361" t="s">
        <v>657</v>
      </c>
      <c r="N8361">
        <v>21.7</v>
      </c>
      <c r="P8361" cm="1">
        <f t="array" ref="P8361">IF(Q8361&gt;0,INDEX(Q8361:Q20495,MATCH(TRUE,INDEX(Q8361:Q20495="",,),0)-1),"")</f>
        <v>10</v>
      </c>
      <c r="Q8361">
        <f t="shared" si="189"/>
        <v>2</v>
      </c>
      <c r="R8361">
        <f>IF(P8361="","",0)</f>
        <v>0</v>
      </c>
    </row>
    <row r="8362" spans="1:18" x14ac:dyDescent="0.3">
      <c r="A8362" t="s">
        <v>1057</v>
      </c>
      <c r="B8362" s="1">
        <v>38726</v>
      </c>
      <c r="C8362" t="s">
        <v>82</v>
      </c>
      <c r="D8362" t="s">
        <v>1130</v>
      </c>
      <c r="E8362" t="s">
        <v>1131</v>
      </c>
      <c r="G8362" t="s">
        <v>19</v>
      </c>
      <c r="H8362" t="s">
        <v>92</v>
      </c>
      <c r="I8362" t="s">
        <v>45</v>
      </c>
      <c r="J8362" t="s">
        <v>93</v>
      </c>
      <c r="K8362">
        <v>111.3</v>
      </c>
      <c r="L8362">
        <v>359</v>
      </c>
      <c r="M8362" t="s">
        <v>208</v>
      </c>
      <c r="N8362">
        <v>400</v>
      </c>
      <c r="P8362" cm="1">
        <f t="array" ref="P8362">IF(Q8362&gt;0,INDEX(Q8362:Q20496,MATCH(TRUE,INDEX(Q8362:Q20496="",,),0)-1),"")</f>
        <v>10</v>
      </c>
      <c r="Q8362">
        <f t="shared" si="189"/>
        <v>3</v>
      </c>
      <c r="R8362">
        <f>IF(P8362="","",0)</f>
        <v>0</v>
      </c>
    </row>
    <row r="8363" spans="1:18" x14ac:dyDescent="0.3">
      <c r="A8363" t="s">
        <v>1057</v>
      </c>
      <c r="B8363" s="1">
        <v>38726</v>
      </c>
      <c r="C8363" t="s">
        <v>82</v>
      </c>
      <c r="D8363" t="s">
        <v>1130</v>
      </c>
      <c r="E8363" t="s">
        <v>1131</v>
      </c>
      <c r="G8363" t="s">
        <v>19</v>
      </c>
      <c r="H8363" t="s">
        <v>36</v>
      </c>
      <c r="I8363" t="s">
        <v>21</v>
      </c>
      <c r="J8363" t="s">
        <v>73</v>
      </c>
      <c r="K8363">
        <v>1275</v>
      </c>
      <c r="L8363">
        <v>20.7</v>
      </c>
      <c r="M8363" t="s">
        <v>208</v>
      </c>
      <c r="N8363">
        <v>36.25</v>
      </c>
      <c r="P8363" cm="1">
        <f t="array" ref="P8363">IF(Q8363&gt;0,INDEX(Q8363:Q20497,MATCH(TRUE,INDEX(Q8363:Q20497="",,),0)-1),"")</f>
        <v>10</v>
      </c>
      <c r="Q8363">
        <f t="shared" si="189"/>
        <v>3</v>
      </c>
      <c r="R8363">
        <f>IF(P8363="","",0)</f>
        <v>0</v>
      </c>
    </row>
    <row r="8364" spans="1:18" x14ac:dyDescent="0.3">
      <c r="A8364" t="s">
        <v>1057</v>
      </c>
      <c r="B8364" s="1">
        <v>38726</v>
      </c>
      <c r="C8364" t="s">
        <v>82</v>
      </c>
      <c r="D8364" t="s">
        <v>1130</v>
      </c>
      <c r="E8364" t="s">
        <v>1131</v>
      </c>
      <c r="G8364" t="s">
        <v>19</v>
      </c>
      <c r="H8364" t="s">
        <v>20</v>
      </c>
      <c r="I8364" t="s">
        <v>21</v>
      </c>
      <c r="J8364" t="s">
        <v>73</v>
      </c>
      <c r="K8364">
        <v>828</v>
      </c>
      <c r="L8364">
        <v>19.7</v>
      </c>
      <c r="M8364" t="s">
        <v>208</v>
      </c>
      <c r="N8364">
        <v>24.2</v>
      </c>
      <c r="P8364" cm="1">
        <f t="array" ref="P8364">IF(Q8364&gt;0,INDEX(Q8364:Q20498,MATCH(TRUE,INDEX(Q8364:Q20498="",,),0)-1),"")</f>
        <v>10</v>
      </c>
      <c r="Q8364">
        <f t="shared" si="189"/>
        <v>3</v>
      </c>
      <c r="R8364">
        <f>IF(P8364="","",0)</f>
        <v>0</v>
      </c>
    </row>
    <row r="8365" spans="1:18" x14ac:dyDescent="0.3">
      <c r="A8365" t="s">
        <v>1057</v>
      </c>
      <c r="B8365" s="1">
        <v>38726</v>
      </c>
      <c r="C8365" t="s">
        <v>82</v>
      </c>
      <c r="D8365" t="s">
        <v>1130</v>
      </c>
      <c r="E8365" t="s">
        <v>1131</v>
      </c>
      <c r="G8365" s="6" t="s">
        <v>88</v>
      </c>
      <c r="H8365" t="s">
        <v>85</v>
      </c>
      <c r="I8365" t="s">
        <v>45</v>
      </c>
      <c r="J8365" t="s">
        <v>93</v>
      </c>
      <c r="K8365">
        <v>4.5999999999999996</v>
      </c>
      <c r="L8365">
        <v>86</v>
      </c>
      <c r="M8365" t="s">
        <v>208</v>
      </c>
      <c r="N8365">
        <v>86</v>
      </c>
      <c r="P8365" cm="1">
        <f t="array" ref="P8365">IF(Q8365&gt;0,INDEX(Q8365:Q20499,MATCH(TRUE,INDEX(Q8365:Q20499="",,),0)-1),"")</f>
        <v>10</v>
      </c>
      <c r="Q8365">
        <f t="shared" si="189"/>
        <v>3</v>
      </c>
      <c r="R8365">
        <f>IF(P8365="","",0)</f>
        <v>0</v>
      </c>
    </row>
    <row r="8366" spans="1:18" x14ac:dyDescent="0.3">
      <c r="A8366" t="s">
        <v>1057</v>
      </c>
      <c r="B8366" s="1">
        <v>38726</v>
      </c>
      <c r="C8366" t="s">
        <v>82</v>
      </c>
      <c r="D8366" t="s">
        <v>1130</v>
      </c>
      <c r="E8366" t="s">
        <v>1131</v>
      </c>
      <c r="G8366" s="6" t="s">
        <v>88</v>
      </c>
      <c r="H8366" t="s">
        <v>199</v>
      </c>
      <c r="I8366" t="s">
        <v>45</v>
      </c>
      <c r="J8366" t="s">
        <v>93</v>
      </c>
      <c r="K8366">
        <v>9.9</v>
      </c>
      <c r="L8366">
        <v>40</v>
      </c>
      <c r="M8366" t="s">
        <v>208</v>
      </c>
      <c r="N8366">
        <v>40</v>
      </c>
      <c r="P8366" cm="1">
        <f t="array" ref="P8366">IF(Q8366&gt;0,INDEX(Q8366:Q20500,MATCH(TRUE,INDEX(Q8366:Q20500="",,),0)-1),"")</f>
        <v>10</v>
      </c>
      <c r="Q8366">
        <f t="shared" si="189"/>
        <v>3</v>
      </c>
      <c r="R8366">
        <f>IF(P8366="","",0)</f>
        <v>0</v>
      </c>
    </row>
    <row r="8367" spans="1:18" x14ac:dyDescent="0.3">
      <c r="A8367" t="s">
        <v>1057</v>
      </c>
      <c r="B8367" s="1">
        <v>38726</v>
      </c>
      <c r="C8367" t="s">
        <v>82</v>
      </c>
      <c r="D8367" t="s">
        <v>1130</v>
      </c>
      <c r="E8367" t="s">
        <v>1131</v>
      </c>
      <c r="G8367" s="6" t="s">
        <v>88</v>
      </c>
      <c r="H8367" t="s">
        <v>36</v>
      </c>
      <c r="I8367" t="s">
        <v>45</v>
      </c>
      <c r="J8367" t="s">
        <v>93</v>
      </c>
      <c r="K8367">
        <v>84.5</v>
      </c>
      <c r="L8367">
        <v>81</v>
      </c>
      <c r="M8367" t="s">
        <v>208</v>
      </c>
      <c r="N8367">
        <v>81</v>
      </c>
      <c r="P8367" cm="1">
        <f t="array" ref="P8367">IF(Q8367&gt;0,INDEX(Q8367:Q20501,MATCH(TRUE,INDEX(Q8367:Q20501="",,),0)-1),"")</f>
        <v>10</v>
      </c>
      <c r="Q8367">
        <f t="shared" si="189"/>
        <v>3</v>
      </c>
      <c r="R8367">
        <f>IF(P8367="","",0)</f>
        <v>0</v>
      </c>
    </row>
    <row r="8368" spans="1:18" x14ac:dyDescent="0.3">
      <c r="A8368" t="s">
        <v>1057</v>
      </c>
      <c r="B8368" s="1">
        <v>38726</v>
      </c>
      <c r="C8368" t="s">
        <v>82</v>
      </c>
      <c r="D8368" t="s">
        <v>1130</v>
      </c>
      <c r="E8368" t="s">
        <v>1131</v>
      </c>
      <c r="G8368" s="6" t="s">
        <v>88</v>
      </c>
      <c r="H8368" t="s">
        <v>20</v>
      </c>
      <c r="I8368" t="s">
        <v>45</v>
      </c>
      <c r="J8368" t="s">
        <v>93</v>
      </c>
      <c r="K8368">
        <v>17.5</v>
      </c>
      <c r="L8368">
        <v>125</v>
      </c>
      <c r="M8368" t="s">
        <v>208</v>
      </c>
      <c r="N8368">
        <v>125</v>
      </c>
      <c r="P8368" cm="1">
        <f t="array" ref="P8368">IF(Q8368&gt;0,INDEX(Q8368:Q20502,MATCH(TRUE,INDEX(Q8368:Q20502="",,),0)-1),"")</f>
        <v>10</v>
      </c>
      <c r="Q8368">
        <f t="shared" si="189"/>
        <v>3</v>
      </c>
      <c r="R8368">
        <f>IF(P8368="","",0)</f>
        <v>0</v>
      </c>
    </row>
    <row r="8369" spans="1:18" x14ac:dyDescent="0.3">
      <c r="A8369" t="s">
        <v>1057</v>
      </c>
      <c r="B8369" s="1">
        <v>38726</v>
      </c>
      <c r="C8369" t="s">
        <v>82</v>
      </c>
      <c r="D8369" t="s">
        <v>1130</v>
      </c>
      <c r="E8369" t="s">
        <v>1131</v>
      </c>
      <c r="G8369" s="6" t="s">
        <v>88</v>
      </c>
      <c r="H8369" t="s">
        <v>85</v>
      </c>
      <c r="I8369" t="s">
        <v>21</v>
      </c>
      <c r="J8369" t="s">
        <v>73</v>
      </c>
      <c r="K8369">
        <v>300</v>
      </c>
      <c r="L8369">
        <v>13.9</v>
      </c>
      <c r="M8369" t="s">
        <v>208</v>
      </c>
      <c r="N8369">
        <v>13.9</v>
      </c>
      <c r="P8369" cm="1">
        <f t="array" ref="P8369">IF(Q8369&gt;0,INDEX(Q8369:Q20503,MATCH(TRUE,INDEX(Q8369:Q20503="",,),0)-1),"")</f>
        <v>10</v>
      </c>
      <c r="Q8369">
        <f t="shared" si="189"/>
        <v>3</v>
      </c>
      <c r="R8369">
        <f>IF(P8369="","",0)</f>
        <v>0</v>
      </c>
    </row>
    <row r="8370" spans="1:18" x14ac:dyDescent="0.3">
      <c r="A8370" t="s">
        <v>1057</v>
      </c>
      <c r="B8370" s="1">
        <v>38726</v>
      </c>
      <c r="C8370" t="s">
        <v>82</v>
      </c>
      <c r="D8370" t="s">
        <v>1130</v>
      </c>
      <c r="E8370" t="s">
        <v>1131</v>
      </c>
      <c r="G8370" s="6" t="s">
        <v>88</v>
      </c>
      <c r="H8370" t="s">
        <v>67</v>
      </c>
      <c r="I8370" t="s">
        <v>21</v>
      </c>
      <c r="J8370" t="s">
        <v>73</v>
      </c>
      <c r="K8370">
        <v>30</v>
      </c>
      <c r="L8370">
        <v>14.2</v>
      </c>
      <c r="M8370" t="s">
        <v>208</v>
      </c>
      <c r="N8370">
        <v>14.2</v>
      </c>
      <c r="P8370" cm="1">
        <f t="array" ref="P8370">IF(Q8370&gt;0,INDEX(Q8370:Q20504,MATCH(TRUE,INDEX(Q8370:Q20504="",,),0)-1),"")</f>
        <v>10</v>
      </c>
      <c r="Q8370">
        <f t="shared" si="189"/>
        <v>3</v>
      </c>
      <c r="R8370">
        <f>IF(P8370="","",0)</f>
        <v>0</v>
      </c>
    </row>
    <row r="8371" spans="1:18" x14ac:dyDescent="0.3">
      <c r="A8371" t="s">
        <v>1057</v>
      </c>
      <c r="B8371" s="1">
        <v>38726</v>
      </c>
      <c r="C8371" t="s">
        <v>82</v>
      </c>
      <c r="D8371" t="s">
        <v>1130</v>
      </c>
      <c r="E8371" t="s">
        <v>1131</v>
      </c>
      <c r="G8371" s="6" t="s">
        <v>88</v>
      </c>
      <c r="H8371" t="s">
        <v>95</v>
      </c>
      <c r="I8371" t="s">
        <v>21</v>
      </c>
      <c r="J8371" t="s">
        <v>73</v>
      </c>
      <c r="K8371">
        <v>161</v>
      </c>
      <c r="L8371">
        <v>21.7</v>
      </c>
      <c r="M8371" t="s">
        <v>208</v>
      </c>
      <c r="N8371">
        <v>21.7</v>
      </c>
      <c r="P8371" cm="1">
        <f t="array" ref="P8371">IF(Q8371&gt;0,INDEX(Q8371:Q20505,MATCH(TRUE,INDEX(Q8371:Q20505="",,),0)-1),"")</f>
        <v>10</v>
      </c>
      <c r="Q8371">
        <f t="shared" si="189"/>
        <v>3</v>
      </c>
      <c r="R8371">
        <f>IF(P8371="","",0)</f>
        <v>0</v>
      </c>
    </row>
    <row r="8372" spans="1:18" x14ac:dyDescent="0.3">
      <c r="A8372" t="s">
        <v>1057</v>
      </c>
      <c r="B8372" s="1">
        <v>38726</v>
      </c>
      <c r="C8372" t="s">
        <v>82</v>
      </c>
      <c r="D8372" t="s">
        <v>1130</v>
      </c>
      <c r="E8372" t="s">
        <v>1131</v>
      </c>
      <c r="G8372" t="s">
        <v>19</v>
      </c>
      <c r="H8372" t="s">
        <v>92</v>
      </c>
      <c r="I8372" t="s">
        <v>45</v>
      </c>
      <c r="J8372" t="s">
        <v>93</v>
      </c>
      <c r="K8372">
        <v>111.3</v>
      </c>
      <c r="L8372">
        <v>359</v>
      </c>
      <c r="M8372" t="s">
        <v>1132</v>
      </c>
      <c r="N8372">
        <v>400</v>
      </c>
      <c r="P8372" cm="1">
        <f t="array" ref="P8372">IF(Q8372&gt;0,INDEX(Q8372:Q20506,MATCH(TRUE,INDEX(Q8372:Q20506="",,),0)-1),"")</f>
        <v>10</v>
      </c>
      <c r="Q8372">
        <f t="shared" si="189"/>
        <v>4</v>
      </c>
      <c r="R8372">
        <f>IF(P8372="","",0)</f>
        <v>0</v>
      </c>
    </row>
    <row r="8373" spans="1:18" x14ac:dyDescent="0.3">
      <c r="A8373" t="s">
        <v>1057</v>
      </c>
      <c r="B8373" s="1">
        <v>38726</v>
      </c>
      <c r="C8373" t="s">
        <v>82</v>
      </c>
      <c r="D8373" t="s">
        <v>1130</v>
      </c>
      <c r="E8373" t="s">
        <v>1131</v>
      </c>
      <c r="G8373" t="s">
        <v>19</v>
      </c>
      <c r="H8373" t="s">
        <v>36</v>
      </c>
      <c r="I8373" t="s">
        <v>21</v>
      </c>
      <c r="J8373" t="s">
        <v>73</v>
      </c>
      <c r="K8373">
        <v>1275</v>
      </c>
      <c r="L8373">
        <v>20.7</v>
      </c>
      <c r="M8373" t="s">
        <v>1132</v>
      </c>
      <c r="N8373">
        <v>34</v>
      </c>
      <c r="P8373" cm="1">
        <f t="array" ref="P8373">IF(Q8373&gt;0,INDEX(Q8373:Q20507,MATCH(TRUE,INDEX(Q8373:Q20507="",,),0)-1),"")</f>
        <v>10</v>
      </c>
      <c r="Q8373">
        <f t="shared" si="189"/>
        <v>4</v>
      </c>
      <c r="R8373">
        <f>IF(P8373="","",0)</f>
        <v>0</v>
      </c>
    </row>
    <row r="8374" spans="1:18" x14ac:dyDescent="0.3">
      <c r="A8374" t="s">
        <v>1057</v>
      </c>
      <c r="B8374" s="1">
        <v>38726</v>
      </c>
      <c r="C8374" t="s">
        <v>82</v>
      </c>
      <c r="D8374" t="s">
        <v>1130</v>
      </c>
      <c r="E8374" t="s">
        <v>1131</v>
      </c>
      <c r="G8374" t="s">
        <v>19</v>
      </c>
      <c r="H8374" t="s">
        <v>20</v>
      </c>
      <c r="I8374" t="s">
        <v>21</v>
      </c>
      <c r="J8374" t="s">
        <v>73</v>
      </c>
      <c r="K8374">
        <v>828</v>
      </c>
      <c r="L8374">
        <v>19.7</v>
      </c>
      <c r="M8374" t="s">
        <v>1132</v>
      </c>
      <c r="N8374">
        <v>23</v>
      </c>
      <c r="P8374" cm="1">
        <f t="array" ref="P8374">IF(Q8374&gt;0,INDEX(Q8374:Q20508,MATCH(TRUE,INDEX(Q8374:Q20508="",,),0)-1),"")</f>
        <v>10</v>
      </c>
      <c r="Q8374">
        <f t="shared" si="189"/>
        <v>4</v>
      </c>
      <c r="R8374">
        <f>IF(P8374="","",0)</f>
        <v>0</v>
      </c>
    </row>
    <row r="8375" spans="1:18" x14ac:dyDescent="0.3">
      <c r="A8375" t="s">
        <v>1057</v>
      </c>
      <c r="B8375" s="1">
        <v>38726</v>
      </c>
      <c r="C8375" t="s">
        <v>82</v>
      </c>
      <c r="D8375" t="s">
        <v>1130</v>
      </c>
      <c r="E8375" t="s">
        <v>1131</v>
      </c>
      <c r="G8375" s="6" t="s">
        <v>88</v>
      </c>
      <c r="H8375" t="s">
        <v>85</v>
      </c>
      <c r="I8375" t="s">
        <v>45</v>
      </c>
      <c r="J8375" t="s">
        <v>93</v>
      </c>
      <c r="K8375">
        <v>4.5999999999999996</v>
      </c>
      <c r="L8375">
        <v>86</v>
      </c>
      <c r="M8375" t="s">
        <v>1132</v>
      </c>
      <c r="N8375">
        <v>86</v>
      </c>
      <c r="P8375" cm="1">
        <f t="array" ref="P8375">IF(Q8375&gt;0,INDEX(Q8375:Q20509,MATCH(TRUE,INDEX(Q8375:Q20509="",,),0)-1),"")</f>
        <v>10</v>
      </c>
      <c r="Q8375">
        <f t="shared" si="189"/>
        <v>4</v>
      </c>
      <c r="R8375">
        <f>IF(P8375="","",0)</f>
        <v>0</v>
      </c>
    </row>
    <row r="8376" spans="1:18" x14ac:dyDescent="0.3">
      <c r="A8376" t="s">
        <v>1057</v>
      </c>
      <c r="B8376" s="1">
        <v>38726</v>
      </c>
      <c r="C8376" t="s">
        <v>82</v>
      </c>
      <c r="D8376" t="s">
        <v>1130</v>
      </c>
      <c r="E8376" t="s">
        <v>1131</v>
      </c>
      <c r="G8376" s="6" t="s">
        <v>88</v>
      </c>
      <c r="H8376" t="s">
        <v>199</v>
      </c>
      <c r="I8376" t="s">
        <v>45</v>
      </c>
      <c r="J8376" t="s">
        <v>93</v>
      </c>
      <c r="K8376">
        <v>9.9</v>
      </c>
      <c r="L8376">
        <v>40</v>
      </c>
      <c r="M8376" t="s">
        <v>1132</v>
      </c>
      <c r="N8376">
        <v>40</v>
      </c>
      <c r="P8376" cm="1">
        <f t="array" ref="P8376">IF(Q8376&gt;0,INDEX(Q8376:Q20510,MATCH(TRUE,INDEX(Q8376:Q20510="",,),0)-1),"")</f>
        <v>10</v>
      </c>
      <c r="Q8376">
        <f t="shared" si="189"/>
        <v>4</v>
      </c>
      <c r="R8376">
        <f>IF(P8376="","",0)</f>
        <v>0</v>
      </c>
    </row>
    <row r="8377" spans="1:18" x14ac:dyDescent="0.3">
      <c r="A8377" t="s">
        <v>1057</v>
      </c>
      <c r="B8377" s="1">
        <v>38726</v>
      </c>
      <c r="C8377" t="s">
        <v>82</v>
      </c>
      <c r="D8377" t="s">
        <v>1130</v>
      </c>
      <c r="E8377" t="s">
        <v>1131</v>
      </c>
      <c r="G8377" s="6" t="s">
        <v>88</v>
      </c>
      <c r="H8377" t="s">
        <v>36</v>
      </c>
      <c r="I8377" t="s">
        <v>45</v>
      </c>
      <c r="J8377" t="s">
        <v>93</v>
      </c>
      <c r="K8377">
        <v>84.5</v>
      </c>
      <c r="L8377">
        <v>81</v>
      </c>
      <c r="M8377" t="s">
        <v>1132</v>
      </c>
      <c r="N8377">
        <v>81</v>
      </c>
      <c r="P8377" cm="1">
        <f t="array" ref="P8377">IF(Q8377&gt;0,INDEX(Q8377:Q20511,MATCH(TRUE,INDEX(Q8377:Q20511="",,),0)-1),"")</f>
        <v>10</v>
      </c>
      <c r="Q8377">
        <f t="shared" si="189"/>
        <v>4</v>
      </c>
      <c r="R8377">
        <f>IF(P8377="","",0)</f>
        <v>0</v>
      </c>
    </row>
    <row r="8378" spans="1:18" x14ac:dyDescent="0.3">
      <c r="A8378" t="s">
        <v>1057</v>
      </c>
      <c r="B8378" s="1">
        <v>38726</v>
      </c>
      <c r="C8378" t="s">
        <v>82</v>
      </c>
      <c r="D8378" t="s">
        <v>1130</v>
      </c>
      <c r="E8378" t="s">
        <v>1131</v>
      </c>
      <c r="G8378" s="6" t="s">
        <v>88</v>
      </c>
      <c r="H8378" t="s">
        <v>20</v>
      </c>
      <c r="I8378" t="s">
        <v>45</v>
      </c>
      <c r="J8378" t="s">
        <v>93</v>
      </c>
      <c r="K8378">
        <v>17.5</v>
      </c>
      <c r="L8378">
        <v>125</v>
      </c>
      <c r="M8378" t="s">
        <v>1132</v>
      </c>
      <c r="N8378">
        <v>125</v>
      </c>
      <c r="P8378" cm="1">
        <f t="array" ref="P8378">IF(Q8378&gt;0,INDEX(Q8378:Q20512,MATCH(TRUE,INDEX(Q8378:Q20512="",,),0)-1),"")</f>
        <v>10</v>
      </c>
      <c r="Q8378">
        <f t="shared" si="189"/>
        <v>4</v>
      </c>
      <c r="R8378">
        <f>IF(P8378="","",0)</f>
        <v>0</v>
      </c>
    </row>
    <row r="8379" spans="1:18" x14ac:dyDescent="0.3">
      <c r="A8379" t="s">
        <v>1057</v>
      </c>
      <c r="B8379" s="1">
        <v>38726</v>
      </c>
      <c r="C8379" t="s">
        <v>82</v>
      </c>
      <c r="D8379" t="s">
        <v>1130</v>
      </c>
      <c r="E8379" t="s">
        <v>1131</v>
      </c>
      <c r="G8379" s="6" t="s">
        <v>88</v>
      </c>
      <c r="H8379" t="s">
        <v>85</v>
      </c>
      <c r="I8379" t="s">
        <v>21</v>
      </c>
      <c r="J8379" t="s">
        <v>73</v>
      </c>
      <c r="K8379">
        <v>300</v>
      </c>
      <c r="L8379">
        <v>13.9</v>
      </c>
      <c r="M8379" t="s">
        <v>1132</v>
      </c>
      <c r="N8379">
        <v>13.9</v>
      </c>
      <c r="P8379" cm="1">
        <f t="array" ref="P8379">IF(Q8379&gt;0,INDEX(Q8379:Q20513,MATCH(TRUE,INDEX(Q8379:Q20513="",,),0)-1),"")</f>
        <v>10</v>
      </c>
      <c r="Q8379">
        <f t="shared" si="189"/>
        <v>4</v>
      </c>
      <c r="R8379">
        <f>IF(P8379="","",0)</f>
        <v>0</v>
      </c>
    </row>
    <row r="8380" spans="1:18" x14ac:dyDescent="0.3">
      <c r="A8380" t="s">
        <v>1057</v>
      </c>
      <c r="B8380" s="1">
        <v>38726</v>
      </c>
      <c r="C8380" t="s">
        <v>82</v>
      </c>
      <c r="D8380" t="s">
        <v>1130</v>
      </c>
      <c r="E8380" t="s">
        <v>1131</v>
      </c>
      <c r="G8380" s="6" t="s">
        <v>88</v>
      </c>
      <c r="H8380" t="s">
        <v>67</v>
      </c>
      <c r="I8380" t="s">
        <v>21</v>
      </c>
      <c r="J8380" t="s">
        <v>73</v>
      </c>
      <c r="K8380">
        <v>30</v>
      </c>
      <c r="L8380">
        <v>14.2</v>
      </c>
      <c r="M8380" t="s">
        <v>1132</v>
      </c>
      <c r="N8380">
        <v>14.2</v>
      </c>
      <c r="P8380" cm="1">
        <f t="array" ref="P8380">IF(Q8380&gt;0,INDEX(Q8380:Q20514,MATCH(TRUE,INDEX(Q8380:Q20514="",,),0)-1),"")</f>
        <v>10</v>
      </c>
      <c r="Q8380">
        <f t="shared" si="189"/>
        <v>4</v>
      </c>
      <c r="R8380">
        <f>IF(P8380="","",0)</f>
        <v>0</v>
      </c>
    </row>
    <row r="8381" spans="1:18" x14ac:dyDescent="0.3">
      <c r="A8381" t="s">
        <v>1057</v>
      </c>
      <c r="B8381" s="1">
        <v>38726</v>
      </c>
      <c r="C8381" t="s">
        <v>82</v>
      </c>
      <c r="D8381" t="s">
        <v>1130</v>
      </c>
      <c r="E8381" t="s">
        <v>1131</v>
      </c>
      <c r="G8381" s="6" t="s">
        <v>88</v>
      </c>
      <c r="H8381" t="s">
        <v>95</v>
      </c>
      <c r="I8381" t="s">
        <v>21</v>
      </c>
      <c r="J8381" t="s">
        <v>73</v>
      </c>
      <c r="K8381">
        <v>161</v>
      </c>
      <c r="L8381">
        <v>21.7</v>
      </c>
      <c r="M8381" t="s">
        <v>1132</v>
      </c>
      <c r="N8381">
        <v>21.7</v>
      </c>
      <c r="P8381" cm="1">
        <f t="array" ref="P8381">IF(Q8381&gt;0,INDEX(Q8381:Q20515,MATCH(TRUE,INDEX(Q8381:Q20515="",,),0)-1),"")</f>
        <v>10</v>
      </c>
      <c r="Q8381">
        <f t="shared" si="189"/>
        <v>4</v>
      </c>
      <c r="R8381">
        <f>IF(P8381="","",0)</f>
        <v>0</v>
      </c>
    </row>
    <row r="8382" spans="1:18" x14ac:dyDescent="0.3">
      <c r="A8382" t="s">
        <v>1057</v>
      </c>
      <c r="B8382" s="1">
        <v>38726</v>
      </c>
      <c r="C8382" t="s">
        <v>82</v>
      </c>
      <c r="D8382" t="s">
        <v>1130</v>
      </c>
      <c r="E8382" t="s">
        <v>1131</v>
      </c>
      <c r="G8382" t="s">
        <v>19</v>
      </c>
      <c r="H8382" t="s">
        <v>92</v>
      </c>
      <c r="I8382" t="s">
        <v>45</v>
      </c>
      <c r="J8382" t="s">
        <v>93</v>
      </c>
      <c r="K8382">
        <v>111.3</v>
      </c>
      <c r="L8382">
        <v>359</v>
      </c>
      <c r="M8382" t="s">
        <v>999</v>
      </c>
      <c r="N8382">
        <v>380</v>
      </c>
      <c r="P8382" cm="1">
        <f t="array" ref="P8382">IF(Q8382&gt;0,INDEX(Q8382:Q20516,MATCH(TRUE,INDEX(Q8382:Q20516="",,),0)-1),"")</f>
        <v>10</v>
      </c>
      <c r="Q8382">
        <f t="shared" si="189"/>
        <v>5</v>
      </c>
      <c r="R8382">
        <f>IF(P8382="","",0)</f>
        <v>0</v>
      </c>
    </row>
    <row r="8383" spans="1:18" x14ac:dyDescent="0.3">
      <c r="A8383" t="s">
        <v>1057</v>
      </c>
      <c r="B8383" s="1">
        <v>38726</v>
      </c>
      <c r="C8383" t="s">
        <v>82</v>
      </c>
      <c r="D8383" t="s">
        <v>1130</v>
      </c>
      <c r="E8383" t="s">
        <v>1131</v>
      </c>
      <c r="G8383" t="s">
        <v>19</v>
      </c>
      <c r="H8383" t="s">
        <v>36</v>
      </c>
      <c r="I8383" t="s">
        <v>21</v>
      </c>
      <c r="J8383" t="s">
        <v>73</v>
      </c>
      <c r="K8383">
        <v>1275</v>
      </c>
      <c r="L8383">
        <v>20.7</v>
      </c>
      <c r="M8383" t="s">
        <v>999</v>
      </c>
      <c r="N8383">
        <v>33</v>
      </c>
      <c r="P8383" cm="1">
        <f t="array" ref="P8383">IF(Q8383&gt;0,INDEX(Q8383:Q20517,MATCH(TRUE,INDEX(Q8383:Q20517="",,),0)-1),"")</f>
        <v>10</v>
      </c>
      <c r="Q8383">
        <f t="shared" si="189"/>
        <v>5</v>
      </c>
      <c r="R8383">
        <f>IF(P8383="","",0)</f>
        <v>0</v>
      </c>
    </row>
    <row r="8384" spans="1:18" x14ac:dyDescent="0.3">
      <c r="A8384" t="s">
        <v>1057</v>
      </c>
      <c r="B8384" s="1">
        <v>38726</v>
      </c>
      <c r="C8384" t="s">
        <v>82</v>
      </c>
      <c r="D8384" t="s">
        <v>1130</v>
      </c>
      <c r="E8384" t="s">
        <v>1131</v>
      </c>
      <c r="G8384" t="s">
        <v>19</v>
      </c>
      <c r="H8384" t="s">
        <v>20</v>
      </c>
      <c r="I8384" t="s">
        <v>21</v>
      </c>
      <c r="J8384" t="s">
        <v>73</v>
      </c>
      <c r="K8384">
        <v>828</v>
      </c>
      <c r="L8384">
        <v>19.7</v>
      </c>
      <c r="M8384" t="s">
        <v>999</v>
      </c>
      <c r="N8384">
        <v>26</v>
      </c>
      <c r="P8384" cm="1">
        <f t="array" ref="P8384">IF(Q8384&gt;0,INDEX(Q8384:Q20518,MATCH(TRUE,INDEX(Q8384:Q20518="",,),0)-1),"")</f>
        <v>10</v>
      </c>
      <c r="Q8384">
        <f t="shared" si="189"/>
        <v>5</v>
      </c>
      <c r="R8384">
        <f>IF(P8384="","",0)</f>
        <v>0</v>
      </c>
    </row>
    <row r="8385" spans="1:18" x14ac:dyDescent="0.3">
      <c r="A8385" t="s">
        <v>1057</v>
      </c>
      <c r="B8385" s="1">
        <v>38726</v>
      </c>
      <c r="C8385" t="s">
        <v>82</v>
      </c>
      <c r="D8385" t="s">
        <v>1130</v>
      </c>
      <c r="E8385" t="s">
        <v>1131</v>
      </c>
      <c r="G8385" s="6" t="s">
        <v>88</v>
      </c>
      <c r="H8385" t="s">
        <v>85</v>
      </c>
      <c r="I8385" t="s">
        <v>45</v>
      </c>
      <c r="J8385" t="s">
        <v>93</v>
      </c>
      <c r="K8385">
        <v>4.5999999999999996</v>
      </c>
      <c r="L8385">
        <v>86</v>
      </c>
      <c r="M8385" t="s">
        <v>999</v>
      </c>
      <c r="N8385">
        <v>86</v>
      </c>
      <c r="P8385" cm="1">
        <f t="array" ref="P8385">IF(Q8385&gt;0,INDEX(Q8385:Q20519,MATCH(TRUE,INDEX(Q8385:Q20519="",,),0)-1),"")</f>
        <v>10</v>
      </c>
      <c r="Q8385">
        <f t="shared" si="189"/>
        <v>5</v>
      </c>
      <c r="R8385">
        <f>IF(P8385="","",0)</f>
        <v>0</v>
      </c>
    </row>
    <row r="8386" spans="1:18" x14ac:dyDescent="0.3">
      <c r="A8386" t="s">
        <v>1057</v>
      </c>
      <c r="B8386" s="1">
        <v>38726</v>
      </c>
      <c r="C8386" t="s">
        <v>82</v>
      </c>
      <c r="D8386" t="s">
        <v>1130</v>
      </c>
      <c r="E8386" t="s">
        <v>1131</v>
      </c>
      <c r="G8386" s="6" t="s">
        <v>88</v>
      </c>
      <c r="H8386" t="s">
        <v>199</v>
      </c>
      <c r="I8386" t="s">
        <v>45</v>
      </c>
      <c r="J8386" t="s">
        <v>93</v>
      </c>
      <c r="K8386">
        <v>9.9</v>
      </c>
      <c r="L8386">
        <v>40</v>
      </c>
      <c r="M8386" t="s">
        <v>999</v>
      </c>
      <c r="N8386">
        <v>40</v>
      </c>
      <c r="P8386" cm="1">
        <f t="array" ref="P8386">IF(Q8386&gt;0,INDEX(Q8386:Q20520,MATCH(TRUE,INDEX(Q8386:Q20520="",,),0)-1),"")</f>
        <v>10</v>
      </c>
      <c r="Q8386">
        <f t="shared" si="189"/>
        <v>5</v>
      </c>
      <c r="R8386">
        <f>IF(P8386="","",0)</f>
        <v>0</v>
      </c>
    </row>
    <row r="8387" spans="1:18" x14ac:dyDescent="0.3">
      <c r="A8387" t="s">
        <v>1057</v>
      </c>
      <c r="B8387" s="1">
        <v>38726</v>
      </c>
      <c r="C8387" t="s">
        <v>82</v>
      </c>
      <c r="D8387" t="s">
        <v>1130</v>
      </c>
      <c r="E8387" t="s">
        <v>1131</v>
      </c>
      <c r="G8387" s="6" t="s">
        <v>88</v>
      </c>
      <c r="H8387" t="s">
        <v>36</v>
      </c>
      <c r="I8387" t="s">
        <v>45</v>
      </c>
      <c r="J8387" t="s">
        <v>93</v>
      </c>
      <c r="K8387">
        <v>84.5</v>
      </c>
      <c r="L8387">
        <v>81</v>
      </c>
      <c r="M8387" t="s">
        <v>999</v>
      </c>
      <c r="N8387">
        <v>81</v>
      </c>
      <c r="P8387" cm="1">
        <f t="array" ref="P8387">IF(Q8387&gt;0,INDEX(Q8387:Q20521,MATCH(TRUE,INDEX(Q8387:Q20521="",,),0)-1),"")</f>
        <v>10</v>
      </c>
      <c r="Q8387">
        <f t="shared" si="189"/>
        <v>5</v>
      </c>
      <c r="R8387">
        <f>IF(P8387="","",0)</f>
        <v>0</v>
      </c>
    </row>
    <row r="8388" spans="1:18" x14ac:dyDescent="0.3">
      <c r="A8388" t="s">
        <v>1057</v>
      </c>
      <c r="B8388" s="1">
        <v>38726</v>
      </c>
      <c r="C8388" t="s">
        <v>82</v>
      </c>
      <c r="D8388" t="s">
        <v>1130</v>
      </c>
      <c r="E8388" t="s">
        <v>1131</v>
      </c>
      <c r="G8388" s="6" t="s">
        <v>88</v>
      </c>
      <c r="H8388" t="s">
        <v>20</v>
      </c>
      <c r="I8388" t="s">
        <v>45</v>
      </c>
      <c r="J8388" t="s">
        <v>93</v>
      </c>
      <c r="K8388">
        <v>17.5</v>
      </c>
      <c r="L8388">
        <v>125</v>
      </c>
      <c r="M8388" t="s">
        <v>999</v>
      </c>
      <c r="N8388">
        <v>125</v>
      </c>
      <c r="P8388" cm="1">
        <f t="array" ref="P8388">IF(Q8388&gt;0,INDEX(Q8388:Q20522,MATCH(TRUE,INDEX(Q8388:Q20522="",,),0)-1),"")</f>
        <v>10</v>
      </c>
      <c r="Q8388">
        <f t="shared" si="189"/>
        <v>5</v>
      </c>
      <c r="R8388">
        <f>IF(P8388="","",0)</f>
        <v>0</v>
      </c>
    </row>
    <row r="8389" spans="1:18" x14ac:dyDescent="0.3">
      <c r="A8389" t="s">
        <v>1057</v>
      </c>
      <c r="B8389" s="1">
        <v>38726</v>
      </c>
      <c r="C8389" t="s">
        <v>82</v>
      </c>
      <c r="D8389" t="s">
        <v>1130</v>
      </c>
      <c r="E8389" t="s">
        <v>1131</v>
      </c>
      <c r="G8389" s="6" t="s">
        <v>88</v>
      </c>
      <c r="H8389" t="s">
        <v>85</v>
      </c>
      <c r="I8389" t="s">
        <v>21</v>
      </c>
      <c r="J8389" t="s">
        <v>73</v>
      </c>
      <c r="K8389">
        <v>300</v>
      </c>
      <c r="L8389">
        <v>13.9</v>
      </c>
      <c r="M8389" t="s">
        <v>999</v>
      </c>
      <c r="N8389">
        <v>13.9</v>
      </c>
      <c r="P8389" cm="1">
        <f t="array" ref="P8389">IF(Q8389&gt;0,INDEX(Q8389:Q20523,MATCH(TRUE,INDEX(Q8389:Q20523="",,),0)-1),"")</f>
        <v>10</v>
      </c>
      <c r="Q8389">
        <f t="shared" si="189"/>
        <v>5</v>
      </c>
      <c r="R8389">
        <f>IF(P8389="","",0)</f>
        <v>0</v>
      </c>
    </row>
    <row r="8390" spans="1:18" x14ac:dyDescent="0.3">
      <c r="A8390" t="s">
        <v>1057</v>
      </c>
      <c r="B8390" s="1">
        <v>38726</v>
      </c>
      <c r="C8390" t="s">
        <v>82</v>
      </c>
      <c r="D8390" t="s">
        <v>1130</v>
      </c>
      <c r="E8390" t="s">
        <v>1131</v>
      </c>
      <c r="G8390" s="6" t="s">
        <v>88</v>
      </c>
      <c r="H8390" t="s">
        <v>67</v>
      </c>
      <c r="I8390" t="s">
        <v>21</v>
      </c>
      <c r="J8390" t="s">
        <v>73</v>
      </c>
      <c r="K8390">
        <v>30</v>
      </c>
      <c r="L8390">
        <v>14.2</v>
      </c>
      <c r="M8390" t="s">
        <v>999</v>
      </c>
      <c r="N8390">
        <v>14.2</v>
      </c>
      <c r="P8390" cm="1">
        <f t="array" ref="P8390">IF(Q8390&gt;0,INDEX(Q8390:Q20524,MATCH(TRUE,INDEX(Q8390:Q20524="",,),0)-1),"")</f>
        <v>10</v>
      </c>
      <c r="Q8390">
        <f t="shared" si="189"/>
        <v>5</v>
      </c>
      <c r="R8390">
        <f>IF(P8390="","",0)</f>
        <v>0</v>
      </c>
    </row>
    <row r="8391" spans="1:18" x14ac:dyDescent="0.3">
      <c r="A8391" t="s">
        <v>1057</v>
      </c>
      <c r="B8391" s="1">
        <v>38726</v>
      </c>
      <c r="C8391" t="s">
        <v>82</v>
      </c>
      <c r="D8391" t="s">
        <v>1130</v>
      </c>
      <c r="E8391" t="s">
        <v>1131</v>
      </c>
      <c r="G8391" s="6" t="s">
        <v>88</v>
      </c>
      <c r="H8391" t="s">
        <v>95</v>
      </c>
      <c r="I8391" t="s">
        <v>21</v>
      </c>
      <c r="J8391" t="s">
        <v>73</v>
      </c>
      <c r="K8391">
        <v>161</v>
      </c>
      <c r="L8391">
        <v>21.7</v>
      </c>
      <c r="M8391" t="s">
        <v>999</v>
      </c>
      <c r="N8391">
        <v>21.7</v>
      </c>
      <c r="P8391" cm="1">
        <f t="array" ref="P8391">IF(Q8391&gt;0,INDEX(Q8391:Q20525,MATCH(TRUE,INDEX(Q8391:Q20525="",,),0)-1),"")</f>
        <v>10</v>
      </c>
      <c r="Q8391">
        <f t="shared" si="189"/>
        <v>5</v>
      </c>
      <c r="R8391">
        <f>IF(P8391="","",0)</f>
        <v>0</v>
      </c>
    </row>
    <row r="8392" spans="1:18" x14ac:dyDescent="0.3">
      <c r="A8392" t="s">
        <v>1057</v>
      </c>
      <c r="B8392" s="1">
        <v>38726</v>
      </c>
      <c r="C8392" t="s">
        <v>82</v>
      </c>
      <c r="D8392" t="s">
        <v>1130</v>
      </c>
      <c r="E8392" t="s">
        <v>1131</v>
      </c>
      <c r="G8392" t="s">
        <v>19</v>
      </c>
      <c r="H8392" t="s">
        <v>92</v>
      </c>
      <c r="I8392" t="s">
        <v>45</v>
      </c>
      <c r="J8392" t="s">
        <v>93</v>
      </c>
      <c r="K8392">
        <v>111.3</v>
      </c>
      <c r="L8392">
        <v>359</v>
      </c>
      <c r="M8392" t="s">
        <v>117</v>
      </c>
      <c r="N8392">
        <v>359</v>
      </c>
      <c r="P8392" cm="1">
        <f t="array" ref="P8392">IF(Q8392&gt;0,INDEX(Q8392:Q20526,MATCH(TRUE,INDEX(Q8392:Q20526="",,),0)-1),"")</f>
        <v>10</v>
      </c>
      <c r="Q8392">
        <f t="shared" si="189"/>
        <v>6</v>
      </c>
      <c r="R8392">
        <f>IF(P8392="","",0)</f>
        <v>0</v>
      </c>
    </row>
    <row r="8393" spans="1:18" x14ac:dyDescent="0.3">
      <c r="A8393" t="s">
        <v>1057</v>
      </c>
      <c r="B8393" s="1">
        <v>38726</v>
      </c>
      <c r="C8393" t="s">
        <v>82</v>
      </c>
      <c r="D8393" t="s">
        <v>1130</v>
      </c>
      <c r="E8393" t="s">
        <v>1131</v>
      </c>
      <c r="G8393" t="s">
        <v>19</v>
      </c>
      <c r="H8393" t="s">
        <v>36</v>
      </c>
      <c r="I8393" t="s">
        <v>21</v>
      </c>
      <c r="J8393" t="s">
        <v>73</v>
      </c>
      <c r="K8393">
        <v>1275</v>
      </c>
      <c r="L8393">
        <v>20.7</v>
      </c>
      <c r="M8393" t="s">
        <v>117</v>
      </c>
      <c r="N8393">
        <v>33</v>
      </c>
      <c r="P8393" cm="1">
        <f t="array" ref="P8393">IF(Q8393&gt;0,INDEX(Q8393:Q20527,MATCH(TRUE,INDEX(Q8393:Q20527="",,),0)-1),"")</f>
        <v>10</v>
      </c>
      <c r="Q8393">
        <f t="shared" si="189"/>
        <v>6</v>
      </c>
      <c r="R8393">
        <f>IF(P8393="","",0)</f>
        <v>0</v>
      </c>
    </row>
    <row r="8394" spans="1:18" x14ac:dyDescent="0.3">
      <c r="A8394" t="s">
        <v>1057</v>
      </c>
      <c r="B8394" s="1">
        <v>38726</v>
      </c>
      <c r="C8394" t="s">
        <v>82</v>
      </c>
      <c r="D8394" t="s">
        <v>1130</v>
      </c>
      <c r="E8394" t="s">
        <v>1131</v>
      </c>
      <c r="G8394" t="s">
        <v>19</v>
      </c>
      <c r="H8394" t="s">
        <v>20</v>
      </c>
      <c r="I8394" t="s">
        <v>21</v>
      </c>
      <c r="J8394" t="s">
        <v>73</v>
      </c>
      <c r="K8394">
        <v>828</v>
      </c>
      <c r="L8394">
        <v>19.7</v>
      </c>
      <c r="M8394" t="s">
        <v>117</v>
      </c>
      <c r="N8394">
        <v>19.7</v>
      </c>
      <c r="P8394" cm="1">
        <f t="array" ref="P8394">IF(Q8394&gt;0,INDEX(Q8394:Q20528,MATCH(TRUE,INDEX(Q8394:Q20528="",,),0)-1),"")</f>
        <v>10</v>
      </c>
      <c r="Q8394">
        <f t="shared" si="189"/>
        <v>6</v>
      </c>
      <c r="R8394">
        <f>IF(P8394="","",0)</f>
        <v>0</v>
      </c>
    </row>
    <row r="8395" spans="1:18" x14ac:dyDescent="0.3">
      <c r="A8395" t="s">
        <v>1057</v>
      </c>
      <c r="B8395" s="1">
        <v>38726</v>
      </c>
      <c r="C8395" t="s">
        <v>82</v>
      </c>
      <c r="D8395" t="s">
        <v>1130</v>
      </c>
      <c r="E8395" t="s">
        <v>1131</v>
      </c>
      <c r="G8395" s="6" t="s">
        <v>88</v>
      </c>
      <c r="H8395" t="s">
        <v>85</v>
      </c>
      <c r="I8395" t="s">
        <v>45</v>
      </c>
      <c r="J8395" t="s">
        <v>93</v>
      </c>
      <c r="K8395">
        <v>4.5999999999999996</v>
      </c>
      <c r="L8395">
        <v>86</v>
      </c>
      <c r="M8395" t="s">
        <v>117</v>
      </c>
      <c r="N8395">
        <v>86</v>
      </c>
      <c r="P8395" cm="1">
        <f t="array" ref="P8395">IF(Q8395&gt;0,INDEX(Q8395:Q20529,MATCH(TRUE,INDEX(Q8395:Q20529="",,),0)-1),"")</f>
        <v>10</v>
      </c>
      <c r="Q8395">
        <f t="shared" si="189"/>
        <v>6</v>
      </c>
      <c r="R8395">
        <f>IF(P8395="","",0)</f>
        <v>0</v>
      </c>
    </row>
    <row r="8396" spans="1:18" x14ac:dyDescent="0.3">
      <c r="A8396" t="s">
        <v>1057</v>
      </c>
      <c r="B8396" s="1">
        <v>38726</v>
      </c>
      <c r="C8396" t="s">
        <v>82</v>
      </c>
      <c r="D8396" t="s">
        <v>1130</v>
      </c>
      <c r="E8396" t="s">
        <v>1131</v>
      </c>
      <c r="G8396" s="6" t="s">
        <v>88</v>
      </c>
      <c r="H8396" t="s">
        <v>199</v>
      </c>
      <c r="I8396" t="s">
        <v>45</v>
      </c>
      <c r="J8396" t="s">
        <v>93</v>
      </c>
      <c r="K8396">
        <v>9.9</v>
      </c>
      <c r="L8396">
        <v>40</v>
      </c>
      <c r="M8396" t="s">
        <v>117</v>
      </c>
      <c r="N8396">
        <v>40</v>
      </c>
      <c r="P8396" cm="1">
        <f t="array" ref="P8396">IF(Q8396&gt;0,INDEX(Q8396:Q20530,MATCH(TRUE,INDEX(Q8396:Q20530="",,),0)-1),"")</f>
        <v>10</v>
      </c>
      <c r="Q8396">
        <f t="shared" si="189"/>
        <v>6</v>
      </c>
      <c r="R8396">
        <f>IF(P8396="","",0)</f>
        <v>0</v>
      </c>
    </row>
    <row r="8397" spans="1:18" x14ac:dyDescent="0.3">
      <c r="A8397" t="s">
        <v>1057</v>
      </c>
      <c r="B8397" s="1">
        <v>38726</v>
      </c>
      <c r="C8397" t="s">
        <v>82</v>
      </c>
      <c r="D8397" t="s">
        <v>1130</v>
      </c>
      <c r="E8397" t="s">
        <v>1131</v>
      </c>
      <c r="G8397" s="6" t="s">
        <v>88</v>
      </c>
      <c r="H8397" t="s">
        <v>36</v>
      </c>
      <c r="I8397" t="s">
        <v>45</v>
      </c>
      <c r="J8397" t="s">
        <v>93</v>
      </c>
      <c r="K8397">
        <v>84.5</v>
      </c>
      <c r="L8397">
        <v>81</v>
      </c>
      <c r="M8397" t="s">
        <v>117</v>
      </c>
      <c r="N8397">
        <v>81</v>
      </c>
      <c r="P8397" cm="1">
        <f t="array" ref="P8397">IF(Q8397&gt;0,INDEX(Q8397:Q20531,MATCH(TRUE,INDEX(Q8397:Q20531="",,),0)-1),"")</f>
        <v>10</v>
      </c>
      <c r="Q8397">
        <f t="shared" si="189"/>
        <v>6</v>
      </c>
      <c r="R8397">
        <f>IF(P8397="","",0)</f>
        <v>0</v>
      </c>
    </row>
    <row r="8398" spans="1:18" x14ac:dyDescent="0.3">
      <c r="A8398" t="s">
        <v>1057</v>
      </c>
      <c r="B8398" s="1">
        <v>38726</v>
      </c>
      <c r="C8398" t="s">
        <v>82</v>
      </c>
      <c r="D8398" t="s">
        <v>1130</v>
      </c>
      <c r="E8398" t="s">
        <v>1131</v>
      </c>
      <c r="G8398" s="6" t="s">
        <v>88</v>
      </c>
      <c r="H8398" t="s">
        <v>20</v>
      </c>
      <c r="I8398" t="s">
        <v>45</v>
      </c>
      <c r="J8398" t="s">
        <v>93</v>
      </c>
      <c r="K8398">
        <v>17.5</v>
      </c>
      <c r="L8398">
        <v>125</v>
      </c>
      <c r="M8398" t="s">
        <v>117</v>
      </c>
      <c r="N8398">
        <v>125</v>
      </c>
      <c r="P8398" cm="1">
        <f t="array" ref="P8398">IF(Q8398&gt;0,INDEX(Q8398:Q20532,MATCH(TRUE,INDEX(Q8398:Q20532="",,),0)-1),"")</f>
        <v>10</v>
      </c>
      <c r="Q8398">
        <f t="shared" si="189"/>
        <v>6</v>
      </c>
      <c r="R8398">
        <f>IF(P8398="","",0)</f>
        <v>0</v>
      </c>
    </row>
    <row r="8399" spans="1:18" x14ac:dyDescent="0.3">
      <c r="A8399" t="s">
        <v>1057</v>
      </c>
      <c r="B8399" s="1">
        <v>38726</v>
      </c>
      <c r="C8399" t="s">
        <v>82</v>
      </c>
      <c r="D8399" t="s">
        <v>1130</v>
      </c>
      <c r="E8399" t="s">
        <v>1131</v>
      </c>
      <c r="G8399" s="6" t="s">
        <v>88</v>
      </c>
      <c r="H8399" t="s">
        <v>85</v>
      </c>
      <c r="I8399" t="s">
        <v>21</v>
      </c>
      <c r="J8399" t="s">
        <v>73</v>
      </c>
      <c r="K8399">
        <v>300</v>
      </c>
      <c r="L8399">
        <v>13.9</v>
      </c>
      <c r="M8399" t="s">
        <v>117</v>
      </c>
      <c r="N8399">
        <v>13.9</v>
      </c>
      <c r="P8399" cm="1">
        <f t="array" ref="P8399">IF(Q8399&gt;0,INDEX(Q8399:Q20533,MATCH(TRUE,INDEX(Q8399:Q20533="",,),0)-1),"")</f>
        <v>10</v>
      </c>
      <c r="Q8399">
        <f t="shared" si="189"/>
        <v>6</v>
      </c>
      <c r="R8399">
        <f>IF(P8399="","",0)</f>
        <v>0</v>
      </c>
    </row>
    <row r="8400" spans="1:18" x14ac:dyDescent="0.3">
      <c r="A8400" t="s">
        <v>1057</v>
      </c>
      <c r="B8400" s="1">
        <v>38726</v>
      </c>
      <c r="C8400" t="s">
        <v>82</v>
      </c>
      <c r="D8400" t="s">
        <v>1130</v>
      </c>
      <c r="E8400" t="s">
        <v>1131</v>
      </c>
      <c r="G8400" s="6" t="s">
        <v>88</v>
      </c>
      <c r="H8400" t="s">
        <v>67</v>
      </c>
      <c r="I8400" t="s">
        <v>21</v>
      </c>
      <c r="J8400" t="s">
        <v>73</v>
      </c>
      <c r="K8400">
        <v>30</v>
      </c>
      <c r="L8400">
        <v>14.2</v>
      </c>
      <c r="M8400" t="s">
        <v>117</v>
      </c>
      <c r="N8400">
        <v>14.2</v>
      </c>
      <c r="P8400" cm="1">
        <f t="array" ref="P8400">IF(Q8400&gt;0,INDEX(Q8400:Q20534,MATCH(TRUE,INDEX(Q8400:Q20534="",,),0)-1),"")</f>
        <v>10</v>
      </c>
      <c r="Q8400">
        <f t="shared" si="189"/>
        <v>6</v>
      </c>
      <c r="R8400">
        <f>IF(P8400="","",0)</f>
        <v>0</v>
      </c>
    </row>
    <row r="8401" spans="1:18" x14ac:dyDescent="0.3">
      <c r="A8401" t="s">
        <v>1057</v>
      </c>
      <c r="B8401" s="1">
        <v>38726</v>
      </c>
      <c r="C8401" t="s">
        <v>82</v>
      </c>
      <c r="D8401" t="s">
        <v>1130</v>
      </c>
      <c r="E8401" t="s">
        <v>1131</v>
      </c>
      <c r="G8401" s="6" t="s">
        <v>88</v>
      </c>
      <c r="H8401" t="s">
        <v>95</v>
      </c>
      <c r="I8401" t="s">
        <v>21</v>
      </c>
      <c r="J8401" t="s">
        <v>73</v>
      </c>
      <c r="K8401">
        <v>161</v>
      </c>
      <c r="L8401">
        <v>21.7</v>
      </c>
      <c r="M8401" t="s">
        <v>117</v>
      </c>
      <c r="N8401">
        <v>21.7</v>
      </c>
      <c r="P8401" cm="1">
        <f t="array" ref="P8401">IF(Q8401&gt;0,INDEX(Q8401:Q20535,MATCH(TRUE,INDEX(Q8401:Q20535="",,),0)-1),"")</f>
        <v>10</v>
      </c>
      <c r="Q8401">
        <f t="shared" si="189"/>
        <v>6</v>
      </c>
      <c r="R8401">
        <f>IF(P8401="","",0)</f>
        <v>0</v>
      </c>
    </row>
    <row r="8402" spans="1:18" x14ac:dyDescent="0.3">
      <c r="A8402" t="s">
        <v>1057</v>
      </c>
      <c r="B8402" s="1">
        <v>38726</v>
      </c>
      <c r="C8402" t="s">
        <v>82</v>
      </c>
      <c r="D8402" t="s">
        <v>1130</v>
      </c>
      <c r="E8402" t="s">
        <v>1131</v>
      </c>
      <c r="G8402" t="s">
        <v>19</v>
      </c>
      <c r="H8402" t="s">
        <v>92</v>
      </c>
      <c r="I8402" t="s">
        <v>45</v>
      </c>
      <c r="J8402" t="s">
        <v>93</v>
      </c>
      <c r="K8402">
        <v>111.3</v>
      </c>
      <c r="L8402">
        <v>359</v>
      </c>
      <c r="M8402" t="s">
        <v>1133</v>
      </c>
      <c r="N8402">
        <v>389</v>
      </c>
      <c r="P8402" cm="1">
        <f t="array" ref="P8402">IF(Q8402&gt;0,INDEX(Q8402:Q20536,MATCH(TRUE,INDEX(Q8402:Q20536="",,),0)-1),"")</f>
        <v>10</v>
      </c>
      <c r="Q8402">
        <f t="shared" si="189"/>
        <v>7</v>
      </c>
      <c r="R8402">
        <f>IF(P8402="","",0)</f>
        <v>0</v>
      </c>
    </row>
    <row r="8403" spans="1:18" x14ac:dyDescent="0.3">
      <c r="A8403" t="s">
        <v>1057</v>
      </c>
      <c r="B8403" s="1">
        <v>38726</v>
      </c>
      <c r="C8403" t="s">
        <v>82</v>
      </c>
      <c r="D8403" t="s">
        <v>1130</v>
      </c>
      <c r="E8403" t="s">
        <v>1131</v>
      </c>
      <c r="G8403" t="s">
        <v>19</v>
      </c>
      <c r="H8403" t="s">
        <v>36</v>
      </c>
      <c r="I8403" t="s">
        <v>21</v>
      </c>
      <c r="J8403" t="s">
        <v>73</v>
      </c>
      <c r="K8403">
        <v>1275</v>
      </c>
      <c r="L8403">
        <v>20.7</v>
      </c>
      <c r="M8403" t="s">
        <v>1133</v>
      </c>
      <c r="N8403">
        <v>28.05</v>
      </c>
      <c r="P8403" cm="1">
        <f t="array" ref="P8403">IF(Q8403&gt;0,INDEX(Q8403:Q20537,MATCH(TRUE,INDEX(Q8403:Q20537="",,),0)-1),"")</f>
        <v>10</v>
      </c>
      <c r="Q8403">
        <f t="shared" si="189"/>
        <v>7</v>
      </c>
      <c r="R8403">
        <f>IF(P8403="","",0)</f>
        <v>0</v>
      </c>
    </row>
    <row r="8404" spans="1:18" x14ac:dyDescent="0.3">
      <c r="A8404" t="s">
        <v>1057</v>
      </c>
      <c r="B8404" s="1">
        <v>38726</v>
      </c>
      <c r="C8404" t="s">
        <v>82</v>
      </c>
      <c r="D8404" t="s">
        <v>1130</v>
      </c>
      <c r="E8404" t="s">
        <v>1131</v>
      </c>
      <c r="G8404" t="s">
        <v>19</v>
      </c>
      <c r="H8404" t="s">
        <v>20</v>
      </c>
      <c r="I8404" t="s">
        <v>21</v>
      </c>
      <c r="J8404" t="s">
        <v>73</v>
      </c>
      <c r="K8404">
        <v>828</v>
      </c>
      <c r="L8404">
        <v>19.7</v>
      </c>
      <c r="M8404" t="s">
        <v>1133</v>
      </c>
      <c r="N8404">
        <v>20.05</v>
      </c>
      <c r="P8404" cm="1">
        <f t="array" ref="P8404">IF(Q8404&gt;0,INDEX(Q8404:Q20538,MATCH(TRUE,INDEX(Q8404:Q20538="",,),0)-1),"")</f>
        <v>10</v>
      </c>
      <c r="Q8404">
        <f t="shared" si="189"/>
        <v>7</v>
      </c>
      <c r="R8404">
        <f>IF(P8404="","",0)</f>
        <v>0</v>
      </c>
    </row>
    <row r="8405" spans="1:18" x14ac:dyDescent="0.3">
      <c r="A8405" t="s">
        <v>1057</v>
      </c>
      <c r="B8405" s="1">
        <v>38726</v>
      </c>
      <c r="C8405" t="s">
        <v>82</v>
      </c>
      <c r="D8405" t="s">
        <v>1130</v>
      </c>
      <c r="E8405" t="s">
        <v>1131</v>
      </c>
      <c r="G8405" s="6" t="s">
        <v>88</v>
      </c>
      <c r="H8405" t="s">
        <v>85</v>
      </c>
      <c r="I8405" t="s">
        <v>45</v>
      </c>
      <c r="J8405" t="s">
        <v>93</v>
      </c>
      <c r="K8405">
        <v>4.5999999999999996</v>
      </c>
      <c r="L8405">
        <v>86</v>
      </c>
      <c r="M8405" t="s">
        <v>1133</v>
      </c>
      <c r="N8405">
        <v>86</v>
      </c>
      <c r="P8405" cm="1">
        <f t="array" ref="P8405">IF(Q8405&gt;0,INDEX(Q8405:Q20539,MATCH(TRUE,INDEX(Q8405:Q20539="",,),0)-1),"")</f>
        <v>10</v>
      </c>
      <c r="Q8405">
        <f t="shared" si="189"/>
        <v>7</v>
      </c>
      <c r="R8405">
        <f>IF(P8405="","",0)</f>
        <v>0</v>
      </c>
    </row>
    <row r="8406" spans="1:18" x14ac:dyDescent="0.3">
      <c r="A8406" t="s">
        <v>1057</v>
      </c>
      <c r="B8406" s="1">
        <v>38726</v>
      </c>
      <c r="C8406" t="s">
        <v>82</v>
      </c>
      <c r="D8406" t="s">
        <v>1130</v>
      </c>
      <c r="E8406" t="s">
        <v>1131</v>
      </c>
      <c r="G8406" s="6" t="s">
        <v>88</v>
      </c>
      <c r="H8406" t="s">
        <v>199</v>
      </c>
      <c r="I8406" t="s">
        <v>45</v>
      </c>
      <c r="J8406" t="s">
        <v>93</v>
      </c>
      <c r="K8406">
        <v>9.9</v>
      </c>
      <c r="L8406">
        <v>40</v>
      </c>
      <c r="M8406" t="s">
        <v>1133</v>
      </c>
      <c r="N8406">
        <v>40</v>
      </c>
      <c r="P8406" cm="1">
        <f t="array" ref="P8406">IF(Q8406&gt;0,INDEX(Q8406:Q20540,MATCH(TRUE,INDEX(Q8406:Q20540="",,),0)-1),"")</f>
        <v>10</v>
      </c>
      <c r="Q8406">
        <f t="shared" si="189"/>
        <v>7</v>
      </c>
      <c r="R8406">
        <f>IF(P8406="","",0)</f>
        <v>0</v>
      </c>
    </row>
    <row r="8407" spans="1:18" x14ac:dyDescent="0.3">
      <c r="A8407" t="s">
        <v>1057</v>
      </c>
      <c r="B8407" s="1">
        <v>38726</v>
      </c>
      <c r="C8407" t="s">
        <v>82</v>
      </c>
      <c r="D8407" t="s">
        <v>1130</v>
      </c>
      <c r="E8407" t="s">
        <v>1131</v>
      </c>
      <c r="G8407" s="6" t="s">
        <v>88</v>
      </c>
      <c r="H8407" t="s">
        <v>36</v>
      </c>
      <c r="I8407" t="s">
        <v>45</v>
      </c>
      <c r="J8407" t="s">
        <v>93</v>
      </c>
      <c r="K8407">
        <v>84.5</v>
      </c>
      <c r="L8407">
        <v>81</v>
      </c>
      <c r="M8407" t="s">
        <v>1133</v>
      </c>
      <c r="N8407">
        <v>81</v>
      </c>
      <c r="P8407" cm="1">
        <f t="array" ref="P8407">IF(Q8407&gt;0,INDEX(Q8407:Q20541,MATCH(TRUE,INDEX(Q8407:Q20541="",,),0)-1),"")</f>
        <v>10</v>
      </c>
      <c r="Q8407">
        <f t="shared" ref="Q8407:Q8441" si="190">INT((ROW()-8342)/10)+1</f>
        <v>7</v>
      </c>
      <c r="R8407">
        <f>IF(P8407="","",0)</f>
        <v>0</v>
      </c>
    </row>
    <row r="8408" spans="1:18" x14ac:dyDescent="0.3">
      <c r="A8408" t="s">
        <v>1057</v>
      </c>
      <c r="B8408" s="1">
        <v>38726</v>
      </c>
      <c r="C8408" t="s">
        <v>82</v>
      </c>
      <c r="D8408" t="s">
        <v>1130</v>
      </c>
      <c r="E8408" t="s">
        <v>1131</v>
      </c>
      <c r="G8408" s="6" t="s">
        <v>88</v>
      </c>
      <c r="H8408" t="s">
        <v>20</v>
      </c>
      <c r="I8408" t="s">
        <v>45</v>
      </c>
      <c r="J8408" t="s">
        <v>93</v>
      </c>
      <c r="K8408">
        <v>17.5</v>
      </c>
      <c r="L8408">
        <v>125</v>
      </c>
      <c r="M8408" t="s">
        <v>1133</v>
      </c>
      <c r="N8408">
        <v>125</v>
      </c>
      <c r="P8408" cm="1">
        <f t="array" ref="P8408">IF(Q8408&gt;0,INDEX(Q8408:Q20542,MATCH(TRUE,INDEX(Q8408:Q20542="",,),0)-1),"")</f>
        <v>10</v>
      </c>
      <c r="Q8408">
        <f t="shared" si="190"/>
        <v>7</v>
      </c>
      <c r="R8408">
        <f>IF(P8408="","",0)</f>
        <v>0</v>
      </c>
    </row>
    <row r="8409" spans="1:18" x14ac:dyDescent="0.3">
      <c r="A8409" t="s">
        <v>1057</v>
      </c>
      <c r="B8409" s="1">
        <v>38726</v>
      </c>
      <c r="C8409" t="s">
        <v>82</v>
      </c>
      <c r="D8409" t="s">
        <v>1130</v>
      </c>
      <c r="E8409" t="s">
        <v>1131</v>
      </c>
      <c r="G8409" s="6" t="s">
        <v>88</v>
      </c>
      <c r="H8409" t="s">
        <v>85</v>
      </c>
      <c r="I8409" t="s">
        <v>21</v>
      </c>
      <c r="J8409" t="s">
        <v>73</v>
      </c>
      <c r="K8409">
        <v>300</v>
      </c>
      <c r="L8409">
        <v>13.9</v>
      </c>
      <c r="M8409" t="s">
        <v>1133</v>
      </c>
      <c r="N8409">
        <v>13.9</v>
      </c>
      <c r="P8409" cm="1">
        <f t="array" ref="P8409">IF(Q8409&gt;0,INDEX(Q8409:Q20543,MATCH(TRUE,INDEX(Q8409:Q20543="",,),0)-1),"")</f>
        <v>10</v>
      </c>
      <c r="Q8409">
        <f t="shared" si="190"/>
        <v>7</v>
      </c>
      <c r="R8409">
        <f>IF(P8409="","",0)</f>
        <v>0</v>
      </c>
    </row>
    <row r="8410" spans="1:18" x14ac:dyDescent="0.3">
      <c r="A8410" t="s">
        <v>1057</v>
      </c>
      <c r="B8410" s="1">
        <v>38726</v>
      </c>
      <c r="C8410" t="s">
        <v>82</v>
      </c>
      <c r="D8410" t="s">
        <v>1130</v>
      </c>
      <c r="E8410" t="s">
        <v>1131</v>
      </c>
      <c r="G8410" s="6" t="s">
        <v>88</v>
      </c>
      <c r="H8410" t="s">
        <v>67</v>
      </c>
      <c r="I8410" t="s">
        <v>21</v>
      </c>
      <c r="J8410" t="s">
        <v>73</v>
      </c>
      <c r="K8410">
        <v>30</v>
      </c>
      <c r="L8410">
        <v>14.2</v>
      </c>
      <c r="M8410" t="s">
        <v>1133</v>
      </c>
      <c r="N8410">
        <v>14.2</v>
      </c>
      <c r="P8410" cm="1">
        <f t="array" ref="P8410">IF(Q8410&gt;0,INDEX(Q8410:Q20544,MATCH(TRUE,INDEX(Q8410:Q20544="",,),0)-1),"")</f>
        <v>10</v>
      </c>
      <c r="Q8410">
        <f t="shared" si="190"/>
        <v>7</v>
      </c>
      <c r="R8410">
        <f>IF(P8410="","",0)</f>
        <v>0</v>
      </c>
    </row>
    <row r="8411" spans="1:18" x14ac:dyDescent="0.3">
      <c r="A8411" t="s">
        <v>1057</v>
      </c>
      <c r="B8411" s="1">
        <v>38726</v>
      </c>
      <c r="C8411" t="s">
        <v>82</v>
      </c>
      <c r="D8411" t="s">
        <v>1130</v>
      </c>
      <c r="E8411" t="s">
        <v>1131</v>
      </c>
      <c r="G8411" s="6" t="s">
        <v>88</v>
      </c>
      <c r="H8411" t="s">
        <v>95</v>
      </c>
      <c r="I8411" t="s">
        <v>21</v>
      </c>
      <c r="J8411" t="s">
        <v>73</v>
      </c>
      <c r="K8411">
        <v>161</v>
      </c>
      <c r="L8411">
        <v>21.7</v>
      </c>
      <c r="M8411" t="s">
        <v>1133</v>
      </c>
      <c r="N8411">
        <v>21.7</v>
      </c>
      <c r="P8411" cm="1">
        <f t="array" ref="P8411">IF(Q8411&gt;0,INDEX(Q8411:Q20545,MATCH(TRUE,INDEX(Q8411:Q20545="",,),0)-1),"")</f>
        <v>10</v>
      </c>
      <c r="Q8411">
        <f t="shared" si="190"/>
        <v>7</v>
      </c>
      <c r="R8411">
        <f>IF(P8411="","",0)</f>
        <v>0</v>
      </c>
    </row>
    <row r="8412" spans="1:18" x14ac:dyDescent="0.3">
      <c r="A8412" t="s">
        <v>1057</v>
      </c>
      <c r="B8412" s="1">
        <v>38726</v>
      </c>
      <c r="C8412" t="s">
        <v>82</v>
      </c>
      <c r="D8412" t="s">
        <v>1130</v>
      </c>
      <c r="E8412" t="s">
        <v>1131</v>
      </c>
      <c r="G8412" t="s">
        <v>19</v>
      </c>
      <c r="H8412" t="s">
        <v>92</v>
      </c>
      <c r="I8412" t="s">
        <v>45</v>
      </c>
      <c r="J8412" t="s">
        <v>93</v>
      </c>
      <c r="K8412">
        <v>111.3</v>
      </c>
      <c r="L8412">
        <v>359</v>
      </c>
      <c r="M8412" t="s">
        <v>211</v>
      </c>
      <c r="N8412">
        <v>463.61</v>
      </c>
      <c r="P8412" cm="1">
        <f t="array" ref="P8412">IF(Q8412&gt;0,INDEX(Q8412:Q20546,MATCH(TRUE,INDEX(Q8412:Q20546="",,),0)-1),"")</f>
        <v>10</v>
      </c>
      <c r="Q8412">
        <f t="shared" si="190"/>
        <v>8</v>
      </c>
      <c r="R8412">
        <f>IF(P8412="","",0)</f>
        <v>0</v>
      </c>
    </row>
    <row r="8413" spans="1:18" x14ac:dyDescent="0.3">
      <c r="A8413" t="s">
        <v>1057</v>
      </c>
      <c r="B8413" s="1">
        <v>38726</v>
      </c>
      <c r="C8413" t="s">
        <v>82</v>
      </c>
      <c r="D8413" t="s">
        <v>1130</v>
      </c>
      <c r="E8413" t="s">
        <v>1131</v>
      </c>
      <c r="G8413" t="s">
        <v>19</v>
      </c>
      <c r="H8413" t="s">
        <v>36</v>
      </c>
      <c r="I8413" t="s">
        <v>21</v>
      </c>
      <c r="J8413" t="s">
        <v>73</v>
      </c>
      <c r="K8413">
        <v>1275</v>
      </c>
      <c r="L8413">
        <v>20.7</v>
      </c>
      <c r="M8413" t="s">
        <v>211</v>
      </c>
      <c r="N8413">
        <v>20.7</v>
      </c>
      <c r="P8413" cm="1">
        <f t="array" ref="P8413">IF(Q8413&gt;0,INDEX(Q8413:Q20547,MATCH(TRUE,INDEX(Q8413:Q20547="",,),0)-1),"")</f>
        <v>10</v>
      </c>
      <c r="Q8413">
        <f t="shared" si="190"/>
        <v>8</v>
      </c>
      <c r="R8413">
        <f>IF(P8413="","",0)</f>
        <v>0</v>
      </c>
    </row>
    <row r="8414" spans="1:18" x14ac:dyDescent="0.3">
      <c r="A8414" t="s">
        <v>1057</v>
      </c>
      <c r="B8414" s="1">
        <v>38726</v>
      </c>
      <c r="C8414" t="s">
        <v>82</v>
      </c>
      <c r="D8414" t="s">
        <v>1130</v>
      </c>
      <c r="E8414" t="s">
        <v>1131</v>
      </c>
      <c r="G8414" t="s">
        <v>19</v>
      </c>
      <c r="H8414" t="s">
        <v>20</v>
      </c>
      <c r="I8414" t="s">
        <v>21</v>
      </c>
      <c r="J8414" t="s">
        <v>73</v>
      </c>
      <c r="K8414">
        <v>828</v>
      </c>
      <c r="L8414">
        <v>19.7</v>
      </c>
      <c r="M8414" t="s">
        <v>211</v>
      </c>
      <c r="N8414">
        <v>19.7</v>
      </c>
      <c r="P8414" cm="1">
        <f t="array" ref="P8414">IF(Q8414&gt;0,INDEX(Q8414:Q20548,MATCH(TRUE,INDEX(Q8414:Q20548="",,),0)-1),"")</f>
        <v>10</v>
      </c>
      <c r="Q8414">
        <f t="shared" si="190"/>
        <v>8</v>
      </c>
      <c r="R8414">
        <f>IF(P8414="","",0)</f>
        <v>0</v>
      </c>
    </row>
    <row r="8415" spans="1:18" x14ac:dyDescent="0.3">
      <c r="A8415" t="s">
        <v>1057</v>
      </c>
      <c r="B8415" s="1">
        <v>38726</v>
      </c>
      <c r="C8415" t="s">
        <v>82</v>
      </c>
      <c r="D8415" t="s">
        <v>1130</v>
      </c>
      <c r="E8415" t="s">
        <v>1131</v>
      </c>
      <c r="G8415" s="6" t="s">
        <v>88</v>
      </c>
      <c r="H8415" t="s">
        <v>85</v>
      </c>
      <c r="I8415" t="s">
        <v>45</v>
      </c>
      <c r="J8415" t="s">
        <v>93</v>
      </c>
      <c r="K8415">
        <v>4.5999999999999996</v>
      </c>
      <c r="L8415">
        <v>86</v>
      </c>
      <c r="M8415" t="s">
        <v>211</v>
      </c>
      <c r="N8415">
        <v>86</v>
      </c>
      <c r="P8415" cm="1">
        <f t="array" ref="P8415">IF(Q8415&gt;0,INDEX(Q8415:Q20549,MATCH(TRUE,INDEX(Q8415:Q20549="",,),0)-1),"")</f>
        <v>10</v>
      </c>
      <c r="Q8415">
        <f t="shared" si="190"/>
        <v>8</v>
      </c>
      <c r="R8415">
        <f>IF(P8415="","",0)</f>
        <v>0</v>
      </c>
    </row>
    <row r="8416" spans="1:18" x14ac:dyDescent="0.3">
      <c r="A8416" t="s">
        <v>1057</v>
      </c>
      <c r="B8416" s="1">
        <v>38726</v>
      </c>
      <c r="C8416" t="s">
        <v>82</v>
      </c>
      <c r="D8416" t="s">
        <v>1130</v>
      </c>
      <c r="E8416" t="s">
        <v>1131</v>
      </c>
      <c r="G8416" s="6" t="s">
        <v>88</v>
      </c>
      <c r="H8416" t="s">
        <v>199</v>
      </c>
      <c r="I8416" t="s">
        <v>45</v>
      </c>
      <c r="J8416" t="s">
        <v>93</v>
      </c>
      <c r="K8416">
        <v>9.9</v>
      </c>
      <c r="L8416">
        <v>40</v>
      </c>
      <c r="M8416" t="s">
        <v>211</v>
      </c>
      <c r="N8416">
        <v>40</v>
      </c>
      <c r="P8416" cm="1">
        <f t="array" ref="P8416">IF(Q8416&gt;0,INDEX(Q8416:Q20550,MATCH(TRUE,INDEX(Q8416:Q20550="",,),0)-1),"")</f>
        <v>10</v>
      </c>
      <c r="Q8416">
        <f t="shared" si="190"/>
        <v>8</v>
      </c>
      <c r="R8416">
        <f>IF(P8416="","",0)</f>
        <v>0</v>
      </c>
    </row>
    <row r="8417" spans="1:18" x14ac:dyDescent="0.3">
      <c r="A8417" t="s">
        <v>1057</v>
      </c>
      <c r="B8417" s="1">
        <v>38726</v>
      </c>
      <c r="C8417" t="s">
        <v>82</v>
      </c>
      <c r="D8417" t="s">
        <v>1130</v>
      </c>
      <c r="E8417" t="s">
        <v>1131</v>
      </c>
      <c r="G8417" s="6" t="s">
        <v>88</v>
      </c>
      <c r="H8417" t="s">
        <v>36</v>
      </c>
      <c r="I8417" t="s">
        <v>45</v>
      </c>
      <c r="J8417" t="s">
        <v>93</v>
      </c>
      <c r="K8417">
        <v>84.5</v>
      </c>
      <c r="L8417">
        <v>81</v>
      </c>
      <c r="M8417" t="s">
        <v>211</v>
      </c>
      <c r="N8417">
        <v>81</v>
      </c>
      <c r="P8417" cm="1">
        <f t="array" ref="P8417">IF(Q8417&gt;0,INDEX(Q8417:Q20551,MATCH(TRUE,INDEX(Q8417:Q20551="",,),0)-1),"")</f>
        <v>10</v>
      </c>
      <c r="Q8417">
        <f t="shared" si="190"/>
        <v>8</v>
      </c>
      <c r="R8417">
        <f>IF(P8417="","",0)</f>
        <v>0</v>
      </c>
    </row>
    <row r="8418" spans="1:18" x14ac:dyDescent="0.3">
      <c r="A8418" t="s">
        <v>1057</v>
      </c>
      <c r="B8418" s="1">
        <v>38726</v>
      </c>
      <c r="C8418" t="s">
        <v>82</v>
      </c>
      <c r="D8418" t="s">
        <v>1130</v>
      </c>
      <c r="E8418" t="s">
        <v>1131</v>
      </c>
      <c r="G8418" s="6" t="s">
        <v>88</v>
      </c>
      <c r="H8418" t="s">
        <v>20</v>
      </c>
      <c r="I8418" t="s">
        <v>45</v>
      </c>
      <c r="J8418" t="s">
        <v>93</v>
      </c>
      <c r="K8418">
        <v>17.5</v>
      </c>
      <c r="L8418">
        <v>125</v>
      </c>
      <c r="M8418" t="s">
        <v>211</v>
      </c>
      <c r="N8418">
        <v>125</v>
      </c>
      <c r="P8418" cm="1">
        <f t="array" ref="P8418">IF(Q8418&gt;0,INDEX(Q8418:Q20552,MATCH(TRUE,INDEX(Q8418:Q20552="",,),0)-1),"")</f>
        <v>10</v>
      </c>
      <c r="Q8418">
        <f t="shared" si="190"/>
        <v>8</v>
      </c>
      <c r="R8418">
        <f>IF(P8418="","",0)</f>
        <v>0</v>
      </c>
    </row>
    <row r="8419" spans="1:18" x14ac:dyDescent="0.3">
      <c r="A8419" t="s">
        <v>1057</v>
      </c>
      <c r="B8419" s="1">
        <v>38726</v>
      </c>
      <c r="C8419" t="s">
        <v>82</v>
      </c>
      <c r="D8419" t="s">
        <v>1130</v>
      </c>
      <c r="E8419" t="s">
        <v>1131</v>
      </c>
      <c r="G8419" s="6" t="s">
        <v>88</v>
      </c>
      <c r="H8419" t="s">
        <v>85</v>
      </c>
      <c r="I8419" t="s">
        <v>21</v>
      </c>
      <c r="J8419" t="s">
        <v>73</v>
      </c>
      <c r="K8419">
        <v>300</v>
      </c>
      <c r="L8419">
        <v>13.9</v>
      </c>
      <c r="M8419" t="s">
        <v>211</v>
      </c>
      <c r="N8419">
        <v>13.9</v>
      </c>
      <c r="P8419" cm="1">
        <f t="array" ref="P8419">IF(Q8419&gt;0,INDEX(Q8419:Q20553,MATCH(TRUE,INDEX(Q8419:Q20553="",,),0)-1),"")</f>
        <v>10</v>
      </c>
      <c r="Q8419">
        <f t="shared" si="190"/>
        <v>8</v>
      </c>
      <c r="R8419">
        <f>IF(P8419="","",0)</f>
        <v>0</v>
      </c>
    </row>
    <row r="8420" spans="1:18" x14ac:dyDescent="0.3">
      <c r="A8420" t="s">
        <v>1057</v>
      </c>
      <c r="B8420" s="1">
        <v>38726</v>
      </c>
      <c r="C8420" t="s">
        <v>82</v>
      </c>
      <c r="D8420" t="s">
        <v>1130</v>
      </c>
      <c r="E8420" t="s">
        <v>1131</v>
      </c>
      <c r="G8420" s="6" t="s">
        <v>88</v>
      </c>
      <c r="H8420" t="s">
        <v>67</v>
      </c>
      <c r="I8420" t="s">
        <v>21</v>
      </c>
      <c r="J8420" t="s">
        <v>73</v>
      </c>
      <c r="K8420">
        <v>30</v>
      </c>
      <c r="L8420">
        <v>14.2</v>
      </c>
      <c r="M8420" t="s">
        <v>211</v>
      </c>
      <c r="N8420">
        <v>14.2</v>
      </c>
      <c r="P8420" cm="1">
        <f t="array" ref="P8420">IF(Q8420&gt;0,INDEX(Q8420:Q20554,MATCH(TRUE,INDEX(Q8420:Q20554="",,),0)-1),"")</f>
        <v>10</v>
      </c>
      <c r="Q8420">
        <f t="shared" si="190"/>
        <v>8</v>
      </c>
      <c r="R8420">
        <f>IF(P8420="","",0)</f>
        <v>0</v>
      </c>
    </row>
    <row r="8421" spans="1:18" x14ac:dyDescent="0.3">
      <c r="A8421" t="s">
        <v>1057</v>
      </c>
      <c r="B8421" s="1">
        <v>38726</v>
      </c>
      <c r="C8421" t="s">
        <v>82</v>
      </c>
      <c r="D8421" t="s">
        <v>1130</v>
      </c>
      <c r="E8421" t="s">
        <v>1131</v>
      </c>
      <c r="G8421" s="6" t="s">
        <v>88</v>
      </c>
      <c r="H8421" t="s">
        <v>95</v>
      </c>
      <c r="I8421" t="s">
        <v>21</v>
      </c>
      <c r="J8421" t="s">
        <v>73</v>
      </c>
      <c r="K8421">
        <v>161</v>
      </c>
      <c r="L8421">
        <v>21.7</v>
      </c>
      <c r="M8421" t="s">
        <v>211</v>
      </c>
      <c r="N8421">
        <v>21.7</v>
      </c>
      <c r="P8421" cm="1">
        <f t="array" ref="P8421">IF(Q8421&gt;0,INDEX(Q8421:Q20555,MATCH(TRUE,INDEX(Q8421:Q20555="",,),0)-1),"")</f>
        <v>10</v>
      </c>
      <c r="Q8421">
        <f t="shared" si="190"/>
        <v>8</v>
      </c>
      <c r="R8421">
        <f>IF(P8421="","",0)</f>
        <v>0</v>
      </c>
    </row>
    <row r="8422" spans="1:18" x14ac:dyDescent="0.3">
      <c r="A8422" t="s">
        <v>1057</v>
      </c>
      <c r="B8422" s="1">
        <v>38726</v>
      </c>
      <c r="C8422" t="s">
        <v>82</v>
      </c>
      <c r="D8422" t="s">
        <v>1130</v>
      </c>
      <c r="E8422" t="s">
        <v>1131</v>
      </c>
      <c r="G8422" t="s">
        <v>19</v>
      </c>
      <c r="H8422" t="s">
        <v>92</v>
      </c>
      <c r="I8422" t="s">
        <v>45</v>
      </c>
      <c r="J8422" t="s">
        <v>93</v>
      </c>
      <c r="K8422">
        <v>111.3</v>
      </c>
      <c r="L8422">
        <v>359</v>
      </c>
      <c r="M8422" t="s">
        <v>201</v>
      </c>
      <c r="N8422">
        <v>359</v>
      </c>
      <c r="P8422" cm="1">
        <f t="array" ref="P8422">IF(Q8422&gt;0,INDEX(Q8422:Q20556,MATCH(TRUE,INDEX(Q8422:Q20556="",,),0)-1),"")</f>
        <v>10</v>
      </c>
      <c r="Q8422">
        <f t="shared" si="190"/>
        <v>9</v>
      </c>
      <c r="R8422">
        <f>IF(P8422="","",0)</f>
        <v>0</v>
      </c>
    </row>
    <row r="8423" spans="1:18" x14ac:dyDescent="0.3">
      <c r="A8423" t="s">
        <v>1057</v>
      </c>
      <c r="B8423" s="1">
        <v>38726</v>
      </c>
      <c r="C8423" t="s">
        <v>82</v>
      </c>
      <c r="D8423" t="s">
        <v>1130</v>
      </c>
      <c r="E8423" t="s">
        <v>1131</v>
      </c>
      <c r="G8423" t="s">
        <v>19</v>
      </c>
      <c r="H8423" t="s">
        <v>36</v>
      </c>
      <c r="I8423" t="s">
        <v>21</v>
      </c>
      <c r="J8423" t="s">
        <v>73</v>
      </c>
      <c r="K8423">
        <v>1275</v>
      </c>
      <c r="L8423">
        <v>20.7</v>
      </c>
      <c r="M8423" t="s">
        <v>201</v>
      </c>
      <c r="N8423">
        <v>20.7</v>
      </c>
      <c r="P8423" cm="1">
        <f t="array" ref="P8423">IF(Q8423&gt;0,INDEX(Q8423:Q20557,MATCH(TRUE,INDEX(Q8423:Q20557="",,),0)-1),"")</f>
        <v>10</v>
      </c>
      <c r="Q8423">
        <f t="shared" si="190"/>
        <v>9</v>
      </c>
      <c r="R8423">
        <f>IF(P8423="","",0)</f>
        <v>0</v>
      </c>
    </row>
    <row r="8424" spans="1:18" x14ac:dyDescent="0.3">
      <c r="A8424" t="s">
        <v>1057</v>
      </c>
      <c r="B8424" s="1">
        <v>38726</v>
      </c>
      <c r="C8424" t="s">
        <v>82</v>
      </c>
      <c r="D8424" t="s">
        <v>1130</v>
      </c>
      <c r="E8424" t="s">
        <v>1131</v>
      </c>
      <c r="G8424" t="s">
        <v>19</v>
      </c>
      <c r="H8424" t="s">
        <v>20</v>
      </c>
      <c r="I8424" t="s">
        <v>21</v>
      </c>
      <c r="J8424" t="s">
        <v>73</v>
      </c>
      <c r="K8424">
        <v>828</v>
      </c>
      <c r="L8424">
        <v>19.7</v>
      </c>
      <c r="M8424" t="s">
        <v>201</v>
      </c>
      <c r="N8424">
        <v>31.48</v>
      </c>
      <c r="P8424" cm="1">
        <f t="array" ref="P8424">IF(Q8424&gt;0,INDEX(Q8424:Q20558,MATCH(TRUE,INDEX(Q8424:Q20558="",,),0)-1),"")</f>
        <v>10</v>
      </c>
      <c r="Q8424">
        <f t="shared" si="190"/>
        <v>9</v>
      </c>
      <c r="R8424">
        <f>IF(P8424="","",0)</f>
        <v>0</v>
      </c>
    </row>
    <row r="8425" spans="1:18" x14ac:dyDescent="0.3">
      <c r="A8425" t="s">
        <v>1057</v>
      </c>
      <c r="B8425" s="1">
        <v>38726</v>
      </c>
      <c r="C8425" t="s">
        <v>82</v>
      </c>
      <c r="D8425" t="s">
        <v>1130</v>
      </c>
      <c r="E8425" t="s">
        <v>1131</v>
      </c>
      <c r="G8425" s="6" t="s">
        <v>88</v>
      </c>
      <c r="H8425" t="s">
        <v>85</v>
      </c>
      <c r="I8425" t="s">
        <v>45</v>
      </c>
      <c r="J8425" t="s">
        <v>93</v>
      </c>
      <c r="K8425">
        <v>4.5999999999999996</v>
      </c>
      <c r="L8425">
        <v>86</v>
      </c>
      <c r="M8425" t="s">
        <v>201</v>
      </c>
      <c r="N8425">
        <v>86</v>
      </c>
      <c r="P8425" cm="1">
        <f t="array" ref="P8425">IF(Q8425&gt;0,INDEX(Q8425:Q20559,MATCH(TRUE,INDEX(Q8425:Q20559="",,),0)-1),"")</f>
        <v>10</v>
      </c>
      <c r="Q8425">
        <f t="shared" si="190"/>
        <v>9</v>
      </c>
      <c r="R8425">
        <f>IF(P8425="","",0)</f>
        <v>0</v>
      </c>
    </row>
    <row r="8426" spans="1:18" x14ac:dyDescent="0.3">
      <c r="A8426" t="s">
        <v>1057</v>
      </c>
      <c r="B8426" s="1">
        <v>38726</v>
      </c>
      <c r="C8426" t="s">
        <v>82</v>
      </c>
      <c r="D8426" t="s">
        <v>1130</v>
      </c>
      <c r="E8426" t="s">
        <v>1131</v>
      </c>
      <c r="G8426" s="6" t="s">
        <v>88</v>
      </c>
      <c r="H8426" t="s">
        <v>199</v>
      </c>
      <c r="I8426" t="s">
        <v>45</v>
      </c>
      <c r="J8426" t="s">
        <v>93</v>
      </c>
      <c r="K8426">
        <v>9.9</v>
      </c>
      <c r="L8426">
        <v>40</v>
      </c>
      <c r="M8426" t="s">
        <v>201</v>
      </c>
      <c r="N8426">
        <v>40</v>
      </c>
      <c r="P8426" cm="1">
        <f t="array" ref="P8426">IF(Q8426&gt;0,INDEX(Q8426:Q20560,MATCH(TRUE,INDEX(Q8426:Q20560="",,),0)-1),"")</f>
        <v>10</v>
      </c>
      <c r="Q8426">
        <f t="shared" si="190"/>
        <v>9</v>
      </c>
      <c r="R8426">
        <f>IF(P8426="","",0)</f>
        <v>0</v>
      </c>
    </row>
    <row r="8427" spans="1:18" x14ac:dyDescent="0.3">
      <c r="A8427" t="s">
        <v>1057</v>
      </c>
      <c r="B8427" s="1">
        <v>38726</v>
      </c>
      <c r="C8427" t="s">
        <v>82</v>
      </c>
      <c r="D8427" t="s">
        <v>1130</v>
      </c>
      <c r="E8427" t="s">
        <v>1131</v>
      </c>
      <c r="G8427" s="6" t="s">
        <v>88</v>
      </c>
      <c r="H8427" t="s">
        <v>36</v>
      </c>
      <c r="I8427" t="s">
        <v>45</v>
      </c>
      <c r="J8427" t="s">
        <v>93</v>
      </c>
      <c r="K8427">
        <v>84.5</v>
      </c>
      <c r="L8427">
        <v>81</v>
      </c>
      <c r="M8427" t="s">
        <v>201</v>
      </c>
      <c r="N8427">
        <v>81</v>
      </c>
      <c r="P8427" cm="1">
        <f t="array" ref="P8427">IF(Q8427&gt;0,INDEX(Q8427:Q20561,MATCH(TRUE,INDEX(Q8427:Q20561="",,),0)-1),"")</f>
        <v>10</v>
      </c>
      <c r="Q8427">
        <f t="shared" si="190"/>
        <v>9</v>
      </c>
      <c r="R8427">
        <f>IF(P8427="","",0)</f>
        <v>0</v>
      </c>
    </row>
    <row r="8428" spans="1:18" x14ac:dyDescent="0.3">
      <c r="A8428" t="s">
        <v>1057</v>
      </c>
      <c r="B8428" s="1">
        <v>38726</v>
      </c>
      <c r="C8428" t="s">
        <v>82</v>
      </c>
      <c r="D8428" t="s">
        <v>1130</v>
      </c>
      <c r="E8428" t="s">
        <v>1131</v>
      </c>
      <c r="G8428" s="6" t="s">
        <v>88</v>
      </c>
      <c r="H8428" t="s">
        <v>20</v>
      </c>
      <c r="I8428" t="s">
        <v>45</v>
      </c>
      <c r="J8428" t="s">
        <v>93</v>
      </c>
      <c r="K8428">
        <v>17.5</v>
      </c>
      <c r="L8428">
        <v>125</v>
      </c>
      <c r="M8428" t="s">
        <v>201</v>
      </c>
      <c r="N8428">
        <v>125</v>
      </c>
      <c r="P8428" cm="1">
        <f t="array" ref="P8428">IF(Q8428&gt;0,INDEX(Q8428:Q20562,MATCH(TRUE,INDEX(Q8428:Q20562="",,),0)-1),"")</f>
        <v>10</v>
      </c>
      <c r="Q8428">
        <f t="shared" si="190"/>
        <v>9</v>
      </c>
      <c r="R8428">
        <f>IF(P8428="","",0)</f>
        <v>0</v>
      </c>
    </row>
    <row r="8429" spans="1:18" x14ac:dyDescent="0.3">
      <c r="A8429" t="s">
        <v>1057</v>
      </c>
      <c r="B8429" s="1">
        <v>38726</v>
      </c>
      <c r="C8429" t="s">
        <v>82</v>
      </c>
      <c r="D8429" t="s">
        <v>1130</v>
      </c>
      <c r="E8429" t="s">
        <v>1131</v>
      </c>
      <c r="G8429" s="6" t="s">
        <v>88</v>
      </c>
      <c r="H8429" t="s">
        <v>85</v>
      </c>
      <c r="I8429" t="s">
        <v>21</v>
      </c>
      <c r="J8429" t="s">
        <v>73</v>
      </c>
      <c r="K8429">
        <v>300</v>
      </c>
      <c r="L8429">
        <v>13.9</v>
      </c>
      <c r="M8429" t="s">
        <v>201</v>
      </c>
      <c r="N8429">
        <v>13.9</v>
      </c>
      <c r="P8429" cm="1">
        <f t="array" ref="P8429">IF(Q8429&gt;0,INDEX(Q8429:Q20563,MATCH(TRUE,INDEX(Q8429:Q20563="",,),0)-1),"")</f>
        <v>10</v>
      </c>
      <c r="Q8429">
        <f t="shared" si="190"/>
        <v>9</v>
      </c>
      <c r="R8429">
        <f>IF(P8429="","",0)</f>
        <v>0</v>
      </c>
    </row>
    <row r="8430" spans="1:18" x14ac:dyDescent="0.3">
      <c r="A8430" t="s">
        <v>1057</v>
      </c>
      <c r="B8430" s="1">
        <v>38726</v>
      </c>
      <c r="C8430" t="s">
        <v>82</v>
      </c>
      <c r="D8430" t="s">
        <v>1130</v>
      </c>
      <c r="E8430" t="s">
        <v>1131</v>
      </c>
      <c r="G8430" s="6" t="s">
        <v>88</v>
      </c>
      <c r="H8430" t="s">
        <v>67</v>
      </c>
      <c r="I8430" t="s">
        <v>21</v>
      </c>
      <c r="J8430" t="s">
        <v>73</v>
      </c>
      <c r="K8430">
        <v>30</v>
      </c>
      <c r="L8430">
        <v>14.2</v>
      </c>
      <c r="M8430" t="s">
        <v>201</v>
      </c>
      <c r="N8430">
        <v>14.2</v>
      </c>
      <c r="P8430" cm="1">
        <f t="array" ref="P8430">IF(Q8430&gt;0,INDEX(Q8430:Q20564,MATCH(TRUE,INDEX(Q8430:Q20564="",,),0)-1),"")</f>
        <v>10</v>
      </c>
      <c r="Q8430">
        <f t="shared" si="190"/>
        <v>9</v>
      </c>
      <c r="R8430">
        <f>IF(P8430="","",0)</f>
        <v>0</v>
      </c>
    </row>
    <row r="8431" spans="1:18" x14ac:dyDescent="0.3">
      <c r="A8431" t="s">
        <v>1057</v>
      </c>
      <c r="B8431" s="1">
        <v>38726</v>
      </c>
      <c r="C8431" t="s">
        <v>82</v>
      </c>
      <c r="D8431" t="s">
        <v>1130</v>
      </c>
      <c r="E8431" t="s">
        <v>1131</v>
      </c>
      <c r="G8431" s="6" t="s">
        <v>88</v>
      </c>
      <c r="H8431" t="s">
        <v>95</v>
      </c>
      <c r="I8431" t="s">
        <v>21</v>
      </c>
      <c r="J8431" t="s">
        <v>73</v>
      </c>
      <c r="K8431">
        <v>161</v>
      </c>
      <c r="L8431">
        <v>21.7</v>
      </c>
      <c r="M8431" t="s">
        <v>201</v>
      </c>
      <c r="N8431">
        <v>21.7</v>
      </c>
      <c r="P8431" cm="1">
        <f t="array" ref="P8431">IF(Q8431&gt;0,INDEX(Q8431:Q20565,MATCH(TRUE,INDEX(Q8431:Q20565="",,),0)-1),"")</f>
        <v>10</v>
      </c>
      <c r="Q8431">
        <f t="shared" si="190"/>
        <v>9</v>
      </c>
      <c r="R8431">
        <f>IF(P8431="","",0)</f>
        <v>0</v>
      </c>
    </row>
    <row r="8432" spans="1:18" x14ac:dyDescent="0.3">
      <c r="A8432" t="s">
        <v>1057</v>
      </c>
      <c r="B8432" s="1">
        <v>38726</v>
      </c>
      <c r="C8432" t="s">
        <v>82</v>
      </c>
      <c r="D8432" t="s">
        <v>1130</v>
      </c>
      <c r="E8432" t="s">
        <v>1131</v>
      </c>
      <c r="G8432" t="s">
        <v>19</v>
      </c>
      <c r="H8432" t="s">
        <v>92</v>
      </c>
      <c r="I8432" t="s">
        <v>45</v>
      </c>
      <c r="J8432" t="s">
        <v>93</v>
      </c>
      <c r="K8432">
        <v>111.3</v>
      </c>
      <c r="L8432">
        <v>359</v>
      </c>
      <c r="M8432" t="s">
        <v>982</v>
      </c>
      <c r="N8432">
        <v>371.1</v>
      </c>
      <c r="P8432" cm="1">
        <f t="array" ref="P8432">IF(Q8432&gt;0,INDEX(Q8432:Q20566,MATCH(TRUE,INDEX(Q8432:Q20566="",,),0)-1),"")</f>
        <v>10</v>
      </c>
      <c r="Q8432">
        <f t="shared" si="190"/>
        <v>10</v>
      </c>
      <c r="R8432">
        <f>IF(P8432="","",0)</f>
        <v>0</v>
      </c>
    </row>
    <row r="8433" spans="1:18" x14ac:dyDescent="0.3">
      <c r="A8433" t="s">
        <v>1057</v>
      </c>
      <c r="B8433" s="1">
        <v>38726</v>
      </c>
      <c r="C8433" t="s">
        <v>82</v>
      </c>
      <c r="D8433" t="s">
        <v>1130</v>
      </c>
      <c r="E8433" t="s">
        <v>1131</v>
      </c>
      <c r="G8433" t="s">
        <v>19</v>
      </c>
      <c r="H8433" t="s">
        <v>36</v>
      </c>
      <c r="I8433" t="s">
        <v>21</v>
      </c>
      <c r="J8433" t="s">
        <v>73</v>
      </c>
      <c r="K8433">
        <v>1275</v>
      </c>
      <c r="L8433">
        <v>20.7</v>
      </c>
      <c r="M8433" t="s">
        <v>982</v>
      </c>
      <c r="N8433">
        <v>25.1</v>
      </c>
      <c r="P8433" cm="1">
        <f t="array" ref="P8433">IF(Q8433&gt;0,INDEX(Q8433:Q20567,MATCH(TRUE,INDEX(Q8433:Q20567="",,),0)-1),"")</f>
        <v>10</v>
      </c>
      <c r="Q8433">
        <f t="shared" si="190"/>
        <v>10</v>
      </c>
      <c r="R8433">
        <f>IF(P8433="","",0)</f>
        <v>0</v>
      </c>
    </row>
    <row r="8434" spans="1:18" x14ac:dyDescent="0.3">
      <c r="A8434" t="s">
        <v>1057</v>
      </c>
      <c r="B8434" s="1">
        <v>38726</v>
      </c>
      <c r="C8434" t="s">
        <v>82</v>
      </c>
      <c r="D8434" t="s">
        <v>1130</v>
      </c>
      <c r="E8434" t="s">
        <v>1131</v>
      </c>
      <c r="G8434" t="s">
        <v>19</v>
      </c>
      <c r="H8434" t="s">
        <v>20</v>
      </c>
      <c r="I8434" t="s">
        <v>21</v>
      </c>
      <c r="J8434" t="s">
        <v>73</v>
      </c>
      <c r="K8434">
        <v>828</v>
      </c>
      <c r="L8434">
        <v>19.7</v>
      </c>
      <c r="M8434" t="s">
        <v>982</v>
      </c>
      <c r="N8434">
        <v>19.7</v>
      </c>
      <c r="P8434" cm="1">
        <f t="array" ref="P8434">IF(Q8434&gt;0,INDEX(Q8434:Q20568,MATCH(TRUE,INDEX(Q8434:Q20568="",,),0)-1),"")</f>
        <v>10</v>
      </c>
      <c r="Q8434">
        <f t="shared" si="190"/>
        <v>10</v>
      </c>
      <c r="R8434">
        <f>IF(P8434="","",0)</f>
        <v>0</v>
      </c>
    </row>
    <row r="8435" spans="1:18" x14ac:dyDescent="0.3">
      <c r="A8435" t="s">
        <v>1057</v>
      </c>
      <c r="B8435" s="1">
        <v>38726</v>
      </c>
      <c r="C8435" t="s">
        <v>82</v>
      </c>
      <c r="D8435" t="s">
        <v>1130</v>
      </c>
      <c r="E8435" t="s">
        <v>1131</v>
      </c>
      <c r="G8435" s="6" t="s">
        <v>88</v>
      </c>
      <c r="H8435" t="s">
        <v>85</v>
      </c>
      <c r="I8435" t="s">
        <v>45</v>
      </c>
      <c r="J8435" t="s">
        <v>93</v>
      </c>
      <c r="K8435">
        <v>4.5999999999999996</v>
      </c>
      <c r="L8435">
        <v>86</v>
      </c>
      <c r="M8435" t="s">
        <v>982</v>
      </c>
      <c r="N8435">
        <v>86</v>
      </c>
      <c r="P8435" cm="1">
        <f t="array" ref="P8435">IF(Q8435&gt;0,INDEX(Q8435:Q20569,MATCH(TRUE,INDEX(Q8435:Q20569="",,),0)-1),"")</f>
        <v>10</v>
      </c>
      <c r="Q8435">
        <f t="shared" si="190"/>
        <v>10</v>
      </c>
      <c r="R8435">
        <f>IF(P8435="","",0)</f>
        <v>0</v>
      </c>
    </row>
    <row r="8436" spans="1:18" x14ac:dyDescent="0.3">
      <c r="A8436" t="s">
        <v>1057</v>
      </c>
      <c r="B8436" s="1">
        <v>38726</v>
      </c>
      <c r="C8436" t="s">
        <v>82</v>
      </c>
      <c r="D8436" t="s">
        <v>1130</v>
      </c>
      <c r="E8436" t="s">
        <v>1131</v>
      </c>
      <c r="G8436" s="6" t="s">
        <v>88</v>
      </c>
      <c r="H8436" t="s">
        <v>199</v>
      </c>
      <c r="I8436" t="s">
        <v>45</v>
      </c>
      <c r="J8436" t="s">
        <v>93</v>
      </c>
      <c r="K8436">
        <v>9.9</v>
      </c>
      <c r="L8436">
        <v>40</v>
      </c>
      <c r="M8436" t="s">
        <v>982</v>
      </c>
      <c r="N8436">
        <v>40</v>
      </c>
      <c r="P8436" cm="1">
        <f t="array" ref="P8436">IF(Q8436&gt;0,INDEX(Q8436:Q20570,MATCH(TRUE,INDEX(Q8436:Q20570="",,),0)-1),"")</f>
        <v>10</v>
      </c>
      <c r="Q8436">
        <f t="shared" si="190"/>
        <v>10</v>
      </c>
      <c r="R8436">
        <f>IF(P8436="","",0)</f>
        <v>0</v>
      </c>
    </row>
    <row r="8437" spans="1:18" x14ac:dyDescent="0.3">
      <c r="A8437" t="s">
        <v>1057</v>
      </c>
      <c r="B8437" s="1">
        <v>38726</v>
      </c>
      <c r="C8437" t="s">
        <v>82</v>
      </c>
      <c r="D8437" t="s">
        <v>1130</v>
      </c>
      <c r="E8437" t="s">
        <v>1131</v>
      </c>
      <c r="G8437" s="6" t="s">
        <v>88</v>
      </c>
      <c r="H8437" t="s">
        <v>36</v>
      </c>
      <c r="I8437" t="s">
        <v>45</v>
      </c>
      <c r="J8437" t="s">
        <v>93</v>
      </c>
      <c r="K8437">
        <v>84.5</v>
      </c>
      <c r="L8437">
        <v>81</v>
      </c>
      <c r="M8437" t="s">
        <v>982</v>
      </c>
      <c r="N8437">
        <v>81</v>
      </c>
      <c r="P8437" cm="1">
        <f t="array" ref="P8437">IF(Q8437&gt;0,INDEX(Q8437:Q20571,MATCH(TRUE,INDEX(Q8437:Q20571="",,),0)-1),"")</f>
        <v>10</v>
      </c>
      <c r="Q8437">
        <f t="shared" si="190"/>
        <v>10</v>
      </c>
      <c r="R8437">
        <f>IF(P8437="","",0)</f>
        <v>0</v>
      </c>
    </row>
    <row r="8438" spans="1:18" x14ac:dyDescent="0.3">
      <c r="A8438" t="s">
        <v>1057</v>
      </c>
      <c r="B8438" s="1">
        <v>38726</v>
      </c>
      <c r="C8438" t="s">
        <v>82</v>
      </c>
      <c r="D8438" t="s">
        <v>1130</v>
      </c>
      <c r="E8438" t="s">
        <v>1131</v>
      </c>
      <c r="G8438" s="6" t="s">
        <v>88</v>
      </c>
      <c r="H8438" t="s">
        <v>20</v>
      </c>
      <c r="I8438" t="s">
        <v>45</v>
      </c>
      <c r="J8438" t="s">
        <v>93</v>
      </c>
      <c r="K8438">
        <v>17.5</v>
      </c>
      <c r="L8438">
        <v>125</v>
      </c>
      <c r="M8438" t="s">
        <v>982</v>
      </c>
      <c r="N8438">
        <v>125</v>
      </c>
      <c r="P8438" cm="1">
        <f t="array" ref="P8438">IF(Q8438&gt;0,INDEX(Q8438:Q20572,MATCH(TRUE,INDEX(Q8438:Q20572="",,),0)-1),"")</f>
        <v>10</v>
      </c>
      <c r="Q8438">
        <f t="shared" si="190"/>
        <v>10</v>
      </c>
      <c r="R8438">
        <f>IF(P8438="","",0)</f>
        <v>0</v>
      </c>
    </row>
    <row r="8439" spans="1:18" x14ac:dyDescent="0.3">
      <c r="A8439" t="s">
        <v>1057</v>
      </c>
      <c r="B8439" s="1">
        <v>38726</v>
      </c>
      <c r="C8439" t="s">
        <v>82</v>
      </c>
      <c r="D8439" t="s">
        <v>1130</v>
      </c>
      <c r="E8439" t="s">
        <v>1131</v>
      </c>
      <c r="G8439" s="6" t="s">
        <v>88</v>
      </c>
      <c r="H8439" t="s">
        <v>85</v>
      </c>
      <c r="I8439" t="s">
        <v>21</v>
      </c>
      <c r="J8439" t="s">
        <v>73</v>
      </c>
      <c r="K8439">
        <v>300</v>
      </c>
      <c r="L8439">
        <v>13.9</v>
      </c>
      <c r="M8439" t="s">
        <v>982</v>
      </c>
      <c r="N8439">
        <v>13.9</v>
      </c>
      <c r="P8439" cm="1">
        <f t="array" ref="P8439">IF(Q8439&gt;0,INDEX(Q8439:Q20573,MATCH(TRUE,INDEX(Q8439:Q20573="",,),0)-1),"")</f>
        <v>10</v>
      </c>
      <c r="Q8439">
        <f t="shared" si="190"/>
        <v>10</v>
      </c>
      <c r="R8439">
        <f>IF(P8439="","",0)</f>
        <v>0</v>
      </c>
    </row>
    <row r="8440" spans="1:18" x14ac:dyDescent="0.3">
      <c r="A8440" t="s">
        <v>1057</v>
      </c>
      <c r="B8440" s="1">
        <v>38726</v>
      </c>
      <c r="C8440" t="s">
        <v>82</v>
      </c>
      <c r="D8440" t="s">
        <v>1130</v>
      </c>
      <c r="E8440" t="s">
        <v>1131</v>
      </c>
      <c r="G8440" s="6" t="s">
        <v>88</v>
      </c>
      <c r="H8440" t="s">
        <v>67</v>
      </c>
      <c r="I8440" t="s">
        <v>21</v>
      </c>
      <c r="J8440" t="s">
        <v>73</v>
      </c>
      <c r="K8440">
        <v>30</v>
      </c>
      <c r="L8440">
        <v>14.2</v>
      </c>
      <c r="M8440" t="s">
        <v>982</v>
      </c>
      <c r="N8440">
        <v>14.2</v>
      </c>
      <c r="P8440" cm="1">
        <f t="array" ref="P8440">IF(Q8440&gt;0,INDEX(Q8440:Q20574,MATCH(TRUE,INDEX(Q8440:Q20574="",,),0)-1),"")</f>
        <v>10</v>
      </c>
      <c r="Q8440">
        <f t="shared" si="190"/>
        <v>10</v>
      </c>
      <c r="R8440">
        <f>IF(P8440="","",0)</f>
        <v>0</v>
      </c>
    </row>
    <row r="8441" spans="1:18" x14ac:dyDescent="0.3">
      <c r="A8441" t="s">
        <v>1057</v>
      </c>
      <c r="B8441" s="1">
        <v>38726</v>
      </c>
      <c r="C8441" t="s">
        <v>82</v>
      </c>
      <c r="D8441" t="s">
        <v>1130</v>
      </c>
      <c r="E8441" t="s">
        <v>1131</v>
      </c>
      <c r="G8441" s="6" t="s">
        <v>88</v>
      </c>
      <c r="H8441" t="s">
        <v>95</v>
      </c>
      <c r="I8441" t="s">
        <v>21</v>
      </c>
      <c r="J8441" t="s">
        <v>73</v>
      </c>
      <c r="K8441">
        <v>161</v>
      </c>
      <c r="L8441">
        <v>21.7</v>
      </c>
      <c r="M8441" t="s">
        <v>982</v>
      </c>
      <c r="N8441">
        <v>21.7</v>
      </c>
      <c r="P8441" cm="1">
        <f t="array" ref="P8441">IF(Q8441&gt;0,INDEX(Q8441:Q20575,MATCH(TRUE,INDEX(Q8441:Q20575="",,),0)-1),"")</f>
        <v>10</v>
      </c>
      <c r="Q8441">
        <f t="shared" si="190"/>
        <v>10</v>
      </c>
      <c r="R8441">
        <f>IF(P8441="","",0)</f>
        <v>0</v>
      </c>
    </row>
    <row r="8442" spans="1:18" x14ac:dyDescent="0.3">
      <c r="P8442" t="str" cm="1">
        <f t="array" ref="P8442">IF(Q8442&gt;0,INDEX(Q8442:Q20576,MATCH(TRUE,INDEX(Q8442:Q20576="",,),0)-1),"")</f>
        <v/>
      </c>
      <c r="R8442" t="str">
        <f>IF(P8442="","",0)</f>
        <v/>
      </c>
    </row>
    <row r="8443" spans="1:18" x14ac:dyDescent="0.3">
      <c r="A8443" t="s">
        <v>1057</v>
      </c>
      <c r="B8443" s="1">
        <v>38726</v>
      </c>
      <c r="C8443" t="s">
        <v>82</v>
      </c>
      <c r="D8443" t="s">
        <v>1134</v>
      </c>
      <c r="E8443" t="s">
        <v>1135</v>
      </c>
      <c r="G8443" t="s">
        <v>19</v>
      </c>
      <c r="H8443" t="s">
        <v>41</v>
      </c>
      <c r="I8443" t="s">
        <v>21</v>
      </c>
      <c r="J8443" t="s">
        <v>73</v>
      </c>
      <c r="K8443">
        <v>66</v>
      </c>
      <c r="L8443">
        <v>58</v>
      </c>
      <c r="M8443" t="s">
        <v>211</v>
      </c>
      <c r="N8443">
        <v>58</v>
      </c>
      <c r="O8443" t="s">
        <v>24</v>
      </c>
      <c r="P8443" cm="1">
        <f t="array" ref="P8443">IF(Q8443&gt;0,INDEX(Q8443:Q20577,MATCH(TRUE,INDEX(Q8443:Q20577="",,),0)-1),"")</f>
        <v>3</v>
      </c>
      <c r="Q8443">
        <f>INT((ROW()-8443)/9)+1</f>
        <v>1</v>
      </c>
      <c r="R8443">
        <f>IF(P8443="","",0)</f>
        <v>0</v>
      </c>
    </row>
    <row r="8444" spans="1:18" x14ac:dyDescent="0.3">
      <c r="A8444" t="s">
        <v>1057</v>
      </c>
      <c r="B8444" s="1">
        <v>38726</v>
      </c>
      <c r="C8444" t="s">
        <v>82</v>
      </c>
      <c r="D8444" t="s">
        <v>1134</v>
      </c>
      <c r="E8444" t="s">
        <v>1135</v>
      </c>
      <c r="G8444" t="s">
        <v>19</v>
      </c>
      <c r="H8444" t="s">
        <v>87</v>
      </c>
      <c r="I8444" t="s">
        <v>21</v>
      </c>
      <c r="J8444" t="s">
        <v>73</v>
      </c>
      <c r="K8444">
        <v>44.6</v>
      </c>
      <c r="L8444">
        <v>21.5</v>
      </c>
      <c r="M8444" t="s">
        <v>211</v>
      </c>
      <c r="N8444">
        <v>28.21</v>
      </c>
      <c r="O8444" t="s">
        <v>24</v>
      </c>
      <c r="P8444" cm="1">
        <f t="array" ref="P8444">IF(Q8444&gt;0,INDEX(Q8444:Q20578,MATCH(TRUE,INDEX(Q8444:Q20578="",,),0)-1),"")</f>
        <v>3</v>
      </c>
      <c r="Q8444">
        <f t="shared" ref="Q8444:Q8469" si="191">INT((ROW()-8443)/9)+1</f>
        <v>1</v>
      </c>
      <c r="R8444">
        <f>IF(P8444="","",0)</f>
        <v>0</v>
      </c>
    </row>
    <row r="8445" spans="1:18" x14ac:dyDescent="0.3">
      <c r="A8445" t="s">
        <v>1057</v>
      </c>
      <c r="B8445" s="1">
        <v>38726</v>
      </c>
      <c r="C8445" t="s">
        <v>82</v>
      </c>
      <c r="D8445" t="s">
        <v>1134</v>
      </c>
      <c r="E8445" t="s">
        <v>1135</v>
      </c>
      <c r="G8445" s="6" t="s">
        <v>88</v>
      </c>
      <c r="H8445" t="s">
        <v>67</v>
      </c>
      <c r="I8445" t="s">
        <v>45</v>
      </c>
      <c r="J8445" t="s">
        <v>93</v>
      </c>
      <c r="K8445">
        <v>0.8</v>
      </c>
      <c r="L8445">
        <v>86.25</v>
      </c>
      <c r="M8445" t="s">
        <v>211</v>
      </c>
      <c r="N8445">
        <v>86.25</v>
      </c>
      <c r="O8445" t="s">
        <v>24</v>
      </c>
      <c r="P8445" cm="1">
        <f t="array" ref="P8445">IF(Q8445&gt;0,INDEX(Q8445:Q20579,MATCH(TRUE,INDEX(Q8445:Q20579="",,),0)-1),"")</f>
        <v>3</v>
      </c>
      <c r="Q8445">
        <f t="shared" si="191"/>
        <v>1</v>
      </c>
      <c r="R8445">
        <f>IF(P8445="","",0)</f>
        <v>0</v>
      </c>
    </row>
    <row r="8446" spans="1:18" x14ac:dyDescent="0.3">
      <c r="A8446" t="s">
        <v>1057</v>
      </c>
      <c r="B8446" s="1">
        <v>38726</v>
      </c>
      <c r="C8446" t="s">
        <v>82</v>
      </c>
      <c r="D8446" t="s">
        <v>1134</v>
      </c>
      <c r="E8446" t="s">
        <v>1135</v>
      </c>
      <c r="G8446" s="6" t="s">
        <v>88</v>
      </c>
      <c r="H8446" t="s">
        <v>41</v>
      </c>
      <c r="I8446" t="s">
        <v>45</v>
      </c>
      <c r="J8446" t="s">
        <v>93</v>
      </c>
      <c r="K8446">
        <v>1.5</v>
      </c>
      <c r="L8446">
        <v>152.6</v>
      </c>
      <c r="M8446" t="s">
        <v>211</v>
      </c>
      <c r="N8446">
        <v>152.6</v>
      </c>
      <c r="O8446" t="s">
        <v>24</v>
      </c>
      <c r="P8446" cm="1">
        <f t="array" ref="P8446">IF(Q8446&gt;0,INDEX(Q8446:Q20580,MATCH(TRUE,INDEX(Q8446:Q20580="",,),0)-1),"")</f>
        <v>3</v>
      </c>
      <c r="Q8446">
        <f t="shared" si="191"/>
        <v>1</v>
      </c>
      <c r="R8446">
        <f>IF(P8446="","",0)</f>
        <v>0</v>
      </c>
    </row>
    <row r="8447" spans="1:18" x14ac:dyDescent="0.3">
      <c r="A8447" t="s">
        <v>1057</v>
      </c>
      <c r="B8447" s="1">
        <v>38726</v>
      </c>
      <c r="C8447" t="s">
        <v>82</v>
      </c>
      <c r="D8447" t="s">
        <v>1134</v>
      </c>
      <c r="E8447" t="s">
        <v>1135</v>
      </c>
      <c r="G8447" s="6" t="s">
        <v>88</v>
      </c>
      <c r="H8447" t="s">
        <v>95</v>
      </c>
      <c r="I8447" t="s">
        <v>45</v>
      </c>
      <c r="J8447" t="s">
        <v>93</v>
      </c>
      <c r="K8447">
        <v>1.5</v>
      </c>
      <c r="L8447">
        <v>122</v>
      </c>
      <c r="M8447" t="s">
        <v>211</v>
      </c>
      <c r="N8447">
        <v>122</v>
      </c>
      <c r="O8447" t="s">
        <v>24</v>
      </c>
      <c r="P8447" cm="1">
        <f t="array" ref="P8447">IF(Q8447&gt;0,INDEX(Q8447:Q20581,MATCH(TRUE,INDEX(Q8447:Q20581="",,),0)-1),"")</f>
        <v>3</v>
      </c>
      <c r="Q8447">
        <f t="shared" si="191"/>
        <v>1</v>
      </c>
      <c r="R8447">
        <f>IF(P8447="","",0)</f>
        <v>0</v>
      </c>
    </row>
    <row r="8448" spans="1:18" x14ac:dyDescent="0.3">
      <c r="A8448" t="s">
        <v>1057</v>
      </c>
      <c r="B8448" s="1">
        <v>38726</v>
      </c>
      <c r="C8448" t="s">
        <v>82</v>
      </c>
      <c r="D8448" t="s">
        <v>1134</v>
      </c>
      <c r="E8448" t="s">
        <v>1135</v>
      </c>
      <c r="G8448" s="6" t="s">
        <v>88</v>
      </c>
      <c r="H8448" t="s">
        <v>87</v>
      </c>
      <c r="I8448" t="s">
        <v>45</v>
      </c>
      <c r="J8448" t="s">
        <v>93</v>
      </c>
      <c r="K8448">
        <v>2.6</v>
      </c>
      <c r="L8448">
        <v>59.4</v>
      </c>
      <c r="M8448" t="s">
        <v>211</v>
      </c>
      <c r="N8448">
        <v>59.4</v>
      </c>
      <c r="O8448" t="s">
        <v>24</v>
      </c>
      <c r="P8448" cm="1">
        <f t="array" ref="P8448">IF(Q8448&gt;0,INDEX(Q8448:Q20582,MATCH(TRUE,INDEX(Q8448:Q20582="",,),0)-1),"")</f>
        <v>3</v>
      </c>
      <c r="Q8448">
        <f t="shared" si="191"/>
        <v>1</v>
      </c>
      <c r="R8448">
        <f>IF(P8448="","",0)</f>
        <v>0</v>
      </c>
    </row>
    <row r="8449" spans="1:18" x14ac:dyDescent="0.3">
      <c r="A8449" t="s">
        <v>1057</v>
      </c>
      <c r="B8449" s="1">
        <v>38726</v>
      </c>
      <c r="C8449" t="s">
        <v>82</v>
      </c>
      <c r="D8449" t="s">
        <v>1134</v>
      </c>
      <c r="E8449" t="s">
        <v>1135</v>
      </c>
      <c r="G8449" s="6" t="s">
        <v>88</v>
      </c>
      <c r="H8449" t="s">
        <v>85</v>
      </c>
      <c r="I8449" t="s">
        <v>21</v>
      </c>
      <c r="J8449" t="s">
        <v>73</v>
      </c>
      <c r="K8449">
        <v>2.5</v>
      </c>
      <c r="L8449">
        <v>14.4</v>
      </c>
      <c r="M8449" t="s">
        <v>211</v>
      </c>
      <c r="N8449">
        <v>14.4</v>
      </c>
      <c r="O8449" t="s">
        <v>24</v>
      </c>
      <c r="P8449" cm="1">
        <f t="array" ref="P8449">IF(Q8449&gt;0,INDEX(Q8449:Q20583,MATCH(TRUE,INDEX(Q8449:Q20583="",,),0)-1),"")</f>
        <v>3</v>
      </c>
      <c r="Q8449">
        <f t="shared" si="191"/>
        <v>1</v>
      </c>
      <c r="R8449">
        <f>IF(P8449="","",0)</f>
        <v>0</v>
      </c>
    </row>
    <row r="8450" spans="1:18" x14ac:dyDescent="0.3">
      <c r="A8450" t="s">
        <v>1057</v>
      </c>
      <c r="B8450" s="1">
        <v>38726</v>
      </c>
      <c r="C8450" t="s">
        <v>82</v>
      </c>
      <c r="D8450" t="s">
        <v>1134</v>
      </c>
      <c r="E8450" t="s">
        <v>1135</v>
      </c>
      <c r="G8450" s="6" t="s">
        <v>88</v>
      </c>
      <c r="H8450" t="s">
        <v>67</v>
      </c>
      <c r="I8450" t="s">
        <v>21</v>
      </c>
      <c r="J8450" t="s">
        <v>73</v>
      </c>
      <c r="K8450">
        <v>2.9</v>
      </c>
      <c r="L8450">
        <v>15.1</v>
      </c>
      <c r="M8450" t="s">
        <v>211</v>
      </c>
      <c r="N8450">
        <v>15.1</v>
      </c>
      <c r="O8450" t="s">
        <v>24</v>
      </c>
      <c r="P8450" cm="1">
        <f t="array" ref="P8450">IF(Q8450&gt;0,INDEX(Q8450:Q20584,MATCH(TRUE,INDEX(Q8450:Q20584="",,),0)-1),"")</f>
        <v>3</v>
      </c>
      <c r="Q8450">
        <f t="shared" si="191"/>
        <v>1</v>
      </c>
      <c r="R8450">
        <f>IF(P8450="","",0)</f>
        <v>0</v>
      </c>
    </row>
    <row r="8451" spans="1:18" x14ac:dyDescent="0.3">
      <c r="A8451" t="s">
        <v>1057</v>
      </c>
      <c r="B8451" s="1">
        <v>38726</v>
      </c>
      <c r="C8451" t="s">
        <v>82</v>
      </c>
      <c r="D8451" t="s">
        <v>1134</v>
      </c>
      <c r="E8451" t="s">
        <v>1135</v>
      </c>
      <c r="G8451" s="6" t="s">
        <v>88</v>
      </c>
      <c r="H8451" t="s">
        <v>95</v>
      </c>
      <c r="I8451" t="s">
        <v>21</v>
      </c>
      <c r="J8451" t="s">
        <v>73</v>
      </c>
      <c r="K8451">
        <v>22.5</v>
      </c>
      <c r="L8451">
        <v>24.85</v>
      </c>
      <c r="M8451" t="s">
        <v>211</v>
      </c>
      <c r="N8451">
        <v>24.85</v>
      </c>
      <c r="O8451" t="s">
        <v>24</v>
      </c>
      <c r="P8451" cm="1">
        <f t="array" ref="P8451">IF(Q8451&gt;0,INDEX(Q8451:Q20585,MATCH(TRUE,INDEX(Q8451:Q20585="",,),0)-1),"")</f>
        <v>3</v>
      </c>
      <c r="Q8451">
        <f t="shared" si="191"/>
        <v>1</v>
      </c>
      <c r="R8451">
        <f>IF(P8451="","",0)</f>
        <v>0</v>
      </c>
    </row>
    <row r="8452" spans="1:18" x14ac:dyDescent="0.3">
      <c r="A8452" t="s">
        <v>1057</v>
      </c>
      <c r="B8452" s="1">
        <v>38726</v>
      </c>
      <c r="C8452" t="s">
        <v>82</v>
      </c>
      <c r="D8452" t="s">
        <v>1134</v>
      </c>
      <c r="E8452" t="s">
        <v>1135</v>
      </c>
      <c r="G8452" t="s">
        <v>19</v>
      </c>
      <c r="H8452" t="s">
        <v>41</v>
      </c>
      <c r="I8452" t="s">
        <v>21</v>
      </c>
      <c r="J8452" t="s">
        <v>73</v>
      </c>
      <c r="K8452">
        <v>66</v>
      </c>
      <c r="L8452">
        <v>58</v>
      </c>
      <c r="M8452" t="s">
        <v>208</v>
      </c>
      <c r="N8452">
        <v>61</v>
      </c>
      <c r="P8452" cm="1">
        <f t="array" ref="P8452">IF(Q8452&gt;0,INDEX(Q8452:Q20586,MATCH(TRUE,INDEX(Q8452:Q20586="",,),0)-1),"")</f>
        <v>3</v>
      </c>
      <c r="Q8452">
        <f t="shared" si="191"/>
        <v>2</v>
      </c>
      <c r="R8452">
        <f>IF(P8452="","",0)</f>
        <v>0</v>
      </c>
    </row>
    <row r="8453" spans="1:18" x14ac:dyDescent="0.3">
      <c r="A8453" t="s">
        <v>1057</v>
      </c>
      <c r="B8453" s="1">
        <v>38726</v>
      </c>
      <c r="C8453" t="s">
        <v>82</v>
      </c>
      <c r="D8453" t="s">
        <v>1134</v>
      </c>
      <c r="E8453" t="s">
        <v>1135</v>
      </c>
      <c r="G8453" t="s">
        <v>19</v>
      </c>
      <c r="H8453" t="s">
        <v>87</v>
      </c>
      <c r="I8453" t="s">
        <v>21</v>
      </c>
      <c r="J8453" t="s">
        <v>73</v>
      </c>
      <c r="K8453">
        <v>44.6</v>
      </c>
      <c r="L8453">
        <v>21.5</v>
      </c>
      <c r="M8453" t="s">
        <v>208</v>
      </c>
      <c r="N8453">
        <v>23</v>
      </c>
      <c r="P8453" cm="1">
        <f t="array" ref="P8453">IF(Q8453&gt;0,INDEX(Q8453:Q20587,MATCH(TRUE,INDEX(Q8453:Q20587="",,),0)-1),"")</f>
        <v>3</v>
      </c>
      <c r="Q8453">
        <f t="shared" si="191"/>
        <v>2</v>
      </c>
      <c r="R8453">
        <f>IF(P8453="","",0)</f>
        <v>0</v>
      </c>
    </row>
    <row r="8454" spans="1:18" x14ac:dyDescent="0.3">
      <c r="A8454" t="s">
        <v>1057</v>
      </c>
      <c r="B8454" s="1">
        <v>38726</v>
      </c>
      <c r="C8454" t="s">
        <v>82</v>
      </c>
      <c r="D8454" t="s">
        <v>1134</v>
      </c>
      <c r="E8454" t="s">
        <v>1135</v>
      </c>
      <c r="G8454" s="6" t="s">
        <v>88</v>
      </c>
      <c r="H8454" t="s">
        <v>67</v>
      </c>
      <c r="I8454" t="s">
        <v>45</v>
      </c>
      <c r="J8454" t="s">
        <v>93</v>
      </c>
      <c r="K8454">
        <v>0.8</v>
      </c>
      <c r="L8454">
        <v>86.25</v>
      </c>
      <c r="M8454" t="s">
        <v>208</v>
      </c>
      <c r="N8454">
        <v>86.25</v>
      </c>
      <c r="P8454" cm="1">
        <f t="array" ref="P8454">IF(Q8454&gt;0,INDEX(Q8454:Q20588,MATCH(TRUE,INDEX(Q8454:Q20588="",,),0)-1),"")</f>
        <v>3</v>
      </c>
      <c r="Q8454">
        <f t="shared" si="191"/>
        <v>2</v>
      </c>
      <c r="R8454">
        <f>IF(P8454="","",0)</f>
        <v>0</v>
      </c>
    </row>
    <row r="8455" spans="1:18" x14ac:dyDescent="0.3">
      <c r="A8455" t="s">
        <v>1057</v>
      </c>
      <c r="B8455" s="1">
        <v>38726</v>
      </c>
      <c r="C8455" t="s">
        <v>82</v>
      </c>
      <c r="D8455" t="s">
        <v>1134</v>
      </c>
      <c r="E8455" t="s">
        <v>1135</v>
      </c>
      <c r="G8455" s="6" t="s">
        <v>88</v>
      </c>
      <c r="H8455" t="s">
        <v>41</v>
      </c>
      <c r="I8455" t="s">
        <v>45</v>
      </c>
      <c r="J8455" t="s">
        <v>93</v>
      </c>
      <c r="K8455">
        <v>1.5</v>
      </c>
      <c r="L8455">
        <v>152.6</v>
      </c>
      <c r="M8455" t="s">
        <v>208</v>
      </c>
      <c r="N8455">
        <v>152.6</v>
      </c>
      <c r="P8455" cm="1">
        <f t="array" ref="P8455">IF(Q8455&gt;0,INDEX(Q8455:Q20589,MATCH(TRUE,INDEX(Q8455:Q20589="",,),0)-1),"")</f>
        <v>3</v>
      </c>
      <c r="Q8455">
        <f t="shared" si="191"/>
        <v>2</v>
      </c>
      <c r="R8455">
        <f>IF(P8455="","",0)</f>
        <v>0</v>
      </c>
    </row>
    <row r="8456" spans="1:18" x14ac:dyDescent="0.3">
      <c r="A8456" t="s">
        <v>1057</v>
      </c>
      <c r="B8456" s="1">
        <v>38726</v>
      </c>
      <c r="C8456" t="s">
        <v>82</v>
      </c>
      <c r="D8456" t="s">
        <v>1134</v>
      </c>
      <c r="E8456" t="s">
        <v>1135</v>
      </c>
      <c r="G8456" s="6" t="s">
        <v>88</v>
      </c>
      <c r="H8456" t="s">
        <v>95</v>
      </c>
      <c r="I8456" t="s">
        <v>45</v>
      </c>
      <c r="J8456" t="s">
        <v>93</v>
      </c>
      <c r="K8456">
        <v>1.5</v>
      </c>
      <c r="L8456">
        <v>122</v>
      </c>
      <c r="M8456" t="s">
        <v>208</v>
      </c>
      <c r="N8456">
        <v>122</v>
      </c>
      <c r="P8456" cm="1">
        <f t="array" ref="P8456">IF(Q8456&gt;0,INDEX(Q8456:Q20590,MATCH(TRUE,INDEX(Q8456:Q20590="",,),0)-1),"")</f>
        <v>3</v>
      </c>
      <c r="Q8456">
        <f t="shared" si="191"/>
        <v>2</v>
      </c>
      <c r="R8456">
        <f>IF(P8456="","",0)</f>
        <v>0</v>
      </c>
    </row>
    <row r="8457" spans="1:18" x14ac:dyDescent="0.3">
      <c r="A8457" t="s">
        <v>1057</v>
      </c>
      <c r="B8457" s="1">
        <v>38726</v>
      </c>
      <c r="C8457" t="s">
        <v>82</v>
      </c>
      <c r="D8457" t="s">
        <v>1134</v>
      </c>
      <c r="E8457" t="s">
        <v>1135</v>
      </c>
      <c r="G8457" s="6" t="s">
        <v>88</v>
      </c>
      <c r="H8457" t="s">
        <v>87</v>
      </c>
      <c r="I8457" t="s">
        <v>45</v>
      </c>
      <c r="J8457" t="s">
        <v>93</v>
      </c>
      <c r="K8457">
        <v>2.6</v>
      </c>
      <c r="L8457">
        <v>59.4</v>
      </c>
      <c r="M8457" t="s">
        <v>208</v>
      </c>
      <c r="N8457">
        <v>59.4</v>
      </c>
      <c r="P8457" cm="1">
        <f t="array" ref="P8457">IF(Q8457&gt;0,INDEX(Q8457:Q20591,MATCH(TRUE,INDEX(Q8457:Q20591="",,),0)-1),"")</f>
        <v>3</v>
      </c>
      <c r="Q8457">
        <f t="shared" si="191"/>
        <v>2</v>
      </c>
      <c r="R8457">
        <f>IF(P8457="","",0)</f>
        <v>0</v>
      </c>
    </row>
    <row r="8458" spans="1:18" x14ac:dyDescent="0.3">
      <c r="A8458" t="s">
        <v>1057</v>
      </c>
      <c r="B8458" s="1">
        <v>38726</v>
      </c>
      <c r="C8458" t="s">
        <v>82</v>
      </c>
      <c r="D8458" t="s">
        <v>1134</v>
      </c>
      <c r="E8458" t="s">
        <v>1135</v>
      </c>
      <c r="G8458" s="6" t="s">
        <v>88</v>
      </c>
      <c r="H8458" t="s">
        <v>85</v>
      </c>
      <c r="I8458" t="s">
        <v>21</v>
      </c>
      <c r="J8458" t="s">
        <v>73</v>
      </c>
      <c r="K8458">
        <v>2.5</v>
      </c>
      <c r="L8458">
        <v>14.4</v>
      </c>
      <c r="M8458" t="s">
        <v>208</v>
      </c>
      <c r="N8458">
        <v>14.4</v>
      </c>
      <c r="P8458" cm="1">
        <f t="array" ref="P8458">IF(Q8458&gt;0,INDEX(Q8458:Q20592,MATCH(TRUE,INDEX(Q8458:Q20592="",,),0)-1),"")</f>
        <v>3</v>
      </c>
      <c r="Q8458">
        <f t="shared" si="191"/>
        <v>2</v>
      </c>
      <c r="R8458">
        <f>IF(P8458="","",0)</f>
        <v>0</v>
      </c>
    </row>
    <row r="8459" spans="1:18" x14ac:dyDescent="0.3">
      <c r="A8459" t="s">
        <v>1057</v>
      </c>
      <c r="B8459" s="1">
        <v>38726</v>
      </c>
      <c r="C8459" t="s">
        <v>82</v>
      </c>
      <c r="D8459" t="s">
        <v>1134</v>
      </c>
      <c r="E8459" t="s">
        <v>1135</v>
      </c>
      <c r="G8459" s="6" t="s">
        <v>88</v>
      </c>
      <c r="H8459" t="s">
        <v>67</v>
      </c>
      <c r="I8459" t="s">
        <v>21</v>
      </c>
      <c r="J8459" t="s">
        <v>73</v>
      </c>
      <c r="K8459">
        <v>2.9</v>
      </c>
      <c r="L8459">
        <v>15.1</v>
      </c>
      <c r="M8459" t="s">
        <v>208</v>
      </c>
      <c r="N8459">
        <v>15.1</v>
      </c>
      <c r="P8459" cm="1">
        <f t="array" ref="P8459">IF(Q8459&gt;0,INDEX(Q8459:Q20593,MATCH(TRUE,INDEX(Q8459:Q20593="",,),0)-1),"")</f>
        <v>3</v>
      </c>
      <c r="Q8459">
        <f t="shared" si="191"/>
        <v>2</v>
      </c>
      <c r="R8459">
        <f>IF(P8459="","",0)</f>
        <v>0</v>
      </c>
    </row>
    <row r="8460" spans="1:18" x14ac:dyDescent="0.3">
      <c r="A8460" t="s">
        <v>1057</v>
      </c>
      <c r="B8460" s="1">
        <v>38726</v>
      </c>
      <c r="C8460" t="s">
        <v>82</v>
      </c>
      <c r="D8460" t="s">
        <v>1134</v>
      </c>
      <c r="E8460" t="s">
        <v>1135</v>
      </c>
      <c r="G8460" s="6" t="s">
        <v>88</v>
      </c>
      <c r="H8460" t="s">
        <v>95</v>
      </c>
      <c r="I8460" t="s">
        <v>21</v>
      </c>
      <c r="J8460" t="s">
        <v>73</v>
      </c>
      <c r="K8460">
        <v>22.5</v>
      </c>
      <c r="L8460">
        <v>24.85</v>
      </c>
      <c r="M8460" t="s">
        <v>208</v>
      </c>
      <c r="N8460">
        <v>24.85</v>
      </c>
      <c r="P8460" cm="1">
        <f t="array" ref="P8460">IF(Q8460&gt;0,INDEX(Q8460:Q20594,MATCH(TRUE,INDEX(Q8460:Q20594="",,),0)-1),"")</f>
        <v>3</v>
      </c>
      <c r="Q8460">
        <f t="shared" si="191"/>
        <v>2</v>
      </c>
      <c r="R8460">
        <f>IF(P8460="","",0)</f>
        <v>0</v>
      </c>
    </row>
    <row r="8461" spans="1:18" x14ac:dyDescent="0.3">
      <c r="A8461" t="s">
        <v>1057</v>
      </c>
      <c r="B8461" s="1">
        <v>38726</v>
      </c>
      <c r="C8461" t="s">
        <v>82</v>
      </c>
      <c r="D8461" t="s">
        <v>1134</v>
      </c>
      <c r="E8461" t="s">
        <v>1135</v>
      </c>
      <c r="G8461" t="s">
        <v>19</v>
      </c>
      <c r="H8461" t="s">
        <v>41</v>
      </c>
      <c r="I8461" t="s">
        <v>21</v>
      </c>
      <c r="J8461" t="s">
        <v>73</v>
      </c>
      <c r="K8461">
        <v>66</v>
      </c>
      <c r="L8461">
        <v>58</v>
      </c>
      <c r="M8461" t="s">
        <v>982</v>
      </c>
      <c r="N8461">
        <v>58.1</v>
      </c>
      <c r="P8461" cm="1">
        <f t="array" ref="P8461">IF(Q8461&gt;0,INDEX(Q8461:Q20595,MATCH(TRUE,INDEX(Q8461:Q20595="",,),0)-1),"")</f>
        <v>3</v>
      </c>
      <c r="Q8461">
        <f t="shared" si="191"/>
        <v>3</v>
      </c>
      <c r="R8461">
        <f>IF(P8461="","",0)</f>
        <v>0</v>
      </c>
    </row>
    <row r="8462" spans="1:18" x14ac:dyDescent="0.3">
      <c r="A8462" t="s">
        <v>1057</v>
      </c>
      <c r="B8462" s="1">
        <v>38726</v>
      </c>
      <c r="C8462" t="s">
        <v>82</v>
      </c>
      <c r="D8462" t="s">
        <v>1134</v>
      </c>
      <c r="E8462" t="s">
        <v>1135</v>
      </c>
      <c r="G8462" t="s">
        <v>19</v>
      </c>
      <c r="H8462" t="s">
        <v>87</v>
      </c>
      <c r="I8462" t="s">
        <v>21</v>
      </c>
      <c r="J8462" t="s">
        <v>73</v>
      </c>
      <c r="K8462">
        <v>44.6</v>
      </c>
      <c r="L8462">
        <v>21.5</v>
      </c>
      <c r="M8462" t="s">
        <v>982</v>
      </c>
      <c r="N8462">
        <v>22.51</v>
      </c>
      <c r="P8462" cm="1">
        <f t="array" ref="P8462">IF(Q8462&gt;0,INDEX(Q8462:Q20596,MATCH(TRUE,INDEX(Q8462:Q20596="",,),0)-1),"")</f>
        <v>3</v>
      </c>
      <c r="Q8462">
        <f t="shared" si="191"/>
        <v>3</v>
      </c>
      <c r="R8462">
        <f>IF(P8462="","",0)</f>
        <v>0</v>
      </c>
    </row>
    <row r="8463" spans="1:18" x14ac:dyDescent="0.3">
      <c r="A8463" t="s">
        <v>1057</v>
      </c>
      <c r="B8463" s="1">
        <v>38726</v>
      </c>
      <c r="C8463" t="s">
        <v>82</v>
      </c>
      <c r="D8463" t="s">
        <v>1134</v>
      </c>
      <c r="E8463" t="s">
        <v>1135</v>
      </c>
      <c r="G8463" s="6" t="s">
        <v>88</v>
      </c>
      <c r="H8463" t="s">
        <v>67</v>
      </c>
      <c r="I8463" t="s">
        <v>45</v>
      </c>
      <c r="J8463" t="s">
        <v>93</v>
      </c>
      <c r="K8463">
        <v>0.8</v>
      </c>
      <c r="L8463">
        <v>86.25</v>
      </c>
      <c r="M8463" t="s">
        <v>982</v>
      </c>
      <c r="N8463">
        <v>86.25</v>
      </c>
      <c r="P8463" cm="1">
        <f t="array" ref="P8463">IF(Q8463&gt;0,INDEX(Q8463:Q20597,MATCH(TRUE,INDEX(Q8463:Q20597="",,),0)-1),"")</f>
        <v>3</v>
      </c>
      <c r="Q8463">
        <f t="shared" si="191"/>
        <v>3</v>
      </c>
      <c r="R8463">
        <f>IF(P8463="","",0)</f>
        <v>0</v>
      </c>
    </row>
    <row r="8464" spans="1:18" x14ac:dyDescent="0.3">
      <c r="A8464" t="s">
        <v>1057</v>
      </c>
      <c r="B8464" s="1">
        <v>38726</v>
      </c>
      <c r="C8464" t="s">
        <v>82</v>
      </c>
      <c r="D8464" t="s">
        <v>1134</v>
      </c>
      <c r="E8464" t="s">
        <v>1135</v>
      </c>
      <c r="G8464" s="6" t="s">
        <v>88</v>
      </c>
      <c r="H8464" t="s">
        <v>41</v>
      </c>
      <c r="I8464" t="s">
        <v>45</v>
      </c>
      <c r="J8464" t="s">
        <v>93</v>
      </c>
      <c r="K8464">
        <v>1.5</v>
      </c>
      <c r="L8464">
        <v>152.6</v>
      </c>
      <c r="M8464" t="s">
        <v>982</v>
      </c>
      <c r="N8464">
        <v>152.6</v>
      </c>
      <c r="P8464" cm="1">
        <f t="array" ref="P8464">IF(Q8464&gt;0,INDEX(Q8464:Q20598,MATCH(TRUE,INDEX(Q8464:Q20598="",,),0)-1),"")</f>
        <v>3</v>
      </c>
      <c r="Q8464">
        <f t="shared" si="191"/>
        <v>3</v>
      </c>
      <c r="R8464">
        <f>IF(P8464="","",0)</f>
        <v>0</v>
      </c>
    </row>
    <row r="8465" spans="1:18" x14ac:dyDescent="0.3">
      <c r="A8465" t="s">
        <v>1057</v>
      </c>
      <c r="B8465" s="1">
        <v>38726</v>
      </c>
      <c r="C8465" t="s">
        <v>82</v>
      </c>
      <c r="D8465" t="s">
        <v>1134</v>
      </c>
      <c r="E8465" t="s">
        <v>1135</v>
      </c>
      <c r="G8465" s="6" t="s">
        <v>88</v>
      </c>
      <c r="H8465" t="s">
        <v>95</v>
      </c>
      <c r="I8465" t="s">
        <v>45</v>
      </c>
      <c r="J8465" t="s">
        <v>93</v>
      </c>
      <c r="K8465">
        <v>1.5</v>
      </c>
      <c r="L8465">
        <v>122</v>
      </c>
      <c r="M8465" t="s">
        <v>982</v>
      </c>
      <c r="N8465">
        <v>122</v>
      </c>
      <c r="P8465" cm="1">
        <f t="array" ref="P8465">IF(Q8465&gt;0,INDEX(Q8465:Q20599,MATCH(TRUE,INDEX(Q8465:Q20599="",,),0)-1),"")</f>
        <v>3</v>
      </c>
      <c r="Q8465">
        <f t="shared" si="191"/>
        <v>3</v>
      </c>
      <c r="R8465">
        <f>IF(P8465="","",0)</f>
        <v>0</v>
      </c>
    </row>
    <row r="8466" spans="1:18" x14ac:dyDescent="0.3">
      <c r="A8466" t="s">
        <v>1057</v>
      </c>
      <c r="B8466" s="1">
        <v>38726</v>
      </c>
      <c r="C8466" t="s">
        <v>82</v>
      </c>
      <c r="D8466" t="s">
        <v>1134</v>
      </c>
      <c r="E8466" t="s">
        <v>1135</v>
      </c>
      <c r="G8466" s="6" t="s">
        <v>88</v>
      </c>
      <c r="H8466" t="s">
        <v>87</v>
      </c>
      <c r="I8466" t="s">
        <v>45</v>
      </c>
      <c r="J8466" t="s">
        <v>93</v>
      </c>
      <c r="K8466">
        <v>2.6</v>
      </c>
      <c r="L8466">
        <v>59.4</v>
      </c>
      <c r="M8466" t="s">
        <v>982</v>
      </c>
      <c r="N8466">
        <v>59.4</v>
      </c>
      <c r="P8466" cm="1">
        <f t="array" ref="P8466">IF(Q8466&gt;0,INDEX(Q8466:Q20600,MATCH(TRUE,INDEX(Q8466:Q20600="",,),0)-1),"")</f>
        <v>3</v>
      </c>
      <c r="Q8466">
        <f t="shared" si="191"/>
        <v>3</v>
      </c>
      <c r="R8466">
        <f>IF(P8466="","",0)</f>
        <v>0</v>
      </c>
    </row>
    <row r="8467" spans="1:18" x14ac:dyDescent="0.3">
      <c r="A8467" t="s">
        <v>1057</v>
      </c>
      <c r="B8467" s="1">
        <v>38726</v>
      </c>
      <c r="C8467" t="s">
        <v>82</v>
      </c>
      <c r="D8467" t="s">
        <v>1134</v>
      </c>
      <c r="E8467" t="s">
        <v>1135</v>
      </c>
      <c r="G8467" s="6" t="s">
        <v>88</v>
      </c>
      <c r="H8467" t="s">
        <v>85</v>
      </c>
      <c r="I8467" t="s">
        <v>21</v>
      </c>
      <c r="J8467" t="s">
        <v>73</v>
      </c>
      <c r="K8467">
        <v>2.5</v>
      </c>
      <c r="L8467">
        <v>14.4</v>
      </c>
      <c r="M8467" t="s">
        <v>982</v>
      </c>
      <c r="N8467">
        <v>14.4</v>
      </c>
      <c r="P8467" cm="1">
        <f t="array" ref="P8467">IF(Q8467&gt;0,INDEX(Q8467:Q20601,MATCH(TRUE,INDEX(Q8467:Q20601="",,),0)-1),"")</f>
        <v>3</v>
      </c>
      <c r="Q8467">
        <f t="shared" si="191"/>
        <v>3</v>
      </c>
      <c r="R8467">
        <f>IF(P8467="","",0)</f>
        <v>0</v>
      </c>
    </row>
    <row r="8468" spans="1:18" x14ac:dyDescent="0.3">
      <c r="A8468" t="s">
        <v>1057</v>
      </c>
      <c r="B8468" s="1">
        <v>38726</v>
      </c>
      <c r="C8468" t="s">
        <v>82</v>
      </c>
      <c r="D8468" t="s">
        <v>1134</v>
      </c>
      <c r="E8468" t="s">
        <v>1135</v>
      </c>
      <c r="G8468" s="6" t="s">
        <v>88</v>
      </c>
      <c r="H8468" t="s">
        <v>67</v>
      </c>
      <c r="I8468" t="s">
        <v>21</v>
      </c>
      <c r="J8468" t="s">
        <v>73</v>
      </c>
      <c r="K8468">
        <v>2.9</v>
      </c>
      <c r="L8468">
        <v>15.1</v>
      </c>
      <c r="M8468" t="s">
        <v>982</v>
      </c>
      <c r="N8468">
        <v>15.1</v>
      </c>
      <c r="P8468" cm="1">
        <f t="array" ref="P8468">IF(Q8468&gt;0,INDEX(Q8468:Q20602,MATCH(TRUE,INDEX(Q8468:Q20602="",,),0)-1),"")</f>
        <v>3</v>
      </c>
      <c r="Q8468">
        <f t="shared" si="191"/>
        <v>3</v>
      </c>
      <c r="R8468">
        <f>IF(P8468="","",0)</f>
        <v>0</v>
      </c>
    </row>
    <row r="8469" spans="1:18" x14ac:dyDescent="0.3">
      <c r="A8469" t="s">
        <v>1057</v>
      </c>
      <c r="B8469" s="1">
        <v>38726</v>
      </c>
      <c r="C8469" t="s">
        <v>82</v>
      </c>
      <c r="D8469" t="s">
        <v>1134</v>
      </c>
      <c r="E8469" t="s">
        <v>1135</v>
      </c>
      <c r="G8469" s="6" t="s">
        <v>88</v>
      </c>
      <c r="H8469" t="s">
        <v>95</v>
      </c>
      <c r="I8469" t="s">
        <v>21</v>
      </c>
      <c r="J8469" t="s">
        <v>73</v>
      </c>
      <c r="K8469">
        <v>22.5</v>
      </c>
      <c r="L8469">
        <v>24.85</v>
      </c>
      <c r="M8469" t="s">
        <v>982</v>
      </c>
      <c r="N8469">
        <v>24.85</v>
      </c>
      <c r="P8469" cm="1">
        <f t="array" ref="P8469">IF(Q8469&gt;0,INDEX(Q8469:Q20603,MATCH(TRUE,INDEX(Q8469:Q20603="",,),0)-1),"")</f>
        <v>3</v>
      </c>
      <c r="Q8469">
        <f t="shared" si="191"/>
        <v>3</v>
      </c>
      <c r="R8469">
        <f>IF(P8469="","",0)</f>
        <v>0</v>
      </c>
    </row>
    <row r="8470" spans="1:18" x14ac:dyDescent="0.3">
      <c r="P8470" t="str" cm="1">
        <f t="array" ref="P8470">IF(Q8470&gt;0,INDEX(Q8470:Q20604,MATCH(TRUE,INDEX(Q8470:Q20604="",,),0)-1),"")</f>
        <v/>
      </c>
      <c r="R8470" t="str">
        <f>IF(P8470="","",0)</f>
        <v/>
      </c>
    </row>
    <row r="8471" spans="1:18" x14ac:dyDescent="0.3">
      <c r="A8471" t="s">
        <v>1057</v>
      </c>
      <c r="B8471" s="1">
        <v>38726</v>
      </c>
      <c r="C8471" t="s">
        <v>82</v>
      </c>
      <c r="D8471" t="s">
        <v>1136</v>
      </c>
      <c r="E8471" t="s">
        <v>1137</v>
      </c>
      <c r="G8471" t="s">
        <v>19</v>
      </c>
      <c r="H8471" t="s">
        <v>41</v>
      </c>
      <c r="I8471" t="s">
        <v>21</v>
      </c>
      <c r="J8471" t="s">
        <v>73</v>
      </c>
      <c r="K8471">
        <v>348</v>
      </c>
      <c r="L8471">
        <v>57</v>
      </c>
      <c r="M8471" t="s">
        <v>208</v>
      </c>
      <c r="N8471">
        <v>76.2</v>
      </c>
      <c r="O8471" t="s">
        <v>24</v>
      </c>
      <c r="P8471" cm="1">
        <f t="array" ref="P8471">IF(Q8471&gt;0,INDEX(Q8471:Q20605,MATCH(TRUE,INDEX(Q8471:Q20605="",,),0)-1),"")</f>
        <v>7</v>
      </c>
      <c r="Q8471">
        <f>INT((ROW()-8471)/5)+1</f>
        <v>1</v>
      </c>
      <c r="R8471">
        <f>IF(P8471="","",0)</f>
        <v>0</v>
      </c>
    </row>
    <row r="8472" spans="1:18" x14ac:dyDescent="0.3">
      <c r="A8472" t="s">
        <v>1057</v>
      </c>
      <c r="B8472" s="1">
        <v>38726</v>
      </c>
      <c r="C8472" t="s">
        <v>82</v>
      </c>
      <c r="D8472" t="s">
        <v>1136</v>
      </c>
      <c r="E8472" t="s">
        <v>1137</v>
      </c>
      <c r="G8472" t="s">
        <v>19</v>
      </c>
      <c r="H8472" t="s">
        <v>95</v>
      </c>
      <c r="I8472" t="s">
        <v>21</v>
      </c>
      <c r="J8472" t="s">
        <v>73</v>
      </c>
      <c r="K8472">
        <v>320</v>
      </c>
      <c r="L8472">
        <v>24.25</v>
      </c>
      <c r="M8472" t="s">
        <v>208</v>
      </c>
      <c r="N8472">
        <v>26.1</v>
      </c>
      <c r="O8472" t="s">
        <v>24</v>
      </c>
      <c r="P8472" cm="1">
        <f t="array" ref="P8472">IF(Q8472&gt;0,INDEX(Q8472:Q20606,MATCH(TRUE,INDEX(Q8472:Q20606="",,),0)-1),"")</f>
        <v>7</v>
      </c>
      <c r="Q8472">
        <f t="shared" ref="Q8472:Q8505" si="192">INT((ROW()-8471)/5)+1</f>
        <v>1</v>
      </c>
      <c r="R8472">
        <f>IF(P8472="","",0)</f>
        <v>0</v>
      </c>
    </row>
    <row r="8473" spans="1:18" x14ac:dyDescent="0.3">
      <c r="A8473" t="s">
        <v>1057</v>
      </c>
      <c r="B8473" s="1">
        <v>38726</v>
      </c>
      <c r="C8473" t="s">
        <v>82</v>
      </c>
      <c r="D8473" t="s">
        <v>1136</v>
      </c>
      <c r="E8473" t="s">
        <v>1137</v>
      </c>
      <c r="G8473" s="6" t="s">
        <v>88</v>
      </c>
      <c r="H8473" t="s">
        <v>41</v>
      </c>
      <c r="I8473" t="s">
        <v>45</v>
      </c>
      <c r="J8473" t="s">
        <v>93</v>
      </c>
      <c r="K8473">
        <v>7.6</v>
      </c>
      <c r="L8473">
        <v>155</v>
      </c>
      <c r="M8473" t="s">
        <v>208</v>
      </c>
      <c r="N8473">
        <v>155</v>
      </c>
      <c r="O8473" t="s">
        <v>24</v>
      </c>
      <c r="P8473" cm="1">
        <f t="array" ref="P8473">IF(Q8473&gt;0,INDEX(Q8473:Q20607,MATCH(TRUE,INDEX(Q8473:Q20607="",,),0)-1),"")</f>
        <v>7</v>
      </c>
      <c r="Q8473">
        <f t="shared" si="192"/>
        <v>1</v>
      </c>
      <c r="R8473">
        <f>IF(P8473="","",0)</f>
        <v>0</v>
      </c>
    </row>
    <row r="8474" spans="1:18" x14ac:dyDescent="0.3">
      <c r="A8474" t="s">
        <v>1057</v>
      </c>
      <c r="B8474" s="1">
        <v>38726</v>
      </c>
      <c r="C8474" t="s">
        <v>82</v>
      </c>
      <c r="D8474" t="s">
        <v>1136</v>
      </c>
      <c r="E8474" t="s">
        <v>1137</v>
      </c>
      <c r="G8474" s="6" t="s">
        <v>88</v>
      </c>
      <c r="H8474" t="s">
        <v>20</v>
      </c>
      <c r="I8474" t="s">
        <v>45</v>
      </c>
      <c r="J8474" t="s">
        <v>93</v>
      </c>
      <c r="K8474">
        <v>3.6</v>
      </c>
      <c r="L8474">
        <v>145</v>
      </c>
      <c r="M8474" t="s">
        <v>208</v>
      </c>
      <c r="N8474">
        <v>145</v>
      </c>
      <c r="O8474" t="s">
        <v>24</v>
      </c>
      <c r="P8474" cm="1">
        <f t="array" ref="P8474">IF(Q8474&gt;0,INDEX(Q8474:Q20608,MATCH(TRUE,INDEX(Q8474:Q20608="",,),0)-1),"")</f>
        <v>7</v>
      </c>
      <c r="Q8474">
        <f t="shared" si="192"/>
        <v>1</v>
      </c>
      <c r="R8474">
        <f>IF(P8474="","",0)</f>
        <v>0</v>
      </c>
    </row>
    <row r="8475" spans="1:18" x14ac:dyDescent="0.3">
      <c r="A8475" t="s">
        <v>1057</v>
      </c>
      <c r="B8475" s="1">
        <v>38726</v>
      </c>
      <c r="C8475" t="s">
        <v>82</v>
      </c>
      <c r="D8475" t="s">
        <v>1136</v>
      </c>
      <c r="E8475" t="s">
        <v>1137</v>
      </c>
      <c r="G8475" s="6" t="s">
        <v>88</v>
      </c>
      <c r="H8475" t="s">
        <v>20</v>
      </c>
      <c r="I8475" t="s">
        <v>21</v>
      </c>
      <c r="J8475" t="s">
        <v>73</v>
      </c>
      <c r="K8475">
        <v>49</v>
      </c>
      <c r="L8475">
        <v>21.85</v>
      </c>
      <c r="M8475" t="s">
        <v>208</v>
      </c>
      <c r="N8475">
        <v>21.85</v>
      </c>
      <c r="O8475" t="s">
        <v>24</v>
      </c>
      <c r="P8475" cm="1">
        <f t="array" ref="P8475">IF(Q8475&gt;0,INDEX(Q8475:Q20609,MATCH(TRUE,INDEX(Q8475:Q20609="",,),0)-1),"")</f>
        <v>7</v>
      </c>
      <c r="Q8475">
        <f t="shared" si="192"/>
        <v>1</v>
      </c>
      <c r="R8475">
        <f>IF(P8475="","",0)</f>
        <v>0</v>
      </c>
    </row>
    <row r="8476" spans="1:18" x14ac:dyDescent="0.3">
      <c r="A8476" t="s">
        <v>1057</v>
      </c>
      <c r="B8476" s="1">
        <v>38726</v>
      </c>
      <c r="C8476" t="s">
        <v>82</v>
      </c>
      <c r="D8476" t="s">
        <v>1136</v>
      </c>
      <c r="E8476" t="s">
        <v>1137</v>
      </c>
      <c r="G8476" t="s">
        <v>19</v>
      </c>
      <c r="H8476" t="s">
        <v>41</v>
      </c>
      <c r="I8476" t="s">
        <v>21</v>
      </c>
      <c r="J8476" t="s">
        <v>73</v>
      </c>
      <c r="K8476">
        <v>348</v>
      </c>
      <c r="L8476">
        <v>57</v>
      </c>
      <c r="M8476" t="s">
        <v>967</v>
      </c>
      <c r="N8476">
        <v>70.5</v>
      </c>
      <c r="P8476" cm="1">
        <f t="array" ref="P8476">IF(Q8476&gt;0,INDEX(Q8476:Q20610,MATCH(TRUE,INDEX(Q8476:Q20610="",,),0)-1),"")</f>
        <v>7</v>
      </c>
      <c r="Q8476">
        <f t="shared" si="192"/>
        <v>2</v>
      </c>
      <c r="R8476">
        <f>IF(P8476="","",0)</f>
        <v>0</v>
      </c>
    </row>
    <row r="8477" spans="1:18" x14ac:dyDescent="0.3">
      <c r="A8477" t="s">
        <v>1057</v>
      </c>
      <c r="B8477" s="1">
        <v>38726</v>
      </c>
      <c r="C8477" t="s">
        <v>82</v>
      </c>
      <c r="D8477" t="s">
        <v>1136</v>
      </c>
      <c r="E8477" t="s">
        <v>1137</v>
      </c>
      <c r="G8477" t="s">
        <v>19</v>
      </c>
      <c r="H8477" t="s">
        <v>95</v>
      </c>
      <c r="I8477" t="s">
        <v>21</v>
      </c>
      <c r="J8477" t="s">
        <v>73</v>
      </c>
      <c r="K8477">
        <v>320</v>
      </c>
      <c r="L8477">
        <v>24.25</v>
      </c>
      <c r="M8477" t="s">
        <v>967</v>
      </c>
      <c r="N8477">
        <v>31.5</v>
      </c>
      <c r="P8477" cm="1">
        <f t="array" ref="P8477">IF(Q8477&gt;0,INDEX(Q8477:Q20611,MATCH(TRUE,INDEX(Q8477:Q20611="",,),0)-1),"")</f>
        <v>7</v>
      </c>
      <c r="Q8477">
        <f t="shared" si="192"/>
        <v>2</v>
      </c>
      <c r="R8477">
        <f>IF(P8477="","",0)</f>
        <v>0</v>
      </c>
    </row>
    <row r="8478" spans="1:18" x14ac:dyDescent="0.3">
      <c r="A8478" t="s">
        <v>1057</v>
      </c>
      <c r="B8478" s="1">
        <v>38726</v>
      </c>
      <c r="C8478" t="s">
        <v>82</v>
      </c>
      <c r="D8478" t="s">
        <v>1136</v>
      </c>
      <c r="E8478" t="s">
        <v>1137</v>
      </c>
      <c r="G8478" s="6" t="s">
        <v>88</v>
      </c>
      <c r="H8478" t="s">
        <v>41</v>
      </c>
      <c r="I8478" t="s">
        <v>45</v>
      </c>
      <c r="J8478" t="s">
        <v>93</v>
      </c>
      <c r="K8478">
        <v>7.6</v>
      </c>
      <c r="L8478">
        <v>155</v>
      </c>
      <c r="M8478" t="s">
        <v>967</v>
      </c>
      <c r="N8478">
        <v>155</v>
      </c>
      <c r="P8478" cm="1">
        <f t="array" ref="P8478">IF(Q8478&gt;0,INDEX(Q8478:Q20612,MATCH(TRUE,INDEX(Q8478:Q20612="",,),0)-1),"")</f>
        <v>7</v>
      </c>
      <c r="Q8478">
        <f t="shared" si="192"/>
        <v>2</v>
      </c>
      <c r="R8478">
        <f>IF(P8478="","",0)</f>
        <v>0</v>
      </c>
    </row>
    <row r="8479" spans="1:18" x14ac:dyDescent="0.3">
      <c r="A8479" t="s">
        <v>1057</v>
      </c>
      <c r="B8479" s="1">
        <v>38726</v>
      </c>
      <c r="C8479" t="s">
        <v>82</v>
      </c>
      <c r="D8479" t="s">
        <v>1136</v>
      </c>
      <c r="E8479" t="s">
        <v>1137</v>
      </c>
      <c r="G8479" s="6" t="s">
        <v>88</v>
      </c>
      <c r="H8479" t="s">
        <v>20</v>
      </c>
      <c r="I8479" t="s">
        <v>45</v>
      </c>
      <c r="J8479" t="s">
        <v>93</v>
      </c>
      <c r="K8479">
        <v>3.6</v>
      </c>
      <c r="L8479">
        <v>145</v>
      </c>
      <c r="M8479" t="s">
        <v>967</v>
      </c>
      <c r="N8479">
        <v>145</v>
      </c>
      <c r="P8479" cm="1">
        <f t="array" ref="P8479">IF(Q8479&gt;0,INDEX(Q8479:Q20613,MATCH(TRUE,INDEX(Q8479:Q20613="",,),0)-1),"")</f>
        <v>7</v>
      </c>
      <c r="Q8479">
        <f t="shared" si="192"/>
        <v>2</v>
      </c>
      <c r="R8479">
        <f>IF(P8479="","",0)</f>
        <v>0</v>
      </c>
    </row>
    <row r="8480" spans="1:18" x14ac:dyDescent="0.3">
      <c r="A8480" t="s">
        <v>1057</v>
      </c>
      <c r="B8480" s="1">
        <v>38726</v>
      </c>
      <c r="C8480" t="s">
        <v>82</v>
      </c>
      <c r="D8480" t="s">
        <v>1136</v>
      </c>
      <c r="E8480" t="s">
        <v>1137</v>
      </c>
      <c r="G8480" s="6" t="s">
        <v>88</v>
      </c>
      <c r="H8480" t="s">
        <v>20</v>
      </c>
      <c r="I8480" t="s">
        <v>21</v>
      </c>
      <c r="J8480" t="s">
        <v>73</v>
      </c>
      <c r="K8480">
        <v>49</v>
      </c>
      <c r="L8480">
        <v>21.85</v>
      </c>
      <c r="M8480" t="s">
        <v>967</v>
      </c>
      <c r="N8480">
        <v>21.85</v>
      </c>
      <c r="P8480" cm="1">
        <f t="array" ref="P8480">IF(Q8480&gt;0,INDEX(Q8480:Q20614,MATCH(TRUE,INDEX(Q8480:Q20614="",,),0)-1),"")</f>
        <v>7</v>
      </c>
      <c r="Q8480">
        <f t="shared" si="192"/>
        <v>2</v>
      </c>
      <c r="R8480">
        <f>IF(P8480="","",0)</f>
        <v>0</v>
      </c>
    </row>
    <row r="8481" spans="1:18" x14ac:dyDescent="0.3">
      <c r="A8481" t="s">
        <v>1057</v>
      </c>
      <c r="B8481" s="1">
        <v>38726</v>
      </c>
      <c r="C8481" t="s">
        <v>82</v>
      </c>
      <c r="D8481" t="s">
        <v>1136</v>
      </c>
      <c r="E8481" t="s">
        <v>1137</v>
      </c>
      <c r="G8481" t="s">
        <v>19</v>
      </c>
      <c r="H8481" t="s">
        <v>41</v>
      </c>
      <c r="I8481" t="s">
        <v>21</v>
      </c>
      <c r="J8481" t="s">
        <v>73</v>
      </c>
      <c r="K8481">
        <v>348</v>
      </c>
      <c r="L8481">
        <v>57</v>
      </c>
      <c r="M8481" t="s">
        <v>1132</v>
      </c>
      <c r="N8481">
        <v>65.2</v>
      </c>
      <c r="P8481" cm="1">
        <f t="array" ref="P8481">IF(Q8481&gt;0,INDEX(Q8481:Q20615,MATCH(TRUE,INDEX(Q8481:Q20615="",,),0)-1),"")</f>
        <v>7</v>
      </c>
      <c r="Q8481">
        <f t="shared" si="192"/>
        <v>3</v>
      </c>
      <c r="R8481">
        <f>IF(P8481="","",0)</f>
        <v>0</v>
      </c>
    </row>
    <row r="8482" spans="1:18" x14ac:dyDescent="0.3">
      <c r="A8482" t="s">
        <v>1057</v>
      </c>
      <c r="B8482" s="1">
        <v>38726</v>
      </c>
      <c r="C8482" t="s">
        <v>82</v>
      </c>
      <c r="D8482" t="s">
        <v>1136</v>
      </c>
      <c r="E8482" t="s">
        <v>1137</v>
      </c>
      <c r="G8482" t="s">
        <v>19</v>
      </c>
      <c r="H8482" t="s">
        <v>95</v>
      </c>
      <c r="I8482" t="s">
        <v>21</v>
      </c>
      <c r="J8482" t="s">
        <v>73</v>
      </c>
      <c r="K8482">
        <v>320</v>
      </c>
      <c r="L8482">
        <v>24.25</v>
      </c>
      <c r="M8482" t="s">
        <v>1132</v>
      </c>
      <c r="N8482">
        <v>30</v>
      </c>
      <c r="P8482" cm="1">
        <f t="array" ref="P8482">IF(Q8482&gt;0,INDEX(Q8482:Q20616,MATCH(TRUE,INDEX(Q8482:Q20616="",,),0)-1),"")</f>
        <v>7</v>
      </c>
      <c r="Q8482">
        <f t="shared" si="192"/>
        <v>3</v>
      </c>
      <c r="R8482">
        <f>IF(P8482="","",0)</f>
        <v>0</v>
      </c>
    </row>
    <row r="8483" spans="1:18" x14ac:dyDescent="0.3">
      <c r="A8483" t="s">
        <v>1057</v>
      </c>
      <c r="B8483" s="1">
        <v>38726</v>
      </c>
      <c r="C8483" t="s">
        <v>82</v>
      </c>
      <c r="D8483" t="s">
        <v>1136</v>
      </c>
      <c r="E8483" t="s">
        <v>1137</v>
      </c>
      <c r="G8483" s="6" t="s">
        <v>88</v>
      </c>
      <c r="H8483" t="s">
        <v>41</v>
      </c>
      <c r="I8483" t="s">
        <v>45</v>
      </c>
      <c r="J8483" t="s">
        <v>93</v>
      </c>
      <c r="K8483">
        <v>7.6</v>
      </c>
      <c r="L8483">
        <v>155</v>
      </c>
      <c r="M8483" t="s">
        <v>1132</v>
      </c>
      <c r="N8483">
        <v>155</v>
      </c>
      <c r="P8483" cm="1">
        <f t="array" ref="P8483">IF(Q8483&gt;0,INDEX(Q8483:Q20617,MATCH(TRUE,INDEX(Q8483:Q20617="",,),0)-1),"")</f>
        <v>7</v>
      </c>
      <c r="Q8483">
        <f t="shared" si="192"/>
        <v>3</v>
      </c>
      <c r="R8483">
        <f>IF(P8483="","",0)</f>
        <v>0</v>
      </c>
    </row>
    <row r="8484" spans="1:18" x14ac:dyDescent="0.3">
      <c r="A8484" t="s">
        <v>1057</v>
      </c>
      <c r="B8484" s="1">
        <v>38726</v>
      </c>
      <c r="C8484" t="s">
        <v>82</v>
      </c>
      <c r="D8484" t="s">
        <v>1136</v>
      </c>
      <c r="E8484" t="s">
        <v>1137</v>
      </c>
      <c r="G8484" s="6" t="s">
        <v>88</v>
      </c>
      <c r="H8484" t="s">
        <v>20</v>
      </c>
      <c r="I8484" t="s">
        <v>45</v>
      </c>
      <c r="J8484" t="s">
        <v>93</v>
      </c>
      <c r="K8484">
        <v>3.6</v>
      </c>
      <c r="L8484">
        <v>145</v>
      </c>
      <c r="M8484" t="s">
        <v>1132</v>
      </c>
      <c r="N8484">
        <v>145</v>
      </c>
      <c r="P8484" cm="1">
        <f t="array" ref="P8484">IF(Q8484&gt;0,INDEX(Q8484:Q20618,MATCH(TRUE,INDEX(Q8484:Q20618="",,),0)-1),"")</f>
        <v>7</v>
      </c>
      <c r="Q8484">
        <f t="shared" si="192"/>
        <v>3</v>
      </c>
      <c r="R8484">
        <f>IF(P8484="","",0)</f>
        <v>0</v>
      </c>
    </row>
    <row r="8485" spans="1:18" x14ac:dyDescent="0.3">
      <c r="A8485" t="s">
        <v>1057</v>
      </c>
      <c r="B8485" s="1">
        <v>38726</v>
      </c>
      <c r="C8485" t="s">
        <v>82</v>
      </c>
      <c r="D8485" t="s">
        <v>1136</v>
      </c>
      <c r="E8485" t="s">
        <v>1137</v>
      </c>
      <c r="G8485" s="6" t="s">
        <v>88</v>
      </c>
      <c r="H8485" t="s">
        <v>20</v>
      </c>
      <c r="I8485" t="s">
        <v>21</v>
      </c>
      <c r="J8485" t="s">
        <v>73</v>
      </c>
      <c r="K8485">
        <v>49</v>
      </c>
      <c r="L8485">
        <v>21.85</v>
      </c>
      <c r="M8485" t="s">
        <v>1132</v>
      </c>
      <c r="N8485">
        <v>21.85</v>
      </c>
      <c r="P8485" cm="1">
        <f t="array" ref="P8485">IF(Q8485&gt;0,INDEX(Q8485:Q20619,MATCH(TRUE,INDEX(Q8485:Q20619="",,),0)-1),"")</f>
        <v>7</v>
      </c>
      <c r="Q8485">
        <f t="shared" si="192"/>
        <v>3</v>
      </c>
      <c r="R8485">
        <f>IF(P8485="","",0)</f>
        <v>0</v>
      </c>
    </row>
    <row r="8486" spans="1:18" x14ac:dyDescent="0.3">
      <c r="A8486" t="s">
        <v>1057</v>
      </c>
      <c r="B8486" s="1">
        <v>38726</v>
      </c>
      <c r="C8486" t="s">
        <v>82</v>
      </c>
      <c r="D8486" t="s">
        <v>1136</v>
      </c>
      <c r="E8486" t="s">
        <v>1137</v>
      </c>
      <c r="G8486" t="s">
        <v>19</v>
      </c>
      <c r="H8486" t="s">
        <v>41</v>
      </c>
      <c r="I8486" t="s">
        <v>21</v>
      </c>
      <c r="J8486" t="s">
        <v>73</v>
      </c>
      <c r="K8486">
        <v>348</v>
      </c>
      <c r="L8486">
        <v>57</v>
      </c>
      <c r="M8486" t="s">
        <v>108</v>
      </c>
      <c r="N8486">
        <v>62.33</v>
      </c>
      <c r="P8486" cm="1">
        <f t="array" ref="P8486">IF(Q8486&gt;0,INDEX(Q8486:Q20620,MATCH(TRUE,INDEX(Q8486:Q20620="",,),0)-1),"")</f>
        <v>7</v>
      </c>
      <c r="Q8486">
        <f t="shared" si="192"/>
        <v>4</v>
      </c>
      <c r="R8486">
        <f>IF(P8486="","",0)</f>
        <v>0</v>
      </c>
    </row>
    <row r="8487" spans="1:18" x14ac:dyDescent="0.3">
      <c r="A8487" t="s">
        <v>1057</v>
      </c>
      <c r="B8487" s="1">
        <v>38726</v>
      </c>
      <c r="C8487" t="s">
        <v>82</v>
      </c>
      <c r="D8487" t="s">
        <v>1136</v>
      </c>
      <c r="E8487" t="s">
        <v>1137</v>
      </c>
      <c r="G8487" t="s">
        <v>19</v>
      </c>
      <c r="H8487" t="s">
        <v>95</v>
      </c>
      <c r="I8487" t="s">
        <v>21</v>
      </c>
      <c r="J8487" t="s">
        <v>73</v>
      </c>
      <c r="K8487">
        <v>320</v>
      </c>
      <c r="L8487">
        <v>24.25</v>
      </c>
      <c r="M8487" t="s">
        <v>108</v>
      </c>
      <c r="N8487">
        <v>30</v>
      </c>
      <c r="P8487" cm="1">
        <f t="array" ref="P8487">IF(Q8487&gt;0,INDEX(Q8487:Q20621,MATCH(TRUE,INDEX(Q8487:Q20621="",,),0)-1),"")</f>
        <v>7</v>
      </c>
      <c r="Q8487">
        <f t="shared" si="192"/>
        <v>4</v>
      </c>
      <c r="R8487">
        <f>IF(P8487="","",0)</f>
        <v>0</v>
      </c>
    </row>
    <row r="8488" spans="1:18" x14ac:dyDescent="0.3">
      <c r="A8488" t="s">
        <v>1057</v>
      </c>
      <c r="B8488" s="1">
        <v>38726</v>
      </c>
      <c r="C8488" t="s">
        <v>82</v>
      </c>
      <c r="D8488" t="s">
        <v>1136</v>
      </c>
      <c r="E8488" t="s">
        <v>1137</v>
      </c>
      <c r="G8488" s="6" t="s">
        <v>88</v>
      </c>
      <c r="H8488" t="s">
        <v>41</v>
      </c>
      <c r="I8488" t="s">
        <v>45</v>
      </c>
      <c r="J8488" t="s">
        <v>93</v>
      </c>
      <c r="K8488">
        <v>7.6</v>
      </c>
      <c r="L8488">
        <v>155</v>
      </c>
      <c r="M8488" t="s">
        <v>108</v>
      </c>
      <c r="N8488">
        <v>155</v>
      </c>
      <c r="P8488" cm="1">
        <f t="array" ref="P8488">IF(Q8488&gt;0,INDEX(Q8488:Q20622,MATCH(TRUE,INDEX(Q8488:Q20622="",,),0)-1),"")</f>
        <v>7</v>
      </c>
      <c r="Q8488">
        <f t="shared" si="192"/>
        <v>4</v>
      </c>
      <c r="R8488">
        <f>IF(P8488="","",0)</f>
        <v>0</v>
      </c>
    </row>
    <row r="8489" spans="1:18" x14ac:dyDescent="0.3">
      <c r="A8489" t="s">
        <v>1057</v>
      </c>
      <c r="B8489" s="1">
        <v>38726</v>
      </c>
      <c r="C8489" t="s">
        <v>82</v>
      </c>
      <c r="D8489" t="s">
        <v>1136</v>
      </c>
      <c r="E8489" t="s">
        <v>1137</v>
      </c>
      <c r="G8489" s="6" t="s">
        <v>88</v>
      </c>
      <c r="H8489" t="s">
        <v>20</v>
      </c>
      <c r="I8489" t="s">
        <v>45</v>
      </c>
      <c r="J8489" t="s">
        <v>93</v>
      </c>
      <c r="K8489">
        <v>3.6</v>
      </c>
      <c r="L8489">
        <v>145</v>
      </c>
      <c r="M8489" t="s">
        <v>108</v>
      </c>
      <c r="N8489">
        <v>145</v>
      </c>
      <c r="P8489" cm="1">
        <f t="array" ref="P8489">IF(Q8489&gt;0,INDEX(Q8489:Q20623,MATCH(TRUE,INDEX(Q8489:Q20623="",,),0)-1),"")</f>
        <v>7</v>
      </c>
      <c r="Q8489">
        <f t="shared" si="192"/>
        <v>4</v>
      </c>
      <c r="R8489">
        <f>IF(P8489="","",0)</f>
        <v>0</v>
      </c>
    </row>
    <row r="8490" spans="1:18" x14ac:dyDescent="0.3">
      <c r="A8490" t="s">
        <v>1057</v>
      </c>
      <c r="B8490" s="1">
        <v>38726</v>
      </c>
      <c r="C8490" t="s">
        <v>82</v>
      </c>
      <c r="D8490" t="s">
        <v>1136</v>
      </c>
      <c r="E8490" t="s">
        <v>1137</v>
      </c>
      <c r="G8490" s="6" t="s">
        <v>88</v>
      </c>
      <c r="H8490" t="s">
        <v>20</v>
      </c>
      <c r="I8490" t="s">
        <v>21</v>
      </c>
      <c r="J8490" t="s">
        <v>73</v>
      </c>
      <c r="K8490">
        <v>49</v>
      </c>
      <c r="L8490">
        <v>21.85</v>
      </c>
      <c r="M8490" t="s">
        <v>108</v>
      </c>
      <c r="N8490">
        <v>21.85</v>
      </c>
      <c r="P8490" cm="1">
        <f t="array" ref="P8490">IF(Q8490&gt;0,INDEX(Q8490:Q20624,MATCH(TRUE,INDEX(Q8490:Q20624="",,),0)-1),"")</f>
        <v>7</v>
      </c>
      <c r="Q8490">
        <f t="shared" si="192"/>
        <v>4</v>
      </c>
      <c r="R8490">
        <f>IF(P8490="","",0)</f>
        <v>0</v>
      </c>
    </row>
    <row r="8491" spans="1:18" x14ac:dyDescent="0.3">
      <c r="A8491" t="s">
        <v>1057</v>
      </c>
      <c r="B8491" s="1">
        <v>38726</v>
      </c>
      <c r="C8491" t="s">
        <v>82</v>
      </c>
      <c r="D8491" t="s">
        <v>1136</v>
      </c>
      <c r="E8491" t="s">
        <v>1137</v>
      </c>
      <c r="G8491" t="s">
        <v>19</v>
      </c>
      <c r="H8491" t="s">
        <v>41</v>
      </c>
      <c r="I8491" t="s">
        <v>21</v>
      </c>
      <c r="J8491" t="s">
        <v>73</v>
      </c>
      <c r="K8491">
        <v>348</v>
      </c>
      <c r="L8491">
        <v>57</v>
      </c>
      <c r="M8491" t="s">
        <v>211</v>
      </c>
      <c r="N8491">
        <v>57</v>
      </c>
      <c r="P8491" cm="1">
        <f t="array" ref="P8491">IF(Q8491&gt;0,INDEX(Q8491:Q20625,MATCH(TRUE,INDEX(Q8491:Q20625="",,),0)-1),"")</f>
        <v>7</v>
      </c>
      <c r="Q8491">
        <f t="shared" si="192"/>
        <v>5</v>
      </c>
      <c r="R8491">
        <f>IF(P8491="","",0)</f>
        <v>0</v>
      </c>
    </row>
    <row r="8492" spans="1:18" x14ac:dyDescent="0.3">
      <c r="A8492" t="s">
        <v>1057</v>
      </c>
      <c r="B8492" s="1">
        <v>38726</v>
      </c>
      <c r="C8492" t="s">
        <v>82</v>
      </c>
      <c r="D8492" t="s">
        <v>1136</v>
      </c>
      <c r="E8492" t="s">
        <v>1137</v>
      </c>
      <c r="G8492" t="s">
        <v>19</v>
      </c>
      <c r="H8492" t="s">
        <v>95</v>
      </c>
      <c r="I8492" t="s">
        <v>21</v>
      </c>
      <c r="J8492" t="s">
        <v>73</v>
      </c>
      <c r="K8492">
        <v>320</v>
      </c>
      <c r="L8492">
        <v>24.25</v>
      </c>
      <c r="M8492" t="s">
        <v>211</v>
      </c>
      <c r="N8492">
        <v>33</v>
      </c>
      <c r="P8492" cm="1">
        <f t="array" ref="P8492">IF(Q8492&gt;0,INDEX(Q8492:Q20626,MATCH(TRUE,INDEX(Q8492:Q20626="",,),0)-1),"")</f>
        <v>7</v>
      </c>
      <c r="Q8492">
        <f t="shared" si="192"/>
        <v>5</v>
      </c>
      <c r="R8492">
        <f>IF(P8492="","",0)</f>
        <v>0</v>
      </c>
    </row>
    <row r="8493" spans="1:18" x14ac:dyDescent="0.3">
      <c r="A8493" t="s">
        <v>1057</v>
      </c>
      <c r="B8493" s="1">
        <v>38726</v>
      </c>
      <c r="C8493" t="s">
        <v>82</v>
      </c>
      <c r="D8493" t="s">
        <v>1136</v>
      </c>
      <c r="E8493" t="s">
        <v>1137</v>
      </c>
      <c r="G8493" s="6" t="s">
        <v>88</v>
      </c>
      <c r="H8493" t="s">
        <v>41</v>
      </c>
      <c r="I8493" t="s">
        <v>45</v>
      </c>
      <c r="J8493" t="s">
        <v>93</v>
      </c>
      <c r="K8493">
        <v>7.6</v>
      </c>
      <c r="L8493">
        <v>155</v>
      </c>
      <c r="M8493" t="s">
        <v>211</v>
      </c>
      <c r="N8493">
        <v>155</v>
      </c>
      <c r="P8493" cm="1">
        <f t="array" ref="P8493">IF(Q8493&gt;0,INDEX(Q8493:Q20627,MATCH(TRUE,INDEX(Q8493:Q20627="",,),0)-1),"")</f>
        <v>7</v>
      </c>
      <c r="Q8493">
        <f t="shared" si="192"/>
        <v>5</v>
      </c>
      <c r="R8493">
        <f>IF(P8493="","",0)</f>
        <v>0</v>
      </c>
    </row>
    <row r="8494" spans="1:18" x14ac:dyDescent="0.3">
      <c r="A8494" t="s">
        <v>1057</v>
      </c>
      <c r="B8494" s="1">
        <v>38726</v>
      </c>
      <c r="C8494" t="s">
        <v>82</v>
      </c>
      <c r="D8494" t="s">
        <v>1136</v>
      </c>
      <c r="E8494" t="s">
        <v>1137</v>
      </c>
      <c r="G8494" s="6" t="s">
        <v>88</v>
      </c>
      <c r="H8494" t="s">
        <v>20</v>
      </c>
      <c r="I8494" t="s">
        <v>45</v>
      </c>
      <c r="J8494" t="s">
        <v>93</v>
      </c>
      <c r="K8494">
        <v>3.6</v>
      </c>
      <c r="L8494">
        <v>145</v>
      </c>
      <c r="M8494" t="s">
        <v>211</v>
      </c>
      <c r="N8494">
        <v>145</v>
      </c>
      <c r="P8494" cm="1">
        <f t="array" ref="P8494">IF(Q8494&gt;0,INDEX(Q8494:Q20628,MATCH(TRUE,INDEX(Q8494:Q20628="",,),0)-1),"")</f>
        <v>7</v>
      </c>
      <c r="Q8494">
        <f t="shared" si="192"/>
        <v>5</v>
      </c>
      <c r="R8494">
        <f>IF(P8494="","",0)</f>
        <v>0</v>
      </c>
    </row>
    <row r="8495" spans="1:18" x14ac:dyDescent="0.3">
      <c r="A8495" t="s">
        <v>1057</v>
      </c>
      <c r="B8495" s="1">
        <v>38726</v>
      </c>
      <c r="C8495" t="s">
        <v>82</v>
      </c>
      <c r="D8495" t="s">
        <v>1136</v>
      </c>
      <c r="E8495" t="s">
        <v>1137</v>
      </c>
      <c r="G8495" s="6" t="s">
        <v>88</v>
      </c>
      <c r="H8495" t="s">
        <v>20</v>
      </c>
      <c r="I8495" t="s">
        <v>21</v>
      </c>
      <c r="J8495" t="s">
        <v>73</v>
      </c>
      <c r="K8495">
        <v>49</v>
      </c>
      <c r="L8495">
        <v>21.85</v>
      </c>
      <c r="M8495" t="s">
        <v>211</v>
      </c>
      <c r="N8495">
        <v>21.85</v>
      </c>
      <c r="P8495" cm="1">
        <f t="array" ref="P8495">IF(Q8495&gt;0,INDEX(Q8495:Q20629,MATCH(TRUE,INDEX(Q8495:Q20629="",,),0)-1),"")</f>
        <v>7</v>
      </c>
      <c r="Q8495">
        <f t="shared" si="192"/>
        <v>5</v>
      </c>
      <c r="R8495">
        <f>IF(P8495="","",0)</f>
        <v>0</v>
      </c>
    </row>
    <row r="8496" spans="1:18" x14ac:dyDescent="0.3">
      <c r="A8496" t="s">
        <v>1057</v>
      </c>
      <c r="B8496" s="1">
        <v>38726</v>
      </c>
      <c r="C8496" t="s">
        <v>82</v>
      </c>
      <c r="D8496" t="s">
        <v>1136</v>
      </c>
      <c r="E8496" t="s">
        <v>1137</v>
      </c>
      <c r="G8496" t="s">
        <v>19</v>
      </c>
      <c r="H8496" t="s">
        <v>41</v>
      </c>
      <c r="I8496" t="s">
        <v>21</v>
      </c>
      <c r="J8496" t="s">
        <v>73</v>
      </c>
      <c r="K8496">
        <v>348</v>
      </c>
      <c r="L8496">
        <v>57</v>
      </c>
      <c r="M8496" t="s">
        <v>201</v>
      </c>
      <c r="N8496">
        <v>57</v>
      </c>
      <c r="P8496" cm="1">
        <f t="array" ref="P8496">IF(Q8496&gt;0,INDEX(Q8496:Q20630,MATCH(TRUE,INDEX(Q8496:Q20630="",,),0)-1),"")</f>
        <v>7</v>
      </c>
      <c r="Q8496">
        <f t="shared" si="192"/>
        <v>6</v>
      </c>
      <c r="R8496">
        <f>IF(P8496="","",0)</f>
        <v>0</v>
      </c>
    </row>
    <row r="8497" spans="1:18" x14ac:dyDescent="0.3">
      <c r="A8497" t="s">
        <v>1057</v>
      </c>
      <c r="B8497" s="1">
        <v>38726</v>
      </c>
      <c r="C8497" t="s">
        <v>82</v>
      </c>
      <c r="D8497" t="s">
        <v>1136</v>
      </c>
      <c r="E8497" t="s">
        <v>1137</v>
      </c>
      <c r="G8497" t="s">
        <v>19</v>
      </c>
      <c r="H8497" t="s">
        <v>95</v>
      </c>
      <c r="I8497" t="s">
        <v>21</v>
      </c>
      <c r="J8497" t="s">
        <v>73</v>
      </c>
      <c r="K8497">
        <v>320</v>
      </c>
      <c r="L8497">
        <v>24.25</v>
      </c>
      <c r="M8497" t="s">
        <v>201</v>
      </c>
      <c r="N8497">
        <v>27.25</v>
      </c>
      <c r="P8497" cm="1">
        <f t="array" ref="P8497">IF(Q8497&gt;0,INDEX(Q8497:Q20631,MATCH(TRUE,INDEX(Q8497:Q20631="",,),0)-1),"")</f>
        <v>7</v>
      </c>
      <c r="Q8497">
        <f t="shared" si="192"/>
        <v>6</v>
      </c>
      <c r="R8497">
        <f>IF(P8497="","",0)</f>
        <v>0</v>
      </c>
    </row>
    <row r="8498" spans="1:18" x14ac:dyDescent="0.3">
      <c r="A8498" t="s">
        <v>1057</v>
      </c>
      <c r="B8498" s="1">
        <v>38726</v>
      </c>
      <c r="C8498" t="s">
        <v>82</v>
      </c>
      <c r="D8498" t="s">
        <v>1136</v>
      </c>
      <c r="E8498" t="s">
        <v>1137</v>
      </c>
      <c r="G8498" s="6" t="s">
        <v>88</v>
      </c>
      <c r="H8498" t="s">
        <v>41</v>
      </c>
      <c r="I8498" t="s">
        <v>45</v>
      </c>
      <c r="J8498" t="s">
        <v>93</v>
      </c>
      <c r="K8498">
        <v>7.6</v>
      </c>
      <c r="L8498">
        <v>155</v>
      </c>
      <c r="M8498" t="s">
        <v>201</v>
      </c>
      <c r="N8498">
        <v>155</v>
      </c>
      <c r="P8498" cm="1">
        <f t="array" ref="P8498">IF(Q8498&gt;0,INDEX(Q8498:Q20632,MATCH(TRUE,INDEX(Q8498:Q20632="",,),0)-1),"")</f>
        <v>7</v>
      </c>
      <c r="Q8498">
        <f t="shared" si="192"/>
        <v>6</v>
      </c>
      <c r="R8498">
        <f>IF(P8498="","",0)</f>
        <v>0</v>
      </c>
    </row>
    <row r="8499" spans="1:18" x14ac:dyDescent="0.3">
      <c r="A8499" t="s">
        <v>1057</v>
      </c>
      <c r="B8499" s="1">
        <v>38726</v>
      </c>
      <c r="C8499" t="s">
        <v>82</v>
      </c>
      <c r="D8499" t="s">
        <v>1136</v>
      </c>
      <c r="E8499" t="s">
        <v>1137</v>
      </c>
      <c r="G8499" s="6" t="s">
        <v>88</v>
      </c>
      <c r="H8499" t="s">
        <v>20</v>
      </c>
      <c r="I8499" t="s">
        <v>45</v>
      </c>
      <c r="J8499" t="s">
        <v>93</v>
      </c>
      <c r="K8499">
        <v>3.6</v>
      </c>
      <c r="L8499">
        <v>145</v>
      </c>
      <c r="M8499" t="s">
        <v>201</v>
      </c>
      <c r="N8499">
        <v>145</v>
      </c>
      <c r="P8499" cm="1">
        <f t="array" ref="P8499">IF(Q8499&gt;0,INDEX(Q8499:Q20633,MATCH(TRUE,INDEX(Q8499:Q20633="",,),0)-1),"")</f>
        <v>7</v>
      </c>
      <c r="Q8499">
        <f t="shared" si="192"/>
        <v>6</v>
      </c>
      <c r="R8499">
        <f>IF(P8499="","",0)</f>
        <v>0</v>
      </c>
    </row>
    <row r="8500" spans="1:18" x14ac:dyDescent="0.3">
      <c r="A8500" t="s">
        <v>1057</v>
      </c>
      <c r="B8500" s="1">
        <v>38726</v>
      </c>
      <c r="C8500" t="s">
        <v>82</v>
      </c>
      <c r="D8500" t="s">
        <v>1136</v>
      </c>
      <c r="E8500" t="s">
        <v>1137</v>
      </c>
      <c r="G8500" s="6" t="s">
        <v>88</v>
      </c>
      <c r="H8500" t="s">
        <v>20</v>
      </c>
      <c r="I8500" t="s">
        <v>21</v>
      </c>
      <c r="J8500" t="s">
        <v>73</v>
      </c>
      <c r="K8500">
        <v>49</v>
      </c>
      <c r="L8500">
        <v>21.85</v>
      </c>
      <c r="M8500" t="s">
        <v>201</v>
      </c>
      <c r="N8500">
        <v>21.85</v>
      </c>
      <c r="P8500" cm="1">
        <f t="array" ref="P8500">IF(Q8500&gt;0,INDEX(Q8500:Q20634,MATCH(TRUE,INDEX(Q8500:Q20634="",,),0)-1),"")</f>
        <v>7</v>
      </c>
      <c r="Q8500">
        <f t="shared" si="192"/>
        <v>6</v>
      </c>
      <c r="R8500">
        <f>IF(P8500="","",0)</f>
        <v>0</v>
      </c>
    </row>
    <row r="8501" spans="1:18" x14ac:dyDescent="0.3">
      <c r="A8501" t="s">
        <v>1057</v>
      </c>
      <c r="B8501" s="1">
        <v>38726</v>
      </c>
      <c r="C8501" t="s">
        <v>82</v>
      </c>
      <c r="D8501" t="s">
        <v>1136</v>
      </c>
      <c r="E8501" t="s">
        <v>1137</v>
      </c>
      <c r="G8501" t="s">
        <v>19</v>
      </c>
      <c r="H8501" t="s">
        <v>41</v>
      </c>
      <c r="I8501" t="s">
        <v>21</v>
      </c>
      <c r="J8501" t="s">
        <v>73</v>
      </c>
      <c r="K8501">
        <v>348</v>
      </c>
      <c r="L8501">
        <v>57</v>
      </c>
      <c r="M8501" t="s">
        <v>982</v>
      </c>
      <c r="N8501">
        <v>57.1</v>
      </c>
      <c r="P8501" cm="1">
        <f t="array" ref="P8501">IF(Q8501&gt;0,INDEX(Q8501:Q20635,MATCH(TRUE,INDEX(Q8501:Q20635="",,),0)-1),"")</f>
        <v>7</v>
      </c>
      <c r="Q8501">
        <f t="shared" si="192"/>
        <v>7</v>
      </c>
      <c r="R8501">
        <f>IF(P8501="","",0)</f>
        <v>0</v>
      </c>
    </row>
    <row r="8502" spans="1:18" x14ac:dyDescent="0.3">
      <c r="A8502" t="s">
        <v>1057</v>
      </c>
      <c r="B8502" s="1">
        <v>38726</v>
      </c>
      <c r="C8502" t="s">
        <v>82</v>
      </c>
      <c r="D8502" t="s">
        <v>1136</v>
      </c>
      <c r="E8502" t="s">
        <v>1137</v>
      </c>
      <c r="G8502" t="s">
        <v>19</v>
      </c>
      <c r="H8502" t="s">
        <v>95</v>
      </c>
      <c r="I8502" t="s">
        <v>21</v>
      </c>
      <c r="J8502" t="s">
        <v>73</v>
      </c>
      <c r="K8502">
        <v>320</v>
      </c>
      <c r="L8502">
        <v>24.25</v>
      </c>
      <c r="M8502" t="s">
        <v>982</v>
      </c>
      <c r="N8502">
        <v>24.3</v>
      </c>
      <c r="P8502" cm="1">
        <f t="array" ref="P8502">IF(Q8502&gt;0,INDEX(Q8502:Q20636,MATCH(TRUE,INDEX(Q8502:Q20636="",,),0)-1),"")</f>
        <v>7</v>
      </c>
      <c r="Q8502">
        <f t="shared" si="192"/>
        <v>7</v>
      </c>
      <c r="R8502">
        <f>IF(P8502="","",0)</f>
        <v>0</v>
      </c>
    </row>
    <row r="8503" spans="1:18" x14ac:dyDescent="0.3">
      <c r="A8503" t="s">
        <v>1057</v>
      </c>
      <c r="B8503" s="1">
        <v>38726</v>
      </c>
      <c r="C8503" t="s">
        <v>82</v>
      </c>
      <c r="D8503" t="s">
        <v>1136</v>
      </c>
      <c r="E8503" t="s">
        <v>1137</v>
      </c>
      <c r="G8503" s="6" t="s">
        <v>88</v>
      </c>
      <c r="H8503" t="s">
        <v>41</v>
      </c>
      <c r="I8503" t="s">
        <v>45</v>
      </c>
      <c r="J8503" t="s">
        <v>93</v>
      </c>
      <c r="K8503">
        <v>7.6</v>
      </c>
      <c r="L8503">
        <v>155</v>
      </c>
      <c r="M8503" t="s">
        <v>982</v>
      </c>
      <c r="N8503">
        <v>155</v>
      </c>
      <c r="P8503" cm="1">
        <f t="array" ref="P8503">IF(Q8503&gt;0,INDEX(Q8503:Q20637,MATCH(TRUE,INDEX(Q8503:Q20637="",,),0)-1),"")</f>
        <v>7</v>
      </c>
      <c r="Q8503">
        <f t="shared" si="192"/>
        <v>7</v>
      </c>
      <c r="R8503">
        <f>IF(P8503="","",0)</f>
        <v>0</v>
      </c>
    </row>
    <row r="8504" spans="1:18" x14ac:dyDescent="0.3">
      <c r="A8504" t="s">
        <v>1057</v>
      </c>
      <c r="B8504" s="1">
        <v>38726</v>
      </c>
      <c r="C8504" t="s">
        <v>82</v>
      </c>
      <c r="D8504" t="s">
        <v>1136</v>
      </c>
      <c r="E8504" t="s">
        <v>1137</v>
      </c>
      <c r="G8504" s="6" t="s">
        <v>88</v>
      </c>
      <c r="H8504" t="s">
        <v>20</v>
      </c>
      <c r="I8504" t="s">
        <v>45</v>
      </c>
      <c r="J8504" t="s">
        <v>93</v>
      </c>
      <c r="K8504">
        <v>3.6</v>
      </c>
      <c r="L8504">
        <v>145</v>
      </c>
      <c r="M8504" t="s">
        <v>982</v>
      </c>
      <c r="N8504">
        <v>145</v>
      </c>
      <c r="P8504" cm="1">
        <f t="array" ref="P8504">IF(Q8504&gt;0,INDEX(Q8504:Q20638,MATCH(TRUE,INDEX(Q8504:Q20638="",,),0)-1),"")</f>
        <v>7</v>
      </c>
      <c r="Q8504">
        <f t="shared" si="192"/>
        <v>7</v>
      </c>
      <c r="R8504">
        <f>IF(P8504="","",0)</f>
        <v>0</v>
      </c>
    </row>
    <row r="8505" spans="1:18" x14ac:dyDescent="0.3">
      <c r="A8505" t="s">
        <v>1057</v>
      </c>
      <c r="B8505" s="1">
        <v>38726</v>
      </c>
      <c r="C8505" t="s">
        <v>82</v>
      </c>
      <c r="D8505" t="s">
        <v>1136</v>
      </c>
      <c r="E8505" t="s">
        <v>1137</v>
      </c>
      <c r="G8505" s="6" t="s">
        <v>88</v>
      </c>
      <c r="H8505" t="s">
        <v>20</v>
      </c>
      <c r="I8505" t="s">
        <v>21</v>
      </c>
      <c r="J8505" t="s">
        <v>73</v>
      </c>
      <c r="K8505">
        <v>49</v>
      </c>
      <c r="L8505">
        <v>21.85</v>
      </c>
      <c r="M8505" t="s">
        <v>982</v>
      </c>
      <c r="N8505">
        <v>21.85</v>
      </c>
      <c r="P8505" cm="1">
        <f t="array" ref="P8505">IF(Q8505&gt;0,INDEX(Q8505:Q20639,MATCH(TRUE,INDEX(Q8505:Q20639="",,),0)-1),"")</f>
        <v>7</v>
      </c>
      <c r="Q8505">
        <f t="shared" si="192"/>
        <v>7</v>
      </c>
      <c r="R8505">
        <f>IF(P8505="","",0)</f>
        <v>0</v>
      </c>
    </row>
    <row r="8506" spans="1:18" x14ac:dyDescent="0.3">
      <c r="P8506" t="str" cm="1">
        <f t="array" ref="P8506">IF(Q8506&gt;0,INDEX(Q8506:Q20640,MATCH(TRUE,INDEX(Q8506:Q20640="",,),0)-1),"")</f>
        <v/>
      </c>
      <c r="R8506" t="str">
        <f>IF(P8506="","",0)</f>
        <v/>
      </c>
    </row>
    <row r="8507" spans="1:18" x14ac:dyDescent="0.3">
      <c r="A8507" t="s">
        <v>1138</v>
      </c>
      <c r="B8507" s="1">
        <v>38832</v>
      </c>
      <c r="C8507" t="s">
        <v>1139</v>
      </c>
      <c r="D8507" t="s">
        <v>1140</v>
      </c>
      <c r="E8507" t="s">
        <v>1141</v>
      </c>
      <c r="G8507" t="s">
        <v>19</v>
      </c>
      <c r="H8507" t="s">
        <v>102</v>
      </c>
      <c r="I8507" t="s">
        <v>45</v>
      </c>
      <c r="J8507" t="s">
        <v>93</v>
      </c>
      <c r="K8507">
        <v>34</v>
      </c>
      <c r="L8507">
        <v>1094</v>
      </c>
      <c r="M8507" t="s">
        <v>1142</v>
      </c>
      <c r="N8507">
        <v>1400</v>
      </c>
      <c r="O8507" t="s">
        <v>24</v>
      </c>
      <c r="P8507" cm="1">
        <f t="array" ref="P8507">IF(Q8507&gt;0,INDEX(Q8507:Q20641,MATCH(TRUE,INDEX(Q8507:Q20641="",,),0)-1),"")</f>
        <v>7</v>
      </c>
      <c r="Q8507">
        <f>INT((ROW()-8507)/8)+1</f>
        <v>1</v>
      </c>
      <c r="R8507">
        <f>IF(P8507="","",0)</f>
        <v>0</v>
      </c>
    </row>
    <row r="8508" spans="1:18" x14ac:dyDescent="0.3">
      <c r="A8508" t="s">
        <v>1138</v>
      </c>
      <c r="B8508" s="1">
        <v>38832</v>
      </c>
      <c r="C8508" t="s">
        <v>1139</v>
      </c>
      <c r="D8508" t="s">
        <v>1140</v>
      </c>
      <c r="E8508" t="s">
        <v>1141</v>
      </c>
      <c r="G8508" t="s">
        <v>19</v>
      </c>
      <c r="H8508" t="s">
        <v>72</v>
      </c>
      <c r="I8508" t="s">
        <v>21</v>
      </c>
      <c r="J8508" t="s">
        <v>73</v>
      </c>
      <c r="K8508">
        <v>974</v>
      </c>
      <c r="L8508">
        <v>32.6</v>
      </c>
      <c r="M8508" t="s">
        <v>1142</v>
      </c>
      <c r="N8508">
        <v>35</v>
      </c>
      <c r="O8508" t="s">
        <v>24</v>
      </c>
      <c r="P8508" cm="1">
        <f t="array" ref="P8508">IF(Q8508&gt;0,INDEX(Q8508:Q20642,MATCH(TRUE,INDEX(Q8508:Q20642="",,),0)-1),"")</f>
        <v>7</v>
      </c>
      <c r="Q8508">
        <f t="shared" ref="Q8508:Q8562" si="193">INT((ROW()-8507)/8)+1</f>
        <v>1</v>
      </c>
      <c r="R8508">
        <f>IF(P8508="","",0)</f>
        <v>0</v>
      </c>
    </row>
    <row r="8509" spans="1:18" x14ac:dyDescent="0.3">
      <c r="A8509" t="s">
        <v>1138</v>
      </c>
      <c r="B8509" s="1">
        <v>38832</v>
      </c>
      <c r="C8509" t="s">
        <v>1139</v>
      </c>
      <c r="D8509" t="s">
        <v>1140</v>
      </c>
      <c r="E8509" t="s">
        <v>1141</v>
      </c>
      <c r="G8509" s="6" t="s">
        <v>88</v>
      </c>
      <c r="H8509" t="s">
        <v>85</v>
      </c>
      <c r="I8509" t="s">
        <v>45</v>
      </c>
      <c r="J8509" t="s">
        <v>93</v>
      </c>
      <c r="K8509">
        <v>8.4</v>
      </c>
      <c r="L8509">
        <v>167</v>
      </c>
      <c r="M8509" t="s">
        <v>1142</v>
      </c>
      <c r="N8509">
        <v>167</v>
      </c>
      <c r="O8509" t="s">
        <v>24</v>
      </c>
      <c r="P8509" cm="1">
        <f t="array" ref="P8509">IF(Q8509&gt;0,INDEX(Q8509:Q20643,MATCH(TRUE,INDEX(Q8509:Q20643="",,),0)-1),"")</f>
        <v>7</v>
      </c>
      <c r="Q8509">
        <f t="shared" si="193"/>
        <v>1</v>
      </c>
      <c r="R8509">
        <f>IF(P8509="","",0)</f>
        <v>0</v>
      </c>
    </row>
    <row r="8510" spans="1:18" x14ac:dyDescent="0.3">
      <c r="A8510" t="s">
        <v>1138</v>
      </c>
      <c r="B8510" s="1">
        <v>38832</v>
      </c>
      <c r="C8510" t="s">
        <v>1139</v>
      </c>
      <c r="D8510" t="s">
        <v>1140</v>
      </c>
      <c r="E8510" t="s">
        <v>1141</v>
      </c>
      <c r="G8510" s="6" t="s">
        <v>88</v>
      </c>
      <c r="H8510" t="s">
        <v>100</v>
      </c>
      <c r="I8510" t="s">
        <v>45</v>
      </c>
      <c r="J8510" t="s">
        <v>93</v>
      </c>
      <c r="K8510">
        <v>31.8</v>
      </c>
      <c r="L8510">
        <v>155</v>
      </c>
      <c r="M8510" t="s">
        <v>1142</v>
      </c>
      <c r="N8510">
        <v>155</v>
      </c>
      <c r="O8510" t="s">
        <v>24</v>
      </c>
      <c r="P8510" cm="1">
        <f t="array" ref="P8510">IF(Q8510&gt;0,INDEX(Q8510:Q20644,MATCH(TRUE,INDEX(Q8510:Q20644="",,),0)-1),"")</f>
        <v>7</v>
      </c>
      <c r="Q8510">
        <f t="shared" si="193"/>
        <v>1</v>
      </c>
      <c r="R8510">
        <f>IF(P8510="","",0)</f>
        <v>0</v>
      </c>
    </row>
    <row r="8511" spans="1:18" x14ac:dyDescent="0.3">
      <c r="A8511" t="s">
        <v>1138</v>
      </c>
      <c r="B8511" s="1">
        <v>38832</v>
      </c>
      <c r="C8511" t="s">
        <v>1139</v>
      </c>
      <c r="D8511" t="s">
        <v>1140</v>
      </c>
      <c r="E8511" t="s">
        <v>1141</v>
      </c>
      <c r="G8511" s="6" t="s">
        <v>88</v>
      </c>
      <c r="H8511" t="s">
        <v>232</v>
      </c>
      <c r="I8511" t="s">
        <v>45</v>
      </c>
      <c r="J8511" t="s">
        <v>93</v>
      </c>
      <c r="K8511">
        <v>23.7</v>
      </c>
      <c r="L8511">
        <v>74</v>
      </c>
      <c r="M8511" t="s">
        <v>1142</v>
      </c>
      <c r="N8511">
        <v>74</v>
      </c>
      <c r="O8511" t="s">
        <v>24</v>
      </c>
      <c r="P8511" cm="1">
        <f t="array" ref="P8511">IF(Q8511&gt;0,INDEX(Q8511:Q20645,MATCH(TRUE,INDEX(Q8511:Q20645="",,),0)-1),"")</f>
        <v>7</v>
      </c>
      <c r="Q8511">
        <f t="shared" si="193"/>
        <v>1</v>
      </c>
      <c r="R8511">
        <f>IF(P8511="","",0)</f>
        <v>0</v>
      </c>
    </row>
    <row r="8512" spans="1:18" x14ac:dyDescent="0.3">
      <c r="A8512" t="s">
        <v>1138</v>
      </c>
      <c r="B8512" s="1">
        <v>38832</v>
      </c>
      <c r="C8512" t="s">
        <v>1139</v>
      </c>
      <c r="D8512" t="s">
        <v>1140</v>
      </c>
      <c r="E8512" t="s">
        <v>1141</v>
      </c>
      <c r="G8512" s="6" t="s">
        <v>88</v>
      </c>
      <c r="H8512" t="s">
        <v>200</v>
      </c>
      <c r="I8512" t="s">
        <v>45</v>
      </c>
      <c r="J8512" t="s">
        <v>93</v>
      </c>
      <c r="K8512">
        <v>4.9000000000000004</v>
      </c>
      <c r="L8512">
        <v>356</v>
      </c>
      <c r="M8512" t="s">
        <v>1142</v>
      </c>
      <c r="N8512">
        <v>356</v>
      </c>
      <c r="O8512" t="s">
        <v>24</v>
      </c>
      <c r="P8512" cm="1">
        <f t="array" ref="P8512">IF(Q8512&gt;0,INDEX(Q8512:Q20646,MATCH(TRUE,INDEX(Q8512:Q20646="",,),0)-1),"")</f>
        <v>7</v>
      </c>
      <c r="Q8512">
        <f t="shared" si="193"/>
        <v>1</v>
      </c>
      <c r="R8512">
        <f>IF(P8512="","",0)</f>
        <v>0</v>
      </c>
    </row>
    <row r="8513" spans="1:18" x14ac:dyDescent="0.3">
      <c r="A8513" t="s">
        <v>1138</v>
      </c>
      <c r="B8513" s="1">
        <v>38832</v>
      </c>
      <c r="C8513" t="s">
        <v>1139</v>
      </c>
      <c r="D8513" t="s">
        <v>1140</v>
      </c>
      <c r="E8513" t="s">
        <v>1141</v>
      </c>
      <c r="G8513" s="6" t="s">
        <v>88</v>
      </c>
      <c r="H8513" t="s">
        <v>116</v>
      </c>
      <c r="I8513" t="s">
        <v>21</v>
      </c>
      <c r="J8513" t="s">
        <v>73</v>
      </c>
      <c r="K8513">
        <v>16</v>
      </c>
      <c r="L8513">
        <v>25</v>
      </c>
      <c r="M8513" t="s">
        <v>1142</v>
      </c>
      <c r="N8513">
        <v>25</v>
      </c>
      <c r="O8513" t="s">
        <v>24</v>
      </c>
      <c r="P8513" cm="1">
        <f t="array" ref="P8513">IF(Q8513&gt;0,INDEX(Q8513:Q20647,MATCH(TRUE,INDEX(Q8513:Q20647="",,),0)-1),"")</f>
        <v>7</v>
      </c>
      <c r="Q8513">
        <f t="shared" si="193"/>
        <v>1</v>
      </c>
      <c r="R8513">
        <f>IF(P8513="","",0)</f>
        <v>0</v>
      </c>
    </row>
    <row r="8514" spans="1:18" x14ac:dyDescent="0.3">
      <c r="A8514" t="s">
        <v>1138</v>
      </c>
      <c r="B8514" s="1">
        <v>38832</v>
      </c>
      <c r="C8514" t="s">
        <v>1139</v>
      </c>
      <c r="D8514" t="s">
        <v>1140</v>
      </c>
      <c r="E8514" t="s">
        <v>1141</v>
      </c>
      <c r="G8514" s="6" t="s">
        <v>88</v>
      </c>
      <c r="H8514" t="s">
        <v>87</v>
      </c>
      <c r="I8514" t="s">
        <v>21</v>
      </c>
      <c r="J8514" t="s">
        <v>73</v>
      </c>
      <c r="K8514">
        <v>127</v>
      </c>
      <c r="L8514">
        <v>31.4</v>
      </c>
      <c r="M8514" t="s">
        <v>1142</v>
      </c>
      <c r="N8514">
        <v>31.4</v>
      </c>
      <c r="O8514" t="s">
        <v>24</v>
      </c>
      <c r="P8514" cm="1">
        <f t="array" ref="P8514">IF(Q8514&gt;0,INDEX(Q8514:Q20648,MATCH(TRUE,INDEX(Q8514:Q20648="",,),0)-1),"")</f>
        <v>7</v>
      </c>
      <c r="Q8514">
        <f t="shared" si="193"/>
        <v>1</v>
      </c>
      <c r="R8514">
        <f>IF(P8514="","",0)</f>
        <v>0</v>
      </c>
    </row>
    <row r="8515" spans="1:18" x14ac:dyDescent="0.3">
      <c r="A8515" t="s">
        <v>1138</v>
      </c>
      <c r="B8515" s="1">
        <v>38832</v>
      </c>
      <c r="C8515" t="s">
        <v>1139</v>
      </c>
      <c r="D8515" t="s">
        <v>1140</v>
      </c>
      <c r="E8515" t="s">
        <v>1141</v>
      </c>
      <c r="G8515" t="s">
        <v>19</v>
      </c>
      <c r="H8515" t="s">
        <v>102</v>
      </c>
      <c r="I8515" t="s">
        <v>45</v>
      </c>
      <c r="J8515" t="s">
        <v>93</v>
      </c>
      <c r="K8515">
        <v>34</v>
      </c>
      <c r="L8515">
        <v>1094</v>
      </c>
      <c r="M8515" t="s">
        <v>1143</v>
      </c>
      <c r="N8515">
        <v>1160</v>
      </c>
      <c r="P8515" cm="1">
        <f t="array" ref="P8515">IF(Q8515&gt;0,INDEX(Q8515:Q20649,MATCH(TRUE,INDEX(Q8515:Q20649="",,),0)-1),"")</f>
        <v>7</v>
      </c>
      <c r="Q8515">
        <f t="shared" si="193"/>
        <v>2</v>
      </c>
      <c r="R8515">
        <f>IF(P8515="","",0)</f>
        <v>0</v>
      </c>
    </row>
    <row r="8516" spans="1:18" x14ac:dyDescent="0.3">
      <c r="A8516" t="s">
        <v>1138</v>
      </c>
      <c r="B8516" s="1">
        <v>38832</v>
      </c>
      <c r="C8516" t="s">
        <v>1139</v>
      </c>
      <c r="D8516" t="s">
        <v>1140</v>
      </c>
      <c r="E8516" t="s">
        <v>1141</v>
      </c>
      <c r="G8516" t="s">
        <v>19</v>
      </c>
      <c r="H8516" t="s">
        <v>72</v>
      </c>
      <c r="I8516" t="s">
        <v>21</v>
      </c>
      <c r="J8516" t="s">
        <v>73</v>
      </c>
      <c r="K8516">
        <v>974</v>
      </c>
      <c r="L8516">
        <v>32.6</v>
      </c>
      <c r="M8516" t="s">
        <v>1143</v>
      </c>
      <c r="N8516">
        <v>35.6</v>
      </c>
      <c r="P8516" cm="1">
        <f t="array" ref="P8516">IF(Q8516&gt;0,INDEX(Q8516:Q20650,MATCH(TRUE,INDEX(Q8516:Q20650="",,),0)-1),"")</f>
        <v>7</v>
      </c>
      <c r="Q8516">
        <f t="shared" si="193"/>
        <v>2</v>
      </c>
      <c r="R8516">
        <f>IF(P8516="","",0)</f>
        <v>0</v>
      </c>
    </row>
    <row r="8517" spans="1:18" x14ac:dyDescent="0.3">
      <c r="A8517" t="s">
        <v>1138</v>
      </c>
      <c r="B8517" s="1">
        <v>38832</v>
      </c>
      <c r="C8517" t="s">
        <v>1139</v>
      </c>
      <c r="D8517" t="s">
        <v>1140</v>
      </c>
      <c r="E8517" t="s">
        <v>1141</v>
      </c>
      <c r="G8517" s="6" t="s">
        <v>88</v>
      </c>
      <c r="H8517" t="s">
        <v>85</v>
      </c>
      <c r="I8517" t="s">
        <v>45</v>
      </c>
      <c r="J8517" t="s">
        <v>93</v>
      </c>
      <c r="K8517">
        <v>8.4</v>
      </c>
      <c r="L8517">
        <v>167</v>
      </c>
      <c r="M8517" t="s">
        <v>1143</v>
      </c>
      <c r="N8517">
        <v>167</v>
      </c>
      <c r="P8517" cm="1">
        <f t="array" ref="P8517">IF(Q8517&gt;0,INDEX(Q8517:Q20651,MATCH(TRUE,INDEX(Q8517:Q20651="",,),0)-1),"")</f>
        <v>7</v>
      </c>
      <c r="Q8517">
        <f t="shared" si="193"/>
        <v>2</v>
      </c>
      <c r="R8517">
        <f>IF(P8517="","",0)</f>
        <v>0</v>
      </c>
    </row>
    <row r="8518" spans="1:18" x14ac:dyDescent="0.3">
      <c r="A8518" t="s">
        <v>1138</v>
      </c>
      <c r="B8518" s="1">
        <v>38832</v>
      </c>
      <c r="C8518" t="s">
        <v>1139</v>
      </c>
      <c r="D8518" t="s">
        <v>1140</v>
      </c>
      <c r="E8518" t="s">
        <v>1141</v>
      </c>
      <c r="G8518" s="6" t="s">
        <v>88</v>
      </c>
      <c r="H8518" t="s">
        <v>100</v>
      </c>
      <c r="I8518" t="s">
        <v>45</v>
      </c>
      <c r="J8518" t="s">
        <v>93</v>
      </c>
      <c r="K8518">
        <v>31.8</v>
      </c>
      <c r="L8518">
        <v>155</v>
      </c>
      <c r="M8518" t="s">
        <v>1143</v>
      </c>
      <c r="N8518">
        <v>155</v>
      </c>
      <c r="P8518" cm="1">
        <f t="array" ref="P8518">IF(Q8518&gt;0,INDEX(Q8518:Q20652,MATCH(TRUE,INDEX(Q8518:Q20652="",,),0)-1),"")</f>
        <v>7</v>
      </c>
      <c r="Q8518">
        <f t="shared" si="193"/>
        <v>2</v>
      </c>
      <c r="R8518">
        <f>IF(P8518="","",0)</f>
        <v>0</v>
      </c>
    </row>
    <row r="8519" spans="1:18" x14ac:dyDescent="0.3">
      <c r="A8519" t="s">
        <v>1138</v>
      </c>
      <c r="B8519" s="1">
        <v>38832</v>
      </c>
      <c r="C8519" t="s">
        <v>1139</v>
      </c>
      <c r="D8519" t="s">
        <v>1140</v>
      </c>
      <c r="E8519" t="s">
        <v>1141</v>
      </c>
      <c r="G8519" s="6" t="s">
        <v>88</v>
      </c>
      <c r="H8519" t="s">
        <v>232</v>
      </c>
      <c r="I8519" t="s">
        <v>45</v>
      </c>
      <c r="J8519" t="s">
        <v>93</v>
      </c>
      <c r="K8519">
        <v>23.7</v>
      </c>
      <c r="L8519">
        <v>74</v>
      </c>
      <c r="M8519" t="s">
        <v>1143</v>
      </c>
      <c r="N8519">
        <v>74</v>
      </c>
      <c r="P8519" cm="1">
        <f t="array" ref="P8519">IF(Q8519&gt;0,INDEX(Q8519:Q20653,MATCH(TRUE,INDEX(Q8519:Q20653="",,),0)-1),"")</f>
        <v>7</v>
      </c>
      <c r="Q8519">
        <f t="shared" si="193"/>
        <v>2</v>
      </c>
      <c r="R8519">
        <f>IF(P8519="","",0)</f>
        <v>0</v>
      </c>
    </row>
    <row r="8520" spans="1:18" x14ac:dyDescent="0.3">
      <c r="A8520" t="s">
        <v>1138</v>
      </c>
      <c r="B8520" s="1">
        <v>38832</v>
      </c>
      <c r="C8520" t="s">
        <v>1139</v>
      </c>
      <c r="D8520" t="s">
        <v>1140</v>
      </c>
      <c r="E8520" t="s">
        <v>1141</v>
      </c>
      <c r="G8520" s="6" t="s">
        <v>88</v>
      </c>
      <c r="H8520" t="s">
        <v>200</v>
      </c>
      <c r="I8520" t="s">
        <v>45</v>
      </c>
      <c r="J8520" t="s">
        <v>93</v>
      </c>
      <c r="K8520">
        <v>4.9000000000000004</v>
      </c>
      <c r="L8520">
        <v>356</v>
      </c>
      <c r="M8520" t="s">
        <v>1143</v>
      </c>
      <c r="N8520">
        <v>356</v>
      </c>
      <c r="P8520" cm="1">
        <f t="array" ref="P8520">IF(Q8520&gt;0,INDEX(Q8520:Q20654,MATCH(TRUE,INDEX(Q8520:Q20654="",,),0)-1),"")</f>
        <v>7</v>
      </c>
      <c r="Q8520">
        <f t="shared" si="193"/>
        <v>2</v>
      </c>
      <c r="R8520">
        <f>IF(P8520="","",0)</f>
        <v>0</v>
      </c>
    </row>
    <row r="8521" spans="1:18" x14ac:dyDescent="0.3">
      <c r="A8521" t="s">
        <v>1138</v>
      </c>
      <c r="B8521" s="1">
        <v>38832</v>
      </c>
      <c r="C8521" t="s">
        <v>1139</v>
      </c>
      <c r="D8521" t="s">
        <v>1140</v>
      </c>
      <c r="E8521" t="s">
        <v>1141</v>
      </c>
      <c r="G8521" s="6" t="s">
        <v>88</v>
      </c>
      <c r="H8521" t="s">
        <v>116</v>
      </c>
      <c r="I8521" t="s">
        <v>21</v>
      </c>
      <c r="J8521" t="s">
        <v>73</v>
      </c>
      <c r="K8521">
        <v>16</v>
      </c>
      <c r="L8521">
        <v>25</v>
      </c>
      <c r="M8521" t="s">
        <v>1143</v>
      </c>
      <c r="N8521">
        <v>25</v>
      </c>
      <c r="P8521" cm="1">
        <f t="array" ref="P8521">IF(Q8521&gt;0,INDEX(Q8521:Q20655,MATCH(TRUE,INDEX(Q8521:Q20655="",,),0)-1),"")</f>
        <v>7</v>
      </c>
      <c r="Q8521">
        <f t="shared" si="193"/>
        <v>2</v>
      </c>
      <c r="R8521">
        <f>IF(P8521="","",0)</f>
        <v>0</v>
      </c>
    </row>
    <row r="8522" spans="1:18" x14ac:dyDescent="0.3">
      <c r="A8522" t="s">
        <v>1138</v>
      </c>
      <c r="B8522" s="1">
        <v>38832</v>
      </c>
      <c r="C8522" t="s">
        <v>1139</v>
      </c>
      <c r="D8522" t="s">
        <v>1140</v>
      </c>
      <c r="E8522" t="s">
        <v>1141</v>
      </c>
      <c r="G8522" s="6" t="s">
        <v>88</v>
      </c>
      <c r="H8522" t="s">
        <v>87</v>
      </c>
      <c r="I8522" t="s">
        <v>21</v>
      </c>
      <c r="J8522" t="s">
        <v>73</v>
      </c>
      <c r="K8522">
        <v>127</v>
      </c>
      <c r="L8522">
        <v>31.4</v>
      </c>
      <c r="M8522" t="s">
        <v>1143</v>
      </c>
      <c r="N8522">
        <v>31.4</v>
      </c>
      <c r="P8522" cm="1">
        <f t="array" ref="P8522">IF(Q8522&gt;0,INDEX(Q8522:Q20656,MATCH(TRUE,INDEX(Q8522:Q20656="",,),0)-1),"")</f>
        <v>7</v>
      </c>
      <c r="Q8522">
        <f t="shared" si="193"/>
        <v>2</v>
      </c>
      <c r="R8522">
        <f>IF(P8522="","",0)</f>
        <v>0</v>
      </c>
    </row>
    <row r="8523" spans="1:18" x14ac:dyDescent="0.3">
      <c r="A8523" t="s">
        <v>1138</v>
      </c>
      <c r="B8523" s="1">
        <v>38832</v>
      </c>
      <c r="C8523" t="s">
        <v>1139</v>
      </c>
      <c r="D8523" t="s">
        <v>1140</v>
      </c>
      <c r="E8523" t="s">
        <v>1141</v>
      </c>
      <c r="G8523" t="s">
        <v>19</v>
      </c>
      <c r="H8523" t="s">
        <v>102</v>
      </c>
      <c r="I8523" t="s">
        <v>45</v>
      </c>
      <c r="J8523" t="s">
        <v>93</v>
      </c>
      <c r="K8523">
        <v>34</v>
      </c>
      <c r="L8523">
        <v>1094</v>
      </c>
      <c r="M8523" t="s">
        <v>1144</v>
      </c>
      <c r="N8523">
        <v>1145.0999999999999</v>
      </c>
      <c r="P8523" cm="1">
        <f t="array" ref="P8523">IF(Q8523&gt;0,INDEX(Q8523:Q20657,MATCH(TRUE,INDEX(Q8523:Q20657="",,),0)-1),"")</f>
        <v>7</v>
      </c>
      <c r="Q8523">
        <f t="shared" si="193"/>
        <v>3</v>
      </c>
      <c r="R8523">
        <f>IF(P8523="","",0)</f>
        <v>0</v>
      </c>
    </row>
    <row r="8524" spans="1:18" x14ac:dyDescent="0.3">
      <c r="A8524" t="s">
        <v>1138</v>
      </c>
      <c r="B8524" s="1">
        <v>38832</v>
      </c>
      <c r="C8524" t="s">
        <v>1139</v>
      </c>
      <c r="D8524" t="s">
        <v>1140</v>
      </c>
      <c r="E8524" t="s">
        <v>1141</v>
      </c>
      <c r="G8524" t="s">
        <v>19</v>
      </c>
      <c r="H8524" t="s">
        <v>72</v>
      </c>
      <c r="I8524" t="s">
        <v>21</v>
      </c>
      <c r="J8524" t="s">
        <v>73</v>
      </c>
      <c r="K8524">
        <v>974</v>
      </c>
      <c r="L8524">
        <v>32.6</v>
      </c>
      <c r="M8524" t="s">
        <v>1144</v>
      </c>
      <c r="N8524">
        <v>34.4</v>
      </c>
      <c r="P8524" cm="1">
        <f t="array" ref="P8524">IF(Q8524&gt;0,INDEX(Q8524:Q20658,MATCH(TRUE,INDEX(Q8524:Q20658="",,),0)-1),"")</f>
        <v>7</v>
      </c>
      <c r="Q8524">
        <f t="shared" si="193"/>
        <v>3</v>
      </c>
      <c r="R8524">
        <f>IF(P8524="","",0)</f>
        <v>0</v>
      </c>
    </row>
    <row r="8525" spans="1:18" x14ac:dyDescent="0.3">
      <c r="A8525" t="s">
        <v>1138</v>
      </c>
      <c r="B8525" s="1">
        <v>38832</v>
      </c>
      <c r="C8525" t="s">
        <v>1139</v>
      </c>
      <c r="D8525" t="s">
        <v>1140</v>
      </c>
      <c r="E8525" t="s">
        <v>1141</v>
      </c>
      <c r="G8525" s="6" t="s">
        <v>88</v>
      </c>
      <c r="H8525" t="s">
        <v>85</v>
      </c>
      <c r="I8525" t="s">
        <v>45</v>
      </c>
      <c r="J8525" t="s">
        <v>93</v>
      </c>
      <c r="K8525">
        <v>8.4</v>
      </c>
      <c r="L8525">
        <v>167</v>
      </c>
      <c r="M8525" t="s">
        <v>1144</v>
      </c>
      <c r="N8525">
        <v>167</v>
      </c>
      <c r="P8525" cm="1">
        <f t="array" ref="P8525">IF(Q8525&gt;0,INDEX(Q8525:Q20659,MATCH(TRUE,INDEX(Q8525:Q20659="",,),0)-1),"")</f>
        <v>7</v>
      </c>
      <c r="Q8525">
        <f t="shared" si="193"/>
        <v>3</v>
      </c>
      <c r="R8525">
        <f>IF(P8525="","",0)</f>
        <v>0</v>
      </c>
    </row>
    <row r="8526" spans="1:18" x14ac:dyDescent="0.3">
      <c r="A8526" t="s">
        <v>1138</v>
      </c>
      <c r="B8526" s="1">
        <v>38832</v>
      </c>
      <c r="C8526" t="s">
        <v>1139</v>
      </c>
      <c r="D8526" t="s">
        <v>1140</v>
      </c>
      <c r="E8526" t="s">
        <v>1141</v>
      </c>
      <c r="G8526" s="6" t="s">
        <v>88</v>
      </c>
      <c r="H8526" t="s">
        <v>100</v>
      </c>
      <c r="I8526" t="s">
        <v>45</v>
      </c>
      <c r="J8526" t="s">
        <v>93</v>
      </c>
      <c r="K8526">
        <v>31.8</v>
      </c>
      <c r="L8526">
        <v>155</v>
      </c>
      <c r="M8526" t="s">
        <v>1144</v>
      </c>
      <c r="N8526">
        <v>155</v>
      </c>
      <c r="P8526" cm="1">
        <f t="array" ref="P8526">IF(Q8526&gt;0,INDEX(Q8526:Q20660,MATCH(TRUE,INDEX(Q8526:Q20660="",,),0)-1),"")</f>
        <v>7</v>
      </c>
      <c r="Q8526">
        <f t="shared" si="193"/>
        <v>3</v>
      </c>
      <c r="R8526">
        <f>IF(P8526="","",0)</f>
        <v>0</v>
      </c>
    </row>
    <row r="8527" spans="1:18" x14ac:dyDescent="0.3">
      <c r="A8527" t="s">
        <v>1138</v>
      </c>
      <c r="B8527" s="1">
        <v>38832</v>
      </c>
      <c r="C8527" t="s">
        <v>1139</v>
      </c>
      <c r="D8527" t="s">
        <v>1140</v>
      </c>
      <c r="E8527" t="s">
        <v>1141</v>
      </c>
      <c r="G8527" s="6" t="s">
        <v>88</v>
      </c>
      <c r="H8527" t="s">
        <v>232</v>
      </c>
      <c r="I8527" t="s">
        <v>45</v>
      </c>
      <c r="J8527" t="s">
        <v>93</v>
      </c>
      <c r="K8527">
        <v>23.7</v>
      </c>
      <c r="L8527">
        <v>74</v>
      </c>
      <c r="M8527" t="s">
        <v>1144</v>
      </c>
      <c r="N8527">
        <v>74</v>
      </c>
      <c r="P8527" cm="1">
        <f t="array" ref="P8527">IF(Q8527&gt;0,INDEX(Q8527:Q20661,MATCH(TRUE,INDEX(Q8527:Q20661="",,),0)-1),"")</f>
        <v>7</v>
      </c>
      <c r="Q8527">
        <f t="shared" si="193"/>
        <v>3</v>
      </c>
      <c r="R8527">
        <f>IF(P8527="","",0)</f>
        <v>0</v>
      </c>
    </row>
    <row r="8528" spans="1:18" x14ac:dyDescent="0.3">
      <c r="A8528" t="s">
        <v>1138</v>
      </c>
      <c r="B8528" s="1">
        <v>38832</v>
      </c>
      <c r="C8528" t="s">
        <v>1139</v>
      </c>
      <c r="D8528" t="s">
        <v>1140</v>
      </c>
      <c r="E8528" t="s">
        <v>1141</v>
      </c>
      <c r="G8528" s="6" t="s">
        <v>88</v>
      </c>
      <c r="H8528" t="s">
        <v>200</v>
      </c>
      <c r="I8528" t="s">
        <v>45</v>
      </c>
      <c r="J8528" t="s">
        <v>93</v>
      </c>
      <c r="K8528">
        <v>4.9000000000000004</v>
      </c>
      <c r="L8528">
        <v>356</v>
      </c>
      <c r="M8528" t="s">
        <v>1144</v>
      </c>
      <c r="N8528">
        <v>356</v>
      </c>
      <c r="P8528" cm="1">
        <f t="array" ref="P8528">IF(Q8528&gt;0,INDEX(Q8528:Q20662,MATCH(TRUE,INDEX(Q8528:Q20662="",,),0)-1),"")</f>
        <v>7</v>
      </c>
      <c r="Q8528">
        <f t="shared" si="193"/>
        <v>3</v>
      </c>
      <c r="R8528">
        <f>IF(P8528="","",0)</f>
        <v>0</v>
      </c>
    </row>
    <row r="8529" spans="1:18" x14ac:dyDescent="0.3">
      <c r="A8529" t="s">
        <v>1138</v>
      </c>
      <c r="B8529" s="1">
        <v>38832</v>
      </c>
      <c r="C8529" t="s">
        <v>1139</v>
      </c>
      <c r="D8529" t="s">
        <v>1140</v>
      </c>
      <c r="E8529" t="s">
        <v>1141</v>
      </c>
      <c r="G8529" s="6" t="s">
        <v>88</v>
      </c>
      <c r="H8529" t="s">
        <v>116</v>
      </c>
      <c r="I8529" t="s">
        <v>21</v>
      </c>
      <c r="J8529" t="s">
        <v>73</v>
      </c>
      <c r="K8529">
        <v>16</v>
      </c>
      <c r="L8529">
        <v>25</v>
      </c>
      <c r="M8529" t="s">
        <v>1144</v>
      </c>
      <c r="N8529">
        <v>25</v>
      </c>
      <c r="P8529" cm="1">
        <f t="array" ref="P8529">IF(Q8529&gt;0,INDEX(Q8529:Q20663,MATCH(TRUE,INDEX(Q8529:Q20663="",,),0)-1),"")</f>
        <v>7</v>
      </c>
      <c r="Q8529">
        <f t="shared" si="193"/>
        <v>3</v>
      </c>
      <c r="R8529">
        <f>IF(P8529="","",0)</f>
        <v>0</v>
      </c>
    </row>
    <row r="8530" spans="1:18" x14ac:dyDescent="0.3">
      <c r="A8530" t="s">
        <v>1138</v>
      </c>
      <c r="B8530" s="1">
        <v>38832</v>
      </c>
      <c r="C8530" t="s">
        <v>1139</v>
      </c>
      <c r="D8530" t="s">
        <v>1140</v>
      </c>
      <c r="E8530" t="s">
        <v>1141</v>
      </c>
      <c r="G8530" s="6" t="s">
        <v>88</v>
      </c>
      <c r="H8530" t="s">
        <v>87</v>
      </c>
      <c r="I8530" t="s">
        <v>21</v>
      </c>
      <c r="J8530" t="s">
        <v>73</v>
      </c>
      <c r="K8530">
        <v>127</v>
      </c>
      <c r="L8530">
        <v>31.4</v>
      </c>
      <c r="M8530" t="s">
        <v>1144</v>
      </c>
      <c r="N8530">
        <v>31.4</v>
      </c>
      <c r="P8530" cm="1">
        <f t="array" ref="P8530">IF(Q8530&gt;0,INDEX(Q8530:Q20664,MATCH(TRUE,INDEX(Q8530:Q20664="",,),0)-1),"")</f>
        <v>7</v>
      </c>
      <c r="Q8530">
        <f t="shared" si="193"/>
        <v>3</v>
      </c>
      <c r="R8530">
        <f>IF(P8530="","",0)</f>
        <v>0</v>
      </c>
    </row>
    <row r="8531" spans="1:18" x14ac:dyDescent="0.3">
      <c r="A8531" t="s">
        <v>1138</v>
      </c>
      <c r="B8531" s="1">
        <v>38832</v>
      </c>
      <c r="C8531" t="s">
        <v>1139</v>
      </c>
      <c r="D8531" t="s">
        <v>1140</v>
      </c>
      <c r="E8531" t="s">
        <v>1141</v>
      </c>
      <c r="G8531" t="s">
        <v>19</v>
      </c>
      <c r="H8531" t="s">
        <v>102</v>
      </c>
      <c r="I8531" t="s">
        <v>45</v>
      </c>
      <c r="J8531" t="s">
        <v>93</v>
      </c>
      <c r="K8531">
        <v>34</v>
      </c>
      <c r="L8531">
        <v>1094</v>
      </c>
      <c r="M8531" t="s">
        <v>1145</v>
      </c>
      <c r="N8531">
        <v>1094.0999999999999</v>
      </c>
      <c r="P8531" cm="1">
        <f t="array" ref="P8531">IF(Q8531&gt;0,INDEX(Q8531:Q20665,MATCH(TRUE,INDEX(Q8531:Q20665="",,),0)-1),"")</f>
        <v>7</v>
      </c>
      <c r="Q8531">
        <f t="shared" si="193"/>
        <v>4</v>
      </c>
      <c r="R8531">
        <f>IF(P8531="","",0)</f>
        <v>0</v>
      </c>
    </row>
    <row r="8532" spans="1:18" x14ac:dyDescent="0.3">
      <c r="A8532" t="s">
        <v>1138</v>
      </c>
      <c r="B8532" s="1">
        <v>38832</v>
      </c>
      <c r="C8532" t="s">
        <v>1139</v>
      </c>
      <c r="D8532" t="s">
        <v>1140</v>
      </c>
      <c r="E8532" t="s">
        <v>1141</v>
      </c>
      <c r="G8532" t="s">
        <v>19</v>
      </c>
      <c r="H8532" t="s">
        <v>72</v>
      </c>
      <c r="I8532" t="s">
        <v>21</v>
      </c>
      <c r="J8532" t="s">
        <v>73</v>
      </c>
      <c r="K8532">
        <v>974</v>
      </c>
      <c r="L8532">
        <v>32.6</v>
      </c>
      <c r="M8532" t="s">
        <v>1145</v>
      </c>
      <c r="N8532">
        <v>35.6</v>
      </c>
      <c r="P8532" cm="1">
        <f t="array" ref="P8532">IF(Q8532&gt;0,INDEX(Q8532:Q20666,MATCH(TRUE,INDEX(Q8532:Q20666="",,),0)-1),"")</f>
        <v>7</v>
      </c>
      <c r="Q8532">
        <f t="shared" si="193"/>
        <v>4</v>
      </c>
      <c r="R8532">
        <f>IF(P8532="","",0)</f>
        <v>0</v>
      </c>
    </row>
    <row r="8533" spans="1:18" x14ac:dyDescent="0.3">
      <c r="A8533" t="s">
        <v>1138</v>
      </c>
      <c r="B8533" s="1">
        <v>38832</v>
      </c>
      <c r="C8533" t="s">
        <v>1139</v>
      </c>
      <c r="D8533" t="s">
        <v>1140</v>
      </c>
      <c r="E8533" t="s">
        <v>1141</v>
      </c>
      <c r="G8533" s="6" t="s">
        <v>88</v>
      </c>
      <c r="H8533" t="s">
        <v>85</v>
      </c>
      <c r="I8533" t="s">
        <v>45</v>
      </c>
      <c r="J8533" t="s">
        <v>93</v>
      </c>
      <c r="K8533">
        <v>8.4</v>
      </c>
      <c r="L8533">
        <v>167</v>
      </c>
      <c r="M8533" t="s">
        <v>1145</v>
      </c>
      <c r="N8533">
        <v>167</v>
      </c>
      <c r="P8533" cm="1">
        <f t="array" ref="P8533">IF(Q8533&gt;0,INDEX(Q8533:Q20667,MATCH(TRUE,INDEX(Q8533:Q20667="",,),0)-1),"")</f>
        <v>7</v>
      </c>
      <c r="Q8533">
        <f t="shared" si="193"/>
        <v>4</v>
      </c>
      <c r="R8533">
        <f>IF(P8533="","",0)</f>
        <v>0</v>
      </c>
    </row>
    <row r="8534" spans="1:18" x14ac:dyDescent="0.3">
      <c r="A8534" t="s">
        <v>1138</v>
      </c>
      <c r="B8534" s="1">
        <v>38832</v>
      </c>
      <c r="C8534" t="s">
        <v>1139</v>
      </c>
      <c r="D8534" t="s">
        <v>1140</v>
      </c>
      <c r="E8534" t="s">
        <v>1141</v>
      </c>
      <c r="G8534" s="6" t="s">
        <v>88</v>
      </c>
      <c r="H8534" t="s">
        <v>100</v>
      </c>
      <c r="I8534" t="s">
        <v>45</v>
      </c>
      <c r="J8534" t="s">
        <v>93</v>
      </c>
      <c r="K8534">
        <v>31.8</v>
      </c>
      <c r="L8534">
        <v>155</v>
      </c>
      <c r="M8534" t="s">
        <v>1145</v>
      </c>
      <c r="N8534">
        <v>155</v>
      </c>
      <c r="P8534" cm="1">
        <f t="array" ref="P8534">IF(Q8534&gt;0,INDEX(Q8534:Q20668,MATCH(TRUE,INDEX(Q8534:Q20668="",,),0)-1),"")</f>
        <v>7</v>
      </c>
      <c r="Q8534">
        <f t="shared" si="193"/>
        <v>4</v>
      </c>
      <c r="R8534">
        <f>IF(P8534="","",0)</f>
        <v>0</v>
      </c>
    </row>
    <row r="8535" spans="1:18" x14ac:dyDescent="0.3">
      <c r="A8535" t="s">
        <v>1138</v>
      </c>
      <c r="B8535" s="1">
        <v>38832</v>
      </c>
      <c r="C8535" t="s">
        <v>1139</v>
      </c>
      <c r="D8535" t="s">
        <v>1140</v>
      </c>
      <c r="E8535" t="s">
        <v>1141</v>
      </c>
      <c r="G8535" s="6" t="s">
        <v>88</v>
      </c>
      <c r="H8535" t="s">
        <v>232</v>
      </c>
      <c r="I8535" t="s">
        <v>45</v>
      </c>
      <c r="J8535" t="s">
        <v>93</v>
      </c>
      <c r="K8535">
        <v>23.7</v>
      </c>
      <c r="L8535">
        <v>74</v>
      </c>
      <c r="M8535" t="s">
        <v>1145</v>
      </c>
      <c r="N8535">
        <v>74</v>
      </c>
      <c r="P8535" cm="1">
        <f t="array" ref="P8535">IF(Q8535&gt;0,INDEX(Q8535:Q20669,MATCH(TRUE,INDEX(Q8535:Q20669="",,),0)-1),"")</f>
        <v>7</v>
      </c>
      <c r="Q8535">
        <f t="shared" si="193"/>
        <v>4</v>
      </c>
      <c r="R8535">
        <f>IF(P8535="","",0)</f>
        <v>0</v>
      </c>
    </row>
    <row r="8536" spans="1:18" x14ac:dyDescent="0.3">
      <c r="A8536" t="s">
        <v>1138</v>
      </c>
      <c r="B8536" s="1">
        <v>38832</v>
      </c>
      <c r="C8536" t="s">
        <v>1139</v>
      </c>
      <c r="D8536" t="s">
        <v>1140</v>
      </c>
      <c r="E8536" t="s">
        <v>1141</v>
      </c>
      <c r="G8536" s="6" t="s">
        <v>88</v>
      </c>
      <c r="H8536" t="s">
        <v>200</v>
      </c>
      <c r="I8536" t="s">
        <v>45</v>
      </c>
      <c r="J8536" t="s">
        <v>93</v>
      </c>
      <c r="K8536">
        <v>4.9000000000000004</v>
      </c>
      <c r="L8536">
        <v>356</v>
      </c>
      <c r="M8536" t="s">
        <v>1145</v>
      </c>
      <c r="N8536">
        <v>356</v>
      </c>
      <c r="P8536" cm="1">
        <f t="array" ref="P8536">IF(Q8536&gt;0,INDEX(Q8536:Q20670,MATCH(TRUE,INDEX(Q8536:Q20670="",,),0)-1),"")</f>
        <v>7</v>
      </c>
      <c r="Q8536">
        <f t="shared" si="193"/>
        <v>4</v>
      </c>
      <c r="R8536">
        <f>IF(P8536="","",0)</f>
        <v>0</v>
      </c>
    </row>
    <row r="8537" spans="1:18" x14ac:dyDescent="0.3">
      <c r="A8537" t="s">
        <v>1138</v>
      </c>
      <c r="B8537" s="1">
        <v>38832</v>
      </c>
      <c r="C8537" t="s">
        <v>1139</v>
      </c>
      <c r="D8537" t="s">
        <v>1140</v>
      </c>
      <c r="E8537" t="s">
        <v>1141</v>
      </c>
      <c r="G8537" s="6" t="s">
        <v>88</v>
      </c>
      <c r="H8537" t="s">
        <v>116</v>
      </c>
      <c r="I8537" t="s">
        <v>21</v>
      </c>
      <c r="J8537" t="s">
        <v>73</v>
      </c>
      <c r="K8537">
        <v>16</v>
      </c>
      <c r="L8537">
        <v>25</v>
      </c>
      <c r="M8537" t="s">
        <v>1145</v>
      </c>
      <c r="N8537">
        <v>25</v>
      </c>
      <c r="P8537" cm="1">
        <f t="array" ref="P8537">IF(Q8537&gt;0,INDEX(Q8537:Q20671,MATCH(TRUE,INDEX(Q8537:Q20671="",,),0)-1),"")</f>
        <v>7</v>
      </c>
      <c r="Q8537">
        <f t="shared" si="193"/>
        <v>4</v>
      </c>
      <c r="R8537">
        <f>IF(P8537="","",0)</f>
        <v>0</v>
      </c>
    </row>
    <row r="8538" spans="1:18" x14ac:dyDescent="0.3">
      <c r="A8538" t="s">
        <v>1138</v>
      </c>
      <c r="B8538" s="1">
        <v>38832</v>
      </c>
      <c r="C8538" t="s">
        <v>1139</v>
      </c>
      <c r="D8538" t="s">
        <v>1140</v>
      </c>
      <c r="E8538" t="s">
        <v>1141</v>
      </c>
      <c r="G8538" s="6" t="s">
        <v>88</v>
      </c>
      <c r="H8538" t="s">
        <v>87</v>
      </c>
      <c r="I8538" t="s">
        <v>21</v>
      </c>
      <c r="J8538" t="s">
        <v>73</v>
      </c>
      <c r="K8538">
        <v>127</v>
      </c>
      <c r="L8538">
        <v>31.4</v>
      </c>
      <c r="M8538" t="s">
        <v>1145</v>
      </c>
      <c r="N8538">
        <v>31.4</v>
      </c>
      <c r="P8538" cm="1">
        <f t="array" ref="P8538">IF(Q8538&gt;0,INDEX(Q8538:Q20672,MATCH(TRUE,INDEX(Q8538:Q20672="",,),0)-1),"")</f>
        <v>7</v>
      </c>
      <c r="Q8538">
        <f t="shared" si="193"/>
        <v>4</v>
      </c>
      <c r="R8538">
        <f>IF(P8538="","",0)</f>
        <v>0</v>
      </c>
    </row>
    <row r="8539" spans="1:18" x14ac:dyDescent="0.3">
      <c r="A8539" t="s">
        <v>1138</v>
      </c>
      <c r="B8539" s="1">
        <v>38832</v>
      </c>
      <c r="C8539" t="s">
        <v>1139</v>
      </c>
      <c r="D8539" t="s">
        <v>1140</v>
      </c>
      <c r="E8539" t="s">
        <v>1141</v>
      </c>
      <c r="G8539" t="s">
        <v>19</v>
      </c>
      <c r="H8539" t="s">
        <v>102</v>
      </c>
      <c r="I8539" t="s">
        <v>45</v>
      </c>
      <c r="J8539" t="s">
        <v>93</v>
      </c>
      <c r="K8539">
        <v>34</v>
      </c>
      <c r="L8539">
        <v>1094</v>
      </c>
      <c r="M8539" t="s">
        <v>1146</v>
      </c>
      <c r="N8539">
        <v>1100</v>
      </c>
      <c r="P8539" cm="1">
        <f t="array" ref="P8539">IF(Q8539&gt;0,INDEX(Q8539:Q20673,MATCH(TRUE,INDEX(Q8539:Q20673="",,),0)-1),"")</f>
        <v>7</v>
      </c>
      <c r="Q8539">
        <f t="shared" si="193"/>
        <v>5</v>
      </c>
      <c r="R8539">
        <f>IF(P8539="","",0)</f>
        <v>0</v>
      </c>
    </row>
    <row r="8540" spans="1:18" x14ac:dyDescent="0.3">
      <c r="A8540" t="s">
        <v>1138</v>
      </c>
      <c r="B8540" s="1">
        <v>38832</v>
      </c>
      <c r="C8540" t="s">
        <v>1139</v>
      </c>
      <c r="D8540" t="s">
        <v>1140</v>
      </c>
      <c r="E8540" t="s">
        <v>1141</v>
      </c>
      <c r="G8540" t="s">
        <v>19</v>
      </c>
      <c r="H8540" t="s">
        <v>72</v>
      </c>
      <c r="I8540" t="s">
        <v>21</v>
      </c>
      <c r="J8540" t="s">
        <v>73</v>
      </c>
      <c r="K8540">
        <v>974</v>
      </c>
      <c r="L8540">
        <v>32.6</v>
      </c>
      <c r="M8540" t="s">
        <v>1146</v>
      </c>
      <c r="N8540">
        <v>34.15</v>
      </c>
      <c r="P8540" cm="1">
        <f t="array" ref="P8540">IF(Q8540&gt;0,INDEX(Q8540:Q20674,MATCH(TRUE,INDEX(Q8540:Q20674="",,),0)-1),"")</f>
        <v>7</v>
      </c>
      <c r="Q8540">
        <f t="shared" si="193"/>
        <v>5</v>
      </c>
      <c r="R8540">
        <f>IF(P8540="","",0)</f>
        <v>0</v>
      </c>
    </row>
    <row r="8541" spans="1:18" x14ac:dyDescent="0.3">
      <c r="A8541" t="s">
        <v>1138</v>
      </c>
      <c r="B8541" s="1">
        <v>38832</v>
      </c>
      <c r="C8541" t="s">
        <v>1139</v>
      </c>
      <c r="D8541" t="s">
        <v>1140</v>
      </c>
      <c r="E8541" t="s">
        <v>1141</v>
      </c>
      <c r="G8541" s="6" t="s">
        <v>88</v>
      </c>
      <c r="H8541" t="s">
        <v>85</v>
      </c>
      <c r="I8541" t="s">
        <v>45</v>
      </c>
      <c r="J8541" t="s">
        <v>93</v>
      </c>
      <c r="K8541">
        <v>8.4</v>
      </c>
      <c r="L8541">
        <v>167</v>
      </c>
      <c r="M8541" t="s">
        <v>1146</v>
      </c>
      <c r="N8541">
        <v>167</v>
      </c>
      <c r="P8541" cm="1">
        <f t="array" ref="P8541">IF(Q8541&gt;0,INDEX(Q8541:Q20675,MATCH(TRUE,INDEX(Q8541:Q20675="",,),0)-1),"")</f>
        <v>7</v>
      </c>
      <c r="Q8541">
        <f t="shared" si="193"/>
        <v>5</v>
      </c>
      <c r="R8541">
        <f>IF(P8541="","",0)</f>
        <v>0</v>
      </c>
    </row>
    <row r="8542" spans="1:18" x14ac:dyDescent="0.3">
      <c r="A8542" t="s">
        <v>1138</v>
      </c>
      <c r="B8542" s="1">
        <v>38832</v>
      </c>
      <c r="C8542" t="s">
        <v>1139</v>
      </c>
      <c r="D8542" t="s">
        <v>1140</v>
      </c>
      <c r="E8542" t="s">
        <v>1141</v>
      </c>
      <c r="G8542" s="6" t="s">
        <v>88</v>
      </c>
      <c r="H8542" t="s">
        <v>100</v>
      </c>
      <c r="I8542" t="s">
        <v>45</v>
      </c>
      <c r="J8542" t="s">
        <v>93</v>
      </c>
      <c r="K8542">
        <v>31.8</v>
      </c>
      <c r="L8542">
        <v>155</v>
      </c>
      <c r="M8542" t="s">
        <v>1146</v>
      </c>
      <c r="N8542">
        <v>155</v>
      </c>
      <c r="P8542" cm="1">
        <f t="array" ref="P8542">IF(Q8542&gt;0,INDEX(Q8542:Q20676,MATCH(TRUE,INDEX(Q8542:Q20676="",,),0)-1),"")</f>
        <v>7</v>
      </c>
      <c r="Q8542">
        <f t="shared" si="193"/>
        <v>5</v>
      </c>
      <c r="R8542">
        <f>IF(P8542="","",0)</f>
        <v>0</v>
      </c>
    </row>
    <row r="8543" spans="1:18" x14ac:dyDescent="0.3">
      <c r="A8543" t="s">
        <v>1138</v>
      </c>
      <c r="B8543" s="1">
        <v>38832</v>
      </c>
      <c r="C8543" t="s">
        <v>1139</v>
      </c>
      <c r="D8543" t="s">
        <v>1140</v>
      </c>
      <c r="E8543" t="s">
        <v>1141</v>
      </c>
      <c r="G8543" s="6" t="s">
        <v>88</v>
      </c>
      <c r="H8543" t="s">
        <v>232</v>
      </c>
      <c r="I8543" t="s">
        <v>45</v>
      </c>
      <c r="J8543" t="s">
        <v>93</v>
      </c>
      <c r="K8543">
        <v>23.7</v>
      </c>
      <c r="L8543">
        <v>74</v>
      </c>
      <c r="M8543" t="s">
        <v>1146</v>
      </c>
      <c r="N8543">
        <v>74</v>
      </c>
      <c r="P8543" cm="1">
        <f t="array" ref="P8543">IF(Q8543&gt;0,INDEX(Q8543:Q20677,MATCH(TRUE,INDEX(Q8543:Q20677="",,),0)-1),"")</f>
        <v>7</v>
      </c>
      <c r="Q8543">
        <f t="shared" si="193"/>
        <v>5</v>
      </c>
      <c r="R8543">
        <f>IF(P8543="","",0)</f>
        <v>0</v>
      </c>
    </row>
    <row r="8544" spans="1:18" x14ac:dyDescent="0.3">
      <c r="A8544" t="s">
        <v>1138</v>
      </c>
      <c r="B8544" s="1">
        <v>38832</v>
      </c>
      <c r="C8544" t="s">
        <v>1139</v>
      </c>
      <c r="D8544" t="s">
        <v>1140</v>
      </c>
      <c r="E8544" t="s">
        <v>1141</v>
      </c>
      <c r="G8544" s="6" t="s">
        <v>88</v>
      </c>
      <c r="H8544" t="s">
        <v>200</v>
      </c>
      <c r="I8544" t="s">
        <v>45</v>
      </c>
      <c r="J8544" t="s">
        <v>93</v>
      </c>
      <c r="K8544">
        <v>4.9000000000000004</v>
      </c>
      <c r="L8544">
        <v>356</v>
      </c>
      <c r="M8544" t="s">
        <v>1146</v>
      </c>
      <c r="N8544">
        <v>356</v>
      </c>
      <c r="P8544" cm="1">
        <f t="array" ref="P8544">IF(Q8544&gt;0,INDEX(Q8544:Q20678,MATCH(TRUE,INDEX(Q8544:Q20678="",,),0)-1),"")</f>
        <v>7</v>
      </c>
      <c r="Q8544">
        <f t="shared" si="193"/>
        <v>5</v>
      </c>
      <c r="R8544">
        <f>IF(P8544="","",0)</f>
        <v>0</v>
      </c>
    </row>
    <row r="8545" spans="1:18" x14ac:dyDescent="0.3">
      <c r="A8545" t="s">
        <v>1138</v>
      </c>
      <c r="B8545" s="1">
        <v>38832</v>
      </c>
      <c r="C8545" t="s">
        <v>1139</v>
      </c>
      <c r="D8545" t="s">
        <v>1140</v>
      </c>
      <c r="E8545" t="s">
        <v>1141</v>
      </c>
      <c r="G8545" s="6" t="s">
        <v>88</v>
      </c>
      <c r="H8545" t="s">
        <v>116</v>
      </c>
      <c r="I8545" t="s">
        <v>21</v>
      </c>
      <c r="J8545" t="s">
        <v>73</v>
      </c>
      <c r="K8545">
        <v>16</v>
      </c>
      <c r="L8545">
        <v>25</v>
      </c>
      <c r="M8545" t="s">
        <v>1146</v>
      </c>
      <c r="N8545">
        <v>25</v>
      </c>
      <c r="P8545" cm="1">
        <f t="array" ref="P8545">IF(Q8545&gt;0,INDEX(Q8545:Q20679,MATCH(TRUE,INDEX(Q8545:Q20679="",,),0)-1),"")</f>
        <v>7</v>
      </c>
      <c r="Q8545">
        <f t="shared" si="193"/>
        <v>5</v>
      </c>
      <c r="R8545">
        <f>IF(P8545="","",0)</f>
        <v>0</v>
      </c>
    </row>
    <row r="8546" spans="1:18" x14ac:dyDescent="0.3">
      <c r="A8546" t="s">
        <v>1138</v>
      </c>
      <c r="B8546" s="1">
        <v>38832</v>
      </c>
      <c r="C8546" t="s">
        <v>1139</v>
      </c>
      <c r="D8546" t="s">
        <v>1140</v>
      </c>
      <c r="E8546" t="s">
        <v>1141</v>
      </c>
      <c r="G8546" s="6" t="s">
        <v>88</v>
      </c>
      <c r="H8546" t="s">
        <v>87</v>
      </c>
      <c r="I8546" t="s">
        <v>21</v>
      </c>
      <c r="J8546" t="s">
        <v>73</v>
      </c>
      <c r="K8546">
        <v>127</v>
      </c>
      <c r="L8546">
        <v>31.4</v>
      </c>
      <c r="M8546" t="s">
        <v>1146</v>
      </c>
      <c r="N8546">
        <v>31.4</v>
      </c>
      <c r="P8546" cm="1">
        <f t="array" ref="P8546">IF(Q8546&gt;0,INDEX(Q8546:Q20680,MATCH(TRUE,INDEX(Q8546:Q20680="",,),0)-1),"")</f>
        <v>7</v>
      </c>
      <c r="Q8546">
        <f t="shared" si="193"/>
        <v>5</v>
      </c>
      <c r="R8546">
        <f>IF(P8546="","",0)</f>
        <v>0</v>
      </c>
    </row>
    <row r="8547" spans="1:18" x14ac:dyDescent="0.3">
      <c r="A8547" t="s">
        <v>1138</v>
      </c>
      <c r="B8547" s="1">
        <v>38832</v>
      </c>
      <c r="C8547" t="s">
        <v>1139</v>
      </c>
      <c r="D8547" t="s">
        <v>1140</v>
      </c>
      <c r="E8547" t="s">
        <v>1141</v>
      </c>
      <c r="G8547" t="s">
        <v>19</v>
      </c>
      <c r="H8547" t="s">
        <v>102</v>
      </c>
      <c r="I8547" t="s">
        <v>45</v>
      </c>
      <c r="J8547" t="s">
        <v>93</v>
      </c>
      <c r="K8547">
        <v>34</v>
      </c>
      <c r="L8547">
        <v>1094</v>
      </c>
      <c r="M8547" t="s">
        <v>1147</v>
      </c>
      <c r="N8547">
        <v>1100</v>
      </c>
      <c r="P8547" cm="1">
        <f t="array" ref="P8547">IF(Q8547&gt;0,INDEX(Q8547:Q20681,MATCH(TRUE,INDEX(Q8547:Q20681="",,),0)-1),"")</f>
        <v>7</v>
      </c>
      <c r="Q8547">
        <f t="shared" si="193"/>
        <v>6</v>
      </c>
      <c r="R8547">
        <f>IF(P8547="","",0)</f>
        <v>0</v>
      </c>
    </row>
    <row r="8548" spans="1:18" x14ac:dyDescent="0.3">
      <c r="A8548" t="s">
        <v>1138</v>
      </c>
      <c r="B8548" s="1">
        <v>38832</v>
      </c>
      <c r="C8548" t="s">
        <v>1139</v>
      </c>
      <c r="D8548" t="s">
        <v>1140</v>
      </c>
      <c r="E8548" t="s">
        <v>1141</v>
      </c>
      <c r="G8548" t="s">
        <v>19</v>
      </c>
      <c r="H8548" t="s">
        <v>72</v>
      </c>
      <c r="I8548" t="s">
        <v>21</v>
      </c>
      <c r="J8548" t="s">
        <v>73</v>
      </c>
      <c r="K8548">
        <v>974</v>
      </c>
      <c r="L8548">
        <v>32.6</v>
      </c>
      <c r="M8548" t="s">
        <v>1147</v>
      </c>
      <c r="N8548">
        <v>33</v>
      </c>
      <c r="P8548" cm="1">
        <f t="array" ref="P8548">IF(Q8548&gt;0,INDEX(Q8548:Q20682,MATCH(TRUE,INDEX(Q8548:Q20682="",,),0)-1),"")</f>
        <v>7</v>
      </c>
      <c r="Q8548">
        <f t="shared" si="193"/>
        <v>6</v>
      </c>
      <c r="R8548">
        <f>IF(P8548="","",0)</f>
        <v>0</v>
      </c>
    </row>
    <row r="8549" spans="1:18" x14ac:dyDescent="0.3">
      <c r="A8549" t="s">
        <v>1138</v>
      </c>
      <c r="B8549" s="1">
        <v>38832</v>
      </c>
      <c r="C8549" t="s">
        <v>1139</v>
      </c>
      <c r="D8549" t="s">
        <v>1140</v>
      </c>
      <c r="E8549" t="s">
        <v>1141</v>
      </c>
      <c r="G8549" s="6" t="s">
        <v>88</v>
      </c>
      <c r="H8549" t="s">
        <v>85</v>
      </c>
      <c r="I8549" t="s">
        <v>45</v>
      </c>
      <c r="J8549" t="s">
        <v>93</v>
      </c>
      <c r="K8549">
        <v>8.4</v>
      </c>
      <c r="L8549">
        <v>167</v>
      </c>
      <c r="M8549" t="s">
        <v>1147</v>
      </c>
      <c r="N8549">
        <v>167</v>
      </c>
      <c r="P8549" cm="1">
        <f t="array" ref="P8549">IF(Q8549&gt;0,INDEX(Q8549:Q20683,MATCH(TRUE,INDEX(Q8549:Q20683="",,),0)-1),"")</f>
        <v>7</v>
      </c>
      <c r="Q8549">
        <f t="shared" si="193"/>
        <v>6</v>
      </c>
      <c r="R8549">
        <f>IF(P8549="","",0)</f>
        <v>0</v>
      </c>
    </row>
    <row r="8550" spans="1:18" x14ac:dyDescent="0.3">
      <c r="A8550" t="s">
        <v>1138</v>
      </c>
      <c r="B8550" s="1">
        <v>38832</v>
      </c>
      <c r="C8550" t="s">
        <v>1139</v>
      </c>
      <c r="D8550" t="s">
        <v>1140</v>
      </c>
      <c r="E8550" t="s">
        <v>1141</v>
      </c>
      <c r="G8550" s="6" t="s">
        <v>88</v>
      </c>
      <c r="H8550" t="s">
        <v>100</v>
      </c>
      <c r="I8550" t="s">
        <v>45</v>
      </c>
      <c r="J8550" t="s">
        <v>93</v>
      </c>
      <c r="K8550">
        <v>31.8</v>
      </c>
      <c r="L8550">
        <v>155</v>
      </c>
      <c r="M8550" t="s">
        <v>1147</v>
      </c>
      <c r="N8550">
        <v>155</v>
      </c>
      <c r="P8550" cm="1">
        <f t="array" ref="P8550">IF(Q8550&gt;0,INDEX(Q8550:Q20684,MATCH(TRUE,INDEX(Q8550:Q20684="",,),0)-1),"")</f>
        <v>7</v>
      </c>
      <c r="Q8550">
        <f t="shared" si="193"/>
        <v>6</v>
      </c>
      <c r="R8550">
        <f>IF(P8550="","",0)</f>
        <v>0</v>
      </c>
    </row>
    <row r="8551" spans="1:18" x14ac:dyDescent="0.3">
      <c r="A8551" t="s">
        <v>1138</v>
      </c>
      <c r="B8551" s="1">
        <v>38832</v>
      </c>
      <c r="C8551" t="s">
        <v>1139</v>
      </c>
      <c r="D8551" t="s">
        <v>1140</v>
      </c>
      <c r="E8551" t="s">
        <v>1141</v>
      </c>
      <c r="G8551" s="6" t="s">
        <v>88</v>
      </c>
      <c r="H8551" t="s">
        <v>232</v>
      </c>
      <c r="I8551" t="s">
        <v>45</v>
      </c>
      <c r="J8551" t="s">
        <v>93</v>
      </c>
      <c r="K8551">
        <v>23.7</v>
      </c>
      <c r="L8551">
        <v>74</v>
      </c>
      <c r="M8551" t="s">
        <v>1147</v>
      </c>
      <c r="N8551">
        <v>74</v>
      </c>
      <c r="P8551" cm="1">
        <f t="array" ref="P8551">IF(Q8551&gt;0,INDEX(Q8551:Q20685,MATCH(TRUE,INDEX(Q8551:Q20685="",,),0)-1),"")</f>
        <v>7</v>
      </c>
      <c r="Q8551">
        <f t="shared" si="193"/>
        <v>6</v>
      </c>
      <c r="R8551">
        <f>IF(P8551="","",0)</f>
        <v>0</v>
      </c>
    </row>
    <row r="8552" spans="1:18" x14ac:dyDescent="0.3">
      <c r="A8552" t="s">
        <v>1138</v>
      </c>
      <c r="B8552" s="1">
        <v>38832</v>
      </c>
      <c r="C8552" t="s">
        <v>1139</v>
      </c>
      <c r="D8552" t="s">
        <v>1140</v>
      </c>
      <c r="E8552" t="s">
        <v>1141</v>
      </c>
      <c r="G8552" s="6" t="s">
        <v>88</v>
      </c>
      <c r="H8552" t="s">
        <v>200</v>
      </c>
      <c r="I8552" t="s">
        <v>45</v>
      </c>
      <c r="J8552" t="s">
        <v>93</v>
      </c>
      <c r="K8552">
        <v>4.9000000000000004</v>
      </c>
      <c r="L8552">
        <v>356</v>
      </c>
      <c r="M8552" t="s">
        <v>1147</v>
      </c>
      <c r="N8552">
        <v>356</v>
      </c>
      <c r="P8552" cm="1">
        <f t="array" ref="P8552">IF(Q8552&gt;0,INDEX(Q8552:Q20686,MATCH(TRUE,INDEX(Q8552:Q20686="",,),0)-1),"")</f>
        <v>7</v>
      </c>
      <c r="Q8552">
        <f t="shared" si="193"/>
        <v>6</v>
      </c>
      <c r="R8552">
        <f>IF(P8552="","",0)</f>
        <v>0</v>
      </c>
    </row>
    <row r="8553" spans="1:18" x14ac:dyDescent="0.3">
      <c r="A8553" t="s">
        <v>1138</v>
      </c>
      <c r="B8553" s="1">
        <v>38832</v>
      </c>
      <c r="C8553" t="s">
        <v>1139</v>
      </c>
      <c r="D8553" t="s">
        <v>1140</v>
      </c>
      <c r="E8553" t="s">
        <v>1141</v>
      </c>
      <c r="G8553" s="6" t="s">
        <v>88</v>
      </c>
      <c r="H8553" t="s">
        <v>116</v>
      </c>
      <c r="I8553" t="s">
        <v>21</v>
      </c>
      <c r="J8553" t="s">
        <v>73</v>
      </c>
      <c r="K8553">
        <v>16</v>
      </c>
      <c r="L8553">
        <v>25</v>
      </c>
      <c r="M8553" t="s">
        <v>1147</v>
      </c>
      <c r="N8553">
        <v>25</v>
      </c>
      <c r="P8553" cm="1">
        <f t="array" ref="P8553">IF(Q8553&gt;0,INDEX(Q8553:Q20687,MATCH(TRUE,INDEX(Q8553:Q20687="",,),0)-1),"")</f>
        <v>7</v>
      </c>
      <c r="Q8553">
        <f t="shared" si="193"/>
        <v>6</v>
      </c>
      <c r="R8553">
        <f>IF(P8553="","",0)</f>
        <v>0</v>
      </c>
    </row>
    <row r="8554" spans="1:18" x14ac:dyDescent="0.3">
      <c r="A8554" t="s">
        <v>1138</v>
      </c>
      <c r="B8554" s="1">
        <v>38832</v>
      </c>
      <c r="C8554" t="s">
        <v>1139</v>
      </c>
      <c r="D8554" t="s">
        <v>1140</v>
      </c>
      <c r="E8554" t="s">
        <v>1141</v>
      </c>
      <c r="G8554" s="6" t="s">
        <v>88</v>
      </c>
      <c r="H8554" t="s">
        <v>87</v>
      </c>
      <c r="I8554" t="s">
        <v>21</v>
      </c>
      <c r="J8554" t="s">
        <v>73</v>
      </c>
      <c r="K8554">
        <v>127</v>
      </c>
      <c r="L8554">
        <v>31.4</v>
      </c>
      <c r="M8554" t="s">
        <v>1147</v>
      </c>
      <c r="N8554">
        <v>31.4</v>
      </c>
      <c r="P8554" cm="1">
        <f t="array" ref="P8554">IF(Q8554&gt;0,INDEX(Q8554:Q20688,MATCH(TRUE,INDEX(Q8554:Q20688="",,),0)-1),"")</f>
        <v>7</v>
      </c>
      <c r="Q8554">
        <f t="shared" si="193"/>
        <v>6</v>
      </c>
      <c r="R8554">
        <f>IF(P8554="","",0)</f>
        <v>0</v>
      </c>
    </row>
    <row r="8555" spans="1:18" x14ac:dyDescent="0.3">
      <c r="A8555" t="s">
        <v>1138</v>
      </c>
      <c r="B8555" s="1">
        <v>38832</v>
      </c>
      <c r="C8555" t="s">
        <v>1139</v>
      </c>
      <c r="D8555" t="s">
        <v>1140</v>
      </c>
      <c r="E8555" t="s">
        <v>1141</v>
      </c>
      <c r="G8555" t="s">
        <v>19</v>
      </c>
      <c r="H8555" t="s">
        <v>102</v>
      </c>
      <c r="I8555" t="s">
        <v>45</v>
      </c>
      <c r="J8555" t="s">
        <v>93</v>
      </c>
      <c r="K8555">
        <v>34</v>
      </c>
      <c r="L8555">
        <v>1094</v>
      </c>
      <c r="M8555" t="s">
        <v>1148</v>
      </c>
      <c r="N8555">
        <v>1094</v>
      </c>
      <c r="P8555" cm="1">
        <f t="array" ref="P8555">IF(Q8555&gt;0,INDEX(Q8555:Q20689,MATCH(TRUE,INDEX(Q8555:Q20689="",,),0)-1),"")</f>
        <v>7</v>
      </c>
      <c r="Q8555">
        <f t="shared" si="193"/>
        <v>7</v>
      </c>
      <c r="R8555">
        <f>IF(P8555="","",0)</f>
        <v>0</v>
      </c>
    </row>
    <row r="8556" spans="1:18" x14ac:dyDescent="0.3">
      <c r="A8556" t="s">
        <v>1138</v>
      </c>
      <c r="B8556" s="1">
        <v>38832</v>
      </c>
      <c r="C8556" t="s">
        <v>1139</v>
      </c>
      <c r="D8556" t="s">
        <v>1140</v>
      </c>
      <c r="E8556" t="s">
        <v>1141</v>
      </c>
      <c r="G8556" t="s">
        <v>19</v>
      </c>
      <c r="H8556" t="s">
        <v>72</v>
      </c>
      <c r="I8556" t="s">
        <v>21</v>
      </c>
      <c r="J8556" t="s">
        <v>73</v>
      </c>
      <c r="K8556">
        <v>974</v>
      </c>
      <c r="L8556">
        <v>32.6</v>
      </c>
      <c r="M8556" t="s">
        <v>1148</v>
      </c>
      <c r="N8556">
        <v>32.61</v>
      </c>
      <c r="P8556" cm="1">
        <f t="array" ref="P8556">IF(Q8556&gt;0,INDEX(Q8556:Q20690,MATCH(TRUE,INDEX(Q8556:Q20690="",,),0)-1),"")</f>
        <v>7</v>
      </c>
      <c r="Q8556">
        <f t="shared" si="193"/>
        <v>7</v>
      </c>
      <c r="R8556">
        <f>IF(P8556="","",0)</f>
        <v>0</v>
      </c>
    </row>
    <row r="8557" spans="1:18" x14ac:dyDescent="0.3">
      <c r="A8557" t="s">
        <v>1138</v>
      </c>
      <c r="B8557" s="1">
        <v>38832</v>
      </c>
      <c r="C8557" t="s">
        <v>1139</v>
      </c>
      <c r="D8557" t="s">
        <v>1140</v>
      </c>
      <c r="E8557" t="s">
        <v>1141</v>
      </c>
      <c r="G8557" s="6" t="s">
        <v>88</v>
      </c>
      <c r="H8557" t="s">
        <v>85</v>
      </c>
      <c r="I8557" t="s">
        <v>45</v>
      </c>
      <c r="J8557" t="s">
        <v>93</v>
      </c>
      <c r="K8557">
        <v>8.4</v>
      </c>
      <c r="L8557">
        <v>167</v>
      </c>
      <c r="M8557" t="s">
        <v>1148</v>
      </c>
      <c r="N8557">
        <v>167</v>
      </c>
      <c r="P8557" cm="1">
        <f t="array" ref="P8557">IF(Q8557&gt;0,INDEX(Q8557:Q20691,MATCH(TRUE,INDEX(Q8557:Q20691="",,),0)-1),"")</f>
        <v>7</v>
      </c>
      <c r="Q8557">
        <f t="shared" si="193"/>
        <v>7</v>
      </c>
      <c r="R8557">
        <f>IF(P8557="","",0)</f>
        <v>0</v>
      </c>
    </row>
    <row r="8558" spans="1:18" x14ac:dyDescent="0.3">
      <c r="A8558" t="s">
        <v>1138</v>
      </c>
      <c r="B8558" s="1">
        <v>38832</v>
      </c>
      <c r="C8558" t="s">
        <v>1139</v>
      </c>
      <c r="D8558" t="s">
        <v>1140</v>
      </c>
      <c r="E8558" t="s">
        <v>1141</v>
      </c>
      <c r="G8558" s="6" t="s">
        <v>88</v>
      </c>
      <c r="H8558" t="s">
        <v>100</v>
      </c>
      <c r="I8558" t="s">
        <v>45</v>
      </c>
      <c r="J8558" t="s">
        <v>93</v>
      </c>
      <c r="K8558">
        <v>31.8</v>
      </c>
      <c r="L8558">
        <v>155</v>
      </c>
      <c r="M8558" t="s">
        <v>1148</v>
      </c>
      <c r="N8558">
        <v>155</v>
      </c>
      <c r="P8558" cm="1">
        <f t="array" ref="P8558">IF(Q8558&gt;0,INDEX(Q8558:Q20692,MATCH(TRUE,INDEX(Q8558:Q20692="",,),0)-1),"")</f>
        <v>7</v>
      </c>
      <c r="Q8558">
        <f t="shared" si="193"/>
        <v>7</v>
      </c>
      <c r="R8558">
        <f>IF(P8558="","",0)</f>
        <v>0</v>
      </c>
    </row>
    <row r="8559" spans="1:18" x14ac:dyDescent="0.3">
      <c r="A8559" t="s">
        <v>1138</v>
      </c>
      <c r="B8559" s="1">
        <v>38832</v>
      </c>
      <c r="C8559" t="s">
        <v>1139</v>
      </c>
      <c r="D8559" t="s">
        <v>1140</v>
      </c>
      <c r="E8559" t="s">
        <v>1141</v>
      </c>
      <c r="G8559" s="6" t="s">
        <v>88</v>
      </c>
      <c r="H8559" t="s">
        <v>232</v>
      </c>
      <c r="I8559" t="s">
        <v>45</v>
      </c>
      <c r="J8559" t="s">
        <v>93</v>
      </c>
      <c r="K8559">
        <v>23.7</v>
      </c>
      <c r="L8559">
        <v>74</v>
      </c>
      <c r="M8559" t="s">
        <v>1148</v>
      </c>
      <c r="N8559">
        <v>74</v>
      </c>
      <c r="P8559" cm="1">
        <f t="array" ref="P8559">IF(Q8559&gt;0,INDEX(Q8559:Q20693,MATCH(TRUE,INDEX(Q8559:Q20693="",,),0)-1),"")</f>
        <v>7</v>
      </c>
      <c r="Q8559">
        <f t="shared" si="193"/>
        <v>7</v>
      </c>
      <c r="R8559">
        <f>IF(P8559="","",0)</f>
        <v>0</v>
      </c>
    </row>
    <row r="8560" spans="1:18" x14ac:dyDescent="0.3">
      <c r="A8560" t="s">
        <v>1138</v>
      </c>
      <c r="B8560" s="1">
        <v>38832</v>
      </c>
      <c r="C8560" t="s">
        <v>1139</v>
      </c>
      <c r="D8560" t="s">
        <v>1140</v>
      </c>
      <c r="E8560" t="s">
        <v>1141</v>
      </c>
      <c r="G8560" s="6" t="s">
        <v>88</v>
      </c>
      <c r="H8560" t="s">
        <v>200</v>
      </c>
      <c r="I8560" t="s">
        <v>45</v>
      </c>
      <c r="J8560" t="s">
        <v>93</v>
      </c>
      <c r="K8560">
        <v>4.9000000000000004</v>
      </c>
      <c r="L8560">
        <v>356</v>
      </c>
      <c r="M8560" t="s">
        <v>1148</v>
      </c>
      <c r="N8560">
        <v>356</v>
      </c>
      <c r="P8560" cm="1">
        <f t="array" ref="P8560">IF(Q8560&gt;0,INDEX(Q8560:Q20694,MATCH(TRUE,INDEX(Q8560:Q20694="",,),0)-1),"")</f>
        <v>7</v>
      </c>
      <c r="Q8560">
        <f t="shared" si="193"/>
        <v>7</v>
      </c>
      <c r="R8560">
        <f>IF(P8560="","",0)</f>
        <v>0</v>
      </c>
    </row>
    <row r="8561" spans="1:18" x14ac:dyDescent="0.3">
      <c r="A8561" t="s">
        <v>1138</v>
      </c>
      <c r="B8561" s="1">
        <v>38832</v>
      </c>
      <c r="C8561" t="s">
        <v>1139</v>
      </c>
      <c r="D8561" t="s">
        <v>1140</v>
      </c>
      <c r="E8561" t="s">
        <v>1141</v>
      </c>
      <c r="G8561" s="6" t="s">
        <v>88</v>
      </c>
      <c r="H8561" t="s">
        <v>116</v>
      </c>
      <c r="I8561" t="s">
        <v>21</v>
      </c>
      <c r="J8561" t="s">
        <v>73</v>
      </c>
      <c r="K8561">
        <v>16</v>
      </c>
      <c r="L8561">
        <v>25</v>
      </c>
      <c r="M8561" t="s">
        <v>1148</v>
      </c>
      <c r="N8561">
        <v>25</v>
      </c>
      <c r="P8561" cm="1">
        <f t="array" ref="P8561">IF(Q8561&gt;0,INDEX(Q8561:Q20695,MATCH(TRUE,INDEX(Q8561:Q20695="",,),0)-1),"")</f>
        <v>7</v>
      </c>
      <c r="Q8561">
        <f t="shared" si="193"/>
        <v>7</v>
      </c>
      <c r="R8561">
        <f>IF(P8561="","",0)</f>
        <v>0</v>
      </c>
    </row>
    <row r="8562" spans="1:18" x14ac:dyDescent="0.3">
      <c r="A8562" t="s">
        <v>1138</v>
      </c>
      <c r="B8562" s="1">
        <v>38832</v>
      </c>
      <c r="C8562" t="s">
        <v>1139</v>
      </c>
      <c r="D8562" t="s">
        <v>1140</v>
      </c>
      <c r="E8562" t="s">
        <v>1141</v>
      </c>
      <c r="G8562" s="6" t="s">
        <v>88</v>
      </c>
      <c r="H8562" t="s">
        <v>87</v>
      </c>
      <c r="I8562" t="s">
        <v>21</v>
      </c>
      <c r="J8562" t="s">
        <v>73</v>
      </c>
      <c r="K8562">
        <v>127</v>
      </c>
      <c r="L8562">
        <v>31.4</v>
      </c>
      <c r="M8562" t="s">
        <v>1148</v>
      </c>
      <c r="N8562">
        <v>31.4</v>
      </c>
      <c r="P8562" cm="1">
        <f t="array" ref="P8562">IF(Q8562&gt;0,INDEX(Q8562:Q20696,MATCH(TRUE,INDEX(Q8562:Q20696="",,),0)-1),"")</f>
        <v>7</v>
      </c>
      <c r="Q8562">
        <f t="shared" si="193"/>
        <v>7</v>
      </c>
      <c r="R8562">
        <f>IF(P8562="","",0)</f>
        <v>0</v>
      </c>
    </row>
    <row r="8563" spans="1:18" x14ac:dyDescent="0.3">
      <c r="P8563" t="str" cm="1">
        <f t="array" ref="P8563">IF(Q8563&gt;0,INDEX(Q8563:Q20697,MATCH(TRUE,INDEX(Q8563:Q20697="",,),0)-1),"")</f>
        <v/>
      </c>
      <c r="R8563" t="str">
        <f>IF(P8563="","",0)</f>
        <v/>
      </c>
    </row>
    <row r="8564" spans="1:18" x14ac:dyDescent="0.3">
      <c r="A8564" t="s">
        <v>1138</v>
      </c>
      <c r="B8564" s="1">
        <v>38832</v>
      </c>
      <c r="C8564" t="s">
        <v>1139</v>
      </c>
      <c r="D8564" t="s">
        <v>1149</v>
      </c>
      <c r="E8564" t="s">
        <v>1150</v>
      </c>
      <c r="G8564" t="s">
        <v>19</v>
      </c>
      <c r="H8564" t="s">
        <v>116</v>
      </c>
      <c r="I8564" t="s">
        <v>21</v>
      </c>
      <c r="J8564" t="s">
        <v>73</v>
      </c>
      <c r="K8564">
        <v>283</v>
      </c>
      <c r="L8564">
        <v>27.7</v>
      </c>
      <c r="M8564" t="s">
        <v>1143</v>
      </c>
      <c r="N8564">
        <v>31</v>
      </c>
      <c r="O8564" t="s">
        <v>24</v>
      </c>
      <c r="P8564" cm="1">
        <f t="array" ref="P8564">IF(Q8564&gt;0,INDEX(Q8564:Q20698,MATCH(TRUE,INDEX(Q8564:Q20698="",,),0)-1),"")</f>
        <v>2</v>
      </c>
      <c r="Q8564">
        <v>1</v>
      </c>
      <c r="R8564">
        <f>IF(P8564="","",0)</f>
        <v>0</v>
      </c>
    </row>
    <row r="8565" spans="1:18" x14ac:dyDescent="0.3">
      <c r="A8565" t="s">
        <v>1138</v>
      </c>
      <c r="B8565" s="1">
        <v>38832</v>
      </c>
      <c r="C8565" t="s">
        <v>1139</v>
      </c>
      <c r="D8565" t="s">
        <v>1149</v>
      </c>
      <c r="E8565" t="s">
        <v>1150</v>
      </c>
      <c r="G8565" t="s">
        <v>19</v>
      </c>
      <c r="H8565" t="s">
        <v>87</v>
      </c>
      <c r="I8565" t="s">
        <v>21</v>
      </c>
      <c r="J8565" t="s">
        <v>73</v>
      </c>
      <c r="K8565">
        <v>599</v>
      </c>
      <c r="L8565">
        <v>24.3</v>
      </c>
      <c r="M8565" t="s">
        <v>1143</v>
      </c>
      <c r="N8565">
        <v>29.1</v>
      </c>
      <c r="O8565" t="s">
        <v>24</v>
      </c>
      <c r="P8565" cm="1">
        <f t="array" ref="P8565">IF(Q8565&gt;0,INDEX(Q8565:Q20699,MATCH(TRUE,INDEX(Q8565:Q20699="",,),0)-1),"")</f>
        <v>2</v>
      </c>
      <c r="Q8565">
        <v>1</v>
      </c>
      <c r="R8565">
        <f>IF(P8565="","",0)</f>
        <v>0</v>
      </c>
    </row>
    <row r="8566" spans="1:18" x14ac:dyDescent="0.3">
      <c r="A8566" t="s">
        <v>1138</v>
      </c>
      <c r="B8566" s="1">
        <v>38832</v>
      </c>
      <c r="C8566" t="s">
        <v>1139</v>
      </c>
      <c r="D8566" t="s">
        <v>1149</v>
      </c>
      <c r="E8566" t="s">
        <v>1150</v>
      </c>
      <c r="G8566" t="s">
        <v>19</v>
      </c>
      <c r="H8566" t="s">
        <v>72</v>
      </c>
      <c r="I8566" t="s">
        <v>21</v>
      </c>
      <c r="J8566" t="s">
        <v>73</v>
      </c>
      <c r="K8566">
        <v>291</v>
      </c>
      <c r="L8566">
        <v>27.5</v>
      </c>
      <c r="M8566" t="s">
        <v>1143</v>
      </c>
      <c r="N8566">
        <v>30.01</v>
      </c>
      <c r="O8566" t="s">
        <v>24</v>
      </c>
      <c r="P8566" cm="1">
        <f t="array" ref="P8566">IF(Q8566&gt;0,INDEX(Q8566:Q20700,MATCH(TRUE,INDEX(Q8566:Q20700="",,),0)-1),"")</f>
        <v>2</v>
      </c>
      <c r="Q8566">
        <v>1</v>
      </c>
      <c r="R8566">
        <f>IF(P8566="","",0)</f>
        <v>0</v>
      </c>
    </row>
    <row r="8567" spans="1:18" x14ac:dyDescent="0.3">
      <c r="A8567" t="s">
        <v>1138</v>
      </c>
      <c r="B8567" s="1">
        <v>38832</v>
      </c>
      <c r="C8567" t="s">
        <v>1139</v>
      </c>
      <c r="D8567" t="s">
        <v>1149</v>
      </c>
      <c r="E8567" t="s">
        <v>1150</v>
      </c>
      <c r="G8567" s="6" t="s">
        <v>88</v>
      </c>
      <c r="H8567" t="s">
        <v>96</v>
      </c>
      <c r="I8567" t="s">
        <v>21</v>
      </c>
      <c r="J8567" t="s">
        <v>73</v>
      </c>
      <c r="K8567">
        <v>11</v>
      </c>
      <c r="L8567">
        <v>20</v>
      </c>
      <c r="M8567" t="s">
        <v>1143</v>
      </c>
      <c r="N8567">
        <v>20</v>
      </c>
      <c r="O8567" t="s">
        <v>24</v>
      </c>
      <c r="P8567" cm="1">
        <f t="array" ref="P8567">IF(Q8567&gt;0,INDEX(Q8567:Q20701,MATCH(TRUE,INDEX(Q8567:Q20701="",,),0)-1),"")</f>
        <v>2</v>
      </c>
      <c r="Q8567">
        <v>1</v>
      </c>
      <c r="R8567">
        <f>IF(P8567="","",0)</f>
        <v>0</v>
      </c>
    </row>
    <row r="8568" spans="1:18" x14ac:dyDescent="0.3">
      <c r="A8568" t="s">
        <v>1138</v>
      </c>
      <c r="B8568" s="1">
        <v>38832</v>
      </c>
      <c r="C8568" t="s">
        <v>1139</v>
      </c>
      <c r="D8568" t="s">
        <v>1149</v>
      </c>
      <c r="E8568" t="s">
        <v>1150</v>
      </c>
      <c r="G8568" s="6" t="s">
        <v>88</v>
      </c>
      <c r="H8568" t="s">
        <v>265</v>
      </c>
      <c r="I8568" t="s">
        <v>21</v>
      </c>
      <c r="J8568" t="s">
        <v>73</v>
      </c>
      <c r="K8568">
        <v>57</v>
      </c>
      <c r="L8568">
        <v>30.3</v>
      </c>
      <c r="M8568" t="s">
        <v>1143</v>
      </c>
      <c r="N8568">
        <v>30.3</v>
      </c>
      <c r="O8568" t="s">
        <v>24</v>
      </c>
      <c r="P8568" cm="1">
        <f t="array" ref="P8568">IF(Q8568&gt;0,INDEX(Q8568:Q20702,MATCH(TRUE,INDEX(Q8568:Q20702="",,),0)-1),"")</f>
        <v>2</v>
      </c>
      <c r="Q8568">
        <v>1</v>
      </c>
      <c r="R8568">
        <f>IF(P8568="","",0)</f>
        <v>0</v>
      </c>
    </row>
    <row r="8569" spans="1:18" x14ac:dyDescent="0.3">
      <c r="A8569" t="s">
        <v>1138</v>
      </c>
      <c r="B8569" s="1">
        <v>38832</v>
      </c>
      <c r="C8569" t="s">
        <v>1139</v>
      </c>
      <c r="D8569" t="s">
        <v>1149</v>
      </c>
      <c r="E8569" t="s">
        <v>1150</v>
      </c>
      <c r="G8569" s="6" t="s">
        <v>88</v>
      </c>
      <c r="H8569" t="s">
        <v>135</v>
      </c>
      <c r="I8569" t="s">
        <v>21</v>
      </c>
      <c r="J8569" t="s">
        <v>73</v>
      </c>
      <c r="K8569">
        <v>18</v>
      </c>
      <c r="L8569">
        <v>17.7</v>
      </c>
      <c r="M8569" t="s">
        <v>1143</v>
      </c>
      <c r="N8569">
        <v>17.7</v>
      </c>
      <c r="O8569" t="s">
        <v>24</v>
      </c>
      <c r="P8569" cm="1">
        <f t="array" ref="P8569">IF(Q8569&gt;0,INDEX(Q8569:Q20703,MATCH(TRUE,INDEX(Q8569:Q20703="",,),0)-1),"")</f>
        <v>2</v>
      </c>
      <c r="Q8569">
        <v>1</v>
      </c>
      <c r="R8569">
        <f>IF(P8569="","",0)</f>
        <v>0</v>
      </c>
    </row>
    <row r="8570" spans="1:18" x14ac:dyDescent="0.3">
      <c r="A8570" t="s">
        <v>1138</v>
      </c>
      <c r="B8570" s="1">
        <v>38832</v>
      </c>
      <c r="C8570" t="s">
        <v>1139</v>
      </c>
      <c r="D8570" t="s">
        <v>1149</v>
      </c>
      <c r="E8570" t="s">
        <v>1150</v>
      </c>
      <c r="G8570" t="s">
        <v>19</v>
      </c>
      <c r="H8570" t="s">
        <v>116</v>
      </c>
      <c r="I8570" t="s">
        <v>21</v>
      </c>
      <c r="J8570" t="s">
        <v>73</v>
      </c>
      <c r="K8570">
        <v>283</v>
      </c>
      <c r="L8570">
        <v>27.7</v>
      </c>
      <c r="M8570" t="s">
        <v>1145</v>
      </c>
      <c r="N8570">
        <v>28.7</v>
      </c>
      <c r="P8570" cm="1">
        <f t="array" ref="P8570">IF(Q8570&gt;0,INDEX(Q8570:Q20704,MATCH(TRUE,INDEX(Q8570:Q20704="",,),0)-1),"")</f>
        <v>2</v>
      </c>
      <c r="Q8570">
        <v>2</v>
      </c>
      <c r="R8570">
        <f>IF(P8570="","",0)</f>
        <v>0</v>
      </c>
    </row>
    <row r="8571" spans="1:18" x14ac:dyDescent="0.3">
      <c r="A8571" t="s">
        <v>1138</v>
      </c>
      <c r="B8571" s="1">
        <v>38832</v>
      </c>
      <c r="C8571" t="s">
        <v>1139</v>
      </c>
      <c r="D8571" t="s">
        <v>1149</v>
      </c>
      <c r="E8571" t="s">
        <v>1150</v>
      </c>
      <c r="G8571" t="s">
        <v>19</v>
      </c>
      <c r="H8571" t="s">
        <v>87</v>
      </c>
      <c r="I8571" t="s">
        <v>21</v>
      </c>
      <c r="J8571" t="s">
        <v>73</v>
      </c>
      <c r="K8571">
        <v>599</v>
      </c>
      <c r="L8571">
        <v>24.3</v>
      </c>
      <c r="M8571" t="s">
        <v>1145</v>
      </c>
      <c r="N8571">
        <v>26.3</v>
      </c>
      <c r="P8571" cm="1">
        <f t="array" ref="P8571">IF(Q8571&gt;0,INDEX(Q8571:Q20705,MATCH(TRUE,INDEX(Q8571:Q20705="",,),0)-1),"")</f>
        <v>2</v>
      </c>
      <c r="Q8571">
        <v>2</v>
      </c>
      <c r="R8571">
        <f>IF(P8571="","",0)</f>
        <v>0</v>
      </c>
    </row>
    <row r="8572" spans="1:18" x14ac:dyDescent="0.3">
      <c r="A8572" t="s">
        <v>1138</v>
      </c>
      <c r="B8572" s="1">
        <v>38832</v>
      </c>
      <c r="C8572" t="s">
        <v>1139</v>
      </c>
      <c r="D8572" t="s">
        <v>1149</v>
      </c>
      <c r="E8572" t="s">
        <v>1150</v>
      </c>
      <c r="G8572" t="s">
        <v>19</v>
      </c>
      <c r="H8572" t="s">
        <v>72</v>
      </c>
      <c r="I8572" t="s">
        <v>21</v>
      </c>
      <c r="J8572" t="s">
        <v>73</v>
      </c>
      <c r="K8572">
        <v>291</v>
      </c>
      <c r="L8572">
        <v>27.5</v>
      </c>
      <c r="M8572" t="s">
        <v>1145</v>
      </c>
      <c r="N8572">
        <v>28.5</v>
      </c>
      <c r="P8572" cm="1">
        <f t="array" ref="P8572">IF(Q8572&gt;0,INDEX(Q8572:Q20706,MATCH(TRUE,INDEX(Q8572:Q20706="",,),0)-1),"")</f>
        <v>2</v>
      </c>
      <c r="Q8572">
        <v>2</v>
      </c>
      <c r="R8572">
        <f>IF(P8572="","",0)</f>
        <v>0</v>
      </c>
    </row>
    <row r="8573" spans="1:18" x14ac:dyDescent="0.3">
      <c r="A8573" t="s">
        <v>1138</v>
      </c>
      <c r="B8573" s="1">
        <v>38832</v>
      </c>
      <c r="C8573" t="s">
        <v>1139</v>
      </c>
      <c r="D8573" t="s">
        <v>1149</v>
      </c>
      <c r="E8573" t="s">
        <v>1150</v>
      </c>
      <c r="G8573" s="6" t="s">
        <v>88</v>
      </c>
      <c r="H8573" t="s">
        <v>96</v>
      </c>
      <c r="I8573" t="s">
        <v>21</v>
      </c>
      <c r="J8573" t="s">
        <v>73</v>
      </c>
      <c r="K8573">
        <v>11</v>
      </c>
      <c r="L8573">
        <v>20</v>
      </c>
      <c r="M8573" t="s">
        <v>1145</v>
      </c>
      <c r="N8573">
        <v>20</v>
      </c>
      <c r="P8573" cm="1">
        <f t="array" ref="P8573">IF(Q8573&gt;0,INDEX(Q8573:Q20707,MATCH(TRUE,INDEX(Q8573:Q20707="",,),0)-1),"")</f>
        <v>2</v>
      </c>
      <c r="Q8573">
        <v>2</v>
      </c>
      <c r="R8573">
        <f>IF(P8573="","",0)</f>
        <v>0</v>
      </c>
    </row>
    <row r="8574" spans="1:18" x14ac:dyDescent="0.3">
      <c r="A8574" t="s">
        <v>1138</v>
      </c>
      <c r="B8574" s="1">
        <v>38832</v>
      </c>
      <c r="C8574" t="s">
        <v>1139</v>
      </c>
      <c r="D8574" t="s">
        <v>1149</v>
      </c>
      <c r="E8574" t="s">
        <v>1150</v>
      </c>
      <c r="G8574" s="6" t="s">
        <v>88</v>
      </c>
      <c r="H8574" t="s">
        <v>265</v>
      </c>
      <c r="I8574" t="s">
        <v>21</v>
      </c>
      <c r="J8574" t="s">
        <v>73</v>
      </c>
      <c r="K8574">
        <v>57</v>
      </c>
      <c r="L8574">
        <v>30.3</v>
      </c>
      <c r="M8574" t="s">
        <v>1145</v>
      </c>
      <c r="N8574">
        <v>30.3</v>
      </c>
      <c r="P8574" cm="1">
        <f t="array" ref="P8574">IF(Q8574&gt;0,INDEX(Q8574:Q20708,MATCH(TRUE,INDEX(Q8574:Q20708="",,),0)-1),"")</f>
        <v>2</v>
      </c>
      <c r="Q8574">
        <v>2</v>
      </c>
      <c r="R8574">
        <f>IF(P8574="","",0)</f>
        <v>0</v>
      </c>
    </row>
    <row r="8575" spans="1:18" x14ac:dyDescent="0.3">
      <c r="A8575" t="s">
        <v>1138</v>
      </c>
      <c r="B8575" s="1">
        <v>38832</v>
      </c>
      <c r="C8575" t="s">
        <v>1139</v>
      </c>
      <c r="D8575" t="s">
        <v>1149</v>
      </c>
      <c r="E8575" t="s">
        <v>1150</v>
      </c>
      <c r="G8575" s="6" t="s">
        <v>88</v>
      </c>
      <c r="H8575" t="s">
        <v>135</v>
      </c>
      <c r="I8575" t="s">
        <v>21</v>
      </c>
      <c r="J8575" t="s">
        <v>73</v>
      </c>
      <c r="K8575">
        <v>18</v>
      </c>
      <c r="L8575">
        <v>17.7</v>
      </c>
      <c r="M8575" t="s">
        <v>1145</v>
      </c>
      <c r="N8575">
        <v>17.7</v>
      </c>
      <c r="P8575" cm="1">
        <f t="array" ref="P8575">IF(Q8575&gt;0,INDEX(Q8575:Q20709,MATCH(TRUE,INDEX(Q8575:Q20709="",,),0)-1),"")</f>
        <v>2</v>
      </c>
      <c r="Q8575">
        <v>2</v>
      </c>
      <c r="R8575">
        <f>IF(P8575="","",0)</f>
        <v>0</v>
      </c>
    </row>
    <row r="8576" spans="1:18" x14ac:dyDescent="0.3">
      <c r="P8576" t="str" cm="1">
        <f t="array" ref="P8576">IF(Q8576&gt;0,INDEX(Q8576:Q20710,MATCH(TRUE,INDEX(Q8576:Q20710="",,),0)-1),"")</f>
        <v/>
      </c>
      <c r="R8576" t="str">
        <f>IF(P8576="","",0)</f>
        <v/>
      </c>
    </row>
    <row r="8577" spans="1:18" x14ac:dyDescent="0.3">
      <c r="A8577" t="s">
        <v>1138</v>
      </c>
      <c r="B8577" s="1">
        <v>38832</v>
      </c>
      <c r="C8577" t="s">
        <v>1139</v>
      </c>
      <c r="D8577" t="s">
        <v>1151</v>
      </c>
      <c r="E8577" t="s">
        <v>1152</v>
      </c>
      <c r="G8577" t="s">
        <v>19</v>
      </c>
      <c r="H8577" t="s">
        <v>96</v>
      </c>
      <c r="I8577" t="s">
        <v>21</v>
      </c>
      <c r="J8577" t="s">
        <v>73</v>
      </c>
      <c r="K8577">
        <v>87</v>
      </c>
      <c r="L8577">
        <v>22.6</v>
      </c>
      <c r="M8577" t="s">
        <v>1145</v>
      </c>
      <c r="N8577">
        <v>24.6</v>
      </c>
      <c r="O8577" t="s">
        <v>24</v>
      </c>
      <c r="P8577" cm="1">
        <f t="array" ref="P8577">IF(Q8577&gt;0,INDEX(Q8577:Q20711,MATCH(TRUE,INDEX(Q8577:Q20711="",,),0)-1),"")</f>
        <v>1</v>
      </c>
      <c r="Q8577">
        <v>1</v>
      </c>
      <c r="R8577">
        <f>IF(P8577="","",0)</f>
        <v>0</v>
      </c>
    </row>
    <row r="8578" spans="1:18" x14ac:dyDescent="0.3">
      <c r="A8578" t="s">
        <v>1138</v>
      </c>
      <c r="B8578" s="1">
        <v>38832</v>
      </c>
      <c r="C8578" t="s">
        <v>1139</v>
      </c>
      <c r="D8578" t="s">
        <v>1151</v>
      </c>
      <c r="E8578" t="s">
        <v>1152</v>
      </c>
      <c r="G8578" t="s">
        <v>19</v>
      </c>
      <c r="H8578" t="s">
        <v>87</v>
      </c>
      <c r="I8578" t="s">
        <v>21</v>
      </c>
      <c r="J8578" t="s">
        <v>73</v>
      </c>
      <c r="K8578">
        <v>239</v>
      </c>
      <c r="L8578">
        <v>27.5</v>
      </c>
      <c r="M8578" t="s">
        <v>1145</v>
      </c>
      <c r="N8578">
        <v>28.56</v>
      </c>
      <c r="O8578" t="s">
        <v>24</v>
      </c>
      <c r="P8578" cm="1">
        <f t="array" ref="P8578">IF(Q8578&gt;0,INDEX(Q8578:Q20712,MATCH(TRUE,INDEX(Q8578:Q20712="",,),0)-1),"")</f>
        <v>1</v>
      </c>
      <c r="Q8578">
        <v>1</v>
      </c>
      <c r="R8578">
        <f>IF(P8578="","",0)</f>
        <v>0</v>
      </c>
    </row>
    <row r="8579" spans="1:18" x14ac:dyDescent="0.3">
      <c r="A8579" t="s">
        <v>1138</v>
      </c>
      <c r="B8579" s="1">
        <v>38832</v>
      </c>
      <c r="C8579" t="s">
        <v>1139</v>
      </c>
      <c r="D8579" t="s">
        <v>1151</v>
      </c>
      <c r="E8579" t="s">
        <v>1152</v>
      </c>
      <c r="G8579" t="s">
        <v>19</v>
      </c>
      <c r="H8579" t="s">
        <v>101</v>
      </c>
      <c r="I8579" t="s">
        <v>21</v>
      </c>
      <c r="J8579" t="s">
        <v>73</v>
      </c>
      <c r="K8579">
        <v>65</v>
      </c>
      <c r="L8579">
        <v>30.95</v>
      </c>
      <c r="M8579" t="s">
        <v>1145</v>
      </c>
      <c r="N8579">
        <v>32.950000000000003</v>
      </c>
      <c r="O8579" t="s">
        <v>24</v>
      </c>
      <c r="P8579" cm="1">
        <f t="array" ref="P8579">IF(Q8579&gt;0,INDEX(Q8579:Q20713,MATCH(TRUE,INDEX(Q8579:Q20713="",,),0)-1),"")</f>
        <v>1</v>
      </c>
      <c r="Q8579">
        <v>1</v>
      </c>
      <c r="R8579">
        <f>IF(P8579="","",0)</f>
        <v>0</v>
      </c>
    </row>
    <row r="8580" spans="1:18" x14ac:dyDescent="0.3">
      <c r="A8580" t="s">
        <v>1138</v>
      </c>
      <c r="B8580" s="1">
        <v>38832</v>
      </c>
      <c r="C8580" t="s">
        <v>1139</v>
      </c>
      <c r="D8580" t="s">
        <v>1151</v>
      </c>
      <c r="E8580" t="s">
        <v>1152</v>
      </c>
      <c r="G8580" t="s">
        <v>19</v>
      </c>
      <c r="H8580" t="s">
        <v>72</v>
      </c>
      <c r="I8580" t="s">
        <v>21</v>
      </c>
      <c r="J8580" t="s">
        <v>73</v>
      </c>
      <c r="K8580">
        <v>221</v>
      </c>
      <c r="L8580">
        <v>31.15</v>
      </c>
      <c r="M8580" t="s">
        <v>1145</v>
      </c>
      <c r="N8580">
        <v>33.229999999999997</v>
      </c>
      <c r="O8580" t="s">
        <v>24</v>
      </c>
      <c r="P8580" cm="1">
        <f t="array" ref="P8580">IF(Q8580&gt;0,INDEX(Q8580:Q20714,MATCH(TRUE,INDEX(Q8580:Q20714="",,),0)-1),"")</f>
        <v>1</v>
      </c>
      <c r="Q8580">
        <v>1</v>
      </c>
      <c r="R8580">
        <f>IF(P8580="","",0)</f>
        <v>0</v>
      </c>
    </row>
    <row r="8581" spans="1:18" x14ac:dyDescent="0.3">
      <c r="A8581" t="s">
        <v>1138</v>
      </c>
      <c r="B8581" s="1">
        <v>38832</v>
      </c>
      <c r="C8581" t="s">
        <v>1139</v>
      </c>
      <c r="D8581" t="s">
        <v>1151</v>
      </c>
      <c r="E8581" t="s">
        <v>1152</v>
      </c>
      <c r="G8581" s="6" t="s">
        <v>88</v>
      </c>
      <c r="H8581" t="s">
        <v>102</v>
      </c>
      <c r="I8581" t="s">
        <v>45</v>
      </c>
      <c r="J8581" t="s">
        <v>93</v>
      </c>
      <c r="K8581">
        <v>0.3</v>
      </c>
      <c r="L8581">
        <v>990</v>
      </c>
      <c r="M8581" t="s">
        <v>1145</v>
      </c>
      <c r="N8581">
        <v>990</v>
      </c>
      <c r="O8581" t="s">
        <v>24</v>
      </c>
      <c r="P8581" cm="1">
        <f t="array" ref="P8581">IF(Q8581&gt;0,INDEX(Q8581:Q20715,MATCH(TRUE,INDEX(Q8581:Q20715="",,),0)-1),"")</f>
        <v>1</v>
      </c>
      <c r="Q8581">
        <v>1</v>
      </c>
      <c r="R8581">
        <f>IF(P8581="","",0)</f>
        <v>0</v>
      </c>
    </row>
    <row r="8582" spans="1:18" x14ac:dyDescent="0.3">
      <c r="A8582" t="s">
        <v>1138</v>
      </c>
      <c r="B8582" s="1">
        <v>38832</v>
      </c>
      <c r="C8582" t="s">
        <v>1139</v>
      </c>
      <c r="D8582" t="s">
        <v>1151</v>
      </c>
      <c r="E8582" t="s">
        <v>1152</v>
      </c>
      <c r="G8582" s="6" t="s">
        <v>88</v>
      </c>
      <c r="H8582" t="s">
        <v>85</v>
      </c>
      <c r="I8582" t="s">
        <v>45</v>
      </c>
      <c r="J8582" t="s">
        <v>93</v>
      </c>
      <c r="K8582">
        <v>1.9</v>
      </c>
      <c r="L8582">
        <v>157</v>
      </c>
      <c r="M8582" t="s">
        <v>1145</v>
      </c>
      <c r="N8582">
        <v>157</v>
      </c>
      <c r="O8582" t="s">
        <v>24</v>
      </c>
      <c r="P8582" cm="1">
        <f t="array" ref="P8582">IF(Q8582&gt;0,INDEX(Q8582:Q20716,MATCH(TRUE,INDEX(Q8582:Q20716="",,),0)-1),"")</f>
        <v>1</v>
      </c>
      <c r="Q8582">
        <v>1</v>
      </c>
      <c r="R8582">
        <f>IF(P8582="","",0)</f>
        <v>0</v>
      </c>
    </row>
    <row r="8583" spans="1:18" x14ac:dyDescent="0.3">
      <c r="A8583" t="s">
        <v>1138</v>
      </c>
      <c r="B8583" s="1">
        <v>38832</v>
      </c>
      <c r="C8583" t="s">
        <v>1139</v>
      </c>
      <c r="D8583" t="s">
        <v>1151</v>
      </c>
      <c r="E8583" t="s">
        <v>1152</v>
      </c>
      <c r="G8583" s="6" t="s">
        <v>88</v>
      </c>
      <c r="H8583" t="s">
        <v>279</v>
      </c>
      <c r="I8583" t="s">
        <v>45</v>
      </c>
      <c r="J8583" t="s">
        <v>93</v>
      </c>
      <c r="K8583">
        <v>2.2999999999999998</v>
      </c>
      <c r="L8583">
        <v>111</v>
      </c>
      <c r="M8583" t="s">
        <v>1145</v>
      </c>
      <c r="N8583">
        <v>111</v>
      </c>
      <c r="O8583" t="s">
        <v>24</v>
      </c>
      <c r="P8583" cm="1">
        <f t="array" ref="P8583">IF(Q8583&gt;0,INDEX(Q8583:Q20717,MATCH(TRUE,INDEX(Q8583:Q20717="",,),0)-1),"")</f>
        <v>1</v>
      </c>
      <c r="Q8583">
        <v>1</v>
      </c>
      <c r="R8583">
        <f>IF(P8583="","",0)</f>
        <v>0</v>
      </c>
    </row>
    <row r="8584" spans="1:18" x14ac:dyDescent="0.3">
      <c r="P8584" t="str" cm="1">
        <f t="array" ref="P8584">IF(Q8584&gt;0,INDEX(Q8584:Q20718,MATCH(TRUE,INDEX(Q8584:Q20718="",,),0)-1),"")</f>
        <v/>
      </c>
      <c r="R8584" t="str">
        <f>IF(P8584="","",0)</f>
        <v/>
      </c>
    </row>
    <row r="8585" spans="1:18" x14ac:dyDescent="0.3">
      <c r="A8585" t="s">
        <v>1138</v>
      </c>
      <c r="B8585" s="1">
        <v>38832</v>
      </c>
      <c r="C8585" t="s">
        <v>1139</v>
      </c>
      <c r="D8585" t="s">
        <v>1153</v>
      </c>
      <c r="E8585" t="s">
        <v>1154</v>
      </c>
      <c r="G8585" t="s">
        <v>19</v>
      </c>
      <c r="H8585" t="s">
        <v>265</v>
      </c>
      <c r="I8585" t="s">
        <v>21</v>
      </c>
      <c r="J8585" t="s">
        <v>73</v>
      </c>
      <c r="K8585">
        <v>47</v>
      </c>
      <c r="L8585">
        <v>40.4</v>
      </c>
      <c r="M8585" t="s">
        <v>1142</v>
      </c>
      <c r="N8585">
        <v>41</v>
      </c>
      <c r="O8585" t="s">
        <v>24</v>
      </c>
      <c r="P8585" cm="1">
        <f t="array" ref="P8585">IF(Q8585&gt;0,INDEX(Q8585:Q20719,MATCH(TRUE,INDEX(Q8585:Q20719="",,),0)-1),"")</f>
        <v>3</v>
      </c>
      <c r="Q8585">
        <v>1</v>
      </c>
      <c r="R8585">
        <f>IF(P8585="","",0)</f>
        <v>0</v>
      </c>
    </row>
    <row r="8586" spans="1:18" x14ac:dyDescent="0.3">
      <c r="A8586" t="s">
        <v>1138</v>
      </c>
      <c r="B8586" s="1">
        <v>38832</v>
      </c>
      <c r="C8586" t="s">
        <v>1139</v>
      </c>
      <c r="D8586" t="s">
        <v>1153</v>
      </c>
      <c r="E8586" t="s">
        <v>1154</v>
      </c>
      <c r="G8586" t="s">
        <v>19</v>
      </c>
      <c r="H8586" t="s">
        <v>87</v>
      </c>
      <c r="I8586" t="s">
        <v>21</v>
      </c>
      <c r="J8586" t="s">
        <v>73</v>
      </c>
      <c r="K8586">
        <v>61</v>
      </c>
      <c r="L8586">
        <v>32.4</v>
      </c>
      <c r="M8586" t="s">
        <v>1142</v>
      </c>
      <c r="N8586">
        <v>33</v>
      </c>
      <c r="O8586" t="s">
        <v>24</v>
      </c>
      <c r="P8586" cm="1">
        <f t="array" ref="P8586">IF(Q8586&gt;0,INDEX(Q8586:Q20720,MATCH(TRUE,INDEX(Q8586:Q20720="",,),0)-1),"")</f>
        <v>3</v>
      </c>
      <c r="Q8586">
        <v>1</v>
      </c>
      <c r="R8586">
        <f>IF(P8586="","",0)</f>
        <v>0</v>
      </c>
    </row>
    <row r="8587" spans="1:18" x14ac:dyDescent="0.3">
      <c r="A8587" t="s">
        <v>1138</v>
      </c>
      <c r="B8587" s="1">
        <v>38832</v>
      </c>
      <c r="C8587" t="s">
        <v>1139</v>
      </c>
      <c r="D8587" t="s">
        <v>1153</v>
      </c>
      <c r="E8587" t="s">
        <v>1154</v>
      </c>
      <c r="G8587" t="s">
        <v>19</v>
      </c>
      <c r="H8587" t="s">
        <v>72</v>
      </c>
      <c r="I8587" t="s">
        <v>21</v>
      </c>
      <c r="J8587" t="s">
        <v>73</v>
      </c>
      <c r="K8587">
        <v>314</v>
      </c>
      <c r="L8587">
        <v>36.65</v>
      </c>
      <c r="M8587" t="s">
        <v>1142</v>
      </c>
      <c r="N8587">
        <v>40</v>
      </c>
      <c r="O8587" t="s">
        <v>24</v>
      </c>
      <c r="P8587" cm="1">
        <f t="array" ref="P8587">IF(Q8587&gt;0,INDEX(Q8587:Q20721,MATCH(TRUE,INDEX(Q8587:Q20721="",,),0)-1),"")</f>
        <v>3</v>
      </c>
      <c r="Q8587">
        <v>1</v>
      </c>
      <c r="R8587">
        <f>IF(P8587="","",0)</f>
        <v>0</v>
      </c>
    </row>
    <row r="8588" spans="1:18" x14ac:dyDescent="0.3">
      <c r="A8588" t="s">
        <v>1138</v>
      </c>
      <c r="B8588" s="1">
        <v>38832</v>
      </c>
      <c r="C8588" t="s">
        <v>1139</v>
      </c>
      <c r="D8588" t="s">
        <v>1153</v>
      </c>
      <c r="E8588" t="s">
        <v>1154</v>
      </c>
      <c r="G8588" s="6" t="s">
        <v>88</v>
      </c>
      <c r="H8588" t="s">
        <v>96</v>
      </c>
      <c r="I8588" t="s">
        <v>21</v>
      </c>
      <c r="J8588" t="s">
        <v>73</v>
      </c>
      <c r="K8588">
        <v>17</v>
      </c>
      <c r="L8588">
        <v>26.6</v>
      </c>
      <c r="M8588" t="s">
        <v>1142</v>
      </c>
      <c r="N8588">
        <v>26.6</v>
      </c>
      <c r="O8588" t="s">
        <v>24</v>
      </c>
      <c r="P8588" cm="1">
        <f t="array" ref="P8588">IF(Q8588&gt;0,INDEX(Q8588:Q20722,MATCH(TRUE,INDEX(Q8588:Q20722="",,),0)-1),"")</f>
        <v>3</v>
      </c>
      <c r="Q8588">
        <v>1</v>
      </c>
      <c r="R8588">
        <f>IF(P8588="","",0)</f>
        <v>0</v>
      </c>
    </row>
    <row r="8589" spans="1:18" x14ac:dyDescent="0.3">
      <c r="A8589" t="s">
        <v>1138</v>
      </c>
      <c r="B8589" s="1">
        <v>38832</v>
      </c>
      <c r="C8589" t="s">
        <v>1139</v>
      </c>
      <c r="D8589" t="s">
        <v>1153</v>
      </c>
      <c r="E8589" t="s">
        <v>1154</v>
      </c>
      <c r="G8589" s="6" t="s">
        <v>88</v>
      </c>
      <c r="H8589" t="s">
        <v>116</v>
      </c>
      <c r="I8589" t="s">
        <v>21</v>
      </c>
      <c r="J8589" t="s">
        <v>73</v>
      </c>
      <c r="K8589">
        <v>42</v>
      </c>
      <c r="L8589">
        <v>30.9</v>
      </c>
      <c r="M8589" t="s">
        <v>1142</v>
      </c>
      <c r="N8589">
        <v>30.9</v>
      </c>
      <c r="O8589" t="s">
        <v>24</v>
      </c>
      <c r="P8589" cm="1">
        <f t="array" ref="P8589">IF(Q8589&gt;0,INDEX(Q8589:Q20723,MATCH(TRUE,INDEX(Q8589:Q20723="",,),0)-1),"")</f>
        <v>3</v>
      </c>
      <c r="Q8589">
        <v>1</v>
      </c>
      <c r="R8589">
        <f>IF(P8589="","",0)</f>
        <v>0</v>
      </c>
    </row>
    <row r="8590" spans="1:18" x14ac:dyDescent="0.3">
      <c r="A8590" t="s">
        <v>1138</v>
      </c>
      <c r="B8590" s="1">
        <v>38832</v>
      </c>
      <c r="C8590" t="s">
        <v>1139</v>
      </c>
      <c r="D8590" t="s">
        <v>1153</v>
      </c>
      <c r="E8590" t="s">
        <v>1154</v>
      </c>
      <c r="G8590" t="s">
        <v>19</v>
      </c>
      <c r="H8590" t="s">
        <v>265</v>
      </c>
      <c r="I8590" t="s">
        <v>21</v>
      </c>
      <c r="J8590" t="s">
        <v>73</v>
      </c>
      <c r="K8590">
        <v>47</v>
      </c>
      <c r="L8590">
        <v>40.4</v>
      </c>
      <c r="M8590" t="s">
        <v>1145</v>
      </c>
      <c r="N8590">
        <v>44.4</v>
      </c>
      <c r="P8590" cm="1">
        <f t="array" ref="P8590">IF(Q8590&gt;0,INDEX(Q8590:Q20724,MATCH(TRUE,INDEX(Q8590:Q20724="",,),0)-1),"")</f>
        <v>3</v>
      </c>
      <c r="Q8590">
        <v>2</v>
      </c>
      <c r="R8590">
        <f>IF(P8590="","",0)</f>
        <v>0</v>
      </c>
    </row>
    <row r="8591" spans="1:18" x14ac:dyDescent="0.3">
      <c r="A8591" t="s">
        <v>1138</v>
      </c>
      <c r="B8591" s="1">
        <v>38832</v>
      </c>
      <c r="C8591" t="s">
        <v>1139</v>
      </c>
      <c r="D8591" t="s">
        <v>1153</v>
      </c>
      <c r="E8591" t="s">
        <v>1154</v>
      </c>
      <c r="G8591" t="s">
        <v>19</v>
      </c>
      <c r="H8591" t="s">
        <v>87</v>
      </c>
      <c r="I8591" t="s">
        <v>21</v>
      </c>
      <c r="J8591" t="s">
        <v>73</v>
      </c>
      <c r="K8591">
        <v>61</v>
      </c>
      <c r="L8591">
        <v>32.4</v>
      </c>
      <c r="M8591" t="s">
        <v>1145</v>
      </c>
      <c r="N8591">
        <v>34.4</v>
      </c>
      <c r="P8591" cm="1">
        <f t="array" ref="P8591">IF(Q8591&gt;0,INDEX(Q8591:Q20725,MATCH(TRUE,INDEX(Q8591:Q20725="",,),0)-1),"")</f>
        <v>3</v>
      </c>
      <c r="Q8591">
        <v>2</v>
      </c>
      <c r="R8591">
        <f>IF(P8591="","",0)</f>
        <v>0</v>
      </c>
    </row>
    <row r="8592" spans="1:18" x14ac:dyDescent="0.3">
      <c r="A8592" t="s">
        <v>1138</v>
      </c>
      <c r="B8592" s="1">
        <v>38832</v>
      </c>
      <c r="C8592" t="s">
        <v>1139</v>
      </c>
      <c r="D8592" t="s">
        <v>1153</v>
      </c>
      <c r="E8592" t="s">
        <v>1154</v>
      </c>
      <c r="G8592" t="s">
        <v>19</v>
      </c>
      <c r="H8592" t="s">
        <v>72</v>
      </c>
      <c r="I8592" t="s">
        <v>21</v>
      </c>
      <c r="J8592" t="s">
        <v>73</v>
      </c>
      <c r="K8592">
        <v>314</v>
      </c>
      <c r="L8592">
        <v>36.65</v>
      </c>
      <c r="M8592" t="s">
        <v>1145</v>
      </c>
      <c r="N8592">
        <v>36.86</v>
      </c>
      <c r="P8592" cm="1">
        <f t="array" ref="P8592">IF(Q8592&gt;0,INDEX(Q8592:Q20726,MATCH(TRUE,INDEX(Q8592:Q20726="",,),0)-1),"")</f>
        <v>3</v>
      </c>
      <c r="Q8592">
        <v>2</v>
      </c>
      <c r="R8592">
        <f>IF(P8592="","",0)</f>
        <v>0</v>
      </c>
    </row>
    <row r="8593" spans="1:18" x14ac:dyDescent="0.3">
      <c r="A8593" t="s">
        <v>1138</v>
      </c>
      <c r="B8593" s="1">
        <v>38832</v>
      </c>
      <c r="C8593" t="s">
        <v>1139</v>
      </c>
      <c r="D8593" t="s">
        <v>1153</v>
      </c>
      <c r="E8593" t="s">
        <v>1154</v>
      </c>
      <c r="G8593" s="6" t="s">
        <v>88</v>
      </c>
      <c r="H8593" t="s">
        <v>96</v>
      </c>
      <c r="I8593" t="s">
        <v>21</v>
      </c>
      <c r="J8593" t="s">
        <v>73</v>
      </c>
      <c r="K8593">
        <v>17</v>
      </c>
      <c r="L8593">
        <v>26.6</v>
      </c>
      <c r="M8593" t="s">
        <v>1145</v>
      </c>
      <c r="N8593">
        <v>26.6</v>
      </c>
      <c r="P8593" cm="1">
        <f t="array" ref="P8593">IF(Q8593&gt;0,INDEX(Q8593:Q20727,MATCH(TRUE,INDEX(Q8593:Q20727="",,),0)-1),"")</f>
        <v>3</v>
      </c>
      <c r="Q8593">
        <v>2</v>
      </c>
      <c r="R8593">
        <f>IF(P8593="","",0)</f>
        <v>0</v>
      </c>
    </row>
    <row r="8594" spans="1:18" x14ac:dyDescent="0.3">
      <c r="A8594" t="s">
        <v>1138</v>
      </c>
      <c r="B8594" s="1">
        <v>38832</v>
      </c>
      <c r="C8594" t="s">
        <v>1139</v>
      </c>
      <c r="D8594" t="s">
        <v>1153</v>
      </c>
      <c r="E8594" t="s">
        <v>1154</v>
      </c>
      <c r="G8594" s="6" t="s">
        <v>88</v>
      </c>
      <c r="H8594" t="s">
        <v>116</v>
      </c>
      <c r="I8594" t="s">
        <v>21</v>
      </c>
      <c r="J8594" t="s">
        <v>73</v>
      </c>
      <c r="K8594">
        <v>42</v>
      </c>
      <c r="L8594">
        <v>30.9</v>
      </c>
      <c r="M8594" t="s">
        <v>1145</v>
      </c>
      <c r="N8594">
        <v>30.9</v>
      </c>
      <c r="P8594" cm="1">
        <f t="array" ref="P8594">IF(Q8594&gt;0,INDEX(Q8594:Q20728,MATCH(TRUE,INDEX(Q8594:Q20728="",,),0)-1),"")</f>
        <v>3</v>
      </c>
      <c r="Q8594">
        <v>2</v>
      </c>
      <c r="R8594">
        <f>IF(P8594="","",0)</f>
        <v>0</v>
      </c>
    </row>
    <row r="8595" spans="1:18" x14ac:dyDescent="0.3">
      <c r="A8595" t="s">
        <v>1138</v>
      </c>
      <c r="B8595" s="1">
        <v>38832</v>
      </c>
      <c r="C8595" t="s">
        <v>1139</v>
      </c>
      <c r="D8595" t="s">
        <v>1153</v>
      </c>
      <c r="E8595" t="s">
        <v>1154</v>
      </c>
      <c r="G8595" t="s">
        <v>19</v>
      </c>
      <c r="H8595" t="s">
        <v>265</v>
      </c>
      <c r="I8595" t="s">
        <v>21</v>
      </c>
      <c r="J8595" t="s">
        <v>73</v>
      </c>
      <c r="K8595">
        <v>47</v>
      </c>
      <c r="L8595">
        <v>40.4</v>
      </c>
      <c r="M8595" t="s">
        <v>1155</v>
      </c>
      <c r="N8595">
        <v>40.520000000000003</v>
      </c>
      <c r="P8595" cm="1">
        <f t="array" ref="P8595">IF(Q8595&gt;0,INDEX(Q8595:Q20729,MATCH(TRUE,INDEX(Q8595:Q20729="",,),0)-1),"")</f>
        <v>3</v>
      </c>
      <c r="Q8595">
        <v>3</v>
      </c>
      <c r="R8595">
        <f>IF(P8595="","",0)</f>
        <v>0</v>
      </c>
    </row>
    <row r="8596" spans="1:18" x14ac:dyDescent="0.3">
      <c r="A8596" t="s">
        <v>1138</v>
      </c>
      <c r="B8596" s="1">
        <v>38832</v>
      </c>
      <c r="C8596" t="s">
        <v>1139</v>
      </c>
      <c r="D8596" t="s">
        <v>1153</v>
      </c>
      <c r="E8596" t="s">
        <v>1154</v>
      </c>
      <c r="G8596" t="s">
        <v>19</v>
      </c>
      <c r="H8596" t="s">
        <v>87</v>
      </c>
      <c r="I8596" t="s">
        <v>21</v>
      </c>
      <c r="J8596" t="s">
        <v>73</v>
      </c>
      <c r="K8596">
        <v>61</v>
      </c>
      <c r="L8596">
        <v>32.4</v>
      </c>
      <c r="M8596" t="s">
        <v>1155</v>
      </c>
      <c r="N8596">
        <v>33</v>
      </c>
      <c r="P8596" cm="1">
        <f t="array" ref="P8596">IF(Q8596&gt;0,INDEX(Q8596:Q20730,MATCH(TRUE,INDEX(Q8596:Q20730="",,),0)-1),"")</f>
        <v>3</v>
      </c>
      <c r="Q8596">
        <v>3</v>
      </c>
      <c r="R8596">
        <f>IF(P8596="","",0)</f>
        <v>0</v>
      </c>
    </row>
    <row r="8597" spans="1:18" x14ac:dyDescent="0.3">
      <c r="A8597" t="s">
        <v>1138</v>
      </c>
      <c r="B8597" s="1">
        <v>38832</v>
      </c>
      <c r="C8597" t="s">
        <v>1139</v>
      </c>
      <c r="D8597" t="s">
        <v>1153</v>
      </c>
      <c r="E8597" t="s">
        <v>1154</v>
      </c>
      <c r="G8597" t="s">
        <v>19</v>
      </c>
      <c r="H8597" t="s">
        <v>72</v>
      </c>
      <c r="I8597" t="s">
        <v>21</v>
      </c>
      <c r="J8597" t="s">
        <v>73</v>
      </c>
      <c r="K8597">
        <v>314</v>
      </c>
      <c r="L8597">
        <v>36.65</v>
      </c>
      <c r="M8597" t="s">
        <v>1155</v>
      </c>
      <c r="N8597">
        <v>37</v>
      </c>
      <c r="P8597" cm="1">
        <f t="array" ref="P8597">IF(Q8597&gt;0,INDEX(Q8597:Q20731,MATCH(TRUE,INDEX(Q8597:Q20731="",,),0)-1),"")</f>
        <v>3</v>
      </c>
      <c r="Q8597">
        <v>3</v>
      </c>
      <c r="R8597">
        <f>IF(P8597="","",0)</f>
        <v>0</v>
      </c>
    </row>
    <row r="8598" spans="1:18" x14ac:dyDescent="0.3">
      <c r="A8598" t="s">
        <v>1138</v>
      </c>
      <c r="B8598" s="1">
        <v>38832</v>
      </c>
      <c r="C8598" t="s">
        <v>1139</v>
      </c>
      <c r="D8598" t="s">
        <v>1153</v>
      </c>
      <c r="E8598" t="s">
        <v>1154</v>
      </c>
      <c r="G8598" s="6" t="s">
        <v>88</v>
      </c>
      <c r="H8598" t="s">
        <v>96</v>
      </c>
      <c r="I8598" t="s">
        <v>21</v>
      </c>
      <c r="J8598" t="s">
        <v>73</v>
      </c>
      <c r="K8598">
        <v>17</v>
      </c>
      <c r="L8598">
        <v>26.6</v>
      </c>
      <c r="M8598" t="s">
        <v>1155</v>
      </c>
      <c r="N8598">
        <v>26.6</v>
      </c>
      <c r="P8598" cm="1">
        <f t="array" ref="P8598">IF(Q8598&gt;0,INDEX(Q8598:Q20732,MATCH(TRUE,INDEX(Q8598:Q20732="",,),0)-1),"")</f>
        <v>3</v>
      </c>
      <c r="Q8598">
        <v>3</v>
      </c>
      <c r="R8598">
        <f>IF(P8598="","",0)</f>
        <v>0</v>
      </c>
    </row>
    <row r="8599" spans="1:18" x14ac:dyDescent="0.3">
      <c r="A8599" t="s">
        <v>1138</v>
      </c>
      <c r="B8599" s="1">
        <v>38832</v>
      </c>
      <c r="C8599" t="s">
        <v>1139</v>
      </c>
      <c r="D8599" t="s">
        <v>1153</v>
      </c>
      <c r="E8599" t="s">
        <v>1154</v>
      </c>
      <c r="G8599" s="6" t="s">
        <v>88</v>
      </c>
      <c r="H8599" t="s">
        <v>116</v>
      </c>
      <c r="I8599" t="s">
        <v>21</v>
      </c>
      <c r="J8599" t="s">
        <v>73</v>
      </c>
      <c r="K8599">
        <v>42</v>
      </c>
      <c r="L8599">
        <v>30.9</v>
      </c>
      <c r="M8599" t="s">
        <v>1155</v>
      </c>
      <c r="N8599">
        <v>30.9</v>
      </c>
      <c r="P8599" cm="1">
        <f t="array" ref="P8599">IF(Q8599&gt;0,INDEX(Q8599:Q20733,MATCH(TRUE,INDEX(Q8599:Q20733="",,),0)-1),"")</f>
        <v>3</v>
      </c>
      <c r="Q8599">
        <v>3</v>
      </c>
      <c r="R8599">
        <f>IF(P8599="","",0)</f>
        <v>0</v>
      </c>
    </row>
    <row r="8600" spans="1:18" x14ac:dyDescent="0.3">
      <c r="P8600" t="str" cm="1">
        <f t="array" ref="P8600">IF(Q8600&gt;0,INDEX(Q8600:Q20734,MATCH(TRUE,INDEX(Q8600:Q20734="",,),0)-1),"")</f>
        <v/>
      </c>
      <c r="R8600" t="str">
        <f>IF(P8600="","",0)</f>
        <v/>
      </c>
    </row>
    <row r="8601" spans="1:18" x14ac:dyDescent="0.3">
      <c r="A8601" t="s">
        <v>1138</v>
      </c>
      <c r="B8601" s="1">
        <v>38832</v>
      </c>
      <c r="C8601" t="s">
        <v>1139</v>
      </c>
      <c r="D8601" t="s">
        <v>1156</v>
      </c>
      <c r="E8601" t="s">
        <v>1157</v>
      </c>
      <c r="G8601" t="s">
        <v>19</v>
      </c>
      <c r="H8601" t="s">
        <v>96</v>
      </c>
      <c r="I8601" t="s">
        <v>45</v>
      </c>
      <c r="J8601" t="s">
        <v>93</v>
      </c>
      <c r="K8601">
        <v>63.5</v>
      </c>
      <c r="L8601">
        <v>195</v>
      </c>
      <c r="M8601" t="s">
        <v>1155</v>
      </c>
      <c r="N8601">
        <v>250</v>
      </c>
      <c r="O8601" t="s">
        <v>24</v>
      </c>
      <c r="P8601" cm="1">
        <f t="array" ref="P8601">IF(Q8601&gt;0,INDEX(Q8601:Q20735,MATCH(TRUE,INDEX(Q8601:Q20735="",,),0)-1),"")</f>
        <v>3</v>
      </c>
      <c r="Q8601">
        <f>INT((ROW()-8601)/7)+1</f>
        <v>1</v>
      </c>
      <c r="R8601">
        <f>IF(P8601="","",0)</f>
        <v>0</v>
      </c>
    </row>
    <row r="8602" spans="1:18" x14ac:dyDescent="0.3">
      <c r="A8602" t="s">
        <v>1138</v>
      </c>
      <c r="B8602" s="1">
        <v>38832</v>
      </c>
      <c r="C8602" t="s">
        <v>1139</v>
      </c>
      <c r="D8602" t="s">
        <v>1156</v>
      </c>
      <c r="E8602" t="s">
        <v>1157</v>
      </c>
      <c r="G8602" t="s">
        <v>19</v>
      </c>
      <c r="H8602" t="s">
        <v>96</v>
      </c>
      <c r="I8602" t="s">
        <v>21</v>
      </c>
      <c r="J8602" t="s">
        <v>73</v>
      </c>
      <c r="K8602">
        <v>466</v>
      </c>
      <c r="L8602">
        <v>20.5</v>
      </c>
      <c r="M8602" t="s">
        <v>1155</v>
      </c>
      <c r="N8602">
        <v>33</v>
      </c>
      <c r="O8602" t="s">
        <v>24</v>
      </c>
      <c r="P8602" cm="1">
        <f t="array" ref="P8602">IF(Q8602&gt;0,INDEX(Q8602:Q20736,MATCH(TRUE,INDEX(Q8602:Q20736="",,),0)-1),"")</f>
        <v>3</v>
      </c>
      <c r="Q8602">
        <f t="shared" ref="Q8602:Q8621" si="194">INT((ROW()-8601)/7)+1</f>
        <v>1</v>
      </c>
      <c r="R8602">
        <f>IF(P8602="","",0)</f>
        <v>0</v>
      </c>
    </row>
    <row r="8603" spans="1:18" x14ac:dyDescent="0.3">
      <c r="A8603" t="s">
        <v>1138</v>
      </c>
      <c r="B8603" s="1">
        <v>38832</v>
      </c>
      <c r="C8603" t="s">
        <v>1139</v>
      </c>
      <c r="D8603" t="s">
        <v>1156</v>
      </c>
      <c r="E8603" t="s">
        <v>1157</v>
      </c>
      <c r="G8603" t="s">
        <v>19</v>
      </c>
      <c r="H8603" t="s">
        <v>87</v>
      </c>
      <c r="I8603" t="s">
        <v>21</v>
      </c>
      <c r="J8603" t="s">
        <v>73</v>
      </c>
      <c r="K8603">
        <v>701</v>
      </c>
      <c r="L8603">
        <v>28.15</v>
      </c>
      <c r="M8603" t="s">
        <v>1155</v>
      </c>
      <c r="N8603">
        <v>32</v>
      </c>
      <c r="O8603" t="s">
        <v>24</v>
      </c>
      <c r="P8603" cm="1">
        <f t="array" ref="P8603">IF(Q8603&gt;0,INDEX(Q8603:Q20737,MATCH(TRUE,INDEX(Q8603:Q20737="",,),0)-1),"")</f>
        <v>3</v>
      </c>
      <c r="Q8603">
        <f t="shared" si="194"/>
        <v>1</v>
      </c>
      <c r="R8603">
        <f>IF(P8603="","",0)</f>
        <v>0</v>
      </c>
    </row>
    <row r="8604" spans="1:18" x14ac:dyDescent="0.3">
      <c r="A8604" t="s">
        <v>1138</v>
      </c>
      <c r="B8604" s="1">
        <v>38832</v>
      </c>
      <c r="C8604" t="s">
        <v>1139</v>
      </c>
      <c r="D8604" t="s">
        <v>1156</v>
      </c>
      <c r="E8604" t="s">
        <v>1157</v>
      </c>
      <c r="G8604" t="s">
        <v>19</v>
      </c>
      <c r="H8604" t="s">
        <v>101</v>
      </c>
      <c r="I8604" t="s">
        <v>21</v>
      </c>
      <c r="J8604" t="s">
        <v>73</v>
      </c>
      <c r="K8604">
        <v>483</v>
      </c>
      <c r="L8604">
        <v>28.35</v>
      </c>
      <c r="M8604" t="s">
        <v>1155</v>
      </c>
      <c r="N8604">
        <v>32.049999999999997</v>
      </c>
      <c r="O8604" t="s">
        <v>24</v>
      </c>
      <c r="P8604" cm="1">
        <f t="array" ref="P8604">IF(Q8604&gt;0,INDEX(Q8604:Q20738,MATCH(TRUE,INDEX(Q8604:Q20738="",,),0)-1),"")</f>
        <v>3</v>
      </c>
      <c r="Q8604">
        <f t="shared" si="194"/>
        <v>1</v>
      </c>
      <c r="R8604">
        <f>IF(P8604="","",0)</f>
        <v>0</v>
      </c>
    </row>
    <row r="8605" spans="1:18" x14ac:dyDescent="0.3">
      <c r="A8605" t="s">
        <v>1138</v>
      </c>
      <c r="B8605" s="1">
        <v>38832</v>
      </c>
      <c r="C8605" t="s">
        <v>1139</v>
      </c>
      <c r="D8605" t="s">
        <v>1156</v>
      </c>
      <c r="E8605" t="s">
        <v>1157</v>
      </c>
      <c r="G8605" t="s">
        <v>19</v>
      </c>
      <c r="H8605" t="s">
        <v>72</v>
      </c>
      <c r="I8605" t="s">
        <v>21</v>
      </c>
      <c r="J8605" t="s">
        <v>73</v>
      </c>
      <c r="K8605">
        <v>472</v>
      </c>
      <c r="L8605">
        <v>28.6</v>
      </c>
      <c r="M8605" t="s">
        <v>1155</v>
      </c>
      <c r="N8605">
        <v>32</v>
      </c>
      <c r="O8605" t="s">
        <v>24</v>
      </c>
      <c r="P8605" cm="1">
        <f t="array" ref="P8605">IF(Q8605&gt;0,INDEX(Q8605:Q20739,MATCH(TRUE,INDEX(Q8605:Q20739="",,),0)-1),"")</f>
        <v>3</v>
      </c>
      <c r="Q8605">
        <f t="shared" si="194"/>
        <v>1</v>
      </c>
      <c r="R8605">
        <f>IF(P8605="","",0)</f>
        <v>0</v>
      </c>
    </row>
    <row r="8606" spans="1:18" x14ac:dyDescent="0.3">
      <c r="A8606" t="s">
        <v>1138</v>
      </c>
      <c r="B8606" s="1">
        <v>38832</v>
      </c>
      <c r="C8606" t="s">
        <v>1139</v>
      </c>
      <c r="D8606" t="s">
        <v>1156</v>
      </c>
      <c r="E8606" t="s">
        <v>1157</v>
      </c>
      <c r="G8606" s="6" t="s">
        <v>88</v>
      </c>
      <c r="H8606" t="s">
        <v>232</v>
      </c>
      <c r="I8606" t="s">
        <v>45</v>
      </c>
      <c r="J8606" t="s">
        <v>93</v>
      </c>
      <c r="K8606">
        <v>6.5</v>
      </c>
      <c r="L8606">
        <v>67</v>
      </c>
      <c r="M8606" t="s">
        <v>1155</v>
      </c>
      <c r="N8606">
        <v>67</v>
      </c>
      <c r="O8606" t="s">
        <v>24</v>
      </c>
      <c r="P8606" cm="1">
        <f t="array" ref="P8606">IF(Q8606&gt;0,INDEX(Q8606:Q20740,MATCH(TRUE,INDEX(Q8606:Q20740="",,),0)-1),"")</f>
        <v>3</v>
      </c>
      <c r="Q8606">
        <f t="shared" si="194"/>
        <v>1</v>
      </c>
      <c r="R8606">
        <f>IF(P8606="","",0)</f>
        <v>0</v>
      </c>
    </row>
    <row r="8607" spans="1:18" x14ac:dyDescent="0.3">
      <c r="A8607" t="s">
        <v>1138</v>
      </c>
      <c r="B8607" s="1">
        <v>38832</v>
      </c>
      <c r="C8607" t="s">
        <v>1139</v>
      </c>
      <c r="D8607" t="s">
        <v>1156</v>
      </c>
      <c r="E8607" t="s">
        <v>1157</v>
      </c>
      <c r="G8607" s="6" t="s">
        <v>88</v>
      </c>
      <c r="H8607" t="s">
        <v>72</v>
      </c>
      <c r="I8607" t="s">
        <v>45</v>
      </c>
      <c r="J8607" t="s">
        <v>93</v>
      </c>
      <c r="K8607">
        <v>15.5</v>
      </c>
      <c r="L8607">
        <v>190</v>
      </c>
      <c r="M8607" t="s">
        <v>1155</v>
      </c>
      <c r="N8607">
        <v>190</v>
      </c>
      <c r="O8607" t="s">
        <v>24</v>
      </c>
      <c r="P8607" cm="1">
        <f t="array" ref="P8607">IF(Q8607&gt;0,INDEX(Q8607:Q20741,MATCH(TRUE,INDEX(Q8607:Q20741="",,),0)-1),"")</f>
        <v>3</v>
      </c>
      <c r="Q8607">
        <f t="shared" si="194"/>
        <v>1</v>
      </c>
      <c r="R8607">
        <f>IF(P8607="","",0)</f>
        <v>0</v>
      </c>
    </row>
    <row r="8608" spans="1:18" x14ac:dyDescent="0.3">
      <c r="A8608" t="s">
        <v>1138</v>
      </c>
      <c r="B8608" s="1">
        <v>38832</v>
      </c>
      <c r="C8608" t="s">
        <v>1139</v>
      </c>
      <c r="D8608" t="s">
        <v>1156</v>
      </c>
      <c r="E8608" t="s">
        <v>1157</v>
      </c>
      <c r="G8608" t="s">
        <v>19</v>
      </c>
      <c r="H8608" t="s">
        <v>96</v>
      </c>
      <c r="I8608" t="s">
        <v>45</v>
      </c>
      <c r="J8608" t="s">
        <v>93</v>
      </c>
      <c r="K8608">
        <v>63.5</v>
      </c>
      <c r="L8608">
        <v>195</v>
      </c>
      <c r="M8608" t="s">
        <v>1143</v>
      </c>
      <c r="N8608">
        <v>230</v>
      </c>
      <c r="P8608" cm="1">
        <f t="array" ref="P8608">IF(Q8608&gt;0,INDEX(Q8608:Q20742,MATCH(TRUE,INDEX(Q8608:Q20742="",,),0)-1),"")</f>
        <v>3</v>
      </c>
      <c r="Q8608">
        <f t="shared" si="194"/>
        <v>2</v>
      </c>
      <c r="R8608">
        <f>IF(P8608="","",0)</f>
        <v>0</v>
      </c>
    </row>
    <row r="8609" spans="1:18" x14ac:dyDescent="0.3">
      <c r="A8609" t="s">
        <v>1138</v>
      </c>
      <c r="B8609" s="1">
        <v>38832</v>
      </c>
      <c r="C8609" t="s">
        <v>1139</v>
      </c>
      <c r="D8609" t="s">
        <v>1156</v>
      </c>
      <c r="E8609" t="s">
        <v>1157</v>
      </c>
      <c r="G8609" t="s">
        <v>19</v>
      </c>
      <c r="H8609" t="s">
        <v>96</v>
      </c>
      <c r="I8609" t="s">
        <v>21</v>
      </c>
      <c r="J8609" t="s">
        <v>73</v>
      </c>
      <c r="K8609">
        <v>466</v>
      </c>
      <c r="L8609">
        <v>20.5</v>
      </c>
      <c r="M8609" t="s">
        <v>1143</v>
      </c>
      <c r="N8609">
        <v>24.75</v>
      </c>
      <c r="P8609" cm="1">
        <f t="array" ref="P8609">IF(Q8609&gt;0,INDEX(Q8609:Q20743,MATCH(TRUE,INDEX(Q8609:Q20743="",,),0)-1),"")</f>
        <v>3</v>
      </c>
      <c r="Q8609">
        <f t="shared" si="194"/>
        <v>2</v>
      </c>
      <c r="R8609">
        <f>IF(P8609="","",0)</f>
        <v>0</v>
      </c>
    </row>
    <row r="8610" spans="1:18" x14ac:dyDescent="0.3">
      <c r="A8610" t="s">
        <v>1138</v>
      </c>
      <c r="B8610" s="1">
        <v>38832</v>
      </c>
      <c r="C8610" t="s">
        <v>1139</v>
      </c>
      <c r="D8610" t="s">
        <v>1156</v>
      </c>
      <c r="E8610" t="s">
        <v>1157</v>
      </c>
      <c r="G8610" t="s">
        <v>19</v>
      </c>
      <c r="H8610" t="s">
        <v>87</v>
      </c>
      <c r="I8610" t="s">
        <v>21</v>
      </c>
      <c r="J8610" t="s">
        <v>73</v>
      </c>
      <c r="K8610">
        <v>701</v>
      </c>
      <c r="L8610">
        <v>28.15</v>
      </c>
      <c r="M8610" t="s">
        <v>1143</v>
      </c>
      <c r="N8610">
        <v>29.85</v>
      </c>
      <c r="P8610" cm="1">
        <f t="array" ref="P8610">IF(Q8610&gt;0,INDEX(Q8610:Q20744,MATCH(TRUE,INDEX(Q8610:Q20744="",,),0)-1),"")</f>
        <v>3</v>
      </c>
      <c r="Q8610">
        <f t="shared" si="194"/>
        <v>2</v>
      </c>
      <c r="R8610">
        <f>IF(P8610="","",0)</f>
        <v>0</v>
      </c>
    </row>
    <row r="8611" spans="1:18" x14ac:dyDescent="0.3">
      <c r="A8611" t="s">
        <v>1138</v>
      </c>
      <c r="B8611" s="1">
        <v>38832</v>
      </c>
      <c r="C8611" t="s">
        <v>1139</v>
      </c>
      <c r="D8611" t="s">
        <v>1156</v>
      </c>
      <c r="E8611" t="s">
        <v>1157</v>
      </c>
      <c r="G8611" t="s">
        <v>19</v>
      </c>
      <c r="H8611" t="s">
        <v>101</v>
      </c>
      <c r="I8611" t="s">
        <v>21</v>
      </c>
      <c r="J8611" t="s">
        <v>73</v>
      </c>
      <c r="K8611">
        <v>483</v>
      </c>
      <c r="L8611">
        <v>28.35</v>
      </c>
      <c r="M8611" t="s">
        <v>1143</v>
      </c>
      <c r="N8611">
        <v>30.1</v>
      </c>
      <c r="P8611" cm="1">
        <f t="array" ref="P8611">IF(Q8611&gt;0,INDEX(Q8611:Q20745,MATCH(TRUE,INDEX(Q8611:Q20745="",,),0)-1),"")</f>
        <v>3</v>
      </c>
      <c r="Q8611">
        <f t="shared" si="194"/>
        <v>2</v>
      </c>
      <c r="R8611">
        <f>IF(P8611="","",0)</f>
        <v>0</v>
      </c>
    </row>
    <row r="8612" spans="1:18" x14ac:dyDescent="0.3">
      <c r="A8612" t="s">
        <v>1138</v>
      </c>
      <c r="B8612" s="1">
        <v>38832</v>
      </c>
      <c r="C8612" t="s">
        <v>1139</v>
      </c>
      <c r="D8612" t="s">
        <v>1156</v>
      </c>
      <c r="E8612" t="s">
        <v>1157</v>
      </c>
      <c r="G8612" t="s">
        <v>19</v>
      </c>
      <c r="H8612" t="s">
        <v>72</v>
      </c>
      <c r="I8612" t="s">
        <v>21</v>
      </c>
      <c r="J8612" t="s">
        <v>73</v>
      </c>
      <c r="K8612">
        <v>472</v>
      </c>
      <c r="L8612">
        <v>28.6</v>
      </c>
      <c r="M8612" t="s">
        <v>1143</v>
      </c>
      <c r="N8612">
        <v>29.1</v>
      </c>
      <c r="P8612" cm="1">
        <f t="array" ref="P8612">IF(Q8612&gt;0,INDEX(Q8612:Q20746,MATCH(TRUE,INDEX(Q8612:Q20746="",,),0)-1),"")</f>
        <v>3</v>
      </c>
      <c r="Q8612">
        <f t="shared" si="194"/>
        <v>2</v>
      </c>
      <c r="R8612">
        <f>IF(P8612="","",0)</f>
        <v>0</v>
      </c>
    </row>
    <row r="8613" spans="1:18" x14ac:dyDescent="0.3">
      <c r="A8613" t="s">
        <v>1138</v>
      </c>
      <c r="B8613" s="1">
        <v>38832</v>
      </c>
      <c r="C8613" t="s">
        <v>1139</v>
      </c>
      <c r="D8613" t="s">
        <v>1156</v>
      </c>
      <c r="E8613" t="s">
        <v>1157</v>
      </c>
      <c r="G8613" s="6" t="s">
        <v>88</v>
      </c>
      <c r="H8613" t="s">
        <v>232</v>
      </c>
      <c r="I8613" t="s">
        <v>45</v>
      </c>
      <c r="J8613" t="s">
        <v>93</v>
      </c>
      <c r="K8613">
        <v>6.5</v>
      </c>
      <c r="L8613">
        <v>67</v>
      </c>
      <c r="M8613" t="s">
        <v>1143</v>
      </c>
      <c r="N8613">
        <v>67</v>
      </c>
      <c r="P8613" cm="1">
        <f t="array" ref="P8613">IF(Q8613&gt;0,INDEX(Q8613:Q20747,MATCH(TRUE,INDEX(Q8613:Q20747="",,),0)-1),"")</f>
        <v>3</v>
      </c>
      <c r="Q8613">
        <f t="shared" si="194"/>
        <v>2</v>
      </c>
      <c r="R8613">
        <f>IF(P8613="","",0)</f>
        <v>0</v>
      </c>
    </row>
    <row r="8614" spans="1:18" x14ac:dyDescent="0.3">
      <c r="A8614" t="s">
        <v>1138</v>
      </c>
      <c r="B8614" s="1">
        <v>38832</v>
      </c>
      <c r="C8614" t="s">
        <v>1139</v>
      </c>
      <c r="D8614" t="s">
        <v>1156</v>
      </c>
      <c r="E8614" t="s">
        <v>1157</v>
      </c>
      <c r="G8614" s="6" t="s">
        <v>88</v>
      </c>
      <c r="H8614" t="s">
        <v>72</v>
      </c>
      <c r="I8614" t="s">
        <v>45</v>
      </c>
      <c r="J8614" t="s">
        <v>93</v>
      </c>
      <c r="K8614">
        <v>15.5</v>
      </c>
      <c r="L8614">
        <v>190</v>
      </c>
      <c r="M8614" t="s">
        <v>1143</v>
      </c>
      <c r="N8614">
        <v>190</v>
      </c>
      <c r="P8614" cm="1">
        <f t="array" ref="P8614">IF(Q8614&gt;0,INDEX(Q8614:Q20748,MATCH(TRUE,INDEX(Q8614:Q20748="",,),0)-1),"")</f>
        <v>3</v>
      </c>
      <c r="Q8614">
        <f t="shared" si="194"/>
        <v>2</v>
      </c>
      <c r="R8614">
        <f>IF(P8614="","",0)</f>
        <v>0</v>
      </c>
    </row>
    <row r="8615" spans="1:18" x14ac:dyDescent="0.3">
      <c r="A8615" t="s">
        <v>1138</v>
      </c>
      <c r="B8615" s="1">
        <v>38832</v>
      </c>
      <c r="C8615" t="s">
        <v>1139</v>
      </c>
      <c r="D8615" t="s">
        <v>1156</v>
      </c>
      <c r="E8615" t="s">
        <v>1157</v>
      </c>
      <c r="G8615" t="s">
        <v>19</v>
      </c>
      <c r="H8615" t="s">
        <v>96</v>
      </c>
      <c r="I8615" t="s">
        <v>45</v>
      </c>
      <c r="J8615" t="s">
        <v>93</v>
      </c>
      <c r="K8615">
        <v>63.5</v>
      </c>
      <c r="L8615">
        <v>195</v>
      </c>
      <c r="M8615" t="s">
        <v>1145</v>
      </c>
      <c r="N8615">
        <v>205</v>
      </c>
      <c r="P8615" cm="1">
        <f t="array" ref="P8615">IF(Q8615&gt;0,INDEX(Q8615:Q20749,MATCH(TRUE,INDEX(Q8615:Q20749="",,),0)-1),"")</f>
        <v>3</v>
      </c>
      <c r="Q8615">
        <f t="shared" si="194"/>
        <v>3</v>
      </c>
      <c r="R8615">
        <f>IF(P8615="","",0)</f>
        <v>0</v>
      </c>
    </row>
    <row r="8616" spans="1:18" x14ac:dyDescent="0.3">
      <c r="A8616" t="s">
        <v>1138</v>
      </c>
      <c r="B8616" s="1">
        <v>38832</v>
      </c>
      <c r="C8616" t="s">
        <v>1139</v>
      </c>
      <c r="D8616" t="s">
        <v>1156</v>
      </c>
      <c r="E8616" t="s">
        <v>1157</v>
      </c>
      <c r="G8616" t="s">
        <v>19</v>
      </c>
      <c r="H8616" t="s">
        <v>96</v>
      </c>
      <c r="I8616" t="s">
        <v>21</v>
      </c>
      <c r="J8616" t="s">
        <v>73</v>
      </c>
      <c r="K8616">
        <v>466</v>
      </c>
      <c r="L8616">
        <v>20.5</v>
      </c>
      <c r="M8616" t="s">
        <v>1145</v>
      </c>
      <c r="N8616">
        <v>23.5</v>
      </c>
      <c r="P8616" cm="1">
        <f t="array" ref="P8616">IF(Q8616&gt;0,INDEX(Q8616:Q20750,MATCH(TRUE,INDEX(Q8616:Q20750="",,),0)-1),"")</f>
        <v>3</v>
      </c>
      <c r="Q8616">
        <f t="shared" si="194"/>
        <v>3</v>
      </c>
      <c r="R8616">
        <f>IF(P8616="","",0)</f>
        <v>0</v>
      </c>
    </row>
    <row r="8617" spans="1:18" x14ac:dyDescent="0.3">
      <c r="A8617" t="s">
        <v>1138</v>
      </c>
      <c r="B8617" s="1">
        <v>38832</v>
      </c>
      <c r="C8617" t="s">
        <v>1139</v>
      </c>
      <c r="D8617" t="s">
        <v>1156</v>
      </c>
      <c r="E8617" t="s">
        <v>1157</v>
      </c>
      <c r="G8617" t="s">
        <v>19</v>
      </c>
      <c r="H8617" t="s">
        <v>87</v>
      </c>
      <c r="I8617" t="s">
        <v>21</v>
      </c>
      <c r="J8617" t="s">
        <v>73</v>
      </c>
      <c r="K8617">
        <v>701</v>
      </c>
      <c r="L8617">
        <v>28.15</v>
      </c>
      <c r="M8617" t="s">
        <v>1145</v>
      </c>
      <c r="N8617">
        <v>30.15</v>
      </c>
      <c r="P8617" cm="1">
        <f t="array" ref="P8617">IF(Q8617&gt;0,INDEX(Q8617:Q20751,MATCH(TRUE,INDEX(Q8617:Q20751="",,),0)-1),"")</f>
        <v>3</v>
      </c>
      <c r="Q8617">
        <f t="shared" si="194"/>
        <v>3</v>
      </c>
      <c r="R8617">
        <f>IF(P8617="","",0)</f>
        <v>0</v>
      </c>
    </row>
    <row r="8618" spans="1:18" x14ac:dyDescent="0.3">
      <c r="A8618" t="s">
        <v>1138</v>
      </c>
      <c r="B8618" s="1">
        <v>38832</v>
      </c>
      <c r="C8618" t="s">
        <v>1139</v>
      </c>
      <c r="D8618" t="s">
        <v>1156</v>
      </c>
      <c r="E8618" t="s">
        <v>1157</v>
      </c>
      <c r="G8618" t="s">
        <v>19</v>
      </c>
      <c r="H8618" t="s">
        <v>101</v>
      </c>
      <c r="I8618" t="s">
        <v>21</v>
      </c>
      <c r="J8618" t="s">
        <v>73</v>
      </c>
      <c r="K8618">
        <v>483</v>
      </c>
      <c r="L8618">
        <v>28.35</v>
      </c>
      <c r="M8618" t="s">
        <v>1145</v>
      </c>
      <c r="N8618">
        <v>28.65</v>
      </c>
      <c r="P8618" cm="1">
        <f t="array" ref="P8618">IF(Q8618&gt;0,INDEX(Q8618:Q20752,MATCH(TRUE,INDEX(Q8618:Q20752="",,),0)-1),"")</f>
        <v>3</v>
      </c>
      <c r="Q8618">
        <f t="shared" si="194"/>
        <v>3</v>
      </c>
      <c r="R8618">
        <f>IF(P8618="","",0)</f>
        <v>0</v>
      </c>
    </row>
    <row r="8619" spans="1:18" x14ac:dyDescent="0.3">
      <c r="A8619" t="s">
        <v>1138</v>
      </c>
      <c r="B8619" s="1">
        <v>38832</v>
      </c>
      <c r="C8619" t="s">
        <v>1139</v>
      </c>
      <c r="D8619" t="s">
        <v>1156</v>
      </c>
      <c r="E8619" t="s">
        <v>1157</v>
      </c>
      <c r="G8619" t="s">
        <v>19</v>
      </c>
      <c r="H8619" t="s">
        <v>72</v>
      </c>
      <c r="I8619" t="s">
        <v>21</v>
      </c>
      <c r="J8619" t="s">
        <v>73</v>
      </c>
      <c r="K8619">
        <v>472</v>
      </c>
      <c r="L8619">
        <v>28.6</v>
      </c>
      <c r="M8619" t="s">
        <v>1145</v>
      </c>
      <c r="N8619">
        <v>29.1</v>
      </c>
      <c r="P8619" cm="1">
        <f t="array" ref="P8619">IF(Q8619&gt;0,INDEX(Q8619:Q20753,MATCH(TRUE,INDEX(Q8619:Q20753="",,),0)-1),"")</f>
        <v>3</v>
      </c>
      <c r="Q8619">
        <f t="shared" si="194"/>
        <v>3</v>
      </c>
      <c r="R8619">
        <f>IF(P8619="","",0)</f>
        <v>0</v>
      </c>
    </row>
    <row r="8620" spans="1:18" x14ac:dyDescent="0.3">
      <c r="A8620" t="s">
        <v>1138</v>
      </c>
      <c r="B8620" s="1">
        <v>38832</v>
      </c>
      <c r="C8620" t="s">
        <v>1139</v>
      </c>
      <c r="D8620" t="s">
        <v>1156</v>
      </c>
      <c r="E8620" t="s">
        <v>1157</v>
      </c>
      <c r="G8620" s="6" t="s">
        <v>88</v>
      </c>
      <c r="H8620" t="s">
        <v>232</v>
      </c>
      <c r="I8620" t="s">
        <v>45</v>
      </c>
      <c r="J8620" t="s">
        <v>93</v>
      </c>
      <c r="K8620">
        <v>6.5</v>
      </c>
      <c r="L8620">
        <v>67</v>
      </c>
      <c r="M8620" t="s">
        <v>1145</v>
      </c>
      <c r="N8620">
        <v>67</v>
      </c>
      <c r="P8620" cm="1">
        <f t="array" ref="P8620">IF(Q8620&gt;0,INDEX(Q8620:Q20754,MATCH(TRUE,INDEX(Q8620:Q20754="",,),0)-1),"")</f>
        <v>3</v>
      </c>
      <c r="Q8620">
        <f t="shared" si="194"/>
        <v>3</v>
      </c>
      <c r="R8620">
        <f>IF(P8620="","",0)</f>
        <v>0</v>
      </c>
    </row>
    <row r="8621" spans="1:18" x14ac:dyDescent="0.3">
      <c r="A8621" t="s">
        <v>1138</v>
      </c>
      <c r="B8621" s="1">
        <v>38832</v>
      </c>
      <c r="C8621" t="s">
        <v>1139</v>
      </c>
      <c r="D8621" t="s">
        <v>1156</v>
      </c>
      <c r="E8621" t="s">
        <v>1157</v>
      </c>
      <c r="G8621" s="6" t="s">
        <v>88</v>
      </c>
      <c r="H8621" t="s">
        <v>72</v>
      </c>
      <c r="I8621" t="s">
        <v>45</v>
      </c>
      <c r="J8621" t="s">
        <v>93</v>
      </c>
      <c r="K8621">
        <v>15.5</v>
      </c>
      <c r="L8621">
        <v>190</v>
      </c>
      <c r="M8621" t="s">
        <v>1145</v>
      </c>
      <c r="N8621">
        <v>190</v>
      </c>
      <c r="P8621" cm="1">
        <f t="array" ref="P8621">IF(Q8621&gt;0,INDEX(Q8621:Q20755,MATCH(TRUE,INDEX(Q8621:Q20755="",,),0)-1),"")</f>
        <v>3</v>
      </c>
      <c r="Q8621">
        <f t="shared" si="194"/>
        <v>3</v>
      </c>
      <c r="R8621">
        <f>IF(P8621="","",0)</f>
        <v>0</v>
      </c>
    </row>
    <row r="8622" spans="1:18" x14ac:dyDescent="0.3">
      <c r="P8622" t="str" cm="1">
        <f t="array" ref="P8622">IF(Q8622&gt;0,INDEX(Q8622:Q20756,MATCH(TRUE,INDEX(Q8622:Q20756="",,),0)-1),"")</f>
        <v/>
      </c>
      <c r="R8622" t="str">
        <f>IF(P8622="","",0)</f>
        <v/>
      </c>
    </row>
    <row r="8623" spans="1:18" x14ac:dyDescent="0.3">
      <c r="A8623" t="s">
        <v>1138</v>
      </c>
      <c r="B8623" s="1">
        <v>38972</v>
      </c>
      <c r="C8623" t="s">
        <v>1139</v>
      </c>
      <c r="D8623" t="s">
        <v>1158</v>
      </c>
      <c r="E8623" t="s">
        <v>1159</v>
      </c>
      <c r="G8623" t="s">
        <v>19</v>
      </c>
      <c r="H8623" t="s">
        <v>102</v>
      </c>
      <c r="I8623" t="s">
        <v>45</v>
      </c>
      <c r="J8623" t="s">
        <v>93</v>
      </c>
      <c r="K8623">
        <v>4.4000000000000004</v>
      </c>
      <c r="L8623">
        <v>1044</v>
      </c>
      <c r="M8623" t="s">
        <v>1160</v>
      </c>
      <c r="N8623">
        <v>1044.5</v>
      </c>
      <c r="O8623" t="s">
        <v>24</v>
      </c>
      <c r="P8623" cm="1">
        <f t="array" ref="P8623">IF(Q8623&gt;0,INDEX(Q8623:Q20757,MATCH(TRUE,INDEX(Q8623:Q20757="",,),0)-1),"")</f>
        <v>1</v>
      </c>
      <c r="Q8623">
        <v>1</v>
      </c>
      <c r="R8623">
        <f>IF(P8623="","",0)</f>
        <v>0</v>
      </c>
    </row>
    <row r="8624" spans="1:18" x14ac:dyDescent="0.3">
      <c r="A8624" t="s">
        <v>1138</v>
      </c>
      <c r="B8624" s="1">
        <v>38972</v>
      </c>
      <c r="C8624" t="s">
        <v>1139</v>
      </c>
      <c r="D8624" t="s">
        <v>1158</v>
      </c>
      <c r="E8624" t="s">
        <v>1159</v>
      </c>
      <c r="G8624" t="s">
        <v>19</v>
      </c>
      <c r="H8624" t="s">
        <v>72</v>
      </c>
      <c r="I8624" t="s">
        <v>21</v>
      </c>
      <c r="J8624" t="s">
        <v>73</v>
      </c>
      <c r="K8624">
        <v>290</v>
      </c>
      <c r="L8624">
        <v>30.15</v>
      </c>
      <c r="M8624" t="s">
        <v>1160</v>
      </c>
      <c r="N8624">
        <v>31</v>
      </c>
      <c r="O8624" t="s">
        <v>24</v>
      </c>
      <c r="P8624" cm="1">
        <f t="array" ref="P8624">IF(Q8624&gt;0,INDEX(Q8624:Q20758,MATCH(TRUE,INDEX(Q8624:Q20758="",,),0)-1),"")</f>
        <v>1</v>
      </c>
      <c r="Q8624">
        <v>1</v>
      </c>
      <c r="R8624">
        <f>IF(P8624="","",0)</f>
        <v>0</v>
      </c>
    </row>
    <row r="8625" spans="1:18" x14ac:dyDescent="0.3">
      <c r="A8625" t="s">
        <v>1138</v>
      </c>
      <c r="B8625" s="1">
        <v>38972</v>
      </c>
      <c r="C8625" t="s">
        <v>1139</v>
      </c>
      <c r="D8625" t="s">
        <v>1158</v>
      </c>
      <c r="E8625" t="s">
        <v>1159</v>
      </c>
      <c r="G8625" s="6" t="s">
        <v>88</v>
      </c>
      <c r="H8625" t="s">
        <v>85</v>
      </c>
      <c r="I8625" t="s">
        <v>45</v>
      </c>
      <c r="J8625" t="s">
        <v>93</v>
      </c>
      <c r="K8625">
        <v>2</v>
      </c>
      <c r="L8625">
        <v>161</v>
      </c>
      <c r="M8625" t="s">
        <v>1160</v>
      </c>
      <c r="N8625">
        <v>161</v>
      </c>
      <c r="O8625" t="s">
        <v>24</v>
      </c>
      <c r="P8625" cm="1">
        <f t="array" ref="P8625">IF(Q8625&gt;0,INDEX(Q8625:Q20759,MATCH(TRUE,INDEX(Q8625:Q20759="",,),0)-1),"")</f>
        <v>1</v>
      </c>
      <c r="Q8625">
        <v>1</v>
      </c>
      <c r="R8625">
        <f>IF(P8625="","",0)</f>
        <v>0</v>
      </c>
    </row>
    <row r="8626" spans="1:18" x14ac:dyDescent="0.3">
      <c r="A8626" t="s">
        <v>1138</v>
      </c>
      <c r="B8626" s="1">
        <v>38972</v>
      </c>
      <c r="C8626" t="s">
        <v>1139</v>
      </c>
      <c r="D8626" t="s">
        <v>1158</v>
      </c>
      <c r="E8626" t="s">
        <v>1159</v>
      </c>
      <c r="G8626" s="6" t="s">
        <v>88</v>
      </c>
      <c r="H8626" t="s">
        <v>232</v>
      </c>
      <c r="I8626" t="s">
        <v>45</v>
      </c>
      <c r="J8626" t="s">
        <v>93</v>
      </c>
      <c r="K8626">
        <v>1.3</v>
      </c>
      <c r="L8626">
        <v>81</v>
      </c>
      <c r="M8626" t="s">
        <v>1160</v>
      </c>
      <c r="N8626">
        <v>81</v>
      </c>
      <c r="O8626" t="s">
        <v>24</v>
      </c>
      <c r="P8626" cm="1">
        <f t="array" ref="P8626">IF(Q8626&gt;0,INDEX(Q8626:Q20760,MATCH(TRUE,INDEX(Q8626:Q20760="",,),0)-1),"")</f>
        <v>1</v>
      </c>
      <c r="Q8626">
        <v>1</v>
      </c>
      <c r="R8626">
        <f>IF(P8626="","",0)</f>
        <v>0</v>
      </c>
    </row>
    <row r="8627" spans="1:18" x14ac:dyDescent="0.3">
      <c r="A8627" t="s">
        <v>1138</v>
      </c>
      <c r="B8627" s="1">
        <v>38972</v>
      </c>
      <c r="C8627" t="s">
        <v>1139</v>
      </c>
      <c r="D8627" t="s">
        <v>1158</v>
      </c>
      <c r="E8627" t="s">
        <v>1159</v>
      </c>
      <c r="G8627" s="6" t="s">
        <v>88</v>
      </c>
      <c r="H8627" t="s">
        <v>72</v>
      </c>
      <c r="I8627" t="s">
        <v>45</v>
      </c>
      <c r="J8627" t="s">
        <v>93</v>
      </c>
      <c r="K8627">
        <v>0.4</v>
      </c>
      <c r="L8627">
        <v>218</v>
      </c>
      <c r="M8627" t="s">
        <v>1160</v>
      </c>
      <c r="N8627">
        <v>218</v>
      </c>
      <c r="O8627" t="s">
        <v>24</v>
      </c>
      <c r="P8627" cm="1">
        <f t="array" ref="P8627">IF(Q8627&gt;0,INDEX(Q8627:Q20761,MATCH(TRUE,INDEX(Q8627:Q20761="",,),0)-1),"")</f>
        <v>1</v>
      </c>
      <c r="Q8627">
        <v>1</v>
      </c>
      <c r="R8627">
        <f>IF(P8627="","",0)</f>
        <v>0</v>
      </c>
    </row>
    <row r="8628" spans="1:18" x14ac:dyDescent="0.3">
      <c r="P8628" t="str" cm="1">
        <f t="array" ref="P8628">IF(Q8628&gt;0,INDEX(Q8628:Q20762,MATCH(TRUE,INDEX(Q8628:Q20762="",,),0)-1),"")</f>
        <v/>
      </c>
      <c r="R8628" t="str">
        <f>IF(P8628="","",0)</f>
        <v/>
      </c>
    </row>
    <row r="8629" spans="1:18" x14ac:dyDescent="0.3">
      <c r="A8629" s="3" t="s">
        <v>1138</v>
      </c>
      <c r="B8629" s="4">
        <v>38972</v>
      </c>
      <c r="C8629" s="3" t="s">
        <v>1139</v>
      </c>
      <c r="D8629" s="3" t="s">
        <v>1161</v>
      </c>
      <c r="E8629" s="3" t="s">
        <v>1162</v>
      </c>
      <c r="F8629" s="3" t="s">
        <v>91</v>
      </c>
      <c r="G8629" s="6" t="s">
        <v>88</v>
      </c>
      <c r="H8629" s="3" t="s">
        <v>1163</v>
      </c>
      <c r="I8629" s="3" t="s">
        <v>21</v>
      </c>
      <c r="J8629" s="3" t="s">
        <v>93</v>
      </c>
      <c r="K8629" s="3">
        <v>124</v>
      </c>
      <c r="L8629" s="3">
        <v>20</v>
      </c>
      <c r="M8629" s="3" t="s">
        <v>94</v>
      </c>
      <c r="N8629" s="3"/>
      <c r="O8629" s="3"/>
      <c r="P8629" s="3" t="str" cm="1">
        <f t="array" ref="P8629">IF(Q8629&gt;0,INDEX(Q8629:Q20763,MATCH(TRUE,INDEX(Q8629:Q20763="",,),0)-1),"")</f>
        <v/>
      </c>
      <c r="Q8629" s="3"/>
      <c r="R8629">
        <v>0</v>
      </c>
    </row>
    <row r="8630" spans="1:18" x14ac:dyDescent="0.3">
      <c r="P8630" t="str" cm="1">
        <f t="array" ref="P8630">IF(Q8630&gt;0,INDEX(Q8630:Q20764,MATCH(TRUE,INDEX(Q8630:Q20764="",,),0)-1),"")</f>
        <v/>
      </c>
      <c r="R8630" t="str">
        <f>IF(P8630="","",0)</f>
        <v/>
      </c>
    </row>
    <row r="8631" spans="1:18" x14ac:dyDescent="0.3">
      <c r="A8631" t="s">
        <v>1138</v>
      </c>
      <c r="B8631" s="1">
        <v>38972</v>
      </c>
      <c r="C8631" t="s">
        <v>1139</v>
      </c>
      <c r="D8631" t="s">
        <v>1164</v>
      </c>
      <c r="E8631" t="s">
        <v>1165</v>
      </c>
      <c r="G8631" t="s">
        <v>19</v>
      </c>
      <c r="H8631" t="s">
        <v>102</v>
      </c>
      <c r="I8631" t="s">
        <v>45</v>
      </c>
      <c r="J8631" t="s">
        <v>93</v>
      </c>
      <c r="K8631">
        <v>11.7</v>
      </c>
      <c r="L8631">
        <v>1028</v>
      </c>
      <c r="M8631" t="s">
        <v>1166</v>
      </c>
      <c r="N8631">
        <v>1028.23</v>
      </c>
      <c r="O8631" t="s">
        <v>24</v>
      </c>
      <c r="P8631" cm="1">
        <f t="array" ref="P8631">IF(Q8631&gt;0,INDEX(Q8631:Q20765,MATCH(TRUE,INDEX(Q8631:Q20765="",,),0)-1),"")</f>
        <v>2</v>
      </c>
      <c r="Q8631">
        <v>1</v>
      </c>
      <c r="R8631">
        <f>IF(P8631="","",0)</f>
        <v>0</v>
      </c>
    </row>
    <row r="8632" spans="1:18" x14ac:dyDescent="0.3">
      <c r="A8632" t="s">
        <v>1138</v>
      </c>
      <c r="B8632" s="1">
        <v>38972</v>
      </c>
      <c r="C8632" t="s">
        <v>1139</v>
      </c>
      <c r="D8632" t="s">
        <v>1164</v>
      </c>
      <c r="E8632" t="s">
        <v>1165</v>
      </c>
      <c r="G8632" t="s">
        <v>19</v>
      </c>
      <c r="H8632" t="s">
        <v>72</v>
      </c>
      <c r="I8632" t="s">
        <v>45</v>
      </c>
      <c r="J8632" t="s">
        <v>93</v>
      </c>
      <c r="K8632">
        <v>18.7</v>
      </c>
      <c r="L8632">
        <v>210</v>
      </c>
      <c r="M8632" t="s">
        <v>1166</v>
      </c>
      <c r="N8632">
        <v>223</v>
      </c>
      <c r="O8632" t="s">
        <v>24</v>
      </c>
      <c r="P8632" cm="1">
        <f t="array" ref="P8632">IF(Q8632&gt;0,INDEX(Q8632:Q20766,MATCH(TRUE,INDEX(Q8632:Q20766="",,),0)-1),"")</f>
        <v>2</v>
      </c>
      <c r="Q8632">
        <v>1</v>
      </c>
      <c r="R8632">
        <f>IF(P8632="","",0)</f>
        <v>0</v>
      </c>
    </row>
    <row r="8633" spans="1:18" x14ac:dyDescent="0.3">
      <c r="A8633" t="s">
        <v>1138</v>
      </c>
      <c r="B8633" s="1">
        <v>38972</v>
      </c>
      <c r="C8633" t="s">
        <v>1139</v>
      </c>
      <c r="D8633" t="s">
        <v>1164</v>
      </c>
      <c r="E8633" t="s">
        <v>1165</v>
      </c>
      <c r="G8633" t="s">
        <v>19</v>
      </c>
      <c r="H8633" t="s">
        <v>72</v>
      </c>
      <c r="I8633" t="s">
        <v>21</v>
      </c>
      <c r="J8633" t="s">
        <v>73</v>
      </c>
      <c r="K8633">
        <v>519</v>
      </c>
      <c r="L8633">
        <v>30.25</v>
      </c>
      <c r="M8633" t="s">
        <v>1166</v>
      </c>
      <c r="N8633">
        <v>32.25</v>
      </c>
      <c r="O8633" t="s">
        <v>24</v>
      </c>
      <c r="P8633" cm="1">
        <f t="array" ref="P8633">IF(Q8633&gt;0,INDEX(Q8633:Q20767,MATCH(TRUE,INDEX(Q8633:Q20767="",,),0)-1),"")</f>
        <v>2</v>
      </c>
      <c r="Q8633">
        <v>1</v>
      </c>
      <c r="R8633">
        <f>IF(P8633="","",0)</f>
        <v>0</v>
      </c>
    </row>
    <row r="8634" spans="1:18" x14ac:dyDescent="0.3">
      <c r="A8634" t="s">
        <v>1138</v>
      </c>
      <c r="B8634" s="1">
        <v>38972</v>
      </c>
      <c r="C8634" t="s">
        <v>1139</v>
      </c>
      <c r="D8634" t="s">
        <v>1164</v>
      </c>
      <c r="E8634" t="s">
        <v>1165</v>
      </c>
      <c r="G8634" s="6" t="s">
        <v>88</v>
      </c>
      <c r="H8634" t="s">
        <v>264</v>
      </c>
      <c r="I8634" t="s">
        <v>45</v>
      </c>
      <c r="J8634" t="s">
        <v>93</v>
      </c>
      <c r="K8634">
        <v>5.4</v>
      </c>
      <c r="L8634">
        <v>291</v>
      </c>
      <c r="M8634" t="s">
        <v>1166</v>
      </c>
      <c r="N8634">
        <v>291</v>
      </c>
      <c r="O8634" t="s">
        <v>24</v>
      </c>
      <c r="P8634" cm="1">
        <f t="array" ref="P8634">IF(Q8634&gt;0,INDEX(Q8634:Q20768,MATCH(TRUE,INDEX(Q8634:Q20768="",,),0)-1),"")</f>
        <v>2</v>
      </c>
      <c r="Q8634">
        <v>1</v>
      </c>
      <c r="R8634">
        <f>IF(P8634="","",0)</f>
        <v>0</v>
      </c>
    </row>
    <row r="8635" spans="1:18" x14ac:dyDescent="0.3">
      <c r="A8635" t="s">
        <v>1138</v>
      </c>
      <c r="B8635" s="1">
        <v>38972</v>
      </c>
      <c r="C8635" t="s">
        <v>1139</v>
      </c>
      <c r="D8635" t="s">
        <v>1164</v>
      </c>
      <c r="E8635" t="s">
        <v>1165</v>
      </c>
      <c r="G8635" s="6" t="s">
        <v>88</v>
      </c>
      <c r="H8635" t="s">
        <v>87</v>
      </c>
      <c r="I8635" t="s">
        <v>21</v>
      </c>
      <c r="J8635" t="s">
        <v>73</v>
      </c>
      <c r="K8635">
        <v>90</v>
      </c>
      <c r="L8635">
        <v>26.05</v>
      </c>
      <c r="M8635" t="s">
        <v>1166</v>
      </c>
      <c r="N8635">
        <v>26.05</v>
      </c>
      <c r="O8635" t="s">
        <v>24</v>
      </c>
      <c r="P8635" cm="1">
        <f t="array" ref="P8635">IF(Q8635&gt;0,INDEX(Q8635:Q20769,MATCH(TRUE,INDEX(Q8635:Q20769="",,),0)-1),"")</f>
        <v>2</v>
      </c>
      <c r="Q8635">
        <v>1</v>
      </c>
      <c r="R8635">
        <f>IF(P8635="","",0)</f>
        <v>0</v>
      </c>
    </row>
    <row r="8636" spans="1:18" x14ac:dyDescent="0.3">
      <c r="A8636" t="s">
        <v>1138</v>
      </c>
      <c r="B8636" s="1">
        <v>38972</v>
      </c>
      <c r="C8636" t="s">
        <v>1139</v>
      </c>
      <c r="D8636" t="s">
        <v>1164</v>
      </c>
      <c r="E8636" t="s">
        <v>1165</v>
      </c>
      <c r="G8636" s="6" t="s">
        <v>88</v>
      </c>
      <c r="H8636" t="s">
        <v>101</v>
      </c>
      <c r="I8636" t="s">
        <v>21</v>
      </c>
      <c r="J8636" t="s">
        <v>73</v>
      </c>
      <c r="K8636">
        <v>51</v>
      </c>
      <c r="L8636">
        <v>30.8</v>
      </c>
      <c r="M8636" t="s">
        <v>1166</v>
      </c>
      <c r="N8636">
        <v>30.8</v>
      </c>
      <c r="O8636" t="s">
        <v>24</v>
      </c>
      <c r="P8636" cm="1">
        <f t="array" ref="P8636">IF(Q8636&gt;0,INDEX(Q8636:Q20770,MATCH(TRUE,INDEX(Q8636:Q20770="",,),0)-1),"")</f>
        <v>2</v>
      </c>
      <c r="Q8636">
        <v>1</v>
      </c>
      <c r="R8636">
        <f>IF(P8636="","",0)</f>
        <v>0</v>
      </c>
    </row>
    <row r="8637" spans="1:18" x14ac:dyDescent="0.3">
      <c r="A8637" t="s">
        <v>1138</v>
      </c>
      <c r="B8637" s="1">
        <v>38972</v>
      </c>
      <c r="C8637" t="s">
        <v>1139</v>
      </c>
      <c r="D8637" t="s">
        <v>1164</v>
      </c>
      <c r="E8637" t="s">
        <v>1165</v>
      </c>
      <c r="G8637" t="s">
        <v>19</v>
      </c>
      <c r="H8637" t="s">
        <v>102</v>
      </c>
      <c r="I8637" t="s">
        <v>45</v>
      </c>
      <c r="J8637" t="s">
        <v>93</v>
      </c>
      <c r="K8637">
        <v>11.7</v>
      </c>
      <c r="L8637">
        <v>1028</v>
      </c>
      <c r="M8637" t="s">
        <v>1160</v>
      </c>
      <c r="N8637">
        <v>1030</v>
      </c>
      <c r="P8637" cm="1">
        <f t="array" ref="P8637">IF(Q8637&gt;0,INDEX(Q8637:Q20771,MATCH(TRUE,INDEX(Q8637:Q20771="",,),0)-1),"")</f>
        <v>2</v>
      </c>
      <c r="Q8637">
        <v>2</v>
      </c>
      <c r="R8637">
        <f>IF(P8637="","",0)</f>
        <v>0</v>
      </c>
    </row>
    <row r="8638" spans="1:18" x14ac:dyDescent="0.3">
      <c r="A8638" t="s">
        <v>1138</v>
      </c>
      <c r="B8638" s="1">
        <v>38972</v>
      </c>
      <c r="C8638" t="s">
        <v>1139</v>
      </c>
      <c r="D8638" t="s">
        <v>1164</v>
      </c>
      <c r="E8638" t="s">
        <v>1165</v>
      </c>
      <c r="G8638" t="s">
        <v>19</v>
      </c>
      <c r="H8638" t="s">
        <v>72</v>
      </c>
      <c r="I8638" t="s">
        <v>45</v>
      </c>
      <c r="J8638" t="s">
        <v>93</v>
      </c>
      <c r="K8638">
        <v>18.7</v>
      </c>
      <c r="L8638">
        <v>210</v>
      </c>
      <c r="M8638" t="s">
        <v>1160</v>
      </c>
      <c r="N8638">
        <v>215</v>
      </c>
      <c r="P8638" cm="1">
        <f t="array" ref="P8638">IF(Q8638&gt;0,INDEX(Q8638:Q20772,MATCH(TRUE,INDEX(Q8638:Q20772="",,),0)-1),"")</f>
        <v>2</v>
      </c>
      <c r="Q8638">
        <v>2</v>
      </c>
      <c r="R8638">
        <f>IF(P8638="","",0)</f>
        <v>0</v>
      </c>
    </row>
    <row r="8639" spans="1:18" x14ac:dyDescent="0.3">
      <c r="A8639" t="s">
        <v>1138</v>
      </c>
      <c r="B8639" s="1">
        <v>38972</v>
      </c>
      <c r="C8639" t="s">
        <v>1139</v>
      </c>
      <c r="D8639" t="s">
        <v>1164</v>
      </c>
      <c r="E8639" t="s">
        <v>1165</v>
      </c>
      <c r="G8639" t="s">
        <v>19</v>
      </c>
      <c r="H8639" t="s">
        <v>72</v>
      </c>
      <c r="I8639" t="s">
        <v>21</v>
      </c>
      <c r="J8639" t="s">
        <v>73</v>
      </c>
      <c r="K8639">
        <v>519</v>
      </c>
      <c r="L8639">
        <v>30.25</v>
      </c>
      <c r="M8639" t="s">
        <v>1160</v>
      </c>
      <c r="N8639">
        <v>31.25</v>
      </c>
      <c r="P8639" cm="1">
        <f t="array" ref="P8639">IF(Q8639&gt;0,INDEX(Q8639:Q20773,MATCH(TRUE,INDEX(Q8639:Q20773="",,),0)-1),"")</f>
        <v>2</v>
      </c>
      <c r="Q8639">
        <v>2</v>
      </c>
      <c r="R8639">
        <f>IF(P8639="","",0)</f>
        <v>0</v>
      </c>
    </row>
    <row r="8640" spans="1:18" x14ac:dyDescent="0.3">
      <c r="A8640" t="s">
        <v>1138</v>
      </c>
      <c r="B8640" s="1">
        <v>38972</v>
      </c>
      <c r="C8640" t="s">
        <v>1139</v>
      </c>
      <c r="D8640" t="s">
        <v>1164</v>
      </c>
      <c r="E8640" t="s">
        <v>1165</v>
      </c>
      <c r="G8640" s="6" t="s">
        <v>88</v>
      </c>
      <c r="H8640" t="s">
        <v>264</v>
      </c>
      <c r="I8640" t="s">
        <v>45</v>
      </c>
      <c r="J8640" t="s">
        <v>93</v>
      </c>
      <c r="K8640">
        <v>5.4</v>
      </c>
      <c r="L8640">
        <v>291</v>
      </c>
      <c r="M8640" t="s">
        <v>1160</v>
      </c>
      <c r="N8640">
        <v>291</v>
      </c>
      <c r="P8640" cm="1">
        <f t="array" ref="P8640">IF(Q8640&gt;0,INDEX(Q8640:Q20774,MATCH(TRUE,INDEX(Q8640:Q20774="",,),0)-1),"")</f>
        <v>2</v>
      </c>
      <c r="Q8640">
        <v>2</v>
      </c>
      <c r="R8640">
        <f>IF(P8640="","",0)</f>
        <v>0</v>
      </c>
    </row>
    <row r="8641" spans="1:18" x14ac:dyDescent="0.3">
      <c r="A8641" t="s">
        <v>1138</v>
      </c>
      <c r="B8641" s="1">
        <v>38972</v>
      </c>
      <c r="C8641" t="s">
        <v>1139</v>
      </c>
      <c r="D8641" t="s">
        <v>1164</v>
      </c>
      <c r="E8641" t="s">
        <v>1165</v>
      </c>
      <c r="G8641" s="6" t="s">
        <v>88</v>
      </c>
      <c r="H8641" t="s">
        <v>87</v>
      </c>
      <c r="I8641" t="s">
        <v>21</v>
      </c>
      <c r="J8641" t="s">
        <v>73</v>
      </c>
      <c r="K8641">
        <v>90</v>
      </c>
      <c r="L8641">
        <v>26.05</v>
      </c>
      <c r="M8641" t="s">
        <v>1160</v>
      </c>
      <c r="N8641">
        <v>26.05</v>
      </c>
      <c r="P8641" cm="1">
        <f t="array" ref="P8641">IF(Q8641&gt;0,INDEX(Q8641:Q20775,MATCH(TRUE,INDEX(Q8641:Q20775="",,),0)-1),"")</f>
        <v>2</v>
      </c>
      <c r="Q8641">
        <v>2</v>
      </c>
      <c r="R8641">
        <f>IF(P8641="","",0)</f>
        <v>0</v>
      </c>
    </row>
    <row r="8642" spans="1:18" x14ac:dyDescent="0.3">
      <c r="A8642" t="s">
        <v>1138</v>
      </c>
      <c r="B8642" s="1">
        <v>38972</v>
      </c>
      <c r="C8642" t="s">
        <v>1139</v>
      </c>
      <c r="D8642" t="s">
        <v>1164</v>
      </c>
      <c r="E8642" t="s">
        <v>1165</v>
      </c>
      <c r="G8642" s="6" t="s">
        <v>88</v>
      </c>
      <c r="H8642" t="s">
        <v>101</v>
      </c>
      <c r="I8642" t="s">
        <v>21</v>
      </c>
      <c r="J8642" t="s">
        <v>73</v>
      </c>
      <c r="K8642">
        <v>51</v>
      </c>
      <c r="L8642">
        <v>30.8</v>
      </c>
      <c r="M8642" t="s">
        <v>1160</v>
      </c>
      <c r="N8642">
        <v>30.8</v>
      </c>
      <c r="P8642" cm="1">
        <f t="array" ref="P8642">IF(Q8642&gt;0,INDEX(Q8642:Q20776,MATCH(TRUE,INDEX(Q8642:Q20776="",,),0)-1),"")</f>
        <v>2</v>
      </c>
      <c r="Q8642">
        <v>2</v>
      </c>
      <c r="R8642">
        <f>IF(P8642="","",0)</f>
        <v>0</v>
      </c>
    </row>
    <row r="8643" spans="1:18" x14ac:dyDescent="0.3">
      <c r="P8643" t="str" cm="1">
        <f t="array" ref="P8643">IF(Q8643&gt;0,INDEX(Q8643:Q20777,MATCH(TRUE,INDEX(Q8643:Q20777="",,),0)-1),"")</f>
        <v/>
      </c>
      <c r="R8643" t="str">
        <f>IF(P8643="","",0)</f>
        <v/>
      </c>
    </row>
    <row r="8644" spans="1:18" x14ac:dyDescent="0.3">
      <c r="A8644" t="s">
        <v>1138</v>
      </c>
      <c r="B8644" s="1">
        <v>38881</v>
      </c>
      <c r="C8644" t="s">
        <v>1139</v>
      </c>
      <c r="D8644" t="s">
        <v>1167</v>
      </c>
      <c r="E8644" t="s">
        <v>1168</v>
      </c>
      <c r="G8644" t="s">
        <v>19</v>
      </c>
      <c r="H8644" t="s">
        <v>102</v>
      </c>
      <c r="I8644" t="s">
        <v>45</v>
      </c>
      <c r="J8644" t="s">
        <v>93</v>
      </c>
      <c r="K8644">
        <v>26.4</v>
      </c>
      <c r="L8644">
        <v>1044</v>
      </c>
      <c r="M8644" t="s">
        <v>1145</v>
      </c>
      <c r="N8644">
        <v>1046</v>
      </c>
      <c r="O8644" t="s">
        <v>24</v>
      </c>
      <c r="P8644" cm="1">
        <f t="array" ref="P8644">IF(Q8644&gt;0,INDEX(Q8644:Q20778,MATCH(TRUE,INDEX(Q8644:Q20778="",,),0)-1),"")</f>
        <v>1</v>
      </c>
      <c r="Q8644">
        <v>1</v>
      </c>
      <c r="R8644">
        <f>IF(P8644="","",0)</f>
        <v>0</v>
      </c>
    </row>
    <row r="8645" spans="1:18" x14ac:dyDescent="0.3">
      <c r="A8645" t="s">
        <v>1138</v>
      </c>
      <c r="B8645" s="1">
        <v>38881</v>
      </c>
      <c r="C8645" t="s">
        <v>1139</v>
      </c>
      <c r="D8645" t="s">
        <v>1167</v>
      </c>
      <c r="E8645" t="s">
        <v>1168</v>
      </c>
      <c r="G8645" t="s">
        <v>19</v>
      </c>
      <c r="H8645" t="s">
        <v>101</v>
      </c>
      <c r="I8645" t="s">
        <v>21</v>
      </c>
      <c r="J8645" t="s">
        <v>73</v>
      </c>
      <c r="K8645">
        <v>934</v>
      </c>
      <c r="L8645">
        <v>27.35</v>
      </c>
      <c r="M8645" t="s">
        <v>1145</v>
      </c>
      <c r="N8645">
        <v>35.35</v>
      </c>
      <c r="O8645" t="s">
        <v>24</v>
      </c>
      <c r="P8645" cm="1">
        <f t="array" ref="P8645">IF(Q8645&gt;0,INDEX(Q8645:Q20779,MATCH(TRUE,INDEX(Q8645:Q20779="",,),0)-1),"")</f>
        <v>1</v>
      </c>
      <c r="Q8645">
        <v>1</v>
      </c>
      <c r="R8645">
        <f>IF(P8645="","",0)</f>
        <v>0</v>
      </c>
    </row>
    <row r="8646" spans="1:18" x14ac:dyDescent="0.3">
      <c r="A8646" t="s">
        <v>1138</v>
      </c>
      <c r="B8646" s="1">
        <v>38881</v>
      </c>
      <c r="C8646" t="s">
        <v>1139</v>
      </c>
      <c r="D8646" t="s">
        <v>1167</v>
      </c>
      <c r="E8646" t="s">
        <v>1168</v>
      </c>
      <c r="G8646" t="s">
        <v>19</v>
      </c>
      <c r="H8646" t="s">
        <v>72</v>
      </c>
      <c r="I8646" t="s">
        <v>21</v>
      </c>
      <c r="J8646" t="s">
        <v>73</v>
      </c>
      <c r="K8646">
        <v>1681</v>
      </c>
      <c r="L8646">
        <v>32.049999999999997</v>
      </c>
      <c r="M8646" t="s">
        <v>1145</v>
      </c>
      <c r="N8646">
        <v>45.23</v>
      </c>
      <c r="O8646" t="s">
        <v>24</v>
      </c>
      <c r="P8646" cm="1">
        <f t="array" ref="P8646">IF(Q8646&gt;0,INDEX(Q8646:Q20780,MATCH(TRUE,INDEX(Q8646:Q20780="",,),0)-1),"")</f>
        <v>1</v>
      </c>
      <c r="Q8646">
        <v>1</v>
      </c>
      <c r="R8646">
        <f>IF(P8646="","",0)</f>
        <v>0</v>
      </c>
    </row>
    <row r="8647" spans="1:18" x14ac:dyDescent="0.3">
      <c r="A8647" t="s">
        <v>1138</v>
      </c>
      <c r="B8647" s="1">
        <v>38881</v>
      </c>
      <c r="C8647" t="s">
        <v>1139</v>
      </c>
      <c r="D8647" t="s">
        <v>1167</v>
      </c>
      <c r="E8647" t="s">
        <v>1168</v>
      </c>
      <c r="G8647" s="6" t="s">
        <v>88</v>
      </c>
      <c r="H8647" t="s">
        <v>264</v>
      </c>
      <c r="I8647" t="s">
        <v>45</v>
      </c>
      <c r="J8647" t="s">
        <v>93</v>
      </c>
      <c r="K8647">
        <v>30.6</v>
      </c>
      <c r="L8647">
        <v>270</v>
      </c>
      <c r="M8647" t="s">
        <v>1145</v>
      </c>
      <c r="N8647">
        <v>270</v>
      </c>
      <c r="O8647" t="s">
        <v>24</v>
      </c>
      <c r="P8647" cm="1">
        <f t="array" ref="P8647">IF(Q8647&gt;0,INDEX(Q8647:Q20781,MATCH(TRUE,INDEX(Q8647:Q20781="",,),0)-1),"")</f>
        <v>1</v>
      </c>
      <c r="Q8647">
        <v>1</v>
      </c>
      <c r="R8647">
        <f>IF(P8647="","",0)</f>
        <v>0</v>
      </c>
    </row>
    <row r="8648" spans="1:18" x14ac:dyDescent="0.3">
      <c r="A8648" t="s">
        <v>1138</v>
      </c>
      <c r="B8648" s="1">
        <v>38881</v>
      </c>
      <c r="C8648" t="s">
        <v>1139</v>
      </c>
      <c r="D8648" t="s">
        <v>1167</v>
      </c>
      <c r="E8648" t="s">
        <v>1168</v>
      </c>
      <c r="G8648" s="6" t="s">
        <v>88</v>
      </c>
      <c r="H8648" t="s">
        <v>96</v>
      </c>
      <c r="I8648" t="s">
        <v>45</v>
      </c>
      <c r="J8648" t="s">
        <v>93</v>
      </c>
      <c r="K8648">
        <v>40.799999999999997</v>
      </c>
      <c r="L8648">
        <v>205</v>
      </c>
      <c r="M8648" t="s">
        <v>1145</v>
      </c>
      <c r="N8648">
        <v>205</v>
      </c>
      <c r="O8648" t="s">
        <v>24</v>
      </c>
      <c r="P8648" cm="1">
        <f t="array" ref="P8648">IF(Q8648&gt;0,INDEX(Q8648:Q20782,MATCH(TRUE,INDEX(Q8648:Q20782="",,),0)-1),"")</f>
        <v>1</v>
      </c>
      <c r="Q8648">
        <v>1</v>
      </c>
      <c r="R8648">
        <f>IF(P8648="","",0)</f>
        <v>0</v>
      </c>
    </row>
    <row r="8649" spans="1:18" x14ac:dyDescent="0.3">
      <c r="A8649" t="s">
        <v>1138</v>
      </c>
      <c r="B8649" s="1">
        <v>38881</v>
      </c>
      <c r="C8649" t="s">
        <v>1139</v>
      </c>
      <c r="D8649" t="s">
        <v>1167</v>
      </c>
      <c r="E8649" t="s">
        <v>1168</v>
      </c>
      <c r="G8649" s="6" t="s">
        <v>88</v>
      </c>
      <c r="H8649" t="s">
        <v>72</v>
      </c>
      <c r="I8649" t="s">
        <v>45</v>
      </c>
      <c r="J8649" t="s">
        <v>93</v>
      </c>
      <c r="K8649">
        <v>59.4</v>
      </c>
      <c r="L8649">
        <v>203</v>
      </c>
      <c r="M8649" t="s">
        <v>1145</v>
      </c>
      <c r="N8649">
        <v>203</v>
      </c>
      <c r="O8649" t="s">
        <v>24</v>
      </c>
      <c r="P8649" cm="1">
        <f t="array" ref="P8649">IF(Q8649&gt;0,INDEX(Q8649:Q20783,MATCH(TRUE,INDEX(Q8649:Q20783="",,),0)-1),"")</f>
        <v>1</v>
      </c>
      <c r="Q8649">
        <v>1</v>
      </c>
      <c r="R8649">
        <f>IF(P8649="","",0)</f>
        <v>0</v>
      </c>
    </row>
    <row r="8650" spans="1:18" x14ac:dyDescent="0.3">
      <c r="A8650" t="s">
        <v>1138</v>
      </c>
      <c r="B8650" s="1">
        <v>38881</v>
      </c>
      <c r="C8650" t="s">
        <v>1139</v>
      </c>
      <c r="D8650" t="s">
        <v>1167</v>
      </c>
      <c r="E8650" t="s">
        <v>1168</v>
      </c>
      <c r="G8650" s="6" t="s">
        <v>88</v>
      </c>
      <c r="H8650" t="s">
        <v>96</v>
      </c>
      <c r="I8650" t="s">
        <v>21</v>
      </c>
      <c r="J8650" t="s">
        <v>73</v>
      </c>
      <c r="K8650">
        <v>463</v>
      </c>
      <c r="L8650">
        <v>19.350000000000001</v>
      </c>
      <c r="M8650" t="s">
        <v>1145</v>
      </c>
      <c r="N8650">
        <v>19.350000000000001</v>
      </c>
      <c r="O8650" t="s">
        <v>24</v>
      </c>
      <c r="P8650" cm="1">
        <f t="array" ref="P8650">IF(Q8650&gt;0,INDEX(Q8650:Q20784,MATCH(TRUE,INDEX(Q8650:Q20784="",,),0)-1),"")</f>
        <v>1</v>
      </c>
      <c r="Q8650">
        <v>1</v>
      </c>
      <c r="R8650">
        <f>IF(P8650="","",0)</f>
        <v>0</v>
      </c>
    </row>
    <row r="8651" spans="1:18" x14ac:dyDescent="0.3">
      <c r="A8651" t="s">
        <v>1138</v>
      </c>
      <c r="B8651" s="1">
        <v>38881</v>
      </c>
      <c r="C8651" t="s">
        <v>1139</v>
      </c>
      <c r="D8651" t="s">
        <v>1167</v>
      </c>
      <c r="E8651" t="s">
        <v>1168</v>
      </c>
      <c r="G8651" s="6" t="s">
        <v>88</v>
      </c>
      <c r="H8651" t="s">
        <v>87</v>
      </c>
      <c r="I8651" t="s">
        <v>21</v>
      </c>
      <c r="J8651" t="s">
        <v>73</v>
      </c>
      <c r="K8651">
        <v>490</v>
      </c>
      <c r="L8651">
        <v>27.45</v>
      </c>
      <c r="M8651" t="s">
        <v>1145</v>
      </c>
      <c r="N8651">
        <v>27.45</v>
      </c>
      <c r="O8651" t="s">
        <v>24</v>
      </c>
      <c r="P8651" cm="1">
        <f t="array" ref="P8651">IF(Q8651&gt;0,INDEX(Q8651:Q20785,MATCH(TRUE,INDEX(Q8651:Q20785="",,),0)-1),"")</f>
        <v>1</v>
      </c>
      <c r="Q8651">
        <v>1</v>
      </c>
      <c r="R8651">
        <f>IF(P8651="","",0)</f>
        <v>0</v>
      </c>
    </row>
    <row r="8652" spans="1:18" x14ac:dyDescent="0.3">
      <c r="P8652" t="str" cm="1">
        <f t="array" ref="P8652">IF(Q8652&gt;0,INDEX(Q8652:Q20786,MATCH(TRUE,INDEX(Q8652:Q20786="",,),0)-1),"")</f>
        <v/>
      </c>
      <c r="R8652" t="str">
        <f>IF(P8652="","",0)</f>
        <v/>
      </c>
    </row>
    <row r="8653" spans="1:18" x14ac:dyDescent="0.3">
      <c r="A8653" t="s">
        <v>1138</v>
      </c>
      <c r="B8653" s="1">
        <v>38834</v>
      </c>
      <c r="C8653" t="s">
        <v>1139</v>
      </c>
      <c r="D8653" t="s">
        <v>1169</v>
      </c>
      <c r="E8653" t="s">
        <v>1170</v>
      </c>
      <c r="G8653" t="s">
        <v>19</v>
      </c>
      <c r="H8653" t="s">
        <v>102</v>
      </c>
      <c r="I8653" t="s">
        <v>45</v>
      </c>
      <c r="J8653" t="s">
        <v>93</v>
      </c>
      <c r="K8653">
        <v>1.8</v>
      </c>
      <c r="L8653">
        <v>808</v>
      </c>
      <c r="M8653" t="s">
        <v>1142</v>
      </c>
      <c r="N8653">
        <v>2500</v>
      </c>
      <c r="O8653" t="s">
        <v>24</v>
      </c>
      <c r="P8653" cm="1">
        <f t="array" ref="P8653">IF(Q8653&gt;0,INDEX(Q8653:Q20787,MATCH(TRUE,INDEX(Q8653:Q20787="",,),0)-1),"")</f>
        <v>7</v>
      </c>
      <c r="Q8653">
        <f>INT((ROW()-8653)/9)+1</f>
        <v>1</v>
      </c>
      <c r="R8653">
        <f>IF(P8653="","",0)</f>
        <v>0</v>
      </c>
    </row>
    <row r="8654" spans="1:18" x14ac:dyDescent="0.3">
      <c r="A8654" t="s">
        <v>1138</v>
      </c>
      <c r="B8654" s="1">
        <v>38834</v>
      </c>
      <c r="C8654" t="s">
        <v>1139</v>
      </c>
      <c r="D8654" t="s">
        <v>1169</v>
      </c>
      <c r="E8654" t="s">
        <v>1170</v>
      </c>
      <c r="G8654" t="s">
        <v>19</v>
      </c>
      <c r="H8654" t="s">
        <v>116</v>
      </c>
      <c r="I8654" t="s">
        <v>21</v>
      </c>
      <c r="J8654" t="s">
        <v>73</v>
      </c>
      <c r="K8654">
        <v>56.5</v>
      </c>
      <c r="L8654">
        <v>29</v>
      </c>
      <c r="M8654" t="s">
        <v>1142</v>
      </c>
      <c r="N8654">
        <v>29</v>
      </c>
      <c r="O8654" t="s">
        <v>24</v>
      </c>
      <c r="P8654" cm="1">
        <f t="array" ref="P8654">IF(Q8654&gt;0,INDEX(Q8654:Q20788,MATCH(TRUE,INDEX(Q8654:Q20788="",,),0)-1),"")</f>
        <v>7</v>
      </c>
      <c r="Q8654">
        <f t="shared" ref="Q8654:Q8715" si="195">INT((ROW()-8653)/9)+1</f>
        <v>1</v>
      </c>
      <c r="R8654">
        <f>IF(P8654="","",0)</f>
        <v>0</v>
      </c>
    </row>
    <row r="8655" spans="1:18" x14ac:dyDescent="0.3">
      <c r="A8655" t="s">
        <v>1138</v>
      </c>
      <c r="B8655" s="1">
        <v>38834</v>
      </c>
      <c r="C8655" t="s">
        <v>1139</v>
      </c>
      <c r="D8655" t="s">
        <v>1169</v>
      </c>
      <c r="E8655" t="s">
        <v>1170</v>
      </c>
      <c r="G8655" t="s">
        <v>19</v>
      </c>
      <c r="H8655" t="s">
        <v>87</v>
      </c>
      <c r="I8655" t="s">
        <v>21</v>
      </c>
      <c r="J8655" t="s">
        <v>73</v>
      </c>
      <c r="K8655">
        <v>150.30000000000001</v>
      </c>
      <c r="L8655">
        <v>16.5</v>
      </c>
      <c r="M8655" t="s">
        <v>1142</v>
      </c>
      <c r="N8655">
        <v>21</v>
      </c>
      <c r="O8655" t="s">
        <v>24</v>
      </c>
      <c r="P8655" cm="1">
        <f t="array" ref="P8655">IF(Q8655&gt;0,INDEX(Q8655:Q20789,MATCH(TRUE,INDEX(Q8655:Q20789="",,),0)-1),"")</f>
        <v>7</v>
      </c>
      <c r="Q8655">
        <f t="shared" si="195"/>
        <v>1</v>
      </c>
      <c r="R8655">
        <f>IF(P8655="","",0)</f>
        <v>0</v>
      </c>
    </row>
    <row r="8656" spans="1:18" x14ac:dyDescent="0.3">
      <c r="A8656" t="s">
        <v>1138</v>
      </c>
      <c r="B8656" s="1">
        <v>38834</v>
      </c>
      <c r="C8656" t="s">
        <v>1139</v>
      </c>
      <c r="D8656" t="s">
        <v>1169</v>
      </c>
      <c r="E8656" t="s">
        <v>1170</v>
      </c>
      <c r="G8656" t="s">
        <v>19</v>
      </c>
      <c r="H8656" t="s">
        <v>72</v>
      </c>
      <c r="I8656" t="s">
        <v>21</v>
      </c>
      <c r="J8656" t="s">
        <v>73</v>
      </c>
      <c r="K8656">
        <v>215.5</v>
      </c>
      <c r="L8656">
        <v>14.5</v>
      </c>
      <c r="M8656" t="s">
        <v>1142</v>
      </c>
      <c r="N8656">
        <v>32</v>
      </c>
      <c r="O8656" t="s">
        <v>24</v>
      </c>
      <c r="P8656" cm="1">
        <f t="array" ref="P8656">IF(Q8656&gt;0,INDEX(Q8656:Q20790,MATCH(TRUE,INDEX(Q8656:Q20790="",,),0)-1),"")</f>
        <v>7</v>
      </c>
      <c r="Q8656">
        <f t="shared" si="195"/>
        <v>1</v>
      </c>
      <c r="R8656">
        <f>IF(P8656="","",0)</f>
        <v>0</v>
      </c>
    </row>
    <row r="8657" spans="1:18" x14ac:dyDescent="0.3">
      <c r="A8657" t="s">
        <v>1138</v>
      </c>
      <c r="B8657" s="1">
        <v>38834</v>
      </c>
      <c r="C8657" t="s">
        <v>1139</v>
      </c>
      <c r="D8657" t="s">
        <v>1169</v>
      </c>
      <c r="E8657" t="s">
        <v>1170</v>
      </c>
      <c r="G8657" s="6" t="s">
        <v>88</v>
      </c>
      <c r="H8657" t="s">
        <v>85</v>
      </c>
      <c r="I8657" t="s">
        <v>45</v>
      </c>
      <c r="J8657" t="s">
        <v>93</v>
      </c>
      <c r="K8657">
        <v>2.6</v>
      </c>
      <c r="L8657">
        <v>167</v>
      </c>
      <c r="M8657" t="s">
        <v>1142</v>
      </c>
      <c r="N8657">
        <v>167</v>
      </c>
      <c r="O8657" t="s">
        <v>24</v>
      </c>
      <c r="P8657" cm="1">
        <f t="array" ref="P8657">IF(Q8657&gt;0,INDEX(Q8657:Q20791,MATCH(TRUE,INDEX(Q8657:Q20791="",,),0)-1),"")</f>
        <v>7</v>
      </c>
      <c r="Q8657">
        <f t="shared" si="195"/>
        <v>1</v>
      </c>
      <c r="R8657">
        <f>IF(P8657="","",0)</f>
        <v>0</v>
      </c>
    </row>
    <row r="8658" spans="1:18" x14ac:dyDescent="0.3">
      <c r="A8658" t="s">
        <v>1138</v>
      </c>
      <c r="B8658" s="1">
        <v>38834</v>
      </c>
      <c r="C8658" t="s">
        <v>1139</v>
      </c>
      <c r="D8658" t="s">
        <v>1169</v>
      </c>
      <c r="E8658" t="s">
        <v>1170</v>
      </c>
      <c r="G8658" s="6" t="s">
        <v>88</v>
      </c>
      <c r="H8658" t="s">
        <v>67</v>
      </c>
      <c r="I8658" t="s">
        <v>45</v>
      </c>
      <c r="J8658" t="s">
        <v>93</v>
      </c>
      <c r="K8658">
        <v>2.8</v>
      </c>
      <c r="L8658">
        <v>141</v>
      </c>
      <c r="M8658" t="s">
        <v>1142</v>
      </c>
      <c r="N8658">
        <v>141</v>
      </c>
      <c r="O8658" t="s">
        <v>24</v>
      </c>
      <c r="P8658" cm="1">
        <f t="array" ref="P8658">IF(Q8658&gt;0,INDEX(Q8658:Q20792,MATCH(TRUE,INDEX(Q8658:Q20792="",,),0)-1),"")</f>
        <v>7</v>
      </c>
      <c r="Q8658">
        <f t="shared" si="195"/>
        <v>1</v>
      </c>
      <c r="R8658">
        <f>IF(P8658="","",0)</f>
        <v>0</v>
      </c>
    </row>
    <row r="8659" spans="1:18" x14ac:dyDescent="0.3">
      <c r="A8659" t="s">
        <v>1138</v>
      </c>
      <c r="B8659" s="1">
        <v>38834</v>
      </c>
      <c r="C8659" t="s">
        <v>1139</v>
      </c>
      <c r="D8659" t="s">
        <v>1169</v>
      </c>
      <c r="E8659" t="s">
        <v>1170</v>
      </c>
      <c r="G8659" s="6" t="s">
        <v>88</v>
      </c>
      <c r="H8659" t="s">
        <v>72</v>
      </c>
      <c r="I8659" t="s">
        <v>45</v>
      </c>
      <c r="J8659" t="s">
        <v>93</v>
      </c>
      <c r="K8659">
        <v>0.7</v>
      </c>
      <c r="L8659">
        <v>215</v>
      </c>
      <c r="M8659" t="s">
        <v>1142</v>
      </c>
      <c r="N8659">
        <v>215</v>
      </c>
      <c r="O8659" t="s">
        <v>24</v>
      </c>
      <c r="P8659" cm="1">
        <f t="array" ref="P8659">IF(Q8659&gt;0,INDEX(Q8659:Q20793,MATCH(TRUE,INDEX(Q8659:Q20793="",,),0)-1),"")</f>
        <v>7</v>
      </c>
      <c r="Q8659">
        <f t="shared" si="195"/>
        <v>1</v>
      </c>
      <c r="R8659">
        <f>IF(P8659="","",0)</f>
        <v>0</v>
      </c>
    </row>
    <row r="8660" spans="1:18" x14ac:dyDescent="0.3">
      <c r="A8660" t="s">
        <v>1138</v>
      </c>
      <c r="B8660" s="1">
        <v>38834</v>
      </c>
      <c r="C8660" t="s">
        <v>1139</v>
      </c>
      <c r="D8660" t="s">
        <v>1169</v>
      </c>
      <c r="E8660" t="s">
        <v>1170</v>
      </c>
      <c r="G8660" s="6" t="s">
        <v>88</v>
      </c>
      <c r="H8660" t="s">
        <v>96</v>
      </c>
      <c r="I8660" t="s">
        <v>21</v>
      </c>
      <c r="J8660" t="s">
        <v>73</v>
      </c>
      <c r="K8660">
        <v>45</v>
      </c>
      <c r="L8660">
        <v>11.2</v>
      </c>
      <c r="M8660" t="s">
        <v>1142</v>
      </c>
      <c r="N8660">
        <v>11.2</v>
      </c>
      <c r="O8660" t="s">
        <v>24</v>
      </c>
      <c r="P8660" cm="1">
        <f t="array" ref="P8660">IF(Q8660&gt;0,INDEX(Q8660:Q20794,MATCH(TRUE,INDEX(Q8660:Q20794="",,),0)-1),"")</f>
        <v>7</v>
      </c>
      <c r="Q8660">
        <f t="shared" si="195"/>
        <v>1</v>
      </c>
      <c r="R8660">
        <f>IF(P8660="","",0)</f>
        <v>0</v>
      </c>
    </row>
    <row r="8661" spans="1:18" x14ac:dyDescent="0.3">
      <c r="A8661" t="s">
        <v>1138</v>
      </c>
      <c r="B8661" s="1">
        <v>38834</v>
      </c>
      <c r="C8661" t="s">
        <v>1139</v>
      </c>
      <c r="D8661" t="s">
        <v>1169</v>
      </c>
      <c r="E8661" t="s">
        <v>1170</v>
      </c>
      <c r="G8661" s="6" t="s">
        <v>88</v>
      </c>
      <c r="H8661" t="s">
        <v>67</v>
      </c>
      <c r="I8661" t="s">
        <v>21</v>
      </c>
      <c r="J8661" t="s">
        <v>73</v>
      </c>
      <c r="K8661">
        <v>44.2</v>
      </c>
      <c r="L8661">
        <v>23.1</v>
      </c>
      <c r="M8661" t="s">
        <v>1142</v>
      </c>
      <c r="N8661">
        <v>23.1</v>
      </c>
      <c r="O8661" t="s">
        <v>24</v>
      </c>
      <c r="P8661" cm="1">
        <f t="array" ref="P8661">IF(Q8661&gt;0,INDEX(Q8661:Q20795,MATCH(TRUE,INDEX(Q8661:Q20795="",,),0)-1),"")</f>
        <v>7</v>
      </c>
      <c r="Q8661">
        <f t="shared" si="195"/>
        <v>1</v>
      </c>
      <c r="R8661">
        <f>IF(P8661="","",0)</f>
        <v>0</v>
      </c>
    </row>
    <row r="8662" spans="1:18" x14ac:dyDescent="0.3">
      <c r="A8662" t="s">
        <v>1138</v>
      </c>
      <c r="B8662" s="1">
        <v>38834</v>
      </c>
      <c r="C8662" t="s">
        <v>1139</v>
      </c>
      <c r="D8662" t="s">
        <v>1169</v>
      </c>
      <c r="E8662" t="s">
        <v>1170</v>
      </c>
      <c r="G8662" t="s">
        <v>19</v>
      </c>
      <c r="H8662" t="s">
        <v>102</v>
      </c>
      <c r="I8662" t="s">
        <v>45</v>
      </c>
      <c r="J8662" t="s">
        <v>93</v>
      </c>
      <c r="K8662">
        <v>1.8</v>
      </c>
      <c r="L8662">
        <v>808</v>
      </c>
      <c r="M8662" t="s">
        <v>1148</v>
      </c>
      <c r="N8662">
        <v>1200</v>
      </c>
      <c r="P8662" cm="1">
        <f t="array" ref="P8662">IF(Q8662&gt;0,INDEX(Q8662:Q20796,MATCH(TRUE,INDEX(Q8662:Q20796="",,),0)-1),"")</f>
        <v>7</v>
      </c>
      <c r="Q8662">
        <f t="shared" si="195"/>
        <v>2</v>
      </c>
      <c r="R8662">
        <f>IF(P8662="","",0)</f>
        <v>0</v>
      </c>
    </row>
    <row r="8663" spans="1:18" x14ac:dyDescent="0.3">
      <c r="A8663" t="s">
        <v>1138</v>
      </c>
      <c r="B8663" s="1">
        <v>38834</v>
      </c>
      <c r="C8663" t="s">
        <v>1139</v>
      </c>
      <c r="D8663" t="s">
        <v>1169</v>
      </c>
      <c r="E8663" t="s">
        <v>1170</v>
      </c>
      <c r="G8663" t="s">
        <v>19</v>
      </c>
      <c r="H8663" t="s">
        <v>116</v>
      </c>
      <c r="I8663" t="s">
        <v>21</v>
      </c>
      <c r="J8663" t="s">
        <v>73</v>
      </c>
      <c r="K8663">
        <v>56.5</v>
      </c>
      <c r="L8663">
        <v>29</v>
      </c>
      <c r="M8663" t="s">
        <v>1148</v>
      </c>
      <c r="N8663">
        <v>35</v>
      </c>
      <c r="P8663" cm="1">
        <f t="array" ref="P8663">IF(Q8663&gt;0,INDEX(Q8663:Q20797,MATCH(TRUE,INDEX(Q8663:Q20797="",,),0)-1),"")</f>
        <v>7</v>
      </c>
      <c r="Q8663">
        <f t="shared" si="195"/>
        <v>2</v>
      </c>
      <c r="R8663">
        <f>IF(P8663="","",0)</f>
        <v>0</v>
      </c>
    </row>
    <row r="8664" spans="1:18" x14ac:dyDescent="0.3">
      <c r="A8664" t="s">
        <v>1138</v>
      </c>
      <c r="B8664" s="1">
        <v>38834</v>
      </c>
      <c r="C8664" t="s">
        <v>1139</v>
      </c>
      <c r="D8664" t="s">
        <v>1169</v>
      </c>
      <c r="E8664" t="s">
        <v>1170</v>
      </c>
      <c r="G8664" t="s">
        <v>19</v>
      </c>
      <c r="H8664" t="s">
        <v>87</v>
      </c>
      <c r="I8664" t="s">
        <v>21</v>
      </c>
      <c r="J8664" t="s">
        <v>73</v>
      </c>
      <c r="K8664">
        <v>150.30000000000001</v>
      </c>
      <c r="L8664">
        <v>16.5</v>
      </c>
      <c r="M8664" t="s">
        <v>1148</v>
      </c>
      <c r="N8664">
        <v>30</v>
      </c>
      <c r="P8664" cm="1">
        <f t="array" ref="P8664">IF(Q8664&gt;0,INDEX(Q8664:Q20798,MATCH(TRUE,INDEX(Q8664:Q20798="",,),0)-1),"")</f>
        <v>7</v>
      </c>
      <c r="Q8664">
        <f t="shared" si="195"/>
        <v>2</v>
      </c>
      <c r="R8664">
        <f>IF(P8664="","",0)</f>
        <v>0</v>
      </c>
    </row>
    <row r="8665" spans="1:18" x14ac:dyDescent="0.3">
      <c r="A8665" t="s">
        <v>1138</v>
      </c>
      <c r="B8665" s="1">
        <v>38834</v>
      </c>
      <c r="C8665" t="s">
        <v>1139</v>
      </c>
      <c r="D8665" t="s">
        <v>1169</v>
      </c>
      <c r="E8665" t="s">
        <v>1170</v>
      </c>
      <c r="G8665" t="s">
        <v>19</v>
      </c>
      <c r="H8665" t="s">
        <v>72</v>
      </c>
      <c r="I8665" t="s">
        <v>21</v>
      </c>
      <c r="J8665" t="s">
        <v>73</v>
      </c>
      <c r="K8665">
        <v>215.5</v>
      </c>
      <c r="L8665">
        <v>14.5</v>
      </c>
      <c r="M8665" t="s">
        <v>1148</v>
      </c>
      <c r="N8665">
        <v>30</v>
      </c>
      <c r="P8665" cm="1">
        <f t="array" ref="P8665">IF(Q8665&gt;0,INDEX(Q8665:Q20799,MATCH(TRUE,INDEX(Q8665:Q20799="",,),0)-1),"")</f>
        <v>7</v>
      </c>
      <c r="Q8665">
        <f t="shared" si="195"/>
        <v>2</v>
      </c>
      <c r="R8665">
        <f>IF(P8665="","",0)</f>
        <v>0</v>
      </c>
    </row>
    <row r="8666" spans="1:18" x14ac:dyDescent="0.3">
      <c r="A8666" t="s">
        <v>1138</v>
      </c>
      <c r="B8666" s="1">
        <v>38834</v>
      </c>
      <c r="C8666" t="s">
        <v>1139</v>
      </c>
      <c r="D8666" t="s">
        <v>1169</v>
      </c>
      <c r="E8666" t="s">
        <v>1170</v>
      </c>
      <c r="G8666" s="6" t="s">
        <v>88</v>
      </c>
      <c r="H8666" t="s">
        <v>85</v>
      </c>
      <c r="I8666" t="s">
        <v>45</v>
      </c>
      <c r="J8666" t="s">
        <v>93</v>
      </c>
      <c r="K8666">
        <v>2.6</v>
      </c>
      <c r="L8666">
        <v>167</v>
      </c>
      <c r="M8666" t="s">
        <v>1148</v>
      </c>
      <c r="N8666">
        <v>167</v>
      </c>
      <c r="P8666" cm="1">
        <f t="array" ref="P8666">IF(Q8666&gt;0,INDEX(Q8666:Q20800,MATCH(TRUE,INDEX(Q8666:Q20800="",,),0)-1),"")</f>
        <v>7</v>
      </c>
      <c r="Q8666">
        <f t="shared" si="195"/>
        <v>2</v>
      </c>
      <c r="R8666">
        <f>IF(P8666="","",0)</f>
        <v>0</v>
      </c>
    </row>
    <row r="8667" spans="1:18" x14ac:dyDescent="0.3">
      <c r="A8667" t="s">
        <v>1138</v>
      </c>
      <c r="B8667" s="1">
        <v>38834</v>
      </c>
      <c r="C8667" t="s">
        <v>1139</v>
      </c>
      <c r="D8667" t="s">
        <v>1169</v>
      </c>
      <c r="E8667" t="s">
        <v>1170</v>
      </c>
      <c r="G8667" s="6" t="s">
        <v>88</v>
      </c>
      <c r="H8667" t="s">
        <v>67</v>
      </c>
      <c r="I8667" t="s">
        <v>45</v>
      </c>
      <c r="J8667" t="s">
        <v>93</v>
      </c>
      <c r="K8667">
        <v>2.8</v>
      </c>
      <c r="L8667">
        <v>141</v>
      </c>
      <c r="M8667" t="s">
        <v>1148</v>
      </c>
      <c r="N8667">
        <v>141</v>
      </c>
      <c r="P8667" cm="1">
        <f t="array" ref="P8667">IF(Q8667&gt;0,INDEX(Q8667:Q20801,MATCH(TRUE,INDEX(Q8667:Q20801="",,),0)-1),"")</f>
        <v>7</v>
      </c>
      <c r="Q8667">
        <f t="shared" si="195"/>
        <v>2</v>
      </c>
      <c r="R8667">
        <f>IF(P8667="","",0)</f>
        <v>0</v>
      </c>
    </row>
    <row r="8668" spans="1:18" x14ac:dyDescent="0.3">
      <c r="A8668" t="s">
        <v>1138</v>
      </c>
      <c r="B8668" s="1">
        <v>38834</v>
      </c>
      <c r="C8668" t="s">
        <v>1139</v>
      </c>
      <c r="D8668" t="s">
        <v>1169</v>
      </c>
      <c r="E8668" t="s">
        <v>1170</v>
      </c>
      <c r="G8668" s="6" t="s">
        <v>88</v>
      </c>
      <c r="H8668" t="s">
        <v>72</v>
      </c>
      <c r="I8668" t="s">
        <v>45</v>
      </c>
      <c r="J8668" t="s">
        <v>93</v>
      </c>
      <c r="K8668">
        <v>0.7</v>
      </c>
      <c r="L8668">
        <v>215</v>
      </c>
      <c r="M8668" t="s">
        <v>1148</v>
      </c>
      <c r="N8668">
        <v>215</v>
      </c>
      <c r="P8668" cm="1">
        <f t="array" ref="P8668">IF(Q8668&gt;0,INDEX(Q8668:Q20802,MATCH(TRUE,INDEX(Q8668:Q20802="",,),0)-1),"")</f>
        <v>7</v>
      </c>
      <c r="Q8668">
        <f t="shared" si="195"/>
        <v>2</v>
      </c>
      <c r="R8668">
        <f>IF(P8668="","",0)</f>
        <v>0</v>
      </c>
    </row>
    <row r="8669" spans="1:18" x14ac:dyDescent="0.3">
      <c r="A8669" t="s">
        <v>1138</v>
      </c>
      <c r="B8669" s="1">
        <v>38834</v>
      </c>
      <c r="C8669" t="s">
        <v>1139</v>
      </c>
      <c r="D8669" t="s">
        <v>1169</v>
      </c>
      <c r="E8669" t="s">
        <v>1170</v>
      </c>
      <c r="G8669" s="6" t="s">
        <v>88</v>
      </c>
      <c r="H8669" t="s">
        <v>96</v>
      </c>
      <c r="I8669" t="s">
        <v>21</v>
      </c>
      <c r="J8669" t="s">
        <v>73</v>
      </c>
      <c r="K8669">
        <v>45</v>
      </c>
      <c r="L8669">
        <v>11.2</v>
      </c>
      <c r="M8669" t="s">
        <v>1148</v>
      </c>
      <c r="N8669">
        <v>11.2</v>
      </c>
      <c r="P8669" cm="1">
        <f t="array" ref="P8669">IF(Q8669&gt;0,INDEX(Q8669:Q20803,MATCH(TRUE,INDEX(Q8669:Q20803="",,),0)-1),"")</f>
        <v>7</v>
      </c>
      <c r="Q8669">
        <f t="shared" si="195"/>
        <v>2</v>
      </c>
      <c r="R8669">
        <f>IF(P8669="","",0)</f>
        <v>0</v>
      </c>
    </row>
    <row r="8670" spans="1:18" x14ac:dyDescent="0.3">
      <c r="A8670" t="s">
        <v>1138</v>
      </c>
      <c r="B8670" s="1">
        <v>38834</v>
      </c>
      <c r="C8670" t="s">
        <v>1139</v>
      </c>
      <c r="D8670" t="s">
        <v>1169</v>
      </c>
      <c r="E8670" t="s">
        <v>1170</v>
      </c>
      <c r="G8670" s="6" t="s">
        <v>88</v>
      </c>
      <c r="H8670" t="s">
        <v>67</v>
      </c>
      <c r="I8670" t="s">
        <v>21</v>
      </c>
      <c r="J8670" t="s">
        <v>73</v>
      </c>
      <c r="K8670">
        <v>44.2</v>
      </c>
      <c r="L8670">
        <v>23.1</v>
      </c>
      <c r="M8670" t="s">
        <v>1148</v>
      </c>
      <c r="N8670">
        <v>23.1</v>
      </c>
      <c r="P8670" cm="1">
        <f t="array" ref="P8670">IF(Q8670&gt;0,INDEX(Q8670:Q20804,MATCH(TRUE,INDEX(Q8670:Q20804="",,),0)-1),"")</f>
        <v>7</v>
      </c>
      <c r="Q8670">
        <f t="shared" si="195"/>
        <v>2</v>
      </c>
      <c r="R8670">
        <f>IF(P8670="","",0)</f>
        <v>0</v>
      </c>
    </row>
    <row r="8671" spans="1:18" x14ac:dyDescent="0.3">
      <c r="A8671" t="s">
        <v>1138</v>
      </c>
      <c r="B8671" s="1">
        <v>38834</v>
      </c>
      <c r="C8671" t="s">
        <v>1139</v>
      </c>
      <c r="D8671" t="s">
        <v>1169</v>
      </c>
      <c r="E8671" t="s">
        <v>1170</v>
      </c>
      <c r="G8671" t="s">
        <v>19</v>
      </c>
      <c r="H8671" t="s">
        <v>102</v>
      </c>
      <c r="I8671" t="s">
        <v>45</v>
      </c>
      <c r="J8671" t="s">
        <v>93</v>
      </c>
      <c r="K8671">
        <v>1.8</v>
      </c>
      <c r="L8671">
        <v>808</v>
      </c>
      <c r="M8671" t="s">
        <v>1147</v>
      </c>
      <c r="N8671">
        <v>950</v>
      </c>
      <c r="P8671" cm="1">
        <f t="array" ref="P8671">IF(Q8671&gt;0,INDEX(Q8671:Q20805,MATCH(TRUE,INDEX(Q8671:Q20805="",,),0)-1),"")</f>
        <v>7</v>
      </c>
      <c r="Q8671">
        <f t="shared" si="195"/>
        <v>3</v>
      </c>
      <c r="R8671">
        <f>IF(P8671="","",0)</f>
        <v>0</v>
      </c>
    </row>
    <row r="8672" spans="1:18" x14ac:dyDescent="0.3">
      <c r="A8672" t="s">
        <v>1138</v>
      </c>
      <c r="B8672" s="1">
        <v>38834</v>
      </c>
      <c r="C8672" t="s">
        <v>1139</v>
      </c>
      <c r="D8672" t="s">
        <v>1169</v>
      </c>
      <c r="E8672" t="s">
        <v>1170</v>
      </c>
      <c r="G8672" t="s">
        <v>19</v>
      </c>
      <c r="H8672" t="s">
        <v>116</v>
      </c>
      <c r="I8672" t="s">
        <v>21</v>
      </c>
      <c r="J8672" t="s">
        <v>73</v>
      </c>
      <c r="K8672">
        <v>56.5</v>
      </c>
      <c r="L8672">
        <v>29</v>
      </c>
      <c r="M8672" t="s">
        <v>1147</v>
      </c>
      <c r="N8672">
        <v>29</v>
      </c>
      <c r="P8672" cm="1">
        <f t="array" ref="P8672">IF(Q8672&gt;0,INDEX(Q8672:Q20806,MATCH(TRUE,INDEX(Q8672:Q20806="",,),0)-1),"")</f>
        <v>7</v>
      </c>
      <c r="Q8672">
        <f t="shared" si="195"/>
        <v>3</v>
      </c>
      <c r="R8672">
        <f>IF(P8672="","",0)</f>
        <v>0</v>
      </c>
    </row>
    <row r="8673" spans="1:18" x14ac:dyDescent="0.3">
      <c r="A8673" t="s">
        <v>1138</v>
      </c>
      <c r="B8673" s="1">
        <v>38834</v>
      </c>
      <c r="C8673" t="s">
        <v>1139</v>
      </c>
      <c r="D8673" t="s">
        <v>1169</v>
      </c>
      <c r="E8673" t="s">
        <v>1170</v>
      </c>
      <c r="G8673" t="s">
        <v>19</v>
      </c>
      <c r="H8673" t="s">
        <v>87</v>
      </c>
      <c r="I8673" t="s">
        <v>21</v>
      </c>
      <c r="J8673" t="s">
        <v>73</v>
      </c>
      <c r="K8673">
        <v>150.30000000000001</v>
      </c>
      <c r="L8673">
        <v>16.5</v>
      </c>
      <c r="M8673" t="s">
        <v>1147</v>
      </c>
      <c r="N8673">
        <v>23</v>
      </c>
      <c r="P8673" cm="1">
        <f t="array" ref="P8673">IF(Q8673&gt;0,INDEX(Q8673:Q20807,MATCH(TRUE,INDEX(Q8673:Q20807="",,),0)-1),"")</f>
        <v>7</v>
      </c>
      <c r="Q8673">
        <f t="shared" si="195"/>
        <v>3</v>
      </c>
      <c r="R8673">
        <f>IF(P8673="","",0)</f>
        <v>0</v>
      </c>
    </row>
    <row r="8674" spans="1:18" x14ac:dyDescent="0.3">
      <c r="A8674" t="s">
        <v>1138</v>
      </c>
      <c r="B8674" s="1">
        <v>38834</v>
      </c>
      <c r="C8674" t="s">
        <v>1139</v>
      </c>
      <c r="D8674" t="s">
        <v>1169</v>
      </c>
      <c r="E8674" t="s">
        <v>1170</v>
      </c>
      <c r="G8674" t="s">
        <v>19</v>
      </c>
      <c r="H8674" t="s">
        <v>72</v>
      </c>
      <c r="I8674" t="s">
        <v>21</v>
      </c>
      <c r="J8674" t="s">
        <v>73</v>
      </c>
      <c r="K8674">
        <v>215.5</v>
      </c>
      <c r="L8674">
        <v>14.5</v>
      </c>
      <c r="M8674" t="s">
        <v>1147</v>
      </c>
      <c r="N8674">
        <v>25</v>
      </c>
      <c r="P8674" cm="1">
        <f t="array" ref="P8674">IF(Q8674&gt;0,INDEX(Q8674:Q20808,MATCH(TRUE,INDEX(Q8674:Q20808="",,),0)-1),"")</f>
        <v>7</v>
      </c>
      <c r="Q8674">
        <f t="shared" si="195"/>
        <v>3</v>
      </c>
      <c r="R8674">
        <f>IF(P8674="","",0)</f>
        <v>0</v>
      </c>
    </row>
    <row r="8675" spans="1:18" x14ac:dyDescent="0.3">
      <c r="A8675" t="s">
        <v>1138</v>
      </c>
      <c r="B8675" s="1">
        <v>38834</v>
      </c>
      <c r="C8675" t="s">
        <v>1139</v>
      </c>
      <c r="D8675" t="s">
        <v>1169</v>
      </c>
      <c r="E8675" t="s">
        <v>1170</v>
      </c>
      <c r="G8675" s="6" t="s">
        <v>88</v>
      </c>
      <c r="H8675" t="s">
        <v>85</v>
      </c>
      <c r="I8675" t="s">
        <v>45</v>
      </c>
      <c r="J8675" t="s">
        <v>93</v>
      </c>
      <c r="K8675">
        <v>2.6</v>
      </c>
      <c r="L8675">
        <v>167</v>
      </c>
      <c r="M8675" t="s">
        <v>1147</v>
      </c>
      <c r="N8675">
        <v>167</v>
      </c>
      <c r="P8675" cm="1">
        <f t="array" ref="P8675">IF(Q8675&gt;0,INDEX(Q8675:Q20809,MATCH(TRUE,INDEX(Q8675:Q20809="",,),0)-1),"")</f>
        <v>7</v>
      </c>
      <c r="Q8675">
        <f t="shared" si="195"/>
        <v>3</v>
      </c>
      <c r="R8675">
        <f>IF(P8675="","",0)</f>
        <v>0</v>
      </c>
    </row>
    <row r="8676" spans="1:18" x14ac:dyDescent="0.3">
      <c r="A8676" t="s">
        <v>1138</v>
      </c>
      <c r="B8676" s="1">
        <v>38834</v>
      </c>
      <c r="C8676" t="s">
        <v>1139</v>
      </c>
      <c r="D8676" t="s">
        <v>1169</v>
      </c>
      <c r="E8676" t="s">
        <v>1170</v>
      </c>
      <c r="G8676" s="6" t="s">
        <v>88</v>
      </c>
      <c r="H8676" t="s">
        <v>67</v>
      </c>
      <c r="I8676" t="s">
        <v>45</v>
      </c>
      <c r="J8676" t="s">
        <v>93</v>
      </c>
      <c r="K8676">
        <v>2.8</v>
      </c>
      <c r="L8676">
        <v>141</v>
      </c>
      <c r="M8676" t="s">
        <v>1147</v>
      </c>
      <c r="N8676">
        <v>141</v>
      </c>
      <c r="P8676" cm="1">
        <f t="array" ref="P8676">IF(Q8676&gt;0,INDEX(Q8676:Q20810,MATCH(TRUE,INDEX(Q8676:Q20810="",,),0)-1),"")</f>
        <v>7</v>
      </c>
      <c r="Q8676">
        <f t="shared" si="195"/>
        <v>3</v>
      </c>
      <c r="R8676">
        <f>IF(P8676="","",0)</f>
        <v>0</v>
      </c>
    </row>
    <row r="8677" spans="1:18" x14ac:dyDescent="0.3">
      <c r="A8677" t="s">
        <v>1138</v>
      </c>
      <c r="B8677" s="1">
        <v>38834</v>
      </c>
      <c r="C8677" t="s">
        <v>1139</v>
      </c>
      <c r="D8677" t="s">
        <v>1169</v>
      </c>
      <c r="E8677" t="s">
        <v>1170</v>
      </c>
      <c r="G8677" s="6" t="s">
        <v>88</v>
      </c>
      <c r="H8677" t="s">
        <v>72</v>
      </c>
      <c r="I8677" t="s">
        <v>45</v>
      </c>
      <c r="J8677" t="s">
        <v>93</v>
      </c>
      <c r="K8677">
        <v>0.7</v>
      </c>
      <c r="L8677">
        <v>215</v>
      </c>
      <c r="M8677" t="s">
        <v>1147</v>
      </c>
      <c r="N8677">
        <v>215</v>
      </c>
      <c r="P8677" cm="1">
        <f t="array" ref="P8677">IF(Q8677&gt;0,INDEX(Q8677:Q20811,MATCH(TRUE,INDEX(Q8677:Q20811="",,),0)-1),"")</f>
        <v>7</v>
      </c>
      <c r="Q8677">
        <f t="shared" si="195"/>
        <v>3</v>
      </c>
      <c r="R8677">
        <f>IF(P8677="","",0)</f>
        <v>0</v>
      </c>
    </row>
    <row r="8678" spans="1:18" x14ac:dyDescent="0.3">
      <c r="A8678" t="s">
        <v>1138</v>
      </c>
      <c r="B8678" s="1">
        <v>38834</v>
      </c>
      <c r="C8678" t="s">
        <v>1139</v>
      </c>
      <c r="D8678" t="s">
        <v>1169</v>
      </c>
      <c r="E8678" t="s">
        <v>1170</v>
      </c>
      <c r="G8678" s="6" t="s">
        <v>88</v>
      </c>
      <c r="H8678" t="s">
        <v>96</v>
      </c>
      <c r="I8678" t="s">
        <v>21</v>
      </c>
      <c r="J8678" t="s">
        <v>73</v>
      </c>
      <c r="K8678">
        <v>45</v>
      </c>
      <c r="L8678">
        <v>11.2</v>
      </c>
      <c r="M8678" t="s">
        <v>1147</v>
      </c>
      <c r="N8678">
        <v>11.2</v>
      </c>
      <c r="P8678" cm="1">
        <f t="array" ref="P8678">IF(Q8678&gt;0,INDEX(Q8678:Q20812,MATCH(TRUE,INDEX(Q8678:Q20812="",,),0)-1),"")</f>
        <v>7</v>
      </c>
      <c r="Q8678">
        <f t="shared" si="195"/>
        <v>3</v>
      </c>
      <c r="R8678">
        <f>IF(P8678="","",0)</f>
        <v>0</v>
      </c>
    </row>
    <row r="8679" spans="1:18" x14ac:dyDescent="0.3">
      <c r="A8679" t="s">
        <v>1138</v>
      </c>
      <c r="B8679" s="1">
        <v>38834</v>
      </c>
      <c r="C8679" t="s">
        <v>1139</v>
      </c>
      <c r="D8679" t="s">
        <v>1169</v>
      </c>
      <c r="E8679" t="s">
        <v>1170</v>
      </c>
      <c r="G8679" s="6" t="s">
        <v>88</v>
      </c>
      <c r="H8679" t="s">
        <v>67</v>
      </c>
      <c r="I8679" t="s">
        <v>21</v>
      </c>
      <c r="J8679" t="s">
        <v>73</v>
      </c>
      <c r="K8679">
        <v>44.2</v>
      </c>
      <c r="L8679">
        <v>23.1</v>
      </c>
      <c r="M8679" t="s">
        <v>1147</v>
      </c>
      <c r="N8679">
        <v>23.1</v>
      </c>
      <c r="P8679" cm="1">
        <f t="array" ref="P8679">IF(Q8679&gt;0,INDEX(Q8679:Q20813,MATCH(TRUE,INDEX(Q8679:Q20813="",,),0)-1),"")</f>
        <v>7</v>
      </c>
      <c r="Q8679">
        <f t="shared" si="195"/>
        <v>3</v>
      </c>
      <c r="R8679">
        <f>IF(P8679="","",0)</f>
        <v>0</v>
      </c>
    </row>
    <row r="8680" spans="1:18" x14ac:dyDescent="0.3">
      <c r="A8680" t="s">
        <v>1138</v>
      </c>
      <c r="B8680" s="1">
        <v>38834</v>
      </c>
      <c r="C8680" t="s">
        <v>1139</v>
      </c>
      <c r="D8680" t="s">
        <v>1169</v>
      </c>
      <c r="E8680" t="s">
        <v>1170</v>
      </c>
      <c r="G8680" t="s">
        <v>19</v>
      </c>
      <c r="H8680" t="s">
        <v>102</v>
      </c>
      <c r="I8680" t="s">
        <v>45</v>
      </c>
      <c r="J8680" t="s">
        <v>93</v>
      </c>
      <c r="K8680">
        <v>1.8</v>
      </c>
      <c r="L8680">
        <v>808</v>
      </c>
      <c r="M8680" t="s">
        <v>1171</v>
      </c>
      <c r="N8680">
        <v>900</v>
      </c>
      <c r="P8680" cm="1">
        <f t="array" ref="P8680">IF(Q8680&gt;0,INDEX(Q8680:Q20814,MATCH(TRUE,INDEX(Q8680:Q20814="",,),0)-1),"")</f>
        <v>7</v>
      </c>
      <c r="Q8680">
        <f t="shared" si="195"/>
        <v>4</v>
      </c>
      <c r="R8680">
        <f>IF(P8680="","",0)</f>
        <v>0</v>
      </c>
    </row>
    <row r="8681" spans="1:18" x14ac:dyDescent="0.3">
      <c r="A8681" t="s">
        <v>1138</v>
      </c>
      <c r="B8681" s="1">
        <v>38834</v>
      </c>
      <c r="C8681" t="s">
        <v>1139</v>
      </c>
      <c r="D8681" t="s">
        <v>1169</v>
      </c>
      <c r="E8681" t="s">
        <v>1170</v>
      </c>
      <c r="G8681" t="s">
        <v>19</v>
      </c>
      <c r="H8681" t="s">
        <v>116</v>
      </c>
      <c r="I8681" t="s">
        <v>21</v>
      </c>
      <c r="J8681" t="s">
        <v>73</v>
      </c>
      <c r="K8681">
        <v>56.5</v>
      </c>
      <c r="L8681">
        <v>29</v>
      </c>
      <c r="M8681" t="s">
        <v>1171</v>
      </c>
      <c r="N8681">
        <v>30</v>
      </c>
      <c r="P8681" cm="1">
        <f t="array" ref="P8681">IF(Q8681&gt;0,INDEX(Q8681:Q20815,MATCH(TRUE,INDEX(Q8681:Q20815="",,),0)-1),"")</f>
        <v>7</v>
      </c>
      <c r="Q8681">
        <f t="shared" si="195"/>
        <v>4</v>
      </c>
      <c r="R8681">
        <f>IF(P8681="","",0)</f>
        <v>0</v>
      </c>
    </row>
    <row r="8682" spans="1:18" x14ac:dyDescent="0.3">
      <c r="A8682" t="s">
        <v>1138</v>
      </c>
      <c r="B8682" s="1">
        <v>38834</v>
      </c>
      <c r="C8682" t="s">
        <v>1139</v>
      </c>
      <c r="D8682" t="s">
        <v>1169</v>
      </c>
      <c r="E8682" t="s">
        <v>1170</v>
      </c>
      <c r="G8682" t="s">
        <v>19</v>
      </c>
      <c r="H8682" t="s">
        <v>87</v>
      </c>
      <c r="I8682" t="s">
        <v>21</v>
      </c>
      <c r="J8682" t="s">
        <v>73</v>
      </c>
      <c r="K8682">
        <v>150.30000000000001</v>
      </c>
      <c r="L8682">
        <v>16.5</v>
      </c>
      <c r="M8682" t="s">
        <v>1171</v>
      </c>
      <c r="N8682">
        <v>20</v>
      </c>
      <c r="P8682" cm="1">
        <f t="array" ref="P8682">IF(Q8682&gt;0,INDEX(Q8682:Q20816,MATCH(TRUE,INDEX(Q8682:Q20816="",,),0)-1),"")</f>
        <v>7</v>
      </c>
      <c r="Q8682">
        <f t="shared" si="195"/>
        <v>4</v>
      </c>
      <c r="R8682">
        <f>IF(P8682="","",0)</f>
        <v>0</v>
      </c>
    </row>
    <row r="8683" spans="1:18" x14ac:dyDescent="0.3">
      <c r="A8683" t="s">
        <v>1138</v>
      </c>
      <c r="B8683" s="1">
        <v>38834</v>
      </c>
      <c r="C8683" t="s">
        <v>1139</v>
      </c>
      <c r="D8683" t="s">
        <v>1169</v>
      </c>
      <c r="E8683" t="s">
        <v>1170</v>
      </c>
      <c r="G8683" t="s">
        <v>19</v>
      </c>
      <c r="H8683" t="s">
        <v>72</v>
      </c>
      <c r="I8683" t="s">
        <v>21</v>
      </c>
      <c r="J8683" t="s">
        <v>73</v>
      </c>
      <c r="K8683">
        <v>215.5</v>
      </c>
      <c r="L8683">
        <v>14.5</v>
      </c>
      <c r="M8683" t="s">
        <v>1171</v>
      </c>
      <c r="N8683">
        <v>20</v>
      </c>
      <c r="P8683" cm="1">
        <f t="array" ref="P8683">IF(Q8683&gt;0,INDEX(Q8683:Q20817,MATCH(TRUE,INDEX(Q8683:Q20817="",,),0)-1),"")</f>
        <v>7</v>
      </c>
      <c r="Q8683">
        <f t="shared" si="195"/>
        <v>4</v>
      </c>
      <c r="R8683">
        <f>IF(P8683="","",0)</f>
        <v>0</v>
      </c>
    </row>
    <row r="8684" spans="1:18" x14ac:dyDescent="0.3">
      <c r="A8684" t="s">
        <v>1138</v>
      </c>
      <c r="B8684" s="1">
        <v>38834</v>
      </c>
      <c r="C8684" t="s">
        <v>1139</v>
      </c>
      <c r="D8684" t="s">
        <v>1169</v>
      </c>
      <c r="E8684" t="s">
        <v>1170</v>
      </c>
      <c r="G8684" s="6" t="s">
        <v>88</v>
      </c>
      <c r="H8684" t="s">
        <v>85</v>
      </c>
      <c r="I8684" t="s">
        <v>45</v>
      </c>
      <c r="J8684" t="s">
        <v>93</v>
      </c>
      <c r="K8684">
        <v>2.6</v>
      </c>
      <c r="L8684">
        <v>167</v>
      </c>
      <c r="M8684" t="s">
        <v>1171</v>
      </c>
      <c r="N8684">
        <v>167</v>
      </c>
      <c r="P8684" cm="1">
        <f t="array" ref="P8684">IF(Q8684&gt;0,INDEX(Q8684:Q20818,MATCH(TRUE,INDEX(Q8684:Q20818="",,),0)-1),"")</f>
        <v>7</v>
      </c>
      <c r="Q8684">
        <f t="shared" si="195"/>
        <v>4</v>
      </c>
      <c r="R8684">
        <f>IF(P8684="","",0)</f>
        <v>0</v>
      </c>
    </row>
    <row r="8685" spans="1:18" x14ac:dyDescent="0.3">
      <c r="A8685" t="s">
        <v>1138</v>
      </c>
      <c r="B8685" s="1">
        <v>38834</v>
      </c>
      <c r="C8685" t="s">
        <v>1139</v>
      </c>
      <c r="D8685" t="s">
        <v>1169</v>
      </c>
      <c r="E8685" t="s">
        <v>1170</v>
      </c>
      <c r="G8685" s="6" t="s">
        <v>88</v>
      </c>
      <c r="H8685" t="s">
        <v>67</v>
      </c>
      <c r="I8685" t="s">
        <v>45</v>
      </c>
      <c r="J8685" t="s">
        <v>93</v>
      </c>
      <c r="K8685">
        <v>2.8</v>
      </c>
      <c r="L8685">
        <v>141</v>
      </c>
      <c r="M8685" t="s">
        <v>1171</v>
      </c>
      <c r="N8685">
        <v>141</v>
      </c>
      <c r="P8685" cm="1">
        <f t="array" ref="P8685">IF(Q8685&gt;0,INDEX(Q8685:Q20819,MATCH(TRUE,INDEX(Q8685:Q20819="",,),0)-1),"")</f>
        <v>7</v>
      </c>
      <c r="Q8685">
        <f t="shared" si="195"/>
        <v>4</v>
      </c>
      <c r="R8685">
        <f>IF(P8685="","",0)</f>
        <v>0</v>
      </c>
    </row>
    <row r="8686" spans="1:18" x14ac:dyDescent="0.3">
      <c r="A8686" t="s">
        <v>1138</v>
      </c>
      <c r="B8686" s="1">
        <v>38834</v>
      </c>
      <c r="C8686" t="s">
        <v>1139</v>
      </c>
      <c r="D8686" t="s">
        <v>1169</v>
      </c>
      <c r="E8686" t="s">
        <v>1170</v>
      </c>
      <c r="G8686" s="6" t="s">
        <v>88</v>
      </c>
      <c r="H8686" t="s">
        <v>72</v>
      </c>
      <c r="I8686" t="s">
        <v>45</v>
      </c>
      <c r="J8686" t="s">
        <v>93</v>
      </c>
      <c r="K8686">
        <v>0.7</v>
      </c>
      <c r="L8686">
        <v>215</v>
      </c>
      <c r="M8686" t="s">
        <v>1171</v>
      </c>
      <c r="N8686">
        <v>215</v>
      </c>
      <c r="P8686" cm="1">
        <f t="array" ref="P8686">IF(Q8686&gt;0,INDEX(Q8686:Q20820,MATCH(TRUE,INDEX(Q8686:Q20820="",,),0)-1),"")</f>
        <v>7</v>
      </c>
      <c r="Q8686">
        <f t="shared" si="195"/>
        <v>4</v>
      </c>
      <c r="R8686">
        <f>IF(P8686="","",0)</f>
        <v>0</v>
      </c>
    </row>
    <row r="8687" spans="1:18" x14ac:dyDescent="0.3">
      <c r="A8687" t="s">
        <v>1138</v>
      </c>
      <c r="B8687" s="1">
        <v>38834</v>
      </c>
      <c r="C8687" t="s">
        <v>1139</v>
      </c>
      <c r="D8687" t="s">
        <v>1169</v>
      </c>
      <c r="E8687" t="s">
        <v>1170</v>
      </c>
      <c r="G8687" s="6" t="s">
        <v>88</v>
      </c>
      <c r="H8687" t="s">
        <v>96</v>
      </c>
      <c r="I8687" t="s">
        <v>21</v>
      </c>
      <c r="J8687" t="s">
        <v>73</v>
      </c>
      <c r="K8687">
        <v>45</v>
      </c>
      <c r="L8687">
        <v>11.2</v>
      </c>
      <c r="M8687" t="s">
        <v>1171</v>
      </c>
      <c r="N8687">
        <v>11.2</v>
      </c>
      <c r="P8687" cm="1">
        <f t="array" ref="P8687">IF(Q8687&gt;0,INDEX(Q8687:Q20821,MATCH(TRUE,INDEX(Q8687:Q20821="",,),0)-1),"")</f>
        <v>7</v>
      </c>
      <c r="Q8687">
        <f t="shared" si="195"/>
        <v>4</v>
      </c>
      <c r="R8687">
        <f>IF(P8687="","",0)</f>
        <v>0</v>
      </c>
    </row>
    <row r="8688" spans="1:18" x14ac:dyDescent="0.3">
      <c r="A8688" t="s">
        <v>1138</v>
      </c>
      <c r="B8688" s="1">
        <v>38834</v>
      </c>
      <c r="C8688" t="s">
        <v>1139</v>
      </c>
      <c r="D8688" t="s">
        <v>1169</v>
      </c>
      <c r="E8688" t="s">
        <v>1170</v>
      </c>
      <c r="G8688" s="6" t="s">
        <v>88</v>
      </c>
      <c r="H8688" t="s">
        <v>67</v>
      </c>
      <c r="I8688" t="s">
        <v>21</v>
      </c>
      <c r="J8688" t="s">
        <v>73</v>
      </c>
      <c r="K8688">
        <v>44.2</v>
      </c>
      <c r="L8688">
        <v>23.1</v>
      </c>
      <c r="M8688" t="s">
        <v>1171</v>
      </c>
      <c r="N8688">
        <v>23.1</v>
      </c>
      <c r="P8688" cm="1">
        <f t="array" ref="P8688">IF(Q8688&gt;0,INDEX(Q8688:Q20822,MATCH(TRUE,INDEX(Q8688:Q20822="",,),0)-1),"")</f>
        <v>7</v>
      </c>
      <c r="Q8688">
        <f t="shared" si="195"/>
        <v>4</v>
      </c>
      <c r="R8688">
        <f>IF(P8688="","",0)</f>
        <v>0</v>
      </c>
    </row>
    <row r="8689" spans="1:18" x14ac:dyDescent="0.3">
      <c r="A8689" t="s">
        <v>1138</v>
      </c>
      <c r="B8689" s="1">
        <v>38834</v>
      </c>
      <c r="C8689" t="s">
        <v>1139</v>
      </c>
      <c r="D8689" t="s">
        <v>1169</v>
      </c>
      <c r="E8689" t="s">
        <v>1170</v>
      </c>
      <c r="G8689" t="s">
        <v>19</v>
      </c>
      <c r="H8689" t="s">
        <v>102</v>
      </c>
      <c r="I8689" t="s">
        <v>45</v>
      </c>
      <c r="J8689" t="s">
        <v>93</v>
      </c>
      <c r="K8689">
        <v>1.8</v>
      </c>
      <c r="L8689">
        <v>808</v>
      </c>
      <c r="M8689" t="s">
        <v>1172</v>
      </c>
      <c r="N8689">
        <v>808</v>
      </c>
      <c r="P8689" cm="1">
        <f t="array" ref="P8689">IF(Q8689&gt;0,INDEX(Q8689:Q20823,MATCH(TRUE,INDEX(Q8689:Q20823="",,),0)-1),"")</f>
        <v>7</v>
      </c>
      <c r="Q8689">
        <f t="shared" si="195"/>
        <v>5</v>
      </c>
      <c r="R8689">
        <f>IF(P8689="","",0)</f>
        <v>0</v>
      </c>
    </row>
    <row r="8690" spans="1:18" x14ac:dyDescent="0.3">
      <c r="A8690" t="s">
        <v>1138</v>
      </c>
      <c r="B8690" s="1">
        <v>38834</v>
      </c>
      <c r="C8690" t="s">
        <v>1139</v>
      </c>
      <c r="D8690" t="s">
        <v>1169</v>
      </c>
      <c r="E8690" t="s">
        <v>1170</v>
      </c>
      <c r="G8690" t="s">
        <v>19</v>
      </c>
      <c r="H8690" t="s">
        <v>116</v>
      </c>
      <c r="I8690" t="s">
        <v>21</v>
      </c>
      <c r="J8690" t="s">
        <v>73</v>
      </c>
      <c r="K8690">
        <v>56.5</v>
      </c>
      <c r="L8690">
        <v>29</v>
      </c>
      <c r="M8690" t="s">
        <v>1172</v>
      </c>
      <c r="N8690">
        <v>29</v>
      </c>
      <c r="P8690" cm="1">
        <f t="array" ref="P8690">IF(Q8690&gt;0,INDEX(Q8690:Q20824,MATCH(TRUE,INDEX(Q8690:Q20824="",,),0)-1),"")</f>
        <v>7</v>
      </c>
      <c r="Q8690">
        <f t="shared" si="195"/>
        <v>5</v>
      </c>
      <c r="R8690">
        <f>IF(P8690="","",0)</f>
        <v>0</v>
      </c>
    </row>
    <row r="8691" spans="1:18" x14ac:dyDescent="0.3">
      <c r="A8691" t="s">
        <v>1138</v>
      </c>
      <c r="B8691" s="1">
        <v>38834</v>
      </c>
      <c r="C8691" t="s">
        <v>1139</v>
      </c>
      <c r="D8691" t="s">
        <v>1169</v>
      </c>
      <c r="E8691" t="s">
        <v>1170</v>
      </c>
      <c r="G8691" t="s">
        <v>19</v>
      </c>
      <c r="H8691" t="s">
        <v>87</v>
      </c>
      <c r="I8691" t="s">
        <v>21</v>
      </c>
      <c r="J8691" t="s">
        <v>73</v>
      </c>
      <c r="K8691">
        <v>150.30000000000001</v>
      </c>
      <c r="L8691">
        <v>16.5</v>
      </c>
      <c r="M8691" t="s">
        <v>1172</v>
      </c>
      <c r="N8691">
        <v>20</v>
      </c>
      <c r="P8691" cm="1">
        <f t="array" ref="P8691">IF(Q8691&gt;0,INDEX(Q8691:Q20825,MATCH(TRUE,INDEX(Q8691:Q20825="",,),0)-1),"")</f>
        <v>7</v>
      </c>
      <c r="Q8691">
        <f t="shared" si="195"/>
        <v>5</v>
      </c>
      <c r="R8691">
        <f>IF(P8691="","",0)</f>
        <v>0</v>
      </c>
    </row>
    <row r="8692" spans="1:18" x14ac:dyDescent="0.3">
      <c r="A8692" t="s">
        <v>1138</v>
      </c>
      <c r="B8692" s="1">
        <v>38834</v>
      </c>
      <c r="C8692" t="s">
        <v>1139</v>
      </c>
      <c r="D8692" t="s">
        <v>1169</v>
      </c>
      <c r="E8692" t="s">
        <v>1170</v>
      </c>
      <c r="G8692" t="s">
        <v>19</v>
      </c>
      <c r="H8692" t="s">
        <v>72</v>
      </c>
      <c r="I8692" t="s">
        <v>21</v>
      </c>
      <c r="J8692" t="s">
        <v>73</v>
      </c>
      <c r="K8692">
        <v>215.5</v>
      </c>
      <c r="L8692">
        <v>14.5</v>
      </c>
      <c r="M8692" t="s">
        <v>1172</v>
      </c>
      <c r="N8692">
        <v>20</v>
      </c>
      <c r="P8692" cm="1">
        <f t="array" ref="P8692">IF(Q8692&gt;0,INDEX(Q8692:Q20826,MATCH(TRUE,INDEX(Q8692:Q20826="",,),0)-1),"")</f>
        <v>7</v>
      </c>
      <c r="Q8692">
        <f t="shared" si="195"/>
        <v>5</v>
      </c>
      <c r="R8692">
        <f>IF(P8692="","",0)</f>
        <v>0</v>
      </c>
    </row>
    <row r="8693" spans="1:18" x14ac:dyDescent="0.3">
      <c r="A8693" t="s">
        <v>1138</v>
      </c>
      <c r="B8693" s="1">
        <v>38834</v>
      </c>
      <c r="C8693" t="s">
        <v>1139</v>
      </c>
      <c r="D8693" t="s">
        <v>1169</v>
      </c>
      <c r="E8693" t="s">
        <v>1170</v>
      </c>
      <c r="G8693" s="6" t="s">
        <v>88</v>
      </c>
      <c r="H8693" t="s">
        <v>85</v>
      </c>
      <c r="I8693" t="s">
        <v>45</v>
      </c>
      <c r="J8693" t="s">
        <v>93</v>
      </c>
      <c r="K8693">
        <v>2.6</v>
      </c>
      <c r="L8693">
        <v>167</v>
      </c>
      <c r="M8693" t="s">
        <v>1172</v>
      </c>
      <c r="N8693">
        <v>167</v>
      </c>
      <c r="P8693" cm="1">
        <f t="array" ref="P8693">IF(Q8693&gt;0,INDEX(Q8693:Q20827,MATCH(TRUE,INDEX(Q8693:Q20827="",,),0)-1),"")</f>
        <v>7</v>
      </c>
      <c r="Q8693">
        <f t="shared" si="195"/>
        <v>5</v>
      </c>
      <c r="R8693">
        <f>IF(P8693="","",0)</f>
        <v>0</v>
      </c>
    </row>
    <row r="8694" spans="1:18" x14ac:dyDescent="0.3">
      <c r="A8694" t="s">
        <v>1138</v>
      </c>
      <c r="B8694" s="1">
        <v>38834</v>
      </c>
      <c r="C8694" t="s">
        <v>1139</v>
      </c>
      <c r="D8694" t="s">
        <v>1169</v>
      </c>
      <c r="E8694" t="s">
        <v>1170</v>
      </c>
      <c r="G8694" s="6" t="s">
        <v>88</v>
      </c>
      <c r="H8694" t="s">
        <v>67</v>
      </c>
      <c r="I8694" t="s">
        <v>45</v>
      </c>
      <c r="J8694" t="s">
        <v>93</v>
      </c>
      <c r="K8694">
        <v>2.8</v>
      </c>
      <c r="L8694">
        <v>141</v>
      </c>
      <c r="M8694" t="s">
        <v>1172</v>
      </c>
      <c r="N8694">
        <v>141</v>
      </c>
      <c r="P8694" cm="1">
        <f t="array" ref="P8694">IF(Q8694&gt;0,INDEX(Q8694:Q20828,MATCH(TRUE,INDEX(Q8694:Q20828="",,),0)-1),"")</f>
        <v>7</v>
      </c>
      <c r="Q8694">
        <f t="shared" si="195"/>
        <v>5</v>
      </c>
      <c r="R8694">
        <f>IF(P8694="","",0)</f>
        <v>0</v>
      </c>
    </row>
    <row r="8695" spans="1:18" x14ac:dyDescent="0.3">
      <c r="A8695" t="s">
        <v>1138</v>
      </c>
      <c r="B8695" s="1">
        <v>38834</v>
      </c>
      <c r="C8695" t="s">
        <v>1139</v>
      </c>
      <c r="D8695" t="s">
        <v>1169</v>
      </c>
      <c r="E8695" t="s">
        <v>1170</v>
      </c>
      <c r="G8695" s="6" t="s">
        <v>88</v>
      </c>
      <c r="H8695" t="s">
        <v>72</v>
      </c>
      <c r="I8695" t="s">
        <v>45</v>
      </c>
      <c r="J8695" t="s">
        <v>93</v>
      </c>
      <c r="K8695">
        <v>0.7</v>
      </c>
      <c r="L8695">
        <v>215</v>
      </c>
      <c r="M8695" t="s">
        <v>1172</v>
      </c>
      <c r="N8695">
        <v>215</v>
      </c>
      <c r="P8695" cm="1">
        <f t="array" ref="P8695">IF(Q8695&gt;0,INDEX(Q8695:Q20829,MATCH(TRUE,INDEX(Q8695:Q20829="",,),0)-1),"")</f>
        <v>7</v>
      </c>
      <c r="Q8695">
        <f t="shared" si="195"/>
        <v>5</v>
      </c>
      <c r="R8695">
        <f>IF(P8695="","",0)</f>
        <v>0</v>
      </c>
    </row>
    <row r="8696" spans="1:18" x14ac:dyDescent="0.3">
      <c r="A8696" t="s">
        <v>1138</v>
      </c>
      <c r="B8696" s="1">
        <v>38834</v>
      </c>
      <c r="C8696" t="s">
        <v>1139</v>
      </c>
      <c r="D8696" t="s">
        <v>1169</v>
      </c>
      <c r="E8696" t="s">
        <v>1170</v>
      </c>
      <c r="G8696" s="6" t="s">
        <v>88</v>
      </c>
      <c r="H8696" t="s">
        <v>96</v>
      </c>
      <c r="I8696" t="s">
        <v>21</v>
      </c>
      <c r="J8696" t="s">
        <v>73</v>
      </c>
      <c r="K8696">
        <v>45</v>
      </c>
      <c r="L8696">
        <v>11.2</v>
      </c>
      <c r="M8696" t="s">
        <v>1172</v>
      </c>
      <c r="N8696">
        <v>11.2</v>
      </c>
      <c r="P8696" cm="1">
        <f t="array" ref="P8696">IF(Q8696&gt;0,INDEX(Q8696:Q20830,MATCH(TRUE,INDEX(Q8696:Q20830="",,),0)-1),"")</f>
        <v>7</v>
      </c>
      <c r="Q8696">
        <f t="shared" si="195"/>
        <v>5</v>
      </c>
      <c r="R8696">
        <f>IF(P8696="","",0)</f>
        <v>0</v>
      </c>
    </row>
    <row r="8697" spans="1:18" x14ac:dyDescent="0.3">
      <c r="A8697" t="s">
        <v>1138</v>
      </c>
      <c r="B8697" s="1">
        <v>38834</v>
      </c>
      <c r="C8697" t="s">
        <v>1139</v>
      </c>
      <c r="D8697" t="s">
        <v>1169</v>
      </c>
      <c r="E8697" t="s">
        <v>1170</v>
      </c>
      <c r="G8697" s="6" t="s">
        <v>88</v>
      </c>
      <c r="H8697" t="s">
        <v>67</v>
      </c>
      <c r="I8697" t="s">
        <v>21</v>
      </c>
      <c r="J8697" t="s">
        <v>73</v>
      </c>
      <c r="K8697">
        <v>44.2</v>
      </c>
      <c r="L8697">
        <v>23.1</v>
      </c>
      <c r="M8697" t="s">
        <v>1172</v>
      </c>
      <c r="N8697">
        <v>23.1</v>
      </c>
      <c r="P8697" cm="1">
        <f t="array" ref="P8697">IF(Q8697&gt;0,INDEX(Q8697:Q20831,MATCH(TRUE,INDEX(Q8697:Q20831="",,),0)-1),"")</f>
        <v>7</v>
      </c>
      <c r="Q8697">
        <f t="shared" si="195"/>
        <v>5</v>
      </c>
      <c r="R8697">
        <f>IF(P8697="","",0)</f>
        <v>0</v>
      </c>
    </row>
    <row r="8698" spans="1:18" x14ac:dyDescent="0.3">
      <c r="A8698" t="s">
        <v>1138</v>
      </c>
      <c r="B8698" s="1">
        <v>38834</v>
      </c>
      <c r="C8698" t="s">
        <v>1139</v>
      </c>
      <c r="D8698" t="s">
        <v>1169</v>
      </c>
      <c r="E8698" t="s">
        <v>1170</v>
      </c>
      <c r="G8698" t="s">
        <v>19</v>
      </c>
      <c r="H8698" t="s">
        <v>102</v>
      </c>
      <c r="I8698" t="s">
        <v>45</v>
      </c>
      <c r="J8698" t="s">
        <v>93</v>
      </c>
      <c r="K8698">
        <v>1.8</v>
      </c>
      <c r="L8698">
        <v>808</v>
      </c>
      <c r="M8698" t="s">
        <v>1146</v>
      </c>
      <c r="N8698">
        <v>1000</v>
      </c>
      <c r="P8698" cm="1">
        <f t="array" ref="P8698">IF(Q8698&gt;0,INDEX(Q8698:Q20832,MATCH(TRUE,INDEX(Q8698:Q20832="",,),0)-1),"")</f>
        <v>7</v>
      </c>
      <c r="Q8698">
        <f t="shared" si="195"/>
        <v>6</v>
      </c>
      <c r="R8698">
        <f>IF(P8698="","",0)</f>
        <v>0</v>
      </c>
    </row>
    <row r="8699" spans="1:18" x14ac:dyDescent="0.3">
      <c r="A8699" t="s">
        <v>1138</v>
      </c>
      <c r="B8699" s="1">
        <v>38834</v>
      </c>
      <c r="C8699" t="s">
        <v>1139</v>
      </c>
      <c r="D8699" t="s">
        <v>1169</v>
      </c>
      <c r="E8699" t="s">
        <v>1170</v>
      </c>
      <c r="G8699" t="s">
        <v>19</v>
      </c>
      <c r="H8699" t="s">
        <v>116</v>
      </c>
      <c r="I8699" t="s">
        <v>21</v>
      </c>
      <c r="J8699" t="s">
        <v>73</v>
      </c>
      <c r="K8699">
        <v>56.5</v>
      </c>
      <c r="L8699">
        <v>29</v>
      </c>
      <c r="M8699" t="s">
        <v>1146</v>
      </c>
      <c r="N8699">
        <v>29</v>
      </c>
      <c r="P8699" cm="1">
        <f t="array" ref="P8699">IF(Q8699&gt;0,INDEX(Q8699:Q20833,MATCH(TRUE,INDEX(Q8699:Q20833="",,),0)-1),"")</f>
        <v>7</v>
      </c>
      <c r="Q8699">
        <f t="shared" si="195"/>
        <v>6</v>
      </c>
      <c r="R8699">
        <f>IF(P8699="","",0)</f>
        <v>0</v>
      </c>
    </row>
    <row r="8700" spans="1:18" x14ac:dyDescent="0.3">
      <c r="A8700" t="s">
        <v>1138</v>
      </c>
      <c r="B8700" s="1">
        <v>38834</v>
      </c>
      <c r="C8700" t="s">
        <v>1139</v>
      </c>
      <c r="D8700" t="s">
        <v>1169</v>
      </c>
      <c r="E8700" t="s">
        <v>1170</v>
      </c>
      <c r="G8700" t="s">
        <v>19</v>
      </c>
      <c r="H8700" t="s">
        <v>87</v>
      </c>
      <c r="I8700" t="s">
        <v>21</v>
      </c>
      <c r="J8700" t="s">
        <v>73</v>
      </c>
      <c r="K8700">
        <v>150.30000000000001</v>
      </c>
      <c r="L8700">
        <v>16.5</v>
      </c>
      <c r="M8700" t="s">
        <v>1146</v>
      </c>
      <c r="N8700">
        <v>17</v>
      </c>
      <c r="P8700" cm="1">
        <f t="array" ref="P8700">IF(Q8700&gt;0,INDEX(Q8700:Q20834,MATCH(TRUE,INDEX(Q8700:Q20834="",,),0)-1),"")</f>
        <v>7</v>
      </c>
      <c r="Q8700">
        <f t="shared" si="195"/>
        <v>6</v>
      </c>
      <c r="R8700">
        <f>IF(P8700="","",0)</f>
        <v>0</v>
      </c>
    </row>
    <row r="8701" spans="1:18" x14ac:dyDescent="0.3">
      <c r="A8701" t="s">
        <v>1138</v>
      </c>
      <c r="B8701" s="1">
        <v>38834</v>
      </c>
      <c r="C8701" t="s">
        <v>1139</v>
      </c>
      <c r="D8701" t="s">
        <v>1169</v>
      </c>
      <c r="E8701" t="s">
        <v>1170</v>
      </c>
      <c r="G8701" t="s">
        <v>19</v>
      </c>
      <c r="H8701" t="s">
        <v>72</v>
      </c>
      <c r="I8701" t="s">
        <v>21</v>
      </c>
      <c r="J8701" t="s">
        <v>73</v>
      </c>
      <c r="K8701">
        <v>215.5</v>
      </c>
      <c r="L8701">
        <v>14.5</v>
      </c>
      <c r="M8701" t="s">
        <v>1146</v>
      </c>
      <c r="N8701">
        <v>20</v>
      </c>
      <c r="P8701" cm="1">
        <f t="array" ref="P8701">IF(Q8701&gt;0,INDEX(Q8701:Q20835,MATCH(TRUE,INDEX(Q8701:Q20835="",,),0)-1),"")</f>
        <v>7</v>
      </c>
      <c r="Q8701">
        <f t="shared" si="195"/>
        <v>6</v>
      </c>
      <c r="R8701">
        <f>IF(P8701="","",0)</f>
        <v>0</v>
      </c>
    </row>
    <row r="8702" spans="1:18" x14ac:dyDescent="0.3">
      <c r="A8702" t="s">
        <v>1138</v>
      </c>
      <c r="B8702" s="1">
        <v>38834</v>
      </c>
      <c r="C8702" t="s">
        <v>1139</v>
      </c>
      <c r="D8702" t="s">
        <v>1169</v>
      </c>
      <c r="E8702" t="s">
        <v>1170</v>
      </c>
      <c r="G8702" s="6" t="s">
        <v>88</v>
      </c>
      <c r="H8702" t="s">
        <v>85</v>
      </c>
      <c r="I8702" t="s">
        <v>45</v>
      </c>
      <c r="J8702" t="s">
        <v>93</v>
      </c>
      <c r="K8702">
        <v>2.6</v>
      </c>
      <c r="L8702">
        <v>167</v>
      </c>
      <c r="M8702" t="s">
        <v>1146</v>
      </c>
      <c r="N8702">
        <v>167</v>
      </c>
      <c r="P8702" cm="1">
        <f t="array" ref="P8702">IF(Q8702&gt;0,INDEX(Q8702:Q20836,MATCH(TRUE,INDEX(Q8702:Q20836="",,),0)-1),"")</f>
        <v>7</v>
      </c>
      <c r="Q8702">
        <f t="shared" si="195"/>
        <v>6</v>
      </c>
      <c r="R8702">
        <f>IF(P8702="","",0)</f>
        <v>0</v>
      </c>
    </row>
    <row r="8703" spans="1:18" x14ac:dyDescent="0.3">
      <c r="A8703" t="s">
        <v>1138</v>
      </c>
      <c r="B8703" s="1">
        <v>38834</v>
      </c>
      <c r="C8703" t="s">
        <v>1139</v>
      </c>
      <c r="D8703" t="s">
        <v>1169</v>
      </c>
      <c r="E8703" t="s">
        <v>1170</v>
      </c>
      <c r="G8703" s="6" t="s">
        <v>88</v>
      </c>
      <c r="H8703" t="s">
        <v>67</v>
      </c>
      <c r="I8703" t="s">
        <v>45</v>
      </c>
      <c r="J8703" t="s">
        <v>93</v>
      </c>
      <c r="K8703">
        <v>2.8</v>
      </c>
      <c r="L8703">
        <v>141</v>
      </c>
      <c r="M8703" t="s">
        <v>1146</v>
      </c>
      <c r="N8703">
        <v>141</v>
      </c>
      <c r="P8703" cm="1">
        <f t="array" ref="P8703">IF(Q8703&gt;0,INDEX(Q8703:Q20837,MATCH(TRUE,INDEX(Q8703:Q20837="",,),0)-1),"")</f>
        <v>7</v>
      </c>
      <c r="Q8703">
        <f t="shared" si="195"/>
        <v>6</v>
      </c>
      <c r="R8703">
        <f>IF(P8703="","",0)</f>
        <v>0</v>
      </c>
    </row>
    <row r="8704" spans="1:18" x14ac:dyDescent="0.3">
      <c r="A8704" t="s">
        <v>1138</v>
      </c>
      <c r="B8704" s="1">
        <v>38834</v>
      </c>
      <c r="C8704" t="s">
        <v>1139</v>
      </c>
      <c r="D8704" t="s">
        <v>1169</v>
      </c>
      <c r="E8704" t="s">
        <v>1170</v>
      </c>
      <c r="G8704" s="6" t="s">
        <v>88</v>
      </c>
      <c r="H8704" t="s">
        <v>72</v>
      </c>
      <c r="I8704" t="s">
        <v>45</v>
      </c>
      <c r="J8704" t="s">
        <v>93</v>
      </c>
      <c r="K8704">
        <v>0.7</v>
      </c>
      <c r="L8704">
        <v>215</v>
      </c>
      <c r="M8704" t="s">
        <v>1146</v>
      </c>
      <c r="N8704">
        <v>215</v>
      </c>
      <c r="P8704" cm="1">
        <f t="array" ref="P8704">IF(Q8704&gt;0,INDEX(Q8704:Q20838,MATCH(TRUE,INDEX(Q8704:Q20838="",,),0)-1),"")</f>
        <v>7</v>
      </c>
      <c r="Q8704">
        <f t="shared" si="195"/>
        <v>6</v>
      </c>
      <c r="R8704">
        <f>IF(P8704="","",0)</f>
        <v>0</v>
      </c>
    </row>
    <row r="8705" spans="1:18" x14ac:dyDescent="0.3">
      <c r="A8705" t="s">
        <v>1138</v>
      </c>
      <c r="B8705" s="1">
        <v>38834</v>
      </c>
      <c r="C8705" t="s">
        <v>1139</v>
      </c>
      <c r="D8705" t="s">
        <v>1169</v>
      </c>
      <c r="E8705" t="s">
        <v>1170</v>
      </c>
      <c r="G8705" s="6" t="s">
        <v>88</v>
      </c>
      <c r="H8705" t="s">
        <v>96</v>
      </c>
      <c r="I8705" t="s">
        <v>21</v>
      </c>
      <c r="J8705" t="s">
        <v>73</v>
      </c>
      <c r="K8705">
        <v>45</v>
      </c>
      <c r="L8705">
        <v>11.2</v>
      </c>
      <c r="M8705" t="s">
        <v>1146</v>
      </c>
      <c r="N8705">
        <v>11.2</v>
      </c>
      <c r="P8705" cm="1">
        <f t="array" ref="P8705">IF(Q8705&gt;0,INDEX(Q8705:Q20839,MATCH(TRUE,INDEX(Q8705:Q20839="",,),0)-1),"")</f>
        <v>7</v>
      </c>
      <c r="Q8705">
        <f t="shared" si="195"/>
        <v>6</v>
      </c>
      <c r="R8705">
        <f>IF(P8705="","",0)</f>
        <v>0</v>
      </c>
    </row>
    <row r="8706" spans="1:18" x14ac:dyDescent="0.3">
      <c r="A8706" t="s">
        <v>1138</v>
      </c>
      <c r="B8706" s="1">
        <v>38834</v>
      </c>
      <c r="C8706" t="s">
        <v>1139</v>
      </c>
      <c r="D8706" t="s">
        <v>1169</v>
      </c>
      <c r="E8706" t="s">
        <v>1170</v>
      </c>
      <c r="G8706" s="6" t="s">
        <v>88</v>
      </c>
      <c r="H8706" t="s">
        <v>67</v>
      </c>
      <c r="I8706" t="s">
        <v>21</v>
      </c>
      <c r="J8706" t="s">
        <v>73</v>
      </c>
      <c r="K8706">
        <v>44.2</v>
      </c>
      <c r="L8706">
        <v>23.1</v>
      </c>
      <c r="M8706" t="s">
        <v>1146</v>
      </c>
      <c r="N8706">
        <v>23.1</v>
      </c>
      <c r="P8706" cm="1">
        <f t="array" ref="P8706">IF(Q8706&gt;0,INDEX(Q8706:Q20840,MATCH(TRUE,INDEX(Q8706:Q20840="",,),0)-1),"")</f>
        <v>7</v>
      </c>
      <c r="Q8706">
        <f t="shared" si="195"/>
        <v>6</v>
      </c>
      <c r="R8706">
        <f>IF(P8706="","",0)</f>
        <v>0</v>
      </c>
    </row>
    <row r="8707" spans="1:18" x14ac:dyDescent="0.3">
      <c r="A8707" t="s">
        <v>1138</v>
      </c>
      <c r="B8707" s="1">
        <v>38834</v>
      </c>
      <c r="C8707" t="s">
        <v>1139</v>
      </c>
      <c r="D8707" t="s">
        <v>1169</v>
      </c>
      <c r="E8707" t="s">
        <v>1170</v>
      </c>
      <c r="G8707" t="s">
        <v>19</v>
      </c>
      <c r="H8707" t="s">
        <v>102</v>
      </c>
      <c r="I8707" t="s">
        <v>45</v>
      </c>
      <c r="J8707" t="s">
        <v>93</v>
      </c>
      <c r="K8707">
        <v>1.8</v>
      </c>
      <c r="L8707">
        <v>808</v>
      </c>
      <c r="M8707" t="s">
        <v>1145</v>
      </c>
      <c r="N8707">
        <v>810</v>
      </c>
      <c r="P8707" cm="1">
        <f t="array" ref="P8707">IF(Q8707&gt;0,INDEX(Q8707:Q20841,MATCH(TRUE,INDEX(Q8707:Q20841="",,),0)-1),"")</f>
        <v>7</v>
      </c>
      <c r="Q8707">
        <f t="shared" si="195"/>
        <v>7</v>
      </c>
      <c r="R8707">
        <f>IF(P8707="","",0)</f>
        <v>0</v>
      </c>
    </row>
    <row r="8708" spans="1:18" x14ac:dyDescent="0.3">
      <c r="A8708" t="s">
        <v>1138</v>
      </c>
      <c r="B8708" s="1">
        <v>38834</v>
      </c>
      <c r="C8708" t="s">
        <v>1139</v>
      </c>
      <c r="D8708" t="s">
        <v>1169</v>
      </c>
      <c r="E8708" t="s">
        <v>1170</v>
      </c>
      <c r="G8708" t="s">
        <v>19</v>
      </c>
      <c r="H8708" t="s">
        <v>116</v>
      </c>
      <c r="I8708" t="s">
        <v>21</v>
      </c>
      <c r="J8708" t="s">
        <v>73</v>
      </c>
      <c r="K8708">
        <v>56.5</v>
      </c>
      <c r="L8708">
        <v>29</v>
      </c>
      <c r="M8708" t="s">
        <v>1145</v>
      </c>
      <c r="N8708">
        <v>30.23</v>
      </c>
      <c r="P8708" cm="1">
        <f t="array" ref="P8708">IF(Q8708&gt;0,INDEX(Q8708:Q20842,MATCH(TRUE,INDEX(Q8708:Q20842="",,),0)-1),"")</f>
        <v>7</v>
      </c>
      <c r="Q8708">
        <f t="shared" si="195"/>
        <v>7</v>
      </c>
      <c r="R8708">
        <f>IF(P8708="","",0)</f>
        <v>0</v>
      </c>
    </row>
    <row r="8709" spans="1:18" x14ac:dyDescent="0.3">
      <c r="A8709" t="s">
        <v>1138</v>
      </c>
      <c r="B8709" s="1">
        <v>38834</v>
      </c>
      <c r="C8709" t="s">
        <v>1139</v>
      </c>
      <c r="D8709" t="s">
        <v>1169</v>
      </c>
      <c r="E8709" t="s">
        <v>1170</v>
      </c>
      <c r="G8709" t="s">
        <v>19</v>
      </c>
      <c r="H8709" t="s">
        <v>87</v>
      </c>
      <c r="I8709" t="s">
        <v>21</v>
      </c>
      <c r="J8709" t="s">
        <v>73</v>
      </c>
      <c r="K8709">
        <v>150.30000000000001</v>
      </c>
      <c r="L8709">
        <v>16.5</v>
      </c>
      <c r="M8709" t="s">
        <v>1145</v>
      </c>
      <c r="N8709">
        <v>21.5</v>
      </c>
      <c r="P8709" cm="1">
        <f t="array" ref="P8709">IF(Q8709&gt;0,INDEX(Q8709:Q20843,MATCH(TRUE,INDEX(Q8709:Q20843="",,),0)-1),"")</f>
        <v>7</v>
      </c>
      <c r="Q8709">
        <f t="shared" si="195"/>
        <v>7</v>
      </c>
      <c r="R8709">
        <f>IF(P8709="","",0)</f>
        <v>0</v>
      </c>
    </row>
    <row r="8710" spans="1:18" x14ac:dyDescent="0.3">
      <c r="A8710" t="s">
        <v>1138</v>
      </c>
      <c r="B8710" s="1">
        <v>38834</v>
      </c>
      <c r="C8710" t="s">
        <v>1139</v>
      </c>
      <c r="D8710" t="s">
        <v>1169</v>
      </c>
      <c r="E8710" t="s">
        <v>1170</v>
      </c>
      <c r="G8710" t="s">
        <v>19</v>
      </c>
      <c r="H8710" t="s">
        <v>72</v>
      </c>
      <c r="I8710" t="s">
        <v>21</v>
      </c>
      <c r="J8710" t="s">
        <v>73</v>
      </c>
      <c r="K8710">
        <v>215.5</v>
      </c>
      <c r="L8710">
        <v>14.5</v>
      </c>
      <c r="M8710" t="s">
        <v>1145</v>
      </c>
      <c r="N8710">
        <v>16.5</v>
      </c>
      <c r="P8710" cm="1">
        <f t="array" ref="P8710">IF(Q8710&gt;0,INDEX(Q8710:Q20844,MATCH(TRUE,INDEX(Q8710:Q20844="",,),0)-1),"")</f>
        <v>7</v>
      </c>
      <c r="Q8710">
        <f t="shared" si="195"/>
        <v>7</v>
      </c>
      <c r="R8710">
        <f>IF(P8710="","",0)</f>
        <v>0</v>
      </c>
    </row>
    <row r="8711" spans="1:18" x14ac:dyDescent="0.3">
      <c r="A8711" t="s">
        <v>1138</v>
      </c>
      <c r="B8711" s="1">
        <v>38834</v>
      </c>
      <c r="C8711" t="s">
        <v>1139</v>
      </c>
      <c r="D8711" t="s">
        <v>1169</v>
      </c>
      <c r="E8711" t="s">
        <v>1170</v>
      </c>
      <c r="G8711" s="6" t="s">
        <v>88</v>
      </c>
      <c r="H8711" t="s">
        <v>85</v>
      </c>
      <c r="I8711" t="s">
        <v>45</v>
      </c>
      <c r="J8711" t="s">
        <v>93</v>
      </c>
      <c r="K8711">
        <v>2.6</v>
      </c>
      <c r="L8711">
        <v>167</v>
      </c>
      <c r="M8711" t="s">
        <v>1145</v>
      </c>
      <c r="N8711">
        <v>167</v>
      </c>
      <c r="P8711" cm="1">
        <f t="array" ref="P8711">IF(Q8711&gt;0,INDEX(Q8711:Q20845,MATCH(TRUE,INDEX(Q8711:Q20845="",,),0)-1),"")</f>
        <v>7</v>
      </c>
      <c r="Q8711">
        <f t="shared" si="195"/>
        <v>7</v>
      </c>
      <c r="R8711">
        <f>IF(P8711="","",0)</f>
        <v>0</v>
      </c>
    </row>
    <row r="8712" spans="1:18" x14ac:dyDescent="0.3">
      <c r="A8712" t="s">
        <v>1138</v>
      </c>
      <c r="B8712" s="1">
        <v>38834</v>
      </c>
      <c r="C8712" t="s">
        <v>1139</v>
      </c>
      <c r="D8712" t="s">
        <v>1169</v>
      </c>
      <c r="E8712" t="s">
        <v>1170</v>
      </c>
      <c r="G8712" s="6" t="s">
        <v>88</v>
      </c>
      <c r="H8712" t="s">
        <v>67</v>
      </c>
      <c r="I8712" t="s">
        <v>45</v>
      </c>
      <c r="J8712" t="s">
        <v>93</v>
      </c>
      <c r="K8712">
        <v>2.8</v>
      </c>
      <c r="L8712">
        <v>141</v>
      </c>
      <c r="M8712" t="s">
        <v>1145</v>
      </c>
      <c r="N8712">
        <v>141</v>
      </c>
      <c r="P8712" cm="1">
        <f t="array" ref="P8712">IF(Q8712&gt;0,INDEX(Q8712:Q20846,MATCH(TRUE,INDEX(Q8712:Q20846="",,),0)-1),"")</f>
        <v>7</v>
      </c>
      <c r="Q8712">
        <f t="shared" si="195"/>
        <v>7</v>
      </c>
      <c r="R8712">
        <f>IF(P8712="","",0)</f>
        <v>0</v>
      </c>
    </row>
    <row r="8713" spans="1:18" x14ac:dyDescent="0.3">
      <c r="A8713" t="s">
        <v>1138</v>
      </c>
      <c r="B8713" s="1">
        <v>38834</v>
      </c>
      <c r="C8713" t="s">
        <v>1139</v>
      </c>
      <c r="D8713" t="s">
        <v>1169</v>
      </c>
      <c r="E8713" t="s">
        <v>1170</v>
      </c>
      <c r="G8713" s="6" t="s">
        <v>88</v>
      </c>
      <c r="H8713" t="s">
        <v>72</v>
      </c>
      <c r="I8713" t="s">
        <v>45</v>
      </c>
      <c r="J8713" t="s">
        <v>93</v>
      </c>
      <c r="K8713">
        <v>0.7</v>
      </c>
      <c r="L8713">
        <v>215</v>
      </c>
      <c r="M8713" t="s">
        <v>1145</v>
      </c>
      <c r="N8713">
        <v>215</v>
      </c>
      <c r="P8713" cm="1">
        <f t="array" ref="P8713">IF(Q8713&gt;0,INDEX(Q8713:Q20847,MATCH(TRUE,INDEX(Q8713:Q20847="",,),0)-1),"")</f>
        <v>7</v>
      </c>
      <c r="Q8713">
        <f t="shared" si="195"/>
        <v>7</v>
      </c>
      <c r="R8713">
        <f>IF(P8713="","",0)</f>
        <v>0</v>
      </c>
    </row>
    <row r="8714" spans="1:18" x14ac:dyDescent="0.3">
      <c r="A8714" t="s">
        <v>1138</v>
      </c>
      <c r="B8714" s="1">
        <v>38834</v>
      </c>
      <c r="C8714" t="s">
        <v>1139</v>
      </c>
      <c r="D8714" t="s">
        <v>1169</v>
      </c>
      <c r="E8714" t="s">
        <v>1170</v>
      </c>
      <c r="G8714" s="6" t="s">
        <v>88</v>
      </c>
      <c r="H8714" t="s">
        <v>96</v>
      </c>
      <c r="I8714" t="s">
        <v>21</v>
      </c>
      <c r="J8714" t="s">
        <v>73</v>
      </c>
      <c r="K8714">
        <v>45</v>
      </c>
      <c r="L8714">
        <v>11.2</v>
      </c>
      <c r="M8714" t="s">
        <v>1145</v>
      </c>
      <c r="N8714">
        <v>11.2</v>
      </c>
      <c r="P8714" cm="1">
        <f t="array" ref="P8714">IF(Q8714&gt;0,INDEX(Q8714:Q20848,MATCH(TRUE,INDEX(Q8714:Q20848="",,),0)-1),"")</f>
        <v>7</v>
      </c>
      <c r="Q8714">
        <f t="shared" si="195"/>
        <v>7</v>
      </c>
      <c r="R8714">
        <f>IF(P8714="","",0)</f>
        <v>0</v>
      </c>
    </row>
    <row r="8715" spans="1:18" x14ac:dyDescent="0.3">
      <c r="A8715" t="s">
        <v>1138</v>
      </c>
      <c r="B8715" s="1">
        <v>38834</v>
      </c>
      <c r="C8715" t="s">
        <v>1139</v>
      </c>
      <c r="D8715" t="s">
        <v>1169</v>
      </c>
      <c r="E8715" t="s">
        <v>1170</v>
      </c>
      <c r="G8715" s="6" t="s">
        <v>88</v>
      </c>
      <c r="H8715" t="s">
        <v>67</v>
      </c>
      <c r="I8715" t="s">
        <v>21</v>
      </c>
      <c r="J8715" t="s">
        <v>73</v>
      </c>
      <c r="K8715">
        <v>44.2</v>
      </c>
      <c r="L8715">
        <v>23.1</v>
      </c>
      <c r="M8715" t="s">
        <v>1145</v>
      </c>
      <c r="N8715">
        <v>23.1</v>
      </c>
      <c r="P8715" cm="1">
        <f t="array" ref="P8715">IF(Q8715&gt;0,INDEX(Q8715:Q20849,MATCH(TRUE,INDEX(Q8715:Q20849="",,),0)-1),"")</f>
        <v>7</v>
      </c>
      <c r="Q8715">
        <f t="shared" si="195"/>
        <v>7</v>
      </c>
      <c r="R8715">
        <f>IF(P8715="","",0)</f>
        <v>0</v>
      </c>
    </row>
    <row r="8716" spans="1:18" x14ac:dyDescent="0.3">
      <c r="P8716" t="str" cm="1">
        <f t="array" ref="P8716">IF(Q8716&gt;0,INDEX(Q8716:Q20850,MATCH(TRUE,INDEX(Q8716:Q20850="",,),0)-1),"")</f>
        <v/>
      </c>
      <c r="R8716" t="str">
        <f>IF(P8716="","",0)</f>
        <v/>
      </c>
    </row>
    <row r="8717" spans="1:18" x14ac:dyDescent="0.3">
      <c r="A8717" t="s">
        <v>1138</v>
      </c>
      <c r="B8717" s="1">
        <v>38834</v>
      </c>
      <c r="C8717" t="s">
        <v>1139</v>
      </c>
      <c r="D8717" t="s">
        <v>1173</v>
      </c>
      <c r="E8717" t="s">
        <v>1174</v>
      </c>
      <c r="G8717" t="s">
        <v>19</v>
      </c>
      <c r="H8717" t="s">
        <v>41</v>
      </c>
      <c r="I8717" t="s">
        <v>21</v>
      </c>
      <c r="J8717" t="s">
        <v>73</v>
      </c>
      <c r="K8717">
        <v>155</v>
      </c>
      <c r="L8717">
        <v>66.45</v>
      </c>
      <c r="M8717" t="s">
        <v>1175</v>
      </c>
      <c r="N8717">
        <v>70</v>
      </c>
      <c r="O8717" t="s">
        <v>24</v>
      </c>
      <c r="P8717" cm="1">
        <f t="array" ref="P8717">IF(Q8717&gt;0,INDEX(Q8717:Q20851,MATCH(TRUE,INDEX(Q8717:Q20851="",,),0)-1),"")</f>
        <v>3</v>
      </c>
      <c r="Q8717">
        <v>1</v>
      </c>
      <c r="R8717">
        <f>IF(P8717="","",0)</f>
        <v>0</v>
      </c>
    </row>
    <row r="8718" spans="1:18" x14ac:dyDescent="0.3">
      <c r="A8718" t="s">
        <v>1138</v>
      </c>
      <c r="B8718" s="1">
        <v>38834</v>
      </c>
      <c r="C8718" t="s">
        <v>1139</v>
      </c>
      <c r="D8718" t="s">
        <v>1173</v>
      </c>
      <c r="E8718" t="s">
        <v>1174</v>
      </c>
      <c r="G8718" s="6" t="s">
        <v>88</v>
      </c>
      <c r="H8718" t="s">
        <v>41</v>
      </c>
      <c r="I8718" t="s">
        <v>45</v>
      </c>
      <c r="J8718" t="s">
        <v>93</v>
      </c>
      <c r="K8718">
        <v>4.3</v>
      </c>
      <c r="L8718">
        <v>223</v>
      </c>
      <c r="M8718" t="s">
        <v>1175</v>
      </c>
      <c r="N8718">
        <v>223</v>
      </c>
      <c r="O8718" t="s">
        <v>24</v>
      </c>
      <c r="P8718" cm="1">
        <f t="array" ref="P8718">IF(Q8718&gt;0,INDEX(Q8718:Q20852,MATCH(TRUE,INDEX(Q8718:Q20852="",,),0)-1),"")</f>
        <v>3</v>
      </c>
      <c r="Q8718">
        <v>1</v>
      </c>
      <c r="R8718">
        <f>IF(P8718="","",0)</f>
        <v>0</v>
      </c>
    </row>
    <row r="8719" spans="1:18" x14ac:dyDescent="0.3">
      <c r="A8719" t="s">
        <v>1138</v>
      </c>
      <c r="B8719" s="1">
        <v>38834</v>
      </c>
      <c r="C8719" t="s">
        <v>1139</v>
      </c>
      <c r="D8719" t="s">
        <v>1173</v>
      </c>
      <c r="E8719" t="s">
        <v>1174</v>
      </c>
      <c r="G8719" t="s">
        <v>19</v>
      </c>
      <c r="H8719" t="s">
        <v>41</v>
      </c>
      <c r="I8719" t="s">
        <v>21</v>
      </c>
      <c r="J8719" t="s">
        <v>73</v>
      </c>
      <c r="K8719">
        <v>155</v>
      </c>
      <c r="L8719">
        <v>66.45</v>
      </c>
      <c r="M8719" t="s">
        <v>1147</v>
      </c>
      <c r="N8719">
        <v>67</v>
      </c>
      <c r="P8719" cm="1">
        <f t="array" ref="P8719">IF(Q8719&gt;0,INDEX(Q8719:Q20853,MATCH(TRUE,INDEX(Q8719:Q20853="",,),0)-1),"")</f>
        <v>3</v>
      </c>
      <c r="Q8719">
        <v>2</v>
      </c>
      <c r="R8719">
        <f>IF(P8719="","",0)</f>
        <v>0</v>
      </c>
    </row>
    <row r="8720" spans="1:18" x14ac:dyDescent="0.3">
      <c r="A8720" t="s">
        <v>1138</v>
      </c>
      <c r="B8720" s="1">
        <v>38834</v>
      </c>
      <c r="C8720" t="s">
        <v>1139</v>
      </c>
      <c r="D8720" t="s">
        <v>1173</v>
      </c>
      <c r="E8720" t="s">
        <v>1174</v>
      </c>
      <c r="G8720" s="6" t="s">
        <v>88</v>
      </c>
      <c r="H8720" t="s">
        <v>41</v>
      </c>
      <c r="I8720" t="s">
        <v>45</v>
      </c>
      <c r="J8720" t="s">
        <v>93</v>
      </c>
      <c r="K8720">
        <v>4.3</v>
      </c>
      <c r="L8720">
        <v>223</v>
      </c>
      <c r="M8720" t="s">
        <v>1147</v>
      </c>
      <c r="N8720">
        <v>223</v>
      </c>
      <c r="P8720" cm="1">
        <f t="array" ref="P8720">IF(Q8720&gt;0,INDEX(Q8720:Q20854,MATCH(TRUE,INDEX(Q8720:Q20854="",,),0)-1),"")</f>
        <v>3</v>
      </c>
      <c r="Q8720">
        <v>2</v>
      </c>
      <c r="R8720">
        <f>IF(P8720="","",0)</f>
        <v>0</v>
      </c>
    </row>
    <row r="8721" spans="1:18" x14ac:dyDescent="0.3">
      <c r="A8721" t="s">
        <v>1138</v>
      </c>
      <c r="B8721" s="1">
        <v>38834</v>
      </c>
      <c r="C8721" t="s">
        <v>1139</v>
      </c>
      <c r="D8721" t="s">
        <v>1173</v>
      </c>
      <c r="E8721" t="s">
        <v>1174</v>
      </c>
      <c r="G8721" t="s">
        <v>19</v>
      </c>
      <c r="H8721" t="s">
        <v>41</v>
      </c>
      <c r="I8721" t="s">
        <v>21</v>
      </c>
      <c r="J8721" t="s">
        <v>73</v>
      </c>
      <c r="K8721">
        <v>155</v>
      </c>
      <c r="L8721">
        <v>66.45</v>
      </c>
      <c r="M8721" t="s">
        <v>1143</v>
      </c>
      <c r="N8721">
        <v>66.459999999999994</v>
      </c>
      <c r="P8721" cm="1">
        <f t="array" ref="P8721">IF(Q8721&gt;0,INDEX(Q8721:Q20855,MATCH(TRUE,INDEX(Q8721:Q20855="",,),0)-1),"")</f>
        <v>3</v>
      </c>
      <c r="Q8721">
        <v>3</v>
      </c>
      <c r="R8721">
        <f>IF(P8721="","",0)</f>
        <v>0</v>
      </c>
    </row>
    <row r="8722" spans="1:18" x14ac:dyDescent="0.3">
      <c r="A8722" t="s">
        <v>1138</v>
      </c>
      <c r="B8722" s="1">
        <v>38834</v>
      </c>
      <c r="C8722" t="s">
        <v>1139</v>
      </c>
      <c r="D8722" t="s">
        <v>1173</v>
      </c>
      <c r="E8722" t="s">
        <v>1174</v>
      </c>
      <c r="G8722" s="6" t="s">
        <v>88</v>
      </c>
      <c r="H8722" t="s">
        <v>41</v>
      </c>
      <c r="I8722" t="s">
        <v>45</v>
      </c>
      <c r="J8722" t="s">
        <v>93</v>
      </c>
      <c r="K8722">
        <v>4.3</v>
      </c>
      <c r="L8722">
        <v>223</v>
      </c>
      <c r="M8722" t="s">
        <v>1143</v>
      </c>
      <c r="N8722">
        <v>223</v>
      </c>
      <c r="P8722" cm="1">
        <f t="array" ref="P8722">IF(Q8722&gt;0,INDEX(Q8722:Q20856,MATCH(TRUE,INDEX(Q8722:Q20856="",,),0)-1),"")</f>
        <v>3</v>
      </c>
      <c r="Q8722">
        <v>3</v>
      </c>
      <c r="R8722">
        <f>IF(P8722="","",0)</f>
        <v>0</v>
      </c>
    </row>
    <row r="8723" spans="1:18" x14ac:dyDescent="0.3">
      <c r="P8723" t="str" cm="1">
        <f t="array" ref="P8723">IF(Q8723&gt;0,INDEX(Q8723:Q20857,MATCH(TRUE,INDEX(Q8723:Q20857="",,),0)-1),"")</f>
        <v/>
      </c>
      <c r="R8723" t="str">
        <f>IF(P8723="","",0)</f>
        <v/>
      </c>
    </row>
    <row r="8724" spans="1:18" x14ac:dyDescent="0.3">
      <c r="A8724" t="s">
        <v>1138</v>
      </c>
      <c r="B8724" s="1">
        <v>38834</v>
      </c>
      <c r="C8724" t="s">
        <v>1139</v>
      </c>
      <c r="D8724" t="s">
        <v>1176</v>
      </c>
      <c r="E8724" t="s">
        <v>1177</v>
      </c>
      <c r="G8724" t="s">
        <v>19</v>
      </c>
      <c r="H8724" t="s">
        <v>41</v>
      </c>
      <c r="I8724" t="s">
        <v>45</v>
      </c>
      <c r="J8724" t="s">
        <v>93</v>
      </c>
      <c r="K8724">
        <v>457.8</v>
      </c>
      <c r="L8724">
        <v>241</v>
      </c>
      <c r="M8724" t="s">
        <v>1145</v>
      </c>
      <c r="N8724">
        <v>245</v>
      </c>
      <c r="O8724" t="s">
        <v>24</v>
      </c>
      <c r="P8724" cm="1">
        <f t="array" ref="P8724">IF(Q8724&gt;0,INDEX(Q8724:Q20858,MATCH(TRUE,INDEX(Q8724:Q20858="",,),0)-1),"")</f>
        <v>1</v>
      </c>
      <c r="Q8724">
        <v>1</v>
      </c>
      <c r="R8724">
        <f>IF(P8724="","",0)</f>
        <v>0</v>
      </c>
    </row>
    <row r="8725" spans="1:18" x14ac:dyDescent="0.3">
      <c r="A8725" t="s">
        <v>1138</v>
      </c>
      <c r="B8725" s="1">
        <v>38834</v>
      </c>
      <c r="C8725" t="s">
        <v>1139</v>
      </c>
      <c r="D8725" t="s">
        <v>1176</v>
      </c>
      <c r="E8725" t="s">
        <v>1177</v>
      </c>
      <c r="G8725" t="s">
        <v>19</v>
      </c>
      <c r="H8725" t="s">
        <v>41</v>
      </c>
      <c r="I8725" t="s">
        <v>21</v>
      </c>
      <c r="J8725" t="s">
        <v>73</v>
      </c>
      <c r="K8725">
        <v>582</v>
      </c>
      <c r="L8725">
        <v>71.7</v>
      </c>
      <c r="M8725" t="s">
        <v>1145</v>
      </c>
      <c r="N8725">
        <v>72.7</v>
      </c>
      <c r="O8725" t="s">
        <v>24</v>
      </c>
      <c r="P8725" cm="1">
        <f t="array" ref="P8725">IF(Q8725&gt;0,INDEX(Q8725:Q20859,MATCH(TRUE,INDEX(Q8725:Q20859="",,),0)-1),"")</f>
        <v>1</v>
      </c>
      <c r="Q8725">
        <v>1</v>
      </c>
      <c r="R8725">
        <f>IF(P8725="","",0)</f>
        <v>0</v>
      </c>
    </row>
    <row r="8726" spans="1:18" x14ac:dyDescent="0.3">
      <c r="A8726" t="s">
        <v>1138</v>
      </c>
      <c r="B8726" s="1">
        <v>38834</v>
      </c>
      <c r="C8726" t="s">
        <v>1139</v>
      </c>
      <c r="D8726" t="s">
        <v>1176</v>
      </c>
      <c r="E8726" t="s">
        <v>1177</v>
      </c>
      <c r="G8726" s="6" t="s">
        <v>88</v>
      </c>
      <c r="H8726" t="s">
        <v>67</v>
      </c>
      <c r="I8726" t="s">
        <v>45</v>
      </c>
      <c r="J8726" t="s">
        <v>93</v>
      </c>
      <c r="K8726">
        <v>42.2</v>
      </c>
      <c r="L8726">
        <v>124</v>
      </c>
      <c r="M8726" t="s">
        <v>1145</v>
      </c>
      <c r="N8726">
        <v>124</v>
      </c>
      <c r="O8726" t="s">
        <v>24</v>
      </c>
      <c r="P8726" cm="1">
        <f t="array" ref="P8726">IF(Q8726&gt;0,INDEX(Q8726:Q20860,MATCH(TRUE,INDEX(Q8726:Q20860="",,),0)-1),"")</f>
        <v>1</v>
      </c>
      <c r="Q8726">
        <v>1</v>
      </c>
      <c r="R8726">
        <f>IF(P8726="","",0)</f>
        <v>0</v>
      </c>
    </row>
    <row r="8727" spans="1:18" x14ac:dyDescent="0.3">
      <c r="A8727" t="s">
        <v>1138</v>
      </c>
      <c r="B8727" s="1">
        <v>38834</v>
      </c>
      <c r="C8727" t="s">
        <v>1139</v>
      </c>
      <c r="D8727" t="s">
        <v>1176</v>
      </c>
      <c r="E8727" t="s">
        <v>1177</v>
      </c>
      <c r="G8727" s="6" t="s">
        <v>88</v>
      </c>
      <c r="H8727" t="s">
        <v>67</v>
      </c>
      <c r="I8727" t="s">
        <v>21</v>
      </c>
      <c r="J8727" t="s">
        <v>73</v>
      </c>
      <c r="K8727">
        <v>339</v>
      </c>
      <c r="L8727">
        <v>29.9</v>
      </c>
      <c r="M8727" t="s">
        <v>1145</v>
      </c>
      <c r="N8727">
        <v>29.9</v>
      </c>
      <c r="O8727" t="s">
        <v>24</v>
      </c>
      <c r="P8727" cm="1">
        <f t="array" ref="P8727">IF(Q8727&gt;0,INDEX(Q8727:Q20861,MATCH(TRUE,INDEX(Q8727:Q20861="",,),0)-1),"")</f>
        <v>1</v>
      </c>
      <c r="Q8727">
        <v>1</v>
      </c>
      <c r="R8727">
        <f>IF(P8727="","",0)</f>
        <v>0</v>
      </c>
    </row>
    <row r="8728" spans="1:18" x14ac:dyDescent="0.3">
      <c r="A8728" t="s">
        <v>1138</v>
      </c>
      <c r="B8728" s="1">
        <v>38834</v>
      </c>
      <c r="C8728" t="s">
        <v>1139</v>
      </c>
      <c r="D8728" t="s">
        <v>1176</v>
      </c>
      <c r="E8728" t="s">
        <v>1177</v>
      </c>
      <c r="G8728" s="6" t="s">
        <v>88</v>
      </c>
      <c r="H8728" t="s">
        <v>95</v>
      </c>
      <c r="I8728" t="s">
        <v>21</v>
      </c>
      <c r="J8728" t="s">
        <v>73</v>
      </c>
      <c r="K8728">
        <v>79</v>
      </c>
      <c r="L8728">
        <v>53.05</v>
      </c>
      <c r="M8728" t="s">
        <v>1145</v>
      </c>
      <c r="N8728">
        <v>53.05</v>
      </c>
      <c r="O8728" t="s">
        <v>24</v>
      </c>
      <c r="P8728" cm="1">
        <f t="array" ref="P8728">IF(Q8728&gt;0,INDEX(Q8728:Q20862,MATCH(TRUE,INDEX(Q8728:Q20862="",,),0)-1),"")</f>
        <v>1</v>
      </c>
      <c r="Q8728">
        <v>1</v>
      </c>
      <c r="R8728">
        <f>IF(P8728="","",0)</f>
        <v>0</v>
      </c>
    </row>
    <row r="8729" spans="1:18" x14ac:dyDescent="0.3">
      <c r="A8729" t="s">
        <v>1138</v>
      </c>
      <c r="B8729" s="1">
        <v>38834</v>
      </c>
      <c r="C8729" t="s">
        <v>1139</v>
      </c>
      <c r="D8729" t="s">
        <v>1176</v>
      </c>
      <c r="E8729" t="s">
        <v>1177</v>
      </c>
      <c r="G8729" s="6" t="s">
        <v>88</v>
      </c>
      <c r="H8729" t="s">
        <v>101</v>
      </c>
      <c r="I8729" t="s">
        <v>21</v>
      </c>
      <c r="J8729" t="s">
        <v>73</v>
      </c>
      <c r="K8729">
        <v>37</v>
      </c>
      <c r="L8729">
        <v>30.55</v>
      </c>
      <c r="M8729" t="s">
        <v>1145</v>
      </c>
      <c r="N8729">
        <v>30.55</v>
      </c>
      <c r="O8729" t="s">
        <v>24</v>
      </c>
      <c r="P8729" cm="1">
        <f t="array" ref="P8729">IF(Q8729&gt;0,INDEX(Q8729:Q20863,MATCH(TRUE,INDEX(Q8729:Q20863="",,),0)-1),"")</f>
        <v>1</v>
      </c>
      <c r="Q8729">
        <v>1</v>
      </c>
      <c r="R8729">
        <f>IF(P8729="","",0)</f>
        <v>0</v>
      </c>
    </row>
    <row r="8730" spans="1:18" x14ac:dyDescent="0.3">
      <c r="A8730" t="s">
        <v>1138</v>
      </c>
      <c r="B8730" s="1">
        <v>38834</v>
      </c>
      <c r="C8730" t="s">
        <v>1139</v>
      </c>
      <c r="D8730" t="s">
        <v>1176</v>
      </c>
      <c r="E8730" t="s">
        <v>1177</v>
      </c>
      <c r="G8730" s="6" t="s">
        <v>88</v>
      </c>
      <c r="H8730" t="s">
        <v>72</v>
      </c>
      <c r="I8730" t="s">
        <v>21</v>
      </c>
      <c r="J8730" t="s">
        <v>73</v>
      </c>
      <c r="K8730">
        <v>28</v>
      </c>
      <c r="L8730">
        <v>29.7</v>
      </c>
      <c r="M8730" t="s">
        <v>1145</v>
      </c>
      <c r="N8730">
        <v>29.7</v>
      </c>
      <c r="O8730" t="s">
        <v>24</v>
      </c>
      <c r="P8730" cm="1">
        <f t="array" ref="P8730">IF(Q8730&gt;0,INDEX(Q8730:Q20864,MATCH(TRUE,INDEX(Q8730:Q20864="",,),0)-1),"")</f>
        <v>1</v>
      </c>
      <c r="Q8730">
        <v>1</v>
      </c>
      <c r="R8730">
        <f>IF(P8730="","",0)</f>
        <v>0</v>
      </c>
    </row>
    <row r="8731" spans="1:18" x14ac:dyDescent="0.3">
      <c r="P8731" t="str" cm="1">
        <f t="array" ref="P8731">IF(Q8731&gt;0,INDEX(Q8731:Q20865,MATCH(TRUE,INDEX(Q8731:Q20865="",,),0)-1),"")</f>
        <v/>
      </c>
      <c r="R8731" t="str">
        <f>IF(P8731="","",0)</f>
        <v/>
      </c>
    </row>
    <row r="8732" spans="1:18" x14ac:dyDescent="0.3">
      <c r="A8732" t="s">
        <v>1138</v>
      </c>
      <c r="B8732" s="1">
        <v>38834</v>
      </c>
      <c r="C8732" t="s">
        <v>1139</v>
      </c>
      <c r="D8732" t="s">
        <v>1178</v>
      </c>
      <c r="E8732" t="s">
        <v>1179</v>
      </c>
      <c r="G8732" t="s">
        <v>19</v>
      </c>
      <c r="H8732" t="s">
        <v>102</v>
      </c>
      <c r="I8732" t="s">
        <v>45</v>
      </c>
      <c r="J8732" t="s">
        <v>93</v>
      </c>
      <c r="K8732">
        <v>20.8</v>
      </c>
      <c r="L8732">
        <v>1106</v>
      </c>
      <c r="M8732" t="s">
        <v>1142</v>
      </c>
      <c r="N8732">
        <v>2800</v>
      </c>
      <c r="O8732" t="s">
        <v>24</v>
      </c>
      <c r="P8732" cm="1">
        <f t="array" ref="P8732">IF(Q8732&gt;0,INDEX(Q8732:Q20866,MATCH(TRUE,INDEX(Q8732:Q20866="",,),0)-1),"")</f>
        <v>8</v>
      </c>
      <c r="Q8732">
        <f>INT((ROW()-8732)/8)+1</f>
        <v>1</v>
      </c>
      <c r="R8732">
        <f>IF(P8732="","",0)</f>
        <v>0</v>
      </c>
    </row>
    <row r="8733" spans="1:18" x14ac:dyDescent="0.3">
      <c r="A8733" t="s">
        <v>1138</v>
      </c>
      <c r="B8733" s="1">
        <v>38834</v>
      </c>
      <c r="C8733" t="s">
        <v>1139</v>
      </c>
      <c r="D8733" t="s">
        <v>1178</v>
      </c>
      <c r="E8733" t="s">
        <v>1179</v>
      </c>
      <c r="G8733" t="s">
        <v>19</v>
      </c>
      <c r="H8733" t="s">
        <v>72</v>
      </c>
      <c r="I8733" t="s">
        <v>21</v>
      </c>
      <c r="J8733" t="s">
        <v>73</v>
      </c>
      <c r="K8733">
        <v>1165</v>
      </c>
      <c r="L8733">
        <v>25</v>
      </c>
      <c r="M8733" t="s">
        <v>1142</v>
      </c>
      <c r="N8733">
        <v>30</v>
      </c>
      <c r="O8733" t="s">
        <v>24</v>
      </c>
      <c r="P8733" cm="1">
        <f t="array" ref="P8733">IF(Q8733&gt;0,INDEX(Q8733:Q20867,MATCH(TRUE,INDEX(Q8733:Q20867="",,),0)-1),"")</f>
        <v>8</v>
      </c>
      <c r="Q8733">
        <f t="shared" ref="Q8733:Q8795" si="196">INT((ROW()-8732)/8)+1</f>
        <v>1</v>
      </c>
      <c r="R8733">
        <f>IF(P8733="","",0)</f>
        <v>0</v>
      </c>
    </row>
    <row r="8734" spans="1:18" x14ac:dyDescent="0.3">
      <c r="A8734" t="s">
        <v>1138</v>
      </c>
      <c r="B8734" s="1">
        <v>38834</v>
      </c>
      <c r="C8734" t="s">
        <v>1139</v>
      </c>
      <c r="D8734" t="s">
        <v>1178</v>
      </c>
      <c r="E8734" t="s">
        <v>1179</v>
      </c>
      <c r="G8734" s="6" t="s">
        <v>88</v>
      </c>
      <c r="H8734" t="s">
        <v>85</v>
      </c>
      <c r="I8734" t="s">
        <v>45</v>
      </c>
      <c r="J8734" t="s">
        <v>93</v>
      </c>
      <c r="K8734">
        <v>15.4</v>
      </c>
      <c r="L8734">
        <v>176</v>
      </c>
      <c r="M8734" t="s">
        <v>1142</v>
      </c>
      <c r="N8734">
        <v>176</v>
      </c>
      <c r="O8734" t="s">
        <v>24</v>
      </c>
      <c r="P8734" cm="1">
        <f t="array" ref="P8734">IF(Q8734&gt;0,INDEX(Q8734:Q20868,MATCH(TRUE,INDEX(Q8734:Q20868="",,),0)-1),"")</f>
        <v>8</v>
      </c>
      <c r="Q8734">
        <f t="shared" si="196"/>
        <v>1</v>
      </c>
      <c r="R8734">
        <f>IF(P8734="","",0)</f>
        <v>0</v>
      </c>
    </row>
    <row r="8735" spans="1:18" x14ac:dyDescent="0.3">
      <c r="A8735" t="s">
        <v>1138</v>
      </c>
      <c r="B8735" s="1">
        <v>38834</v>
      </c>
      <c r="C8735" t="s">
        <v>1139</v>
      </c>
      <c r="D8735" t="s">
        <v>1178</v>
      </c>
      <c r="E8735" t="s">
        <v>1179</v>
      </c>
      <c r="G8735" s="6" t="s">
        <v>88</v>
      </c>
      <c r="H8735" t="s">
        <v>264</v>
      </c>
      <c r="I8735" t="s">
        <v>45</v>
      </c>
      <c r="J8735" t="s">
        <v>93</v>
      </c>
      <c r="K8735">
        <v>0.3</v>
      </c>
      <c r="L8735">
        <v>333</v>
      </c>
      <c r="M8735" t="s">
        <v>1142</v>
      </c>
      <c r="N8735">
        <v>333</v>
      </c>
      <c r="O8735" t="s">
        <v>24</v>
      </c>
      <c r="P8735" cm="1">
        <f t="array" ref="P8735">IF(Q8735&gt;0,INDEX(Q8735:Q20869,MATCH(TRUE,INDEX(Q8735:Q20869="",,),0)-1),"")</f>
        <v>8</v>
      </c>
      <c r="Q8735">
        <f t="shared" si="196"/>
        <v>1</v>
      </c>
      <c r="R8735">
        <f>IF(P8735="","",0)</f>
        <v>0</v>
      </c>
    </row>
    <row r="8736" spans="1:18" x14ac:dyDescent="0.3">
      <c r="A8736" t="s">
        <v>1138</v>
      </c>
      <c r="B8736" s="1">
        <v>38834</v>
      </c>
      <c r="C8736" t="s">
        <v>1139</v>
      </c>
      <c r="D8736" t="s">
        <v>1178</v>
      </c>
      <c r="E8736" t="s">
        <v>1179</v>
      </c>
      <c r="G8736" s="6" t="s">
        <v>88</v>
      </c>
      <c r="H8736" t="s">
        <v>232</v>
      </c>
      <c r="I8736" t="s">
        <v>45</v>
      </c>
      <c r="J8736" t="s">
        <v>93</v>
      </c>
      <c r="K8736">
        <v>7.4</v>
      </c>
      <c r="L8736">
        <v>84</v>
      </c>
      <c r="M8736" t="s">
        <v>1142</v>
      </c>
      <c r="N8736">
        <v>84</v>
      </c>
      <c r="O8736" t="s">
        <v>24</v>
      </c>
      <c r="P8736" cm="1">
        <f t="array" ref="P8736">IF(Q8736&gt;0,INDEX(Q8736:Q20870,MATCH(TRUE,INDEX(Q8736:Q20870="",,),0)-1),"")</f>
        <v>8</v>
      </c>
      <c r="Q8736">
        <f t="shared" si="196"/>
        <v>1</v>
      </c>
      <c r="R8736">
        <f>IF(P8736="","",0)</f>
        <v>0</v>
      </c>
    </row>
    <row r="8737" spans="1:18" x14ac:dyDescent="0.3">
      <c r="A8737" t="s">
        <v>1138</v>
      </c>
      <c r="B8737" s="1">
        <v>38834</v>
      </c>
      <c r="C8737" t="s">
        <v>1139</v>
      </c>
      <c r="D8737" t="s">
        <v>1178</v>
      </c>
      <c r="E8737" t="s">
        <v>1179</v>
      </c>
      <c r="G8737" s="6" t="s">
        <v>88</v>
      </c>
      <c r="H8737" t="s">
        <v>96</v>
      </c>
      <c r="I8737" t="s">
        <v>21</v>
      </c>
      <c r="J8737" t="s">
        <v>73</v>
      </c>
      <c r="K8737">
        <v>15</v>
      </c>
      <c r="L8737">
        <v>25</v>
      </c>
      <c r="M8737" t="s">
        <v>1142</v>
      </c>
      <c r="N8737">
        <v>25</v>
      </c>
      <c r="O8737" t="s">
        <v>24</v>
      </c>
      <c r="P8737" cm="1">
        <f t="array" ref="P8737">IF(Q8737&gt;0,INDEX(Q8737:Q20871,MATCH(TRUE,INDEX(Q8737:Q20871="",,),0)-1),"")</f>
        <v>8</v>
      </c>
      <c r="Q8737">
        <f t="shared" si="196"/>
        <v>1</v>
      </c>
      <c r="R8737">
        <f>IF(P8737="","",0)</f>
        <v>0</v>
      </c>
    </row>
    <row r="8738" spans="1:18" x14ac:dyDescent="0.3">
      <c r="A8738" t="s">
        <v>1138</v>
      </c>
      <c r="B8738" s="1">
        <v>38834</v>
      </c>
      <c r="C8738" t="s">
        <v>1139</v>
      </c>
      <c r="D8738" t="s">
        <v>1178</v>
      </c>
      <c r="E8738" t="s">
        <v>1179</v>
      </c>
      <c r="G8738" s="6" t="s">
        <v>88</v>
      </c>
      <c r="H8738" t="s">
        <v>116</v>
      </c>
      <c r="I8738" t="s">
        <v>21</v>
      </c>
      <c r="J8738" t="s">
        <v>73</v>
      </c>
      <c r="K8738">
        <v>14</v>
      </c>
      <c r="L8738">
        <v>29</v>
      </c>
      <c r="M8738" t="s">
        <v>1142</v>
      </c>
      <c r="N8738">
        <v>29</v>
      </c>
      <c r="O8738" t="s">
        <v>24</v>
      </c>
      <c r="P8738" cm="1">
        <f t="array" ref="P8738">IF(Q8738&gt;0,INDEX(Q8738:Q20872,MATCH(TRUE,INDEX(Q8738:Q20872="",,),0)-1),"")</f>
        <v>8</v>
      </c>
      <c r="Q8738">
        <f t="shared" si="196"/>
        <v>1</v>
      </c>
      <c r="R8738">
        <f>IF(P8738="","",0)</f>
        <v>0</v>
      </c>
    </row>
    <row r="8739" spans="1:18" x14ac:dyDescent="0.3">
      <c r="A8739" t="s">
        <v>1138</v>
      </c>
      <c r="B8739" s="1">
        <v>38834</v>
      </c>
      <c r="C8739" t="s">
        <v>1139</v>
      </c>
      <c r="D8739" t="s">
        <v>1178</v>
      </c>
      <c r="E8739" t="s">
        <v>1179</v>
      </c>
      <c r="G8739" s="6" t="s">
        <v>88</v>
      </c>
      <c r="H8739" t="s">
        <v>87</v>
      </c>
      <c r="I8739" t="s">
        <v>21</v>
      </c>
      <c r="J8739" t="s">
        <v>73</v>
      </c>
      <c r="K8739">
        <v>80</v>
      </c>
      <c r="L8739">
        <v>30.45</v>
      </c>
      <c r="M8739" t="s">
        <v>1142</v>
      </c>
      <c r="N8739">
        <v>30.45</v>
      </c>
      <c r="O8739" t="s">
        <v>24</v>
      </c>
      <c r="P8739" cm="1">
        <f t="array" ref="P8739">IF(Q8739&gt;0,INDEX(Q8739:Q20873,MATCH(TRUE,INDEX(Q8739:Q20873="",,),0)-1),"")</f>
        <v>8</v>
      </c>
      <c r="Q8739">
        <f t="shared" si="196"/>
        <v>1</v>
      </c>
      <c r="R8739">
        <f>IF(P8739="","",0)</f>
        <v>0</v>
      </c>
    </row>
    <row r="8740" spans="1:18" x14ac:dyDescent="0.3">
      <c r="A8740" t="s">
        <v>1138</v>
      </c>
      <c r="B8740" s="1">
        <v>38834</v>
      </c>
      <c r="C8740" t="s">
        <v>1139</v>
      </c>
      <c r="D8740" t="s">
        <v>1178</v>
      </c>
      <c r="E8740" t="s">
        <v>1179</v>
      </c>
      <c r="G8740" t="s">
        <v>19</v>
      </c>
      <c r="H8740" t="s">
        <v>102</v>
      </c>
      <c r="I8740" t="s">
        <v>45</v>
      </c>
      <c r="J8740" t="s">
        <v>93</v>
      </c>
      <c r="K8740">
        <v>20.8</v>
      </c>
      <c r="L8740">
        <v>1106</v>
      </c>
      <c r="M8740" t="s">
        <v>1148</v>
      </c>
      <c r="N8740">
        <v>1400</v>
      </c>
      <c r="P8740" cm="1">
        <f t="array" ref="P8740">IF(Q8740&gt;0,INDEX(Q8740:Q20874,MATCH(TRUE,INDEX(Q8740:Q20874="",,),0)-1),"")</f>
        <v>8</v>
      </c>
      <c r="Q8740">
        <f t="shared" si="196"/>
        <v>2</v>
      </c>
      <c r="R8740">
        <f>IF(P8740="","",0)</f>
        <v>0</v>
      </c>
    </row>
    <row r="8741" spans="1:18" x14ac:dyDescent="0.3">
      <c r="A8741" t="s">
        <v>1138</v>
      </c>
      <c r="B8741" s="1">
        <v>38834</v>
      </c>
      <c r="C8741" t="s">
        <v>1139</v>
      </c>
      <c r="D8741" t="s">
        <v>1178</v>
      </c>
      <c r="E8741" t="s">
        <v>1179</v>
      </c>
      <c r="G8741" t="s">
        <v>19</v>
      </c>
      <c r="H8741" t="s">
        <v>72</v>
      </c>
      <c r="I8741" t="s">
        <v>21</v>
      </c>
      <c r="J8741" t="s">
        <v>73</v>
      </c>
      <c r="K8741">
        <v>1165</v>
      </c>
      <c r="L8741">
        <v>25</v>
      </c>
      <c r="M8741" t="s">
        <v>1148</v>
      </c>
      <c r="N8741">
        <v>37</v>
      </c>
      <c r="P8741" cm="1">
        <f t="array" ref="P8741">IF(Q8741&gt;0,INDEX(Q8741:Q20875,MATCH(TRUE,INDEX(Q8741:Q20875="",,),0)-1),"")</f>
        <v>8</v>
      </c>
      <c r="Q8741">
        <f t="shared" si="196"/>
        <v>2</v>
      </c>
      <c r="R8741">
        <f>IF(P8741="","",0)</f>
        <v>0</v>
      </c>
    </row>
    <row r="8742" spans="1:18" x14ac:dyDescent="0.3">
      <c r="A8742" t="s">
        <v>1138</v>
      </c>
      <c r="B8742" s="1">
        <v>38834</v>
      </c>
      <c r="C8742" t="s">
        <v>1139</v>
      </c>
      <c r="D8742" t="s">
        <v>1178</v>
      </c>
      <c r="E8742" t="s">
        <v>1179</v>
      </c>
      <c r="G8742" s="6" t="s">
        <v>88</v>
      </c>
      <c r="H8742" t="s">
        <v>85</v>
      </c>
      <c r="I8742" t="s">
        <v>45</v>
      </c>
      <c r="J8742" t="s">
        <v>93</v>
      </c>
      <c r="K8742">
        <v>15.4</v>
      </c>
      <c r="L8742">
        <v>176</v>
      </c>
      <c r="M8742" t="s">
        <v>1148</v>
      </c>
      <c r="N8742">
        <v>176</v>
      </c>
      <c r="P8742" cm="1">
        <f t="array" ref="P8742">IF(Q8742&gt;0,INDEX(Q8742:Q20876,MATCH(TRUE,INDEX(Q8742:Q20876="",,),0)-1),"")</f>
        <v>8</v>
      </c>
      <c r="Q8742">
        <f t="shared" si="196"/>
        <v>2</v>
      </c>
      <c r="R8742">
        <f>IF(P8742="","",0)</f>
        <v>0</v>
      </c>
    </row>
    <row r="8743" spans="1:18" x14ac:dyDescent="0.3">
      <c r="A8743" t="s">
        <v>1138</v>
      </c>
      <c r="B8743" s="1">
        <v>38834</v>
      </c>
      <c r="C8743" t="s">
        <v>1139</v>
      </c>
      <c r="D8743" t="s">
        <v>1178</v>
      </c>
      <c r="E8743" t="s">
        <v>1179</v>
      </c>
      <c r="G8743" s="6" t="s">
        <v>88</v>
      </c>
      <c r="H8743" t="s">
        <v>264</v>
      </c>
      <c r="I8743" t="s">
        <v>45</v>
      </c>
      <c r="J8743" t="s">
        <v>93</v>
      </c>
      <c r="K8743">
        <v>0.3</v>
      </c>
      <c r="L8743">
        <v>333</v>
      </c>
      <c r="M8743" t="s">
        <v>1148</v>
      </c>
      <c r="N8743">
        <v>333</v>
      </c>
      <c r="P8743" cm="1">
        <f t="array" ref="P8743">IF(Q8743&gt;0,INDEX(Q8743:Q20877,MATCH(TRUE,INDEX(Q8743:Q20877="",,),0)-1),"")</f>
        <v>8</v>
      </c>
      <c r="Q8743">
        <f t="shared" si="196"/>
        <v>2</v>
      </c>
      <c r="R8743">
        <f>IF(P8743="","",0)</f>
        <v>0</v>
      </c>
    </row>
    <row r="8744" spans="1:18" x14ac:dyDescent="0.3">
      <c r="A8744" t="s">
        <v>1138</v>
      </c>
      <c r="B8744" s="1">
        <v>38834</v>
      </c>
      <c r="C8744" t="s">
        <v>1139</v>
      </c>
      <c r="D8744" t="s">
        <v>1178</v>
      </c>
      <c r="E8744" t="s">
        <v>1179</v>
      </c>
      <c r="G8744" s="6" t="s">
        <v>88</v>
      </c>
      <c r="H8744" t="s">
        <v>232</v>
      </c>
      <c r="I8744" t="s">
        <v>45</v>
      </c>
      <c r="J8744" t="s">
        <v>93</v>
      </c>
      <c r="K8744">
        <v>7.4</v>
      </c>
      <c r="L8744">
        <v>84</v>
      </c>
      <c r="M8744" t="s">
        <v>1148</v>
      </c>
      <c r="N8744">
        <v>84</v>
      </c>
      <c r="P8744" cm="1">
        <f t="array" ref="P8744">IF(Q8744&gt;0,INDEX(Q8744:Q20878,MATCH(TRUE,INDEX(Q8744:Q20878="",,),0)-1),"")</f>
        <v>8</v>
      </c>
      <c r="Q8744">
        <f t="shared" si="196"/>
        <v>2</v>
      </c>
      <c r="R8744">
        <f>IF(P8744="","",0)</f>
        <v>0</v>
      </c>
    </row>
    <row r="8745" spans="1:18" x14ac:dyDescent="0.3">
      <c r="A8745" t="s">
        <v>1138</v>
      </c>
      <c r="B8745" s="1">
        <v>38834</v>
      </c>
      <c r="C8745" t="s">
        <v>1139</v>
      </c>
      <c r="D8745" t="s">
        <v>1178</v>
      </c>
      <c r="E8745" t="s">
        <v>1179</v>
      </c>
      <c r="G8745" s="6" t="s">
        <v>88</v>
      </c>
      <c r="H8745" t="s">
        <v>96</v>
      </c>
      <c r="I8745" t="s">
        <v>21</v>
      </c>
      <c r="J8745" t="s">
        <v>73</v>
      </c>
      <c r="K8745">
        <v>15</v>
      </c>
      <c r="L8745">
        <v>25</v>
      </c>
      <c r="M8745" t="s">
        <v>1148</v>
      </c>
      <c r="N8745">
        <v>25</v>
      </c>
      <c r="P8745" cm="1">
        <f t="array" ref="P8745">IF(Q8745&gt;0,INDEX(Q8745:Q20879,MATCH(TRUE,INDEX(Q8745:Q20879="",,),0)-1),"")</f>
        <v>8</v>
      </c>
      <c r="Q8745">
        <f t="shared" si="196"/>
        <v>2</v>
      </c>
      <c r="R8745">
        <f>IF(P8745="","",0)</f>
        <v>0</v>
      </c>
    </row>
    <row r="8746" spans="1:18" x14ac:dyDescent="0.3">
      <c r="A8746" t="s">
        <v>1138</v>
      </c>
      <c r="B8746" s="1">
        <v>38834</v>
      </c>
      <c r="C8746" t="s">
        <v>1139</v>
      </c>
      <c r="D8746" t="s">
        <v>1178</v>
      </c>
      <c r="E8746" t="s">
        <v>1179</v>
      </c>
      <c r="G8746" s="6" t="s">
        <v>88</v>
      </c>
      <c r="H8746" t="s">
        <v>116</v>
      </c>
      <c r="I8746" t="s">
        <v>21</v>
      </c>
      <c r="J8746" t="s">
        <v>73</v>
      </c>
      <c r="K8746">
        <v>14</v>
      </c>
      <c r="L8746">
        <v>29</v>
      </c>
      <c r="M8746" t="s">
        <v>1148</v>
      </c>
      <c r="N8746">
        <v>29</v>
      </c>
      <c r="P8746" cm="1">
        <f t="array" ref="P8746">IF(Q8746&gt;0,INDEX(Q8746:Q20880,MATCH(TRUE,INDEX(Q8746:Q20880="",,),0)-1),"")</f>
        <v>8</v>
      </c>
      <c r="Q8746">
        <f t="shared" si="196"/>
        <v>2</v>
      </c>
      <c r="R8746">
        <f>IF(P8746="","",0)</f>
        <v>0</v>
      </c>
    </row>
    <row r="8747" spans="1:18" x14ac:dyDescent="0.3">
      <c r="A8747" t="s">
        <v>1138</v>
      </c>
      <c r="B8747" s="1">
        <v>38834</v>
      </c>
      <c r="C8747" t="s">
        <v>1139</v>
      </c>
      <c r="D8747" t="s">
        <v>1178</v>
      </c>
      <c r="E8747" t="s">
        <v>1179</v>
      </c>
      <c r="G8747" s="6" t="s">
        <v>88</v>
      </c>
      <c r="H8747" t="s">
        <v>87</v>
      </c>
      <c r="I8747" t="s">
        <v>21</v>
      </c>
      <c r="J8747" t="s">
        <v>73</v>
      </c>
      <c r="K8747">
        <v>80</v>
      </c>
      <c r="L8747">
        <v>30.45</v>
      </c>
      <c r="M8747" t="s">
        <v>1148</v>
      </c>
      <c r="N8747">
        <v>30.45</v>
      </c>
      <c r="P8747" cm="1">
        <f t="array" ref="P8747">IF(Q8747&gt;0,INDEX(Q8747:Q20881,MATCH(TRUE,INDEX(Q8747:Q20881="",,),0)-1),"")</f>
        <v>8</v>
      </c>
      <c r="Q8747">
        <f t="shared" si="196"/>
        <v>2</v>
      </c>
      <c r="R8747">
        <f>IF(P8747="","",0)</f>
        <v>0</v>
      </c>
    </row>
    <row r="8748" spans="1:18" x14ac:dyDescent="0.3">
      <c r="A8748" t="s">
        <v>1138</v>
      </c>
      <c r="B8748" s="1">
        <v>38834</v>
      </c>
      <c r="C8748" t="s">
        <v>1139</v>
      </c>
      <c r="D8748" t="s">
        <v>1178</v>
      </c>
      <c r="E8748" t="s">
        <v>1179</v>
      </c>
      <c r="G8748" t="s">
        <v>19</v>
      </c>
      <c r="H8748" t="s">
        <v>102</v>
      </c>
      <c r="I8748" t="s">
        <v>45</v>
      </c>
      <c r="J8748" t="s">
        <v>93</v>
      </c>
      <c r="K8748">
        <v>20.8</v>
      </c>
      <c r="L8748">
        <v>1106</v>
      </c>
      <c r="M8748" t="s">
        <v>1145</v>
      </c>
      <c r="N8748">
        <v>1110</v>
      </c>
      <c r="P8748" cm="1">
        <f t="array" ref="P8748">IF(Q8748&gt;0,INDEX(Q8748:Q20882,MATCH(TRUE,INDEX(Q8748:Q20882="",,),0)-1),"")</f>
        <v>8</v>
      </c>
      <c r="Q8748">
        <f t="shared" si="196"/>
        <v>3</v>
      </c>
      <c r="R8748">
        <f>IF(P8748="","",0)</f>
        <v>0</v>
      </c>
    </row>
    <row r="8749" spans="1:18" x14ac:dyDescent="0.3">
      <c r="A8749" t="s">
        <v>1138</v>
      </c>
      <c r="B8749" s="1">
        <v>38834</v>
      </c>
      <c r="C8749" t="s">
        <v>1139</v>
      </c>
      <c r="D8749" t="s">
        <v>1178</v>
      </c>
      <c r="E8749" t="s">
        <v>1179</v>
      </c>
      <c r="G8749" t="s">
        <v>19</v>
      </c>
      <c r="H8749" t="s">
        <v>72</v>
      </c>
      <c r="I8749" t="s">
        <v>21</v>
      </c>
      <c r="J8749" t="s">
        <v>73</v>
      </c>
      <c r="K8749">
        <v>1165</v>
      </c>
      <c r="L8749">
        <v>25</v>
      </c>
      <c r="M8749" t="s">
        <v>1145</v>
      </c>
      <c r="N8749">
        <v>36.229999999999997</v>
      </c>
      <c r="P8749" cm="1">
        <f t="array" ref="P8749">IF(Q8749&gt;0,INDEX(Q8749:Q20883,MATCH(TRUE,INDEX(Q8749:Q20883="",,),0)-1),"")</f>
        <v>8</v>
      </c>
      <c r="Q8749">
        <f t="shared" si="196"/>
        <v>3</v>
      </c>
      <c r="R8749">
        <f>IF(P8749="","",0)</f>
        <v>0</v>
      </c>
    </row>
    <row r="8750" spans="1:18" x14ac:dyDescent="0.3">
      <c r="A8750" t="s">
        <v>1138</v>
      </c>
      <c r="B8750" s="1">
        <v>38834</v>
      </c>
      <c r="C8750" t="s">
        <v>1139</v>
      </c>
      <c r="D8750" t="s">
        <v>1178</v>
      </c>
      <c r="E8750" t="s">
        <v>1179</v>
      </c>
      <c r="G8750" s="6" t="s">
        <v>88</v>
      </c>
      <c r="H8750" t="s">
        <v>85</v>
      </c>
      <c r="I8750" t="s">
        <v>45</v>
      </c>
      <c r="J8750" t="s">
        <v>93</v>
      </c>
      <c r="K8750">
        <v>15.4</v>
      </c>
      <c r="L8750">
        <v>176</v>
      </c>
      <c r="M8750" t="s">
        <v>1145</v>
      </c>
      <c r="N8750">
        <v>176</v>
      </c>
      <c r="P8750" cm="1">
        <f t="array" ref="P8750">IF(Q8750&gt;0,INDEX(Q8750:Q20884,MATCH(TRUE,INDEX(Q8750:Q20884="",,),0)-1),"")</f>
        <v>8</v>
      </c>
      <c r="Q8750">
        <f t="shared" si="196"/>
        <v>3</v>
      </c>
      <c r="R8750">
        <f>IF(P8750="","",0)</f>
        <v>0</v>
      </c>
    </row>
    <row r="8751" spans="1:18" x14ac:dyDescent="0.3">
      <c r="A8751" t="s">
        <v>1138</v>
      </c>
      <c r="B8751" s="1">
        <v>38834</v>
      </c>
      <c r="C8751" t="s">
        <v>1139</v>
      </c>
      <c r="D8751" t="s">
        <v>1178</v>
      </c>
      <c r="E8751" t="s">
        <v>1179</v>
      </c>
      <c r="G8751" s="6" t="s">
        <v>88</v>
      </c>
      <c r="H8751" t="s">
        <v>264</v>
      </c>
      <c r="I8751" t="s">
        <v>45</v>
      </c>
      <c r="J8751" t="s">
        <v>93</v>
      </c>
      <c r="K8751">
        <v>0.3</v>
      </c>
      <c r="L8751">
        <v>333</v>
      </c>
      <c r="M8751" t="s">
        <v>1145</v>
      </c>
      <c r="N8751">
        <v>333</v>
      </c>
      <c r="P8751" cm="1">
        <f t="array" ref="P8751">IF(Q8751&gt;0,INDEX(Q8751:Q20885,MATCH(TRUE,INDEX(Q8751:Q20885="",,),0)-1),"")</f>
        <v>8</v>
      </c>
      <c r="Q8751">
        <f t="shared" si="196"/>
        <v>3</v>
      </c>
      <c r="R8751">
        <f>IF(P8751="","",0)</f>
        <v>0</v>
      </c>
    </row>
    <row r="8752" spans="1:18" x14ac:dyDescent="0.3">
      <c r="A8752" t="s">
        <v>1138</v>
      </c>
      <c r="B8752" s="1">
        <v>38834</v>
      </c>
      <c r="C8752" t="s">
        <v>1139</v>
      </c>
      <c r="D8752" t="s">
        <v>1178</v>
      </c>
      <c r="E8752" t="s">
        <v>1179</v>
      </c>
      <c r="G8752" s="6" t="s">
        <v>88</v>
      </c>
      <c r="H8752" t="s">
        <v>232</v>
      </c>
      <c r="I8752" t="s">
        <v>45</v>
      </c>
      <c r="J8752" t="s">
        <v>93</v>
      </c>
      <c r="K8752">
        <v>7.4</v>
      </c>
      <c r="L8752">
        <v>84</v>
      </c>
      <c r="M8752" t="s">
        <v>1145</v>
      </c>
      <c r="N8752">
        <v>84</v>
      </c>
      <c r="P8752" cm="1">
        <f t="array" ref="P8752">IF(Q8752&gt;0,INDEX(Q8752:Q20886,MATCH(TRUE,INDEX(Q8752:Q20886="",,),0)-1),"")</f>
        <v>8</v>
      </c>
      <c r="Q8752">
        <f t="shared" si="196"/>
        <v>3</v>
      </c>
      <c r="R8752">
        <f>IF(P8752="","",0)</f>
        <v>0</v>
      </c>
    </row>
    <row r="8753" spans="1:18" x14ac:dyDescent="0.3">
      <c r="A8753" t="s">
        <v>1138</v>
      </c>
      <c r="B8753" s="1">
        <v>38834</v>
      </c>
      <c r="C8753" t="s">
        <v>1139</v>
      </c>
      <c r="D8753" t="s">
        <v>1178</v>
      </c>
      <c r="E8753" t="s">
        <v>1179</v>
      </c>
      <c r="G8753" s="6" t="s">
        <v>88</v>
      </c>
      <c r="H8753" t="s">
        <v>96</v>
      </c>
      <c r="I8753" t="s">
        <v>21</v>
      </c>
      <c r="J8753" t="s">
        <v>73</v>
      </c>
      <c r="K8753">
        <v>15</v>
      </c>
      <c r="L8753">
        <v>25</v>
      </c>
      <c r="M8753" t="s">
        <v>1145</v>
      </c>
      <c r="N8753">
        <v>25</v>
      </c>
      <c r="P8753" cm="1">
        <f t="array" ref="P8753">IF(Q8753&gt;0,INDEX(Q8753:Q20887,MATCH(TRUE,INDEX(Q8753:Q20887="",,),0)-1),"")</f>
        <v>8</v>
      </c>
      <c r="Q8753">
        <f t="shared" si="196"/>
        <v>3</v>
      </c>
      <c r="R8753">
        <f>IF(P8753="","",0)</f>
        <v>0</v>
      </c>
    </row>
    <row r="8754" spans="1:18" x14ac:dyDescent="0.3">
      <c r="A8754" t="s">
        <v>1138</v>
      </c>
      <c r="B8754" s="1">
        <v>38834</v>
      </c>
      <c r="C8754" t="s">
        <v>1139</v>
      </c>
      <c r="D8754" t="s">
        <v>1178</v>
      </c>
      <c r="E8754" t="s">
        <v>1179</v>
      </c>
      <c r="G8754" s="6" t="s">
        <v>88</v>
      </c>
      <c r="H8754" t="s">
        <v>116</v>
      </c>
      <c r="I8754" t="s">
        <v>21</v>
      </c>
      <c r="J8754" t="s">
        <v>73</v>
      </c>
      <c r="K8754">
        <v>14</v>
      </c>
      <c r="L8754">
        <v>29</v>
      </c>
      <c r="M8754" t="s">
        <v>1145</v>
      </c>
      <c r="N8754">
        <v>29</v>
      </c>
      <c r="P8754" cm="1">
        <f t="array" ref="P8754">IF(Q8754&gt;0,INDEX(Q8754:Q20888,MATCH(TRUE,INDEX(Q8754:Q20888="",,),0)-1),"")</f>
        <v>8</v>
      </c>
      <c r="Q8754">
        <f t="shared" si="196"/>
        <v>3</v>
      </c>
      <c r="R8754">
        <f>IF(P8754="","",0)</f>
        <v>0</v>
      </c>
    </row>
    <row r="8755" spans="1:18" x14ac:dyDescent="0.3">
      <c r="A8755" t="s">
        <v>1138</v>
      </c>
      <c r="B8755" s="1">
        <v>38834</v>
      </c>
      <c r="C8755" t="s">
        <v>1139</v>
      </c>
      <c r="D8755" t="s">
        <v>1178</v>
      </c>
      <c r="E8755" t="s">
        <v>1179</v>
      </c>
      <c r="G8755" s="6" t="s">
        <v>88</v>
      </c>
      <c r="H8755" t="s">
        <v>87</v>
      </c>
      <c r="I8755" t="s">
        <v>21</v>
      </c>
      <c r="J8755" t="s">
        <v>73</v>
      </c>
      <c r="K8755">
        <v>80</v>
      </c>
      <c r="L8755">
        <v>30.45</v>
      </c>
      <c r="M8755" t="s">
        <v>1145</v>
      </c>
      <c r="N8755">
        <v>30.45</v>
      </c>
      <c r="P8755" cm="1">
        <f t="array" ref="P8755">IF(Q8755&gt;0,INDEX(Q8755:Q20889,MATCH(TRUE,INDEX(Q8755:Q20889="",,),0)-1),"")</f>
        <v>8</v>
      </c>
      <c r="Q8755">
        <f t="shared" si="196"/>
        <v>3</v>
      </c>
      <c r="R8755">
        <f>IF(P8755="","",0)</f>
        <v>0</v>
      </c>
    </row>
    <row r="8756" spans="1:18" x14ac:dyDescent="0.3">
      <c r="A8756" t="s">
        <v>1138</v>
      </c>
      <c r="B8756" s="1">
        <v>38834</v>
      </c>
      <c r="C8756" t="s">
        <v>1139</v>
      </c>
      <c r="D8756" t="s">
        <v>1178</v>
      </c>
      <c r="E8756" t="s">
        <v>1179</v>
      </c>
      <c r="G8756" t="s">
        <v>19</v>
      </c>
      <c r="H8756" t="s">
        <v>102</v>
      </c>
      <c r="I8756" t="s">
        <v>45</v>
      </c>
      <c r="J8756" t="s">
        <v>93</v>
      </c>
      <c r="K8756">
        <v>20.8</v>
      </c>
      <c r="L8756">
        <v>1106</v>
      </c>
      <c r="M8756" t="s">
        <v>1155</v>
      </c>
      <c r="N8756">
        <v>1400</v>
      </c>
      <c r="P8756" cm="1">
        <f t="array" ref="P8756">IF(Q8756&gt;0,INDEX(Q8756:Q20890,MATCH(TRUE,INDEX(Q8756:Q20890="",,),0)-1),"")</f>
        <v>8</v>
      </c>
      <c r="Q8756">
        <f t="shared" si="196"/>
        <v>4</v>
      </c>
      <c r="R8756">
        <f>IF(P8756="","",0)</f>
        <v>0</v>
      </c>
    </row>
    <row r="8757" spans="1:18" x14ac:dyDescent="0.3">
      <c r="A8757" t="s">
        <v>1138</v>
      </c>
      <c r="B8757" s="1">
        <v>38834</v>
      </c>
      <c r="C8757" t="s">
        <v>1139</v>
      </c>
      <c r="D8757" t="s">
        <v>1178</v>
      </c>
      <c r="E8757" t="s">
        <v>1179</v>
      </c>
      <c r="G8757" t="s">
        <v>19</v>
      </c>
      <c r="H8757" t="s">
        <v>72</v>
      </c>
      <c r="I8757" t="s">
        <v>21</v>
      </c>
      <c r="J8757" t="s">
        <v>73</v>
      </c>
      <c r="K8757">
        <v>1165</v>
      </c>
      <c r="L8757">
        <v>25</v>
      </c>
      <c r="M8757" t="s">
        <v>1155</v>
      </c>
      <c r="N8757">
        <v>26</v>
      </c>
      <c r="P8757" cm="1">
        <f t="array" ref="P8757">IF(Q8757&gt;0,INDEX(Q8757:Q20891,MATCH(TRUE,INDEX(Q8757:Q20891="",,),0)-1),"")</f>
        <v>8</v>
      </c>
      <c r="Q8757">
        <f t="shared" si="196"/>
        <v>4</v>
      </c>
      <c r="R8757">
        <f>IF(P8757="","",0)</f>
        <v>0</v>
      </c>
    </row>
    <row r="8758" spans="1:18" x14ac:dyDescent="0.3">
      <c r="A8758" t="s">
        <v>1138</v>
      </c>
      <c r="B8758" s="1">
        <v>38834</v>
      </c>
      <c r="C8758" t="s">
        <v>1139</v>
      </c>
      <c r="D8758" t="s">
        <v>1178</v>
      </c>
      <c r="E8758" t="s">
        <v>1179</v>
      </c>
      <c r="G8758" s="6" t="s">
        <v>88</v>
      </c>
      <c r="H8758" t="s">
        <v>85</v>
      </c>
      <c r="I8758" t="s">
        <v>45</v>
      </c>
      <c r="J8758" t="s">
        <v>93</v>
      </c>
      <c r="K8758">
        <v>15.4</v>
      </c>
      <c r="L8758">
        <v>176</v>
      </c>
      <c r="M8758" t="s">
        <v>1155</v>
      </c>
      <c r="N8758">
        <v>176</v>
      </c>
      <c r="P8758" cm="1">
        <f t="array" ref="P8758">IF(Q8758&gt;0,INDEX(Q8758:Q20892,MATCH(TRUE,INDEX(Q8758:Q20892="",,),0)-1),"")</f>
        <v>8</v>
      </c>
      <c r="Q8758">
        <f t="shared" si="196"/>
        <v>4</v>
      </c>
      <c r="R8758">
        <f>IF(P8758="","",0)</f>
        <v>0</v>
      </c>
    </row>
    <row r="8759" spans="1:18" x14ac:dyDescent="0.3">
      <c r="A8759" t="s">
        <v>1138</v>
      </c>
      <c r="B8759" s="1">
        <v>38834</v>
      </c>
      <c r="C8759" t="s">
        <v>1139</v>
      </c>
      <c r="D8759" t="s">
        <v>1178</v>
      </c>
      <c r="E8759" t="s">
        <v>1179</v>
      </c>
      <c r="G8759" s="6" t="s">
        <v>88</v>
      </c>
      <c r="H8759" t="s">
        <v>264</v>
      </c>
      <c r="I8759" t="s">
        <v>45</v>
      </c>
      <c r="J8759" t="s">
        <v>93</v>
      </c>
      <c r="K8759">
        <v>0.3</v>
      </c>
      <c r="L8759">
        <v>333</v>
      </c>
      <c r="M8759" t="s">
        <v>1155</v>
      </c>
      <c r="N8759">
        <v>333</v>
      </c>
      <c r="P8759" cm="1">
        <f t="array" ref="P8759">IF(Q8759&gt;0,INDEX(Q8759:Q20893,MATCH(TRUE,INDEX(Q8759:Q20893="",,),0)-1),"")</f>
        <v>8</v>
      </c>
      <c r="Q8759">
        <f t="shared" si="196"/>
        <v>4</v>
      </c>
      <c r="R8759">
        <f>IF(P8759="","",0)</f>
        <v>0</v>
      </c>
    </row>
    <row r="8760" spans="1:18" x14ac:dyDescent="0.3">
      <c r="A8760" t="s">
        <v>1138</v>
      </c>
      <c r="B8760" s="1">
        <v>38834</v>
      </c>
      <c r="C8760" t="s">
        <v>1139</v>
      </c>
      <c r="D8760" t="s">
        <v>1178</v>
      </c>
      <c r="E8760" t="s">
        <v>1179</v>
      </c>
      <c r="G8760" s="6" t="s">
        <v>88</v>
      </c>
      <c r="H8760" t="s">
        <v>232</v>
      </c>
      <c r="I8760" t="s">
        <v>45</v>
      </c>
      <c r="J8760" t="s">
        <v>93</v>
      </c>
      <c r="K8760">
        <v>7.4</v>
      </c>
      <c r="L8760">
        <v>84</v>
      </c>
      <c r="M8760" t="s">
        <v>1155</v>
      </c>
      <c r="N8760">
        <v>84</v>
      </c>
      <c r="P8760" cm="1">
        <f t="array" ref="P8760">IF(Q8760&gt;0,INDEX(Q8760:Q20894,MATCH(TRUE,INDEX(Q8760:Q20894="",,),0)-1),"")</f>
        <v>8</v>
      </c>
      <c r="Q8760">
        <f t="shared" si="196"/>
        <v>4</v>
      </c>
      <c r="R8760">
        <f>IF(P8760="","",0)</f>
        <v>0</v>
      </c>
    </row>
    <row r="8761" spans="1:18" x14ac:dyDescent="0.3">
      <c r="A8761" t="s">
        <v>1138</v>
      </c>
      <c r="B8761" s="1">
        <v>38834</v>
      </c>
      <c r="C8761" t="s">
        <v>1139</v>
      </c>
      <c r="D8761" t="s">
        <v>1178</v>
      </c>
      <c r="E8761" t="s">
        <v>1179</v>
      </c>
      <c r="G8761" s="6" t="s">
        <v>88</v>
      </c>
      <c r="H8761" t="s">
        <v>96</v>
      </c>
      <c r="I8761" t="s">
        <v>21</v>
      </c>
      <c r="J8761" t="s">
        <v>73</v>
      </c>
      <c r="K8761">
        <v>15</v>
      </c>
      <c r="L8761">
        <v>25</v>
      </c>
      <c r="M8761" t="s">
        <v>1155</v>
      </c>
      <c r="N8761">
        <v>25</v>
      </c>
      <c r="P8761" cm="1">
        <f t="array" ref="P8761">IF(Q8761&gt;0,INDEX(Q8761:Q20895,MATCH(TRUE,INDEX(Q8761:Q20895="",,),0)-1),"")</f>
        <v>8</v>
      </c>
      <c r="Q8761">
        <f t="shared" si="196"/>
        <v>4</v>
      </c>
      <c r="R8761">
        <f>IF(P8761="","",0)</f>
        <v>0</v>
      </c>
    </row>
    <row r="8762" spans="1:18" x14ac:dyDescent="0.3">
      <c r="A8762" t="s">
        <v>1138</v>
      </c>
      <c r="B8762" s="1">
        <v>38834</v>
      </c>
      <c r="C8762" t="s">
        <v>1139</v>
      </c>
      <c r="D8762" t="s">
        <v>1178</v>
      </c>
      <c r="E8762" t="s">
        <v>1179</v>
      </c>
      <c r="G8762" s="6" t="s">
        <v>88</v>
      </c>
      <c r="H8762" t="s">
        <v>116</v>
      </c>
      <c r="I8762" t="s">
        <v>21</v>
      </c>
      <c r="J8762" t="s">
        <v>73</v>
      </c>
      <c r="K8762">
        <v>14</v>
      </c>
      <c r="L8762">
        <v>29</v>
      </c>
      <c r="M8762" t="s">
        <v>1155</v>
      </c>
      <c r="N8762">
        <v>29</v>
      </c>
      <c r="P8762" cm="1">
        <f t="array" ref="P8762">IF(Q8762&gt;0,INDEX(Q8762:Q20896,MATCH(TRUE,INDEX(Q8762:Q20896="",,),0)-1),"")</f>
        <v>8</v>
      </c>
      <c r="Q8762">
        <f t="shared" si="196"/>
        <v>4</v>
      </c>
      <c r="R8762">
        <f>IF(P8762="","",0)</f>
        <v>0</v>
      </c>
    </row>
    <row r="8763" spans="1:18" x14ac:dyDescent="0.3">
      <c r="A8763" t="s">
        <v>1138</v>
      </c>
      <c r="B8763" s="1">
        <v>38834</v>
      </c>
      <c r="C8763" t="s">
        <v>1139</v>
      </c>
      <c r="D8763" t="s">
        <v>1178</v>
      </c>
      <c r="E8763" t="s">
        <v>1179</v>
      </c>
      <c r="G8763" s="6" t="s">
        <v>88</v>
      </c>
      <c r="H8763" t="s">
        <v>87</v>
      </c>
      <c r="I8763" t="s">
        <v>21</v>
      </c>
      <c r="J8763" t="s">
        <v>73</v>
      </c>
      <c r="K8763">
        <v>80</v>
      </c>
      <c r="L8763">
        <v>30.45</v>
      </c>
      <c r="M8763" t="s">
        <v>1155</v>
      </c>
      <c r="N8763">
        <v>30.45</v>
      </c>
      <c r="P8763" cm="1">
        <f t="array" ref="P8763">IF(Q8763&gt;0,INDEX(Q8763:Q20897,MATCH(TRUE,INDEX(Q8763:Q20897="",,),0)-1),"")</f>
        <v>8</v>
      </c>
      <c r="Q8763">
        <f t="shared" si="196"/>
        <v>4</v>
      </c>
      <c r="R8763">
        <f>IF(P8763="","",0)</f>
        <v>0</v>
      </c>
    </row>
    <row r="8764" spans="1:18" x14ac:dyDescent="0.3">
      <c r="A8764" t="s">
        <v>1138</v>
      </c>
      <c r="B8764" s="1">
        <v>38834</v>
      </c>
      <c r="C8764" t="s">
        <v>1139</v>
      </c>
      <c r="D8764" t="s">
        <v>1178</v>
      </c>
      <c r="E8764" t="s">
        <v>1179</v>
      </c>
      <c r="G8764" t="s">
        <v>19</v>
      </c>
      <c r="H8764" t="s">
        <v>102</v>
      </c>
      <c r="I8764" t="s">
        <v>45</v>
      </c>
      <c r="J8764" t="s">
        <v>93</v>
      </c>
      <c r="K8764">
        <v>20.8</v>
      </c>
      <c r="L8764">
        <v>1106</v>
      </c>
      <c r="M8764" t="s">
        <v>1146</v>
      </c>
      <c r="N8764">
        <v>1120</v>
      </c>
      <c r="P8764" cm="1">
        <f t="array" ref="P8764">IF(Q8764&gt;0,INDEX(Q8764:Q20898,MATCH(TRUE,INDEX(Q8764:Q20898="",,),0)-1),"")</f>
        <v>8</v>
      </c>
      <c r="Q8764">
        <f t="shared" si="196"/>
        <v>5</v>
      </c>
      <c r="R8764">
        <f>IF(P8764="","",0)</f>
        <v>0</v>
      </c>
    </row>
    <row r="8765" spans="1:18" x14ac:dyDescent="0.3">
      <c r="A8765" t="s">
        <v>1138</v>
      </c>
      <c r="B8765" s="1">
        <v>38834</v>
      </c>
      <c r="C8765" t="s">
        <v>1139</v>
      </c>
      <c r="D8765" t="s">
        <v>1178</v>
      </c>
      <c r="E8765" t="s">
        <v>1179</v>
      </c>
      <c r="G8765" t="s">
        <v>19</v>
      </c>
      <c r="H8765" t="s">
        <v>72</v>
      </c>
      <c r="I8765" t="s">
        <v>21</v>
      </c>
      <c r="J8765" t="s">
        <v>73</v>
      </c>
      <c r="K8765">
        <v>1165</v>
      </c>
      <c r="L8765">
        <v>25</v>
      </c>
      <c r="M8765" t="s">
        <v>1146</v>
      </c>
      <c r="N8765">
        <v>30.75</v>
      </c>
      <c r="P8765" cm="1">
        <f t="array" ref="P8765">IF(Q8765&gt;0,INDEX(Q8765:Q20899,MATCH(TRUE,INDEX(Q8765:Q20899="",,),0)-1),"")</f>
        <v>8</v>
      </c>
      <c r="Q8765">
        <f t="shared" si="196"/>
        <v>5</v>
      </c>
      <c r="R8765">
        <f>IF(P8765="","",0)</f>
        <v>0</v>
      </c>
    </row>
    <row r="8766" spans="1:18" x14ac:dyDescent="0.3">
      <c r="A8766" t="s">
        <v>1138</v>
      </c>
      <c r="B8766" s="1">
        <v>38834</v>
      </c>
      <c r="C8766" t="s">
        <v>1139</v>
      </c>
      <c r="D8766" t="s">
        <v>1178</v>
      </c>
      <c r="E8766" t="s">
        <v>1179</v>
      </c>
      <c r="G8766" s="6" t="s">
        <v>88</v>
      </c>
      <c r="H8766" t="s">
        <v>85</v>
      </c>
      <c r="I8766" t="s">
        <v>45</v>
      </c>
      <c r="J8766" t="s">
        <v>93</v>
      </c>
      <c r="K8766">
        <v>15.4</v>
      </c>
      <c r="L8766">
        <v>176</v>
      </c>
      <c r="M8766" t="s">
        <v>1146</v>
      </c>
      <c r="N8766">
        <v>176</v>
      </c>
      <c r="P8766" cm="1">
        <f t="array" ref="P8766">IF(Q8766&gt;0,INDEX(Q8766:Q20900,MATCH(TRUE,INDEX(Q8766:Q20900="",,),0)-1),"")</f>
        <v>8</v>
      </c>
      <c r="Q8766">
        <f t="shared" si="196"/>
        <v>5</v>
      </c>
      <c r="R8766">
        <f>IF(P8766="","",0)</f>
        <v>0</v>
      </c>
    </row>
    <row r="8767" spans="1:18" x14ac:dyDescent="0.3">
      <c r="A8767" t="s">
        <v>1138</v>
      </c>
      <c r="B8767" s="1">
        <v>38834</v>
      </c>
      <c r="C8767" t="s">
        <v>1139</v>
      </c>
      <c r="D8767" t="s">
        <v>1178</v>
      </c>
      <c r="E8767" t="s">
        <v>1179</v>
      </c>
      <c r="G8767" s="6" t="s">
        <v>88</v>
      </c>
      <c r="H8767" t="s">
        <v>264</v>
      </c>
      <c r="I8767" t="s">
        <v>45</v>
      </c>
      <c r="J8767" t="s">
        <v>93</v>
      </c>
      <c r="K8767">
        <v>0.3</v>
      </c>
      <c r="L8767">
        <v>333</v>
      </c>
      <c r="M8767" t="s">
        <v>1146</v>
      </c>
      <c r="N8767">
        <v>333</v>
      </c>
      <c r="P8767" cm="1">
        <f t="array" ref="P8767">IF(Q8767&gt;0,INDEX(Q8767:Q20901,MATCH(TRUE,INDEX(Q8767:Q20901="",,),0)-1),"")</f>
        <v>8</v>
      </c>
      <c r="Q8767">
        <f t="shared" si="196"/>
        <v>5</v>
      </c>
      <c r="R8767">
        <f>IF(P8767="","",0)</f>
        <v>0</v>
      </c>
    </row>
    <row r="8768" spans="1:18" x14ac:dyDescent="0.3">
      <c r="A8768" t="s">
        <v>1138</v>
      </c>
      <c r="B8768" s="1">
        <v>38834</v>
      </c>
      <c r="C8768" t="s">
        <v>1139</v>
      </c>
      <c r="D8768" t="s">
        <v>1178</v>
      </c>
      <c r="E8768" t="s">
        <v>1179</v>
      </c>
      <c r="G8768" s="6" t="s">
        <v>88</v>
      </c>
      <c r="H8768" t="s">
        <v>232</v>
      </c>
      <c r="I8768" t="s">
        <v>45</v>
      </c>
      <c r="J8768" t="s">
        <v>93</v>
      </c>
      <c r="K8768">
        <v>7.4</v>
      </c>
      <c r="L8768">
        <v>84</v>
      </c>
      <c r="M8768" t="s">
        <v>1146</v>
      </c>
      <c r="N8768">
        <v>84</v>
      </c>
      <c r="P8768" cm="1">
        <f t="array" ref="P8768">IF(Q8768&gt;0,INDEX(Q8768:Q20902,MATCH(TRUE,INDEX(Q8768:Q20902="",,),0)-1),"")</f>
        <v>8</v>
      </c>
      <c r="Q8768">
        <f t="shared" si="196"/>
        <v>5</v>
      </c>
      <c r="R8768">
        <f>IF(P8768="","",0)</f>
        <v>0</v>
      </c>
    </row>
    <row r="8769" spans="1:18" x14ac:dyDescent="0.3">
      <c r="A8769" t="s">
        <v>1138</v>
      </c>
      <c r="B8769" s="1">
        <v>38834</v>
      </c>
      <c r="C8769" t="s">
        <v>1139</v>
      </c>
      <c r="D8769" t="s">
        <v>1178</v>
      </c>
      <c r="E8769" t="s">
        <v>1179</v>
      </c>
      <c r="G8769" s="6" t="s">
        <v>88</v>
      </c>
      <c r="H8769" t="s">
        <v>96</v>
      </c>
      <c r="I8769" t="s">
        <v>21</v>
      </c>
      <c r="J8769" t="s">
        <v>73</v>
      </c>
      <c r="K8769">
        <v>15</v>
      </c>
      <c r="L8769">
        <v>25</v>
      </c>
      <c r="M8769" t="s">
        <v>1146</v>
      </c>
      <c r="N8769">
        <v>25</v>
      </c>
      <c r="P8769" cm="1">
        <f t="array" ref="P8769">IF(Q8769&gt;0,INDEX(Q8769:Q20903,MATCH(TRUE,INDEX(Q8769:Q20903="",,),0)-1),"")</f>
        <v>8</v>
      </c>
      <c r="Q8769">
        <f t="shared" si="196"/>
        <v>5</v>
      </c>
      <c r="R8769">
        <f>IF(P8769="","",0)</f>
        <v>0</v>
      </c>
    </row>
    <row r="8770" spans="1:18" x14ac:dyDescent="0.3">
      <c r="A8770" t="s">
        <v>1138</v>
      </c>
      <c r="B8770" s="1">
        <v>38834</v>
      </c>
      <c r="C8770" t="s">
        <v>1139</v>
      </c>
      <c r="D8770" t="s">
        <v>1178</v>
      </c>
      <c r="E8770" t="s">
        <v>1179</v>
      </c>
      <c r="G8770" s="6" t="s">
        <v>88</v>
      </c>
      <c r="H8770" t="s">
        <v>116</v>
      </c>
      <c r="I8770" t="s">
        <v>21</v>
      </c>
      <c r="J8770" t="s">
        <v>73</v>
      </c>
      <c r="K8770">
        <v>14</v>
      </c>
      <c r="L8770">
        <v>29</v>
      </c>
      <c r="M8770" t="s">
        <v>1146</v>
      </c>
      <c r="N8770">
        <v>29</v>
      </c>
      <c r="P8770" cm="1">
        <f t="array" ref="P8770">IF(Q8770&gt;0,INDEX(Q8770:Q20904,MATCH(TRUE,INDEX(Q8770:Q20904="",,),0)-1),"")</f>
        <v>8</v>
      </c>
      <c r="Q8770">
        <f t="shared" si="196"/>
        <v>5</v>
      </c>
      <c r="R8770">
        <f>IF(P8770="","",0)</f>
        <v>0</v>
      </c>
    </row>
    <row r="8771" spans="1:18" x14ac:dyDescent="0.3">
      <c r="A8771" t="s">
        <v>1138</v>
      </c>
      <c r="B8771" s="1">
        <v>38834</v>
      </c>
      <c r="C8771" t="s">
        <v>1139</v>
      </c>
      <c r="D8771" t="s">
        <v>1178</v>
      </c>
      <c r="E8771" t="s">
        <v>1179</v>
      </c>
      <c r="G8771" s="6" t="s">
        <v>88</v>
      </c>
      <c r="H8771" t="s">
        <v>87</v>
      </c>
      <c r="I8771" t="s">
        <v>21</v>
      </c>
      <c r="J8771" t="s">
        <v>73</v>
      </c>
      <c r="K8771">
        <v>80</v>
      </c>
      <c r="L8771">
        <v>30.45</v>
      </c>
      <c r="M8771" t="s">
        <v>1146</v>
      </c>
      <c r="N8771">
        <v>30.45</v>
      </c>
      <c r="P8771" cm="1">
        <f t="array" ref="P8771">IF(Q8771&gt;0,INDEX(Q8771:Q20905,MATCH(TRUE,INDEX(Q8771:Q20905="",,),0)-1),"")</f>
        <v>8</v>
      </c>
      <c r="Q8771">
        <f t="shared" si="196"/>
        <v>5</v>
      </c>
      <c r="R8771">
        <f>IF(P8771="","",0)</f>
        <v>0</v>
      </c>
    </row>
    <row r="8772" spans="1:18" x14ac:dyDescent="0.3">
      <c r="A8772" t="s">
        <v>1138</v>
      </c>
      <c r="B8772" s="1">
        <v>38834</v>
      </c>
      <c r="C8772" t="s">
        <v>1139</v>
      </c>
      <c r="D8772" t="s">
        <v>1178</v>
      </c>
      <c r="E8772" t="s">
        <v>1179</v>
      </c>
      <c r="G8772" t="s">
        <v>19</v>
      </c>
      <c r="H8772" t="s">
        <v>102</v>
      </c>
      <c r="I8772" t="s">
        <v>45</v>
      </c>
      <c r="J8772" t="s">
        <v>93</v>
      </c>
      <c r="K8772">
        <v>20.8</v>
      </c>
      <c r="L8772">
        <v>1106</v>
      </c>
      <c r="M8772" t="s">
        <v>1143</v>
      </c>
      <c r="N8772">
        <v>1150</v>
      </c>
      <c r="P8772" cm="1">
        <f t="array" ref="P8772">IF(Q8772&gt;0,INDEX(Q8772:Q20906,MATCH(TRUE,INDEX(Q8772:Q20906="",,),0)-1),"")</f>
        <v>8</v>
      </c>
      <c r="Q8772">
        <f t="shared" si="196"/>
        <v>6</v>
      </c>
      <c r="R8772">
        <f>IF(P8772="","",0)</f>
        <v>0</v>
      </c>
    </row>
    <row r="8773" spans="1:18" x14ac:dyDescent="0.3">
      <c r="A8773" t="s">
        <v>1138</v>
      </c>
      <c r="B8773" s="1">
        <v>38834</v>
      </c>
      <c r="C8773" t="s">
        <v>1139</v>
      </c>
      <c r="D8773" t="s">
        <v>1178</v>
      </c>
      <c r="E8773" t="s">
        <v>1179</v>
      </c>
      <c r="G8773" t="s">
        <v>19</v>
      </c>
      <c r="H8773" t="s">
        <v>72</v>
      </c>
      <c r="I8773" t="s">
        <v>21</v>
      </c>
      <c r="J8773" t="s">
        <v>73</v>
      </c>
      <c r="K8773">
        <v>1165</v>
      </c>
      <c r="L8773">
        <v>25</v>
      </c>
      <c r="M8773" t="s">
        <v>1143</v>
      </c>
      <c r="N8773">
        <v>28.1</v>
      </c>
      <c r="P8773" cm="1">
        <f t="array" ref="P8773">IF(Q8773&gt;0,INDEX(Q8773:Q20907,MATCH(TRUE,INDEX(Q8773:Q20907="",,),0)-1),"")</f>
        <v>8</v>
      </c>
      <c r="Q8773">
        <f t="shared" si="196"/>
        <v>6</v>
      </c>
      <c r="R8773">
        <f>IF(P8773="","",0)</f>
        <v>0</v>
      </c>
    </row>
    <row r="8774" spans="1:18" x14ac:dyDescent="0.3">
      <c r="A8774" t="s">
        <v>1138</v>
      </c>
      <c r="B8774" s="1">
        <v>38834</v>
      </c>
      <c r="C8774" t="s">
        <v>1139</v>
      </c>
      <c r="D8774" t="s">
        <v>1178</v>
      </c>
      <c r="E8774" t="s">
        <v>1179</v>
      </c>
      <c r="G8774" s="6" t="s">
        <v>88</v>
      </c>
      <c r="H8774" t="s">
        <v>85</v>
      </c>
      <c r="I8774" t="s">
        <v>45</v>
      </c>
      <c r="J8774" t="s">
        <v>93</v>
      </c>
      <c r="K8774">
        <v>15.4</v>
      </c>
      <c r="L8774">
        <v>176</v>
      </c>
      <c r="M8774" t="s">
        <v>1143</v>
      </c>
      <c r="N8774">
        <v>176</v>
      </c>
      <c r="P8774" cm="1">
        <f t="array" ref="P8774">IF(Q8774&gt;0,INDEX(Q8774:Q20908,MATCH(TRUE,INDEX(Q8774:Q20908="",,),0)-1),"")</f>
        <v>8</v>
      </c>
      <c r="Q8774">
        <f t="shared" si="196"/>
        <v>6</v>
      </c>
      <c r="R8774">
        <f>IF(P8774="","",0)</f>
        <v>0</v>
      </c>
    </row>
    <row r="8775" spans="1:18" x14ac:dyDescent="0.3">
      <c r="A8775" t="s">
        <v>1138</v>
      </c>
      <c r="B8775" s="1">
        <v>38834</v>
      </c>
      <c r="C8775" t="s">
        <v>1139</v>
      </c>
      <c r="D8775" t="s">
        <v>1178</v>
      </c>
      <c r="E8775" t="s">
        <v>1179</v>
      </c>
      <c r="G8775" s="6" t="s">
        <v>88</v>
      </c>
      <c r="H8775" t="s">
        <v>264</v>
      </c>
      <c r="I8775" t="s">
        <v>45</v>
      </c>
      <c r="J8775" t="s">
        <v>93</v>
      </c>
      <c r="K8775">
        <v>0.3</v>
      </c>
      <c r="L8775">
        <v>333</v>
      </c>
      <c r="M8775" t="s">
        <v>1143</v>
      </c>
      <c r="N8775">
        <v>333</v>
      </c>
      <c r="P8775" cm="1">
        <f t="array" ref="P8775">IF(Q8775&gt;0,INDEX(Q8775:Q20909,MATCH(TRUE,INDEX(Q8775:Q20909="",,),0)-1),"")</f>
        <v>8</v>
      </c>
      <c r="Q8775">
        <f t="shared" si="196"/>
        <v>6</v>
      </c>
      <c r="R8775">
        <f>IF(P8775="","",0)</f>
        <v>0</v>
      </c>
    </row>
    <row r="8776" spans="1:18" x14ac:dyDescent="0.3">
      <c r="A8776" t="s">
        <v>1138</v>
      </c>
      <c r="B8776" s="1">
        <v>38834</v>
      </c>
      <c r="C8776" t="s">
        <v>1139</v>
      </c>
      <c r="D8776" t="s">
        <v>1178</v>
      </c>
      <c r="E8776" t="s">
        <v>1179</v>
      </c>
      <c r="G8776" s="6" t="s">
        <v>88</v>
      </c>
      <c r="H8776" t="s">
        <v>232</v>
      </c>
      <c r="I8776" t="s">
        <v>45</v>
      </c>
      <c r="J8776" t="s">
        <v>93</v>
      </c>
      <c r="K8776">
        <v>7.4</v>
      </c>
      <c r="L8776">
        <v>84</v>
      </c>
      <c r="M8776" t="s">
        <v>1143</v>
      </c>
      <c r="N8776">
        <v>84</v>
      </c>
      <c r="P8776" cm="1">
        <f t="array" ref="P8776">IF(Q8776&gt;0,INDEX(Q8776:Q20910,MATCH(TRUE,INDEX(Q8776:Q20910="",,),0)-1),"")</f>
        <v>8</v>
      </c>
      <c r="Q8776">
        <f t="shared" si="196"/>
        <v>6</v>
      </c>
      <c r="R8776">
        <f>IF(P8776="","",0)</f>
        <v>0</v>
      </c>
    </row>
    <row r="8777" spans="1:18" x14ac:dyDescent="0.3">
      <c r="A8777" t="s">
        <v>1138</v>
      </c>
      <c r="B8777" s="1">
        <v>38834</v>
      </c>
      <c r="C8777" t="s">
        <v>1139</v>
      </c>
      <c r="D8777" t="s">
        <v>1178</v>
      </c>
      <c r="E8777" t="s">
        <v>1179</v>
      </c>
      <c r="G8777" s="6" t="s">
        <v>88</v>
      </c>
      <c r="H8777" t="s">
        <v>96</v>
      </c>
      <c r="I8777" t="s">
        <v>21</v>
      </c>
      <c r="J8777" t="s">
        <v>73</v>
      </c>
      <c r="K8777">
        <v>15</v>
      </c>
      <c r="L8777">
        <v>25</v>
      </c>
      <c r="M8777" t="s">
        <v>1143</v>
      </c>
      <c r="N8777">
        <v>25</v>
      </c>
      <c r="P8777" cm="1">
        <f t="array" ref="P8777">IF(Q8777&gt;0,INDEX(Q8777:Q20911,MATCH(TRUE,INDEX(Q8777:Q20911="",,),0)-1),"")</f>
        <v>8</v>
      </c>
      <c r="Q8777">
        <f t="shared" si="196"/>
        <v>6</v>
      </c>
      <c r="R8777">
        <f>IF(P8777="","",0)</f>
        <v>0</v>
      </c>
    </row>
    <row r="8778" spans="1:18" x14ac:dyDescent="0.3">
      <c r="A8778" t="s">
        <v>1138</v>
      </c>
      <c r="B8778" s="1">
        <v>38834</v>
      </c>
      <c r="C8778" t="s">
        <v>1139</v>
      </c>
      <c r="D8778" t="s">
        <v>1178</v>
      </c>
      <c r="E8778" t="s">
        <v>1179</v>
      </c>
      <c r="G8778" s="6" t="s">
        <v>88</v>
      </c>
      <c r="H8778" t="s">
        <v>116</v>
      </c>
      <c r="I8778" t="s">
        <v>21</v>
      </c>
      <c r="J8778" t="s">
        <v>73</v>
      </c>
      <c r="K8778">
        <v>14</v>
      </c>
      <c r="L8778">
        <v>29</v>
      </c>
      <c r="M8778" t="s">
        <v>1143</v>
      </c>
      <c r="N8778">
        <v>29</v>
      </c>
      <c r="P8778" cm="1">
        <f t="array" ref="P8778">IF(Q8778&gt;0,INDEX(Q8778:Q20912,MATCH(TRUE,INDEX(Q8778:Q20912="",,),0)-1),"")</f>
        <v>8</v>
      </c>
      <c r="Q8778">
        <f t="shared" si="196"/>
        <v>6</v>
      </c>
      <c r="R8778">
        <f>IF(P8778="","",0)</f>
        <v>0</v>
      </c>
    </row>
    <row r="8779" spans="1:18" x14ac:dyDescent="0.3">
      <c r="A8779" t="s">
        <v>1138</v>
      </c>
      <c r="B8779" s="1">
        <v>38834</v>
      </c>
      <c r="C8779" t="s">
        <v>1139</v>
      </c>
      <c r="D8779" t="s">
        <v>1178</v>
      </c>
      <c r="E8779" t="s">
        <v>1179</v>
      </c>
      <c r="G8779" s="6" t="s">
        <v>88</v>
      </c>
      <c r="H8779" t="s">
        <v>87</v>
      </c>
      <c r="I8779" t="s">
        <v>21</v>
      </c>
      <c r="J8779" t="s">
        <v>73</v>
      </c>
      <c r="K8779">
        <v>80</v>
      </c>
      <c r="L8779">
        <v>30.45</v>
      </c>
      <c r="M8779" t="s">
        <v>1143</v>
      </c>
      <c r="N8779">
        <v>30.45</v>
      </c>
      <c r="P8779" cm="1">
        <f t="array" ref="P8779">IF(Q8779&gt;0,INDEX(Q8779:Q20913,MATCH(TRUE,INDEX(Q8779:Q20913="",,),0)-1),"")</f>
        <v>8</v>
      </c>
      <c r="Q8779">
        <f t="shared" si="196"/>
        <v>6</v>
      </c>
      <c r="R8779">
        <f>IF(P8779="","",0)</f>
        <v>0</v>
      </c>
    </row>
    <row r="8780" spans="1:18" x14ac:dyDescent="0.3">
      <c r="A8780" t="s">
        <v>1138</v>
      </c>
      <c r="B8780" s="1">
        <v>38834</v>
      </c>
      <c r="C8780" t="s">
        <v>1139</v>
      </c>
      <c r="D8780" t="s">
        <v>1178</v>
      </c>
      <c r="E8780" t="s">
        <v>1179</v>
      </c>
      <c r="G8780" t="s">
        <v>19</v>
      </c>
      <c r="H8780" t="s">
        <v>102</v>
      </c>
      <c r="I8780" t="s">
        <v>45</v>
      </c>
      <c r="J8780" t="s">
        <v>93</v>
      </c>
      <c r="K8780">
        <v>20.8</v>
      </c>
      <c r="L8780">
        <v>1106</v>
      </c>
      <c r="M8780" t="s">
        <v>1147</v>
      </c>
      <c r="N8780">
        <v>1110</v>
      </c>
      <c r="P8780" cm="1">
        <f t="array" ref="P8780">IF(Q8780&gt;0,INDEX(Q8780:Q20914,MATCH(TRUE,INDEX(Q8780:Q20914="",,),0)-1),"")</f>
        <v>8</v>
      </c>
      <c r="Q8780">
        <f t="shared" si="196"/>
        <v>7</v>
      </c>
      <c r="R8780">
        <f>IF(P8780="","",0)</f>
        <v>0</v>
      </c>
    </row>
    <row r="8781" spans="1:18" x14ac:dyDescent="0.3">
      <c r="A8781" t="s">
        <v>1138</v>
      </c>
      <c r="B8781" s="1">
        <v>38834</v>
      </c>
      <c r="C8781" t="s">
        <v>1139</v>
      </c>
      <c r="D8781" t="s">
        <v>1178</v>
      </c>
      <c r="E8781" t="s">
        <v>1179</v>
      </c>
      <c r="G8781" t="s">
        <v>19</v>
      </c>
      <c r="H8781" t="s">
        <v>72</v>
      </c>
      <c r="I8781" t="s">
        <v>21</v>
      </c>
      <c r="J8781" t="s">
        <v>73</v>
      </c>
      <c r="K8781">
        <v>1165</v>
      </c>
      <c r="L8781">
        <v>25</v>
      </c>
      <c r="M8781" t="s">
        <v>1147</v>
      </c>
      <c r="N8781">
        <v>26.1</v>
      </c>
      <c r="P8781" cm="1">
        <f t="array" ref="P8781">IF(Q8781&gt;0,INDEX(Q8781:Q20915,MATCH(TRUE,INDEX(Q8781:Q20915="",,),0)-1),"")</f>
        <v>8</v>
      </c>
      <c r="Q8781">
        <f t="shared" si="196"/>
        <v>7</v>
      </c>
      <c r="R8781">
        <f>IF(P8781="","",0)</f>
        <v>0</v>
      </c>
    </row>
    <row r="8782" spans="1:18" x14ac:dyDescent="0.3">
      <c r="A8782" t="s">
        <v>1138</v>
      </c>
      <c r="B8782" s="1">
        <v>38834</v>
      </c>
      <c r="C8782" t="s">
        <v>1139</v>
      </c>
      <c r="D8782" t="s">
        <v>1178</v>
      </c>
      <c r="E8782" t="s">
        <v>1179</v>
      </c>
      <c r="G8782" s="6" t="s">
        <v>88</v>
      </c>
      <c r="H8782" t="s">
        <v>85</v>
      </c>
      <c r="I8782" t="s">
        <v>45</v>
      </c>
      <c r="J8782" t="s">
        <v>93</v>
      </c>
      <c r="K8782">
        <v>15.4</v>
      </c>
      <c r="L8782">
        <v>176</v>
      </c>
      <c r="M8782" t="s">
        <v>1147</v>
      </c>
      <c r="N8782">
        <v>176</v>
      </c>
      <c r="P8782" cm="1">
        <f t="array" ref="P8782">IF(Q8782&gt;0,INDEX(Q8782:Q20916,MATCH(TRUE,INDEX(Q8782:Q20916="",,),0)-1),"")</f>
        <v>8</v>
      </c>
      <c r="Q8782">
        <f t="shared" si="196"/>
        <v>7</v>
      </c>
      <c r="R8782">
        <f>IF(P8782="","",0)</f>
        <v>0</v>
      </c>
    </row>
    <row r="8783" spans="1:18" x14ac:dyDescent="0.3">
      <c r="A8783" t="s">
        <v>1138</v>
      </c>
      <c r="B8783" s="1">
        <v>38834</v>
      </c>
      <c r="C8783" t="s">
        <v>1139</v>
      </c>
      <c r="D8783" t="s">
        <v>1178</v>
      </c>
      <c r="E8783" t="s">
        <v>1179</v>
      </c>
      <c r="G8783" s="6" t="s">
        <v>88</v>
      </c>
      <c r="H8783" t="s">
        <v>264</v>
      </c>
      <c r="I8783" t="s">
        <v>45</v>
      </c>
      <c r="J8783" t="s">
        <v>93</v>
      </c>
      <c r="K8783">
        <v>0.3</v>
      </c>
      <c r="L8783">
        <v>333</v>
      </c>
      <c r="M8783" t="s">
        <v>1147</v>
      </c>
      <c r="N8783">
        <v>333</v>
      </c>
      <c r="P8783" cm="1">
        <f t="array" ref="P8783">IF(Q8783&gt;0,INDEX(Q8783:Q20917,MATCH(TRUE,INDEX(Q8783:Q20917="",,),0)-1),"")</f>
        <v>8</v>
      </c>
      <c r="Q8783">
        <f t="shared" si="196"/>
        <v>7</v>
      </c>
      <c r="R8783">
        <f>IF(P8783="","",0)</f>
        <v>0</v>
      </c>
    </row>
    <row r="8784" spans="1:18" x14ac:dyDescent="0.3">
      <c r="A8784" t="s">
        <v>1138</v>
      </c>
      <c r="B8784" s="1">
        <v>38834</v>
      </c>
      <c r="C8784" t="s">
        <v>1139</v>
      </c>
      <c r="D8784" t="s">
        <v>1178</v>
      </c>
      <c r="E8784" t="s">
        <v>1179</v>
      </c>
      <c r="G8784" s="6" t="s">
        <v>88</v>
      </c>
      <c r="H8784" t="s">
        <v>232</v>
      </c>
      <c r="I8784" t="s">
        <v>45</v>
      </c>
      <c r="J8784" t="s">
        <v>93</v>
      </c>
      <c r="K8784">
        <v>7.4</v>
      </c>
      <c r="L8784">
        <v>84</v>
      </c>
      <c r="M8784" t="s">
        <v>1147</v>
      </c>
      <c r="N8784">
        <v>84</v>
      </c>
      <c r="P8784" cm="1">
        <f t="array" ref="P8784">IF(Q8784&gt;0,INDEX(Q8784:Q20918,MATCH(TRUE,INDEX(Q8784:Q20918="",,),0)-1),"")</f>
        <v>8</v>
      </c>
      <c r="Q8784">
        <f t="shared" si="196"/>
        <v>7</v>
      </c>
      <c r="R8784">
        <f>IF(P8784="","",0)</f>
        <v>0</v>
      </c>
    </row>
    <row r="8785" spans="1:18" x14ac:dyDescent="0.3">
      <c r="A8785" t="s">
        <v>1138</v>
      </c>
      <c r="B8785" s="1">
        <v>38834</v>
      </c>
      <c r="C8785" t="s">
        <v>1139</v>
      </c>
      <c r="D8785" t="s">
        <v>1178</v>
      </c>
      <c r="E8785" t="s">
        <v>1179</v>
      </c>
      <c r="G8785" s="6" t="s">
        <v>88</v>
      </c>
      <c r="H8785" t="s">
        <v>96</v>
      </c>
      <c r="I8785" t="s">
        <v>21</v>
      </c>
      <c r="J8785" t="s">
        <v>73</v>
      </c>
      <c r="K8785">
        <v>15</v>
      </c>
      <c r="L8785">
        <v>25</v>
      </c>
      <c r="M8785" t="s">
        <v>1147</v>
      </c>
      <c r="N8785">
        <v>25</v>
      </c>
      <c r="P8785" cm="1">
        <f t="array" ref="P8785">IF(Q8785&gt;0,INDEX(Q8785:Q20919,MATCH(TRUE,INDEX(Q8785:Q20919="",,),0)-1),"")</f>
        <v>8</v>
      </c>
      <c r="Q8785">
        <f t="shared" si="196"/>
        <v>7</v>
      </c>
      <c r="R8785">
        <f>IF(P8785="","",0)</f>
        <v>0</v>
      </c>
    </row>
    <row r="8786" spans="1:18" x14ac:dyDescent="0.3">
      <c r="A8786" t="s">
        <v>1138</v>
      </c>
      <c r="B8786" s="1">
        <v>38834</v>
      </c>
      <c r="C8786" t="s">
        <v>1139</v>
      </c>
      <c r="D8786" t="s">
        <v>1178</v>
      </c>
      <c r="E8786" t="s">
        <v>1179</v>
      </c>
      <c r="G8786" s="6" t="s">
        <v>88</v>
      </c>
      <c r="H8786" t="s">
        <v>116</v>
      </c>
      <c r="I8786" t="s">
        <v>21</v>
      </c>
      <c r="J8786" t="s">
        <v>73</v>
      </c>
      <c r="K8786">
        <v>14</v>
      </c>
      <c r="L8786">
        <v>29</v>
      </c>
      <c r="M8786" t="s">
        <v>1147</v>
      </c>
      <c r="N8786">
        <v>29</v>
      </c>
      <c r="P8786" cm="1">
        <f t="array" ref="P8786">IF(Q8786&gt;0,INDEX(Q8786:Q20920,MATCH(TRUE,INDEX(Q8786:Q20920="",,),0)-1),"")</f>
        <v>8</v>
      </c>
      <c r="Q8786">
        <f t="shared" si="196"/>
        <v>7</v>
      </c>
      <c r="R8786">
        <f>IF(P8786="","",0)</f>
        <v>0</v>
      </c>
    </row>
    <row r="8787" spans="1:18" x14ac:dyDescent="0.3">
      <c r="A8787" t="s">
        <v>1138</v>
      </c>
      <c r="B8787" s="1">
        <v>38834</v>
      </c>
      <c r="C8787" t="s">
        <v>1139</v>
      </c>
      <c r="D8787" t="s">
        <v>1178</v>
      </c>
      <c r="E8787" t="s">
        <v>1179</v>
      </c>
      <c r="G8787" s="6" t="s">
        <v>88</v>
      </c>
      <c r="H8787" t="s">
        <v>87</v>
      </c>
      <c r="I8787" t="s">
        <v>21</v>
      </c>
      <c r="J8787" t="s">
        <v>73</v>
      </c>
      <c r="K8787">
        <v>80</v>
      </c>
      <c r="L8787">
        <v>30.45</v>
      </c>
      <c r="M8787" t="s">
        <v>1147</v>
      </c>
      <c r="N8787">
        <v>30.45</v>
      </c>
      <c r="P8787" cm="1">
        <f t="array" ref="P8787">IF(Q8787&gt;0,INDEX(Q8787:Q20921,MATCH(TRUE,INDEX(Q8787:Q20921="",,),0)-1),"")</f>
        <v>8</v>
      </c>
      <c r="Q8787">
        <f t="shared" si="196"/>
        <v>7</v>
      </c>
      <c r="R8787">
        <f>IF(P8787="","",0)</f>
        <v>0</v>
      </c>
    </row>
    <row r="8788" spans="1:18" x14ac:dyDescent="0.3">
      <c r="A8788" t="s">
        <v>1138</v>
      </c>
      <c r="B8788" s="1">
        <v>38834</v>
      </c>
      <c r="C8788" t="s">
        <v>1139</v>
      </c>
      <c r="D8788" t="s">
        <v>1178</v>
      </c>
      <c r="E8788" t="s">
        <v>1179</v>
      </c>
      <c r="G8788" t="s">
        <v>19</v>
      </c>
      <c r="H8788" t="s">
        <v>102</v>
      </c>
      <c r="I8788" t="s">
        <v>45</v>
      </c>
      <c r="J8788" t="s">
        <v>93</v>
      </c>
      <c r="K8788">
        <v>20.8</v>
      </c>
      <c r="L8788">
        <v>1106</v>
      </c>
      <c r="M8788" t="s">
        <v>1175</v>
      </c>
      <c r="N8788">
        <v>1150</v>
      </c>
      <c r="P8788" cm="1">
        <f t="array" ref="P8788">IF(Q8788&gt;0,INDEX(Q8788:Q20922,MATCH(TRUE,INDEX(Q8788:Q20922="",,),0)-1),"")</f>
        <v>8</v>
      </c>
      <c r="Q8788">
        <f t="shared" si="196"/>
        <v>8</v>
      </c>
      <c r="R8788">
        <f>IF(P8788="","",0)</f>
        <v>0</v>
      </c>
    </row>
    <row r="8789" spans="1:18" x14ac:dyDescent="0.3">
      <c r="A8789" t="s">
        <v>1138</v>
      </c>
      <c r="B8789" s="1">
        <v>38834</v>
      </c>
      <c r="C8789" t="s">
        <v>1139</v>
      </c>
      <c r="D8789" t="s">
        <v>1178</v>
      </c>
      <c r="E8789" t="s">
        <v>1179</v>
      </c>
      <c r="G8789" t="s">
        <v>19</v>
      </c>
      <c r="H8789" t="s">
        <v>72</v>
      </c>
      <c r="I8789" t="s">
        <v>21</v>
      </c>
      <c r="J8789" t="s">
        <v>73</v>
      </c>
      <c r="K8789">
        <v>1165</v>
      </c>
      <c r="L8789">
        <v>25</v>
      </c>
      <c r="M8789" t="s">
        <v>1175</v>
      </c>
      <c r="N8789">
        <v>25</v>
      </c>
      <c r="P8789" cm="1">
        <f t="array" ref="P8789">IF(Q8789&gt;0,INDEX(Q8789:Q20923,MATCH(TRUE,INDEX(Q8789:Q20923="",,),0)-1),"")</f>
        <v>8</v>
      </c>
      <c r="Q8789">
        <f t="shared" si="196"/>
        <v>8</v>
      </c>
      <c r="R8789">
        <f>IF(P8789="","",0)</f>
        <v>0</v>
      </c>
    </row>
    <row r="8790" spans="1:18" x14ac:dyDescent="0.3">
      <c r="A8790" t="s">
        <v>1138</v>
      </c>
      <c r="B8790" s="1">
        <v>38834</v>
      </c>
      <c r="C8790" t="s">
        <v>1139</v>
      </c>
      <c r="D8790" t="s">
        <v>1178</v>
      </c>
      <c r="E8790" t="s">
        <v>1179</v>
      </c>
      <c r="G8790" s="6" t="s">
        <v>88</v>
      </c>
      <c r="H8790" t="s">
        <v>85</v>
      </c>
      <c r="I8790" t="s">
        <v>45</v>
      </c>
      <c r="J8790" t="s">
        <v>93</v>
      </c>
      <c r="K8790">
        <v>15.4</v>
      </c>
      <c r="L8790">
        <v>176</v>
      </c>
      <c r="M8790" t="s">
        <v>1175</v>
      </c>
      <c r="N8790">
        <v>176</v>
      </c>
      <c r="P8790" cm="1">
        <f t="array" ref="P8790">IF(Q8790&gt;0,INDEX(Q8790:Q20924,MATCH(TRUE,INDEX(Q8790:Q20924="",,),0)-1),"")</f>
        <v>8</v>
      </c>
      <c r="Q8790">
        <f t="shared" si="196"/>
        <v>8</v>
      </c>
      <c r="R8790">
        <f>IF(P8790="","",0)</f>
        <v>0</v>
      </c>
    </row>
    <row r="8791" spans="1:18" x14ac:dyDescent="0.3">
      <c r="A8791" t="s">
        <v>1138</v>
      </c>
      <c r="B8791" s="1">
        <v>38834</v>
      </c>
      <c r="C8791" t="s">
        <v>1139</v>
      </c>
      <c r="D8791" t="s">
        <v>1178</v>
      </c>
      <c r="E8791" t="s">
        <v>1179</v>
      </c>
      <c r="G8791" s="6" t="s">
        <v>88</v>
      </c>
      <c r="H8791" t="s">
        <v>264</v>
      </c>
      <c r="I8791" t="s">
        <v>45</v>
      </c>
      <c r="J8791" t="s">
        <v>93</v>
      </c>
      <c r="K8791">
        <v>0.3</v>
      </c>
      <c r="L8791">
        <v>333</v>
      </c>
      <c r="M8791" t="s">
        <v>1175</v>
      </c>
      <c r="N8791">
        <v>333</v>
      </c>
      <c r="P8791" cm="1">
        <f t="array" ref="P8791">IF(Q8791&gt;0,INDEX(Q8791:Q20925,MATCH(TRUE,INDEX(Q8791:Q20925="",,),0)-1),"")</f>
        <v>8</v>
      </c>
      <c r="Q8791">
        <f t="shared" si="196"/>
        <v>8</v>
      </c>
      <c r="R8791">
        <f>IF(P8791="","",0)</f>
        <v>0</v>
      </c>
    </row>
    <row r="8792" spans="1:18" x14ac:dyDescent="0.3">
      <c r="A8792" t="s">
        <v>1138</v>
      </c>
      <c r="B8792" s="1">
        <v>38834</v>
      </c>
      <c r="C8792" t="s">
        <v>1139</v>
      </c>
      <c r="D8792" t="s">
        <v>1178</v>
      </c>
      <c r="E8792" t="s">
        <v>1179</v>
      </c>
      <c r="G8792" s="6" t="s">
        <v>88</v>
      </c>
      <c r="H8792" t="s">
        <v>232</v>
      </c>
      <c r="I8792" t="s">
        <v>45</v>
      </c>
      <c r="J8792" t="s">
        <v>93</v>
      </c>
      <c r="K8792">
        <v>7.4</v>
      </c>
      <c r="L8792">
        <v>84</v>
      </c>
      <c r="M8792" t="s">
        <v>1175</v>
      </c>
      <c r="N8792">
        <v>84</v>
      </c>
      <c r="P8792" cm="1">
        <f t="array" ref="P8792">IF(Q8792&gt;0,INDEX(Q8792:Q20926,MATCH(TRUE,INDEX(Q8792:Q20926="",,),0)-1),"")</f>
        <v>8</v>
      </c>
      <c r="Q8792">
        <f t="shared" si="196"/>
        <v>8</v>
      </c>
      <c r="R8792">
        <f>IF(P8792="","",0)</f>
        <v>0</v>
      </c>
    </row>
    <row r="8793" spans="1:18" x14ac:dyDescent="0.3">
      <c r="A8793" t="s">
        <v>1138</v>
      </c>
      <c r="B8793" s="1">
        <v>38834</v>
      </c>
      <c r="C8793" t="s">
        <v>1139</v>
      </c>
      <c r="D8793" t="s">
        <v>1178</v>
      </c>
      <c r="E8793" t="s">
        <v>1179</v>
      </c>
      <c r="G8793" s="6" t="s">
        <v>88</v>
      </c>
      <c r="H8793" t="s">
        <v>96</v>
      </c>
      <c r="I8793" t="s">
        <v>21</v>
      </c>
      <c r="J8793" t="s">
        <v>73</v>
      </c>
      <c r="K8793">
        <v>15</v>
      </c>
      <c r="L8793">
        <v>25</v>
      </c>
      <c r="M8793" t="s">
        <v>1175</v>
      </c>
      <c r="N8793">
        <v>25</v>
      </c>
      <c r="P8793" cm="1">
        <f t="array" ref="P8793">IF(Q8793&gt;0,INDEX(Q8793:Q20927,MATCH(TRUE,INDEX(Q8793:Q20927="",,),0)-1),"")</f>
        <v>8</v>
      </c>
      <c r="Q8793">
        <f t="shared" si="196"/>
        <v>8</v>
      </c>
      <c r="R8793">
        <f>IF(P8793="","",0)</f>
        <v>0</v>
      </c>
    </row>
    <row r="8794" spans="1:18" x14ac:dyDescent="0.3">
      <c r="A8794" t="s">
        <v>1138</v>
      </c>
      <c r="B8794" s="1">
        <v>38834</v>
      </c>
      <c r="C8794" t="s">
        <v>1139</v>
      </c>
      <c r="D8794" t="s">
        <v>1178</v>
      </c>
      <c r="E8794" t="s">
        <v>1179</v>
      </c>
      <c r="G8794" s="6" t="s">
        <v>88</v>
      </c>
      <c r="H8794" t="s">
        <v>116</v>
      </c>
      <c r="I8794" t="s">
        <v>21</v>
      </c>
      <c r="J8794" t="s">
        <v>73</v>
      </c>
      <c r="K8794">
        <v>14</v>
      </c>
      <c r="L8794">
        <v>29</v>
      </c>
      <c r="M8794" t="s">
        <v>1175</v>
      </c>
      <c r="N8794">
        <v>29</v>
      </c>
      <c r="P8794" cm="1">
        <f t="array" ref="P8794">IF(Q8794&gt;0,INDEX(Q8794:Q20928,MATCH(TRUE,INDEX(Q8794:Q20928="",,),0)-1),"")</f>
        <v>8</v>
      </c>
      <c r="Q8794">
        <f t="shared" si="196"/>
        <v>8</v>
      </c>
      <c r="R8794">
        <f>IF(P8794="","",0)</f>
        <v>0</v>
      </c>
    </row>
    <row r="8795" spans="1:18" x14ac:dyDescent="0.3">
      <c r="A8795" t="s">
        <v>1138</v>
      </c>
      <c r="B8795" s="1">
        <v>38834</v>
      </c>
      <c r="C8795" t="s">
        <v>1139</v>
      </c>
      <c r="D8795" t="s">
        <v>1178</v>
      </c>
      <c r="E8795" t="s">
        <v>1179</v>
      </c>
      <c r="G8795" s="6" t="s">
        <v>88</v>
      </c>
      <c r="H8795" t="s">
        <v>87</v>
      </c>
      <c r="I8795" t="s">
        <v>21</v>
      </c>
      <c r="J8795" t="s">
        <v>73</v>
      </c>
      <c r="K8795">
        <v>80</v>
      </c>
      <c r="L8795">
        <v>30.45</v>
      </c>
      <c r="M8795" t="s">
        <v>1175</v>
      </c>
      <c r="N8795">
        <v>30.45</v>
      </c>
      <c r="P8795" cm="1">
        <f t="array" ref="P8795">IF(Q8795&gt;0,INDEX(Q8795:Q20929,MATCH(TRUE,INDEX(Q8795:Q20929="",,),0)-1),"")</f>
        <v>8</v>
      </c>
      <c r="Q8795">
        <f t="shared" si="196"/>
        <v>8</v>
      </c>
      <c r="R8795">
        <f>IF(P8795="","",0)</f>
        <v>0</v>
      </c>
    </row>
    <row r="8796" spans="1:18" x14ac:dyDescent="0.3">
      <c r="P8796" t="str" cm="1">
        <f t="array" ref="P8796">IF(Q8796&gt;0,INDEX(Q8796:Q20930,MATCH(TRUE,INDEX(Q8796:Q20930="",,),0)-1),"")</f>
        <v/>
      </c>
      <c r="R8796" t="str">
        <f>IF(P8796="","",0)</f>
        <v/>
      </c>
    </row>
    <row r="8797" spans="1:18" x14ac:dyDescent="0.3">
      <c r="A8797" t="s">
        <v>1138</v>
      </c>
      <c r="B8797" s="1">
        <v>38834</v>
      </c>
      <c r="C8797" t="s">
        <v>1139</v>
      </c>
      <c r="D8797" t="s">
        <v>1180</v>
      </c>
      <c r="E8797" t="s">
        <v>1181</v>
      </c>
      <c r="G8797" t="s">
        <v>19</v>
      </c>
      <c r="H8797" t="s">
        <v>102</v>
      </c>
      <c r="I8797" t="s">
        <v>45</v>
      </c>
      <c r="J8797" t="s">
        <v>93</v>
      </c>
      <c r="K8797">
        <v>13.4</v>
      </c>
      <c r="L8797">
        <v>1013</v>
      </c>
      <c r="M8797" t="s">
        <v>1148</v>
      </c>
      <c r="N8797">
        <v>1113</v>
      </c>
      <c r="O8797" t="s">
        <v>24</v>
      </c>
      <c r="P8797" cm="1">
        <f t="array" ref="P8797">IF(Q8797&gt;0,INDEX(Q8797:Q20931,MATCH(TRUE,INDEX(Q8797:Q20931="",,),0)-1),"")</f>
        <v>7</v>
      </c>
      <c r="Q8797">
        <f>INT((ROW()-8797)/8)+1</f>
        <v>1</v>
      </c>
      <c r="R8797">
        <f>IF(P8797="","",0)</f>
        <v>0</v>
      </c>
    </row>
    <row r="8798" spans="1:18" x14ac:dyDescent="0.3">
      <c r="A8798" t="s">
        <v>1138</v>
      </c>
      <c r="B8798" s="1">
        <v>38834</v>
      </c>
      <c r="C8798" t="s">
        <v>1139</v>
      </c>
      <c r="D8798" t="s">
        <v>1180</v>
      </c>
      <c r="E8798" t="s">
        <v>1181</v>
      </c>
      <c r="G8798" t="s">
        <v>19</v>
      </c>
      <c r="H8798" t="s">
        <v>101</v>
      </c>
      <c r="I8798" t="s">
        <v>21</v>
      </c>
      <c r="J8798" t="s">
        <v>73</v>
      </c>
      <c r="K8798">
        <v>393</v>
      </c>
      <c r="L8798">
        <v>30.6</v>
      </c>
      <c r="M8798" t="s">
        <v>1148</v>
      </c>
      <c r="N8798">
        <v>35</v>
      </c>
      <c r="O8798" t="s">
        <v>24</v>
      </c>
      <c r="P8798" cm="1">
        <f t="array" ref="P8798">IF(Q8798&gt;0,INDEX(Q8798:Q20932,MATCH(TRUE,INDEX(Q8798:Q20932="",,),0)-1),"")</f>
        <v>7</v>
      </c>
      <c r="Q8798">
        <f t="shared" ref="Q8798:Q8852" si="197">INT((ROW()-8797)/8)+1</f>
        <v>1</v>
      </c>
      <c r="R8798">
        <f>IF(P8798="","",0)</f>
        <v>0</v>
      </c>
    </row>
    <row r="8799" spans="1:18" x14ac:dyDescent="0.3">
      <c r="A8799" t="s">
        <v>1138</v>
      </c>
      <c r="B8799" s="1">
        <v>38834</v>
      </c>
      <c r="C8799" t="s">
        <v>1139</v>
      </c>
      <c r="D8799" t="s">
        <v>1180</v>
      </c>
      <c r="E8799" t="s">
        <v>1181</v>
      </c>
      <c r="G8799" t="s">
        <v>19</v>
      </c>
      <c r="H8799" t="s">
        <v>72</v>
      </c>
      <c r="I8799" t="s">
        <v>21</v>
      </c>
      <c r="J8799" t="s">
        <v>73</v>
      </c>
      <c r="K8799">
        <v>1056</v>
      </c>
      <c r="L8799">
        <v>30.8</v>
      </c>
      <c r="M8799" t="s">
        <v>1148</v>
      </c>
      <c r="N8799">
        <v>36</v>
      </c>
      <c r="O8799" t="s">
        <v>24</v>
      </c>
      <c r="P8799" cm="1">
        <f t="array" ref="P8799">IF(Q8799&gt;0,INDEX(Q8799:Q20933,MATCH(TRUE,INDEX(Q8799:Q20933="",,),0)-1),"")</f>
        <v>7</v>
      </c>
      <c r="Q8799">
        <f t="shared" si="197"/>
        <v>1</v>
      </c>
      <c r="R8799">
        <f>IF(P8799="","",0)</f>
        <v>0</v>
      </c>
    </row>
    <row r="8800" spans="1:18" x14ac:dyDescent="0.3">
      <c r="A8800" t="s">
        <v>1138</v>
      </c>
      <c r="B8800" s="1">
        <v>38834</v>
      </c>
      <c r="C8800" t="s">
        <v>1139</v>
      </c>
      <c r="D8800" t="s">
        <v>1180</v>
      </c>
      <c r="E8800" t="s">
        <v>1181</v>
      </c>
      <c r="G8800" s="6" t="s">
        <v>88</v>
      </c>
      <c r="H8800" t="s">
        <v>85</v>
      </c>
      <c r="I8800" t="s">
        <v>45</v>
      </c>
      <c r="J8800" t="s">
        <v>93</v>
      </c>
      <c r="K8800">
        <v>10</v>
      </c>
      <c r="L8800">
        <v>165</v>
      </c>
      <c r="M8800" t="s">
        <v>1148</v>
      </c>
      <c r="N8800">
        <v>165</v>
      </c>
      <c r="O8800" t="s">
        <v>24</v>
      </c>
      <c r="P8800" cm="1">
        <f t="array" ref="P8800">IF(Q8800&gt;0,INDEX(Q8800:Q20934,MATCH(TRUE,INDEX(Q8800:Q20934="",,),0)-1),"")</f>
        <v>7</v>
      </c>
      <c r="Q8800">
        <f t="shared" si="197"/>
        <v>1</v>
      </c>
      <c r="R8800">
        <f>IF(P8800="","",0)</f>
        <v>0</v>
      </c>
    </row>
    <row r="8801" spans="1:18" x14ac:dyDescent="0.3">
      <c r="A8801" t="s">
        <v>1138</v>
      </c>
      <c r="B8801" s="1">
        <v>38834</v>
      </c>
      <c r="C8801" t="s">
        <v>1139</v>
      </c>
      <c r="D8801" t="s">
        <v>1180</v>
      </c>
      <c r="E8801" t="s">
        <v>1181</v>
      </c>
      <c r="G8801" s="6" t="s">
        <v>88</v>
      </c>
      <c r="H8801" t="s">
        <v>200</v>
      </c>
      <c r="I8801" t="s">
        <v>45</v>
      </c>
      <c r="J8801" t="s">
        <v>93</v>
      </c>
      <c r="K8801">
        <v>4.8</v>
      </c>
      <c r="L8801">
        <v>356</v>
      </c>
      <c r="M8801" t="s">
        <v>1148</v>
      </c>
      <c r="N8801">
        <v>356</v>
      </c>
      <c r="O8801" t="s">
        <v>24</v>
      </c>
      <c r="P8801" cm="1">
        <f t="array" ref="P8801">IF(Q8801&gt;0,INDEX(Q8801:Q20935,MATCH(TRUE,INDEX(Q8801:Q20935="",,),0)-1),"")</f>
        <v>7</v>
      </c>
      <c r="Q8801">
        <f t="shared" si="197"/>
        <v>1</v>
      </c>
      <c r="R8801">
        <f>IF(P8801="","",0)</f>
        <v>0</v>
      </c>
    </row>
    <row r="8802" spans="1:18" x14ac:dyDescent="0.3">
      <c r="A8802" t="s">
        <v>1138</v>
      </c>
      <c r="B8802" s="1">
        <v>38834</v>
      </c>
      <c r="C8802" t="s">
        <v>1139</v>
      </c>
      <c r="D8802" t="s">
        <v>1180</v>
      </c>
      <c r="E8802" t="s">
        <v>1181</v>
      </c>
      <c r="G8802" s="6" t="s">
        <v>88</v>
      </c>
      <c r="H8802" t="s">
        <v>72</v>
      </c>
      <c r="I8802" t="s">
        <v>45</v>
      </c>
      <c r="J8802" t="s">
        <v>93</v>
      </c>
      <c r="K8802">
        <v>1.4</v>
      </c>
      <c r="L8802">
        <v>223</v>
      </c>
      <c r="M8802" t="s">
        <v>1148</v>
      </c>
      <c r="N8802">
        <v>223</v>
      </c>
      <c r="O8802" t="s">
        <v>24</v>
      </c>
      <c r="P8802" cm="1">
        <f t="array" ref="P8802">IF(Q8802&gt;0,INDEX(Q8802:Q20936,MATCH(TRUE,INDEX(Q8802:Q20936="",,),0)-1),"")</f>
        <v>7</v>
      </c>
      <c r="Q8802">
        <f t="shared" si="197"/>
        <v>1</v>
      </c>
      <c r="R8802">
        <f>IF(P8802="","",0)</f>
        <v>0</v>
      </c>
    </row>
    <row r="8803" spans="1:18" x14ac:dyDescent="0.3">
      <c r="A8803" t="s">
        <v>1138</v>
      </c>
      <c r="B8803" s="1">
        <v>38834</v>
      </c>
      <c r="C8803" t="s">
        <v>1139</v>
      </c>
      <c r="D8803" t="s">
        <v>1180</v>
      </c>
      <c r="E8803" t="s">
        <v>1181</v>
      </c>
      <c r="G8803" s="6" t="s">
        <v>88</v>
      </c>
      <c r="H8803" t="s">
        <v>96</v>
      </c>
      <c r="I8803" t="s">
        <v>21</v>
      </c>
      <c r="J8803" t="s">
        <v>73</v>
      </c>
      <c r="K8803">
        <v>28</v>
      </c>
      <c r="L8803">
        <v>22.35</v>
      </c>
      <c r="M8803" t="s">
        <v>1148</v>
      </c>
      <c r="N8803">
        <v>22.35</v>
      </c>
      <c r="O8803" t="s">
        <v>24</v>
      </c>
      <c r="P8803" cm="1">
        <f t="array" ref="P8803">IF(Q8803&gt;0,INDEX(Q8803:Q20937,MATCH(TRUE,INDEX(Q8803:Q20937="",,),0)-1),"")</f>
        <v>7</v>
      </c>
      <c r="Q8803">
        <f t="shared" si="197"/>
        <v>1</v>
      </c>
      <c r="R8803">
        <f>IF(P8803="","",0)</f>
        <v>0</v>
      </c>
    </row>
    <row r="8804" spans="1:18" x14ac:dyDescent="0.3">
      <c r="A8804" t="s">
        <v>1138</v>
      </c>
      <c r="B8804" s="1">
        <v>38834</v>
      </c>
      <c r="C8804" t="s">
        <v>1139</v>
      </c>
      <c r="D8804" t="s">
        <v>1180</v>
      </c>
      <c r="E8804" t="s">
        <v>1181</v>
      </c>
      <c r="G8804" s="6" t="s">
        <v>88</v>
      </c>
      <c r="H8804" t="s">
        <v>87</v>
      </c>
      <c r="I8804" t="s">
        <v>21</v>
      </c>
      <c r="J8804" t="s">
        <v>73</v>
      </c>
      <c r="K8804">
        <v>110</v>
      </c>
      <c r="L8804">
        <v>27.85</v>
      </c>
      <c r="M8804" t="s">
        <v>1148</v>
      </c>
      <c r="N8804">
        <v>27.85</v>
      </c>
      <c r="O8804" t="s">
        <v>24</v>
      </c>
      <c r="P8804" cm="1">
        <f t="array" ref="P8804">IF(Q8804&gt;0,INDEX(Q8804:Q20938,MATCH(TRUE,INDEX(Q8804:Q20938="",,),0)-1),"")</f>
        <v>7</v>
      </c>
      <c r="Q8804">
        <f t="shared" si="197"/>
        <v>1</v>
      </c>
      <c r="R8804">
        <f>IF(P8804="","",0)</f>
        <v>0</v>
      </c>
    </row>
    <row r="8805" spans="1:18" x14ac:dyDescent="0.3">
      <c r="A8805" t="s">
        <v>1138</v>
      </c>
      <c r="B8805" s="1">
        <v>38834</v>
      </c>
      <c r="C8805" t="s">
        <v>1139</v>
      </c>
      <c r="D8805" t="s">
        <v>1180</v>
      </c>
      <c r="E8805" t="s">
        <v>1181</v>
      </c>
      <c r="G8805" t="s">
        <v>19</v>
      </c>
      <c r="H8805" t="s">
        <v>102</v>
      </c>
      <c r="I8805" t="s">
        <v>45</v>
      </c>
      <c r="J8805" t="s">
        <v>93</v>
      </c>
      <c r="K8805">
        <v>13.4</v>
      </c>
      <c r="L8805">
        <v>1013</v>
      </c>
      <c r="M8805" t="s">
        <v>1142</v>
      </c>
      <c r="N8805">
        <v>1500</v>
      </c>
      <c r="P8805" cm="1">
        <f t="array" ref="P8805">IF(Q8805&gt;0,INDEX(Q8805:Q20939,MATCH(TRUE,INDEX(Q8805:Q20939="",,),0)-1),"")</f>
        <v>7</v>
      </c>
      <c r="Q8805">
        <f t="shared" si="197"/>
        <v>2</v>
      </c>
      <c r="R8805">
        <f>IF(P8805="","",0)</f>
        <v>0</v>
      </c>
    </row>
    <row r="8806" spans="1:18" x14ac:dyDescent="0.3">
      <c r="A8806" t="s">
        <v>1138</v>
      </c>
      <c r="B8806" s="1">
        <v>38834</v>
      </c>
      <c r="C8806" t="s">
        <v>1139</v>
      </c>
      <c r="D8806" t="s">
        <v>1180</v>
      </c>
      <c r="E8806" t="s">
        <v>1181</v>
      </c>
      <c r="G8806" t="s">
        <v>19</v>
      </c>
      <c r="H8806" t="s">
        <v>101</v>
      </c>
      <c r="I8806" t="s">
        <v>21</v>
      </c>
      <c r="J8806" t="s">
        <v>73</v>
      </c>
      <c r="K8806">
        <v>393</v>
      </c>
      <c r="L8806">
        <v>30.6</v>
      </c>
      <c r="M8806" t="s">
        <v>1142</v>
      </c>
      <c r="N8806">
        <v>30.6</v>
      </c>
      <c r="P8806" cm="1">
        <f t="array" ref="P8806">IF(Q8806&gt;0,INDEX(Q8806:Q20940,MATCH(TRUE,INDEX(Q8806:Q20940="",,),0)-1),"")</f>
        <v>7</v>
      </c>
      <c r="Q8806">
        <f t="shared" si="197"/>
        <v>2</v>
      </c>
      <c r="R8806">
        <f>IF(P8806="","",0)</f>
        <v>0</v>
      </c>
    </row>
    <row r="8807" spans="1:18" x14ac:dyDescent="0.3">
      <c r="A8807" t="s">
        <v>1138</v>
      </c>
      <c r="B8807" s="1">
        <v>38834</v>
      </c>
      <c r="C8807" t="s">
        <v>1139</v>
      </c>
      <c r="D8807" t="s">
        <v>1180</v>
      </c>
      <c r="E8807" t="s">
        <v>1181</v>
      </c>
      <c r="G8807" t="s">
        <v>19</v>
      </c>
      <c r="H8807" t="s">
        <v>72</v>
      </c>
      <c r="I8807" t="s">
        <v>21</v>
      </c>
      <c r="J8807" t="s">
        <v>73</v>
      </c>
      <c r="K8807">
        <v>1056</v>
      </c>
      <c r="L8807">
        <v>30.8</v>
      </c>
      <c r="M8807" t="s">
        <v>1142</v>
      </c>
      <c r="N8807">
        <v>30.8</v>
      </c>
      <c r="P8807" cm="1">
        <f t="array" ref="P8807">IF(Q8807&gt;0,INDEX(Q8807:Q20941,MATCH(TRUE,INDEX(Q8807:Q20941="",,),0)-1),"")</f>
        <v>7</v>
      </c>
      <c r="Q8807">
        <f t="shared" si="197"/>
        <v>2</v>
      </c>
      <c r="R8807">
        <f>IF(P8807="","",0)</f>
        <v>0</v>
      </c>
    </row>
    <row r="8808" spans="1:18" x14ac:dyDescent="0.3">
      <c r="A8808" t="s">
        <v>1138</v>
      </c>
      <c r="B8808" s="1">
        <v>38834</v>
      </c>
      <c r="C8808" t="s">
        <v>1139</v>
      </c>
      <c r="D8808" t="s">
        <v>1180</v>
      </c>
      <c r="E8808" t="s">
        <v>1181</v>
      </c>
      <c r="G8808" s="6" t="s">
        <v>88</v>
      </c>
      <c r="H8808" t="s">
        <v>85</v>
      </c>
      <c r="I8808" t="s">
        <v>45</v>
      </c>
      <c r="J8808" t="s">
        <v>93</v>
      </c>
      <c r="K8808">
        <v>10</v>
      </c>
      <c r="L8808">
        <v>165</v>
      </c>
      <c r="M8808" t="s">
        <v>1142</v>
      </c>
      <c r="N8808">
        <v>165</v>
      </c>
      <c r="P8808" cm="1">
        <f t="array" ref="P8808">IF(Q8808&gt;0,INDEX(Q8808:Q20942,MATCH(TRUE,INDEX(Q8808:Q20942="",,),0)-1),"")</f>
        <v>7</v>
      </c>
      <c r="Q8808">
        <f t="shared" si="197"/>
        <v>2</v>
      </c>
      <c r="R8808">
        <f>IF(P8808="","",0)</f>
        <v>0</v>
      </c>
    </row>
    <row r="8809" spans="1:18" x14ac:dyDescent="0.3">
      <c r="A8809" t="s">
        <v>1138</v>
      </c>
      <c r="B8809" s="1">
        <v>38834</v>
      </c>
      <c r="C8809" t="s">
        <v>1139</v>
      </c>
      <c r="D8809" t="s">
        <v>1180</v>
      </c>
      <c r="E8809" t="s">
        <v>1181</v>
      </c>
      <c r="G8809" s="6" t="s">
        <v>88</v>
      </c>
      <c r="H8809" t="s">
        <v>200</v>
      </c>
      <c r="I8809" t="s">
        <v>45</v>
      </c>
      <c r="J8809" t="s">
        <v>93</v>
      </c>
      <c r="K8809">
        <v>4.8</v>
      </c>
      <c r="L8809">
        <v>356</v>
      </c>
      <c r="M8809" t="s">
        <v>1142</v>
      </c>
      <c r="N8809">
        <v>356</v>
      </c>
      <c r="P8809" cm="1">
        <f t="array" ref="P8809">IF(Q8809&gt;0,INDEX(Q8809:Q20943,MATCH(TRUE,INDEX(Q8809:Q20943="",,),0)-1),"")</f>
        <v>7</v>
      </c>
      <c r="Q8809">
        <f t="shared" si="197"/>
        <v>2</v>
      </c>
      <c r="R8809">
        <f>IF(P8809="","",0)</f>
        <v>0</v>
      </c>
    </row>
    <row r="8810" spans="1:18" x14ac:dyDescent="0.3">
      <c r="A8810" t="s">
        <v>1138</v>
      </c>
      <c r="B8810" s="1">
        <v>38834</v>
      </c>
      <c r="C8810" t="s">
        <v>1139</v>
      </c>
      <c r="D8810" t="s">
        <v>1180</v>
      </c>
      <c r="E8810" t="s">
        <v>1181</v>
      </c>
      <c r="G8810" s="6" t="s">
        <v>88</v>
      </c>
      <c r="H8810" t="s">
        <v>72</v>
      </c>
      <c r="I8810" t="s">
        <v>45</v>
      </c>
      <c r="J8810" t="s">
        <v>93</v>
      </c>
      <c r="K8810">
        <v>1.4</v>
      </c>
      <c r="L8810">
        <v>223</v>
      </c>
      <c r="M8810" t="s">
        <v>1142</v>
      </c>
      <c r="N8810">
        <v>223</v>
      </c>
      <c r="P8810" cm="1">
        <f t="array" ref="P8810">IF(Q8810&gt;0,INDEX(Q8810:Q20944,MATCH(TRUE,INDEX(Q8810:Q20944="",,),0)-1),"")</f>
        <v>7</v>
      </c>
      <c r="Q8810">
        <f t="shared" si="197"/>
        <v>2</v>
      </c>
      <c r="R8810">
        <f>IF(P8810="","",0)</f>
        <v>0</v>
      </c>
    </row>
    <row r="8811" spans="1:18" x14ac:dyDescent="0.3">
      <c r="A8811" t="s">
        <v>1138</v>
      </c>
      <c r="B8811" s="1">
        <v>38834</v>
      </c>
      <c r="C8811" t="s">
        <v>1139</v>
      </c>
      <c r="D8811" t="s">
        <v>1180</v>
      </c>
      <c r="E8811" t="s">
        <v>1181</v>
      </c>
      <c r="G8811" s="6" t="s">
        <v>88</v>
      </c>
      <c r="H8811" t="s">
        <v>96</v>
      </c>
      <c r="I8811" t="s">
        <v>21</v>
      </c>
      <c r="J8811" t="s">
        <v>73</v>
      </c>
      <c r="K8811">
        <v>28</v>
      </c>
      <c r="L8811">
        <v>22.35</v>
      </c>
      <c r="M8811" t="s">
        <v>1142</v>
      </c>
      <c r="N8811">
        <v>22.35</v>
      </c>
      <c r="P8811" cm="1">
        <f t="array" ref="P8811">IF(Q8811&gt;0,INDEX(Q8811:Q20945,MATCH(TRUE,INDEX(Q8811:Q20945="",,),0)-1),"")</f>
        <v>7</v>
      </c>
      <c r="Q8811">
        <f t="shared" si="197"/>
        <v>2</v>
      </c>
      <c r="R8811">
        <f>IF(P8811="","",0)</f>
        <v>0</v>
      </c>
    </row>
    <row r="8812" spans="1:18" x14ac:dyDescent="0.3">
      <c r="A8812" t="s">
        <v>1138</v>
      </c>
      <c r="B8812" s="1">
        <v>38834</v>
      </c>
      <c r="C8812" t="s">
        <v>1139</v>
      </c>
      <c r="D8812" t="s">
        <v>1180</v>
      </c>
      <c r="E8812" t="s">
        <v>1181</v>
      </c>
      <c r="G8812" s="6" t="s">
        <v>88</v>
      </c>
      <c r="H8812" t="s">
        <v>87</v>
      </c>
      <c r="I8812" t="s">
        <v>21</v>
      </c>
      <c r="J8812" t="s">
        <v>73</v>
      </c>
      <c r="K8812">
        <v>110</v>
      </c>
      <c r="L8812">
        <v>27.85</v>
      </c>
      <c r="M8812" t="s">
        <v>1142</v>
      </c>
      <c r="N8812">
        <v>27.85</v>
      </c>
      <c r="P8812" cm="1">
        <f t="array" ref="P8812">IF(Q8812&gt;0,INDEX(Q8812:Q20946,MATCH(TRUE,INDEX(Q8812:Q20946="",,),0)-1),"")</f>
        <v>7</v>
      </c>
      <c r="Q8812">
        <f t="shared" si="197"/>
        <v>2</v>
      </c>
      <c r="R8812">
        <f>IF(P8812="","",0)</f>
        <v>0</v>
      </c>
    </row>
    <row r="8813" spans="1:18" x14ac:dyDescent="0.3">
      <c r="A8813" t="s">
        <v>1138</v>
      </c>
      <c r="B8813" s="1">
        <v>38834</v>
      </c>
      <c r="C8813" t="s">
        <v>1139</v>
      </c>
      <c r="D8813" t="s">
        <v>1180</v>
      </c>
      <c r="E8813" t="s">
        <v>1181</v>
      </c>
      <c r="G8813" t="s">
        <v>19</v>
      </c>
      <c r="H8813" t="s">
        <v>102</v>
      </c>
      <c r="I8813" t="s">
        <v>45</v>
      </c>
      <c r="J8813" t="s">
        <v>93</v>
      </c>
      <c r="K8813">
        <v>13.4</v>
      </c>
      <c r="L8813">
        <v>1013</v>
      </c>
      <c r="M8813" t="s">
        <v>1145</v>
      </c>
      <c r="N8813">
        <v>1015</v>
      </c>
      <c r="P8813" cm="1">
        <f t="array" ref="P8813">IF(Q8813&gt;0,INDEX(Q8813:Q20947,MATCH(TRUE,INDEX(Q8813:Q20947="",,),0)-1),"")</f>
        <v>7</v>
      </c>
      <c r="Q8813">
        <f t="shared" si="197"/>
        <v>3</v>
      </c>
      <c r="R8813">
        <f>IF(P8813="","",0)</f>
        <v>0</v>
      </c>
    </row>
    <row r="8814" spans="1:18" x14ac:dyDescent="0.3">
      <c r="A8814" t="s">
        <v>1138</v>
      </c>
      <c r="B8814" s="1">
        <v>38834</v>
      </c>
      <c r="C8814" t="s">
        <v>1139</v>
      </c>
      <c r="D8814" t="s">
        <v>1180</v>
      </c>
      <c r="E8814" t="s">
        <v>1181</v>
      </c>
      <c r="G8814" t="s">
        <v>19</v>
      </c>
      <c r="H8814" t="s">
        <v>101</v>
      </c>
      <c r="I8814" t="s">
        <v>21</v>
      </c>
      <c r="J8814" t="s">
        <v>73</v>
      </c>
      <c r="K8814">
        <v>393</v>
      </c>
      <c r="L8814">
        <v>30.6</v>
      </c>
      <c r="M8814" t="s">
        <v>1145</v>
      </c>
      <c r="N8814">
        <v>32.6</v>
      </c>
      <c r="P8814" cm="1">
        <f t="array" ref="P8814">IF(Q8814&gt;0,INDEX(Q8814:Q20948,MATCH(TRUE,INDEX(Q8814:Q20948="",,),0)-1),"")</f>
        <v>7</v>
      </c>
      <c r="Q8814">
        <f t="shared" si="197"/>
        <v>3</v>
      </c>
      <c r="R8814">
        <f>IF(P8814="","",0)</f>
        <v>0</v>
      </c>
    </row>
    <row r="8815" spans="1:18" x14ac:dyDescent="0.3">
      <c r="A8815" t="s">
        <v>1138</v>
      </c>
      <c r="B8815" s="1">
        <v>38834</v>
      </c>
      <c r="C8815" t="s">
        <v>1139</v>
      </c>
      <c r="D8815" t="s">
        <v>1180</v>
      </c>
      <c r="E8815" t="s">
        <v>1181</v>
      </c>
      <c r="G8815" t="s">
        <v>19</v>
      </c>
      <c r="H8815" t="s">
        <v>72</v>
      </c>
      <c r="I8815" t="s">
        <v>21</v>
      </c>
      <c r="J8815" t="s">
        <v>73</v>
      </c>
      <c r="K8815">
        <v>1056</v>
      </c>
      <c r="L8815">
        <v>30.8</v>
      </c>
      <c r="M8815" t="s">
        <v>1145</v>
      </c>
      <c r="N8815">
        <v>35.799999999999997</v>
      </c>
      <c r="P8815" cm="1">
        <f t="array" ref="P8815">IF(Q8815&gt;0,INDEX(Q8815:Q20949,MATCH(TRUE,INDEX(Q8815:Q20949="",,),0)-1),"")</f>
        <v>7</v>
      </c>
      <c r="Q8815">
        <f t="shared" si="197"/>
        <v>3</v>
      </c>
      <c r="R8815">
        <f>IF(P8815="","",0)</f>
        <v>0</v>
      </c>
    </row>
    <row r="8816" spans="1:18" x14ac:dyDescent="0.3">
      <c r="A8816" t="s">
        <v>1138</v>
      </c>
      <c r="B8816" s="1">
        <v>38834</v>
      </c>
      <c r="C8816" t="s">
        <v>1139</v>
      </c>
      <c r="D8816" t="s">
        <v>1180</v>
      </c>
      <c r="E8816" t="s">
        <v>1181</v>
      </c>
      <c r="G8816" s="6" t="s">
        <v>88</v>
      </c>
      <c r="H8816" t="s">
        <v>85</v>
      </c>
      <c r="I8816" t="s">
        <v>45</v>
      </c>
      <c r="J8816" t="s">
        <v>93</v>
      </c>
      <c r="K8816">
        <v>10</v>
      </c>
      <c r="L8816">
        <v>165</v>
      </c>
      <c r="M8816" t="s">
        <v>1145</v>
      </c>
      <c r="N8816">
        <v>165</v>
      </c>
      <c r="P8816" cm="1">
        <f t="array" ref="P8816">IF(Q8816&gt;0,INDEX(Q8816:Q20950,MATCH(TRUE,INDEX(Q8816:Q20950="",,),0)-1),"")</f>
        <v>7</v>
      </c>
      <c r="Q8816">
        <f t="shared" si="197"/>
        <v>3</v>
      </c>
      <c r="R8816">
        <f>IF(P8816="","",0)</f>
        <v>0</v>
      </c>
    </row>
    <row r="8817" spans="1:18" x14ac:dyDescent="0.3">
      <c r="A8817" t="s">
        <v>1138</v>
      </c>
      <c r="B8817" s="1">
        <v>38834</v>
      </c>
      <c r="C8817" t="s">
        <v>1139</v>
      </c>
      <c r="D8817" t="s">
        <v>1180</v>
      </c>
      <c r="E8817" t="s">
        <v>1181</v>
      </c>
      <c r="G8817" s="6" t="s">
        <v>88</v>
      </c>
      <c r="H8817" t="s">
        <v>200</v>
      </c>
      <c r="I8817" t="s">
        <v>45</v>
      </c>
      <c r="J8817" t="s">
        <v>93</v>
      </c>
      <c r="K8817">
        <v>4.8</v>
      </c>
      <c r="L8817">
        <v>356</v>
      </c>
      <c r="M8817" t="s">
        <v>1145</v>
      </c>
      <c r="N8817">
        <v>356</v>
      </c>
      <c r="P8817" cm="1">
        <f t="array" ref="P8817">IF(Q8817&gt;0,INDEX(Q8817:Q20951,MATCH(TRUE,INDEX(Q8817:Q20951="",,),0)-1),"")</f>
        <v>7</v>
      </c>
      <c r="Q8817">
        <f t="shared" si="197"/>
        <v>3</v>
      </c>
      <c r="R8817">
        <f>IF(P8817="","",0)</f>
        <v>0</v>
      </c>
    </row>
    <row r="8818" spans="1:18" x14ac:dyDescent="0.3">
      <c r="A8818" t="s">
        <v>1138</v>
      </c>
      <c r="B8818" s="1">
        <v>38834</v>
      </c>
      <c r="C8818" t="s">
        <v>1139</v>
      </c>
      <c r="D8818" t="s">
        <v>1180</v>
      </c>
      <c r="E8818" t="s">
        <v>1181</v>
      </c>
      <c r="G8818" s="6" t="s">
        <v>88</v>
      </c>
      <c r="H8818" t="s">
        <v>72</v>
      </c>
      <c r="I8818" t="s">
        <v>45</v>
      </c>
      <c r="J8818" t="s">
        <v>93</v>
      </c>
      <c r="K8818">
        <v>1.4</v>
      </c>
      <c r="L8818">
        <v>223</v>
      </c>
      <c r="M8818" t="s">
        <v>1145</v>
      </c>
      <c r="N8818">
        <v>223</v>
      </c>
      <c r="P8818" cm="1">
        <f t="array" ref="P8818">IF(Q8818&gt;0,INDEX(Q8818:Q20952,MATCH(TRUE,INDEX(Q8818:Q20952="",,),0)-1),"")</f>
        <v>7</v>
      </c>
      <c r="Q8818">
        <f t="shared" si="197"/>
        <v>3</v>
      </c>
      <c r="R8818">
        <f>IF(P8818="","",0)</f>
        <v>0</v>
      </c>
    </row>
    <row r="8819" spans="1:18" x14ac:dyDescent="0.3">
      <c r="A8819" t="s">
        <v>1138</v>
      </c>
      <c r="B8819" s="1">
        <v>38834</v>
      </c>
      <c r="C8819" t="s">
        <v>1139</v>
      </c>
      <c r="D8819" t="s">
        <v>1180</v>
      </c>
      <c r="E8819" t="s">
        <v>1181</v>
      </c>
      <c r="G8819" s="6" t="s">
        <v>88</v>
      </c>
      <c r="H8819" t="s">
        <v>96</v>
      </c>
      <c r="I8819" t="s">
        <v>21</v>
      </c>
      <c r="J8819" t="s">
        <v>73</v>
      </c>
      <c r="K8819">
        <v>28</v>
      </c>
      <c r="L8819">
        <v>22.35</v>
      </c>
      <c r="M8819" t="s">
        <v>1145</v>
      </c>
      <c r="N8819">
        <v>22.35</v>
      </c>
      <c r="P8819" cm="1">
        <f t="array" ref="P8819">IF(Q8819&gt;0,INDEX(Q8819:Q20953,MATCH(TRUE,INDEX(Q8819:Q20953="",,),0)-1),"")</f>
        <v>7</v>
      </c>
      <c r="Q8819">
        <f t="shared" si="197"/>
        <v>3</v>
      </c>
      <c r="R8819">
        <f>IF(P8819="","",0)</f>
        <v>0</v>
      </c>
    </row>
    <row r="8820" spans="1:18" x14ac:dyDescent="0.3">
      <c r="A8820" t="s">
        <v>1138</v>
      </c>
      <c r="B8820" s="1">
        <v>38834</v>
      </c>
      <c r="C8820" t="s">
        <v>1139</v>
      </c>
      <c r="D8820" t="s">
        <v>1180</v>
      </c>
      <c r="E8820" t="s">
        <v>1181</v>
      </c>
      <c r="G8820" s="6" t="s">
        <v>88</v>
      </c>
      <c r="H8820" t="s">
        <v>87</v>
      </c>
      <c r="I8820" t="s">
        <v>21</v>
      </c>
      <c r="J8820" t="s">
        <v>73</v>
      </c>
      <c r="K8820">
        <v>110</v>
      </c>
      <c r="L8820">
        <v>27.85</v>
      </c>
      <c r="M8820" t="s">
        <v>1145</v>
      </c>
      <c r="N8820">
        <v>27.85</v>
      </c>
      <c r="P8820" cm="1">
        <f t="array" ref="P8820">IF(Q8820&gt;0,INDEX(Q8820:Q20954,MATCH(TRUE,INDEX(Q8820:Q20954="",,),0)-1),"")</f>
        <v>7</v>
      </c>
      <c r="Q8820">
        <f t="shared" si="197"/>
        <v>3</v>
      </c>
      <c r="R8820">
        <f>IF(P8820="","",0)</f>
        <v>0</v>
      </c>
    </row>
    <row r="8821" spans="1:18" x14ac:dyDescent="0.3">
      <c r="A8821" t="s">
        <v>1138</v>
      </c>
      <c r="B8821" s="1">
        <v>38834</v>
      </c>
      <c r="C8821" t="s">
        <v>1139</v>
      </c>
      <c r="D8821" t="s">
        <v>1180</v>
      </c>
      <c r="E8821" t="s">
        <v>1181</v>
      </c>
      <c r="G8821" t="s">
        <v>19</v>
      </c>
      <c r="H8821" t="s">
        <v>102</v>
      </c>
      <c r="I8821" t="s">
        <v>45</v>
      </c>
      <c r="J8821" t="s">
        <v>93</v>
      </c>
      <c r="K8821">
        <v>13.4</v>
      </c>
      <c r="L8821">
        <v>1013</v>
      </c>
      <c r="M8821" t="s">
        <v>1182</v>
      </c>
      <c r="N8821">
        <v>1100</v>
      </c>
      <c r="P8821" cm="1">
        <f t="array" ref="P8821">IF(Q8821&gt;0,INDEX(Q8821:Q20955,MATCH(TRUE,INDEX(Q8821:Q20955="",,),0)-1),"")</f>
        <v>7</v>
      </c>
      <c r="Q8821">
        <f t="shared" si="197"/>
        <v>4</v>
      </c>
      <c r="R8821">
        <f>IF(P8821="","",0)</f>
        <v>0</v>
      </c>
    </row>
    <row r="8822" spans="1:18" x14ac:dyDescent="0.3">
      <c r="A8822" t="s">
        <v>1138</v>
      </c>
      <c r="B8822" s="1">
        <v>38834</v>
      </c>
      <c r="C8822" t="s">
        <v>1139</v>
      </c>
      <c r="D8822" t="s">
        <v>1180</v>
      </c>
      <c r="E8822" t="s">
        <v>1181</v>
      </c>
      <c r="G8822" t="s">
        <v>19</v>
      </c>
      <c r="H8822" t="s">
        <v>101</v>
      </c>
      <c r="I8822" t="s">
        <v>21</v>
      </c>
      <c r="J8822" t="s">
        <v>73</v>
      </c>
      <c r="K8822">
        <v>393</v>
      </c>
      <c r="L8822">
        <v>30.6</v>
      </c>
      <c r="M8822" t="s">
        <v>1182</v>
      </c>
      <c r="N8822">
        <v>32</v>
      </c>
      <c r="P8822" cm="1">
        <f t="array" ref="P8822">IF(Q8822&gt;0,INDEX(Q8822:Q20956,MATCH(TRUE,INDEX(Q8822:Q20956="",,),0)-1),"")</f>
        <v>7</v>
      </c>
      <c r="Q8822">
        <f t="shared" si="197"/>
        <v>4</v>
      </c>
      <c r="R8822">
        <f>IF(P8822="","",0)</f>
        <v>0</v>
      </c>
    </row>
    <row r="8823" spans="1:18" x14ac:dyDescent="0.3">
      <c r="A8823" t="s">
        <v>1138</v>
      </c>
      <c r="B8823" s="1">
        <v>38834</v>
      </c>
      <c r="C8823" t="s">
        <v>1139</v>
      </c>
      <c r="D8823" t="s">
        <v>1180</v>
      </c>
      <c r="E8823" t="s">
        <v>1181</v>
      </c>
      <c r="G8823" t="s">
        <v>19</v>
      </c>
      <c r="H8823" t="s">
        <v>72</v>
      </c>
      <c r="I8823" t="s">
        <v>21</v>
      </c>
      <c r="J8823" t="s">
        <v>73</v>
      </c>
      <c r="K8823">
        <v>1056</v>
      </c>
      <c r="L8823">
        <v>30.8</v>
      </c>
      <c r="M8823" t="s">
        <v>1182</v>
      </c>
      <c r="N8823">
        <v>32</v>
      </c>
      <c r="P8823" cm="1">
        <f t="array" ref="P8823">IF(Q8823&gt;0,INDEX(Q8823:Q20957,MATCH(TRUE,INDEX(Q8823:Q20957="",,),0)-1),"")</f>
        <v>7</v>
      </c>
      <c r="Q8823">
        <f t="shared" si="197"/>
        <v>4</v>
      </c>
      <c r="R8823">
        <f>IF(P8823="","",0)</f>
        <v>0</v>
      </c>
    </row>
    <row r="8824" spans="1:18" x14ac:dyDescent="0.3">
      <c r="A8824" t="s">
        <v>1138</v>
      </c>
      <c r="B8824" s="1">
        <v>38834</v>
      </c>
      <c r="C8824" t="s">
        <v>1139</v>
      </c>
      <c r="D8824" t="s">
        <v>1180</v>
      </c>
      <c r="E8824" t="s">
        <v>1181</v>
      </c>
      <c r="G8824" s="6" t="s">
        <v>88</v>
      </c>
      <c r="H8824" t="s">
        <v>85</v>
      </c>
      <c r="I8824" t="s">
        <v>45</v>
      </c>
      <c r="J8824" t="s">
        <v>93</v>
      </c>
      <c r="K8824">
        <v>10</v>
      </c>
      <c r="L8824">
        <v>165</v>
      </c>
      <c r="M8824" t="s">
        <v>1182</v>
      </c>
      <c r="N8824">
        <v>165</v>
      </c>
      <c r="P8824" cm="1">
        <f t="array" ref="P8824">IF(Q8824&gt;0,INDEX(Q8824:Q20958,MATCH(TRUE,INDEX(Q8824:Q20958="",,),0)-1),"")</f>
        <v>7</v>
      </c>
      <c r="Q8824">
        <f t="shared" si="197"/>
        <v>4</v>
      </c>
      <c r="R8824">
        <f>IF(P8824="","",0)</f>
        <v>0</v>
      </c>
    </row>
    <row r="8825" spans="1:18" x14ac:dyDescent="0.3">
      <c r="A8825" t="s">
        <v>1138</v>
      </c>
      <c r="B8825" s="1">
        <v>38834</v>
      </c>
      <c r="C8825" t="s">
        <v>1139</v>
      </c>
      <c r="D8825" t="s">
        <v>1180</v>
      </c>
      <c r="E8825" t="s">
        <v>1181</v>
      </c>
      <c r="G8825" s="6" t="s">
        <v>88</v>
      </c>
      <c r="H8825" t="s">
        <v>200</v>
      </c>
      <c r="I8825" t="s">
        <v>45</v>
      </c>
      <c r="J8825" t="s">
        <v>93</v>
      </c>
      <c r="K8825">
        <v>4.8</v>
      </c>
      <c r="L8825">
        <v>356</v>
      </c>
      <c r="M8825" t="s">
        <v>1182</v>
      </c>
      <c r="N8825">
        <v>356</v>
      </c>
      <c r="P8825" cm="1">
        <f t="array" ref="P8825">IF(Q8825&gt;0,INDEX(Q8825:Q20959,MATCH(TRUE,INDEX(Q8825:Q20959="",,),0)-1),"")</f>
        <v>7</v>
      </c>
      <c r="Q8825">
        <f t="shared" si="197"/>
        <v>4</v>
      </c>
      <c r="R8825">
        <f>IF(P8825="","",0)</f>
        <v>0</v>
      </c>
    </row>
    <row r="8826" spans="1:18" x14ac:dyDescent="0.3">
      <c r="A8826" t="s">
        <v>1138</v>
      </c>
      <c r="B8826" s="1">
        <v>38834</v>
      </c>
      <c r="C8826" t="s">
        <v>1139</v>
      </c>
      <c r="D8826" t="s">
        <v>1180</v>
      </c>
      <c r="E8826" t="s">
        <v>1181</v>
      </c>
      <c r="G8826" s="6" t="s">
        <v>88</v>
      </c>
      <c r="H8826" t="s">
        <v>72</v>
      </c>
      <c r="I8826" t="s">
        <v>45</v>
      </c>
      <c r="J8826" t="s">
        <v>93</v>
      </c>
      <c r="K8826">
        <v>1.4</v>
      </c>
      <c r="L8826">
        <v>223</v>
      </c>
      <c r="M8826" t="s">
        <v>1182</v>
      </c>
      <c r="N8826">
        <v>223</v>
      </c>
      <c r="P8826" cm="1">
        <f t="array" ref="P8826">IF(Q8826&gt;0,INDEX(Q8826:Q20960,MATCH(TRUE,INDEX(Q8826:Q20960="",,),0)-1),"")</f>
        <v>7</v>
      </c>
      <c r="Q8826">
        <f t="shared" si="197"/>
        <v>4</v>
      </c>
      <c r="R8826">
        <f>IF(P8826="","",0)</f>
        <v>0</v>
      </c>
    </row>
    <row r="8827" spans="1:18" x14ac:dyDescent="0.3">
      <c r="A8827" t="s">
        <v>1138</v>
      </c>
      <c r="B8827" s="1">
        <v>38834</v>
      </c>
      <c r="C8827" t="s">
        <v>1139</v>
      </c>
      <c r="D8827" t="s">
        <v>1180</v>
      </c>
      <c r="E8827" t="s">
        <v>1181</v>
      </c>
      <c r="G8827" s="6" t="s">
        <v>88</v>
      </c>
      <c r="H8827" t="s">
        <v>96</v>
      </c>
      <c r="I8827" t="s">
        <v>21</v>
      </c>
      <c r="J8827" t="s">
        <v>73</v>
      </c>
      <c r="K8827">
        <v>28</v>
      </c>
      <c r="L8827">
        <v>22.35</v>
      </c>
      <c r="M8827" t="s">
        <v>1182</v>
      </c>
      <c r="N8827">
        <v>22.35</v>
      </c>
      <c r="P8827" cm="1">
        <f t="array" ref="P8827">IF(Q8827&gt;0,INDEX(Q8827:Q20961,MATCH(TRUE,INDEX(Q8827:Q20961="",,),0)-1),"")</f>
        <v>7</v>
      </c>
      <c r="Q8827">
        <f t="shared" si="197"/>
        <v>4</v>
      </c>
      <c r="R8827">
        <f>IF(P8827="","",0)</f>
        <v>0</v>
      </c>
    </row>
    <row r="8828" spans="1:18" x14ac:dyDescent="0.3">
      <c r="A8828" t="s">
        <v>1138</v>
      </c>
      <c r="B8828" s="1">
        <v>38834</v>
      </c>
      <c r="C8828" t="s">
        <v>1139</v>
      </c>
      <c r="D8828" t="s">
        <v>1180</v>
      </c>
      <c r="E8828" t="s">
        <v>1181</v>
      </c>
      <c r="G8828" s="6" t="s">
        <v>88</v>
      </c>
      <c r="H8828" t="s">
        <v>87</v>
      </c>
      <c r="I8828" t="s">
        <v>21</v>
      </c>
      <c r="J8828" t="s">
        <v>73</v>
      </c>
      <c r="K8828">
        <v>110</v>
      </c>
      <c r="L8828">
        <v>27.85</v>
      </c>
      <c r="M8828" t="s">
        <v>1182</v>
      </c>
      <c r="N8828">
        <v>27.85</v>
      </c>
      <c r="P8828" cm="1">
        <f t="array" ref="P8828">IF(Q8828&gt;0,INDEX(Q8828:Q20962,MATCH(TRUE,INDEX(Q8828:Q20962="",,),0)-1),"")</f>
        <v>7</v>
      </c>
      <c r="Q8828">
        <f t="shared" si="197"/>
        <v>4</v>
      </c>
      <c r="R8828">
        <f>IF(P8828="","",0)</f>
        <v>0</v>
      </c>
    </row>
    <row r="8829" spans="1:18" x14ac:dyDescent="0.3">
      <c r="A8829" t="s">
        <v>1138</v>
      </c>
      <c r="B8829" s="1">
        <v>38834</v>
      </c>
      <c r="C8829" t="s">
        <v>1139</v>
      </c>
      <c r="D8829" t="s">
        <v>1180</v>
      </c>
      <c r="E8829" t="s">
        <v>1181</v>
      </c>
      <c r="G8829" t="s">
        <v>19</v>
      </c>
      <c r="H8829" t="s">
        <v>102</v>
      </c>
      <c r="I8829" t="s">
        <v>45</v>
      </c>
      <c r="J8829" t="s">
        <v>93</v>
      </c>
      <c r="K8829">
        <v>13.4</v>
      </c>
      <c r="L8829">
        <v>1013</v>
      </c>
      <c r="M8829" t="s">
        <v>1146</v>
      </c>
      <c r="N8829">
        <v>1100</v>
      </c>
      <c r="P8829" cm="1">
        <f t="array" ref="P8829">IF(Q8829&gt;0,INDEX(Q8829:Q20963,MATCH(TRUE,INDEX(Q8829:Q20963="",,),0)-1),"")</f>
        <v>7</v>
      </c>
      <c r="Q8829">
        <f t="shared" si="197"/>
        <v>5</v>
      </c>
      <c r="R8829">
        <f>IF(P8829="","",0)</f>
        <v>0</v>
      </c>
    </row>
    <row r="8830" spans="1:18" x14ac:dyDescent="0.3">
      <c r="A8830" t="s">
        <v>1138</v>
      </c>
      <c r="B8830" s="1">
        <v>38834</v>
      </c>
      <c r="C8830" t="s">
        <v>1139</v>
      </c>
      <c r="D8830" t="s">
        <v>1180</v>
      </c>
      <c r="E8830" t="s">
        <v>1181</v>
      </c>
      <c r="G8830" t="s">
        <v>19</v>
      </c>
      <c r="H8830" t="s">
        <v>101</v>
      </c>
      <c r="I8830" t="s">
        <v>21</v>
      </c>
      <c r="J8830" t="s">
        <v>73</v>
      </c>
      <c r="K8830">
        <v>393</v>
      </c>
      <c r="L8830">
        <v>30.6</v>
      </c>
      <c r="M8830" t="s">
        <v>1146</v>
      </c>
      <c r="N8830">
        <v>31.6</v>
      </c>
      <c r="P8830" cm="1">
        <f t="array" ref="P8830">IF(Q8830&gt;0,INDEX(Q8830:Q20964,MATCH(TRUE,INDEX(Q8830:Q20964="",,),0)-1),"")</f>
        <v>7</v>
      </c>
      <c r="Q8830">
        <f t="shared" si="197"/>
        <v>5</v>
      </c>
      <c r="R8830">
        <f>IF(P8830="","",0)</f>
        <v>0</v>
      </c>
    </row>
    <row r="8831" spans="1:18" x14ac:dyDescent="0.3">
      <c r="A8831" t="s">
        <v>1138</v>
      </c>
      <c r="B8831" s="1">
        <v>38834</v>
      </c>
      <c r="C8831" t="s">
        <v>1139</v>
      </c>
      <c r="D8831" t="s">
        <v>1180</v>
      </c>
      <c r="E8831" t="s">
        <v>1181</v>
      </c>
      <c r="G8831" t="s">
        <v>19</v>
      </c>
      <c r="H8831" t="s">
        <v>72</v>
      </c>
      <c r="I8831" t="s">
        <v>21</v>
      </c>
      <c r="J8831" t="s">
        <v>73</v>
      </c>
      <c r="K8831">
        <v>1056</v>
      </c>
      <c r="L8831">
        <v>30.8</v>
      </c>
      <c r="M8831" t="s">
        <v>1146</v>
      </c>
      <c r="N8831">
        <v>31.6</v>
      </c>
      <c r="P8831" cm="1">
        <f t="array" ref="P8831">IF(Q8831&gt;0,INDEX(Q8831:Q20965,MATCH(TRUE,INDEX(Q8831:Q20965="",,),0)-1),"")</f>
        <v>7</v>
      </c>
      <c r="Q8831">
        <f t="shared" si="197"/>
        <v>5</v>
      </c>
      <c r="R8831">
        <f>IF(P8831="","",0)</f>
        <v>0</v>
      </c>
    </row>
    <row r="8832" spans="1:18" x14ac:dyDescent="0.3">
      <c r="A8832" t="s">
        <v>1138</v>
      </c>
      <c r="B8832" s="1">
        <v>38834</v>
      </c>
      <c r="C8832" t="s">
        <v>1139</v>
      </c>
      <c r="D8832" t="s">
        <v>1180</v>
      </c>
      <c r="E8832" t="s">
        <v>1181</v>
      </c>
      <c r="G8832" s="6" t="s">
        <v>88</v>
      </c>
      <c r="H8832" t="s">
        <v>85</v>
      </c>
      <c r="I8832" t="s">
        <v>45</v>
      </c>
      <c r="J8832" t="s">
        <v>93</v>
      </c>
      <c r="K8832">
        <v>10</v>
      </c>
      <c r="L8832">
        <v>165</v>
      </c>
      <c r="M8832" t="s">
        <v>1146</v>
      </c>
      <c r="N8832">
        <v>165</v>
      </c>
      <c r="P8832" cm="1">
        <f t="array" ref="P8832">IF(Q8832&gt;0,INDEX(Q8832:Q20966,MATCH(TRUE,INDEX(Q8832:Q20966="",,),0)-1),"")</f>
        <v>7</v>
      </c>
      <c r="Q8832">
        <f t="shared" si="197"/>
        <v>5</v>
      </c>
      <c r="R8832">
        <f>IF(P8832="","",0)</f>
        <v>0</v>
      </c>
    </row>
    <row r="8833" spans="1:18" x14ac:dyDescent="0.3">
      <c r="A8833" t="s">
        <v>1138</v>
      </c>
      <c r="B8833" s="1">
        <v>38834</v>
      </c>
      <c r="C8833" t="s">
        <v>1139</v>
      </c>
      <c r="D8833" t="s">
        <v>1180</v>
      </c>
      <c r="E8833" t="s">
        <v>1181</v>
      </c>
      <c r="G8833" s="6" t="s">
        <v>88</v>
      </c>
      <c r="H8833" t="s">
        <v>200</v>
      </c>
      <c r="I8833" t="s">
        <v>45</v>
      </c>
      <c r="J8833" t="s">
        <v>93</v>
      </c>
      <c r="K8833">
        <v>4.8</v>
      </c>
      <c r="L8833">
        <v>356</v>
      </c>
      <c r="M8833" t="s">
        <v>1146</v>
      </c>
      <c r="N8833">
        <v>356</v>
      </c>
      <c r="P8833" cm="1">
        <f t="array" ref="P8833">IF(Q8833&gt;0,INDEX(Q8833:Q20967,MATCH(TRUE,INDEX(Q8833:Q20967="",,),0)-1),"")</f>
        <v>7</v>
      </c>
      <c r="Q8833">
        <f t="shared" si="197"/>
        <v>5</v>
      </c>
      <c r="R8833">
        <f>IF(P8833="","",0)</f>
        <v>0</v>
      </c>
    </row>
    <row r="8834" spans="1:18" x14ac:dyDescent="0.3">
      <c r="A8834" t="s">
        <v>1138</v>
      </c>
      <c r="B8834" s="1">
        <v>38834</v>
      </c>
      <c r="C8834" t="s">
        <v>1139</v>
      </c>
      <c r="D8834" t="s">
        <v>1180</v>
      </c>
      <c r="E8834" t="s">
        <v>1181</v>
      </c>
      <c r="G8834" s="6" t="s">
        <v>88</v>
      </c>
      <c r="H8834" t="s">
        <v>72</v>
      </c>
      <c r="I8834" t="s">
        <v>45</v>
      </c>
      <c r="J8834" t="s">
        <v>93</v>
      </c>
      <c r="K8834">
        <v>1.4</v>
      </c>
      <c r="L8834">
        <v>223</v>
      </c>
      <c r="M8834" t="s">
        <v>1146</v>
      </c>
      <c r="N8834">
        <v>223</v>
      </c>
      <c r="P8834" cm="1">
        <f t="array" ref="P8834">IF(Q8834&gt;0,INDEX(Q8834:Q20968,MATCH(TRUE,INDEX(Q8834:Q20968="",,),0)-1),"")</f>
        <v>7</v>
      </c>
      <c r="Q8834">
        <f t="shared" si="197"/>
        <v>5</v>
      </c>
      <c r="R8834">
        <f>IF(P8834="","",0)</f>
        <v>0</v>
      </c>
    </row>
    <row r="8835" spans="1:18" x14ac:dyDescent="0.3">
      <c r="A8835" t="s">
        <v>1138</v>
      </c>
      <c r="B8835" s="1">
        <v>38834</v>
      </c>
      <c r="C8835" t="s">
        <v>1139</v>
      </c>
      <c r="D8835" t="s">
        <v>1180</v>
      </c>
      <c r="E8835" t="s">
        <v>1181</v>
      </c>
      <c r="G8835" s="6" t="s">
        <v>88</v>
      </c>
      <c r="H8835" t="s">
        <v>96</v>
      </c>
      <c r="I8835" t="s">
        <v>21</v>
      </c>
      <c r="J8835" t="s">
        <v>73</v>
      </c>
      <c r="K8835">
        <v>28</v>
      </c>
      <c r="L8835">
        <v>22.35</v>
      </c>
      <c r="M8835" t="s">
        <v>1146</v>
      </c>
      <c r="N8835">
        <v>22.35</v>
      </c>
      <c r="P8835" cm="1">
        <f t="array" ref="P8835">IF(Q8835&gt;0,INDEX(Q8835:Q20969,MATCH(TRUE,INDEX(Q8835:Q20969="",,),0)-1),"")</f>
        <v>7</v>
      </c>
      <c r="Q8835">
        <f t="shared" si="197"/>
        <v>5</v>
      </c>
      <c r="R8835">
        <f>IF(P8835="","",0)</f>
        <v>0</v>
      </c>
    </row>
    <row r="8836" spans="1:18" x14ac:dyDescent="0.3">
      <c r="A8836" t="s">
        <v>1138</v>
      </c>
      <c r="B8836" s="1">
        <v>38834</v>
      </c>
      <c r="C8836" t="s">
        <v>1139</v>
      </c>
      <c r="D8836" t="s">
        <v>1180</v>
      </c>
      <c r="E8836" t="s">
        <v>1181</v>
      </c>
      <c r="G8836" s="6" t="s">
        <v>88</v>
      </c>
      <c r="H8836" t="s">
        <v>87</v>
      </c>
      <c r="I8836" t="s">
        <v>21</v>
      </c>
      <c r="J8836" t="s">
        <v>73</v>
      </c>
      <c r="K8836">
        <v>110</v>
      </c>
      <c r="L8836">
        <v>27.85</v>
      </c>
      <c r="M8836" t="s">
        <v>1146</v>
      </c>
      <c r="N8836">
        <v>27.85</v>
      </c>
      <c r="P8836" cm="1">
        <f t="array" ref="P8836">IF(Q8836&gt;0,INDEX(Q8836:Q20970,MATCH(TRUE,INDEX(Q8836:Q20970="",,),0)-1),"")</f>
        <v>7</v>
      </c>
      <c r="Q8836">
        <f t="shared" si="197"/>
        <v>5</v>
      </c>
      <c r="R8836">
        <f>IF(P8836="","",0)</f>
        <v>0</v>
      </c>
    </row>
    <row r="8837" spans="1:18" x14ac:dyDescent="0.3">
      <c r="A8837" t="s">
        <v>1138</v>
      </c>
      <c r="B8837" s="1">
        <v>38834</v>
      </c>
      <c r="C8837" t="s">
        <v>1139</v>
      </c>
      <c r="D8837" t="s">
        <v>1180</v>
      </c>
      <c r="E8837" t="s">
        <v>1181</v>
      </c>
      <c r="G8837" t="s">
        <v>19</v>
      </c>
      <c r="H8837" t="s">
        <v>102</v>
      </c>
      <c r="I8837" t="s">
        <v>45</v>
      </c>
      <c r="J8837" t="s">
        <v>93</v>
      </c>
      <c r="K8837">
        <v>13.4</v>
      </c>
      <c r="L8837">
        <v>1013</v>
      </c>
      <c r="M8837" t="s">
        <v>1147</v>
      </c>
      <c r="N8837">
        <v>1051</v>
      </c>
      <c r="P8837" cm="1">
        <f t="array" ref="P8837">IF(Q8837&gt;0,INDEX(Q8837:Q20971,MATCH(TRUE,INDEX(Q8837:Q20971="",,),0)-1),"")</f>
        <v>7</v>
      </c>
      <c r="Q8837">
        <f t="shared" si="197"/>
        <v>6</v>
      </c>
      <c r="R8837">
        <f>IF(P8837="","",0)</f>
        <v>0</v>
      </c>
    </row>
    <row r="8838" spans="1:18" x14ac:dyDescent="0.3">
      <c r="A8838" t="s">
        <v>1138</v>
      </c>
      <c r="B8838" s="1">
        <v>38834</v>
      </c>
      <c r="C8838" t="s">
        <v>1139</v>
      </c>
      <c r="D8838" t="s">
        <v>1180</v>
      </c>
      <c r="E8838" t="s">
        <v>1181</v>
      </c>
      <c r="G8838" t="s">
        <v>19</v>
      </c>
      <c r="H8838" t="s">
        <v>101</v>
      </c>
      <c r="I8838" t="s">
        <v>21</v>
      </c>
      <c r="J8838" t="s">
        <v>73</v>
      </c>
      <c r="K8838">
        <v>393</v>
      </c>
      <c r="L8838">
        <v>30.6</v>
      </c>
      <c r="M8838" t="s">
        <v>1147</v>
      </c>
      <c r="N8838">
        <v>31</v>
      </c>
      <c r="P8838" cm="1">
        <f t="array" ref="P8838">IF(Q8838&gt;0,INDEX(Q8838:Q20972,MATCH(TRUE,INDEX(Q8838:Q20972="",,),0)-1),"")</f>
        <v>7</v>
      </c>
      <c r="Q8838">
        <f t="shared" si="197"/>
        <v>6</v>
      </c>
      <c r="R8838">
        <f>IF(P8838="","",0)</f>
        <v>0</v>
      </c>
    </row>
    <row r="8839" spans="1:18" x14ac:dyDescent="0.3">
      <c r="A8839" t="s">
        <v>1138</v>
      </c>
      <c r="B8839" s="1">
        <v>38834</v>
      </c>
      <c r="C8839" t="s">
        <v>1139</v>
      </c>
      <c r="D8839" t="s">
        <v>1180</v>
      </c>
      <c r="E8839" t="s">
        <v>1181</v>
      </c>
      <c r="G8839" t="s">
        <v>19</v>
      </c>
      <c r="H8839" t="s">
        <v>72</v>
      </c>
      <c r="I8839" t="s">
        <v>21</v>
      </c>
      <c r="J8839" t="s">
        <v>73</v>
      </c>
      <c r="K8839">
        <v>1056</v>
      </c>
      <c r="L8839">
        <v>30.8</v>
      </c>
      <c r="M8839" t="s">
        <v>1147</v>
      </c>
      <c r="N8839">
        <v>32</v>
      </c>
      <c r="P8839" cm="1">
        <f t="array" ref="P8839">IF(Q8839&gt;0,INDEX(Q8839:Q20973,MATCH(TRUE,INDEX(Q8839:Q20973="",,),0)-1),"")</f>
        <v>7</v>
      </c>
      <c r="Q8839">
        <f t="shared" si="197"/>
        <v>6</v>
      </c>
      <c r="R8839">
        <f>IF(P8839="","",0)</f>
        <v>0</v>
      </c>
    </row>
    <row r="8840" spans="1:18" x14ac:dyDescent="0.3">
      <c r="A8840" t="s">
        <v>1138</v>
      </c>
      <c r="B8840" s="1">
        <v>38834</v>
      </c>
      <c r="C8840" t="s">
        <v>1139</v>
      </c>
      <c r="D8840" t="s">
        <v>1180</v>
      </c>
      <c r="E8840" t="s">
        <v>1181</v>
      </c>
      <c r="G8840" s="6" t="s">
        <v>88</v>
      </c>
      <c r="H8840" t="s">
        <v>85</v>
      </c>
      <c r="I8840" t="s">
        <v>45</v>
      </c>
      <c r="J8840" t="s">
        <v>93</v>
      </c>
      <c r="K8840">
        <v>10</v>
      </c>
      <c r="L8840">
        <v>165</v>
      </c>
      <c r="M8840" t="s">
        <v>1147</v>
      </c>
      <c r="N8840">
        <v>165</v>
      </c>
      <c r="P8840" cm="1">
        <f t="array" ref="P8840">IF(Q8840&gt;0,INDEX(Q8840:Q20974,MATCH(TRUE,INDEX(Q8840:Q20974="",,),0)-1),"")</f>
        <v>7</v>
      </c>
      <c r="Q8840">
        <f t="shared" si="197"/>
        <v>6</v>
      </c>
      <c r="R8840">
        <f>IF(P8840="","",0)</f>
        <v>0</v>
      </c>
    </row>
    <row r="8841" spans="1:18" x14ac:dyDescent="0.3">
      <c r="A8841" t="s">
        <v>1138</v>
      </c>
      <c r="B8841" s="1">
        <v>38834</v>
      </c>
      <c r="C8841" t="s">
        <v>1139</v>
      </c>
      <c r="D8841" t="s">
        <v>1180</v>
      </c>
      <c r="E8841" t="s">
        <v>1181</v>
      </c>
      <c r="G8841" s="6" t="s">
        <v>88</v>
      </c>
      <c r="H8841" t="s">
        <v>200</v>
      </c>
      <c r="I8841" t="s">
        <v>45</v>
      </c>
      <c r="J8841" t="s">
        <v>93</v>
      </c>
      <c r="K8841">
        <v>4.8</v>
      </c>
      <c r="L8841">
        <v>356</v>
      </c>
      <c r="M8841" t="s">
        <v>1147</v>
      </c>
      <c r="N8841">
        <v>356</v>
      </c>
      <c r="P8841" cm="1">
        <f t="array" ref="P8841">IF(Q8841&gt;0,INDEX(Q8841:Q20975,MATCH(TRUE,INDEX(Q8841:Q20975="",,),0)-1),"")</f>
        <v>7</v>
      </c>
      <c r="Q8841">
        <f t="shared" si="197"/>
        <v>6</v>
      </c>
      <c r="R8841">
        <f>IF(P8841="","",0)</f>
        <v>0</v>
      </c>
    </row>
    <row r="8842" spans="1:18" x14ac:dyDescent="0.3">
      <c r="A8842" t="s">
        <v>1138</v>
      </c>
      <c r="B8842" s="1">
        <v>38834</v>
      </c>
      <c r="C8842" t="s">
        <v>1139</v>
      </c>
      <c r="D8842" t="s">
        <v>1180</v>
      </c>
      <c r="E8842" t="s">
        <v>1181</v>
      </c>
      <c r="G8842" s="6" t="s">
        <v>88</v>
      </c>
      <c r="H8842" t="s">
        <v>72</v>
      </c>
      <c r="I8842" t="s">
        <v>45</v>
      </c>
      <c r="J8842" t="s">
        <v>93</v>
      </c>
      <c r="K8842">
        <v>1.4</v>
      </c>
      <c r="L8842">
        <v>223</v>
      </c>
      <c r="M8842" t="s">
        <v>1147</v>
      </c>
      <c r="N8842">
        <v>223</v>
      </c>
      <c r="P8842" cm="1">
        <f t="array" ref="P8842">IF(Q8842&gt;0,INDEX(Q8842:Q20976,MATCH(TRUE,INDEX(Q8842:Q20976="",,),0)-1),"")</f>
        <v>7</v>
      </c>
      <c r="Q8842">
        <f t="shared" si="197"/>
        <v>6</v>
      </c>
      <c r="R8842">
        <f>IF(P8842="","",0)</f>
        <v>0</v>
      </c>
    </row>
    <row r="8843" spans="1:18" x14ac:dyDescent="0.3">
      <c r="A8843" t="s">
        <v>1138</v>
      </c>
      <c r="B8843" s="1">
        <v>38834</v>
      </c>
      <c r="C8843" t="s">
        <v>1139</v>
      </c>
      <c r="D8843" t="s">
        <v>1180</v>
      </c>
      <c r="E8843" t="s">
        <v>1181</v>
      </c>
      <c r="G8843" s="6" t="s">
        <v>88</v>
      </c>
      <c r="H8843" t="s">
        <v>96</v>
      </c>
      <c r="I8843" t="s">
        <v>21</v>
      </c>
      <c r="J8843" t="s">
        <v>73</v>
      </c>
      <c r="K8843">
        <v>28</v>
      </c>
      <c r="L8843">
        <v>22.35</v>
      </c>
      <c r="M8843" t="s">
        <v>1147</v>
      </c>
      <c r="N8843">
        <v>22.35</v>
      </c>
      <c r="P8843" cm="1">
        <f t="array" ref="P8843">IF(Q8843&gt;0,INDEX(Q8843:Q20977,MATCH(TRUE,INDEX(Q8843:Q20977="",,),0)-1),"")</f>
        <v>7</v>
      </c>
      <c r="Q8843">
        <f t="shared" si="197"/>
        <v>6</v>
      </c>
      <c r="R8843">
        <f>IF(P8843="","",0)</f>
        <v>0</v>
      </c>
    </row>
    <row r="8844" spans="1:18" x14ac:dyDescent="0.3">
      <c r="A8844" t="s">
        <v>1138</v>
      </c>
      <c r="B8844" s="1">
        <v>38834</v>
      </c>
      <c r="C8844" t="s">
        <v>1139</v>
      </c>
      <c r="D8844" t="s">
        <v>1180</v>
      </c>
      <c r="E8844" t="s">
        <v>1181</v>
      </c>
      <c r="G8844" s="6" t="s">
        <v>88</v>
      </c>
      <c r="H8844" t="s">
        <v>87</v>
      </c>
      <c r="I8844" t="s">
        <v>21</v>
      </c>
      <c r="J8844" t="s">
        <v>73</v>
      </c>
      <c r="K8844">
        <v>110</v>
      </c>
      <c r="L8844">
        <v>27.85</v>
      </c>
      <c r="M8844" t="s">
        <v>1147</v>
      </c>
      <c r="N8844">
        <v>27.85</v>
      </c>
      <c r="P8844" cm="1">
        <f t="array" ref="P8844">IF(Q8844&gt;0,INDEX(Q8844:Q20978,MATCH(TRUE,INDEX(Q8844:Q20978="",,),0)-1),"")</f>
        <v>7</v>
      </c>
      <c r="Q8844">
        <f t="shared" si="197"/>
        <v>6</v>
      </c>
      <c r="R8844">
        <f>IF(P8844="","",0)</f>
        <v>0</v>
      </c>
    </row>
    <row r="8845" spans="1:18" x14ac:dyDescent="0.3">
      <c r="A8845" t="s">
        <v>1138</v>
      </c>
      <c r="B8845" s="1">
        <v>38834</v>
      </c>
      <c r="C8845" t="s">
        <v>1139</v>
      </c>
      <c r="D8845" t="s">
        <v>1180</v>
      </c>
      <c r="E8845" t="s">
        <v>1181</v>
      </c>
      <c r="G8845" t="s">
        <v>19</v>
      </c>
      <c r="H8845" t="s">
        <v>102</v>
      </c>
      <c r="I8845" t="s">
        <v>45</v>
      </c>
      <c r="J8845" t="s">
        <v>93</v>
      </c>
      <c r="K8845">
        <v>13.4</v>
      </c>
      <c r="L8845">
        <v>1013</v>
      </c>
      <c r="M8845" t="s">
        <v>1155</v>
      </c>
      <c r="N8845">
        <v>1013</v>
      </c>
      <c r="P8845" cm="1">
        <f t="array" ref="P8845">IF(Q8845&gt;0,INDEX(Q8845:Q20979,MATCH(TRUE,INDEX(Q8845:Q20979="",,),0)-1),"")</f>
        <v>7</v>
      </c>
      <c r="Q8845">
        <f t="shared" si="197"/>
        <v>7</v>
      </c>
      <c r="R8845">
        <f>IF(P8845="","",0)</f>
        <v>0</v>
      </c>
    </row>
    <row r="8846" spans="1:18" x14ac:dyDescent="0.3">
      <c r="A8846" t="s">
        <v>1138</v>
      </c>
      <c r="B8846" s="1">
        <v>38834</v>
      </c>
      <c r="C8846" t="s">
        <v>1139</v>
      </c>
      <c r="D8846" t="s">
        <v>1180</v>
      </c>
      <c r="E8846" t="s">
        <v>1181</v>
      </c>
      <c r="G8846" t="s">
        <v>19</v>
      </c>
      <c r="H8846" t="s">
        <v>101</v>
      </c>
      <c r="I8846" t="s">
        <v>21</v>
      </c>
      <c r="J8846" t="s">
        <v>73</v>
      </c>
      <c r="K8846">
        <v>393</v>
      </c>
      <c r="L8846">
        <v>30.6</v>
      </c>
      <c r="M8846" t="s">
        <v>1155</v>
      </c>
      <c r="N8846">
        <v>30.6</v>
      </c>
      <c r="P8846" cm="1">
        <f t="array" ref="P8846">IF(Q8846&gt;0,INDEX(Q8846:Q20980,MATCH(TRUE,INDEX(Q8846:Q20980="",,),0)-1),"")</f>
        <v>7</v>
      </c>
      <c r="Q8846">
        <f t="shared" si="197"/>
        <v>7</v>
      </c>
      <c r="R8846">
        <f>IF(P8846="","",0)</f>
        <v>0</v>
      </c>
    </row>
    <row r="8847" spans="1:18" x14ac:dyDescent="0.3">
      <c r="A8847" t="s">
        <v>1138</v>
      </c>
      <c r="B8847" s="1">
        <v>38834</v>
      </c>
      <c r="C8847" t="s">
        <v>1139</v>
      </c>
      <c r="D8847" t="s">
        <v>1180</v>
      </c>
      <c r="E8847" t="s">
        <v>1181</v>
      </c>
      <c r="G8847" t="s">
        <v>19</v>
      </c>
      <c r="H8847" t="s">
        <v>72</v>
      </c>
      <c r="I8847" t="s">
        <v>21</v>
      </c>
      <c r="J8847" t="s">
        <v>73</v>
      </c>
      <c r="K8847">
        <v>1056</v>
      </c>
      <c r="L8847">
        <v>30.8</v>
      </c>
      <c r="M8847" t="s">
        <v>1155</v>
      </c>
      <c r="N8847">
        <v>31.8</v>
      </c>
      <c r="P8847" cm="1">
        <f t="array" ref="P8847">IF(Q8847&gt;0,INDEX(Q8847:Q20981,MATCH(TRUE,INDEX(Q8847:Q20981="",,),0)-1),"")</f>
        <v>7</v>
      </c>
      <c r="Q8847">
        <f t="shared" si="197"/>
        <v>7</v>
      </c>
      <c r="R8847">
        <f>IF(P8847="","",0)</f>
        <v>0</v>
      </c>
    </row>
    <row r="8848" spans="1:18" x14ac:dyDescent="0.3">
      <c r="A8848" t="s">
        <v>1138</v>
      </c>
      <c r="B8848" s="1">
        <v>38834</v>
      </c>
      <c r="C8848" t="s">
        <v>1139</v>
      </c>
      <c r="D8848" t="s">
        <v>1180</v>
      </c>
      <c r="E8848" t="s">
        <v>1181</v>
      </c>
      <c r="G8848" s="6" t="s">
        <v>88</v>
      </c>
      <c r="H8848" t="s">
        <v>85</v>
      </c>
      <c r="I8848" t="s">
        <v>45</v>
      </c>
      <c r="J8848" t="s">
        <v>93</v>
      </c>
      <c r="K8848">
        <v>10</v>
      </c>
      <c r="L8848">
        <v>165</v>
      </c>
      <c r="M8848" t="s">
        <v>1155</v>
      </c>
      <c r="N8848">
        <v>165</v>
      </c>
      <c r="P8848" cm="1">
        <f t="array" ref="P8848">IF(Q8848&gt;0,INDEX(Q8848:Q20982,MATCH(TRUE,INDEX(Q8848:Q20982="",,),0)-1),"")</f>
        <v>7</v>
      </c>
      <c r="Q8848">
        <f t="shared" si="197"/>
        <v>7</v>
      </c>
      <c r="R8848">
        <f>IF(P8848="","",0)</f>
        <v>0</v>
      </c>
    </row>
    <row r="8849" spans="1:18" x14ac:dyDescent="0.3">
      <c r="A8849" t="s">
        <v>1138</v>
      </c>
      <c r="B8849" s="1">
        <v>38834</v>
      </c>
      <c r="C8849" t="s">
        <v>1139</v>
      </c>
      <c r="D8849" t="s">
        <v>1180</v>
      </c>
      <c r="E8849" t="s">
        <v>1181</v>
      </c>
      <c r="G8849" s="6" t="s">
        <v>88</v>
      </c>
      <c r="H8849" t="s">
        <v>200</v>
      </c>
      <c r="I8849" t="s">
        <v>45</v>
      </c>
      <c r="J8849" t="s">
        <v>93</v>
      </c>
      <c r="K8849">
        <v>4.8</v>
      </c>
      <c r="L8849">
        <v>356</v>
      </c>
      <c r="M8849" t="s">
        <v>1155</v>
      </c>
      <c r="N8849">
        <v>356</v>
      </c>
      <c r="P8849" cm="1">
        <f t="array" ref="P8849">IF(Q8849&gt;0,INDEX(Q8849:Q20983,MATCH(TRUE,INDEX(Q8849:Q20983="",,),0)-1),"")</f>
        <v>7</v>
      </c>
      <c r="Q8849">
        <f t="shared" si="197"/>
        <v>7</v>
      </c>
      <c r="R8849">
        <f>IF(P8849="","",0)</f>
        <v>0</v>
      </c>
    </row>
    <row r="8850" spans="1:18" x14ac:dyDescent="0.3">
      <c r="A8850" t="s">
        <v>1138</v>
      </c>
      <c r="B8850" s="1">
        <v>38834</v>
      </c>
      <c r="C8850" t="s">
        <v>1139</v>
      </c>
      <c r="D8850" t="s">
        <v>1180</v>
      </c>
      <c r="E8850" t="s">
        <v>1181</v>
      </c>
      <c r="G8850" s="6" t="s">
        <v>88</v>
      </c>
      <c r="H8850" t="s">
        <v>72</v>
      </c>
      <c r="I8850" t="s">
        <v>45</v>
      </c>
      <c r="J8850" t="s">
        <v>93</v>
      </c>
      <c r="K8850">
        <v>1.4</v>
      </c>
      <c r="L8850">
        <v>223</v>
      </c>
      <c r="M8850" t="s">
        <v>1155</v>
      </c>
      <c r="N8850">
        <v>223</v>
      </c>
      <c r="P8850" cm="1">
        <f t="array" ref="P8850">IF(Q8850&gt;0,INDEX(Q8850:Q20984,MATCH(TRUE,INDEX(Q8850:Q20984="",,),0)-1),"")</f>
        <v>7</v>
      </c>
      <c r="Q8850">
        <f t="shared" si="197"/>
        <v>7</v>
      </c>
      <c r="R8850">
        <f>IF(P8850="","",0)</f>
        <v>0</v>
      </c>
    </row>
    <row r="8851" spans="1:18" x14ac:dyDescent="0.3">
      <c r="A8851" t="s">
        <v>1138</v>
      </c>
      <c r="B8851" s="1">
        <v>38834</v>
      </c>
      <c r="C8851" t="s">
        <v>1139</v>
      </c>
      <c r="D8851" t="s">
        <v>1180</v>
      </c>
      <c r="E8851" t="s">
        <v>1181</v>
      </c>
      <c r="G8851" s="6" t="s">
        <v>88</v>
      </c>
      <c r="H8851" t="s">
        <v>96</v>
      </c>
      <c r="I8851" t="s">
        <v>21</v>
      </c>
      <c r="J8851" t="s">
        <v>73</v>
      </c>
      <c r="K8851">
        <v>28</v>
      </c>
      <c r="L8851">
        <v>22.35</v>
      </c>
      <c r="M8851" t="s">
        <v>1155</v>
      </c>
      <c r="N8851">
        <v>22.35</v>
      </c>
      <c r="P8851" cm="1">
        <f t="array" ref="P8851">IF(Q8851&gt;0,INDEX(Q8851:Q20985,MATCH(TRUE,INDEX(Q8851:Q20985="",,),0)-1),"")</f>
        <v>7</v>
      </c>
      <c r="Q8851">
        <f t="shared" si="197"/>
        <v>7</v>
      </c>
      <c r="R8851">
        <f>IF(P8851="","",0)</f>
        <v>0</v>
      </c>
    </row>
    <row r="8852" spans="1:18" x14ac:dyDescent="0.3">
      <c r="A8852" t="s">
        <v>1138</v>
      </c>
      <c r="B8852" s="1">
        <v>38834</v>
      </c>
      <c r="C8852" t="s">
        <v>1139</v>
      </c>
      <c r="D8852" t="s">
        <v>1180</v>
      </c>
      <c r="E8852" t="s">
        <v>1181</v>
      </c>
      <c r="G8852" s="6" t="s">
        <v>88</v>
      </c>
      <c r="H8852" t="s">
        <v>87</v>
      </c>
      <c r="I8852" t="s">
        <v>21</v>
      </c>
      <c r="J8852" t="s">
        <v>73</v>
      </c>
      <c r="K8852">
        <v>110</v>
      </c>
      <c r="L8852">
        <v>27.85</v>
      </c>
      <c r="M8852" t="s">
        <v>1155</v>
      </c>
      <c r="N8852">
        <v>27.85</v>
      </c>
      <c r="P8852" cm="1">
        <f t="array" ref="P8852">IF(Q8852&gt;0,INDEX(Q8852:Q20986,MATCH(TRUE,INDEX(Q8852:Q20986="",,),0)-1),"")</f>
        <v>7</v>
      </c>
      <c r="Q8852">
        <f t="shared" si="197"/>
        <v>7</v>
      </c>
      <c r="R8852">
        <f>IF(P8852="","",0)</f>
        <v>0</v>
      </c>
    </row>
    <row r="8853" spans="1:18" x14ac:dyDescent="0.3">
      <c r="P8853" t="str" cm="1">
        <f t="array" ref="P8853">IF(Q8853&gt;0,INDEX(Q8853:Q20987,MATCH(TRUE,INDEX(Q8853:Q20987="",,),0)-1),"")</f>
        <v/>
      </c>
      <c r="R8853" t="str">
        <f>IF(P8853="","",0)</f>
        <v/>
      </c>
    </row>
    <row r="8854" spans="1:18" x14ac:dyDescent="0.3">
      <c r="A8854" t="s">
        <v>1138</v>
      </c>
      <c r="B8854" s="1">
        <v>38860</v>
      </c>
      <c r="C8854" t="s">
        <v>1139</v>
      </c>
      <c r="D8854" t="s">
        <v>1183</v>
      </c>
      <c r="E8854" t="s">
        <v>1184</v>
      </c>
      <c r="G8854" t="s">
        <v>19</v>
      </c>
      <c r="H8854" t="s">
        <v>87</v>
      </c>
      <c r="I8854" t="s">
        <v>21</v>
      </c>
      <c r="J8854" t="s">
        <v>73</v>
      </c>
      <c r="K8854">
        <v>394</v>
      </c>
      <c r="L8854">
        <v>25.9</v>
      </c>
      <c r="M8854" t="s">
        <v>1175</v>
      </c>
      <c r="N8854">
        <v>30</v>
      </c>
      <c r="O8854" t="s">
        <v>24</v>
      </c>
      <c r="P8854" cm="1">
        <f t="array" ref="P8854">IF(Q8854&gt;0,INDEX(Q8854:Q20988,MATCH(TRUE,INDEX(Q8854:Q20988="",,),0)-1),"")</f>
        <v>4</v>
      </c>
      <c r="Q8854">
        <v>1</v>
      </c>
      <c r="R8854">
        <f>IF(P8854="","",0)</f>
        <v>0</v>
      </c>
    </row>
    <row r="8855" spans="1:18" x14ac:dyDescent="0.3">
      <c r="A8855" t="s">
        <v>1138</v>
      </c>
      <c r="B8855" s="1">
        <v>38860</v>
      </c>
      <c r="C8855" t="s">
        <v>1139</v>
      </c>
      <c r="D8855" t="s">
        <v>1183</v>
      </c>
      <c r="E8855" t="s">
        <v>1184</v>
      </c>
      <c r="G8855" t="s">
        <v>19</v>
      </c>
      <c r="H8855" t="s">
        <v>101</v>
      </c>
      <c r="I8855" t="s">
        <v>21</v>
      </c>
      <c r="J8855" t="s">
        <v>73</v>
      </c>
      <c r="K8855">
        <v>115</v>
      </c>
      <c r="L8855">
        <v>29.1</v>
      </c>
      <c r="M8855" t="s">
        <v>1175</v>
      </c>
      <c r="N8855">
        <v>30</v>
      </c>
      <c r="O8855" t="s">
        <v>24</v>
      </c>
      <c r="P8855" cm="1">
        <f t="array" ref="P8855">IF(Q8855&gt;0,INDEX(Q8855:Q20989,MATCH(TRUE,INDEX(Q8855:Q20989="",,),0)-1),"")</f>
        <v>4</v>
      </c>
      <c r="Q8855">
        <v>1</v>
      </c>
      <c r="R8855">
        <f>IF(P8855="","",0)</f>
        <v>0</v>
      </c>
    </row>
    <row r="8856" spans="1:18" x14ac:dyDescent="0.3">
      <c r="A8856" t="s">
        <v>1138</v>
      </c>
      <c r="B8856" s="1">
        <v>38860</v>
      </c>
      <c r="C8856" t="s">
        <v>1139</v>
      </c>
      <c r="D8856" t="s">
        <v>1183</v>
      </c>
      <c r="E8856" t="s">
        <v>1184</v>
      </c>
      <c r="G8856" t="s">
        <v>19</v>
      </c>
      <c r="H8856" t="s">
        <v>72</v>
      </c>
      <c r="I8856" t="s">
        <v>21</v>
      </c>
      <c r="J8856" t="s">
        <v>73</v>
      </c>
      <c r="K8856">
        <v>434</v>
      </c>
      <c r="L8856">
        <v>29.3</v>
      </c>
      <c r="M8856" t="s">
        <v>1175</v>
      </c>
      <c r="N8856">
        <v>32</v>
      </c>
      <c r="O8856" t="s">
        <v>24</v>
      </c>
      <c r="P8856" cm="1">
        <f t="array" ref="P8856">IF(Q8856&gt;0,INDEX(Q8856:Q20990,MATCH(TRUE,INDEX(Q8856:Q20990="",,),0)-1),"")</f>
        <v>4</v>
      </c>
      <c r="Q8856">
        <v>1</v>
      </c>
      <c r="R8856">
        <f>IF(P8856="","",0)</f>
        <v>0</v>
      </c>
    </row>
    <row r="8857" spans="1:18" x14ac:dyDescent="0.3">
      <c r="A8857" t="s">
        <v>1138</v>
      </c>
      <c r="B8857" s="1">
        <v>38860</v>
      </c>
      <c r="C8857" t="s">
        <v>1139</v>
      </c>
      <c r="D8857" t="s">
        <v>1183</v>
      </c>
      <c r="E8857" t="s">
        <v>1184</v>
      </c>
      <c r="G8857" s="6" t="s">
        <v>88</v>
      </c>
      <c r="H8857" t="s">
        <v>96</v>
      </c>
      <c r="I8857" t="s">
        <v>21</v>
      </c>
      <c r="J8857" t="s">
        <v>73</v>
      </c>
      <c r="K8857">
        <v>37</v>
      </c>
      <c r="L8857">
        <v>21.3</v>
      </c>
      <c r="M8857" t="s">
        <v>1175</v>
      </c>
      <c r="N8857">
        <v>21.3</v>
      </c>
      <c r="O8857" t="s">
        <v>24</v>
      </c>
      <c r="P8857" cm="1">
        <f t="array" ref="P8857">IF(Q8857&gt;0,INDEX(Q8857:Q20991,MATCH(TRUE,INDEX(Q8857:Q20991="",,),0)-1),"")</f>
        <v>4</v>
      </c>
      <c r="Q8857">
        <v>1</v>
      </c>
      <c r="R8857">
        <f>IF(P8857="","",0)</f>
        <v>0</v>
      </c>
    </row>
    <row r="8858" spans="1:18" x14ac:dyDescent="0.3">
      <c r="A8858" t="s">
        <v>1138</v>
      </c>
      <c r="B8858" s="1">
        <v>38860</v>
      </c>
      <c r="C8858" t="s">
        <v>1139</v>
      </c>
      <c r="D8858" t="s">
        <v>1183</v>
      </c>
      <c r="E8858" t="s">
        <v>1184</v>
      </c>
      <c r="G8858" t="s">
        <v>19</v>
      </c>
      <c r="H8858" t="s">
        <v>87</v>
      </c>
      <c r="I8858" t="s">
        <v>21</v>
      </c>
      <c r="J8858" t="s">
        <v>73</v>
      </c>
      <c r="K8858">
        <v>394</v>
      </c>
      <c r="L8858">
        <v>25.9</v>
      </c>
      <c r="M8858" t="s">
        <v>1147</v>
      </c>
      <c r="N8858">
        <v>26</v>
      </c>
      <c r="P8858" cm="1">
        <f t="array" ref="P8858">IF(Q8858&gt;0,INDEX(Q8858:Q20992,MATCH(TRUE,INDEX(Q8858:Q20992="",,),0)-1),"")</f>
        <v>4</v>
      </c>
      <c r="Q8858">
        <v>2</v>
      </c>
      <c r="R8858">
        <f>IF(P8858="","",0)</f>
        <v>0</v>
      </c>
    </row>
    <row r="8859" spans="1:18" x14ac:dyDescent="0.3">
      <c r="A8859" t="s">
        <v>1138</v>
      </c>
      <c r="B8859" s="1">
        <v>38860</v>
      </c>
      <c r="C8859" t="s">
        <v>1139</v>
      </c>
      <c r="D8859" t="s">
        <v>1183</v>
      </c>
      <c r="E8859" t="s">
        <v>1184</v>
      </c>
      <c r="G8859" t="s">
        <v>19</v>
      </c>
      <c r="H8859" t="s">
        <v>101</v>
      </c>
      <c r="I8859" t="s">
        <v>21</v>
      </c>
      <c r="J8859" t="s">
        <v>73</v>
      </c>
      <c r="K8859">
        <v>115</v>
      </c>
      <c r="L8859">
        <v>29.1</v>
      </c>
      <c r="M8859" t="s">
        <v>1147</v>
      </c>
      <c r="N8859">
        <v>32</v>
      </c>
      <c r="P8859" cm="1">
        <f t="array" ref="P8859">IF(Q8859&gt;0,INDEX(Q8859:Q20993,MATCH(TRUE,INDEX(Q8859:Q20993="",,),0)-1),"")</f>
        <v>4</v>
      </c>
      <c r="Q8859">
        <v>2</v>
      </c>
      <c r="R8859">
        <f>IF(P8859="","",0)</f>
        <v>0</v>
      </c>
    </row>
    <row r="8860" spans="1:18" x14ac:dyDescent="0.3">
      <c r="A8860" t="s">
        <v>1138</v>
      </c>
      <c r="B8860" s="1">
        <v>38860</v>
      </c>
      <c r="C8860" t="s">
        <v>1139</v>
      </c>
      <c r="D8860" t="s">
        <v>1183</v>
      </c>
      <c r="E8860" t="s">
        <v>1184</v>
      </c>
      <c r="G8860" t="s">
        <v>19</v>
      </c>
      <c r="H8860" t="s">
        <v>72</v>
      </c>
      <c r="I8860" t="s">
        <v>21</v>
      </c>
      <c r="J8860" t="s">
        <v>73</v>
      </c>
      <c r="K8860">
        <v>434</v>
      </c>
      <c r="L8860">
        <v>29.3</v>
      </c>
      <c r="M8860" t="s">
        <v>1147</v>
      </c>
      <c r="N8860">
        <v>32</v>
      </c>
      <c r="P8860" cm="1">
        <f t="array" ref="P8860">IF(Q8860&gt;0,INDEX(Q8860:Q20994,MATCH(TRUE,INDEX(Q8860:Q20994="",,),0)-1),"")</f>
        <v>4</v>
      </c>
      <c r="Q8860">
        <v>2</v>
      </c>
      <c r="R8860">
        <f>IF(P8860="","",0)</f>
        <v>0</v>
      </c>
    </row>
    <row r="8861" spans="1:18" x14ac:dyDescent="0.3">
      <c r="A8861" t="s">
        <v>1138</v>
      </c>
      <c r="B8861" s="1">
        <v>38860</v>
      </c>
      <c r="C8861" t="s">
        <v>1139</v>
      </c>
      <c r="D8861" t="s">
        <v>1183</v>
      </c>
      <c r="E8861" t="s">
        <v>1184</v>
      </c>
      <c r="G8861" s="6" t="s">
        <v>88</v>
      </c>
      <c r="H8861" t="s">
        <v>96</v>
      </c>
      <c r="I8861" t="s">
        <v>21</v>
      </c>
      <c r="J8861" t="s">
        <v>73</v>
      </c>
      <c r="K8861">
        <v>37</v>
      </c>
      <c r="L8861">
        <v>21.3</v>
      </c>
      <c r="M8861" t="s">
        <v>1147</v>
      </c>
      <c r="N8861">
        <v>21.3</v>
      </c>
      <c r="P8861" cm="1">
        <f t="array" ref="P8861">IF(Q8861&gt;0,INDEX(Q8861:Q20995,MATCH(TRUE,INDEX(Q8861:Q20995="",,),0)-1),"")</f>
        <v>4</v>
      </c>
      <c r="Q8861">
        <v>2</v>
      </c>
      <c r="R8861">
        <f>IF(P8861="","",0)</f>
        <v>0</v>
      </c>
    </row>
    <row r="8862" spans="1:18" x14ac:dyDescent="0.3">
      <c r="A8862" t="s">
        <v>1138</v>
      </c>
      <c r="B8862" s="1">
        <v>38860</v>
      </c>
      <c r="C8862" t="s">
        <v>1139</v>
      </c>
      <c r="D8862" t="s">
        <v>1183</v>
      </c>
      <c r="E8862" t="s">
        <v>1184</v>
      </c>
      <c r="G8862" t="s">
        <v>19</v>
      </c>
      <c r="H8862" t="s">
        <v>87</v>
      </c>
      <c r="I8862" t="s">
        <v>21</v>
      </c>
      <c r="J8862" t="s">
        <v>73</v>
      </c>
      <c r="K8862">
        <v>394</v>
      </c>
      <c r="L8862">
        <v>25.9</v>
      </c>
      <c r="M8862" t="s">
        <v>1185</v>
      </c>
      <c r="N8862">
        <v>26.96</v>
      </c>
      <c r="P8862" cm="1">
        <f t="array" ref="P8862">IF(Q8862&gt;0,INDEX(Q8862:Q20996,MATCH(TRUE,INDEX(Q8862:Q20996="",,),0)-1),"")</f>
        <v>4</v>
      </c>
      <c r="Q8862">
        <v>3</v>
      </c>
      <c r="R8862">
        <f>IF(P8862="","",0)</f>
        <v>0</v>
      </c>
    </row>
    <row r="8863" spans="1:18" x14ac:dyDescent="0.3">
      <c r="A8863" t="s">
        <v>1138</v>
      </c>
      <c r="B8863" s="1">
        <v>38860</v>
      </c>
      <c r="C8863" t="s">
        <v>1139</v>
      </c>
      <c r="D8863" t="s">
        <v>1183</v>
      </c>
      <c r="E8863" t="s">
        <v>1184</v>
      </c>
      <c r="G8863" t="s">
        <v>19</v>
      </c>
      <c r="H8863" t="s">
        <v>101</v>
      </c>
      <c r="I8863" t="s">
        <v>21</v>
      </c>
      <c r="J8863" t="s">
        <v>73</v>
      </c>
      <c r="K8863">
        <v>115</v>
      </c>
      <c r="L8863">
        <v>29.1</v>
      </c>
      <c r="M8863" t="s">
        <v>1185</v>
      </c>
      <c r="N8863">
        <v>30.16</v>
      </c>
      <c r="P8863" cm="1">
        <f t="array" ref="P8863">IF(Q8863&gt;0,INDEX(Q8863:Q20997,MATCH(TRUE,INDEX(Q8863:Q20997="",,),0)-1),"")</f>
        <v>4</v>
      </c>
      <c r="Q8863">
        <v>3</v>
      </c>
      <c r="R8863">
        <f>IF(P8863="","",0)</f>
        <v>0</v>
      </c>
    </row>
    <row r="8864" spans="1:18" x14ac:dyDescent="0.3">
      <c r="A8864" t="s">
        <v>1138</v>
      </c>
      <c r="B8864" s="1">
        <v>38860</v>
      </c>
      <c r="C8864" t="s">
        <v>1139</v>
      </c>
      <c r="D8864" t="s">
        <v>1183</v>
      </c>
      <c r="E8864" t="s">
        <v>1184</v>
      </c>
      <c r="G8864" t="s">
        <v>19</v>
      </c>
      <c r="H8864" t="s">
        <v>72</v>
      </c>
      <c r="I8864" t="s">
        <v>21</v>
      </c>
      <c r="J8864" t="s">
        <v>73</v>
      </c>
      <c r="K8864">
        <v>434</v>
      </c>
      <c r="L8864">
        <v>29.3</v>
      </c>
      <c r="M8864" t="s">
        <v>1185</v>
      </c>
      <c r="N8864">
        <v>30.36</v>
      </c>
      <c r="P8864" cm="1">
        <f t="array" ref="P8864">IF(Q8864&gt;0,INDEX(Q8864:Q20998,MATCH(TRUE,INDEX(Q8864:Q20998="",,),0)-1),"")</f>
        <v>4</v>
      </c>
      <c r="Q8864">
        <v>3</v>
      </c>
      <c r="R8864">
        <f>IF(P8864="","",0)</f>
        <v>0</v>
      </c>
    </row>
    <row r="8865" spans="1:18" x14ac:dyDescent="0.3">
      <c r="A8865" t="s">
        <v>1138</v>
      </c>
      <c r="B8865" s="1">
        <v>38860</v>
      </c>
      <c r="C8865" t="s">
        <v>1139</v>
      </c>
      <c r="D8865" t="s">
        <v>1183</v>
      </c>
      <c r="E8865" t="s">
        <v>1184</v>
      </c>
      <c r="G8865" s="6" t="s">
        <v>88</v>
      </c>
      <c r="H8865" t="s">
        <v>96</v>
      </c>
      <c r="I8865" t="s">
        <v>21</v>
      </c>
      <c r="J8865" t="s">
        <v>73</v>
      </c>
      <c r="K8865">
        <v>37</v>
      </c>
      <c r="L8865">
        <v>21.3</v>
      </c>
      <c r="M8865" t="s">
        <v>1185</v>
      </c>
      <c r="N8865">
        <v>21.3</v>
      </c>
      <c r="P8865" cm="1">
        <f t="array" ref="P8865">IF(Q8865&gt;0,INDEX(Q8865:Q20999,MATCH(TRUE,INDEX(Q8865:Q20999="",,),0)-1),"")</f>
        <v>4</v>
      </c>
      <c r="Q8865">
        <v>3</v>
      </c>
      <c r="R8865">
        <f>IF(P8865="","",0)</f>
        <v>0</v>
      </c>
    </row>
    <row r="8866" spans="1:18" x14ac:dyDescent="0.3">
      <c r="A8866" t="s">
        <v>1138</v>
      </c>
      <c r="B8866" s="1">
        <v>38860</v>
      </c>
      <c r="C8866" t="s">
        <v>1139</v>
      </c>
      <c r="D8866" t="s">
        <v>1183</v>
      </c>
      <c r="E8866" t="s">
        <v>1184</v>
      </c>
      <c r="G8866" t="s">
        <v>19</v>
      </c>
      <c r="H8866" t="s">
        <v>87</v>
      </c>
      <c r="I8866" t="s">
        <v>21</v>
      </c>
      <c r="J8866" t="s">
        <v>73</v>
      </c>
      <c r="K8866">
        <v>394</v>
      </c>
      <c r="L8866">
        <v>25.9</v>
      </c>
      <c r="M8866" t="s">
        <v>1143</v>
      </c>
      <c r="N8866">
        <v>26.7</v>
      </c>
      <c r="P8866" cm="1">
        <f t="array" ref="P8866">IF(Q8866&gt;0,INDEX(Q8866:Q21000,MATCH(TRUE,INDEX(Q8866:Q21000="",,),0)-1),"")</f>
        <v>4</v>
      </c>
      <c r="Q8866">
        <v>4</v>
      </c>
      <c r="R8866">
        <f>IF(P8866="","",0)</f>
        <v>0</v>
      </c>
    </row>
    <row r="8867" spans="1:18" x14ac:dyDescent="0.3">
      <c r="A8867" t="s">
        <v>1138</v>
      </c>
      <c r="B8867" s="1">
        <v>38860</v>
      </c>
      <c r="C8867" t="s">
        <v>1139</v>
      </c>
      <c r="D8867" t="s">
        <v>1183</v>
      </c>
      <c r="E8867" t="s">
        <v>1184</v>
      </c>
      <c r="G8867" t="s">
        <v>19</v>
      </c>
      <c r="H8867" t="s">
        <v>101</v>
      </c>
      <c r="I8867" t="s">
        <v>21</v>
      </c>
      <c r="J8867" t="s">
        <v>73</v>
      </c>
      <c r="K8867">
        <v>115</v>
      </c>
      <c r="L8867">
        <v>29.1</v>
      </c>
      <c r="M8867" t="s">
        <v>1143</v>
      </c>
      <c r="N8867">
        <v>29.6</v>
      </c>
      <c r="P8867" cm="1">
        <f t="array" ref="P8867">IF(Q8867&gt;0,INDEX(Q8867:Q21001,MATCH(TRUE,INDEX(Q8867:Q21001="",,),0)-1),"")</f>
        <v>4</v>
      </c>
      <c r="Q8867">
        <v>4</v>
      </c>
      <c r="R8867">
        <f>IF(P8867="","",0)</f>
        <v>0</v>
      </c>
    </row>
    <row r="8868" spans="1:18" x14ac:dyDescent="0.3">
      <c r="A8868" t="s">
        <v>1138</v>
      </c>
      <c r="B8868" s="1">
        <v>38860</v>
      </c>
      <c r="C8868" t="s">
        <v>1139</v>
      </c>
      <c r="D8868" t="s">
        <v>1183</v>
      </c>
      <c r="E8868" t="s">
        <v>1184</v>
      </c>
      <c r="G8868" t="s">
        <v>19</v>
      </c>
      <c r="H8868" t="s">
        <v>72</v>
      </c>
      <c r="I8868" t="s">
        <v>21</v>
      </c>
      <c r="J8868" t="s">
        <v>73</v>
      </c>
      <c r="K8868">
        <v>434</v>
      </c>
      <c r="L8868">
        <v>29.3</v>
      </c>
      <c r="M8868" t="s">
        <v>1143</v>
      </c>
      <c r="N8868">
        <v>29.31</v>
      </c>
      <c r="P8868" cm="1">
        <f t="array" ref="P8868">IF(Q8868&gt;0,INDEX(Q8868:Q21002,MATCH(TRUE,INDEX(Q8868:Q21002="",,),0)-1),"")</f>
        <v>4</v>
      </c>
      <c r="Q8868">
        <v>4</v>
      </c>
      <c r="R8868">
        <f>IF(P8868="","",0)</f>
        <v>0</v>
      </c>
    </row>
    <row r="8869" spans="1:18" x14ac:dyDescent="0.3">
      <c r="A8869" t="s">
        <v>1138</v>
      </c>
      <c r="B8869" s="1">
        <v>38860</v>
      </c>
      <c r="C8869" t="s">
        <v>1139</v>
      </c>
      <c r="D8869" t="s">
        <v>1183</v>
      </c>
      <c r="E8869" t="s">
        <v>1184</v>
      </c>
      <c r="G8869" s="6" t="s">
        <v>88</v>
      </c>
      <c r="H8869" t="s">
        <v>96</v>
      </c>
      <c r="I8869" t="s">
        <v>21</v>
      </c>
      <c r="J8869" t="s">
        <v>73</v>
      </c>
      <c r="K8869">
        <v>37</v>
      </c>
      <c r="L8869">
        <v>21.3</v>
      </c>
      <c r="M8869" t="s">
        <v>1143</v>
      </c>
      <c r="N8869">
        <v>21.3</v>
      </c>
      <c r="P8869" cm="1">
        <f t="array" ref="P8869">IF(Q8869&gt;0,INDEX(Q8869:Q21003,MATCH(TRUE,INDEX(Q8869:Q21003="",,),0)-1),"")</f>
        <v>4</v>
      </c>
      <c r="Q8869">
        <v>4</v>
      </c>
      <c r="R8869">
        <f>IF(P8869="","",0)</f>
        <v>0</v>
      </c>
    </row>
    <row r="8870" spans="1:18" x14ac:dyDescent="0.3">
      <c r="P8870" t="str" cm="1">
        <f t="array" ref="P8870">IF(Q8870&gt;0,INDEX(Q8870:Q21004,MATCH(TRUE,INDEX(Q8870:Q21004="",,),0)-1),"")</f>
        <v/>
      </c>
      <c r="R8870" t="str">
        <f>IF(P8870="","",0)</f>
        <v/>
      </c>
    </row>
    <row r="8871" spans="1:18" x14ac:dyDescent="0.3">
      <c r="A8871" t="s">
        <v>1138</v>
      </c>
      <c r="B8871" s="1">
        <v>38860</v>
      </c>
      <c r="C8871" t="s">
        <v>1139</v>
      </c>
      <c r="D8871" t="s">
        <v>1186</v>
      </c>
      <c r="E8871" t="s">
        <v>1187</v>
      </c>
      <c r="G8871" t="s">
        <v>19</v>
      </c>
      <c r="H8871" t="s">
        <v>265</v>
      </c>
      <c r="I8871" t="s">
        <v>21</v>
      </c>
      <c r="J8871" t="s">
        <v>73</v>
      </c>
      <c r="K8871">
        <v>923</v>
      </c>
      <c r="L8871">
        <v>36.75</v>
      </c>
      <c r="M8871" t="s">
        <v>1175</v>
      </c>
      <c r="N8871">
        <v>40</v>
      </c>
      <c r="O8871" t="s">
        <v>24</v>
      </c>
      <c r="P8871" cm="1">
        <f t="array" ref="P8871">IF(Q8871&gt;0,INDEX(Q8871:Q21005,MATCH(TRUE,INDEX(Q8871:Q21005="",,),0)-1),"")</f>
        <v>2</v>
      </c>
      <c r="Q8871">
        <v>1</v>
      </c>
      <c r="R8871">
        <f>IF(P8871="","",0)</f>
        <v>0</v>
      </c>
    </row>
    <row r="8872" spans="1:18" x14ac:dyDescent="0.3">
      <c r="A8872" t="s">
        <v>1138</v>
      </c>
      <c r="B8872" s="1">
        <v>38860</v>
      </c>
      <c r="C8872" t="s">
        <v>1139</v>
      </c>
      <c r="D8872" t="s">
        <v>1186</v>
      </c>
      <c r="E8872" t="s">
        <v>1187</v>
      </c>
      <c r="G8872" t="s">
        <v>19</v>
      </c>
      <c r="H8872" t="s">
        <v>87</v>
      </c>
      <c r="I8872" t="s">
        <v>21</v>
      </c>
      <c r="J8872" t="s">
        <v>73</v>
      </c>
      <c r="K8872">
        <v>419</v>
      </c>
      <c r="L8872">
        <v>29.45</v>
      </c>
      <c r="M8872" t="s">
        <v>1175</v>
      </c>
      <c r="N8872">
        <v>30</v>
      </c>
      <c r="O8872" t="s">
        <v>24</v>
      </c>
      <c r="P8872" cm="1">
        <f t="array" ref="P8872">IF(Q8872&gt;0,INDEX(Q8872:Q21006,MATCH(TRUE,INDEX(Q8872:Q21006="",,),0)-1),"")</f>
        <v>2</v>
      </c>
      <c r="Q8872">
        <v>1</v>
      </c>
      <c r="R8872">
        <f>IF(P8872="","",0)</f>
        <v>0</v>
      </c>
    </row>
    <row r="8873" spans="1:18" x14ac:dyDescent="0.3">
      <c r="A8873" t="s">
        <v>1138</v>
      </c>
      <c r="B8873" s="1">
        <v>38860</v>
      </c>
      <c r="C8873" t="s">
        <v>1139</v>
      </c>
      <c r="D8873" t="s">
        <v>1186</v>
      </c>
      <c r="E8873" t="s">
        <v>1187</v>
      </c>
      <c r="G8873" t="s">
        <v>19</v>
      </c>
      <c r="H8873" t="s">
        <v>101</v>
      </c>
      <c r="I8873" t="s">
        <v>21</v>
      </c>
      <c r="J8873" t="s">
        <v>73</v>
      </c>
      <c r="K8873">
        <v>542</v>
      </c>
      <c r="L8873">
        <v>33.1</v>
      </c>
      <c r="M8873" t="s">
        <v>1175</v>
      </c>
      <c r="N8873">
        <v>35</v>
      </c>
      <c r="O8873" t="s">
        <v>24</v>
      </c>
      <c r="P8873" cm="1">
        <f t="array" ref="P8873">IF(Q8873&gt;0,INDEX(Q8873:Q21007,MATCH(TRUE,INDEX(Q8873:Q21007="",,),0)-1),"")</f>
        <v>2</v>
      </c>
      <c r="Q8873">
        <v>1</v>
      </c>
      <c r="R8873">
        <f>IF(P8873="","",0)</f>
        <v>0</v>
      </c>
    </row>
    <row r="8874" spans="1:18" x14ac:dyDescent="0.3">
      <c r="A8874" t="s">
        <v>1138</v>
      </c>
      <c r="B8874" s="1">
        <v>38860</v>
      </c>
      <c r="C8874" t="s">
        <v>1139</v>
      </c>
      <c r="D8874" t="s">
        <v>1186</v>
      </c>
      <c r="E8874" t="s">
        <v>1187</v>
      </c>
      <c r="G8874" t="s">
        <v>19</v>
      </c>
      <c r="H8874" t="s">
        <v>72</v>
      </c>
      <c r="I8874" t="s">
        <v>21</v>
      </c>
      <c r="J8874" t="s">
        <v>73</v>
      </c>
      <c r="K8874">
        <v>291</v>
      </c>
      <c r="L8874">
        <v>33.35</v>
      </c>
      <c r="M8874" t="s">
        <v>1175</v>
      </c>
      <c r="N8874">
        <v>35</v>
      </c>
      <c r="O8874" t="s">
        <v>24</v>
      </c>
      <c r="P8874" cm="1">
        <f t="array" ref="P8874">IF(Q8874&gt;0,INDEX(Q8874:Q21008,MATCH(TRUE,INDEX(Q8874:Q21008="",,),0)-1),"")</f>
        <v>2</v>
      </c>
      <c r="Q8874">
        <v>1</v>
      </c>
      <c r="R8874">
        <f>IF(P8874="","",0)</f>
        <v>0</v>
      </c>
    </row>
    <row r="8875" spans="1:18" x14ac:dyDescent="0.3">
      <c r="A8875" t="s">
        <v>1138</v>
      </c>
      <c r="B8875" s="1">
        <v>38860</v>
      </c>
      <c r="C8875" t="s">
        <v>1139</v>
      </c>
      <c r="D8875" t="s">
        <v>1186</v>
      </c>
      <c r="E8875" t="s">
        <v>1187</v>
      </c>
      <c r="G8875" s="6" t="s">
        <v>88</v>
      </c>
      <c r="H8875" t="s">
        <v>96</v>
      </c>
      <c r="I8875" t="s">
        <v>21</v>
      </c>
      <c r="J8875" t="s">
        <v>73</v>
      </c>
      <c r="K8875">
        <v>191</v>
      </c>
      <c r="L8875">
        <v>24.2</v>
      </c>
      <c r="M8875" t="s">
        <v>1175</v>
      </c>
      <c r="N8875">
        <v>24.2</v>
      </c>
      <c r="O8875" t="s">
        <v>24</v>
      </c>
      <c r="P8875" cm="1">
        <f t="array" ref="P8875">IF(Q8875&gt;0,INDEX(Q8875:Q21009,MATCH(TRUE,INDEX(Q8875:Q21009="",,),0)-1),"")</f>
        <v>2</v>
      </c>
      <c r="Q8875">
        <v>1</v>
      </c>
      <c r="R8875">
        <f>IF(P8875="","",0)</f>
        <v>0</v>
      </c>
    </row>
    <row r="8876" spans="1:18" x14ac:dyDescent="0.3">
      <c r="A8876" t="s">
        <v>1138</v>
      </c>
      <c r="B8876" s="1">
        <v>38860</v>
      </c>
      <c r="C8876" t="s">
        <v>1139</v>
      </c>
      <c r="D8876" t="s">
        <v>1186</v>
      </c>
      <c r="E8876" t="s">
        <v>1187</v>
      </c>
      <c r="G8876" s="6" t="s">
        <v>88</v>
      </c>
      <c r="H8876" t="s">
        <v>135</v>
      </c>
      <c r="I8876" t="s">
        <v>21</v>
      </c>
      <c r="J8876" t="s">
        <v>73</v>
      </c>
      <c r="K8876">
        <v>68</v>
      </c>
      <c r="L8876">
        <v>21.5</v>
      </c>
      <c r="M8876" t="s">
        <v>1175</v>
      </c>
      <c r="N8876">
        <v>21.5</v>
      </c>
      <c r="O8876" t="s">
        <v>24</v>
      </c>
      <c r="P8876" cm="1">
        <f t="array" ref="P8876">IF(Q8876&gt;0,INDEX(Q8876:Q21010,MATCH(TRUE,INDEX(Q8876:Q21010="",,),0)-1),"")</f>
        <v>2</v>
      </c>
      <c r="Q8876">
        <v>1</v>
      </c>
      <c r="R8876">
        <f>IF(P8876="","",0)</f>
        <v>0</v>
      </c>
    </row>
    <row r="8877" spans="1:18" x14ac:dyDescent="0.3">
      <c r="A8877" t="s">
        <v>1138</v>
      </c>
      <c r="B8877" s="1">
        <v>38860</v>
      </c>
      <c r="C8877" t="s">
        <v>1139</v>
      </c>
      <c r="D8877" t="s">
        <v>1186</v>
      </c>
      <c r="E8877" t="s">
        <v>1187</v>
      </c>
      <c r="G8877" s="6" t="s">
        <v>88</v>
      </c>
      <c r="H8877" t="s">
        <v>67</v>
      </c>
      <c r="I8877" t="s">
        <v>21</v>
      </c>
      <c r="J8877" t="s">
        <v>73</v>
      </c>
      <c r="K8877">
        <v>28</v>
      </c>
      <c r="L8877">
        <v>30.25</v>
      </c>
      <c r="M8877" t="s">
        <v>1175</v>
      </c>
      <c r="N8877">
        <v>30.25</v>
      </c>
      <c r="O8877" t="s">
        <v>24</v>
      </c>
      <c r="P8877" cm="1">
        <f t="array" ref="P8877">IF(Q8877&gt;0,INDEX(Q8877:Q21011,MATCH(TRUE,INDEX(Q8877:Q21011="",,),0)-1),"")</f>
        <v>2</v>
      </c>
      <c r="Q8877">
        <v>1</v>
      </c>
      <c r="R8877">
        <f>IF(P8877="","",0)</f>
        <v>0</v>
      </c>
    </row>
    <row r="8878" spans="1:18" x14ac:dyDescent="0.3">
      <c r="A8878" t="s">
        <v>1138</v>
      </c>
      <c r="B8878" s="1">
        <v>38860</v>
      </c>
      <c r="C8878" t="s">
        <v>1139</v>
      </c>
      <c r="D8878" t="s">
        <v>1186</v>
      </c>
      <c r="E8878" t="s">
        <v>1187</v>
      </c>
      <c r="G8878" t="s">
        <v>19</v>
      </c>
      <c r="H8878" t="s">
        <v>265</v>
      </c>
      <c r="I8878" t="s">
        <v>21</v>
      </c>
      <c r="J8878" t="s">
        <v>73</v>
      </c>
      <c r="K8878">
        <v>923</v>
      </c>
      <c r="L8878">
        <v>36.75</v>
      </c>
      <c r="M8878" t="s">
        <v>1143</v>
      </c>
      <c r="N8878">
        <v>36.770000000000003</v>
      </c>
      <c r="P8878" cm="1">
        <f t="array" ref="P8878">IF(Q8878&gt;0,INDEX(Q8878:Q21012,MATCH(TRUE,INDEX(Q8878:Q21012="",,),0)-1),"")</f>
        <v>2</v>
      </c>
      <c r="Q8878">
        <v>2</v>
      </c>
      <c r="R8878">
        <f>IF(P8878="","",0)</f>
        <v>0</v>
      </c>
    </row>
    <row r="8879" spans="1:18" x14ac:dyDescent="0.3">
      <c r="A8879" t="s">
        <v>1138</v>
      </c>
      <c r="B8879" s="1">
        <v>38860</v>
      </c>
      <c r="C8879" t="s">
        <v>1139</v>
      </c>
      <c r="D8879" t="s">
        <v>1186</v>
      </c>
      <c r="E8879" t="s">
        <v>1187</v>
      </c>
      <c r="G8879" t="s">
        <v>19</v>
      </c>
      <c r="H8879" t="s">
        <v>87</v>
      </c>
      <c r="I8879" t="s">
        <v>21</v>
      </c>
      <c r="J8879" t="s">
        <v>73</v>
      </c>
      <c r="K8879">
        <v>419</v>
      </c>
      <c r="L8879">
        <v>29.45</v>
      </c>
      <c r="M8879" t="s">
        <v>1143</v>
      </c>
      <c r="N8879">
        <v>29.46</v>
      </c>
      <c r="P8879" cm="1">
        <f t="array" ref="P8879">IF(Q8879&gt;0,INDEX(Q8879:Q21013,MATCH(TRUE,INDEX(Q8879:Q21013="",,),0)-1),"")</f>
        <v>2</v>
      </c>
      <c r="Q8879">
        <v>2</v>
      </c>
      <c r="R8879">
        <f>IF(P8879="","",0)</f>
        <v>0</v>
      </c>
    </row>
    <row r="8880" spans="1:18" x14ac:dyDescent="0.3">
      <c r="A8880" t="s">
        <v>1138</v>
      </c>
      <c r="B8880" s="1">
        <v>38860</v>
      </c>
      <c r="C8880" t="s">
        <v>1139</v>
      </c>
      <c r="D8880" t="s">
        <v>1186</v>
      </c>
      <c r="E8880" t="s">
        <v>1187</v>
      </c>
      <c r="G8880" t="s">
        <v>19</v>
      </c>
      <c r="H8880" t="s">
        <v>101</v>
      </c>
      <c r="I8880" t="s">
        <v>21</v>
      </c>
      <c r="J8880" t="s">
        <v>73</v>
      </c>
      <c r="K8880">
        <v>542</v>
      </c>
      <c r="L8880">
        <v>33.1</v>
      </c>
      <c r="M8880" t="s">
        <v>1143</v>
      </c>
      <c r="N8880">
        <v>33.1</v>
      </c>
      <c r="P8880" cm="1">
        <f t="array" ref="P8880">IF(Q8880&gt;0,INDEX(Q8880:Q21014,MATCH(TRUE,INDEX(Q8880:Q21014="",,),0)-1),"")</f>
        <v>2</v>
      </c>
      <c r="Q8880">
        <v>2</v>
      </c>
      <c r="R8880">
        <f>IF(P8880="","",0)</f>
        <v>0</v>
      </c>
    </row>
    <row r="8881" spans="1:18" x14ac:dyDescent="0.3">
      <c r="A8881" t="s">
        <v>1138</v>
      </c>
      <c r="B8881" s="1">
        <v>38860</v>
      </c>
      <c r="C8881" t="s">
        <v>1139</v>
      </c>
      <c r="D8881" t="s">
        <v>1186</v>
      </c>
      <c r="E8881" t="s">
        <v>1187</v>
      </c>
      <c r="G8881" t="s">
        <v>19</v>
      </c>
      <c r="H8881" t="s">
        <v>72</v>
      </c>
      <c r="I8881" t="s">
        <v>21</v>
      </c>
      <c r="J8881" t="s">
        <v>73</v>
      </c>
      <c r="K8881">
        <v>291</v>
      </c>
      <c r="L8881">
        <v>33.35</v>
      </c>
      <c r="M8881" t="s">
        <v>1143</v>
      </c>
      <c r="N8881">
        <v>33.36</v>
      </c>
      <c r="P8881" cm="1">
        <f t="array" ref="P8881">IF(Q8881&gt;0,INDEX(Q8881:Q21015,MATCH(TRUE,INDEX(Q8881:Q21015="",,),0)-1),"")</f>
        <v>2</v>
      </c>
      <c r="Q8881">
        <v>2</v>
      </c>
      <c r="R8881">
        <f>IF(P8881="","",0)</f>
        <v>0</v>
      </c>
    </row>
    <row r="8882" spans="1:18" x14ac:dyDescent="0.3">
      <c r="A8882" t="s">
        <v>1138</v>
      </c>
      <c r="B8882" s="1">
        <v>38860</v>
      </c>
      <c r="C8882" t="s">
        <v>1139</v>
      </c>
      <c r="D8882" t="s">
        <v>1186</v>
      </c>
      <c r="E8882" t="s">
        <v>1187</v>
      </c>
      <c r="G8882" s="6" t="s">
        <v>88</v>
      </c>
      <c r="H8882" t="s">
        <v>96</v>
      </c>
      <c r="I8882" t="s">
        <v>21</v>
      </c>
      <c r="J8882" t="s">
        <v>73</v>
      </c>
      <c r="K8882">
        <v>191</v>
      </c>
      <c r="L8882">
        <v>24.2</v>
      </c>
      <c r="M8882" t="s">
        <v>1143</v>
      </c>
      <c r="N8882">
        <v>24.2</v>
      </c>
      <c r="P8882" cm="1">
        <f t="array" ref="P8882">IF(Q8882&gt;0,INDEX(Q8882:Q21016,MATCH(TRUE,INDEX(Q8882:Q21016="",,),0)-1),"")</f>
        <v>2</v>
      </c>
      <c r="Q8882">
        <v>2</v>
      </c>
      <c r="R8882">
        <f>IF(P8882="","",0)</f>
        <v>0</v>
      </c>
    </row>
    <row r="8883" spans="1:18" x14ac:dyDescent="0.3">
      <c r="A8883" t="s">
        <v>1138</v>
      </c>
      <c r="B8883" s="1">
        <v>38860</v>
      </c>
      <c r="C8883" t="s">
        <v>1139</v>
      </c>
      <c r="D8883" t="s">
        <v>1186</v>
      </c>
      <c r="E8883" t="s">
        <v>1187</v>
      </c>
      <c r="G8883" s="6" t="s">
        <v>88</v>
      </c>
      <c r="H8883" t="s">
        <v>135</v>
      </c>
      <c r="I8883" t="s">
        <v>21</v>
      </c>
      <c r="J8883" t="s">
        <v>73</v>
      </c>
      <c r="K8883">
        <v>68</v>
      </c>
      <c r="L8883">
        <v>21.5</v>
      </c>
      <c r="M8883" t="s">
        <v>1143</v>
      </c>
      <c r="N8883">
        <v>21.5</v>
      </c>
      <c r="P8883" cm="1">
        <f t="array" ref="P8883">IF(Q8883&gt;0,INDEX(Q8883:Q21017,MATCH(TRUE,INDEX(Q8883:Q21017="",,),0)-1),"")</f>
        <v>2</v>
      </c>
      <c r="Q8883">
        <v>2</v>
      </c>
      <c r="R8883">
        <f>IF(P8883="","",0)</f>
        <v>0</v>
      </c>
    </row>
    <row r="8884" spans="1:18" x14ac:dyDescent="0.3">
      <c r="A8884" t="s">
        <v>1138</v>
      </c>
      <c r="B8884" s="1">
        <v>38860</v>
      </c>
      <c r="C8884" t="s">
        <v>1139</v>
      </c>
      <c r="D8884" t="s">
        <v>1186</v>
      </c>
      <c r="E8884" t="s">
        <v>1187</v>
      </c>
      <c r="G8884" s="6" t="s">
        <v>88</v>
      </c>
      <c r="H8884" t="s">
        <v>67</v>
      </c>
      <c r="I8884" t="s">
        <v>21</v>
      </c>
      <c r="J8884" t="s">
        <v>73</v>
      </c>
      <c r="K8884">
        <v>28</v>
      </c>
      <c r="L8884">
        <v>30.25</v>
      </c>
      <c r="M8884" t="s">
        <v>1143</v>
      </c>
      <c r="N8884">
        <v>30.25</v>
      </c>
      <c r="P8884" cm="1">
        <f t="array" ref="P8884">IF(Q8884&gt;0,INDEX(Q8884:Q21018,MATCH(TRUE,INDEX(Q8884:Q21018="",,),0)-1),"")</f>
        <v>2</v>
      </c>
      <c r="Q8884">
        <v>2</v>
      </c>
      <c r="R8884">
        <f>IF(P8884="","",0)</f>
        <v>0</v>
      </c>
    </row>
    <row r="8885" spans="1:18" x14ac:dyDescent="0.3">
      <c r="P8885" t="str" cm="1">
        <f t="array" ref="P8885">IF(Q8885&gt;0,INDEX(Q8885:Q21019,MATCH(TRUE,INDEX(Q8885:Q21019="",,),0)-1),"")</f>
        <v/>
      </c>
      <c r="R8885" t="str">
        <f>IF(P8885="","",0)</f>
        <v/>
      </c>
    </row>
    <row r="8886" spans="1:18" x14ac:dyDescent="0.3">
      <c r="A8886" t="s">
        <v>1138</v>
      </c>
      <c r="B8886" s="1">
        <v>38664</v>
      </c>
      <c r="C8886" t="s">
        <v>1139</v>
      </c>
      <c r="D8886" t="s">
        <v>1188</v>
      </c>
      <c r="E8886" t="s">
        <v>1189</v>
      </c>
      <c r="G8886" t="s">
        <v>19</v>
      </c>
      <c r="H8886" t="s">
        <v>102</v>
      </c>
      <c r="I8886" t="s">
        <v>45</v>
      </c>
      <c r="J8886" t="s">
        <v>93</v>
      </c>
      <c r="K8886">
        <v>132.9</v>
      </c>
      <c r="L8886">
        <v>1094</v>
      </c>
      <c r="M8886" t="s">
        <v>292</v>
      </c>
      <c r="N8886">
        <v>1250</v>
      </c>
      <c r="O8886" t="s">
        <v>24</v>
      </c>
      <c r="P8886" cm="1">
        <f t="array" ref="P8886">IF(Q8886&gt;0,INDEX(Q8886:Q21020,MATCH(TRUE,INDEX(Q8886:Q21020="",,),0)-1),"")</f>
        <v>5</v>
      </c>
      <c r="Q8886">
        <f>INT((ROW()-8886)/6)+1</f>
        <v>1</v>
      </c>
      <c r="R8886">
        <f>IF(P8886="","",0)</f>
        <v>0</v>
      </c>
    </row>
    <row r="8887" spans="1:18" x14ac:dyDescent="0.3">
      <c r="A8887" t="s">
        <v>1138</v>
      </c>
      <c r="B8887" s="1">
        <v>38664</v>
      </c>
      <c r="C8887" t="s">
        <v>1139</v>
      </c>
      <c r="D8887" t="s">
        <v>1188</v>
      </c>
      <c r="E8887" t="s">
        <v>1189</v>
      </c>
      <c r="G8887" t="s">
        <v>19</v>
      </c>
      <c r="H8887" t="s">
        <v>72</v>
      </c>
      <c r="I8887" t="s">
        <v>21</v>
      </c>
      <c r="J8887" t="s">
        <v>73</v>
      </c>
      <c r="K8887">
        <v>3092</v>
      </c>
      <c r="L8887">
        <v>31.9</v>
      </c>
      <c r="M8887" t="s">
        <v>292</v>
      </c>
      <c r="N8887">
        <v>35.799999999999997</v>
      </c>
      <c r="O8887" t="s">
        <v>24</v>
      </c>
      <c r="P8887" cm="1">
        <f t="array" ref="P8887">IF(Q8887&gt;0,INDEX(Q8887:Q21021,MATCH(TRUE,INDEX(Q8887:Q21021="",,),0)-1),"")</f>
        <v>5</v>
      </c>
      <c r="Q8887">
        <f t="shared" ref="Q8887:Q8915" si="198">INT((ROW()-8886)/6)+1</f>
        <v>1</v>
      </c>
      <c r="R8887">
        <f>IF(P8887="","",0)</f>
        <v>0</v>
      </c>
    </row>
    <row r="8888" spans="1:18" x14ac:dyDescent="0.3">
      <c r="A8888" t="s">
        <v>1138</v>
      </c>
      <c r="B8888" s="1">
        <v>38664</v>
      </c>
      <c r="C8888" t="s">
        <v>1139</v>
      </c>
      <c r="D8888" t="s">
        <v>1188</v>
      </c>
      <c r="E8888" t="s">
        <v>1189</v>
      </c>
      <c r="G8888" s="6" t="s">
        <v>88</v>
      </c>
      <c r="H8888" t="s">
        <v>85</v>
      </c>
      <c r="I8888" t="s">
        <v>45</v>
      </c>
      <c r="J8888" t="s">
        <v>93</v>
      </c>
      <c r="K8888">
        <v>8.6999999999999993</v>
      </c>
      <c r="L8888">
        <v>161</v>
      </c>
      <c r="M8888" t="s">
        <v>292</v>
      </c>
      <c r="N8888">
        <v>161</v>
      </c>
      <c r="O8888" t="s">
        <v>24</v>
      </c>
      <c r="P8888" cm="1">
        <f t="array" ref="P8888">IF(Q8888&gt;0,INDEX(Q8888:Q21022,MATCH(TRUE,INDEX(Q8888:Q21022="",,),0)-1),"")</f>
        <v>5</v>
      </c>
      <c r="Q8888">
        <f t="shared" si="198"/>
        <v>1</v>
      </c>
      <c r="R8888">
        <f>IF(P8888="","",0)</f>
        <v>0</v>
      </c>
    </row>
    <row r="8889" spans="1:18" x14ac:dyDescent="0.3">
      <c r="A8889" t="s">
        <v>1138</v>
      </c>
      <c r="B8889" s="1">
        <v>38664</v>
      </c>
      <c r="C8889" t="s">
        <v>1139</v>
      </c>
      <c r="D8889" t="s">
        <v>1188</v>
      </c>
      <c r="E8889" t="s">
        <v>1189</v>
      </c>
      <c r="G8889" s="6" t="s">
        <v>88</v>
      </c>
      <c r="H8889" t="s">
        <v>232</v>
      </c>
      <c r="I8889" t="s">
        <v>45</v>
      </c>
      <c r="J8889" t="s">
        <v>93</v>
      </c>
      <c r="K8889">
        <v>113.5</v>
      </c>
      <c r="L8889">
        <v>75</v>
      </c>
      <c r="M8889" t="s">
        <v>292</v>
      </c>
      <c r="N8889">
        <v>75</v>
      </c>
      <c r="O8889" t="s">
        <v>24</v>
      </c>
      <c r="P8889" cm="1">
        <f t="array" ref="P8889">IF(Q8889&gt;0,INDEX(Q8889:Q21023,MATCH(TRUE,INDEX(Q8889:Q21023="",,),0)-1),"")</f>
        <v>5</v>
      </c>
      <c r="Q8889">
        <f t="shared" si="198"/>
        <v>1</v>
      </c>
      <c r="R8889">
        <f>IF(P8889="","",0)</f>
        <v>0</v>
      </c>
    </row>
    <row r="8890" spans="1:18" x14ac:dyDescent="0.3">
      <c r="A8890" t="s">
        <v>1138</v>
      </c>
      <c r="B8890" s="1">
        <v>38664</v>
      </c>
      <c r="C8890" t="s">
        <v>1139</v>
      </c>
      <c r="D8890" t="s">
        <v>1188</v>
      </c>
      <c r="E8890" t="s">
        <v>1189</v>
      </c>
      <c r="G8890" s="6" t="s">
        <v>88</v>
      </c>
      <c r="H8890" t="s">
        <v>200</v>
      </c>
      <c r="I8890" t="s">
        <v>45</v>
      </c>
      <c r="J8890" t="s">
        <v>93</v>
      </c>
      <c r="K8890">
        <v>11.2</v>
      </c>
      <c r="L8890">
        <v>376</v>
      </c>
      <c r="M8890" t="s">
        <v>292</v>
      </c>
      <c r="N8890">
        <v>376</v>
      </c>
      <c r="O8890" t="s">
        <v>24</v>
      </c>
      <c r="P8890" cm="1">
        <f t="array" ref="P8890">IF(Q8890&gt;0,INDEX(Q8890:Q21024,MATCH(TRUE,INDEX(Q8890:Q21024="",,),0)-1),"")</f>
        <v>5</v>
      </c>
      <c r="Q8890">
        <f t="shared" si="198"/>
        <v>1</v>
      </c>
      <c r="R8890">
        <f>IF(P8890="","",0)</f>
        <v>0</v>
      </c>
    </row>
    <row r="8891" spans="1:18" x14ac:dyDescent="0.3">
      <c r="A8891" t="s">
        <v>1138</v>
      </c>
      <c r="B8891" s="1">
        <v>38664</v>
      </c>
      <c r="C8891" t="s">
        <v>1139</v>
      </c>
      <c r="D8891" t="s">
        <v>1188</v>
      </c>
      <c r="E8891" t="s">
        <v>1189</v>
      </c>
      <c r="G8891" s="6" t="s">
        <v>88</v>
      </c>
      <c r="H8891" t="s">
        <v>72</v>
      </c>
      <c r="I8891" t="s">
        <v>45</v>
      </c>
      <c r="J8891" t="s">
        <v>93</v>
      </c>
      <c r="K8891">
        <v>2.2000000000000002</v>
      </c>
      <c r="L8891">
        <v>228</v>
      </c>
      <c r="M8891" t="s">
        <v>292</v>
      </c>
      <c r="N8891">
        <v>228</v>
      </c>
      <c r="O8891" t="s">
        <v>24</v>
      </c>
      <c r="P8891" cm="1">
        <f t="array" ref="P8891">IF(Q8891&gt;0,INDEX(Q8891:Q21025,MATCH(TRUE,INDEX(Q8891:Q21025="",,),0)-1),"")</f>
        <v>5</v>
      </c>
      <c r="Q8891">
        <f t="shared" si="198"/>
        <v>1</v>
      </c>
      <c r="R8891">
        <f>IF(P8891="","",0)</f>
        <v>0</v>
      </c>
    </row>
    <row r="8892" spans="1:18" x14ac:dyDescent="0.3">
      <c r="A8892" t="s">
        <v>1138</v>
      </c>
      <c r="B8892" s="1">
        <v>38664</v>
      </c>
      <c r="C8892" t="s">
        <v>1139</v>
      </c>
      <c r="D8892" t="s">
        <v>1188</v>
      </c>
      <c r="E8892" t="s">
        <v>1189</v>
      </c>
      <c r="G8892" t="s">
        <v>19</v>
      </c>
      <c r="H8892" t="s">
        <v>102</v>
      </c>
      <c r="I8892" t="s">
        <v>45</v>
      </c>
      <c r="J8892" t="s">
        <v>93</v>
      </c>
      <c r="K8892">
        <v>132.9</v>
      </c>
      <c r="L8892">
        <v>1094</v>
      </c>
      <c r="M8892" t="s">
        <v>901</v>
      </c>
      <c r="N8892">
        <v>1150</v>
      </c>
      <c r="P8892" cm="1">
        <f t="array" ref="P8892">IF(Q8892&gt;0,INDEX(Q8892:Q21026,MATCH(TRUE,INDEX(Q8892:Q21026="",,),0)-1),"")</f>
        <v>5</v>
      </c>
      <c r="Q8892">
        <f t="shared" si="198"/>
        <v>2</v>
      </c>
      <c r="R8892">
        <f>IF(P8892="","",0)</f>
        <v>0</v>
      </c>
    </row>
    <row r="8893" spans="1:18" x14ac:dyDescent="0.3">
      <c r="A8893" t="s">
        <v>1138</v>
      </c>
      <c r="B8893" s="1">
        <v>38664</v>
      </c>
      <c r="C8893" t="s">
        <v>1139</v>
      </c>
      <c r="D8893" t="s">
        <v>1188</v>
      </c>
      <c r="E8893" t="s">
        <v>1189</v>
      </c>
      <c r="G8893" t="s">
        <v>19</v>
      </c>
      <c r="H8893" t="s">
        <v>72</v>
      </c>
      <c r="I8893" t="s">
        <v>21</v>
      </c>
      <c r="J8893" t="s">
        <v>73</v>
      </c>
      <c r="K8893">
        <v>3092</v>
      </c>
      <c r="L8893">
        <v>31.9</v>
      </c>
      <c r="M8893" t="s">
        <v>901</v>
      </c>
      <c r="N8893">
        <v>32.5</v>
      </c>
      <c r="P8893" cm="1">
        <f t="array" ref="P8893">IF(Q8893&gt;0,INDEX(Q8893:Q21027,MATCH(TRUE,INDEX(Q8893:Q21027="",,),0)-1),"")</f>
        <v>5</v>
      </c>
      <c r="Q8893">
        <f t="shared" si="198"/>
        <v>2</v>
      </c>
      <c r="R8893">
        <f>IF(P8893="","",0)</f>
        <v>0</v>
      </c>
    </row>
    <row r="8894" spans="1:18" x14ac:dyDescent="0.3">
      <c r="A8894" t="s">
        <v>1138</v>
      </c>
      <c r="B8894" s="1">
        <v>38664</v>
      </c>
      <c r="C8894" t="s">
        <v>1139</v>
      </c>
      <c r="D8894" t="s">
        <v>1188</v>
      </c>
      <c r="E8894" t="s">
        <v>1189</v>
      </c>
      <c r="G8894" s="6" t="s">
        <v>88</v>
      </c>
      <c r="H8894" t="s">
        <v>85</v>
      </c>
      <c r="I8894" t="s">
        <v>45</v>
      </c>
      <c r="J8894" t="s">
        <v>93</v>
      </c>
      <c r="K8894">
        <v>8.6999999999999993</v>
      </c>
      <c r="L8894">
        <v>161</v>
      </c>
      <c r="M8894" t="s">
        <v>901</v>
      </c>
      <c r="N8894">
        <v>161</v>
      </c>
      <c r="P8894" cm="1">
        <f t="array" ref="P8894">IF(Q8894&gt;0,INDEX(Q8894:Q21028,MATCH(TRUE,INDEX(Q8894:Q21028="",,),0)-1),"")</f>
        <v>5</v>
      </c>
      <c r="Q8894">
        <f t="shared" si="198"/>
        <v>2</v>
      </c>
      <c r="R8894">
        <f>IF(P8894="","",0)</f>
        <v>0</v>
      </c>
    </row>
    <row r="8895" spans="1:18" x14ac:dyDescent="0.3">
      <c r="A8895" t="s">
        <v>1138</v>
      </c>
      <c r="B8895" s="1">
        <v>38664</v>
      </c>
      <c r="C8895" t="s">
        <v>1139</v>
      </c>
      <c r="D8895" t="s">
        <v>1188</v>
      </c>
      <c r="E8895" t="s">
        <v>1189</v>
      </c>
      <c r="G8895" s="6" t="s">
        <v>88</v>
      </c>
      <c r="H8895" t="s">
        <v>232</v>
      </c>
      <c r="I8895" t="s">
        <v>45</v>
      </c>
      <c r="J8895" t="s">
        <v>93</v>
      </c>
      <c r="K8895">
        <v>113.5</v>
      </c>
      <c r="L8895">
        <v>75</v>
      </c>
      <c r="M8895" t="s">
        <v>901</v>
      </c>
      <c r="N8895">
        <v>75</v>
      </c>
      <c r="P8895" cm="1">
        <f t="array" ref="P8895">IF(Q8895&gt;0,INDEX(Q8895:Q21029,MATCH(TRUE,INDEX(Q8895:Q21029="",,),0)-1),"")</f>
        <v>5</v>
      </c>
      <c r="Q8895">
        <f t="shared" si="198"/>
        <v>2</v>
      </c>
      <c r="R8895">
        <f>IF(P8895="","",0)</f>
        <v>0</v>
      </c>
    </row>
    <row r="8896" spans="1:18" x14ac:dyDescent="0.3">
      <c r="A8896" t="s">
        <v>1138</v>
      </c>
      <c r="B8896" s="1">
        <v>38664</v>
      </c>
      <c r="C8896" t="s">
        <v>1139</v>
      </c>
      <c r="D8896" t="s">
        <v>1188</v>
      </c>
      <c r="E8896" t="s">
        <v>1189</v>
      </c>
      <c r="G8896" s="6" t="s">
        <v>88</v>
      </c>
      <c r="H8896" t="s">
        <v>200</v>
      </c>
      <c r="I8896" t="s">
        <v>45</v>
      </c>
      <c r="J8896" t="s">
        <v>93</v>
      </c>
      <c r="K8896">
        <v>11.2</v>
      </c>
      <c r="L8896">
        <v>376</v>
      </c>
      <c r="M8896" t="s">
        <v>901</v>
      </c>
      <c r="N8896">
        <v>376</v>
      </c>
      <c r="P8896" cm="1">
        <f t="array" ref="P8896">IF(Q8896&gt;0,INDEX(Q8896:Q21030,MATCH(TRUE,INDEX(Q8896:Q21030="",,),0)-1),"")</f>
        <v>5</v>
      </c>
      <c r="Q8896">
        <f t="shared" si="198"/>
        <v>2</v>
      </c>
      <c r="R8896">
        <f>IF(P8896="","",0)</f>
        <v>0</v>
      </c>
    </row>
    <row r="8897" spans="1:18" x14ac:dyDescent="0.3">
      <c r="A8897" t="s">
        <v>1138</v>
      </c>
      <c r="B8897" s="1">
        <v>38664</v>
      </c>
      <c r="C8897" t="s">
        <v>1139</v>
      </c>
      <c r="D8897" t="s">
        <v>1188</v>
      </c>
      <c r="E8897" t="s">
        <v>1189</v>
      </c>
      <c r="G8897" s="6" t="s">
        <v>88</v>
      </c>
      <c r="H8897" t="s">
        <v>72</v>
      </c>
      <c r="I8897" t="s">
        <v>45</v>
      </c>
      <c r="J8897" t="s">
        <v>93</v>
      </c>
      <c r="K8897">
        <v>2.2000000000000002</v>
      </c>
      <c r="L8897">
        <v>228</v>
      </c>
      <c r="M8897" t="s">
        <v>901</v>
      </c>
      <c r="N8897">
        <v>228</v>
      </c>
      <c r="P8897" cm="1">
        <f t="array" ref="P8897">IF(Q8897&gt;0,INDEX(Q8897:Q21031,MATCH(TRUE,INDEX(Q8897:Q21031="",,),0)-1),"")</f>
        <v>5</v>
      </c>
      <c r="Q8897">
        <f t="shared" si="198"/>
        <v>2</v>
      </c>
      <c r="R8897">
        <f>IF(P8897="","",0)</f>
        <v>0</v>
      </c>
    </row>
    <row r="8898" spans="1:18" x14ac:dyDescent="0.3">
      <c r="A8898" t="s">
        <v>1138</v>
      </c>
      <c r="B8898" s="1">
        <v>38664</v>
      </c>
      <c r="C8898" t="s">
        <v>1139</v>
      </c>
      <c r="D8898" t="s">
        <v>1188</v>
      </c>
      <c r="E8898" t="s">
        <v>1189</v>
      </c>
      <c r="G8898" t="s">
        <v>19</v>
      </c>
      <c r="H8898" t="s">
        <v>102</v>
      </c>
      <c r="I8898" t="s">
        <v>45</v>
      </c>
      <c r="J8898" t="s">
        <v>93</v>
      </c>
      <c r="K8898">
        <v>132.9</v>
      </c>
      <c r="L8898">
        <v>1094</v>
      </c>
      <c r="M8898" t="s">
        <v>1145</v>
      </c>
      <c r="N8898">
        <v>1110</v>
      </c>
      <c r="P8898" cm="1">
        <f t="array" ref="P8898">IF(Q8898&gt;0,INDEX(Q8898:Q21032,MATCH(TRUE,INDEX(Q8898:Q21032="",,),0)-1),"")</f>
        <v>5</v>
      </c>
      <c r="Q8898">
        <f t="shared" si="198"/>
        <v>3</v>
      </c>
      <c r="R8898">
        <f>IF(P8898="","",0)</f>
        <v>0</v>
      </c>
    </row>
    <row r="8899" spans="1:18" x14ac:dyDescent="0.3">
      <c r="A8899" t="s">
        <v>1138</v>
      </c>
      <c r="B8899" s="1">
        <v>38664</v>
      </c>
      <c r="C8899" t="s">
        <v>1139</v>
      </c>
      <c r="D8899" t="s">
        <v>1188</v>
      </c>
      <c r="E8899" t="s">
        <v>1189</v>
      </c>
      <c r="G8899" t="s">
        <v>19</v>
      </c>
      <c r="H8899" t="s">
        <v>72</v>
      </c>
      <c r="I8899" t="s">
        <v>21</v>
      </c>
      <c r="J8899" t="s">
        <v>73</v>
      </c>
      <c r="K8899">
        <v>3092</v>
      </c>
      <c r="L8899">
        <v>31.9</v>
      </c>
      <c r="M8899" t="s">
        <v>1145</v>
      </c>
      <c r="N8899">
        <v>32.9</v>
      </c>
      <c r="P8899" cm="1">
        <f t="array" ref="P8899">IF(Q8899&gt;0,INDEX(Q8899:Q21033,MATCH(TRUE,INDEX(Q8899:Q21033="",,),0)-1),"")</f>
        <v>5</v>
      </c>
      <c r="Q8899">
        <f t="shared" si="198"/>
        <v>3</v>
      </c>
      <c r="R8899">
        <f>IF(P8899="","",0)</f>
        <v>0</v>
      </c>
    </row>
    <row r="8900" spans="1:18" x14ac:dyDescent="0.3">
      <c r="A8900" t="s">
        <v>1138</v>
      </c>
      <c r="B8900" s="1">
        <v>38664</v>
      </c>
      <c r="C8900" t="s">
        <v>1139</v>
      </c>
      <c r="D8900" t="s">
        <v>1188</v>
      </c>
      <c r="E8900" t="s">
        <v>1189</v>
      </c>
      <c r="G8900" s="6" t="s">
        <v>88</v>
      </c>
      <c r="H8900" t="s">
        <v>85</v>
      </c>
      <c r="I8900" t="s">
        <v>45</v>
      </c>
      <c r="J8900" t="s">
        <v>93</v>
      </c>
      <c r="K8900">
        <v>8.6999999999999993</v>
      </c>
      <c r="L8900">
        <v>161</v>
      </c>
      <c r="M8900" t="s">
        <v>1145</v>
      </c>
      <c r="N8900">
        <v>161</v>
      </c>
      <c r="P8900" cm="1">
        <f t="array" ref="P8900">IF(Q8900&gt;0,INDEX(Q8900:Q21034,MATCH(TRUE,INDEX(Q8900:Q21034="",,),0)-1),"")</f>
        <v>5</v>
      </c>
      <c r="Q8900">
        <f t="shared" si="198"/>
        <v>3</v>
      </c>
      <c r="R8900">
        <f>IF(P8900="","",0)</f>
        <v>0</v>
      </c>
    </row>
    <row r="8901" spans="1:18" x14ac:dyDescent="0.3">
      <c r="A8901" t="s">
        <v>1138</v>
      </c>
      <c r="B8901" s="1">
        <v>38664</v>
      </c>
      <c r="C8901" t="s">
        <v>1139</v>
      </c>
      <c r="D8901" t="s">
        <v>1188</v>
      </c>
      <c r="E8901" t="s">
        <v>1189</v>
      </c>
      <c r="G8901" s="6" t="s">
        <v>88</v>
      </c>
      <c r="H8901" t="s">
        <v>232</v>
      </c>
      <c r="I8901" t="s">
        <v>45</v>
      </c>
      <c r="J8901" t="s">
        <v>93</v>
      </c>
      <c r="K8901">
        <v>113.5</v>
      </c>
      <c r="L8901">
        <v>75</v>
      </c>
      <c r="M8901" t="s">
        <v>1145</v>
      </c>
      <c r="N8901">
        <v>75</v>
      </c>
      <c r="P8901" cm="1">
        <f t="array" ref="P8901">IF(Q8901&gt;0,INDEX(Q8901:Q21035,MATCH(TRUE,INDEX(Q8901:Q21035="",,),0)-1),"")</f>
        <v>5</v>
      </c>
      <c r="Q8901">
        <f t="shared" si="198"/>
        <v>3</v>
      </c>
      <c r="R8901">
        <f>IF(P8901="","",0)</f>
        <v>0</v>
      </c>
    </row>
    <row r="8902" spans="1:18" x14ac:dyDescent="0.3">
      <c r="A8902" t="s">
        <v>1138</v>
      </c>
      <c r="B8902" s="1">
        <v>38664</v>
      </c>
      <c r="C8902" t="s">
        <v>1139</v>
      </c>
      <c r="D8902" t="s">
        <v>1188</v>
      </c>
      <c r="E8902" t="s">
        <v>1189</v>
      </c>
      <c r="G8902" s="6" t="s">
        <v>88</v>
      </c>
      <c r="H8902" t="s">
        <v>200</v>
      </c>
      <c r="I8902" t="s">
        <v>45</v>
      </c>
      <c r="J8902" t="s">
        <v>93</v>
      </c>
      <c r="K8902">
        <v>11.2</v>
      </c>
      <c r="L8902">
        <v>376</v>
      </c>
      <c r="M8902" t="s">
        <v>1145</v>
      </c>
      <c r="N8902">
        <v>376</v>
      </c>
      <c r="P8902" cm="1">
        <f t="array" ref="P8902">IF(Q8902&gt;0,INDEX(Q8902:Q21036,MATCH(TRUE,INDEX(Q8902:Q21036="",,),0)-1),"")</f>
        <v>5</v>
      </c>
      <c r="Q8902">
        <f t="shared" si="198"/>
        <v>3</v>
      </c>
      <c r="R8902">
        <f>IF(P8902="","",0)</f>
        <v>0</v>
      </c>
    </row>
    <row r="8903" spans="1:18" x14ac:dyDescent="0.3">
      <c r="A8903" t="s">
        <v>1138</v>
      </c>
      <c r="B8903" s="1">
        <v>38664</v>
      </c>
      <c r="C8903" t="s">
        <v>1139</v>
      </c>
      <c r="D8903" t="s">
        <v>1188</v>
      </c>
      <c r="E8903" t="s">
        <v>1189</v>
      </c>
      <c r="G8903" s="6" t="s">
        <v>88</v>
      </c>
      <c r="H8903" t="s">
        <v>72</v>
      </c>
      <c r="I8903" t="s">
        <v>45</v>
      </c>
      <c r="J8903" t="s">
        <v>93</v>
      </c>
      <c r="K8903">
        <v>2.2000000000000002</v>
      </c>
      <c r="L8903">
        <v>228</v>
      </c>
      <c r="M8903" t="s">
        <v>1145</v>
      </c>
      <c r="N8903">
        <v>228</v>
      </c>
      <c r="P8903" cm="1">
        <f t="array" ref="P8903">IF(Q8903&gt;0,INDEX(Q8903:Q21037,MATCH(TRUE,INDEX(Q8903:Q21037="",,),0)-1),"")</f>
        <v>5</v>
      </c>
      <c r="Q8903">
        <f t="shared" si="198"/>
        <v>3</v>
      </c>
      <c r="R8903">
        <f>IF(P8903="","",0)</f>
        <v>0</v>
      </c>
    </row>
    <row r="8904" spans="1:18" x14ac:dyDescent="0.3">
      <c r="A8904" t="s">
        <v>1138</v>
      </c>
      <c r="B8904" s="1">
        <v>38664</v>
      </c>
      <c r="C8904" t="s">
        <v>1139</v>
      </c>
      <c r="D8904" t="s">
        <v>1188</v>
      </c>
      <c r="E8904" t="s">
        <v>1189</v>
      </c>
      <c r="G8904" t="s">
        <v>19</v>
      </c>
      <c r="H8904" t="s">
        <v>102</v>
      </c>
      <c r="I8904" t="s">
        <v>45</v>
      </c>
      <c r="J8904" t="s">
        <v>93</v>
      </c>
      <c r="K8904">
        <v>132.9</v>
      </c>
      <c r="L8904">
        <v>1094</v>
      </c>
      <c r="M8904" t="s">
        <v>864</v>
      </c>
      <c r="N8904">
        <v>1106</v>
      </c>
      <c r="P8904" cm="1">
        <f t="array" ref="P8904">IF(Q8904&gt;0,INDEX(Q8904:Q21038,MATCH(TRUE,INDEX(Q8904:Q21038="",,),0)-1),"")</f>
        <v>5</v>
      </c>
      <c r="Q8904">
        <f t="shared" si="198"/>
        <v>4</v>
      </c>
      <c r="R8904">
        <f>IF(P8904="","",0)</f>
        <v>0</v>
      </c>
    </row>
    <row r="8905" spans="1:18" x14ac:dyDescent="0.3">
      <c r="A8905" t="s">
        <v>1138</v>
      </c>
      <c r="B8905" s="1">
        <v>38664</v>
      </c>
      <c r="C8905" t="s">
        <v>1139</v>
      </c>
      <c r="D8905" t="s">
        <v>1188</v>
      </c>
      <c r="E8905" t="s">
        <v>1189</v>
      </c>
      <c r="G8905" t="s">
        <v>19</v>
      </c>
      <c r="H8905" t="s">
        <v>72</v>
      </c>
      <c r="I8905" t="s">
        <v>21</v>
      </c>
      <c r="J8905" t="s">
        <v>73</v>
      </c>
      <c r="K8905">
        <v>3092</v>
      </c>
      <c r="L8905">
        <v>31.9</v>
      </c>
      <c r="M8905" t="s">
        <v>864</v>
      </c>
      <c r="N8905">
        <v>32.9</v>
      </c>
      <c r="P8905" cm="1">
        <f t="array" ref="P8905">IF(Q8905&gt;0,INDEX(Q8905:Q21039,MATCH(TRUE,INDEX(Q8905:Q21039="",,),0)-1),"")</f>
        <v>5</v>
      </c>
      <c r="Q8905">
        <f t="shared" si="198"/>
        <v>4</v>
      </c>
      <c r="R8905">
        <f>IF(P8905="","",0)</f>
        <v>0</v>
      </c>
    </row>
    <row r="8906" spans="1:18" x14ac:dyDescent="0.3">
      <c r="A8906" t="s">
        <v>1138</v>
      </c>
      <c r="B8906" s="1">
        <v>38664</v>
      </c>
      <c r="C8906" t="s">
        <v>1139</v>
      </c>
      <c r="D8906" t="s">
        <v>1188</v>
      </c>
      <c r="E8906" t="s">
        <v>1189</v>
      </c>
      <c r="G8906" s="6" t="s">
        <v>88</v>
      </c>
      <c r="H8906" t="s">
        <v>85</v>
      </c>
      <c r="I8906" t="s">
        <v>45</v>
      </c>
      <c r="J8906" t="s">
        <v>93</v>
      </c>
      <c r="K8906">
        <v>8.6999999999999993</v>
      </c>
      <c r="L8906">
        <v>161</v>
      </c>
      <c r="M8906" t="s">
        <v>864</v>
      </c>
      <c r="N8906">
        <v>161</v>
      </c>
      <c r="P8906" cm="1">
        <f t="array" ref="P8906">IF(Q8906&gt;0,INDEX(Q8906:Q21040,MATCH(TRUE,INDEX(Q8906:Q21040="",,),0)-1),"")</f>
        <v>5</v>
      </c>
      <c r="Q8906">
        <f t="shared" si="198"/>
        <v>4</v>
      </c>
      <c r="R8906">
        <f>IF(P8906="","",0)</f>
        <v>0</v>
      </c>
    </row>
    <row r="8907" spans="1:18" x14ac:dyDescent="0.3">
      <c r="A8907" t="s">
        <v>1138</v>
      </c>
      <c r="B8907" s="1">
        <v>38664</v>
      </c>
      <c r="C8907" t="s">
        <v>1139</v>
      </c>
      <c r="D8907" t="s">
        <v>1188</v>
      </c>
      <c r="E8907" t="s">
        <v>1189</v>
      </c>
      <c r="G8907" s="6" t="s">
        <v>88</v>
      </c>
      <c r="H8907" t="s">
        <v>232</v>
      </c>
      <c r="I8907" t="s">
        <v>45</v>
      </c>
      <c r="J8907" t="s">
        <v>93</v>
      </c>
      <c r="K8907">
        <v>113.5</v>
      </c>
      <c r="L8907">
        <v>75</v>
      </c>
      <c r="M8907" t="s">
        <v>864</v>
      </c>
      <c r="N8907">
        <v>75</v>
      </c>
      <c r="P8907" cm="1">
        <f t="array" ref="P8907">IF(Q8907&gt;0,INDEX(Q8907:Q21041,MATCH(TRUE,INDEX(Q8907:Q21041="",,),0)-1),"")</f>
        <v>5</v>
      </c>
      <c r="Q8907">
        <f t="shared" si="198"/>
        <v>4</v>
      </c>
      <c r="R8907">
        <f>IF(P8907="","",0)</f>
        <v>0</v>
      </c>
    </row>
    <row r="8908" spans="1:18" x14ac:dyDescent="0.3">
      <c r="A8908" t="s">
        <v>1138</v>
      </c>
      <c r="B8908" s="1">
        <v>38664</v>
      </c>
      <c r="C8908" t="s">
        <v>1139</v>
      </c>
      <c r="D8908" t="s">
        <v>1188</v>
      </c>
      <c r="E8908" t="s">
        <v>1189</v>
      </c>
      <c r="G8908" s="6" t="s">
        <v>88</v>
      </c>
      <c r="H8908" t="s">
        <v>200</v>
      </c>
      <c r="I8908" t="s">
        <v>45</v>
      </c>
      <c r="J8908" t="s">
        <v>93</v>
      </c>
      <c r="K8908">
        <v>11.2</v>
      </c>
      <c r="L8908">
        <v>376</v>
      </c>
      <c r="M8908" t="s">
        <v>864</v>
      </c>
      <c r="N8908">
        <v>376</v>
      </c>
      <c r="P8908" cm="1">
        <f t="array" ref="P8908">IF(Q8908&gt;0,INDEX(Q8908:Q21042,MATCH(TRUE,INDEX(Q8908:Q21042="",,),0)-1),"")</f>
        <v>5</v>
      </c>
      <c r="Q8908">
        <f t="shared" si="198"/>
        <v>4</v>
      </c>
      <c r="R8908">
        <f>IF(P8908="","",0)</f>
        <v>0</v>
      </c>
    </row>
    <row r="8909" spans="1:18" x14ac:dyDescent="0.3">
      <c r="A8909" t="s">
        <v>1138</v>
      </c>
      <c r="B8909" s="1">
        <v>38664</v>
      </c>
      <c r="C8909" t="s">
        <v>1139</v>
      </c>
      <c r="D8909" t="s">
        <v>1188</v>
      </c>
      <c r="E8909" t="s">
        <v>1189</v>
      </c>
      <c r="G8909" s="6" t="s">
        <v>88</v>
      </c>
      <c r="H8909" t="s">
        <v>72</v>
      </c>
      <c r="I8909" t="s">
        <v>45</v>
      </c>
      <c r="J8909" t="s">
        <v>93</v>
      </c>
      <c r="K8909">
        <v>2.2000000000000002</v>
      </c>
      <c r="L8909">
        <v>228</v>
      </c>
      <c r="M8909" t="s">
        <v>864</v>
      </c>
      <c r="N8909">
        <v>228</v>
      </c>
      <c r="P8909" cm="1">
        <f t="array" ref="P8909">IF(Q8909&gt;0,INDEX(Q8909:Q21043,MATCH(TRUE,INDEX(Q8909:Q21043="",,),0)-1),"")</f>
        <v>5</v>
      </c>
      <c r="Q8909">
        <f t="shared" si="198"/>
        <v>4</v>
      </c>
      <c r="R8909">
        <f>IF(P8909="","",0)</f>
        <v>0</v>
      </c>
    </row>
    <row r="8910" spans="1:18" x14ac:dyDescent="0.3">
      <c r="A8910" t="s">
        <v>1138</v>
      </c>
      <c r="B8910" s="1">
        <v>38664</v>
      </c>
      <c r="C8910" t="s">
        <v>1139</v>
      </c>
      <c r="D8910" t="s">
        <v>1188</v>
      </c>
      <c r="E8910" t="s">
        <v>1189</v>
      </c>
      <c r="G8910" t="s">
        <v>19</v>
      </c>
      <c r="H8910" t="s">
        <v>102</v>
      </c>
      <c r="I8910" t="s">
        <v>45</v>
      </c>
      <c r="J8910" t="s">
        <v>93</v>
      </c>
      <c r="K8910">
        <v>132.9</v>
      </c>
      <c r="L8910">
        <v>1094</v>
      </c>
      <c r="M8910" t="s">
        <v>1143</v>
      </c>
      <c r="N8910">
        <v>1107</v>
      </c>
      <c r="P8910" cm="1">
        <f t="array" ref="P8910">IF(Q8910&gt;0,INDEX(Q8910:Q21044,MATCH(TRUE,INDEX(Q8910:Q21044="",,),0)-1),"")</f>
        <v>5</v>
      </c>
      <c r="Q8910">
        <f t="shared" si="198"/>
        <v>5</v>
      </c>
      <c r="R8910">
        <f>IF(P8910="","",0)</f>
        <v>0</v>
      </c>
    </row>
    <row r="8911" spans="1:18" x14ac:dyDescent="0.3">
      <c r="A8911" t="s">
        <v>1138</v>
      </c>
      <c r="B8911" s="1">
        <v>38664</v>
      </c>
      <c r="C8911" t="s">
        <v>1139</v>
      </c>
      <c r="D8911" t="s">
        <v>1188</v>
      </c>
      <c r="E8911" t="s">
        <v>1189</v>
      </c>
      <c r="G8911" t="s">
        <v>19</v>
      </c>
      <c r="H8911" t="s">
        <v>72</v>
      </c>
      <c r="I8911" t="s">
        <v>21</v>
      </c>
      <c r="J8911" t="s">
        <v>73</v>
      </c>
      <c r="K8911">
        <v>3092</v>
      </c>
      <c r="L8911">
        <v>31.9</v>
      </c>
      <c r="M8911" t="s">
        <v>1143</v>
      </c>
      <c r="N8911">
        <v>32</v>
      </c>
      <c r="P8911" cm="1">
        <f t="array" ref="P8911">IF(Q8911&gt;0,INDEX(Q8911:Q21045,MATCH(TRUE,INDEX(Q8911:Q21045="",,),0)-1),"")</f>
        <v>5</v>
      </c>
      <c r="Q8911">
        <f t="shared" si="198"/>
        <v>5</v>
      </c>
      <c r="R8911">
        <f>IF(P8911="","",0)</f>
        <v>0</v>
      </c>
    </row>
    <row r="8912" spans="1:18" x14ac:dyDescent="0.3">
      <c r="A8912" t="s">
        <v>1138</v>
      </c>
      <c r="B8912" s="1">
        <v>38664</v>
      </c>
      <c r="C8912" t="s">
        <v>1139</v>
      </c>
      <c r="D8912" t="s">
        <v>1188</v>
      </c>
      <c r="E8912" t="s">
        <v>1189</v>
      </c>
      <c r="G8912" s="6" t="s">
        <v>88</v>
      </c>
      <c r="H8912" t="s">
        <v>85</v>
      </c>
      <c r="I8912" t="s">
        <v>45</v>
      </c>
      <c r="J8912" t="s">
        <v>93</v>
      </c>
      <c r="K8912">
        <v>8.6999999999999993</v>
      </c>
      <c r="L8912">
        <v>161</v>
      </c>
      <c r="M8912" t="s">
        <v>1143</v>
      </c>
      <c r="N8912">
        <v>161</v>
      </c>
      <c r="P8912" cm="1">
        <f t="array" ref="P8912">IF(Q8912&gt;0,INDEX(Q8912:Q21046,MATCH(TRUE,INDEX(Q8912:Q21046="",,),0)-1),"")</f>
        <v>5</v>
      </c>
      <c r="Q8912">
        <f t="shared" si="198"/>
        <v>5</v>
      </c>
      <c r="R8912">
        <f>IF(P8912="","",0)</f>
        <v>0</v>
      </c>
    </row>
    <row r="8913" spans="1:18" x14ac:dyDescent="0.3">
      <c r="A8913" t="s">
        <v>1138</v>
      </c>
      <c r="B8913" s="1">
        <v>38664</v>
      </c>
      <c r="C8913" t="s">
        <v>1139</v>
      </c>
      <c r="D8913" t="s">
        <v>1188</v>
      </c>
      <c r="E8913" t="s">
        <v>1189</v>
      </c>
      <c r="G8913" s="6" t="s">
        <v>88</v>
      </c>
      <c r="H8913" t="s">
        <v>232</v>
      </c>
      <c r="I8913" t="s">
        <v>45</v>
      </c>
      <c r="J8913" t="s">
        <v>93</v>
      </c>
      <c r="K8913">
        <v>113.5</v>
      </c>
      <c r="L8913">
        <v>75</v>
      </c>
      <c r="M8913" t="s">
        <v>1143</v>
      </c>
      <c r="N8913">
        <v>75</v>
      </c>
      <c r="P8913" cm="1">
        <f t="array" ref="P8913">IF(Q8913&gt;0,INDEX(Q8913:Q21047,MATCH(TRUE,INDEX(Q8913:Q21047="",,),0)-1),"")</f>
        <v>5</v>
      </c>
      <c r="Q8913">
        <f t="shared" si="198"/>
        <v>5</v>
      </c>
      <c r="R8913">
        <f>IF(P8913="","",0)</f>
        <v>0</v>
      </c>
    </row>
    <row r="8914" spans="1:18" x14ac:dyDescent="0.3">
      <c r="A8914" t="s">
        <v>1138</v>
      </c>
      <c r="B8914" s="1">
        <v>38664</v>
      </c>
      <c r="C8914" t="s">
        <v>1139</v>
      </c>
      <c r="D8914" t="s">
        <v>1188</v>
      </c>
      <c r="E8914" t="s">
        <v>1189</v>
      </c>
      <c r="G8914" s="6" t="s">
        <v>88</v>
      </c>
      <c r="H8914" t="s">
        <v>200</v>
      </c>
      <c r="I8914" t="s">
        <v>45</v>
      </c>
      <c r="J8914" t="s">
        <v>93</v>
      </c>
      <c r="K8914">
        <v>11.2</v>
      </c>
      <c r="L8914">
        <v>376</v>
      </c>
      <c r="M8914" t="s">
        <v>1143</v>
      </c>
      <c r="N8914">
        <v>376</v>
      </c>
      <c r="P8914" cm="1">
        <f t="array" ref="P8914">IF(Q8914&gt;0,INDEX(Q8914:Q21048,MATCH(TRUE,INDEX(Q8914:Q21048="",,),0)-1),"")</f>
        <v>5</v>
      </c>
      <c r="Q8914">
        <f t="shared" si="198"/>
        <v>5</v>
      </c>
      <c r="R8914">
        <f>IF(P8914="","",0)</f>
        <v>0</v>
      </c>
    </row>
    <row r="8915" spans="1:18" x14ac:dyDescent="0.3">
      <c r="A8915" t="s">
        <v>1138</v>
      </c>
      <c r="B8915" s="1">
        <v>38664</v>
      </c>
      <c r="C8915" t="s">
        <v>1139</v>
      </c>
      <c r="D8915" t="s">
        <v>1188</v>
      </c>
      <c r="E8915" t="s">
        <v>1189</v>
      </c>
      <c r="G8915" s="6" t="s">
        <v>88</v>
      </c>
      <c r="H8915" t="s">
        <v>72</v>
      </c>
      <c r="I8915" t="s">
        <v>45</v>
      </c>
      <c r="J8915" t="s">
        <v>93</v>
      </c>
      <c r="K8915">
        <v>2.2000000000000002</v>
      </c>
      <c r="L8915">
        <v>228</v>
      </c>
      <c r="M8915" t="s">
        <v>1143</v>
      </c>
      <c r="N8915">
        <v>228</v>
      </c>
      <c r="P8915" cm="1">
        <f t="array" ref="P8915">IF(Q8915&gt;0,INDEX(Q8915:Q21049,MATCH(TRUE,INDEX(Q8915:Q21049="",,),0)-1),"")</f>
        <v>5</v>
      </c>
      <c r="Q8915">
        <f t="shared" si="198"/>
        <v>5</v>
      </c>
      <c r="R8915">
        <f>IF(P8915="","",0)</f>
        <v>0</v>
      </c>
    </row>
    <row r="8916" spans="1:18" x14ac:dyDescent="0.3">
      <c r="P8916" t="str" cm="1">
        <f t="array" ref="P8916">IF(Q8916&gt;0,INDEX(Q8916:Q21050,MATCH(TRUE,INDEX(Q8916:Q21050="",,),0)-1),"")</f>
        <v/>
      </c>
      <c r="R8916" t="str">
        <f>IF(P8916="","",0)</f>
        <v/>
      </c>
    </row>
    <row r="8917" spans="1:18" x14ac:dyDescent="0.3">
      <c r="A8917" t="s">
        <v>1138</v>
      </c>
      <c r="B8917" s="1">
        <v>38664</v>
      </c>
      <c r="C8917" t="s">
        <v>1139</v>
      </c>
      <c r="D8917" t="s">
        <v>1190</v>
      </c>
      <c r="E8917" t="s">
        <v>1191</v>
      </c>
      <c r="G8917" t="s">
        <v>19</v>
      </c>
      <c r="H8917" t="s">
        <v>102</v>
      </c>
      <c r="I8917" t="s">
        <v>45</v>
      </c>
      <c r="J8917" t="s">
        <v>93</v>
      </c>
      <c r="K8917">
        <v>7</v>
      </c>
      <c r="L8917">
        <v>936</v>
      </c>
      <c r="M8917" t="s">
        <v>1148</v>
      </c>
      <c r="N8917">
        <v>1100</v>
      </c>
      <c r="O8917" t="s">
        <v>24</v>
      </c>
      <c r="P8917" cm="1">
        <f t="array" ref="P8917">IF(Q8917&gt;0,INDEX(Q8917:Q21051,MATCH(TRUE,INDEX(Q8917:Q21051="",,),0)-1),"")</f>
        <v>5</v>
      </c>
      <c r="Q8917">
        <f>INT((ROW()-8917)/8)+1</f>
        <v>1</v>
      </c>
      <c r="R8917">
        <f>IF(P8917="","",0)</f>
        <v>0</v>
      </c>
    </row>
    <row r="8918" spans="1:18" x14ac:dyDescent="0.3">
      <c r="A8918" t="s">
        <v>1138</v>
      </c>
      <c r="B8918" s="1">
        <v>38664</v>
      </c>
      <c r="C8918" t="s">
        <v>1139</v>
      </c>
      <c r="D8918" t="s">
        <v>1190</v>
      </c>
      <c r="E8918" t="s">
        <v>1191</v>
      </c>
      <c r="G8918" t="s">
        <v>19</v>
      </c>
      <c r="H8918" t="s">
        <v>101</v>
      </c>
      <c r="I8918" t="s">
        <v>21</v>
      </c>
      <c r="J8918" t="s">
        <v>73</v>
      </c>
      <c r="K8918">
        <v>148</v>
      </c>
      <c r="L8918">
        <v>24.5</v>
      </c>
      <c r="M8918" t="s">
        <v>1148</v>
      </c>
      <c r="N8918">
        <v>31</v>
      </c>
      <c r="O8918" t="s">
        <v>24</v>
      </c>
      <c r="P8918" cm="1">
        <f t="array" ref="P8918">IF(Q8918&gt;0,INDEX(Q8918:Q21052,MATCH(TRUE,INDEX(Q8918:Q21052="",,),0)-1),"")</f>
        <v>5</v>
      </c>
      <c r="Q8918">
        <f t="shared" ref="Q8918:Q8956" si="199">INT((ROW()-8917)/8)+1</f>
        <v>1</v>
      </c>
      <c r="R8918">
        <f>IF(P8918="","",0)</f>
        <v>0</v>
      </c>
    </row>
    <row r="8919" spans="1:18" x14ac:dyDescent="0.3">
      <c r="A8919" t="s">
        <v>1138</v>
      </c>
      <c r="B8919" s="1">
        <v>38664</v>
      </c>
      <c r="C8919" t="s">
        <v>1139</v>
      </c>
      <c r="D8919" t="s">
        <v>1190</v>
      </c>
      <c r="E8919" t="s">
        <v>1191</v>
      </c>
      <c r="G8919" t="s">
        <v>19</v>
      </c>
      <c r="H8919" t="s">
        <v>72</v>
      </c>
      <c r="I8919" t="s">
        <v>21</v>
      </c>
      <c r="J8919" t="s">
        <v>73</v>
      </c>
      <c r="K8919">
        <v>435</v>
      </c>
      <c r="L8919">
        <v>17.649999999999999</v>
      </c>
      <c r="M8919" t="s">
        <v>1148</v>
      </c>
      <c r="N8919">
        <v>28</v>
      </c>
      <c r="O8919" t="s">
        <v>24</v>
      </c>
      <c r="P8919" cm="1">
        <f t="array" ref="P8919">IF(Q8919&gt;0,INDEX(Q8919:Q21053,MATCH(TRUE,INDEX(Q8919:Q21053="",,),0)-1),"")</f>
        <v>5</v>
      </c>
      <c r="Q8919">
        <f t="shared" si="199"/>
        <v>1</v>
      </c>
      <c r="R8919">
        <f>IF(P8919="","",0)</f>
        <v>0</v>
      </c>
    </row>
    <row r="8920" spans="1:18" x14ac:dyDescent="0.3">
      <c r="A8920" t="s">
        <v>1138</v>
      </c>
      <c r="B8920" s="1">
        <v>38664</v>
      </c>
      <c r="C8920" t="s">
        <v>1139</v>
      </c>
      <c r="D8920" t="s">
        <v>1190</v>
      </c>
      <c r="E8920" t="s">
        <v>1191</v>
      </c>
      <c r="G8920" s="6" t="s">
        <v>88</v>
      </c>
      <c r="H8920" t="s">
        <v>85</v>
      </c>
      <c r="I8920" t="s">
        <v>45</v>
      </c>
      <c r="J8920" t="s">
        <v>93</v>
      </c>
      <c r="K8920">
        <v>9.1999999999999993</v>
      </c>
      <c r="L8920">
        <v>158</v>
      </c>
      <c r="M8920" t="s">
        <v>1148</v>
      </c>
      <c r="N8920">
        <v>158</v>
      </c>
      <c r="O8920" t="s">
        <v>24</v>
      </c>
      <c r="P8920" cm="1">
        <f t="array" ref="P8920">IF(Q8920&gt;0,INDEX(Q8920:Q21054,MATCH(TRUE,INDEX(Q8920:Q21054="",,),0)-1),"")</f>
        <v>5</v>
      </c>
      <c r="Q8920">
        <f t="shared" si="199"/>
        <v>1</v>
      </c>
      <c r="R8920">
        <f>IF(P8920="","",0)</f>
        <v>0</v>
      </c>
    </row>
    <row r="8921" spans="1:18" x14ac:dyDescent="0.3">
      <c r="A8921" t="s">
        <v>1138</v>
      </c>
      <c r="B8921" s="1">
        <v>38664</v>
      </c>
      <c r="C8921" t="s">
        <v>1139</v>
      </c>
      <c r="D8921" t="s">
        <v>1190</v>
      </c>
      <c r="E8921" t="s">
        <v>1191</v>
      </c>
      <c r="G8921" s="6" t="s">
        <v>88</v>
      </c>
      <c r="H8921" t="s">
        <v>232</v>
      </c>
      <c r="I8921" t="s">
        <v>45</v>
      </c>
      <c r="J8921" t="s">
        <v>93</v>
      </c>
      <c r="K8921">
        <v>5.0999999999999996</v>
      </c>
      <c r="L8921">
        <v>100</v>
      </c>
      <c r="M8921" t="s">
        <v>1148</v>
      </c>
      <c r="N8921">
        <v>100</v>
      </c>
      <c r="O8921" t="s">
        <v>24</v>
      </c>
      <c r="P8921" cm="1">
        <f t="array" ref="P8921">IF(Q8921&gt;0,INDEX(Q8921:Q21055,MATCH(TRUE,INDEX(Q8921:Q21055="",,),0)-1),"")</f>
        <v>5</v>
      </c>
      <c r="Q8921">
        <f t="shared" si="199"/>
        <v>1</v>
      </c>
      <c r="R8921">
        <f>IF(P8921="","",0)</f>
        <v>0</v>
      </c>
    </row>
    <row r="8922" spans="1:18" x14ac:dyDescent="0.3">
      <c r="A8922" t="s">
        <v>1138</v>
      </c>
      <c r="B8922" s="1">
        <v>38664</v>
      </c>
      <c r="C8922" t="s">
        <v>1139</v>
      </c>
      <c r="D8922" t="s">
        <v>1190</v>
      </c>
      <c r="E8922" t="s">
        <v>1191</v>
      </c>
      <c r="G8922" s="6" t="s">
        <v>88</v>
      </c>
      <c r="H8922" t="s">
        <v>96</v>
      </c>
      <c r="I8922" t="s">
        <v>45</v>
      </c>
      <c r="J8922" t="s">
        <v>93</v>
      </c>
      <c r="K8922">
        <v>4.5999999999999996</v>
      </c>
      <c r="L8922">
        <v>119</v>
      </c>
      <c r="M8922" t="s">
        <v>1148</v>
      </c>
      <c r="N8922">
        <v>119</v>
      </c>
      <c r="O8922" t="s">
        <v>24</v>
      </c>
      <c r="P8922" cm="1">
        <f t="array" ref="P8922">IF(Q8922&gt;0,INDEX(Q8922:Q21056,MATCH(TRUE,INDEX(Q8922:Q21056="",,),0)-1),"")</f>
        <v>5</v>
      </c>
      <c r="Q8922">
        <f t="shared" si="199"/>
        <v>1</v>
      </c>
      <c r="R8922">
        <f>IF(P8922="","",0)</f>
        <v>0</v>
      </c>
    </row>
    <row r="8923" spans="1:18" x14ac:dyDescent="0.3">
      <c r="A8923" t="s">
        <v>1138</v>
      </c>
      <c r="B8923" s="1">
        <v>38664</v>
      </c>
      <c r="C8923" t="s">
        <v>1139</v>
      </c>
      <c r="D8923" t="s">
        <v>1190</v>
      </c>
      <c r="E8923" t="s">
        <v>1191</v>
      </c>
      <c r="G8923" s="6" t="s">
        <v>88</v>
      </c>
      <c r="H8923" t="s">
        <v>96</v>
      </c>
      <c r="I8923" t="s">
        <v>21</v>
      </c>
      <c r="J8923" t="s">
        <v>73</v>
      </c>
      <c r="K8923">
        <v>81</v>
      </c>
      <c r="L8923">
        <v>17.95</v>
      </c>
      <c r="M8923" t="s">
        <v>1148</v>
      </c>
      <c r="N8923">
        <v>17.95</v>
      </c>
      <c r="O8923" t="s">
        <v>24</v>
      </c>
      <c r="P8923" cm="1">
        <f t="array" ref="P8923">IF(Q8923&gt;0,INDEX(Q8923:Q21057,MATCH(TRUE,INDEX(Q8923:Q21057="",,),0)-1),"")</f>
        <v>5</v>
      </c>
      <c r="Q8923">
        <f t="shared" si="199"/>
        <v>1</v>
      </c>
      <c r="R8923">
        <f>IF(P8923="","",0)</f>
        <v>0</v>
      </c>
    </row>
    <row r="8924" spans="1:18" x14ac:dyDescent="0.3">
      <c r="A8924" t="s">
        <v>1138</v>
      </c>
      <c r="B8924" s="1">
        <v>38664</v>
      </c>
      <c r="C8924" t="s">
        <v>1139</v>
      </c>
      <c r="D8924" t="s">
        <v>1190</v>
      </c>
      <c r="E8924" t="s">
        <v>1191</v>
      </c>
      <c r="G8924" s="6" t="s">
        <v>88</v>
      </c>
      <c r="H8924" t="s">
        <v>87</v>
      </c>
      <c r="I8924" t="s">
        <v>21</v>
      </c>
      <c r="J8924" t="s">
        <v>73</v>
      </c>
      <c r="K8924">
        <v>57</v>
      </c>
      <c r="L8924">
        <v>19.850000000000001</v>
      </c>
      <c r="M8924" t="s">
        <v>1148</v>
      </c>
      <c r="N8924">
        <v>19.850000000000001</v>
      </c>
      <c r="O8924" t="s">
        <v>24</v>
      </c>
      <c r="P8924" cm="1">
        <f t="array" ref="P8924">IF(Q8924&gt;0,INDEX(Q8924:Q21058,MATCH(TRUE,INDEX(Q8924:Q21058="",,),0)-1),"")</f>
        <v>5</v>
      </c>
      <c r="Q8924">
        <f t="shared" si="199"/>
        <v>1</v>
      </c>
      <c r="R8924">
        <f>IF(P8924="","",0)</f>
        <v>0</v>
      </c>
    </row>
    <row r="8925" spans="1:18" x14ac:dyDescent="0.3">
      <c r="A8925" t="s">
        <v>1138</v>
      </c>
      <c r="B8925" s="1">
        <v>38664</v>
      </c>
      <c r="C8925" t="s">
        <v>1139</v>
      </c>
      <c r="D8925" t="s">
        <v>1190</v>
      </c>
      <c r="E8925" t="s">
        <v>1191</v>
      </c>
      <c r="G8925" t="s">
        <v>19</v>
      </c>
      <c r="H8925" t="s">
        <v>102</v>
      </c>
      <c r="I8925" t="s">
        <v>45</v>
      </c>
      <c r="J8925" t="s">
        <v>93</v>
      </c>
      <c r="K8925">
        <v>7</v>
      </c>
      <c r="L8925">
        <v>936</v>
      </c>
      <c r="M8925" t="s">
        <v>180</v>
      </c>
      <c r="N8925">
        <v>996</v>
      </c>
      <c r="P8925" cm="1">
        <f t="array" ref="P8925">IF(Q8925&gt;0,INDEX(Q8925:Q21059,MATCH(TRUE,INDEX(Q8925:Q21059="",,),0)-1),"")</f>
        <v>5</v>
      </c>
      <c r="Q8925">
        <f t="shared" si="199"/>
        <v>2</v>
      </c>
      <c r="R8925">
        <f>IF(P8925="","",0)</f>
        <v>0</v>
      </c>
    </row>
    <row r="8926" spans="1:18" x14ac:dyDescent="0.3">
      <c r="A8926" t="s">
        <v>1138</v>
      </c>
      <c r="B8926" s="1">
        <v>38664</v>
      </c>
      <c r="C8926" t="s">
        <v>1139</v>
      </c>
      <c r="D8926" t="s">
        <v>1190</v>
      </c>
      <c r="E8926" t="s">
        <v>1191</v>
      </c>
      <c r="G8926" t="s">
        <v>19</v>
      </c>
      <c r="H8926" t="s">
        <v>101</v>
      </c>
      <c r="I8926" t="s">
        <v>21</v>
      </c>
      <c r="J8926" t="s">
        <v>73</v>
      </c>
      <c r="K8926">
        <v>148</v>
      </c>
      <c r="L8926">
        <v>24.5</v>
      </c>
      <c r="M8926" t="s">
        <v>180</v>
      </c>
      <c r="N8926">
        <v>26.5</v>
      </c>
      <c r="P8926" cm="1">
        <f t="array" ref="P8926">IF(Q8926&gt;0,INDEX(Q8926:Q21060,MATCH(TRUE,INDEX(Q8926:Q21060="",,),0)-1),"")</f>
        <v>5</v>
      </c>
      <c r="Q8926">
        <f t="shared" si="199"/>
        <v>2</v>
      </c>
      <c r="R8926">
        <f>IF(P8926="","",0)</f>
        <v>0</v>
      </c>
    </row>
    <row r="8927" spans="1:18" x14ac:dyDescent="0.3">
      <c r="A8927" t="s">
        <v>1138</v>
      </c>
      <c r="B8927" s="1">
        <v>38664</v>
      </c>
      <c r="C8927" t="s">
        <v>1139</v>
      </c>
      <c r="D8927" t="s">
        <v>1190</v>
      </c>
      <c r="E8927" t="s">
        <v>1191</v>
      </c>
      <c r="G8927" t="s">
        <v>19</v>
      </c>
      <c r="H8927" t="s">
        <v>72</v>
      </c>
      <c r="I8927" t="s">
        <v>21</v>
      </c>
      <c r="J8927" t="s">
        <v>73</v>
      </c>
      <c r="K8927">
        <v>435</v>
      </c>
      <c r="L8927">
        <v>17.649999999999999</v>
      </c>
      <c r="M8927" t="s">
        <v>180</v>
      </c>
      <c r="N8927">
        <v>26.5</v>
      </c>
      <c r="P8927" cm="1">
        <f t="array" ref="P8927">IF(Q8927&gt;0,INDEX(Q8927:Q21061,MATCH(TRUE,INDEX(Q8927:Q21061="",,),0)-1),"")</f>
        <v>5</v>
      </c>
      <c r="Q8927">
        <f t="shared" si="199"/>
        <v>2</v>
      </c>
      <c r="R8927">
        <f>IF(P8927="","",0)</f>
        <v>0</v>
      </c>
    </row>
    <row r="8928" spans="1:18" x14ac:dyDescent="0.3">
      <c r="A8928" t="s">
        <v>1138</v>
      </c>
      <c r="B8928" s="1">
        <v>38664</v>
      </c>
      <c r="C8928" t="s">
        <v>1139</v>
      </c>
      <c r="D8928" t="s">
        <v>1190</v>
      </c>
      <c r="E8928" t="s">
        <v>1191</v>
      </c>
      <c r="G8928" s="6" t="s">
        <v>88</v>
      </c>
      <c r="H8928" t="s">
        <v>85</v>
      </c>
      <c r="I8928" t="s">
        <v>45</v>
      </c>
      <c r="J8928" t="s">
        <v>93</v>
      </c>
      <c r="K8928">
        <v>9.1999999999999993</v>
      </c>
      <c r="L8928">
        <v>158</v>
      </c>
      <c r="M8928" t="s">
        <v>180</v>
      </c>
      <c r="N8928">
        <v>158</v>
      </c>
      <c r="P8928" cm="1">
        <f t="array" ref="P8928">IF(Q8928&gt;0,INDEX(Q8928:Q21062,MATCH(TRUE,INDEX(Q8928:Q21062="",,),0)-1),"")</f>
        <v>5</v>
      </c>
      <c r="Q8928">
        <f t="shared" si="199"/>
        <v>2</v>
      </c>
      <c r="R8928">
        <f>IF(P8928="","",0)</f>
        <v>0</v>
      </c>
    </row>
    <row r="8929" spans="1:18" x14ac:dyDescent="0.3">
      <c r="A8929" t="s">
        <v>1138</v>
      </c>
      <c r="B8929" s="1">
        <v>38664</v>
      </c>
      <c r="C8929" t="s">
        <v>1139</v>
      </c>
      <c r="D8929" t="s">
        <v>1190</v>
      </c>
      <c r="E8929" t="s">
        <v>1191</v>
      </c>
      <c r="G8929" s="6" t="s">
        <v>88</v>
      </c>
      <c r="H8929" t="s">
        <v>232</v>
      </c>
      <c r="I8929" t="s">
        <v>45</v>
      </c>
      <c r="J8929" t="s">
        <v>93</v>
      </c>
      <c r="K8929">
        <v>5.0999999999999996</v>
      </c>
      <c r="L8929">
        <v>100</v>
      </c>
      <c r="M8929" t="s">
        <v>180</v>
      </c>
      <c r="N8929">
        <v>100</v>
      </c>
      <c r="P8929" cm="1">
        <f t="array" ref="P8929">IF(Q8929&gt;0,INDEX(Q8929:Q21063,MATCH(TRUE,INDEX(Q8929:Q21063="",,),0)-1),"")</f>
        <v>5</v>
      </c>
      <c r="Q8929">
        <f t="shared" si="199"/>
        <v>2</v>
      </c>
      <c r="R8929">
        <f>IF(P8929="","",0)</f>
        <v>0</v>
      </c>
    </row>
    <row r="8930" spans="1:18" x14ac:dyDescent="0.3">
      <c r="A8930" t="s">
        <v>1138</v>
      </c>
      <c r="B8930" s="1">
        <v>38664</v>
      </c>
      <c r="C8930" t="s">
        <v>1139</v>
      </c>
      <c r="D8930" t="s">
        <v>1190</v>
      </c>
      <c r="E8930" t="s">
        <v>1191</v>
      </c>
      <c r="G8930" s="6" t="s">
        <v>88</v>
      </c>
      <c r="H8930" t="s">
        <v>96</v>
      </c>
      <c r="I8930" t="s">
        <v>45</v>
      </c>
      <c r="J8930" t="s">
        <v>93</v>
      </c>
      <c r="K8930">
        <v>4.5999999999999996</v>
      </c>
      <c r="L8930">
        <v>119</v>
      </c>
      <c r="M8930" t="s">
        <v>180</v>
      </c>
      <c r="N8930">
        <v>119</v>
      </c>
      <c r="P8930" cm="1">
        <f t="array" ref="P8930">IF(Q8930&gt;0,INDEX(Q8930:Q21064,MATCH(TRUE,INDEX(Q8930:Q21064="",,),0)-1),"")</f>
        <v>5</v>
      </c>
      <c r="Q8930">
        <f t="shared" si="199"/>
        <v>2</v>
      </c>
      <c r="R8930">
        <f>IF(P8930="","",0)</f>
        <v>0</v>
      </c>
    </row>
    <row r="8931" spans="1:18" x14ac:dyDescent="0.3">
      <c r="A8931" t="s">
        <v>1138</v>
      </c>
      <c r="B8931" s="1">
        <v>38664</v>
      </c>
      <c r="C8931" t="s">
        <v>1139</v>
      </c>
      <c r="D8931" t="s">
        <v>1190</v>
      </c>
      <c r="E8931" t="s">
        <v>1191</v>
      </c>
      <c r="G8931" s="6" t="s">
        <v>88</v>
      </c>
      <c r="H8931" t="s">
        <v>96</v>
      </c>
      <c r="I8931" t="s">
        <v>21</v>
      </c>
      <c r="J8931" t="s">
        <v>73</v>
      </c>
      <c r="K8931">
        <v>81</v>
      </c>
      <c r="L8931">
        <v>17.95</v>
      </c>
      <c r="M8931" t="s">
        <v>180</v>
      </c>
      <c r="N8931">
        <v>17.95</v>
      </c>
      <c r="P8931" cm="1">
        <f t="array" ref="P8931">IF(Q8931&gt;0,INDEX(Q8931:Q21065,MATCH(TRUE,INDEX(Q8931:Q21065="",,),0)-1),"")</f>
        <v>5</v>
      </c>
      <c r="Q8931">
        <f t="shared" si="199"/>
        <v>2</v>
      </c>
      <c r="R8931">
        <f>IF(P8931="","",0)</f>
        <v>0</v>
      </c>
    </row>
    <row r="8932" spans="1:18" x14ac:dyDescent="0.3">
      <c r="A8932" t="s">
        <v>1138</v>
      </c>
      <c r="B8932" s="1">
        <v>38664</v>
      </c>
      <c r="C8932" t="s">
        <v>1139</v>
      </c>
      <c r="D8932" t="s">
        <v>1190</v>
      </c>
      <c r="E8932" t="s">
        <v>1191</v>
      </c>
      <c r="G8932" s="6" t="s">
        <v>88</v>
      </c>
      <c r="H8932" t="s">
        <v>87</v>
      </c>
      <c r="I8932" t="s">
        <v>21</v>
      </c>
      <c r="J8932" t="s">
        <v>73</v>
      </c>
      <c r="K8932">
        <v>57</v>
      </c>
      <c r="L8932">
        <v>19.850000000000001</v>
      </c>
      <c r="M8932" t="s">
        <v>180</v>
      </c>
      <c r="N8932">
        <v>19.850000000000001</v>
      </c>
      <c r="P8932" cm="1">
        <f t="array" ref="P8932">IF(Q8932&gt;0,INDEX(Q8932:Q21066,MATCH(TRUE,INDEX(Q8932:Q21066="",,),0)-1),"")</f>
        <v>5</v>
      </c>
      <c r="Q8932">
        <f t="shared" si="199"/>
        <v>2</v>
      </c>
      <c r="R8932">
        <f>IF(P8932="","",0)</f>
        <v>0</v>
      </c>
    </row>
    <row r="8933" spans="1:18" x14ac:dyDescent="0.3">
      <c r="A8933" t="s">
        <v>1138</v>
      </c>
      <c r="B8933" s="1">
        <v>38664</v>
      </c>
      <c r="C8933" t="s">
        <v>1139</v>
      </c>
      <c r="D8933" t="s">
        <v>1190</v>
      </c>
      <c r="E8933" t="s">
        <v>1191</v>
      </c>
      <c r="G8933" t="s">
        <v>19</v>
      </c>
      <c r="H8933" t="s">
        <v>102</v>
      </c>
      <c r="I8933" t="s">
        <v>45</v>
      </c>
      <c r="J8933" t="s">
        <v>93</v>
      </c>
      <c r="K8933">
        <v>7</v>
      </c>
      <c r="L8933">
        <v>936</v>
      </c>
      <c r="M8933" t="s">
        <v>1160</v>
      </c>
      <c r="N8933">
        <v>985</v>
      </c>
      <c r="P8933" cm="1">
        <f t="array" ref="P8933">IF(Q8933&gt;0,INDEX(Q8933:Q21067,MATCH(TRUE,INDEX(Q8933:Q21067="",,),0)-1),"")</f>
        <v>5</v>
      </c>
      <c r="Q8933">
        <f t="shared" si="199"/>
        <v>3</v>
      </c>
      <c r="R8933">
        <f>IF(P8933="","",0)</f>
        <v>0</v>
      </c>
    </row>
    <row r="8934" spans="1:18" x14ac:dyDescent="0.3">
      <c r="A8934" t="s">
        <v>1138</v>
      </c>
      <c r="B8934" s="1">
        <v>38664</v>
      </c>
      <c r="C8934" t="s">
        <v>1139</v>
      </c>
      <c r="D8934" t="s">
        <v>1190</v>
      </c>
      <c r="E8934" t="s">
        <v>1191</v>
      </c>
      <c r="G8934" t="s">
        <v>19</v>
      </c>
      <c r="H8934" t="s">
        <v>101</v>
      </c>
      <c r="I8934" t="s">
        <v>21</v>
      </c>
      <c r="J8934" t="s">
        <v>73</v>
      </c>
      <c r="K8934">
        <v>148</v>
      </c>
      <c r="L8934">
        <v>24.5</v>
      </c>
      <c r="M8934" t="s">
        <v>1160</v>
      </c>
      <c r="N8934">
        <v>28.5</v>
      </c>
      <c r="P8934" cm="1">
        <f t="array" ref="P8934">IF(Q8934&gt;0,INDEX(Q8934:Q21068,MATCH(TRUE,INDEX(Q8934:Q21068="",,),0)-1),"")</f>
        <v>5</v>
      </c>
      <c r="Q8934">
        <f t="shared" si="199"/>
        <v>3</v>
      </c>
      <c r="R8934">
        <f>IF(P8934="","",0)</f>
        <v>0</v>
      </c>
    </row>
    <row r="8935" spans="1:18" x14ac:dyDescent="0.3">
      <c r="A8935" t="s">
        <v>1138</v>
      </c>
      <c r="B8935" s="1">
        <v>38664</v>
      </c>
      <c r="C8935" t="s">
        <v>1139</v>
      </c>
      <c r="D8935" t="s">
        <v>1190</v>
      </c>
      <c r="E8935" t="s">
        <v>1191</v>
      </c>
      <c r="G8935" t="s">
        <v>19</v>
      </c>
      <c r="H8935" t="s">
        <v>72</v>
      </c>
      <c r="I8935" t="s">
        <v>21</v>
      </c>
      <c r="J8935" t="s">
        <v>73</v>
      </c>
      <c r="K8935">
        <v>435</v>
      </c>
      <c r="L8935">
        <v>17.649999999999999</v>
      </c>
      <c r="M8935" t="s">
        <v>1160</v>
      </c>
      <c r="N8935">
        <v>24.65</v>
      </c>
      <c r="P8935" cm="1">
        <f t="array" ref="P8935">IF(Q8935&gt;0,INDEX(Q8935:Q21069,MATCH(TRUE,INDEX(Q8935:Q21069="",,),0)-1),"")</f>
        <v>5</v>
      </c>
      <c r="Q8935">
        <f t="shared" si="199"/>
        <v>3</v>
      </c>
      <c r="R8935">
        <f>IF(P8935="","",0)</f>
        <v>0</v>
      </c>
    </row>
    <row r="8936" spans="1:18" x14ac:dyDescent="0.3">
      <c r="A8936" t="s">
        <v>1138</v>
      </c>
      <c r="B8936" s="1">
        <v>38664</v>
      </c>
      <c r="C8936" t="s">
        <v>1139</v>
      </c>
      <c r="D8936" t="s">
        <v>1190</v>
      </c>
      <c r="E8936" t="s">
        <v>1191</v>
      </c>
      <c r="G8936" s="6" t="s">
        <v>88</v>
      </c>
      <c r="H8936" t="s">
        <v>85</v>
      </c>
      <c r="I8936" t="s">
        <v>45</v>
      </c>
      <c r="J8936" t="s">
        <v>93</v>
      </c>
      <c r="K8936">
        <v>9.1999999999999993</v>
      </c>
      <c r="L8936">
        <v>158</v>
      </c>
      <c r="M8936" t="s">
        <v>1160</v>
      </c>
      <c r="N8936">
        <v>158</v>
      </c>
      <c r="P8936" cm="1">
        <f t="array" ref="P8936">IF(Q8936&gt;0,INDEX(Q8936:Q21070,MATCH(TRUE,INDEX(Q8936:Q21070="",,),0)-1),"")</f>
        <v>5</v>
      </c>
      <c r="Q8936">
        <f t="shared" si="199"/>
        <v>3</v>
      </c>
      <c r="R8936">
        <f>IF(P8936="","",0)</f>
        <v>0</v>
      </c>
    </row>
    <row r="8937" spans="1:18" x14ac:dyDescent="0.3">
      <c r="A8937" t="s">
        <v>1138</v>
      </c>
      <c r="B8937" s="1">
        <v>38664</v>
      </c>
      <c r="C8937" t="s">
        <v>1139</v>
      </c>
      <c r="D8937" t="s">
        <v>1190</v>
      </c>
      <c r="E8937" t="s">
        <v>1191</v>
      </c>
      <c r="G8937" s="6" t="s">
        <v>88</v>
      </c>
      <c r="H8937" t="s">
        <v>232</v>
      </c>
      <c r="I8937" t="s">
        <v>45</v>
      </c>
      <c r="J8937" t="s">
        <v>93</v>
      </c>
      <c r="K8937">
        <v>5.0999999999999996</v>
      </c>
      <c r="L8937">
        <v>100</v>
      </c>
      <c r="M8937" t="s">
        <v>1160</v>
      </c>
      <c r="N8937">
        <v>100</v>
      </c>
      <c r="P8937" cm="1">
        <f t="array" ref="P8937">IF(Q8937&gt;0,INDEX(Q8937:Q21071,MATCH(TRUE,INDEX(Q8937:Q21071="",,),0)-1),"")</f>
        <v>5</v>
      </c>
      <c r="Q8937">
        <f t="shared" si="199"/>
        <v>3</v>
      </c>
      <c r="R8937">
        <f>IF(P8937="","",0)</f>
        <v>0</v>
      </c>
    </row>
    <row r="8938" spans="1:18" x14ac:dyDescent="0.3">
      <c r="A8938" t="s">
        <v>1138</v>
      </c>
      <c r="B8938" s="1">
        <v>38664</v>
      </c>
      <c r="C8938" t="s">
        <v>1139</v>
      </c>
      <c r="D8938" t="s">
        <v>1190</v>
      </c>
      <c r="E8938" t="s">
        <v>1191</v>
      </c>
      <c r="G8938" s="6" t="s">
        <v>88</v>
      </c>
      <c r="H8938" t="s">
        <v>96</v>
      </c>
      <c r="I8938" t="s">
        <v>45</v>
      </c>
      <c r="J8938" t="s">
        <v>93</v>
      </c>
      <c r="K8938">
        <v>4.5999999999999996</v>
      </c>
      <c r="L8938">
        <v>119</v>
      </c>
      <c r="M8938" t="s">
        <v>1160</v>
      </c>
      <c r="N8938">
        <v>119</v>
      </c>
      <c r="P8938" cm="1">
        <f t="array" ref="P8938">IF(Q8938&gt;0,INDEX(Q8938:Q21072,MATCH(TRUE,INDEX(Q8938:Q21072="",,),0)-1),"")</f>
        <v>5</v>
      </c>
      <c r="Q8938">
        <f t="shared" si="199"/>
        <v>3</v>
      </c>
      <c r="R8938">
        <f>IF(P8938="","",0)</f>
        <v>0</v>
      </c>
    </row>
    <row r="8939" spans="1:18" x14ac:dyDescent="0.3">
      <c r="A8939" t="s">
        <v>1138</v>
      </c>
      <c r="B8939" s="1">
        <v>38664</v>
      </c>
      <c r="C8939" t="s">
        <v>1139</v>
      </c>
      <c r="D8939" t="s">
        <v>1190</v>
      </c>
      <c r="E8939" t="s">
        <v>1191</v>
      </c>
      <c r="G8939" s="6" t="s">
        <v>88</v>
      </c>
      <c r="H8939" t="s">
        <v>96</v>
      </c>
      <c r="I8939" t="s">
        <v>21</v>
      </c>
      <c r="J8939" t="s">
        <v>73</v>
      </c>
      <c r="K8939">
        <v>81</v>
      </c>
      <c r="L8939">
        <v>17.95</v>
      </c>
      <c r="M8939" t="s">
        <v>1160</v>
      </c>
      <c r="N8939">
        <v>17.95</v>
      </c>
      <c r="P8939" cm="1">
        <f t="array" ref="P8939">IF(Q8939&gt;0,INDEX(Q8939:Q21073,MATCH(TRUE,INDEX(Q8939:Q21073="",,),0)-1),"")</f>
        <v>5</v>
      </c>
      <c r="Q8939">
        <f t="shared" si="199"/>
        <v>3</v>
      </c>
      <c r="R8939">
        <f>IF(P8939="","",0)</f>
        <v>0</v>
      </c>
    </row>
    <row r="8940" spans="1:18" x14ac:dyDescent="0.3">
      <c r="A8940" t="s">
        <v>1138</v>
      </c>
      <c r="B8940" s="1">
        <v>38664</v>
      </c>
      <c r="C8940" t="s">
        <v>1139</v>
      </c>
      <c r="D8940" t="s">
        <v>1190</v>
      </c>
      <c r="E8940" t="s">
        <v>1191</v>
      </c>
      <c r="G8940" s="6" t="s">
        <v>88</v>
      </c>
      <c r="H8940" t="s">
        <v>87</v>
      </c>
      <c r="I8940" t="s">
        <v>21</v>
      </c>
      <c r="J8940" t="s">
        <v>73</v>
      </c>
      <c r="K8940">
        <v>57</v>
      </c>
      <c r="L8940">
        <v>19.850000000000001</v>
      </c>
      <c r="M8940" t="s">
        <v>1160</v>
      </c>
      <c r="N8940">
        <v>19.850000000000001</v>
      </c>
      <c r="P8940" cm="1">
        <f t="array" ref="P8940">IF(Q8940&gt;0,INDEX(Q8940:Q21074,MATCH(TRUE,INDEX(Q8940:Q21074="",,),0)-1),"")</f>
        <v>5</v>
      </c>
      <c r="Q8940">
        <f t="shared" si="199"/>
        <v>3</v>
      </c>
      <c r="R8940">
        <f>IF(P8940="","",0)</f>
        <v>0</v>
      </c>
    </row>
    <row r="8941" spans="1:18" x14ac:dyDescent="0.3">
      <c r="A8941" t="s">
        <v>1138</v>
      </c>
      <c r="B8941" s="1">
        <v>38664</v>
      </c>
      <c r="C8941" t="s">
        <v>1139</v>
      </c>
      <c r="D8941" t="s">
        <v>1190</v>
      </c>
      <c r="E8941" t="s">
        <v>1191</v>
      </c>
      <c r="G8941" t="s">
        <v>19</v>
      </c>
      <c r="H8941" t="s">
        <v>102</v>
      </c>
      <c r="I8941" t="s">
        <v>45</v>
      </c>
      <c r="J8941" t="s">
        <v>93</v>
      </c>
      <c r="K8941">
        <v>7</v>
      </c>
      <c r="L8941">
        <v>936</v>
      </c>
      <c r="M8941" t="s">
        <v>1192</v>
      </c>
      <c r="N8941">
        <v>940</v>
      </c>
      <c r="P8941" cm="1">
        <f t="array" ref="P8941">IF(Q8941&gt;0,INDEX(Q8941:Q21075,MATCH(TRUE,INDEX(Q8941:Q21075="",,),0)-1),"")</f>
        <v>5</v>
      </c>
      <c r="Q8941">
        <f t="shared" si="199"/>
        <v>4</v>
      </c>
      <c r="R8941">
        <f>IF(P8941="","",0)</f>
        <v>0</v>
      </c>
    </row>
    <row r="8942" spans="1:18" x14ac:dyDescent="0.3">
      <c r="A8942" t="s">
        <v>1138</v>
      </c>
      <c r="B8942" s="1">
        <v>38664</v>
      </c>
      <c r="C8942" t="s">
        <v>1139</v>
      </c>
      <c r="D8942" t="s">
        <v>1190</v>
      </c>
      <c r="E8942" t="s">
        <v>1191</v>
      </c>
      <c r="G8942" t="s">
        <v>19</v>
      </c>
      <c r="H8942" t="s">
        <v>101</v>
      </c>
      <c r="I8942" t="s">
        <v>21</v>
      </c>
      <c r="J8942" t="s">
        <v>73</v>
      </c>
      <c r="K8942">
        <v>148</v>
      </c>
      <c r="L8942">
        <v>24.5</v>
      </c>
      <c r="M8942" t="s">
        <v>1192</v>
      </c>
      <c r="N8942">
        <v>25</v>
      </c>
      <c r="P8942" cm="1">
        <f t="array" ref="P8942">IF(Q8942&gt;0,INDEX(Q8942:Q21076,MATCH(TRUE,INDEX(Q8942:Q21076="",,),0)-1),"")</f>
        <v>5</v>
      </c>
      <c r="Q8942">
        <f t="shared" si="199"/>
        <v>4</v>
      </c>
      <c r="R8942">
        <f>IF(P8942="","",0)</f>
        <v>0</v>
      </c>
    </row>
    <row r="8943" spans="1:18" x14ac:dyDescent="0.3">
      <c r="A8943" t="s">
        <v>1138</v>
      </c>
      <c r="B8943" s="1">
        <v>38664</v>
      </c>
      <c r="C8943" t="s">
        <v>1139</v>
      </c>
      <c r="D8943" t="s">
        <v>1190</v>
      </c>
      <c r="E8943" t="s">
        <v>1191</v>
      </c>
      <c r="G8943" t="s">
        <v>19</v>
      </c>
      <c r="H8943" t="s">
        <v>72</v>
      </c>
      <c r="I8943" t="s">
        <v>21</v>
      </c>
      <c r="J8943" t="s">
        <v>73</v>
      </c>
      <c r="K8943">
        <v>435</v>
      </c>
      <c r="L8943">
        <v>17.649999999999999</v>
      </c>
      <c r="M8943" t="s">
        <v>1192</v>
      </c>
      <c r="N8943">
        <v>22.25</v>
      </c>
      <c r="P8943" cm="1">
        <f t="array" ref="P8943">IF(Q8943&gt;0,INDEX(Q8943:Q21077,MATCH(TRUE,INDEX(Q8943:Q21077="",,),0)-1),"")</f>
        <v>5</v>
      </c>
      <c r="Q8943">
        <f t="shared" si="199"/>
        <v>4</v>
      </c>
      <c r="R8943">
        <f>IF(P8943="","",0)</f>
        <v>0</v>
      </c>
    </row>
    <row r="8944" spans="1:18" x14ac:dyDescent="0.3">
      <c r="A8944" t="s">
        <v>1138</v>
      </c>
      <c r="B8944" s="1">
        <v>38664</v>
      </c>
      <c r="C8944" t="s">
        <v>1139</v>
      </c>
      <c r="D8944" t="s">
        <v>1190</v>
      </c>
      <c r="E8944" t="s">
        <v>1191</v>
      </c>
      <c r="G8944" s="6" t="s">
        <v>88</v>
      </c>
      <c r="H8944" t="s">
        <v>85</v>
      </c>
      <c r="I8944" t="s">
        <v>45</v>
      </c>
      <c r="J8944" t="s">
        <v>93</v>
      </c>
      <c r="K8944">
        <v>9.1999999999999993</v>
      </c>
      <c r="L8944">
        <v>158</v>
      </c>
      <c r="M8944" t="s">
        <v>1192</v>
      </c>
      <c r="N8944">
        <v>158</v>
      </c>
      <c r="P8944" cm="1">
        <f t="array" ref="P8944">IF(Q8944&gt;0,INDEX(Q8944:Q21078,MATCH(TRUE,INDEX(Q8944:Q21078="",,),0)-1),"")</f>
        <v>5</v>
      </c>
      <c r="Q8944">
        <f t="shared" si="199"/>
        <v>4</v>
      </c>
      <c r="R8944">
        <f>IF(P8944="","",0)</f>
        <v>0</v>
      </c>
    </row>
    <row r="8945" spans="1:18" x14ac:dyDescent="0.3">
      <c r="A8945" t="s">
        <v>1138</v>
      </c>
      <c r="B8945" s="1">
        <v>38664</v>
      </c>
      <c r="C8945" t="s">
        <v>1139</v>
      </c>
      <c r="D8945" t="s">
        <v>1190</v>
      </c>
      <c r="E8945" t="s">
        <v>1191</v>
      </c>
      <c r="G8945" s="6" t="s">
        <v>88</v>
      </c>
      <c r="H8945" t="s">
        <v>232</v>
      </c>
      <c r="I8945" t="s">
        <v>45</v>
      </c>
      <c r="J8945" t="s">
        <v>93</v>
      </c>
      <c r="K8945">
        <v>5.0999999999999996</v>
      </c>
      <c r="L8945">
        <v>100</v>
      </c>
      <c r="M8945" t="s">
        <v>1192</v>
      </c>
      <c r="N8945">
        <v>100</v>
      </c>
      <c r="P8945" cm="1">
        <f t="array" ref="P8945">IF(Q8945&gt;0,INDEX(Q8945:Q21079,MATCH(TRUE,INDEX(Q8945:Q21079="",,),0)-1),"")</f>
        <v>5</v>
      </c>
      <c r="Q8945">
        <f t="shared" si="199"/>
        <v>4</v>
      </c>
      <c r="R8945">
        <f>IF(P8945="","",0)</f>
        <v>0</v>
      </c>
    </row>
    <row r="8946" spans="1:18" x14ac:dyDescent="0.3">
      <c r="A8946" t="s">
        <v>1138</v>
      </c>
      <c r="B8946" s="1">
        <v>38664</v>
      </c>
      <c r="C8946" t="s">
        <v>1139</v>
      </c>
      <c r="D8946" t="s">
        <v>1190</v>
      </c>
      <c r="E8946" t="s">
        <v>1191</v>
      </c>
      <c r="G8946" s="6" t="s">
        <v>88</v>
      </c>
      <c r="H8946" t="s">
        <v>96</v>
      </c>
      <c r="I8946" t="s">
        <v>45</v>
      </c>
      <c r="J8946" t="s">
        <v>93</v>
      </c>
      <c r="K8946">
        <v>4.5999999999999996</v>
      </c>
      <c r="L8946">
        <v>119</v>
      </c>
      <c r="M8946" t="s">
        <v>1192</v>
      </c>
      <c r="N8946">
        <v>119</v>
      </c>
      <c r="P8946" cm="1">
        <f t="array" ref="P8946">IF(Q8946&gt;0,INDEX(Q8946:Q21080,MATCH(TRUE,INDEX(Q8946:Q21080="",,),0)-1),"")</f>
        <v>5</v>
      </c>
      <c r="Q8946">
        <f t="shared" si="199"/>
        <v>4</v>
      </c>
      <c r="R8946">
        <f>IF(P8946="","",0)</f>
        <v>0</v>
      </c>
    </row>
    <row r="8947" spans="1:18" x14ac:dyDescent="0.3">
      <c r="A8947" t="s">
        <v>1138</v>
      </c>
      <c r="B8947" s="1">
        <v>38664</v>
      </c>
      <c r="C8947" t="s">
        <v>1139</v>
      </c>
      <c r="D8947" t="s">
        <v>1190</v>
      </c>
      <c r="E8947" t="s">
        <v>1191</v>
      </c>
      <c r="G8947" s="6" t="s">
        <v>88</v>
      </c>
      <c r="H8947" t="s">
        <v>96</v>
      </c>
      <c r="I8947" t="s">
        <v>21</v>
      </c>
      <c r="J8947" t="s">
        <v>73</v>
      </c>
      <c r="K8947">
        <v>81</v>
      </c>
      <c r="L8947">
        <v>17.95</v>
      </c>
      <c r="M8947" t="s">
        <v>1192</v>
      </c>
      <c r="N8947">
        <v>17.95</v>
      </c>
      <c r="P8947" cm="1">
        <f t="array" ref="P8947">IF(Q8947&gt;0,INDEX(Q8947:Q21081,MATCH(TRUE,INDEX(Q8947:Q21081="",,),0)-1),"")</f>
        <v>5</v>
      </c>
      <c r="Q8947">
        <f t="shared" si="199"/>
        <v>4</v>
      </c>
      <c r="R8947">
        <f>IF(P8947="","",0)</f>
        <v>0</v>
      </c>
    </row>
    <row r="8948" spans="1:18" x14ac:dyDescent="0.3">
      <c r="A8948" t="s">
        <v>1138</v>
      </c>
      <c r="B8948" s="1">
        <v>38664</v>
      </c>
      <c r="C8948" t="s">
        <v>1139</v>
      </c>
      <c r="D8948" t="s">
        <v>1190</v>
      </c>
      <c r="E8948" t="s">
        <v>1191</v>
      </c>
      <c r="G8948" s="6" t="s">
        <v>88</v>
      </c>
      <c r="H8948" t="s">
        <v>87</v>
      </c>
      <c r="I8948" t="s">
        <v>21</v>
      </c>
      <c r="J8948" t="s">
        <v>73</v>
      </c>
      <c r="K8948">
        <v>57</v>
      </c>
      <c r="L8948">
        <v>19.850000000000001</v>
      </c>
      <c r="M8948" t="s">
        <v>1192</v>
      </c>
      <c r="N8948">
        <v>19.850000000000001</v>
      </c>
      <c r="P8948" cm="1">
        <f t="array" ref="P8948">IF(Q8948&gt;0,INDEX(Q8948:Q21082,MATCH(TRUE,INDEX(Q8948:Q21082="",,),0)-1),"")</f>
        <v>5</v>
      </c>
      <c r="Q8948">
        <f t="shared" si="199"/>
        <v>4</v>
      </c>
      <c r="R8948">
        <f>IF(P8948="","",0)</f>
        <v>0</v>
      </c>
    </row>
    <row r="8949" spans="1:18" x14ac:dyDescent="0.3">
      <c r="A8949" t="s">
        <v>1138</v>
      </c>
      <c r="B8949" s="1">
        <v>38664</v>
      </c>
      <c r="C8949" t="s">
        <v>1139</v>
      </c>
      <c r="D8949" t="s">
        <v>1190</v>
      </c>
      <c r="E8949" t="s">
        <v>1191</v>
      </c>
      <c r="G8949" t="s">
        <v>19</v>
      </c>
      <c r="H8949" t="s">
        <v>102</v>
      </c>
      <c r="I8949" t="s">
        <v>45</v>
      </c>
      <c r="J8949" t="s">
        <v>93</v>
      </c>
      <c r="K8949">
        <v>7</v>
      </c>
      <c r="L8949">
        <v>936</v>
      </c>
      <c r="M8949" t="s">
        <v>1143</v>
      </c>
      <c r="N8949">
        <v>940</v>
      </c>
      <c r="P8949" cm="1">
        <f t="array" ref="P8949">IF(Q8949&gt;0,INDEX(Q8949:Q21083,MATCH(TRUE,INDEX(Q8949:Q21083="",,),0)-1),"")</f>
        <v>5</v>
      </c>
      <c r="Q8949">
        <f t="shared" si="199"/>
        <v>5</v>
      </c>
      <c r="R8949">
        <f>IF(P8949="","",0)</f>
        <v>0</v>
      </c>
    </row>
    <row r="8950" spans="1:18" x14ac:dyDescent="0.3">
      <c r="A8950" t="s">
        <v>1138</v>
      </c>
      <c r="B8950" s="1">
        <v>38664</v>
      </c>
      <c r="C8950" t="s">
        <v>1139</v>
      </c>
      <c r="D8950" t="s">
        <v>1190</v>
      </c>
      <c r="E8950" t="s">
        <v>1191</v>
      </c>
      <c r="G8950" t="s">
        <v>19</v>
      </c>
      <c r="H8950" t="s">
        <v>101</v>
      </c>
      <c r="I8950" t="s">
        <v>21</v>
      </c>
      <c r="J8950" t="s">
        <v>73</v>
      </c>
      <c r="K8950">
        <v>148</v>
      </c>
      <c r="L8950">
        <v>24.5</v>
      </c>
      <c r="M8950" t="s">
        <v>1143</v>
      </c>
      <c r="N8950">
        <v>27</v>
      </c>
      <c r="P8950" cm="1">
        <f t="array" ref="P8950">IF(Q8950&gt;0,INDEX(Q8950:Q21084,MATCH(TRUE,INDEX(Q8950:Q21084="",,),0)-1),"")</f>
        <v>5</v>
      </c>
      <c r="Q8950">
        <f t="shared" si="199"/>
        <v>5</v>
      </c>
      <c r="R8950">
        <f>IF(P8950="","",0)</f>
        <v>0</v>
      </c>
    </row>
    <row r="8951" spans="1:18" x14ac:dyDescent="0.3">
      <c r="A8951" t="s">
        <v>1138</v>
      </c>
      <c r="B8951" s="1">
        <v>38664</v>
      </c>
      <c r="C8951" t="s">
        <v>1139</v>
      </c>
      <c r="D8951" t="s">
        <v>1190</v>
      </c>
      <c r="E8951" t="s">
        <v>1191</v>
      </c>
      <c r="G8951" t="s">
        <v>19</v>
      </c>
      <c r="H8951" t="s">
        <v>72</v>
      </c>
      <c r="I8951" t="s">
        <v>21</v>
      </c>
      <c r="J8951" t="s">
        <v>73</v>
      </c>
      <c r="K8951">
        <v>435</v>
      </c>
      <c r="L8951">
        <v>17.649999999999999</v>
      </c>
      <c r="M8951" t="s">
        <v>1143</v>
      </c>
      <c r="N8951">
        <v>21.07</v>
      </c>
      <c r="P8951" cm="1">
        <f t="array" ref="P8951">IF(Q8951&gt;0,INDEX(Q8951:Q21085,MATCH(TRUE,INDEX(Q8951:Q21085="",,),0)-1),"")</f>
        <v>5</v>
      </c>
      <c r="Q8951">
        <f t="shared" si="199"/>
        <v>5</v>
      </c>
      <c r="R8951">
        <f>IF(P8951="","",0)</f>
        <v>0</v>
      </c>
    </row>
    <row r="8952" spans="1:18" x14ac:dyDescent="0.3">
      <c r="A8952" t="s">
        <v>1138</v>
      </c>
      <c r="B8952" s="1">
        <v>38664</v>
      </c>
      <c r="C8952" t="s">
        <v>1139</v>
      </c>
      <c r="D8952" t="s">
        <v>1190</v>
      </c>
      <c r="E8952" t="s">
        <v>1191</v>
      </c>
      <c r="G8952" s="6" t="s">
        <v>88</v>
      </c>
      <c r="H8952" t="s">
        <v>85</v>
      </c>
      <c r="I8952" t="s">
        <v>45</v>
      </c>
      <c r="J8952" t="s">
        <v>93</v>
      </c>
      <c r="K8952">
        <v>9.1999999999999993</v>
      </c>
      <c r="L8952">
        <v>158</v>
      </c>
      <c r="M8952" t="s">
        <v>1143</v>
      </c>
      <c r="N8952">
        <v>158</v>
      </c>
      <c r="P8952" cm="1">
        <f t="array" ref="P8952">IF(Q8952&gt;0,INDEX(Q8952:Q21086,MATCH(TRUE,INDEX(Q8952:Q21086="",,),0)-1),"")</f>
        <v>5</v>
      </c>
      <c r="Q8952">
        <f t="shared" si="199"/>
        <v>5</v>
      </c>
      <c r="R8952">
        <f>IF(P8952="","",0)</f>
        <v>0</v>
      </c>
    </row>
    <row r="8953" spans="1:18" x14ac:dyDescent="0.3">
      <c r="A8953" t="s">
        <v>1138</v>
      </c>
      <c r="B8953" s="1">
        <v>38664</v>
      </c>
      <c r="C8953" t="s">
        <v>1139</v>
      </c>
      <c r="D8953" t="s">
        <v>1190</v>
      </c>
      <c r="E8953" t="s">
        <v>1191</v>
      </c>
      <c r="G8953" s="6" t="s">
        <v>88</v>
      </c>
      <c r="H8953" t="s">
        <v>232</v>
      </c>
      <c r="I8953" t="s">
        <v>45</v>
      </c>
      <c r="J8953" t="s">
        <v>93</v>
      </c>
      <c r="K8953">
        <v>5.0999999999999996</v>
      </c>
      <c r="L8953">
        <v>100</v>
      </c>
      <c r="M8953" t="s">
        <v>1143</v>
      </c>
      <c r="N8953">
        <v>100</v>
      </c>
      <c r="P8953" cm="1">
        <f t="array" ref="P8953">IF(Q8953&gt;0,INDEX(Q8953:Q21087,MATCH(TRUE,INDEX(Q8953:Q21087="",,),0)-1),"")</f>
        <v>5</v>
      </c>
      <c r="Q8953">
        <f t="shared" si="199"/>
        <v>5</v>
      </c>
      <c r="R8953">
        <f>IF(P8953="","",0)</f>
        <v>0</v>
      </c>
    </row>
    <row r="8954" spans="1:18" x14ac:dyDescent="0.3">
      <c r="A8954" t="s">
        <v>1138</v>
      </c>
      <c r="B8954" s="1">
        <v>38664</v>
      </c>
      <c r="C8954" t="s">
        <v>1139</v>
      </c>
      <c r="D8954" t="s">
        <v>1190</v>
      </c>
      <c r="E8954" t="s">
        <v>1191</v>
      </c>
      <c r="G8954" s="6" t="s">
        <v>88</v>
      </c>
      <c r="H8954" t="s">
        <v>96</v>
      </c>
      <c r="I8954" t="s">
        <v>45</v>
      </c>
      <c r="J8954" t="s">
        <v>93</v>
      </c>
      <c r="K8954">
        <v>4.5999999999999996</v>
      </c>
      <c r="L8954">
        <v>119</v>
      </c>
      <c r="M8954" t="s">
        <v>1143</v>
      </c>
      <c r="N8954">
        <v>119</v>
      </c>
      <c r="P8954" cm="1">
        <f t="array" ref="P8954">IF(Q8954&gt;0,INDEX(Q8954:Q21088,MATCH(TRUE,INDEX(Q8954:Q21088="",,),0)-1),"")</f>
        <v>5</v>
      </c>
      <c r="Q8954">
        <f t="shared" si="199"/>
        <v>5</v>
      </c>
      <c r="R8954">
        <f>IF(P8954="","",0)</f>
        <v>0</v>
      </c>
    </row>
    <row r="8955" spans="1:18" x14ac:dyDescent="0.3">
      <c r="A8955" t="s">
        <v>1138</v>
      </c>
      <c r="B8955" s="1">
        <v>38664</v>
      </c>
      <c r="C8955" t="s">
        <v>1139</v>
      </c>
      <c r="D8955" t="s">
        <v>1190</v>
      </c>
      <c r="E8955" t="s">
        <v>1191</v>
      </c>
      <c r="G8955" s="6" t="s">
        <v>88</v>
      </c>
      <c r="H8955" t="s">
        <v>96</v>
      </c>
      <c r="I8955" t="s">
        <v>21</v>
      </c>
      <c r="J8955" t="s">
        <v>73</v>
      </c>
      <c r="K8955">
        <v>81</v>
      </c>
      <c r="L8955">
        <v>17.95</v>
      </c>
      <c r="M8955" t="s">
        <v>1143</v>
      </c>
      <c r="N8955">
        <v>17.95</v>
      </c>
      <c r="P8955" cm="1">
        <f t="array" ref="P8955">IF(Q8955&gt;0,INDEX(Q8955:Q21089,MATCH(TRUE,INDEX(Q8955:Q21089="",,),0)-1),"")</f>
        <v>5</v>
      </c>
      <c r="Q8955">
        <f t="shared" si="199"/>
        <v>5</v>
      </c>
      <c r="R8955">
        <f>IF(P8955="","",0)</f>
        <v>0</v>
      </c>
    </row>
    <row r="8956" spans="1:18" x14ac:dyDescent="0.3">
      <c r="A8956" t="s">
        <v>1138</v>
      </c>
      <c r="B8956" s="1">
        <v>38664</v>
      </c>
      <c r="C8956" t="s">
        <v>1139</v>
      </c>
      <c r="D8956" t="s">
        <v>1190</v>
      </c>
      <c r="E8956" t="s">
        <v>1191</v>
      </c>
      <c r="G8956" s="6" t="s">
        <v>88</v>
      </c>
      <c r="H8956" t="s">
        <v>87</v>
      </c>
      <c r="I8956" t="s">
        <v>21</v>
      </c>
      <c r="J8956" t="s">
        <v>73</v>
      </c>
      <c r="K8956">
        <v>57</v>
      </c>
      <c r="L8956">
        <v>19.850000000000001</v>
      </c>
      <c r="M8956" t="s">
        <v>1143</v>
      </c>
      <c r="N8956">
        <v>19.850000000000001</v>
      </c>
      <c r="P8956" cm="1">
        <f t="array" ref="P8956">IF(Q8956&gt;0,INDEX(Q8956:Q21090,MATCH(TRUE,INDEX(Q8956:Q21090="",,),0)-1),"")</f>
        <v>5</v>
      </c>
      <c r="Q8956">
        <f t="shared" si="199"/>
        <v>5</v>
      </c>
      <c r="R8956">
        <f>IF(P8956="","",0)</f>
        <v>0</v>
      </c>
    </row>
    <row r="8957" spans="1:18" x14ac:dyDescent="0.3">
      <c r="P8957" t="str" cm="1">
        <f t="array" ref="P8957">IF(Q8957&gt;0,INDEX(Q8957:Q21091,MATCH(TRUE,INDEX(Q8957:Q21091="",,),0)-1),"")</f>
        <v/>
      </c>
      <c r="R8957" t="str">
        <f>IF(P8957="","",0)</f>
        <v/>
      </c>
    </row>
    <row r="8958" spans="1:18" x14ac:dyDescent="0.3">
      <c r="A8958" t="s">
        <v>1138</v>
      </c>
      <c r="B8958" s="1">
        <v>38664</v>
      </c>
      <c r="C8958" t="s">
        <v>1139</v>
      </c>
      <c r="D8958" t="s">
        <v>1193</v>
      </c>
      <c r="E8958" t="s">
        <v>1194</v>
      </c>
      <c r="G8958" t="s">
        <v>19</v>
      </c>
      <c r="H8958" t="s">
        <v>41</v>
      </c>
      <c r="I8958" t="s">
        <v>45</v>
      </c>
      <c r="J8958" t="s">
        <v>93</v>
      </c>
      <c r="K8958">
        <v>37.1</v>
      </c>
      <c r="L8958">
        <v>232</v>
      </c>
      <c r="M8958" t="s">
        <v>1145</v>
      </c>
      <c r="N8958">
        <v>240</v>
      </c>
      <c r="O8958" t="s">
        <v>24</v>
      </c>
      <c r="P8958" cm="1">
        <f t="array" ref="P8958">IF(Q8958&gt;0,INDEX(Q8958:Q21092,MATCH(TRUE,INDEX(Q8958:Q21092="",,),0)-1),"")</f>
        <v>4</v>
      </c>
      <c r="Q8958">
        <f>INT((ROW()-8958)/8)+1</f>
        <v>1</v>
      </c>
      <c r="R8958">
        <f>IF(P8958="","",0)</f>
        <v>0</v>
      </c>
    </row>
    <row r="8959" spans="1:18" x14ac:dyDescent="0.3">
      <c r="A8959" t="s">
        <v>1138</v>
      </c>
      <c r="B8959" s="1">
        <v>38664</v>
      </c>
      <c r="C8959" t="s">
        <v>1139</v>
      </c>
      <c r="D8959" t="s">
        <v>1193</v>
      </c>
      <c r="E8959" t="s">
        <v>1194</v>
      </c>
      <c r="G8959" t="s">
        <v>19</v>
      </c>
      <c r="H8959" t="s">
        <v>41</v>
      </c>
      <c r="I8959" t="s">
        <v>21</v>
      </c>
      <c r="J8959" t="s">
        <v>73</v>
      </c>
      <c r="K8959">
        <v>52</v>
      </c>
      <c r="L8959">
        <v>55.85</v>
      </c>
      <c r="M8959" t="s">
        <v>1145</v>
      </c>
      <c r="N8959">
        <v>58.85</v>
      </c>
      <c r="O8959" t="s">
        <v>24</v>
      </c>
      <c r="P8959" cm="1">
        <f t="array" ref="P8959">IF(Q8959&gt;0,INDEX(Q8959:Q21093,MATCH(TRUE,INDEX(Q8959:Q21093="",,),0)-1),"")</f>
        <v>4</v>
      </c>
      <c r="Q8959">
        <f t="shared" ref="Q8959:Q8989" si="200">INT((ROW()-8958)/8)+1</f>
        <v>1</v>
      </c>
      <c r="R8959">
        <f>IF(P8959="","",0)</f>
        <v>0</v>
      </c>
    </row>
    <row r="8960" spans="1:18" x14ac:dyDescent="0.3">
      <c r="A8960" t="s">
        <v>1138</v>
      </c>
      <c r="B8960" s="1">
        <v>38664</v>
      </c>
      <c r="C8960" t="s">
        <v>1139</v>
      </c>
      <c r="D8960" t="s">
        <v>1193</v>
      </c>
      <c r="E8960" t="s">
        <v>1194</v>
      </c>
      <c r="G8960" t="s">
        <v>19</v>
      </c>
      <c r="H8960" t="s">
        <v>87</v>
      </c>
      <c r="I8960" t="s">
        <v>21</v>
      </c>
      <c r="J8960" t="s">
        <v>73</v>
      </c>
      <c r="K8960">
        <v>358</v>
      </c>
      <c r="L8960">
        <v>18.95</v>
      </c>
      <c r="M8960" t="s">
        <v>1145</v>
      </c>
      <c r="N8960">
        <v>25.95</v>
      </c>
      <c r="O8960" t="s">
        <v>24</v>
      </c>
      <c r="P8960" cm="1">
        <f t="array" ref="P8960">IF(Q8960&gt;0,INDEX(Q8960:Q21094,MATCH(TRUE,INDEX(Q8960:Q21094="",,),0)-1),"")</f>
        <v>4</v>
      </c>
      <c r="Q8960">
        <f t="shared" si="200"/>
        <v>1</v>
      </c>
      <c r="R8960">
        <f>IF(P8960="","",0)</f>
        <v>0</v>
      </c>
    </row>
    <row r="8961" spans="1:18" x14ac:dyDescent="0.3">
      <c r="A8961" t="s">
        <v>1138</v>
      </c>
      <c r="B8961" s="1">
        <v>38664</v>
      </c>
      <c r="C8961" t="s">
        <v>1139</v>
      </c>
      <c r="D8961" t="s">
        <v>1193</v>
      </c>
      <c r="E8961" t="s">
        <v>1194</v>
      </c>
      <c r="G8961" t="s">
        <v>19</v>
      </c>
      <c r="H8961" t="s">
        <v>101</v>
      </c>
      <c r="I8961" t="s">
        <v>21</v>
      </c>
      <c r="J8961" t="s">
        <v>73</v>
      </c>
      <c r="K8961">
        <v>244</v>
      </c>
      <c r="L8961">
        <v>22.8</v>
      </c>
      <c r="M8961" t="s">
        <v>1145</v>
      </c>
      <c r="N8961">
        <v>32.799999999999997</v>
      </c>
      <c r="O8961" t="s">
        <v>24</v>
      </c>
      <c r="P8961" cm="1">
        <f t="array" ref="P8961">IF(Q8961&gt;0,INDEX(Q8961:Q21095,MATCH(TRUE,INDEX(Q8961:Q21095="",,),0)-1),"")</f>
        <v>4</v>
      </c>
      <c r="Q8961">
        <f t="shared" si="200"/>
        <v>1</v>
      </c>
      <c r="R8961">
        <f>IF(P8961="","",0)</f>
        <v>0</v>
      </c>
    </row>
    <row r="8962" spans="1:18" x14ac:dyDescent="0.3">
      <c r="A8962" t="s">
        <v>1138</v>
      </c>
      <c r="B8962" s="1">
        <v>38664</v>
      </c>
      <c r="C8962" t="s">
        <v>1139</v>
      </c>
      <c r="D8962" t="s">
        <v>1193</v>
      </c>
      <c r="E8962" t="s">
        <v>1194</v>
      </c>
      <c r="G8962" t="s">
        <v>19</v>
      </c>
      <c r="H8962" t="s">
        <v>72</v>
      </c>
      <c r="I8962" t="s">
        <v>21</v>
      </c>
      <c r="J8962" t="s">
        <v>73</v>
      </c>
      <c r="K8962">
        <v>161</v>
      </c>
      <c r="L8962">
        <v>16.600000000000001</v>
      </c>
      <c r="M8962" t="s">
        <v>1145</v>
      </c>
      <c r="N8962">
        <v>22.6</v>
      </c>
      <c r="O8962" t="s">
        <v>24</v>
      </c>
      <c r="P8962" cm="1">
        <f t="array" ref="P8962">IF(Q8962&gt;0,INDEX(Q8962:Q21096,MATCH(TRUE,INDEX(Q8962:Q21096="",,),0)-1),"")</f>
        <v>4</v>
      </c>
      <c r="Q8962">
        <f t="shared" si="200"/>
        <v>1</v>
      </c>
      <c r="R8962">
        <f>IF(P8962="","",0)</f>
        <v>0</v>
      </c>
    </row>
    <row r="8963" spans="1:18" x14ac:dyDescent="0.3">
      <c r="A8963" t="s">
        <v>1138</v>
      </c>
      <c r="B8963" s="1">
        <v>38664</v>
      </c>
      <c r="C8963" t="s">
        <v>1139</v>
      </c>
      <c r="D8963" t="s">
        <v>1193</v>
      </c>
      <c r="E8963" t="s">
        <v>1194</v>
      </c>
      <c r="G8963" s="6" t="s">
        <v>88</v>
      </c>
      <c r="H8963" t="s">
        <v>96</v>
      </c>
      <c r="I8963" t="s">
        <v>45</v>
      </c>
      <c r="J8963" t="s">
        <v>93</v>
      </c>
      <c r="K8963">
        <v>5.5</v>
      </c>
      <c r="L8963">
        <v>114</v>
      </c>
      <c r="M8963" t="s">
        <v>1145</v>
      </c>
      <c r="N8963">
        <v>114</v>
      </c>
      <c r="O8963" t="s">
        <v>24</v>
      </c>
      <c r="P8963" cm="1">
        <f t="array" ref="P8963">IF(Q8963&gt;0,INDEX(Q8963:Q21097,MATCH(TRUE,INDEX(Q8963:Q21097="",,),0)-1),"")</f>
        <v>4</v>
      </c>
      <c r="Q8963">
        <f t="shared" si="200"/>
        <v>1</v>
      </c>
      <c r="R8963">
        <f>IF(P8963="","",0)</f>
        <v>0</v>
      </c>
    </row>
    <row r="8964" spans="1:18" x14ac:dyDescent="0.3">
      <c r="A8964" t="s">
        <v>1138</v>
      </c>
      <c r="B8964" s="1">
        <v>38664</v>
      </c>
      <c r="C8964" t="s">
        <v>1139</v>
      </c>
      <c r="D8964" t="s">
        <v>1193</v>
      </c>
      <c r="E8964" t="s">
        <v>1194</v>
      </c>
      <c r="G8964" s="6" t="s">
        <v>88</v>
      </c>
      <c r="H8964" t="s">
        <v>72</v>
      </c>
      <c r="I8964" t="s">
        <v>45</v>
      </c>
      <c r="J8964" t="s">
        <v>93</v>
      </c>
      <c r="K8964">
        <v>3.7</v>
      </c>
      <c r="L8964">
        <v>90</v>
      </c>
      <c r="M8964" t="s">
        <v>1145</v>
      </c>
      <c r="N8964">
        <v>90</v>
      </c>
      <c r="O8964" t="s">
        <v>24</v>
      </c>
      <c r="P8964" cm="1">
        <f t="array" ref="P8964">IF(Q8964&gt;0,INDEX(Q8964:Q21098,MATCH(TRUE,INDEX(Q8964:Q21098="",,),0)-1),"")</f>
        <v>4</v>
      </c>
      <c r="Q8964">
        <f t="shared" si="200"/>
        <v>1</v>
      </c>
      <c r="R8964">
        <f>IF(P8964="","",0)</f>
        <v>0</v>
      </c>
    </row>
    <row r="8965" spans="1:18" x14ac:dyDescent="0.3">
      <c r="A8965" t="s">
        <v>1138</v>
      </c>
      <c r="B8965" s="1">
        <v>38664</v>
      </c>
      <c r="C8965" t="s">
        <v>1139</v>
      </c>
      <c r="D8965" t="s">
        <v>1193</v>
      </c>
      <c r="E8965" t="s">
        <v>1194</v>
      </c>
      <c r="G8965" s="6" t="s">
        <v>88</v>
      </c>
      <c r="H8965" t="s">
        <v>96</v>
      </c>
      <c r="I8965" t="s">
        <v>21</v>
      </c>
      <c r="J8965" t="s">
        <v>73</v>
      </c>
      <c r="K8965">
        <v>117</v>
      </c>
      <c r="L8965">
        <v>16.850000000000001</v>
      </c>
      <c r="M8965" t="s">
        <v>1145</v>
      </c>
      <c r="N8965">
        <v>16.850000000000001</v>
      </c>
      <c r="O8965" t="s">
        <v>24</v>
      </c>
      <c r="P8965" cm="1">
        <f t="array" ref="P8965">IF(Q8965&gt;0,INDEX(Q8965:Q21099,MATCH(TRUE,INDEX(Q8965:Q21099="",,),0)-1),"")</f>
        <v>4</v>
      </c>
      <c r="Q8965">
        <f t="shared" si="200"/>
        <v>1</v>
      </c>
      <c r="R8965">
        <f>IF(P8965="","",0)</f>
        <v>0</v>
      </c>
    </row>
    <row r="8966" spans="1:18" x14ac:dyDescent="0.3">
      <c r="A8966" t="s">
        <v>1138</v>
      </c>
      <c r="B8966" s="1">
        <v>38664</v>
      </c>
      <c r="C8966" t="s">
        <v>1139</v>
      </c>
      <c r="D8966" t="s">
        <v>1193</v>
      </c>
      <c r="E8966" t="s">
        <v>1194</v>
      </c>
      <c r="G8966" t="s">
        <v>19</v>
      </c>
      <c r="H8966" t="s">
        <v>41</v>
      </c>
      <c r="I8966" t="s">
        <v>45</v>
      </c>
      <c r="J8966" t="s">
        <v>93</v>
      </c>
      <c r="K8966">
        <v>37.1</v>
      </c>
      <c r="L8966">
        <v>232</v>
      </c>
      <c r="M8966" t="s">
        <v>1160</v>
      </c>
      <c r="N8966">
        <v>240</v>
      </c>
      <c r="P8966" cm="1">
        <f t="array" ref="P8966">IF(Q8966&gt;0,INDEX(Q8966:Q21100,MATCH(TRUE,INDEX(Q8966:Q21100="",,),0)-1),"")</f>
        <v>4</v>
      </c>
      <c r="Q8966">
        <f t="shared" si="200"/>
        <v>2</v>
      </c>
      <c r="R8966">
        <f>IF(P8966="","",0)</f>
        <v>0</v>
      </c>
    </row>
    <row r="8967" spans="1:18" x14ac:dyDescent="0.3">
      <c r="A8967" t="s">
        <v>1138</v>
      </c>
      <c r="B8967" s="1">
        <v>38664</v>
      </c>
      <c r="C8967" t="s">
        <v>1139</v>
      </c>
      <c r="D8967" t="s">
        <v>1193</v>
      </c>
      <c r="E8967" t="s">
        <v>1194</v>
      </c>
      <c r="G8967" t="s">
        <v>19</v>
      </c>
      <c r="H8967" t="s">
        <v>41</v>
      </c>
      <c r="I8967" t="s">
        <v>21</v>
      </c>
      <c r="J8967" t="s">
        <v>73</v>
      </c>
      <c r="K8967">
        <v>52</v>
      </c>
      <c r="L8967">
        <v>55.85</v>
      </c>
      <c r="M8967" t="s">
        <v>1160</v>
      </c>
      <c r="N8967">
        <v>62</v>
      </c>
      <c r="P8967" cm="1">
        <f t="array" ref="P8967">IF(Q8967&gt;0,INDEX(Q8967:Q21101,MATCH(TRUE,INDEX(Q8967:Q21101="",,),0)-1),"")</f>
        <v>4</v>
      </c>
      <c r="Q8967">
        <f t="shared" si="200"/>
        <v>2</v>
      </c>
      <c r="R8967">
        <f>IF(P8967="","",0)</f>
        <v>0</v>
      </c>
    </row>
    <row r="8968" spans="1:18" x14ac:dyDescent="0.3">
      <c r="A8968" t="s">
        <v>1138</v>
      </c>
      <c r="B8968" s="1">
        <v>38664</v>
      </c>
      <c r="C8968" t="s">
        <v>1139</v>
      </c>
      <c r="D8968" t="s">
        <v>1193</v>
      </c>
      <c r="E8968" t="s">
        <v>1194</v>
      </c>
      <c r="G8968" t="s">
        <v>19</v>
      </c>
      <c r="H8968" t="s">
        <v>87</v>
      </c>
      <c r="I8968" t="s">
        <v>21</v>
      </c>
      <c r="J8968" t="s">
        <v>73</v>
      </c>
      <c r="K8968">
        <v>358</v>
      </c>
      <c r="L8968">
        <v>18.95</v>
      </c>
      <c r="M8968" t="s">
        <v>1160</v>
      </c>
      <c r="N8968">
        <v>26.9</v>
      </c>
      <c r="P8968" cm="1">
        <f t="array" ref="P8968">IF(Q8968&gt;0,INDEX(Q8968:Q21102,MATCH(TRUE,INDEX(Q8968:Q21102="",,),0)-1),"")</f>
        <v>4</v>
      </c>
      <c r="Q8968">
        <f t="shared" si="200"/>
        <v>2</v>
      </c>
      <c r="R8968">
        <f>IF(P8968="","",0)</f>
        <v>0</v>
      </c>
    </row>
    <row r="8969" spans="1:18" x14ac:dyDescent="0.3">
      <c r="A8969" t="s">
        <v>1138</v>
      </c>
      <c r="B8969" s="1">
        <v>38664</v>
      </c>
      <c r="C8969" t="s">
        <v>1139</v>
      </c>
      <c r="D8969" t="s">
        <v>1193</v>
      </c>
      <c r="E8969" t="s">
        <v>1194</v>
      </c>
      <c r="G8969" t="s">
        <v>19</v>
      </c>
      <c r="H8969" t="s">
        <v>101</v>
      </c>
      <c r="I8969" t="s">
        <v>21</v>
      </c>
      <c r="J8969" t="s">
        <v>73</v>
      </c>
      <c r="K8969">
        <v>244</v>
      </c>
      <c r="L8969">
        <v>22.8</v>
      </c>
      <c r="M8969" t="s">
        <v>1160</v>
      </c>
      <c r="N8969">
        <v>24.8</v>
      </c>
      <c r="P8969" cm="1">
        <f t="array" ref="P8969">IF(Q8969&gt;0,INDEX(Q8969:Q21103,MATCH(TRUE,INDEX(Q8969:Q21103="",,),0)-1),"")</f>
        <v>4</v>
      </c>
      <c r="Q8969">
        <f t="shared" si="200"/>
        <v>2</v>
      </c>
      <c r="R8969">
        <f>IF(P8969="","",0)</f>
        <v>0</v>
      </c>
    </row>
    <row r="8970" spans="1:18" x14ac:dyDescent="0.3">
      <c r="A8970" t="s">
        <v>1138</v>
      </c>
      <c r="B8970" s="1">
        <v>38664</v>
      </c>
      <c r="C8970" t="s">
        <v>1139</v>
      </c>
      <c r="D8970" t="s">
        <v>1193</v>
      </c>
      <c r="E8970" t="s">
        <v>1194</v>
      </c>
      <c r="G8970" t="s">
        <v>19</v>
      </c>
      <c r="H8970" t="s">
        <v>72</v>
      </c>
      <c r="I8970" t="s">
        <v>21</v>
      </c>
      <c r="J8970" t="s">
        <v>73</v>
      </c>
      <c r="K8970">
        <v>161</v>
      </c>
      <c r="L8970">
        <v>16.600000000000001</v>
      </c>
      <c r="M8970" t="s">
        <v>1160</v>
      </c>
      <c r="N8970">
        <v>21.5</v>
      </c>
      <c r="P8970" cm="1">
        <f t="array" ref="P8970">IF(Q8970&gt;0,INDEX(Q8970:Q21104,MATCH(TRUE,INDEX(Q8970:Q21104="",,),0)-1),"")</f>
        <v>4</v>
      </c>
      <c r="Q8970">
        <f t="shared" si="200"/>
        <v>2</v>
      </c>
      <c r="R8970">
        <f>IF(P8970="","",0)</f>
        <v>0</v>
      </c>
    </row>
    <row r="8971" spans="1:18" x14ac:dyDescent="0.3">
      <c r="A8971" t="s">
        <v>1138</v>
      </c>
      <c r="B8971" s="1">
        <v>38664</v>
      </c>
      <c r="C8971" t="s">
        <v>1139</v>
      </c>
      <c r="D8971" t="s">
        <v>1193</v>
      </c>
      <c r="E8971" t="s">
        <v>1194</v>
      </c>
      <c r="G8971" s="6" t="s">
        <v>88</v>
      </c>
      <c r="H8971" t="s">
        <v>96</v>
      </c>
      <c r="I8971" t="s">
        <v>45</v>
      </c>
      <c r="J8971" t="s">
        <v>93</v>
      </c>
      <c r="K8971">
        <v>5.5</v>
      </c>
      <c r="L8971">
        <v>114</v>
      </c>
      <c r="M8971" t="s">
        <v>1160</v>
      </c>
      <c r="N8971">
        <v>114</v>
      </c>
      <c r="P8971" cm="1">
        <f t="array" ref="P8971">IF(Q8971&gt;0,INDEX(Q8971:Q21105,MATCH(TRUE,INDEX(Q8971:Q21105="",,),0)-1),"")</f>
        <v>4</v>
      </c>
      <c r="Q8971">
        <f t="shared" si="200"/>
        <v>2</v>
      </c>
      <c r="R8971">
        <f>IF(P8971="","",0)</f>
        <v>0</v>
      </c>
    </row>
    <row r="8972" spans="1:18" x14ac:dyDescent="0.3">
      <c r="A8972" t="s">
        <v>1138</v>
      </c>
      <c r="B8972" s="1">
        <v>38664</v>
      </c>
      <c r="C8972" t="s">
        <v>1139</v>
      </c>
      <c r="D8972" t="s">
        <v>1193</v>
      </c>
      <c r="E8972" t="s">
        <v>1194</v>
      </c>
      <c r="G8972" s="6" t="s">
        <v>88</v>
      </c>
      <c r="H8972" t="s">
        <v>72</v>
      </c>
      <c r="I8972" t="s">
        <v>45</v>
      </c>
      <c r="J8972" t="s">
        <v>93</v>
      </c>
      <c r="K8972">
        <v>3.7</v>
      </c>
      <c r="L8972">
        <v>90</v>
      </c>
      <c r="M8972" t="s">
        <v>1160</v>
      </c>
      <c r="N8972">
        <v>90</v>
      </c>
      <c r="P8972" cm="1">
        <f t="array" ref="P8972">IF(Q8972&gt;0,INDEX(Q8972:Q21106,MATCH(TRUE,INDEX(Q8972:Q21106="",,),0)-1),"")</f>
        <v>4</v>
      </c>
      <c r="Q8972">
        <f t="shared" si="200"/>
        <v>2</v>
      </c>
      <c r="R8972">
        <f>IF(P8972="","",0)</f>
        <v>0</v>
      </c>
    </row>
    <row r="8973" spans="1:18" x14ac:dyDescent="0.3">
      <c r="A8973" t="s">
        <v>1138</v>
      </c>
      <c r="B8973" s="1">
        <v>38664</v>
      </c>
      <c r="C8973" t="s">
        <v>1139</v>
      </c>
      <c r="D8973" t="s">
        <v>1193</v>
      </c>
      <c r="E8973" t="s">
        <v>1194</v>
      </c>
      <c r="G8973" s="6" t="s">
        <v>88</v>
      </c>
      <c r="H8973" t="s">
        <v>96</v>
      </c>
      <c r="I8973" t="s">
        <v>21</v>
      </c>
      <c r="J8973" t="s">
        <v>73</v>
      </c>
      <c r="K8973">
        <v>117</v>
      </c>
      <c r="L8973">
        <v>16.850000000000001</v>
      </c>
      <c r="M8973" t="s">
        <v>1160</v>
      </c>
      <c r="N8973">
        <v>16.850000000000001</v>
      </c>
      <c r="P8973" cm="1">
        <f t="array" ref="P8973">IF(Q8973&gt;0,INDEX(Q8973:Q21107,MATCH(TRUE,INDEX(Q8973:Q21107="",,),0)-1),"")</f>
        <v>4</v>
      </c>
      <c r="Q8973">
        <f t="shared" si="200"/>
        <v>2</v>
      </c>
      <c r="R8973">
        <f>IF(P8973="","",0)</f>
        <v>0</v>
      </c>
    </row>
    <row r="8974" spans="1:18" x14ac:dyDescent="0.3">
      <c r="A8974" t="s">
        <v>1138</v>
      </c>
      <c r="B8974" s="1">
        <v>38664</v>
      </c>
      <c r="C8974" t="s">
        <v>1139</v>
      </c>
      <c r="D8974" t="s">
        <v>1193</v>
      </c>
      <c r="E8974" t="s">
        <v>1194</v>
      </c>
      <c r="G8974" t="s">
        <v>19</v>
      </c>
      <c r="H8974" t="s">
        <v>41</v>
      </c>
      <c r="I8974" t="s">
        <v>45</v>
      </c>
      <c r="J8974" t="s">
        <v>93</v>
      </c>
      <c r="K8974">
        <v>37.1</v>
      </c>
      <c r="L8974">
        <v>232</v>
      </c>
      <c r="M8974" t="s">
        <v>180</v>
      </c>
      <c r="N8974">
        <v>232</v>
      </c>
      <c r="P8974" cm="1">
        <f t="array" ref="P8974">IF(Q8974&gt;0,INDEX(Q8974:Q21108,MATCH(TRUE,INDEX(Q8974:Q21108="",,),0)-1),"")</f>
        <v>4</v>
      </c>
      <c r="Q8974">
        <f t="shared" si="200"/>
        <v>3</v>
      </c>
      <c r="R8974">
        <f>IF(P8974="","",0)</f>
        <v>0</v>
      </c>
    </row>
    <row r="8975" spans="1:18" x14ac:dyDescent="0.3">
      <c r="A8975" t="s">
        <v>1138</v>
      </c>
      <c r="B8975" s="1">
        <v>38664</v>
      </c>
      <c r="C8975" t="s">
        <v>1139</v>
      </c>
      <c r="D8975" t="s">
        <v>1193</v>
      </c>
      <c r="E8975" t="s">
        <v>1194</v>
      </c>
      <c r="G8975" t="s">
        <v>19</v>
      </c>
      <c r="H8975" t="s">
        <v>41</v>
      </c>
      <c r="I8975" t="s">
        <v>21</v>
      </c>
      <c r="J8975" t="s">
        <v>73</v>
      </c>
      <c r="K8975">
        <v>52</v>
      </c>
      <c r="L8975">
        <v>55.85</v>
      </c>
      <c r="M8975" t="s">
        <v>180</v>
      </c>
      <c r="N8975">
        <v>59.85</v>
      </c>
      <c r="P8975" cm="1">
        <f t="array" ref="P8975">IF(Q8975&gt;0,INDEX(Q8975:Q21109,MATCH(TRUE,INDEX(Q8975:Q21109="",,),0)-1),"")</f>
        <v>4</v>
      </c>
      <c r="Q8975">
        <f t="shared" si="200"/>
        <v>3</v>
      </c>
      <c r="R8975">
        <f>IF(P8975="","",0)</f>
        <v>0</v>
      </c>
    </row>
    <row r="8976" spans="1:18" x14ac:dyDescent="0.3">
      <c r="A8976" t="s">
        <v>1138</v>
      </c>
      <c r="B8976" s="1">
        <v>38664</v>
      </c>
      <c r="C8976" t="s">
        <v>1139</v>
      </c>
      <c r="D8976" t="s">
        <v>1193</v>
      </c>
      <c r="E8976" t="s">
        <v>1194</v>
      </c>
      <c r="G8976" t="s">
        <v>19</v>
      </c>
      <c r="H8976" t="s">
        <v>87</v>
      </c>
      <c r="I8976" t="s">
        <v>21</v>
      </c>
      <c r="J8976" t="s">
        <v>73</v>
      </c>
      <c r="K8976">
        <v>358</v>
      </c>
      <c r="L8976">
        <v>18.95</v>
      </c>
      <c r="M8976" t="s">
        <v>180</v>
      </c>
      <c r="N8976">
        <v>24.5</v>
      </c>
      <c r="P8976" cm="1">
        <f t="array" ref="P8976">IF(Q8976&gt;0,INDEX(Q8976:Q21110,MATCH(TRUE,INDEX(Q8976:Q21110="",,),0)-1),"")</f>
        <v>4</v>
      </c>
      <c r="Q8976">
        <f t="shared" si="200"/>
        <v>3</v>
      </c>
      <c r="R8976">
        <f>IF(P8976="","",0)</f>
        <v>0</v>
      </c>
    </row>
    <row r="8977" spans="1:18" x14ac:dyDescent="0.3">
      <c r="A8977" t="s">
        <v>1138</v>
      </c>
      <c r="B8977" s="1">
        <v>38664</v>
      </c>
      <c r="C8977" t="s">
        <v>1139</v>
      </c>
      <c r="D8977" t="s">
        <v>1193</v>
      </c>
      <c r="E8977" t="s">
        <v>1194</v>
      </c>
      <c r="G8977" t="s">
        <v>19</v>
      </c>
      <c r="H8977" t="s">
        <v>101</v>
      </c>
      <c r="I8977" t="s">
        <v>21</v>
      </c>
      <c r="J8977" t="s">
        <v>73</v>
      </c>
      <c r="K8977">
        <v>244</v>
      </c>
      <c r="L8977">
        <v>22.8</v>
      </c>
      <c r="M8977" t="s">
        <v>180</v>
      </c>
      <c r="N8977">
        <v>25</v>
      </c>
      <c r="P8977" cm="1">
        <f t="array" ref="P8977">IF(Q8977&gt;0,INDEX(Q8977:Q21111,MATCH(TRUE,INDEX(Q8977:Q21111="",,),0)-1),"")</f>
        <v>4</v>
      </c>
      <c r="Q8977">
        <f t="shared" si="200"/>
        <v>3</v>
      </c>
      <c r="R8977">
        <f>IF(P8977="","",0)</f>
        <v>0</v>
      </c>
    </row>
    <row r="8978" spans="1:18" x14ac:dyDescent="0.3">
      <c r="A8978" t="s">
        <v>1138</v>
      </c>
      <c r="B8978" s="1">
        <v>38664</v>
      </c>
      <c r="C8978" t="s">
        <v>1139</v>
      </c>
      <c r="D8978" t="s">
        <v>1193</v>
      </c>
      <c r="E8978" t="s">
        <v>1194</v>
      </c>
      <c r="G8978" t="s">
        <v>19</v>
      </c>
      <c r="H8978" t="s">
        <v>72</v>
      </c>
      <c r="I8978" t="s">
        <v>21</v>
      </c>
      <c r="J8978" t="s">
        <v>73</v>
      </c>
      <c r="K8978">
        <v>161</v>
      </c>
      <c r="L8978">
        <v>16.600000000000001</v>
      </c>
      <c r="M8978" t="s">
        <v>180</v>
      </c>
      <c r="N8978">
        <v>26.5</v>
      </c>
      <c r="P8978" cm="1">
        <f t="array" ref="P8978">IF(Q8978&gt;0,INDEX(Q8978:Q21112,MATCH(TRUE,INDEX(Q8978:Q21112="",,),0)-1),"")</f>
        <v>4</v>
      </c>
      <c r="Q8978">
        <f t="shared" si="200"/>
        <v>3</v>
      </c>
      <c r="R8978">
        <f>IF(P8978="","",0)</f>
        <v>0</v>
      </c>
    </row>
    <row r="8979" spans="1:18" x14ac:dyDescent="0.3">
      <c r="A8979" t="s">
        <v>1138</v>
      </c>
      <c r="B8979" s="1">
        <v>38664</v>
      </c>
      <c r="C8979" t="s">
        <v>1139</v>
      </c>
      <c r="D8979" t="s">
        <v>1193</v>
      </c>
      <c r="E8979" t="s">
        <v>1194</v>
      </c>
      <c r="G8979" s="6" t="s">
        <v>88</v>
      </c>
      <c r="H8979" t="s">
        <v>96</v>
      </c>
      <c r="I8979" t="s">
        <v>45</v>
      </c>
      <c r="J8979" t="s">
        <v>93</v>
      </c>
      <c r="K8979">
        <v>5.5</v>
      </c>
      <c r="L8979">
        <v>114</v>
      </c>
      <c r="M8979" t="s">
        <v>180</v>
      </c>
      <c r="N8979">
        <v>114</v>
      </c>
      <c r="P8979" cm="1">
        <f t="array" ref="P8979">IF(Q8979&gt;0,INDEX(Q8979:Q21113,MATCH(TRUE,INDEX(Q8979:Q21113="",,),0)-1),"")</f>
        <v>4</v>
      </c>
      <c r="Q8979">
        <f t="shared" si="200"/>
        <v>3</v>
      </c>
      <c r="R8979">
        <f>IF(P8979="","",0)</f>
        <v>0</v>
      </c>
    </row>
    <row r="8980" spans="1:18" x14ac:dyDescent="0.3">
      <c r="A8980" t="s">
        <v>1138</v>
      </c>
      <c r="B8980" s="1">
        <v>38664</v>
      </c>
      <c r="C8980" t="s">
        <v>1139</v>
      </c>
      <c r="D8980" t="s">
        <v>1193</v>
      </c>
      <c r="E8980" t="s">
        <v>1194</v>
      </c>
      <c r="G8980" s="6" t="s">
        <v>88</v>
      </c>
      <c r="H8980" t="s">
        <v>72</v>
      </c>
      <c r="I8980" t="s">
        <v>45</v>
      </c>
      <c r="J8980" t="s">
        <v>93</v>
      </c>
      <c r="K8980">
        <v>3.7</v>
      </c>
      <c r="L8980">
        <v>90</v>
      </c>
      <c r="M8980" t="s">
        <v>180</v>
      </c>
      <c r="N8980">
        <v>90</v>
      </c>
      <c r="P8980" cm="1">
        <f t="array" ref="P8980">IF(Q8980&gt;0,INDEX(Q8980:Q21114,MATCH(TRUE,INDEX(Q8980:Q21114="",,),0)-1),"")</f>
        <v>4</v>
      </c>
      <c r="Q8980">
        <f t="shared" si="200"/>
        <v>3</v>
      </c>
      <c r="R8980">
        <f>IF(P8980="","",0)</f>
        <v>0</v>
      </c>
    </row>
    <row r="8981" spans="1:18" x14ac:dyDescent="0.3">
      <c r="A8981" t="s">
        <v>1138</v>
      </c>
      <c r="B8981" s="1">
        <v>38664</v>
      </c>
      <c r="C8981" t="s">
        <v>1139</v>
      </c>
      <c r="D8981" t="s">
        <v>1193</v>
      </c>
      <c r="E8981" t="s">
        <v>1194</v>
      </c>
      <c r="G8981" s="6" t="s">
        <v>88</v>
      </c>
      <c r="H8981" t="s">
        <v>96</v>
      </c>
      <c r="I8981" t="s">
        <v>21</v>
      </c>
      <c r="J8981" t="s">
        <v>73</v>
      </c>
      <c r="K8981">
        <v>117</v>
      </c>
      <c r="L8981">
        <v>16.850000000000001</v>
      </c>
      <c r="M8981" t="s">
        <v>180</v>
      </c>
      <c r="N8981">
        <v>16.850000000000001</v>
      </c>
      <c r="P8981" cm="1">
        <f t="array" ref="P8981">IF(Q8981&gt;0,INDEX(Q8981:Q21115,MATCH(TRUE,INDEX(Q8981:Q21115="",,),0)-1),"")</f>
        <v>4</v>
      </c>
      <c r="Q8981">
        <f t="shared" si="200"/>
        <v>3</v>
      </c>
      <c r="R8981">
        <f>IF(P8981="","",0)</f>
        <v>0</v>
      </c>
    </row>
    <row r="8982" spans="1:18" x14ac:dyDescent="0.3">
      <c r="A8982" t="s">
        <v>1138</v>
      </c>
      <c r="B8982" s="1">
        <v>38664</v>
      </c>
      <c r="C8982" t="s">
        <v>1139</v>
      </c>
      <c r="D8982" t="s">
        <v>1193</v>
      </c>
      <c r="E8982" t="s">
        <v>1194</v>
      </c>
      <c r="G8982" t="s">
        <v>19</v>
      </c>
      <c r="H8982" t="s">
        <v>41</v>
      </c>
      <c r="I8982" t="s">
        <v>45</v>
      </c>
      <c r="J8982" t="s">
        <v>93</v>
      </c>
      <c r="K8982">
        <v>37.1</v>
      </c>
      <c r="L8982">
        <v>232</v>
      </c>
      <c r="M8982" t="s">
        <v>1143</v>
      </c>
      <c r="N8982">
        <v>243</v>
      </c>
      <c r="P8982" cm="1">
        <f t="array" ref="P8982">IF(Q8982&gt;0,INDEX(Q8982:Q21116,MATCH(TRUE,INDEX(Q8982:Q21116="",,),0)-1),"")</f>
        <v>4</v>
      </c>
      <c r="Q8982">
        <f t="shared" si="200"/>
        <v>4</v>
      </c>
      <c r="R8982">
        <f>IF(P8982="","",0)</f>
        <v>0</v>
      </c>
    </row>
    <row r="8983" spans="1:18" x14ac:dyDescent="0.3">
      <c r="A8983" t="s">
        <v>1138</v>
      </c>
      <c r="B8983" s="1">
        <v>38664</v>
      </c>
      <c r="C8983" t="s">
        <v>1139</v>
      </c>
      <c r="D8983" t="s">
        <v>1193</v>
      </c>
      <c r="E8983" t="s">
        <v>1194</v>
      </c>
      <c r="G8983" t="s">
        <v>19</v>
      </c>
      <c r="H8983" t="s">
        <v>41</v>
      </c>
      <c r="I8983" t="s">
        <v>21</v>
      </c>
      <c r="J8983" t="s">
        <v>73</v>
      </c>
      <c r="K8983">
        <v>52</v>
      </c>
      <c r="L8983">
        <v>55.85</v>
      </c>
      <c r="M8983" t="s">
        <v>1143</v>
      </c>
      <c r="N8983">
        <v>59.3</v>
      </c>
      <c r="P8983" cm="1">
        <f t="array" ref="P8983">IF(Q8983&gt;0,INDEX(Q8983:Q21117,MATCH(TRUE,INDEX(Q8983:Q21117="",,),0)-1),"")</f>
        <v>4</v>
      </c>
      <c r="Q8983">
        <f t="shared" si="200"/>
        <v>4</v>
      </c>
      <c r="R8983">
        <f>IF(P8983="","",0)</f>
        <v>0</v>
      </c>
    </row>
    <row r="8984" spans="1:18" x14ac:dyDescent="0.3">
      <c r="A8984" t="s">
        <v>1138</v>
      </c>
      <c r="B8984" s="1">
        <v>38664</v>
      </c>
      <c r="C8984" t="s">
        <v>1139</v>
      </c>
      <c r="D8984" t="s">
        <v>1193</v>
      </c>
      <c r="E8984" t="s">
        <v>1194</v>
      </c>
      <c r="G8984" t="s">
        <v>19</v>
      </c>
      <c r="H8984" t="s">
        <v>87</v>
      </c>
      <c r="I8984" t="s">
        <v>21</v>
      </c>
      <c r="J8984" t="s">
        <v>73</v>
      </c>
      <c r="K8984">
        <v>358</v>
      </c>
      <c r="L8984">
        <v>18.95</v>
      </c>
      <c r="M8984" t="s">
        <v>1143</v>
      </c>
      <c r="N8984">
        <v>24.3</v>
      </c>
      <c r="P8984" cm="1">
        <f t="array" ref="P8984">IF(Q8984&gt;0,INDEX(Q8984:Q21118,MATCH(TRUE,INDEX(Q8984:Q21118="",,),0)-1),"")</f>
        <v>4</v>
      </c>
      <c r="Q8984">
        <f t="shared" si="200"/>
        <v>4</v>
      </c>
      <c r="R8984">
        <f>IF(P8984="","",0)</f>
        <v>0</v>
      </c>
    </row>
    <row r="8985" spans="1:18" x14ac:dyDescent="0.3">
      <c r="A8985" t="s">
        <v>1138</v>
      </c>
      <c r="B8985" s="1">
        <v>38664</v>
      </c>
      <c r="C8985" t="s">
        <v>1139</v>
      </c>
      <c r="D8985" t="s">
        <v>1193</v>
      </c>
      <c r="E8985" t="s">
        <v>1194</v>
      </c>
      <c r="G8985" t="s">
        <v>19</v>
      </c>
      <c r="H8985" t="s">
        <v>101</v>
      </c>
      <c r="I8985" t="s">
        <v>21</v>
      </c>
      <c r="J8985" t="s">
        <v>73</v>
      </c>
      <c r="K8985">
        <v>244</v>
      </c>
      <c r="L8985">
        <v>22.8</v>
      </c>
      <c r="M8985" t="s">
        <v>1143</v>
      </c>
      <c r="N8985">
        <v>26</v>
      </c>
      <c r="P8985" cm="1">
        <f t="array" ref="P8985">IF(Q8985&gt;0,INDEX(Q8985:Q21119,MATCH(TRUE,INDEX(Q8985:Q21119="",,),0)-1),"")</f>
        <v>4</v>
      </c>
      <c r="Q8985">
        <f t="shared" si="200"/>
        <v>4</v>
      </c>
      <c r="R8985">
        <f>IF(P8985="","",0)</f>
        <v>0</v>
      </c>
    </row>
    <row r="8986" spans="1:18" x14ac:dyDescent="0.3">
      <c r="A8986" t="s">
        <v>1138</v>
      </c>
      <c r="B8986" s="1">
        <v>38664</v>
      </c>
      <c r="C8986" t="s">
        <v>1139</v>
      </c>
      <c r="D8986" t="s">
        <v>1193</v>
      </c>
      <c r="E8986" t="s">
        <v>1194</v>
      </c>
      <c r="G8986" t="s">
        <v>19</v>
      </c>
      <c r="H8986" t="s">
        <v>72</v>
      </c>
      <c r="I8986" t="s">
        <v>21</v>
      </c>
      <c r="J8986" t="s">
        <v>73</v>
      </c>
      <c r="K8986">
        <v>161</v>
      </c>
      <c r="L8986">
        <v>16.600000000000001</v>
      </c>
      <c r="M8986" t="s">
        <v>1143</v>
      </c>
      <c r="N8986">
        <v>19</v>
      </c>
      <c r="P8986" cm="1">
        <f t="array" ref="P8986">IF(Q8986&gt;0,INDEX(Q8986:Q21120,MATCH(TRUE,INDEX(Q8986:Q21120="",,),0)-1),"")</f>
        <v>4</v>
      </c>
      <c r="Q8986">
        <f t="shared" si="200"/>
        <v>4</v>
      </c>
      <c r="R8986">
        <f>IF(P8986="","",0)</f>
        <v>0</v>
      </c>
    </row>
    <row r="8987" spans="1:18" x14ac:dyDescent="0.3">
      <c r="A8987" t="s">
        <v>1138</v>
      </c>
      <c r="B8987" s="1">
        <v>38664</v>
      </c>
      <c r="C8987" t="s">
        <v>1139</v>
      </c>
      <c r="D8987" t="s">
        <v>1193</v>
      </c>
      <c r="E8987" t="s">
        <v>1194</v>
      </c>
      <c r="G8987" s="6" t="s">
        <v>88</v>
      </c>
      <c r="H8987" t="s">
        <v>96</v>
      </c>
      <c r="I8987" t="s">
        <v>45</v>
      </c>
      <c r="J8987" t="s">
        <v>93</v>
      </c>
      <c r="K8987">
        <v>5.5</v>
      </c>
      <c r="L8987">
        <v>114</v>
      </c>
      <c r="M8987" t="s">
        <v>1143</v>
      </c>
      <c r="N8987">
        <v>114</v>
      </c>
      <c r="P8987" cm="1">
        <f t="array" ref="P8987">IF(Q8987&gt;0,INDEX(Q8987:Q21121,MATCH(TRUE,INDEX(Q8987:Q21121="",,),0)-1),"")</f>
        <v>4</v>
      </c>
      <c r="Q8987">
        <f t="shared" si="200"/>
        <v>4</v>
      </c>
      <c r="R8987">
        <f>IF(P8987="","",0)</f>
        <v>0</v>
      </c>
    </row>
    <row r="8988" spans="1:18" x14ac:dyDescent="0.3">
      <c r="A8988" t="s">
        <v>1138</v>
      </c>
      <c r="B8988" s="1">
        <v>38664</v>
      </c>
      <c r="C8988" t="s">
        <v>1139</v>
      </c>
      <c r="D8988" t="s">
        <v>1193</v>
      </c>
      <c r="E8988" t="s">
        <v>1194</v>
      </c>
      <c r="G8988" s="6" t="s">
        <v>88</v>
      </c>
      <c r="H8988" t="s">
        <v>72</v>
      </c>
      <c r="I8988" t="s">
        <v>45</v>
      </c>
      <c r="J8988" t="s">
        <v>93</v>
      </c>
      <c r="K8988">
        <v>3.7</v>
      </c>
      <c r="L8988">
        <v>90</v>
      </c>
      <c r="M8988" t="s">
        <v>1143</v>
      </c>
      <c r="N8988">
        <v>90</v>
      </c>
      <c r="P8988" cm="1">
        <f t="array" ref="P8988">IF(Q8988&gt;0,INDEX(Q8988:Q21122,MATCH(TRUE,INDEX(Q8988:Q21122="",,),0)-1),"")</f>
        <v>4</v>
      </c>
      <c r="Q8988">
        <f t="shared" si="200"/>
        <v>4</v>
      </c>
      <c r="R8988">
        <f>IF(P8988="","",0)</f>
        <v>0</v>
      </c>
    </row>
    <row r="8989" spans="1:18" x14ac:dyDescent="0.3">
      <c r="A8989" t="s">
        <v>1138</v>
      </c>
      <c r="B8989" s="1">
        <v>38664</v>
      </c>
      <c r="C8989" t="s">
        <v>1139</v>
      </c>
      <c r="D8989" t="s">
        <v>1193</v>
      </c>
      <c r="E8989" t="s">
        <v>1194</v>
      </c>
      <c r="G8989" s="6" t="s">
        <v>88</v>
      </c>
      <c r="H8989" t="s">
        <v>96</v>
      </c>
      <c r="I8989" t="s">
        <v>21</v>
      </c>
      <c r="J8989" t="s">
        <v>73</v>
      </c>
      <c r="K8989">
        <v>117</v>
      </c>
      <c r="L8989">
        <v>16.850000000000001</v>
      </c>
      <c r="M8989" t="s">
        <v>1143</v>
      </c>
      <c r="N8989">
        <v>16.850000000000001</v>
      </c>
      <c r="P8989" cm="1">
        <f t="array" ref="P8989">IF(Q8989&gt;0,INDEX(Q8989:Q21123,MATCH(TRUE,INDEX(Q8989:Q21123="",,),0)-1),"")</f>
        <v>4</v>
      </c>
      <c r="Q8989">
        <f t="shared" si="200"/>
        <v>4</v>
      </c>
      <c r="R8989">
        <f>IF(P8989="","",0)</f>
        <v>0</v>
      </c>
    </row>
    <row r="8990" spans="1:18" x14ac:dyDescent="0.3">
      <c r="P8990" t="str" cm="1">
        <f t="array" ref="P8990">IF(Q8990&gt;0,INDEX(Q8990:Q21124,MATCH(TRUE,INDEX(Q8990:Q21124="",,),0)-1),"")</f>
        <v/>
      </c>
      <c r="R8990" t="str">
        <f>IF(P8990="","",0)</f>
        <v/>
      </c>
    </row>
    <row r="8991" spans="1:18" x14ac:dyDescent="0.3">
      <c r="A8991" t="s">
        <v>1138</v>
      </c>
      <c r="B8991" s="1">
        <v>38664</v>
      </c>
      <c r="C8991" t="s">
        <v>1139</v>
      </c>
      <c r="D8991" t="s">
        <v>1195</v>
      </c>
      <c r="E8991" t="s">
        <v>1196</v>
      </c>
      <c r="G8991" t="s">
        <v>19</v>
      </c>
      <c r="H8991" t="s">
        <v>41</v>
      </c>
      <c r="I8991" t="s">
        <v>45</v>
      </c>
      <c r="J8991" t="s">
        <v>93</v>
      </c>
      <c r="K8991">
        <v>31.6</v>
      </c>
      <c r="L8991">
        <v>217</v>
      </c>
      <c r="M8991" t="s">
        <v>1142</v>
      </c>
      <c r="N8991">
        <v>240</v>
      </c>
      <c r="O8991" t="s">
        <v>24</v>
      </c>
      <c r="P8991" cm="1">
        <f t="array" ref="P8991">IF(Q8991&gt;0,INDEX(Q8991:Q21125,MATCH(TRUE,INDEX(Q8991:Q21125="",,),0)-1),"")</f>
        <v>3</v>
      </c>
      <c r="Q8991">
        <f>INT((ROW()-8991)/9)+1</f>
        <v>1</v>
      </c>
      <c r="R8991">
        <f>IF(P8991="","",0)</f>
        <v>0</v>
      </c>
    </row>
    <row r="8992" spans="1:18" x14ac:dyDescent="0.3">
      <c r="A8992" t="s">
        <v>1138</v>
      </c>
      <c r="B8992" s="1">
        <v>38664</v>
      </c>
      <c r="C8992" t="s">
        <v>1139</v>
      </c>
      <c r="D8992" t="s">
        <v>1195</v>
      </c>
      <c r="E8992" t="s">
        <v>1196</v>
      </c>
      <c r="G8992" t="s">
        <v>19</v>
      </c>
      <c r="H8992" t="s">
        <v>41</v>
      </c>
      <c r="I8992" t="s">
        <v>21</v>
      </c>
      <c r="J8992" t="s">
        <v>73</v>
      </c>
      <c r="K8992">
        <v>72</v>
      </c>
      <c r="L8992">
        <v>54.5</v>
      </c>
      <c r="M8992" t="s">
        <v>1142</v>
      </c>
      <c r="N8992">
        <v>54.5</v>
      </c>
      <c r="O8992" t="s">
        <v>24</v>
      </c>
      <c r="P8992" cm="1">
        <f t="array" ref="P8992">IF(Q8992&gt;0,INDEX(Q8992:Q21126,MATCH(TRUE,INDEX(Q8992:Q21126="",,),0)-1),"")</f>
        <v>3</v>
      </c>
      <c r="Q8992">
        <f t="shared" ref="Q8992:Q9017" si="201">INT((ROW()-8991)/9)+1</f>
        <v>1</v>
      </c>
      <c r="R8992">
        <f>IF(P8992="","",0)</f>
        <v>0</v>
      </c>
    </row>
    <row r="8993" spans="1:18" x14ac:dyDescent="0.3">
      <c r="A8993" t="s">
        <v>1138</v>
      </c>
      <c r="B8993" s="1">
        <v>38664</v>
      </c>
      <c r="C8993" t="s">
        <v>1139</v>
      </c>
      <c r="D8993" t="s">
        <v>1195</v>
      </c>
      <c r="E8993" t="s">
        <v>1196</v>
      </c>
      <c r="G8993" t="s">
        <v>19</v>
      </c>
      <c r="H8993" t="s">
        <v>87</v>
      </c>
      <c r="I8993" t="s">
        <v>21</v>
      </c>
      <c r="J8993" t="s">
        <v>73</v>
      </c>
      <c r="K8993">
        <v>257</v>
      </c>
      <c r="L8993">
        <v>18.5</v>
      </c>
      <c r="M8993" t="s">
        <v>1142</v>
      </c>
      <c r="N8993">
        <v>31.2</v>
      </c>
      <c r="O8993" t="s">
        <v>24</v>
      </c>
      <c r="P8993" cm="1">
        <f t="array" ref="P8993">IF(Q8993&gt;0,INDEX(Q8993:Q21127,MATCH(TRUE,INDEX(Q8993:Q21127="",,),0)-1),"")</f>
        <v>3</v>
      </c>
      <c r="Q8993">
        <f t="shared" si="201"/>
        <v>1</v>
      </c>
      <c r="R8993">
        <f>IF(P8993="","",0)</f>
        <v>0</v>
      </c>
    </row>
    <row r="8994" spans="1:18" x14ac:dyDescent="0.3">
      <c r="A8994" t="s">
        <v>1138</v>
      </c>
      <c r="B8994" s="1">
        <v>38664</v>
      </c>
      <c r="C8994" t="s">
        <v>1139</v>
      </c>
      <c r="D8994" t="s">
        <v>1195</v>
      </c>
      <c r="E8994" t="s">
        <v>1196</v>
      </c>
      <c r="G8994" t="s">
        <v>19</v>
      </c>
      <c r="H8994" t="s">
        <v>101</v>
      </c>
      <c r="I8994" t="s">
        <v>21</v>
      </c>
      <c r="J8994" t="s">
        <v>73</v>
      </c>
      <c r="K8994">
        <v>377</v>
      </c>
      <c r="L8994">
        <v>21.6</v>
      </c>
      <c r="M8994" t="s">
        <v>1142</v>
      </c>
      <c r="N8994">
        <v>28</v>
      </c>
      <c r="O8994" t="s">
        <v>24</v>
      </c>
      <c r="P8994" cm="1">
        <f t="array" ref="P8994">IF(Q8994&gt;0,INDEX(Q8994:Q21128,MATCH(TRUE,INDEX(Q8994:Q21128="",,),0)-1),"")</f>
        <v>3</v>
      </c>
      <c r="Q8994">
        <f t="shared" si="201"/>
        <v>1</v>
      </c>
      <c r="R8994">
        <f>IF(P8994="","",0)</f>
        <v>0</v>
      </c>
    </row>
    <row r="8995" spans="1:18" x14ac:dyDescent="0.3">
      <c r="A8995" t="s">
        <v>1138</v>
      </c>
      <c r="B8995" s="1">
        <v>38664</v>
      </c>
      <c r="C8995" t="s">
        <v>1139</v>
      </c>
      <c r="D8995" t="s">
        <v>1195</v>
      </c>
      <c r="E8995" t="s">
        <v>1196</v>
      </c>
      <c r="G8995" s="6" t="s">
        <v>88</v>
      </c>
      <c r="H8995" t="s">
        <v>85</v>
      </c>
      <c r="I8995" t="s">
        <v>45</v>
      </c>
      <c r="J8995" t="s">
        <v>93</v>
      </c>
      <c r="K8995">
        <v>3.5</v>
      </c>
      <c r="L8995">
        <v>142</v>
      </c>
      <c r="M8995" t="s">
        <v>1142</v>
      </c>
      <c r="N8995">
        <v>142</v>
      </c>
      <c r="O8995" t="s">
        <v>24</v>
      </c>
      <c r="P8995" cm="1">
        <f t="array" ref="P8995">IF(Q8995&gt;0,INDEX(Q8995:Q21129,MATCH(TRUE,INDEX(Q8995:Q21129="",,),0)-1),"")</f>
        <v>3</v>
      </c>
      <c r="Q8995">
        <f t="shared" si="201"/>
        <v>1</v>
      </c>
      <c r="R8995">
        <f>IF(P8995="","",0)</f>
        <v>0</v>
      </c>
    </row>
    <row r="8996" spans="1:18" x14ac:dyDescent="0.3">
      <c r="A8996" t="s">
        <v>1138</v>
      </c>
      <c r="B8996" s="1">
        <v>38664</v>
      </c>
      <c r="C8996" t="s">
        <v>1139</v>
      </c>
      <c r="D8996" t="s">
        <v>1195</v>
      </c>
      <c r="E8996" t="s">
        <v>1196</v>
      </c>
      <c r="G8996" s="6" t="s">
        <v>88</v>
      </c>
      <c r="H8996" t="s">
        <v>96</v>
      </c>
      <c r="I8996" t="s">
        <v>45</v>
      </c>
      <c r="J8996" t="s">
        <v>93</v>
      </c>
      <c r="K8996">
        <v>4.2</v>
      </c>
      <c r="L8996">
        <v>107</v>
      </c>
      <c r="M8996" t="s">
        <v>1142</v>
      </c>
      <c r="N8996">
        <v>107</v>
      </c>
      <c r="O8996" t="s">
        <v>24</v>
      </c>
      <c r="P8996" cm="1">
        <f t="array" ref="P8996">IF(Q8996&gt;0,INDEX(Q8996:Q21130,MATCH(TRUE,INDEX(Q8996:Q21130="",,),0)-1),"")</f>
        <v>3</v>
      </c>
      <c r="Q8996">
        <f t="shared" si="201"/>
        <v>1</v>
      </c>
      <c r="R8996">
        <f>IF(P8996="","",0)</f>
        <v>0</v>
      </c>
    </row>
    <row r="8997" spans="1:18" x14ac:dyDescent="0.3">
      <c r="A8997" t="s">
        <v>1138</v>
      </c>
      <c r="B8997" s="1">
        <v>38664</v>
      </c>
      <c r="C8997" t="s">
        <v>1139</v>
      </c>
      <c r="D8997" t="s">
        <v>1195</v>
      </c>
      <c r="E8997" t="s">
        <v>1196</v>
      </c>
      <c r="G8997" s="6" t="s">
        <v>88</v>
      </c>
      <c r="H8997" t="s">
        <v>96</v>
      </c>
      <c r="I8997" t="s">
        <v>21</v>
      </c>
      <c r="J8997" t="s">
        <v>73</v>
      </c>
      <c r="K8997">
        <v>166</v>
      </c>
      <c r="L8997">
        <v>15.8</v>
      </c>
      <c r="M8997" t="s">
        <v>1142</v>
      </c>
      <c r="N8997">
        <v>15.8</v>
      </c>
      <c r="O8997" t="s">
        <v>24</v>
      </c>
      <c r="P8997" cm="1">
        <f t="array" ref="P8997">IF(Q8997&gt;0,INDEX(Q8997:Q21131,MATCH(TRUE,INDEX(Q8997:Q21131="",,),0)-1),"")</f>
        <v>3</v>
      </c>
      <c r="Q8997">
        <f t="shared" si="201"/>
        <v>1</v>
      </c>
      <c r="R8997">
        <f>IF(P8997="","",0)</f>
        <v>0</v>
      </c>
    </row>
    <row r="8998" spans="1:18" x14ac:dyDescent="0.3">
      <c r="A8998" t="s">
        <v>1138</v>
      </c>
      <c r="B8998" s="1">
        <v>38664</v>
      </c>
      <c r="C8998" t="s">
        <v>1139</v>
      </c>
      <c r="D8998" t="s">
        <v>1195</v>
      </c>
      <c r="E8998" t="s">
        <v>1196</v>
      </c>
      <c r="G8998" s="6" t="s">
        <v>88</v>
      </c>
      <c r="H8998" t="s">
        <v>95</v>
      </c>
      <c r="I8998" t="s">
        <v>21</v>
      </c>
      <c r="J8998" t="s">
        <v>73</v>
      </c>
      <c r="K8998">
        <v>44</v>
      </c>
      <c r="L8998">
        <v>43.2</v>
      </c>
      <c r="M8998" t="s">
        <v>1142</v>
      </c>
      <c r="N8998">
        <v>43.2</v>
      </c>
      <c r="O8998" t="s">
        <v>24</v>
      </c>
      <c r="P8998" cm="1">
        <f t="array" ref="P8998">IF(Q8998&gt;0,INDEX(Q8998:Q21132,MATCH(TRUE,INDEX(Q8998:Q21132="",,),0)-1),"")</f>
        <v>3</v>
      </c>
      <c r="Q8998">
        <f t="shared" si="201"/>
        <v>1</v>
      </c>
      <c r="R8998">
        <f>IF(P8998="","",0)</f>
        <v>0</v>
      </c>
    </row>
    <row r="8999" spans="1:18" x14ac:dyDescent="0.3">
      <c r="A8999" t="s">
        <v>1138</v>
      </c>
      <c r="B8999" s="1">
        <v>38664</v>
      </c>
      <c r="C8999" t="s">
        <v>1139</v>
      </c>
      <c r="D8999" t="s">
        <v>1195</v>
      </c>
      <c r="E8999" t="s">
        <v>1196</v>
      </c>
      <c r="G8999" s="6" t="s">
        <v>88</v>
      </c>
      <c r="H8999" t="s">
        <v>72</v>
      </c>
      <c r="I8999" t="s">
        <v>21</v>
      </c>
      <c r="J8999" t="s">
        <v>73</v>
      </c>
      <c r="K8999">
        <v>114</v>
      </c>
      <c r="L8999">
        <v>15.8</v>
      </c>
      <c r="M8999" t="s">
        <v>1142</v>
      </c>
      <c r="N8999">
        <v>15.8</v>
      </c>
      <c r="O8999" t="s">
        <v>24</v>
      </c>
      <c r="P8999" cm="1">
        <f t="array" ref="P8999">IF(Q8999&gt;0,INDEX(Q8999:Q21133,MATCH(TRUE,INDEX(Q8999:Q21133="",,),0)-1),"")</f>
        <v>3</v>
      </c>
      <c r="Q8999">
        <f t="shared" si="201"/>
        <v>1</v>
      </c>
      <c r="R8999">
        <f>IF(P8999="","",0)</f>
        <v>0</v>
      </c>
    </row>
    <row r="9000" spans="1:18" x14ac:dyDescent="0.3">
      <c r="A9000" t="s">
        <v>1138</v>
      </c>
      <c r="B9000" s="1">
        <v>38664</v>
      </c>
      <c r="C9000" t="s">
        <v>1139</v>
      </c>
      <c r="D9000" t="s">
        <v>1195</v>
      </c>
      <c r="E9000" t="s">
        <v>1196</v>
      </c>
      <c r="G9000" t="s">
        <v>19</v>
      </c>
      <c r="H9000" t="s">
        <v>41</v>
      </c>
      <c r="I9000" t="s">
        <v>45</v>
      </c>
      <c r="J9000" t="s">
        <v>93</v>
      </c>
      <c r="K9000">
        <v>31.6</v>
      </c>
      <c r="L9000">
        <v>217</v>
      </c>
      <c r="M9000" t="s">
        <v>180</v>
      </c>
      <c r="N9000">
        <v>217</v>
      </c>
      <c r="P9000" cm="1">
        <f t="array" ref="P9000">IF(Q9000&gt;0,INDEX(Q9000:Q21134,MATCH(TRUE,INDEX(Q9000:Q21134="",,),0)-1),"")</f>
        <v>3</v>
      </c>
      <c r="Q9000">
        <f t="shared" si="201"/>
        <v>2</v>
      </c>
      <c r="R9000">
        <f>IF(P9000="","",0)</f>
        <v>0</v>
      </c>
    </row>
    <row r="9001" spans="1:18" x14ac:dyDescent="0.3">
      <c r="A9001" t="s">
        <v>1138</v>
      </c>
      <c r="B9001" s="1">
        <v>38664</v>
      </c>
      <c r="C9001" t="s">
        <v>1139</v>
      </c>
      <c r="D9001" t="s">
        <v>1195</v>
      </c>
      <c r="E9001" t="s">
        <v>1196</v>
      </c>
      <c r="G9001" t="s">
        <v>19</v>
      </c>
      <c r="H9001" t="s">
        <v>41</v>
      </c>
      <c r="I9001" t="s">
        <v>21</v>
      </c>
      <c r="J9001" t="s">
        <v>73</v>
      </c>
      <c r="K9001">
        <v>72</v>
      </c>
      <c r="L9001">
        <v>54.5</v>
      </c>
      <c r="M9001" t="s">
        <v>180</v>
      </c>
      <c r="N9001">
        <v>59.5</v>
      </c>
      <c r="P9001" cm="1">
        <f t="array" ref="P9001">IF(Q9001&gt;0,INDEX(Q9001:Q21135,MATCH(TRUE,INDEX(Q9001:Q21135="",,),0)-1),"")</f>
        <v>3</v>
      </c>
      <c r="Q9001">
        <f t="shared" si="201"/>
        <v>2</v>
      </c>
      <c r="R9001">
        <f>IF(P9001="","",0)</f>
        <v>0</v>
      </c>
    </row>
    <row r="9002" spans="1:18" x14ac:dyDescent="0.3">
      <c r="A9002" t="s">
        <v>1138</v>
      </c>
      <c r="B9002" s="1">
        <v>38664</v>
      </c>
      <c r="C9002" t="s">
        <v>1139</v>
      </c>
      <c r="D9002" t="s">
        <v>1195</v>
      </c>
      <c r="E9002" t="s">
        <v>1196</v>
      </c>
      <c r="G9002" t="s">
        <v>19</v>
      </c>
      <c r="H9002" t="s">
        <v>87</v>
      </c>
      <c r="I9002" t="s">
        <v>21</v>
      </c>
      <c r="J9002" t="s">
        <v>73</v>
      </c>
      <c r="K9002">
        <v>257</v>
      </c>
      <c r="L9002">
        <v>18.5</v>
      </c>
      <c r="M9002" t="s">
        <v>180</v>
      </c>
      <c r="N9002">
        <v>25</v>
      </c>
      <c r="P9002" cm="1">
        <f t="array" ref="P9002">IF(Q9002&gt;0,INDEX(Q9002:Q21136,MATCH(TRUE,INDEX(Q9002:Q21136="",,),0)-1),"")</f>
        <v>3</v>
      </c>
      <c r="Q9002">
        <f t="shared" si="201"/>
        <v>2</v>
      </c>
      <c r="R9002">
        <f>IF(P9002="","",0)</f>
        <v>0</v>
      </c>
    </row>
    <row r="9003" spans="1:18" x14ac:dyDescent="0.3">
      <c r="A9003" t="s">
        <v>1138</v>
      </c>
      <c r="B9003" s="1">
        <v>38664</v>
      </c>
      <c r="C9003" t="s">
        <v>1139</v>
      </c>
      <c r="D9003" t="s">
        <v>1195</v>
      </c>
      <c r="E9003" t="s">
        <v>1196</v>
      </c>
      <c r="G9003" t="s">
        <v>19</v>
      </c>
      <c r="H9003" t="s">
        <v>101</v>
      </c>
      <c r="I9003" t="s">
        <v>21</v>
      </c>
      <c r="J9003" t="s">
        <v>73</v>
      </c>
      <c r="K9003">
        <v>377</v>
      </c>
      <c r="L9003">
        <v>21.6</v>
      </c>
      <c r="M9003" t="s">
        <v>180</v>
      </c>
      <c r="N9003">
        <v>25.5</v>
      </c>
      <c r="P9003" cm="1">
        <f t="array" ref="P9003">IF(Q9003&gt;0,INDEX(Q9003:Q21137,MATCH(TRUE,INDEX(Q9003:Q21137="",,),0)-1),"")</f>
        <v>3</v>
      </c>
      <c r="Q9003">
        <f t="shared" si="201"/>
        <v>2</v>
      </c>
      <c r="R9003">
        <f>IF(P9003="","",0)</f>
        <v>0</v>
      </c>
    </row>
    <row r="9004" spans="1:18" x14ac:dyDescent="0.3">
      <c r="A9004" t="s">
        <v>1138</v>
      </c>
      <c r="B9004" s="1">
        <v>38664</v>
      </c>
      <c r="C9004" t="s">
        <v>1139</v>
      </c>
      <c r="D9004" t="s">
        <v>1195</v>
      </c>
      <c r="E9004" t="s">
        <v>1196</v>
      </c>
      <c r="G9004" s="6" t="s">
        <v>88</v>
      </c>
      <c r="H9004" t="s">
        <v>85</v>
      </c>
      <c r="I9004" t="s">
        <v>45</v>
      </c>
      <c r="J9004" t="s">
        <v>93</v>
      </c>
      <c r="K9004">
        <v>3.5</v>
      </c>
      <c r="L9004">
        <v>142</v>
      </c>
      <c r="M9004" t="s">
        <v>180</v>
      </c>
      <c r="N9004">
        <v>142</v>
      </c>
      <c r="P9004" cm="1">
        <f t="array" ref="P9004">IF(Q9004&gt;0,INDEX(Q9004:Q21138,MATCH(TRUE,INDEX(Q9004:Q21138="",,),0)-1),"")</f>
        <v>3</v>
      </c>
      <c r="Q9004">
        <f t="shared" si="201"/>
        <v>2</v>
      </c>
      <c r="R9004">
        <f>IF(P9004="","",0)</f>
        <v>0</v>
      </c>
    </row>
    <row r="9005" spans="1:18" x14ac:dyDescent="0.3">
      <c r="A9005" t="s">
        <v>1138</v>
      </c>
      <c r="B9005" s="1">
        <v>38664</v>
      </c>
      <c r="C9005" t="s">
        <v>1139</v>
      </c>
      <c r="D9005" t="s">
        <v>1195</v>
      </c>
      <c r="E9005" t="s">
        <v>1196</v>
      </c>
      <c r="G9005" s="6" t="s">
        <v>88</v>
      </c>
      <c r="H9005" t="s">
        <v>96</v>
      </c>
      <c r="I9005" t="s">
        <v>45</v>
      </c>
      <c r="J9005" t="s">
        <v>93</v>
      </c>
      <c r="K9005">
        <v>4.2</v>
      </c>
      <c r="L9005">
        <v>107</v>
      </c>
      <c r="M9005" t="s">
        <v>180</v>
      </c>
      <c r="N9005">
        <v>107</v>
      </c>
      <c r="P9005" cm="1">
        <f t="array" ref="P9005">IF(Q9005&gt;0,INDEX(Q9005:Q21139,MATCH(TRUE,INDEX(Q9005:Q21139="",,),0)-1),"")</f>
        <v>3</v>
      </c>
      <c r="Q9005">
        <f t="shared" si="201"/>
        <v>2</v>
      </c>
      <c r="R9005">
        <f>IF(P9005="","",0)</f>
        <v>0</v>
      </c>
    </row>
    <row r="9006" spans="1:18" x14ac:dyDescent="0.3">
      <c r="A9006" t="s">
        <v>1138</v>
      </c>
      <c r="B9006" s="1">
        <v>38664</v>
      </c>
      <c r="C9006" t="s">
        <v>1139</v>
      </c>
      <c r="D9006" t="s">
        <v>1195</v>
      </c>
      <c r="E9006" t="s">
        <v>1196</v>
      </c>
      <c r="G9006" s="6" t="s">
        <v>88</v>
      </c>
      <c r="H9006" t="s">
        <v>96</v>
      </c>
      <c r="I9006" t="s">
        <v>21</v>
      </c>
      <c r="J9006" t="s">
        <v>73</v>
      </c>
      <c r="K9006">
        <v>166</v>
      </c>
      <c r="L9006">
        <v>15.8</v>
      </c>
      <c r="M9006" t="s">
        <v>180</v>
      </c>
      <c r="N9006">
        <v>15.8</v>
      </c>
      <c r="P9006" cm="1">
        <f t="array" ref="P9006">IF(Q9006&gt;0,INDEX(Q9006:Q21140,MATCH(TRUE,INDEX(Q9006:Q21140="",,),0)-1),"")</f>
        <v>3</v>
      </c>
      <c r="Q9006">
        <f t="shared" si="201"/>
        <v>2</v>
      </c>
      <c r="R9006">
        <f>IF(P9006="","",0)</f>
        <v>0</v>
      </c>
    </row>
    <row r="9007" spans="1:18" x14ac:dyDescent="0.3">
      <c r="A9007" t="s">
        <v>1138</v>
      </c>
      <c r="B9007" s="1">
        <v>38664</v>
      </c>
      <c r="C9007" t="s">
        <v>1139</v>
      </c>
      <c r="D9007" t="s">
        <v>1195</v>
      </c>
      <c r="E9007" t="s">
        <v>1196</v>
      </c>
      <c r="G9007" s="6" t="s">
        <v>88</v>
      </c>
      <c r="H9007" t="s">
        <v>95</v>
      </c>
      <c r="I9007" t="s">
        <v>21</v>
      </c>
      <c r="J9007" t="s">
        <v>73</v>
      </c>
      <c r="K9007">
        <v>44</v>
      </c>
      <c r="L9007">
        <v>43.2</v>
      </c>
      <c r="M9007" t="s">
        <v>180</v>
      </c>
      <c r="N9007">
        <v>43.2</v>
      </c>
      <c r="P9007" cm="1">
        <f t="array" ref="P9007">IF(Q9007&gt;0,INDEX(Q9007:Q21141,MATCH(TRUE,INDEX(Q9007:Q21141="",,),0)-1),"")</f>
        <v>3</v>
      </c>
      <c r="Q9007">
        <f t="shared" si="201"/>
        <v>2</v>
      </c>
      <c r="R9007">
        <f>IF(P9007="","",0)</f>
        <v>0</v>
      </c>
    </row>
    <row r="9008" spans="1:18" x14ac:dyDescent="0.3">
      <c r="A9008" t="s">
        <v>1138</v>
      </c>
      <c r="B9008" s="1">
        <v>38664</v>
      </c>
      <c r="C9008" t="s">
        <v>1139</v>
      </c>
      <c r="D9008" t="s">
        <v>1195</v>
      </c>
      <c r="E9008" t="s">
        <v>1196</v>
      </c>
      <c r="G9008" s="6" t="s">
        <v>88</v>
      </c>
      <c r="H9008" t="s">
        <v>72</v>
      </c>
      <c r="I9008" t="s">
        <v>21</v>
      </c>
      <c r="J9008" t="s">
        <v>73</v>
      </c>
      <c r="K9008">
        <v>114</v>
      </c>
      <c r="L9008">
        <v>15.8</v>
      </c>
      <c r="M9008" t="s">
        <v>180</v>
      </c>
      <c r="N9008">
        <v>15.8</v>
      </c>
      <c r="P9008" cm="1">
        <f t="array" ref="P9008">IF(Q9008&gt;0,INDEX(Q9008:Q21142,MATCH(TRUE,INDEX(Q9008:Q21142="",,),0)-1),"")</f>
        <v>3</v>
      </c>
      <c r="Q9008">
        <f t="shared" si="201"/>
        <v>2</v>
      </c>
      <c r="R9008">
        <f>IF(P9008="","",0)</f>
        <v>0</v>
      </c>
    </row>
    <row r="9009" spans="1:18" x14ac:dyDescent="0.3">
      <c r="A9009" t="s">
        <v>1138</v>
      </c>
      <c r="B9009" s="1">
        <v>38664</v>
      </c>
      <c r="C9009" t="s">
        <v>1139</v>
      </c>
      <c r="D9009" t="s">
        <v>1195</v>
      </c>
      <c r="E9009" t="s">
        <v>1196</v>
      </c>
      <c r="G9009" t="s">
        <v>19</v>
      </c>
      <c r="H9009" t="s">
        <v>41</v>
      </c>
      <c r="I9009" t="s">
        <v>45</v>
      </c>
      <c r="J9009" t="s">
        <v>93</v>
      </c>
      <c r="K9009">
        <v>31.6</v>
      </c>
      <c r="L9009">
        <v>217</v>
      </c>
      <c r="M9009" t="s">
        <v>1143</v>
      </c>
      <c r="N9009">
        <v>226</v>
      </c>
      <c r="P9009" cm="1">
        <f t="array" ref="P9009">IF(Q9009&gt;0,INDEX(Q9009:Q21143,MATCH(TRUE,INDEX(Q9009:Q21143="",,),0)-1),"")</f>
        <v>3</v>
      </c>
      <c r="Q9009">
        <f t="shared" si="201"/>
        <v>3</v>
      </c>
      <c r="R9009">
        <f>IF(P9009="","",0)</f>
        <v>0</v>
      </c>
    </row>
    <row r="9010" spans="1:18" x14ac:dyDescent="0.3">
      <c r="A9010" t="s">
        <v>1138</v>
      </c>
      <c r="B9010" s="1">
        <v>38664</v>
      </c>
      <c r="C9010" t="s">
        <v>1139</v>
      </c>
      <c r="D9010" t="s">
        <v>1195</v>
      </c>
      <c r="E9010" t="s">
        <v>1196</v>
      </c>
      <c r="G9010" t="s">
        <v>19</v>
      </c>
      <c r="H9010" t="s">
        <v>41</v>
      </c>
      <c r="I9010" t="s">
        <v>21</v>
      </c>
      <c r="J9010" t="s">
        <v>73</v>
      </c>
      <c r="K9010">
        <v>72</v>
      </c>
      <c r="L9010">
        <v>54.5</v>
      </c>
      <c r="M9010" t="s">
        <v>1143</v>
      </c>
      <c r="N9010">
        <v>63</v>
      </c>
      <c r="P9010" cm="1">
        <f t="array" ref="P9010">IF(Q9010&gt;0,INDEX(Q9010:Q21144,MATCH(TRUE,INDEX(Q9010:Q21144="",,),0)-1),"")</f>
        <v>3</v>
      </c>
      <c r="Q9010">
        <f t="shared" si="201"/>
        <v>3</v>
      </c>
      <c r="R9010">
        <f>IF(P9010="","",0)</f>
        <v>0</v>
      </c>
    </row>
    <row r="9011" spans="1:18" x14ac:dyDescent="0.3">
      <c r="A9011" t="s">
        <v>1138</v>
      </c>
      <c r="B9011" s="1">
        <v>38664</v>
      </c>
      <c r="C9011" t="s">
        <v>1139</v>
      </c>
      <c r="D9011" t="s">
        <v>1195</v>
      </c>
      <c r="E9011" t="s">
        <v>1196</v>
      </c>
      <c r="G9011" t="s">
        <v>19</v>
      </c>
      <c r="H9011" t="s">
        <v>87</v>
      </c>
      <c r="I9011" t="s">
        <v>21</v>
      </c>
      <c r="J9011" t="s">
        <v>73</v>
      </c>
      <c r="K9011">
        <v>257</v>
      </c>
      <c r="L9011">
        <v>18.5</v>
      </c>
      <c r="M9011" t="s">
        <v>1143</v>
      </c>
      <c r="N9011">
        <v>22</v>
      </c>
      <c r="P9011" cm="1">
        <f t="array" ref="P9011">IF(Q9011&gt;0,INDEX(Q9011:Q21145,MATCH(TRUE,INDEX(Q9011:Q21145="",,),0)-1),"")</f>
        <v>3</v>
      </c>
      <c r="Q9011">
        <f t="shared" si="201"/>
        <v>3</v>
      </c>
      <c r="R9011">
        <f>IF(P9011="","",0)</f>
        <v>0</v>
      </c>
    </row>
    <row r="9012" spans="1:18" x14ac:dyDescent="0.3">
      <c r="A9012" t="s">
        <v>1138</v>
      </c>
      <c r="B9012" s="1">
        <v>38664</v>
      </c>
      <c r="C9012" t="s">
        <v>1139</v>
      </c>
      <c r="D9012" t="s">
        <v>1195</v>
      </c>
      <c r="E9012" t="s">
        <v>1196</v>
      </c>
      <c r="G9012" t="s">
        <v>19</v>
      </c>
      <c r="H9012" t="s">
        <v>101</v>
      </c>
      <c r="I9012" t="s">
        <v>21</v>
      </c>
      <c r="J9012" t="s">
        <v>73</v>
      </c>
      <c r="K9012">
        <v>377</v>
      </c>
      <c r="L9012">
        <v>21.6</v>
      </c>
      <c r="M9012" t="s">
        <v>1143</v>
      </c>
      <c r="N9012">
        <v>26</v>
      </c>
      <c r="P9012" cm="1">
        <f t="array" ref="P9012">IF(Q9012&gt;0,INDEX(Q9012:Q21146,MATCH(TRUE,INDEX(Q9012:Q21146="",,),0)-1),"")</f>
        <v>3</v>
      </c>
      <c r="Q9012">
        <f t="shared" si="201"/>
        <v>3</v>
      </c>
      <c r="R9012">
        <f>IF(P9012="","",0)</f>
        <v>0</v>
      </c>
    </row>
    <row r="9013" spans="1:18" x14ac:dyDescent="0.3">
      <c r="A9013" t="s">
        <v>1138</v>
      </c>
      <c r="B9013" s="1">
        <v>38664</v>
      </c>
      <c r="C9013" t="s">
        <v>1139</v>
      </c>
      <c r="D9013" t="s">
        <v>1195</v>
      </c>
      <c r="E9013" t="s">
        <v>1196</v>
      </c>
      <c r="G9013" s="6" t="s">
        <v>88</v>
      </c>
      <c r="H9013" t="s">
        <v>85</v>
      </c>
      <c r="I9013" t="s">
        <v>45</v>
      </c>
      <c r="J9013" t="s">
        <v>93</v>
      </c>
      <c r="K9013">
        <v>3.5</v>
      </c>
      <c r="L9013">
        <v>142</v>
      </c>
      <c r="M9013" t="s">
        <v>1143</v>
      </c>
      <c r="N9013">
        <v>142</v>
      </c>
      <c r="P9013" cm="1">
        <f t="array" ref="P9013">IF(Q9013&gt;0,INDEX(Q9013:Q21147,MATCH(TRUE,INDEX(Q9013:Q21147="",,),0)-1),"")</f>
        <v>3</v>
      </c>
      <c r="Q9013">
        <f t="shared" si="201"/>
        <v>3</v>
      </c>
      <c r="R9013">
        <f>IF(P9013="","",0)</f>
        <v>0</v>
      </c>
    </row>
    <row r="9014" spans="1:18" x14ac:dyDescent="0.3">
      <c r="A9014" t="s">
        <v>1138</v>
      </c>
      <c r="B9014" s="1">
        <v>38664</v>
      </c>
      <c r="C9014" t="s">
        <v>1139</v>
      </c>
      <c r="D9014" t="s">
        <v>1195</v>
      </c>
      <c r="E9014" t="s">
        <v>1196</v>
      </c>
      <c r="G9014" s="6" t="s">
        <v>88</v>
      </c>
      <c r="H9014" t="s">
        <v>96</v>
      </c>
      <c r="I9014" t="s">
        <v>45</v>
      </c>
      <c r="J9014" t="s">
        <v>93</v>
      </c>
      <c r="K9014">
        <v>4.2</v>
      </c>
      <c r="L9014">
        <v>107</v>
      </c>
      <c r="M9014" t="s">
        <v>1143</v>
      </c>
      <c r="N9014">
        <v>107</v>
      </c>
      <c r="P9014" cm="1">
        <f t="array" ref="P9014">IF(Q9014&gt;0,INDEX(Q9014:Q21148,MATCH(TRUE,INDEX(Q9014:Q21148="",,),0)-1),"")</f>
        <v>3</v>
      </c>
      <c r="Q9014">
        <f t="shared" si="201"/>
        <v>3</v>
      </c>
      <c r="R9014">
        <f>IF(P9014="","",0)</f>
        <v>0</v>
      </c>
    </row>
    <row r="9015" spans="1:18" x14ac:dyDescent="0.3">
      <c r="A9015" t="s">
        <v>1138</v>
      </c>
      <c r="B9015" s="1">
        <v>38664</v>
      </c>
      <c r="C9015" t="s">
        <v>1139</v>
      </c>
      <c r="D9015" t="s">
        <v>1195</v>
      </c>
      <c r="E9015" t="s">
        <v>1196</v>
      </c>
      <c r="G9015" s="6" t="s">
        <v>88</v>
      </c>
      <c r="H9015" t="s">
        <v>96</v>
      </c>
      <c r="I9015" t="s">
        <v>21</v>
      </c>
      <c r="J9015" t="s">
        <v>73</v>
      </c>
      <c r="K9015">
        <v>166</v>
      </c>
      <c r="L9015">
        <v>15.8</v>
      </c>
      <c r="M9015" t="s">
        <v>1143</v>
      </c>
      <c r="N9015">
        <v>15.8</v>
      </c>
      <c r="P9015" cm="1">
        <f t="array" ref="P9015">IF(Q9015&gt;0,INDEX(Q9015:Q21149,MATCH(TRUE,INDEX(Q9015:Q21149="",,),0)-1),"")</f>
        <v>3</v>
      </c>
      <c r="Q9015">
        <f t="shared" si="201"/>
        <v>3</v>
      </c>
      <c r="R9015">
        <f>IF(P9015="","",0)</f>
        <v>0</v>
      </c>
    </row>
    <row r="9016" spans="1:18" x14ac:dyDescent="0.3">
      <c r="A9016" t="s">
        <v>1138</v>
      </c>
      <c r="B9016" s="1">
        <v>38664</v>
      </c>
      <c r="C9016" t="s">
        <v>1139</v>
      </c>
      <c r="D9016" t="s">
        <v>1195</v>
      </c>
      <c r="E9016" t="s">
        <v>1196</v>
      </c>
      <c r="G9016" s="6" t="s">
        <v>88</v>
      </c>
      <c r="H9016" t="s">
        <v>95</v>
      </c>
      <c r="I9016" t="s">
        <v>21</v>
      </c>
      <c r="J9016" t="s">
        <v>73</v>
      </c>
      <c r="K9016">
        <v>44</v>
      </c>
      <c r="L9016">
        <v>43.2</v>
      </c>
      <c r="M9016" t="s">
        <v>1143</v>
      </c>
      <c r="N9016">
        <v>43.2</v>
      </c>
      <c r="P9016" cm="1">
        <f t="array" ref="P9016">IF(Q9016&gt;0,INDEX(Q9016:Q21150,MATCH(TRUE,INDEX(Q9016:Q21150="",,),0)-1),"")</f>
        <v>3</v>
      </c>
      <c r="Q9016">
        <f t="shared" si="201"/>
        <v>3</v>
      </c>
      <c r="R9016">
        <f>IF(P9016="","",0)</f>
        <v>0</v>
      </c>
    </row>
    <row r="9017" spans="1:18" x14ac:dyDescent="0.3">
      <c r="A9017" t="s">
        <v>1138</v>
      </c>
      <c r="B9017" s="1">
        <v>38664</v>
      </c>
      <c r="C9017" t="s">
        <v>1139</v>
      </c>
      <c r="D9017" t="s">
        <v>1195</v>
      </c>
      <c r="E9017" t="s">
        <v>1196</v>
      </c>
      <c r="G9017" s="6" t="s">
        <v>88</v>
      </c>
      <c r="H9017" t="s">
        <v>72</v>
      </c>
      <c r="I9017" t="s">
        <v>21</v>
      </c>
      <c r="J9017" t="s">
        <v>73</v>
      </c>
      <c r="K9017">
        <v>114</v>
      </c>
      <c r="L9017">
        <v>15.8</v>
      </c>
      <c r="M9017" t="s">
        <v>1143</v>
      </c>
      <c r="N9017">
        <v>15.8</v>
      </c>
      <c r="P9017" cm="1">
        <f t="array" ref="P9017">IF(Q9017&gt;0,INDEX(Q9017:Q21151,MATCH(TRUE,INDEX(Q9017:Q21151="",,),0)-1),"")</f>
        <v>3</v>
      </c>
      <c r="Q9017">
        <f t="shared" si="201"/>
        <v>3</v>
      </c>
      <c r="R9017">
        <f>IF(P9017="","",0)</f>
        <v>0</v>
      </c>
    </row>
    <row r="9018" spans="1:18" x14ac:dyDescent="0.3">
      <c r="P9018" t="str" cm="1">
        <f t="array" ref="P9018">IF(Q9018&gt;0,INDEX(Q9018:Q21152,MATCH(TRUE,INDEX(Q9018:Q21152="",,),0)-1),"")</f>
        <v/>
      </c>
      <c r="R9018" t="str">
        <f>IF(P9018="","",0)</f>
        <v/>
      </c>
    </row>
    <row r="9019" spans="1:18" x14ac:dyDescent="0.3">
      <c r="A9019" t="s">
        <v>1138</v>
      </c>
      <c r="B9019" s="1">
        <v>38664</v>
      </c>
      <c r="C9019" t="s">
        <v>1139</v>
      </c>
      <c r="D9019" t="s">
        <v>1197</v>
      </c>
      <c r="E9019" t="s">
        <v>1198</v>
      </c>
      <c r="G9019" t="s">
        <v>19</v>
      </c>
      <c r="H9019" t="s">
        <v>87</v>
      </c>
      <c r="I9019" t="s">
        <v>21</v>
      </c>
      <c r="J9019" t="s">
        <v>73</v>
      </c>
      <c r="K9019">
        <v>1011</v>
      </c>
      <c r="L9019">
        <v>20.75</v>
      </c>
      <c r="M9019" t="s">
        <v>1199</v>
      </c>
      <c r="N9019">
        <v>36.72</v>
      </c>
      <c r="O9019" t="s">
        <v>24</v>
      </c>
      <c r="P9019" cm="1">
        <f t="array" ref="P9019">IF(Q9019&gt;0,INDEX(Q9019:Q21153,MATCH(TRUE,INDEX(Q9019:Q21153="",,),0)-1),"")</f>
        <v>6</v>
      </c>
      <c r="Q9019">
        <f>INT((ROW()-9019)/5)+1</f>
        <v>1</v>
      </c>
      <c r="R9019">
        <f>IF(P9019="","",0)</f>
        <v>0</v>
      </c>
    </row>
    <row r="9020" spans="1:18" x14ac:dyDescent="0.3">
      <c r="A9020" t="s">
        <v>1138</v>
      </c>
      <c r="B9020" s="1">
        <v>38664</v>
      </c>
      <c r="C9020" t="s">
        <v>1139</v>
      </c>
      <c r="D9020" t="s">
        <v>1197</v>
      </c>
      <c r="E9020" t="s">
        <v>1198</v>
      </c>
      <c r="G9020" t="s">
        <v>19</v>
      </c>
      <c r="H9020" t="s">
        <v>101</v>
      </c>
      <c r="I9020" t="s">
        <v>21</v>
      </c>
      <c r="J9020" t="s">
        <v>73</v>
      </c>
      <c r="K9020">
        <v>405</v>
      </c>
      <c r="L9020">
        <v>24.55</v>
      </c>
      <c r="M9020" t="s">
        <v>1199</v>
      </c>
      <c r="N9020">
        <v>33.869999999999997</v>
      </c>
      <c r="O9020" t="s">
        <v>24</v>
      </c>
      <c r="P9020" cm="1">
        <f t="array" ref="P9020">IF(Q9020&gt;0,INDEX(Q9020:Q21154,MATCH(TRUE,INDEX(Q9020:Q21154="",,),0)-1),"")</f>
        <v>6</v>
      </c>
      <c r="Q9020">
        <f t="shared" ref="Q9020:Q9048" si="202">INT((ROW()-9019)/5)+1</f>
        <v>1</v>
      </c>
      <c r="R9020">
        <f>IF(P9020="","",0)</f>
        <v>0</v>
      </c>
    </row>
    <row r="9021" spans="1:18" x14ac:dyDescent="0.3">
      <c r="A9021" t="s">
        <v>1138</v>
      </c>
      <c r="B9021" s="1">
        <v>38664</v>
      </c>
      <c r="C9021" t="s">
        <v>1139</v>
      </c>
      <c r="D9021" t="s">
        <v>1197</v>
      </c>
      <c r="E9021" t="s">
        <v>1198</v>
      </c>
      <c r="G9021" t="s">
        <v>19</v>
      </c>
      <c r="H9021" t="s">
        <v>72</v>
      </c>
      <c r="I9021" t="s">
        <v>21</v>
      </c>
      <c r="J9021" t="s">
        <v>73</v>
      </c>
      <c r="K9021">
        <v>216</v>
      </c>
      <c r="L9021">
        <v>17.25</v>
      </c>
      <c r="M9021" t="s">
        <v>1199</v>
      </c>
      <c r="N9021">
        <v>33.54</v>
      </c>
      <c r="O9021" t="s">
        <v>24</v>
      </c>
      <c r="P9021" cm="1">
        <f t="array" ref="P9021">IF(Q9021&gt;0,INDEX(Q9021:Q21155,MATCH(TRUE,INDEX(Q9021:Q21155="",,),0)-1),"")</f>
        <v>6</v>
      </c>
      <c r="Q9021">
        <f t="shared" si="202"/>
        <v>1</v>
      </c>
      <c r="R9021">
        <f>IF(P9021="","",0)</f>
        <v>0</v>
      </c>
    </row>
    <row r="9022" spans="1:18" x14ac:dyDescent="0.3">
      <c r="A9022" t="s">
        <v>1138</v>
      </c>
      <c r="B9022" s="1">
        <v>38664</v>
      </c>
      <c r="C9022" t="s">
        <v>1139</v>
      </c>
      <c r="D9022" t="s">
        <v>1197</v>
      </c>
      <c r="E9022" t="s">
        <v>1198</v>
      </c>
      <c r="G9022" s="6" t="s">
        <v>88</v>
      </c>
      <c r="H9022" t="s">
        <v>85</v>
      </c>
      <c r="I9022" t="s">
        <v>45</v>
      </c>
      <c r="J9022" t="s">
        <v>93</v>
      </c>
      <c r="K9022">
        <v>3.3</v>
      </c>
      <c r="L9022">
        <v>167</v>
      </c>
      <c r="M9022" t="s">
        <v>1199</v>
      </c>
      <c r="N9022">
        <v>167</v>
      </c>
      <c r="O9022" t="s">
        <v>24</v>
      </c>
      <c r="P9022" cm="1">
        <f t="array" ref="P9022">IF(Q9022&gt;0,INDEX(Q9022:Q21156,MATCH(TRUE,INDEX(Q9022:Q21156="",,),0)-1),"")</f>
        <v>6</v>
      </c>
      <c r="Q9022">
        <f t="shared" si="202"/>
        <v>1</v>
      </c>
      <c r="R9022">
        <f>IF(P9022="","",0)</f>
        <v>0</v>
      </c>
    </row>
    <row r="9023" spans="1:18" x14ac:dyDescent="0.3">
      <c r="A9023" t="s">
        <v>1138</v>
      </c>
      <c r="B9023" s="1">
        <v>38664</v>
      </c>
      <c r="C9023" t="s">
        <v>1139</v>
      </c>
      <c r="D9023" t="s">
        <v>1197</v>
      </c>
      <c r="E9023" t="s">
        <v>1198</v>
      </c>
      <c r="G9023" s="6" t="s">
        <v>88</v>
      </c>
      <c r="H9023" t="s">
        <v>96</v>
      </c>
      <c r="I9023" t="s">
        <v>45</v>
      </c>
      <c r="J9023" t="s">
        <v>93</v>
      </c>
      <c r="K9023">
        <v>1.3</v>
      </c>
      <c r="L9023">
        <v>119</v>
      </c>
      <c r="M9023" t="s">
        <v>1199</v>
      </c>
      <c r="N9023">
        <v>119</v>
      </c>
      <c r="O9023" t="s">
        <v>24</v>
      </c>
      <c r="P9023" cm="1">
        <f t="array" ref="P9023">IF(Q9023&gt;0,INDEX(Q9023:Q21157,MATCH(TRUE,INDEX(Q9023:Q21157="",,),0)-1),"")</f>
        <v>6</v>
      </c>
      <c r="Q9023">
        <f t="shared" si="202"/>
        <v>1</v>
      </c>
      <c r="R9023">
        <f>IF(P9023="","",0)</f>
        <v>0</v>
      </c>
    </row>
    <row r="9024" spans="1:18" x14ac:dyDescent="0.3">
      <c r="A9024" t="s">
        <v>1138</v>
      </c>
      <c r="B9024" s="1">
        <v>38664</v>
      </c>
      <c r="C9024" t="s">
        <v>1139</v>
      </c>
      <c r="D9024" t="s">
        <v>1197</v>
      </c>
      <c r="E9024" t="s">
        <v>1198</v>
      </c>
      <c r="G9024" t="s">
        <v>19</v>
      </c>
      <c r="H9024" t="s">
        <v>87</v>
      </c>
      <c r="I9024" t="s">
        <v>21</v>
      </c>
      <c r="J9024" t="s">
        <v>73</v>
      </c>
      <c r="K9024">
        <v>1011</v>
      </c>
      <c r="L9024">
        <v>20.75</v>
      </c>
      <c r="M9024" t="s">
        <v>1145</v>
      </c>
      <c r="N9024">
        <v>28.75</v>
      </c>
      <c r="P9024" cm="1">
        <f t="array" ref="P9024">IF(Q9024&gt;0,INDEX(Q9024:Q21158,MATCH(TRUE,INDEX(Q9024:Q21158="",,),0)-1),"")</f>
        <v>6</v>
      </c>
      <c r="Q9024">
        <f t="shared" si="202"/>
        <v>2</v>
      </c>
      <c r="R9024">
        <f>IF(P9024="","",0)</f>
        <v>0</v>
      </c>
    </row>
    <row r="9025" spans="1:18" x14ac:dyDescent="0.3">
      <c r="A9025" t="s">
        <v>1138</v>
      </c>
      <c r="B9025" s="1">
        <v>38664</v>
      </c>
      <c r="C9025" t="s">
        <v>1139</v>
      </c>
      <c r="D9025" t="s">
        <v>1197</v>
      </c>
      <c r="E9025" t="s">
        <v>1198</v>
      </c>
      <c r="G9025" t="s">
        <v>19</v>
      </c>
      <c r="H9025" t="s">
        <v>101</v>
      </c>
      <c r="I9025" t="s">
        <v>21</v>
      </c>
      <c r="J9025" t="s">
        <v>73</v>
      </c>
      <c r="K9025">
        <v>405</v>
      </c>
      <c r="L9025">
        <v>24.55</v>
      </c>
      <c r="M9025" t="s">
        <v>1145</v>
      </c>
      <c r="N9025">
        <v>36.549999999999997</v>
      </c>
      <c r="P9025" cm="1">
        <f t="array" ref="P9025">IF(Q9025&gt;0,INDEX(Q9025:Q21159,MATCH(TRUE,INDEX(Q9025:Q21159="",,),0)-1),"")</f>
        <v>6</v>
      </c>
      <c r="Q9025">
        <f t="shared" si="202"/>
        <v>2</v>
      </c>
      <c r="R9025">
        <f>IF(P9025="","",0)</f>
        <v>0</v>
      </c>
    </row>
    <row r="9026" spans="1:18" x14ac:dyDescent="0.3">
      <c r="A9026" t="s">
        <v>1138</v>
      </c>
      <c r="B9026" s="1">
        <v>38664</v>
      </c>
      <c r="C9026" t="s">
        <v>1139</v>
      </c>
      <c r="D9026" t="s">
        <v>1197</v>
      </c>
      <c r="E9026" t="s">
        <v>1198</v>
      </c>
      <c r="G9026" t="s">
        <v>19</v>
      </c>
      <c r="H9026" t="s">
        <v>72</v>
      </c>
      <c r="I9026" t="s">
        <v>21</v>
      </c>
      <c r="J9026" t="s">
        <v>73</v>
      </c>
      <c r="K9026">
        <v>216</v>
      </c>
      <c r="L9026">
        <v>17.25</v>
      </c>
      <c r="M9026" t="s">
        <v>1145</v>
      </c>
      <c r="N9026">
        <v>21.25</v>
      </c>
      <c r="P9026" cm="1">
        <f t="array" ref="P9026">IF(Q9026&gt;0,INDEX(Q9026:Q21160,MATCH(TRUE,INDEX(Q9026:Q21160="",,),0)-1),"")</f>
        <v>6</v>
      </c>
      <c r="Q9026">
        <f t="shared" si="202"/>
        <v>2</v>
      </c>
      <c r="R9026">
        <f>IF(P9026="","",0)</f>
        <v>0</v>
      </c>
    </row>
    <row r="9027" spans="1:18" x14ac:dyDescent="0.3">
      <c r="A9027" t="s">
        <v>1138</v>
      </c>
      <c r="B9027" s="1">
        <v>38664</v>
      </c>
      <c r="C9027" t="s">
        <v>1139</v>
      </c>
      <c r="D9027" t="s">
        <v>1197</v>
      </c>
      <c r="E9027" t="s">
        <v>1198</v>
      </c>
      <c r="G9027" s="6" t="s">
        <v>88</v>
      </c>
      <c r="H9027" t="s">
        <v>85</v>
      </c>
      <c r="I9027" t="s">
        <v>45</v>
      </c>
      <c r="J9027" t="s">
        <v>93</v>
      </c>
      <c r="K9027">
        <v>3.3</v>
      </c>
      <c r="L9027">
        <v>167</v>
      </c>
      <c r="M9027" t="s">
        <v>1145</v>
      </c>
      <c r="N9027">
        <v>167</v>
      </c>
      <c r="P9027" cm="1">
        <f t="array" ref="P9027">IF(Q9027&gt;0,INDEX(Q9027:Q21161,MATCH(TRUE,INDEX(Q9027:Q21161="",,),0)-1),"")</f>
        <v>6</v>
      </c>
      <c r="Q9027">
        <f t="shared" si="202"/>
        <v>2</v>
      </c>
      <c r="R9027">
        <f>IF(P9027="","",0)</f>
        <v>0</v>
      </c>
    </row>
    <row r="9028" spans="1:18" x14ac:dyDescent="0.3">
      <c r="A9028" t="s">
        <v>1138</v>
      </c>
      <c r="B9028" s="1">
        <v>38664</v>
      </c>
      <c r="C9028" t="s">
        <v>1139</v>
      </c>
      <c r="D9028" t="s">
        <v>1197</v>
      </c>
      <c r="E9028" t="s">
        <v>1198</v>
      </c>
      <c r="G9028" s="6" t="s">
        <v>88</v>
      </c>
      <c r="H9028" t="s">
        <v>96</v>
      </c>
      <c r="I9028" t="s">
        <v>45</v>
      </c>
      <c r="J9028" t="s">
        <v>93</v>
      </c>
      <c r="K9028">
        <v>1.3</v>
      </c>
      <c r="L9028">
        <v>119</v>
      </c>
      <c r="M9028" t="s">
        <v>1145</v>
      </c>
      <c r="N9028">
        <v>119</v>
      </c>
      <c r="P9028" cm="1">
        <f t="array" ref="P9028">IF(Q9028&gt;0,INDEX(Q9028:Q21162,MATCH(TRUE,INDEX(Q9028:Q21162="",,),0)-1),"")</f>
        <v>6</v>
      </c>
      <c r="Q9028">
        <f t="shared" si="202"/>
        <v>2</v>
      </c>
      <c r="R9028">
        <f>IF(P9028="","",0)</f>
        <v>0</v>
      </c>
    </row>
    <row r="9029" spans="1:18" x14ac:dyDescent="0.3">
      <c r="A9029" t="s">
        <v>1138</v>
      </c>
      <c r="B9029" s="1">
        <v>38664</v>
      </c>
      <c r="C9029" t="s">
        <v>1139</v>
      </c>
      <c r="D9029" t="s">
        <v>1197</v>
      </c>
      <c r="E9029" t="s">
        <v>1198</v>
      </c>
      <c r="G9029" t="s">
        <v>19</v>
      </c>
      <c r="H9029" t="s">
        <v>87</v>
      </c>
      <c r="I9029" t="s">
        <v>21</v>
      </c>
      <c r="J9029" t="s">
        <v>73</v>
      </c>
      <c r="K9029">
        <v>1011</v>
      </c>
      <c r="L9029">
        <v>20.75</v>
      </c>
      <c r="M9029" t="s">
        <v>1148</v>
      </c>
      <c r="N9029">
        <v>26</v>
      </c>
      <c r="P9029" cm="1">
        <f t="array" ref="P9029">IF(Q9029&gt;0,INDEX(Q9029:Q21163,MATCH(TRUE,INDEX(Q9029:Q21163="",,),0)-1),"")</f>
        <v>6</v>
      </c>
      <c r="Q9029">
        <f t="shared" si="202"/>
        <v>3</v>
      </c>
      <c r="R9029">
        <f>IF(P9029="","",0)</f>
        <v>0</v>
      </c>
    </row>
    <row r="9030" spans="1:18" x14ac:dyDescent="0.3">
      <c r="A9030" t="s">
        <v>1138</v>
      </c>
      <c r="B9030" s="1">
        <v>38664</v>
      </c>
      <c r="C9030" t="s">
        <v>1139</v>
      </c>
      <c r="D9030" t="s">
        <v>1197</v>
      </c>
      <c r="E9030" t="s">
        <v>1198</v>
      </c>
      <c r="G9030" t="s">
        <v>19</v>
      </c>
      <c r="H9030" t="s">
        <v>101</v>
      </c>
      <c r="I9030" t="s">
        <v>21</v>
      </c>
      <c r="J9030" t="s">
        <v>73</v>
      </c>
      <c r="K9030">
        <v>405</v>
      </c>
      <c r="L9030">
        <v>24.55</v>
      </c>
      <c r="M9030" t="s">
        <v>1148</v>
      </c>
      <c r="N9030">
        <v>28</v>
      </c>
      <c r="P9030" cm="1">
        <f t="array" ref="P9030">IF(Q9030&gt;0,INDEX(Q9030:Q21164,MATCH(TRUE,INDEX(Q9030:Q21164="",,),0)-1),"")</f>
        <v>6</v>
      </c>
      <c r="Q9030">
        <f t="shared" si="202"/>
        <v>3</v>
      </c>
      <c r="R9030">
        <f>IF(P9030="","",0)</f>
        <v>0</v>
      </c>
    </row>
    <row r="9031" spans="1:18" x14ac:dyDescent="0.3">
      <c r="A9031" t="s">
        <v>1138</v>
      </c>
      <c r="B9031" s="1">
        <v>38664</v>
      </c>
      <c r="C9031" t="s">
        <v>1139</v>
      </c>
      <c r="D9031" t="s">
        <v>1197</v>
      </c>
      <c r="E9031" t="s">
        <v>1198</v>
      </c>
      <c r="G9031" t="s">
        <v>19</v>
      </c>
      <c r="H9031" t="s">
        <v>72</v>
      </c>
      <c r="I9031" t="s">
        <v>21</v>
      </c>
      <c r="J9031" t="s">
        <v>73</v>
      </c>
      <c r="K9031">
        <v>216</v>
      </c>
      <c r="L9031">
        <v>17.25</v>
      </c>
      <c r="M9031" t="s">
        <v>1148</v>
      </c>
      <c r="N9031">
        <v>26</v>
      </c>
      <c r="P9031" cm="1">
        <f t="array" ref="P9031">IF(Q9031&gt;0,INDEX(Q9031:Q21165,MATCH(TRUE,INDEX(Q9031:Q21165="",,),0)-1),"")</f>
        <v>6</v>
      </c>
      <c r="Q9031">
        <f t="shared" si="202"/>
        <v>3</v>
      </c>
      <c r="R9031">
        <f>IF(P9031="","",0)</f>
        <v>0</v>
      </c>
    </row>
    <row r="9032" spans="1:18" x14ac:dyDescent="0.3">
      <c r="A9032" t="s">
        <v>1138</v>
      </c>
      <c r="B9032" s="1">
        <v>38664</v>
      </c>
      <c r="C9032" t="s">
        <v>1139</v>
      </c>
      <c r="D9032" t="s">
        <v>1197</v>
      </c>
      <c r="E9032" t="s">
        <v>1198</v>
      </c>
      <c r="G9032" s="6" t="s">
        <v>88</v>
      </c>
      <c r="H9032" t="s">
        <v>85</v>
      </c>
      <c r="I9032" t="s">
        <v>45</v>
      </c>
      <c r="J9032" t="s">
        <v>93</v>
      </c>
      <c r="K9032">
        <v>3.3</v>
      </c>
      <c r="L9032">
        <v>167</v>
      </c>
      <c r="M9032" t="s">
        <v>1148</v>
      </c>
      <c r="N9032">
        <v>167</v>
      </c>
      <c r="P9032" cm="1">
        <f t="array" ref="P9032">IF(Q9032&gt;0,INDEX(Q9032:Q21166,MATCH(TRUE,INDEX(Q9032:Q21166="",,),0)-1),"")</f>
        <v>6</v>
      </c>
      <c r="Q9032">
        <f t="shared" si="202"/>
        <v>3</v>
      </c>
      <c r="R9032">
        <f>IF(P9032="","",0)</f>
        <v>0</v>
      </c>
    </row>
    <row r="9033" spans="1:18" x14ac:dyDescent="0.3">
      <c r="A9033" t="s">
        <v>1138</v>
      </c>
      <c r="B9033" s="1">
        <v>38664</v>
      </c>
      <c r="C9033" t="s">
        <v>1139</v>
      </c>
      <c r="D9033" t="s">
        <v>1197</v>
      </c>
      <c r="E9033" t="s">
        <v>1198</v>
      </c>
      <c r="G9033" s="6" t="s">
        <v>88</v>
      </c>
      <c r="H9033" t="s">
        <v>96</v>
      </c>
      <c r="I9033" t="s">
        <v>45</v>
      </c>
      <c r="J9033" t="s">
        <v>93</v>
      </c>
      <c r="K9033">
        <v>1.3</v>
      </c>
      <c r="L9033">
        <v>119</v>
      </c>
      <c r="M9033" t="s">
        <v>1148</v>
      </c>
      <c r="N9033">
        <v>119</v>
      </c>
      <c r="P9033" cm="1">
        <f t="array" ref="P9033">IF(Q9033&gt;0,INDEX(Q9033:Q21167,MATCH(TRUE,INDEX(Q9033:Q21167="",,),0)-1),"")</f>
        <v>6</v>
      </c>
      <c r="Q9033">
        <f t="shared" si="202"/>
        <v>3</v>
      </c>
      <c r="R9033">
        <f>IF(P9033="","",0)</f>
        <v>0</v>
      </c>
    </row>
    <row r="9034" spans="1:18" x14ac:dyDescent="0.3">
      <c r="A9034" t="s">
        <v>1138</v>
      </c>
      <c r="B9034" s="1">
        <v>38664</v>
      </c>
      <c r="C9034" t="s">
        <v>1139</v>
      </c>
      <c r="D9034" t="s">
        <v>1197</v>
      </c>
      <c r="E9034" t="s">
        <v>1198</v>
      </c>
      <c r="G9034" t="s">
        <v>19</v>
      </c>
      <c r="H9034" t="s">
        <v>87</v>
      </c>
      <c r="I9034" t="s">
        <v>21</v>
      </c>
      <c r="J9034" t="s">
        <v>73</v>
      </c>
      <c r="K9034">
        <v>1011</v>
      </c>
      <c r="L9034">
        <v>20.75</v>
      </c>
      <c r="M9034" t="s">
        <v>1143</v>
      </c>
      <c r="N9034">
        <v>26.4</v>
      </c>
      <c r="P9034" cm="1">
        <f t="array" ref="P9034">IF(Q9034&gt;0,INDEX(Q9034:Q21168,MATCH(TRUE,INDEX(Q9034:Q21168="",,),0)-1),"")</f>
        <v>6</v>
      </c>
      <c r="Q9034">
        <f t="shared" si="202"/>
        <v>4</v>
      </c>
      <c r="R9034">
        <f>IF(P9034="","",0)</f>
        <v>0</v>
      </c>
    </row>
    <row r="9035" spans="1:18" x14ac:dyDescent="0.3">
      <c r="A9035" t="s">
        <v>1138</v>
      </c>
      <c r="B9035" s="1">
        <v>38664</v>
      </c>
      <c r="C9035" t="s">
        <v>1139</v>
      </c>
      <c r="D9035" t="s">
        <v>1197</v>
      </c>
      <c r="E9035" t="s">
        <v>1198</v>
      </c>
      <c r="G9035" t="s">
        <v>19</v>
      </c>
      <c r="H9035" t="s">
        <v>101</v>
      </c>
      <c r="I9035" t="s">
        <v>21</v>
      </c>
      <c r="J9035" t="s">
        <v>73</v>
      </c>
      <c r="K9035">
        <v>405</v>
      </c>
      <c r="L9035">
        <v>24.55</v>
      </c>
      <c r="M9035" t="s">
        <v>1143</v>
      </c>
      <c r="N9035">
        <v>26.3</v>
      </c>
      <c r="P9035" cm="1">
        <f t="array" ref="P9035">IF(Q9035&gt;0,INDEX(Q9035:Q21169,MATCH(TRUE,INDEX(Q9035:Q21169="",,),0)-1),"")</f>
        <v>6</v>
      </c>
      <c r="Q9035">
        <f t="shared" si="202"/>
        <v>4</v>
      </c>
      <c r="R9035">
        <f>IF(P9035="","",0)</f>
        <v>0</v>
      </c>
    </row>
    <row r="9036" spans="1:18" x14ac:dyDescent="0.3">
      <c r="A9036" t="s">
        <v>1138</v>
      </c>
      <c r="B9036" s="1">
        <v>38664</v>
      </c>
      <c r="C9036" t="s">
        <v>1139</v>
      </c>
      <c r="D9036" t="s">
        <v>1197</v>
      </c>
      <c r="E9036" t="s">
        <v>1198</v>
      </c>
      <c r="G9036" t="s">
        <v>19</v>
      </c>
      <c r="H9036" t="s">
        <v>72</v>
      </c>
      <c r="I9036" t="s">
        <v>21</v>
      </c>
      <c r="J9036" t="s">
        <v>73</v>
      </c>
      <c r="K9036">
        <v>216</v>
      </c>
      <c r="L9036">
        <v>17.25</v>
      </c>
      <c r="M9036" t="s">
        <v>1143</v>
      </c>
      <c r="N9036">
        <v>21</v>
      </c>
      <c r="P9036" cm="1">
        <f t="array" ref="P9036">IF(Q9036&gt;0,INDEX(Q9036:Q21170,MATCH(TRUE,INDEX(Q9036:Q21170="",,),0)-1),"")</f>
        <v>6</v>
      </c>
      <c r="Q9036">
        <f t="shared" si="202"/>
        <v>4</v>
      </c>
      <c r="R9036">
        <f>IF(P9036="","",0)</f>
        <v>0</v>
      </c>
    </row>
    <row r="9037" spans="1:18" x14ac:dyDescent="0.3">
      <c r="A9037" t="s">
        <v>1138</v>
      </c>
      <c r="B9037" s="1">
        <v>38664</v>
      </c>
      <c r="C9037" t="s">
        <v>1139</v>
      </c>
      <c r="D9037" t="s">
        <v>1197</v>
      </c>
      <c r="E9037" t="s">
        <v>1198</v>
      </c>
      <c r="G9037" s="6" t="s">
        <v>88</v>
      </c>
      <c r="H9037" t="s">
        <v>85</v>
      </c>
      <c r="I9037" t="s">
        <v>45</v>
      </c>
      <c r="J9037" t="s">
        <v>93</v>
      </c>
      <c r="K9037">
        <v>3.3</v>
      </c>
      <c r="L9037">
        <v>167</v>
      </c>
      <c r="M9037" t="s">
        <v>1143</v>
      </c>
      <c r="N9037">
        <v>167</v>
      </c>
      <c r="P9037" cm="1">
        <f t="array" ref="P9037">IF(Q9037&gt;0,INDEX(Q9037:Q21171,MATCH(TRUE,INDEX(Q9037:Q21171="",,),0)-1),"")</f>
        <v>6</v>
      </c>
      <c r="Q9037">
        <f t="shared" si="202"/>
        <v>4</v>
      </c>
      <c r="R9037">
        <f>IF(P9037="","",0)</f>
        <v>0</v>
      </c>
    </row>
    <row r="9038" spans="1:18" x14ac:dyDescent="0.3">
      <c r="A9038" t="s">
        <v>1138</v>
      </c>
      <c r="B9038" s="1">
        <v>38664</v>
      </c>
      <c r="C9038" t="s">
        <v>1139</v>
      </c>
      <c r="D9038" t="s">
        <v>1197</v>
      </c>
      <c r="E9038" t="s">
        <v>1198</v>
      </c>
      <c r="G9038" s="6" t="s">
        <v>88</v>
      </c>
      <c r="H9038" t="s">
        <v>96</v>
      </c>
      <c r="I9038" t="s">
        <v>45</v>
      </c>
      <c r="J9038" t="s">
        <v>93</v>
      </c>
      <c r="K9038">
        <v>1.3</v>
      </c>
      <c r="L9038">
        <v>119</v>
      </c>
      <c r="M9038" t="s">
        <v>1143</v>
      </c>
      <c r="N9038">
        <v>119</v>
      </c>
      <c r="P9038" cm="1">
        <f t="array" ref="P9038">IF(Q9038&gt;0,INDEX(Q9038:Q21172,MATCH(TRUE,INDEX(Q9038:Q21172="",,),0)-1),"")</f>
        <v>6</v>
      </c>
      <c r="Q9038">
        <f t="shared" si="202"/>
        <v>4</v>
      </c>
      <c r="R9038">
        <f>IF(P9038="","",0)</f>
        <v>0</v>
      </c>
    </row>
    <row r="9039" spans="1:18" x14ac:dyDescent="0.3">
      <c r="A9039" t="s">
        <v>1138</v>
      </c>
      <c r="B9039" s="1">
        <v>38664</v>
      </c>
      <c r="C9039" t="s">
        <v>1139</v>
      </c>
      <c r="D9039" t="s">
        <v>1197</v>
      </c>
      <c r="E9039" t="s">
        <v>1198</v>
      </c>
      <c r="G9039" t="s">
        <v>19</v>
      </c>
      <c r="H9039" t="s">
        <v>87</v>
      </c>
      <c r="I9039" t="s">
        <v>21</v>
      </c>
      <c r="J9039" t="s">
        <v>73</v>
      </c>
      <c r="K9039">
        <v>1011</v>
      </c>
      <c r="L9039">
        <v>20.75</v>
      </c>
      <c r="M9039" t="s">
        <v>1160</v>
      </c>
      <c r="N9039">
        <v>24.75</v>
      </c>
      <c r="P9039" cm="1">
        <f t="array" ref="P9039">IF(Q9039&gt;0,INDEX(Q9039:Q21173,MATCH(TRUE,INDEX(Q9039:Q21173="",,),0)-1),"")</f>
        <v>6</v>
      </c>
      <c r="Q9039">
        <f t="shared" si="202"/>
        <v>5</v>
      </c>
      <c r="R9039">
        <f>IF(P9039="","",0)</f>
        <v>0</v>
      </c>
    </row>
    <row r="9040" spans="1:18" x14ac:dyDescent="0.3">
      <c r="A9040" t="s">
        <v>1138</v>
      </c>
      <c r="B9040" s="1">
        <v>38664</v>
      </c>
      <c r="C9040" t="s">
        <v>1139</v>
      </c>
      <c r="D9040" t="s">
        <v>1197</v>
      </c>
      <c r="E9040" t="s">
        <v>1198</v>
      </c>
      <c r="G9040" t="s">
        <v>19</v>
      </c>
      <c r="H9040" t="s">
        <v>101</v>
      </c>
      <c r="I9040" t="s">
        <v>21</v>
      </c>
      <c r="J9040" t="s">
        <v>73</v>
      </c>
      <c r="K9040">
        <v>405</v>
      </c>
      <c r="L9040">
        <v>24.55</v>
      </c>
      <c r="M9040" t="s">
        <v>1160</v>
      </c>
      <c r="N9040">
        <v>28.55</v>
      </c>
      <c r="P9040" cm="1">
        <f t="array" ref="P9040">IF(Q9040&gt;0,INDEX(Q9040:Q21174,MATCH(TRUE,INDEX(Q9040:Q21174="",,),0)-1),"")</f>
        <v>6</v>
      </c>
      <c r="Q9040">
        <f t="shared" si="202"/>
        <v>5</v>
      </c>
      <c r="R9040">
        <f>IF(P9040="","",0)</f>
        <v>0</v>
      </c>
    </row>
    <row r="9041" spans="1:18" x14ac:dyDescent="0.3">
      <c r="A9041" t="s">
        <v>1138</v>
      </c>
      <c r="B9041" s="1">
        <v>38664</v>
      </c>
      <c r="C9041" t="s">
        <v>1139</v>
      </c>
      <c r="D9041" t="s">
        <v>1197</v>
      </c>
      <c r="E9041" t="s">
        <v>1198</v>
      </c>
      <c r="G9041" t="s">
        <v>19</v>
      </c>
      <c r="H9041" t="s">
        <v>72</v>
      </c>
      <c r="I9041" t="s">
        <v>21</v>
      </c>
      <c r="J9041" t="s">
        <v>73</v>
      </c>
      <c r="K9041">
        <v>216</v>
      </c>
      <c r="L9041">
        <v>17.25</v>
      </c>
      <c r="M9041" t="s">
        <v>1160</v>
      </c>
      <c r="N9041">
        <v>23.25</v>
      </c>
      <c r="P9041" cm="1">
        <f t="array" ref="P9041">IF(Q9041&gt;0,INDEX(Q9041:Q21175,MATCH(TRUE,INDEX(Q9041:Q21175="",,),0)-1),"")</f>
        <v>6</v>
      </c>
      <c r="Q9041">
        <f t="shared" si="202"/>
        <v>5</v>
      </c>
      <c r="R9041">
        <f>IF(P9041="","",0)</f>
        <v>0</v>
      </c>
    </row>
    <row r="9042" spans="1:18" x14ac:dyDescent="0.3">
      <c r="A9042" t="s">
        <v>1138</v>
      </c>
      <c r="B9042" s="1">
        <v>38664</v>
      </c>
      <c r="C9042" t="s">
        <v>1139</v>
      </c>
      <c r="D9042" t="s">
        <v>1197</v>
      </c>
      <c r="E9042" t="s">
        <v>1198</v>
      </c>
      <c r="G9042" s="6" t="s">
        <v>88</v>
      </c>
      <c r="H9042" t="s">
        <v>85</v>
      </c>
      <c r="I9042" t="s">
        <v>45</v>
      </c>
      <c r="J9042" t="s">
        <v>93</v>
      </c>
      <c r="K9042">
        <v>3.3</v>
      </c>
      <c r="L9042">
        <v>167</v>
      </c>
      <c r="M9042" t="s">
        <v>1160</v>
      </c>
      <c r="N9042">
        <v>167</v>
      </c>
      <c r="P9042" cm="1">
        <f t="array" ref="P9042">IF(Q9042&gt;0,INDEX(Q9042:Q21176,MATCH(TRUE,INDEX(Q9042:Q21176="",,),0)-1),"")</f>
        <v>6</v>
      </c>
      <c r="Q9042">
        <f t="shared" si="202"/>
        <v>5</v>
      </c>
      <c r="R9042">
        <f>IF(P9042="","",0)</f>
        <v>0</v>
      </c>
    </row>
    <row r="9043" spans="1:18" x14ac:dyDescent="0.3">
      <c r="A9043" t="s">
        <v>1138</v>
      </c>
      <c r="B9043" s="1">
        <v>38664</v>
      </c>
      <c r="C9043" t="s">
        <v>1139</v>
      </c>
      <c r="D9043" t="s">
        <v>1197</v>
      </c>
      <c r="E9043" t="s">
        <v>1198</v>
      </c>
      <c r="G9043" s="6" t="s">
        <v>88</v>
      </c>
      <c r="H9043" t="s">
        <v>96</v>
      </c>
      <c r="I9043" t="s">
        <v>45</v>
      </c>
      <c r="J9043" t="s">
        <v>93</v>
      </c>
      <c r="K9043">
        <v>1.3</v>
      </c>
      <c r="L9043">
        <v>119</v>
      </c>
      <c r="M9043" t="s">
        <v>1160</v>
      </c>
      <c r="N9043">
        <v>119</v>
      </c>
      <c r="P9043" cm="1">
        <f t="array" ref="P9043">IF(Q9043&gt;0,INDEX(Q9043:Q21177,MATCH(TRUE,INDEX(Q9043:Q21177="",,),0)-1),"")</f>
        <v>6</v>
      </c>
      <c r="Q9043">
        <f t="shared" si="202"/>
        <v>5</v>
      </c>
      <c r="R9043">
        <f>IF(P9043="","",0)</f>
        <v>0</v>
      </c>
    </row>
    <row r="9044" spans="1:18" x14ac:dyDescent="0.3">
      <c r="A9044" t="s">
        <v>1138</v>
      </c>
      <c r="B9044" s="1">
        <v>38664</v>
      </c>
      <c r="C9044" t="s">
        <v>1139</v>
      </c>
      <c r="D9044" t="s">
        <v>1197</v>
      </c>
      <c r="E9044" t="s">
        <v>1198</v>
      </c>
      <c r="G9044" t="s">
        <v>19</v>
      </c>
      <c r="H9044" t="s">
        <v>87</v>
      </c>
      <c r="I9044" t="s">
        <v>21</v>
      </c>
      <c r="J9044" t="s">
        <v>73</v>
      </c>
      <c r="K9044">
        <v>1011</v>
      </c>
      <c r="L9044">
        <v>20.75</v>
      </c>
      <c r="M9044" t="s">
        <v>1200</v>
      </c>
      <c r="N9044">
        <v>23.36</v>
      </c>
      <c r="P9044" cm="1">
        <f t="array" ref="P9044">IF(Q9044&gt;0,INDEX(Q9044:Q21178,MATCH(TRUE,INDEX(Q9044:Q21178="",,),0)-1),"")</f>
        <v>6</v>
      </c>
      <c r="Q9044">
        <f t="shared" si="202"/>
        <v>6</v>
      </c>
      <c r="R9044">
        <f>IF(P9044="","",0)</f>
        <v>0</v>
      </c>
    </row>
    <row r="9045" spans="1:18" x14ac:dyDescent="0.3">
      <c r="A9045" t="s">
        <v>1138</v>
      </c>
      <c r="B9045" s="1">
        <v>38664</v>
      </c>
      <c r="C9045" t="s">
        <v>1139</v>
      </c>
      <c r="D9045" t="s">
        <v>1197</v>
      </c>
      <c r="E9045" t="s">
        <v>1198</v>
      </c>
      <c r="G9045" t="s">
        <v>19</v>
      </c>
      <c r="H9045" t="s">
        <v>101</v>
      </c>
      <c r="I9045" t="s">
        <v>21</v>
      </c>
      <c r="J9045" t="s">
        <v>73</v>
      </c>
      <c r="K9045">
        <v>405</v>
      </c>
      <c r="L9045">
        <v>24.55</v>
      </c>
      <c r="M9045" t="s">
        <v>1200</v>
      </c>
      <c r="N9045">
        <v>30</v>
      </c>
      <c r="P9045" cm="1">
        <f t="array" ref="P9045">IF(Q9045&gt;0,INDEX(Q9045:Q21179,MATCH(TRUE,INDEX(Q9045:Q21179="",,),0)-1),"")</f>
        <v>6</v>
      </c>
      <c r="Q9045">
        <f t="shared" si="202"/>
        <v>6</v>
      </c>
      <c r="R9045">
        <f>IF(P9045="","",0)</f>
        <v>0</v>
      </c>
    </row>
    <row r="9046" spans="1:18" x14ac:dyDescent="0.3">
      <c r="A9046" t="s">
        <v>1138</v>
      </c>
      <c r="B9046" s="1">
        <v>38664</v>
      </c>
      <c r="C9046" t="s">
        <v>1139</v>
      </c>
      <c r="D9046" t="s">
        <v>1197</v>
      </c>
      <c r="E9046" t="s">
        <v>1198</v>
      </c>
      <c r="G9046" t="s">
        <v>19</v>
      </c>
      <c r="H9046" t="s">
        <v>72</v>
      </c>
      <c r="I9046" t="s">
        <v>21</v>
      </c>
      <c r="J9046" t="s">
        <v>73</v>
      </c>
      <c r="K9046">
        <v>216</v>
      </c>
      <c r="L9046">
        <v>17.25</v>
      </c>
      <c r="M9046" t="s">
        <v>1200</v>
      </c>
      <c r="N9046">
        <v>20</v>
      </c>
      <c r="P9046" cm="1">
        <f t="array" ref="P9046">IF(Q9046&gt;0,INDEX(Q9046:Q21180,MATCH(TRUE,INDEX(Q9046:Q21180="",,),0)-1),"")</f>
        <v>6</v>
      </c>
      <c r="Q9046">
        <f t="shared" si="202"/>
        <v>6</v>
      </c>
      <c r="R9046">
        <f>IF(P9046="","",0)</f>
        <v>0</v>
      </c>
    </row>
    <row r="9047" spans="1:18" x14ac:dyDescent="0.3">
      <c r="A9047" t="s">
        <v>1138</v>
      </c>
      <c r="B9047" s="1">
        <v>38664</v>
      </c>
      <c r="C9047" t="s">
        <v>1139</v>
      </c>
      <c r="D9047" t="s">
        <v>1197</v>
      </c>
      <c r="E9047" t="s">
        <v>1198</v>
      </c>
      <c r="G9047" s="6" t="s">
        <v>88</v>
      </c>
      <c r="H9047" t="s">
        <v>85</v>
      </c>
      <c r="I9047" t="s">
        <v>45</v>
      </c>
      <c r="J9047" t="s">
        <v>93</v>
      </c>
      <c r="K9047">
        <v>3.3</v>
      </c>
      <c r="L9047">
        <v>167</v>
      </c>
      <c r="M9047" t="s">
        <v>1200</v>
      </c>
      <c r="N9047">
        <v>167</v>
      </c>
      <c r="P9047" cm="1">
        <f t="array" ref="P9047">IF(Q9047&gt;0,INDEX(Q9047:Q21181,MATCH(TRUE,INDEX(Q9047:Q21181="",,),0)-1),"")</f>
        <v>6</v>
      </c>
      <c r="Q9047">
        <f t="shared" si="202"/>
        <v>6</v>
      </c>
      <c r="R9047">
        <f>IF(P9047="","",0)</f>
        <v>0</v>
      </c>
    </row>
    <row r="9048" spans="1:18" x14ac:dyDescent="0.3">
      <c r="A9048" t="s">
        <v>1138</v>
      </c>
      <c r="B9048" s="1">
        <v>38664</v>
      </c>
      <c r="C9048" t="s">
        <v>1139</v>
      </c>
      <c r="D9048" t="s">
        <v>1197</v>
      </c>
      <c r="E9048" t="s">
        <v>1198</v>
      </c>
      <c r="G9048" s="6" t="s">
        <v>88</v>
      </c>
      <c r="H9048" t="s">
        <v>96</v>
      </c>
      <c r="I9048" t="s">
        <v>45</v>
      </c>
      <c r="J9048" t="s">
        <v>93</v>
      </c>
      <c r="K9048">
        <v>1.3</v>
      </c>
      <c r="L9048">
        <v>119</v>
      </c>
      <c r="M9048" t="s">
        <v>1200</v>
      </c>
      <c r="N9048">
        <v>119</v>
      </c>
      <c r="P9048" cm="1">
        <f t="array" ref="P9048">IF(Q9048&gt;0,INDEX(Q9048:Q21182,MATCH(TRUE,INDEX(Q9048:Q21182="",,),0)-1),"")</f>
        <v>6</v>
      </c>
      <c r="Q9048">
        <f t="shared" si="202"/>
        <v>6</v>
      </c>
      <c r="R9048">
        <f>IF(P9048="","",0)</f>
        <v>0</v>
      </c>
    </row>
    <row r="9049" spans="1:18" x14ac:dyDescent="0.3">
      <c r="P9049" t="str" cm="1">
        <f t="array" ref="P9049">IF(Q9049&gt;0,INDEX(Q9049:Q21183,MATCH(TRUE,INDEX(Q9049:Q21183="",,),0)-1),"")</f>
        <v/>
      </c>
      <c r="R9049" t="str">
        <f>IF(P9049="","",0)</f>
        <v/>
      </c>
    </row>
    <row r="9050" spans="1:18" x14ac:dyDescent="0.3">
      <c r="A9050" t="s">
        <v>1138</v>
      </c>
      <c r="B9050" s="1">
        <v>38701</v>
      </c>
      <c r="C9050" t="s">
        <v>1139</v>
      </c>
      <c r="D9050" t="s">
        <v>1201</v>
      </c>
      <c r="E9050" t="s">
        <v>1202</v>
      </c>
      <c r="G9050" t="s">
        <v>19</v>
      </c>
      <c r="H9050" t="s">
        <v>102</v>
      </c>
      <c r="I9050" t="s">
        <v>45</v>
      </c>
      <c r="J9050" t="s">
        <v>93</v>
      </c>
      <c r="K9050">
        <v>11.7</v>
      </c>
      <c r="L9050">
        <v>1117</v>
      </c>
      <c r="M9050" t="s">
        <v>1203</v>
      </c>
      <c r="N9050">
        <v>1210</v>
      </c>
      <c r="O9050" t="s">
        <v>24</v>
      </c>
      <c r="P9050" cm="1">
        <f t="array" ref="P9050">IF(Q9050&gt;0,INDEX(Q9050:Q21184,MATCH(TRUE,INDEX(Q9050:Q21184="",,),0)-1),"")</f>
        <v>3</v>
      </c>
      <c r="Q9050">
        <v>1</v>
      </c>
      <c r="R9050">
        <f>IF(P9050="","",0)</f>
        <v>0</v>
      </c>
    </row>
    <row r="9051" spans="1:18" x14ac:dyDescent="0.3">
      <c r="A9051" t="s">
        <v>1138</v>
      </c>
      <c r="B9051" s="1">
        <v>38701</v>
      </c>
      <c r="C9051" t="s">
        <v>1139</v>
      </c>
      <c r="D9051" t="s">
        <v>1201</v>
      </c>
      <c r="E9051" t="s">
        <v>1202</v>
      </c>
      <c r="G9051" t="s">
        <v>19</v>
      </c>
      <c r="H9051" t="s">
        <v>72</v>
      </c>
      <c r="I9051" t="s">
        <v>21</v>
      </c>
      <c r="J9051" t="s">
        <v>73</v>
      </c>
      <c r="K9051">
        <v>1006</v>
      </c>
      <c r="L9051">
        <v>33.35</v>
      </c>
      <c r="M9051" t="s">
        <v>1203</v>
      </c>
      <c r="N9051">
        <v>39.85</v>
      </c>
      <c r="O9051" t="s">
        <v>24</v>
      </c>
      <c r="P9051" cm="1">
        <f t="array" ref="P9051">IF(Q9051&gt;0,INDEX(Q9051:Q21185,MATCH(TRUE,INDEX(Q9051:Q21185="",,),0)-1),"")</f>
        <v>3</v>
      </c>
      <c r="Q9051">
        <v>1</v>
      </c>
      <c r="R9051">
        <f>IF(P9051="","",0)</f>
        <v>0</v>
      </c>
    </row>
    <row r="9052" spans="1:18" x14ac:dyDescent="0.3">
      <c r="A9052" t="s">
        <v>1138</v>
      </c>
      <c r="B9052" s="1">
        <v>38701</v>
      </c>
      <c r="C9052" t="s">
        <v>1139</v>
      </c>
      <c r="D9052" t="s">
        <v>1201</v>
      </c>
      <c r="E9052" t="s">
        <v>1202</v>
      </c>
      <c r="G9052" s="6" t="s">
        <v>88</v>
      </c>
      <c r="H9052" t="s">
        <v>85</v>
      </c>
      <c r="I9052" t="s">
        <v>45</v>
      </c>
      <c r="J9052" t="s">
        <v>93</v>
      </c>
      <c r="K9052">
        <v>27.4</v>
      </c>
      <c r="L9052">
        <v>152</v>
      </c>
      <c r="M9052" t="s">
        <v>1203</v>
      </c>
      <c r="N9052">
        <v>152</v>
      </c>
      <c r="O9052" t="s">
        <v>24</v>
      </c>
      <c r="P9052" cm="1">
        <f t="array" ref="P9052">IF(Q9052&gt;0,INDEX(Q9052:Q21186,MATCH(TRUE,INDEX(Q9052:Q21186="",,),0)-1),"")</f>
        <v>3</v>
      </c>
      <c r="Q9052">
        <v>1</v>
      </c>
      <c r="R9052">
        <f>IF(P9052="","",0)</f>
        <v>0</v>
      </c>
    </row>
    <row r="9053" spans="1:18" x14ac:dyDescent="0.3">
      <c r="A9053" t="s">
        <v>1138</v>
      </c>
      <c r="B9053" s="1">
        <v>38701</v>
      </c>
      <c r="C9053" t="s">
        <v>1139</v>
      </c>
      <c r="D9053" t="s">
        <v>1201</v>
      </c>
      <c r="E9053" t="s">
        <v>1202</v>
      </c>
      <c r="G9053" s="6" t="s">
        <v>88</v>
      </c>
      <c r="H9053" t="s">
        <v>232</v>
      </c>
      <c r="I9053" t="s">
        <v>45</v>
      </c>
      <c r="J9053" t="s">
        <v>93</v>
      </c>
      <c r="K9053">
        <v>18.5</v>
      </c>
      <c r="L9053">
        <v>73</v>
      </c>
      <c r="M9053" t="s">
        <v>1203</v>
      </c>
      <c r="N9053">
        <v>73</v>
      </c>
      <c r="O9053" t="s">
        <v>24</v>
      </c>
      <c r="P9053" cm="1">
        <f t="array" ref="P9053">IF(Q9053&gt;0,INDEX(Q9053:Q21187,MATCH(TRUE,INDEX(Q9053:Q21187="",,),0)-1),"")</f>
        <v>3</v>
      </c>
      <c r="Q9053">
        <v>1</v>
      </c>
      <c r="R9053">
        <f>IF(P9053="","",0)</f>
        <v>0</v>
      </c>
    </row>
    <row r="9054" spans="1:18" x14ac:dyDescent="0.3">
      <c r="A9054" t="s">
        <v>1138</v>
      </c>
      <c r="B9054" s="1">
        <v>38701</v>
      </c>
      <c r="C9054" t="s">
        <v>1139</v>
      </c>
      <c r="D9054" t="s">
        <v>1201</v>
      </c>
      <c r="E9054" t="s">
        <v>1202</v>
      </c>
      <c r="G9054" s="6" t="s">
        <v>88</v>
      </c>
      <c r="H9054" t="s">
        <v>200</v>
      </c>
      <c r="I9054" t="s">
        <v>45</v>
      </c>
      <c r="J9054" t="s">
        <v>93</v>
      </c>
      <c r="K9054">
        <v>0.6</v>
      </c>
      <c r="L9054">
        <v>360</v>
      </c>
      <c r="M9054" t="s">
        <v>1203</v>
      </c>
      <c r="N9054">
        <v>360</v>
      </c>
      <c r="O9054" t="s">
        <v>24</v>
      </c>
      <c r="P9054" cm="1">
        <f t="array" ref="P9054">IF(Q9054&gt;0,INDEX(Q9054:Q21188,MATCH(TRUE,INDEX(Q9054:Q21188="",,),0)-1),"")</f>
        <v>3</v>
      </c>
      <c r="Q9054">
        <v>1</v>
      </c>
      <c r="R9054">
        <f>IF(P9054="","",0)</f>
        <v>0</v>
      </c>
    </row>
    <row r="9055" spans="1:18" x14ac:dyDescent="0.3">
      <c r="A9055" t="s">
        <v>1138</v>
      </c>
      <c r="B9055" s="1">
        <v>38701</v>
      </c>
      <c r="C9055" t="s">
        <v>1139</v>
      </c>
      <c r="D9055" t="s">
        <v>1201</v>
      </c>
      <c r="E9055" t="s">
        <v>1202</v>
      </c>
      <c r="G9055" s="6" t="s">
        <v>88</v>
      </c>
      <c r="H9055" t="s">
        <v>116</v>
      </c>
      <c r="I9055" t="s">
        <v>21</v>
      </c>
      <c r="J9055" t="s">
        <v>73</v>
      </c>
      <c r="K9055">
        <v>15</v>
      </c>
      <c r="L9055">
        <v>24.7</v>
      </c>
      <c r="M9055" t="s">
        <v>1203</v>
      </c>
      <c r="N9055">
        <v>24.7</v>
      </c>
      <c r="O9055" t="s">
        <v>24</v>
      </c>
      <c r="P9055" cm="1">
        <f t="array" ref="P9055">IF(Q9055&gt;0,INDEX(Q9055:Q21189,MATCH(TRUE,INDEX(Q9055:Q21189="",,),0)-1),"")</f>
        <v>3</v>
      </c>
      <c r="Q9055">
        <v>1</v>
      </c>
      <c r="R9055">
        <f>IF(P9055="","",0)</f>
        <v>0</v>
      </c>
    </row>
    <row r="9056" spans="1:18" x14ac:dyDescent="0.3">
      <c r="A9056" t="s">
        <v>1138</v>
      </c>
      <c r="B9056" s="1">
        <v>38701</v>
      </c>
      <c r="C9056" t="s">
        <v>1139</v>
      </c>
      <c r="D9056" t="s">
        <v>1201</v>
      </c>
      <c r="E9056" t="s">
        <v>1202</v>
      </c>
      <c r="G9056" t="s">
        <v>19</v>
      </c>
      <c r="H9056" t="s">
        <v>102</v>
      </c>
      <c r="I9056" t="s">
        <v>45</v>
      </c>
      <c r="J9056" t="s">
        <v>93</v>
      </c>
      <c r="K9056">
        <v>11.7</v>
      </c>
      <c r="L9056">
        <v>1117</v>
      </c>
      <c r="M9056" t="s">
        <v>1142</v>
      </c>
      <c r="N9056">
        <v>1117</v>
      </c>
      <c r="P9056" cm="1">
        <f t="array" ref="P9056">IF(Q9056&gt;0,INDEX(Q9056:Q21190,MATCH(TRUE,INDEX(Q9056:Q21190="",,),0)-1),"")</f>
        <v>3</v>
      </c>
      <c r="Q9056">
        <v>2</v>
      </c>
      <c r="R9056">
        <f>IF(P9056="","",0)</f>
        <v>0</v>
      </c>
    </row>
    <row r="9057" spans="1:18" x14ac:dyDescent="0.3">
      <c r="A9057" t="s">
        <v>1138</v>
      </c>
      <c r="B9057" s="1">
        <v>38701</v>
      </c>
      <c r="C9057" t="s">
        <v>1139</v>
      </c>
      <c r="D9057" t="s">
        <v>1201</v>
      </c>
      <c r="E9057" t="s">
        <v>1202</v>
      </c>
      <c r="G9057" t="s">
        <v>19</v>
      </c>
      <c r="H9057" t="s">
        <v>72</v>
      </c>
      <c r="I9057" t="s">
        <v>21</v>
      </c>
      <c r="J9057" t="s">
        <v>73</v>
      </c>
      <c r="K9057">
        <v>1006</v>
      </c>
      <c r="L9057">
        <v>33.35</v>
      </c>
      <c r="M9057" t="s">
        <v>1142</v>
      </c>
      <c r="N9057">
        <v>37.1</v>
      </c>
      <c r="P9057" cm="1">
        <f t="array" ref="P9057">IF(Q9057&gt;0,INDEX(Q9057:Q21191,MATCH(TRUE,INDEX(Q9057:Q21191="",,),0)-1),"")</f>
        <v>3</v>
      </c>
      <c r="Q9057">
        <v>2</v>
      </c>
      <c r="R9057">
        <f>IF(P9057="","",0)</f>
        <v>0</v>
      </c>
    </row>
    <row r="9058" spans="1:18" x14ac:dyDescent="0.3">
      <c r="A9058" t="s">
        <v>1138</v>
      </c>
      <c r="B9058" s="1">
        <v>38701</v>
      </c>
      <c r="C9058" t="s">
        <v>1139</v>
      </c>
      <c r="D9058" t="s">
        <v>1201</v>
      </c>
      <c r="E9058" t="s">
        <v>1202</v>
      </c>
      <c r="G9058" s="6" t="s">
        <v>88</v>
      </c>
      <c r="H9058" t="s">
        <v>85</v>
      </c>
      <c r="I9058" t="s">
        <v>45</v>
      </c>
      <c r="J9058" t="s">
        <v>93</v>
      </c>
      <c r="K9058">
        <v>27.4</v>
      </c>
      <c r="L9058">
        <v>152</v>
      </c>
      <c r="M9058" t="s">
        <v>1142</v>
      </c>
      <c r="N9058">
        <v>152</v>
      </c>
      <c r="P9058" cm="1">
        <f t="array" ref="P9058">IF(Q9058&gt;0,INDEX(Q9058:Q21192,MATCH(TRUE,INDEX(Q9058:Q21192="",,),0)-1),"")</f>
        <v>3</v>
      </c>
      <c r="Q9058">
        <v>2</v>
      </c>
      <c r="R9058">
        <f>IF(P9058="","",0)</f>
        <v>0</v>
      </c>
    </row>
    <row r="9059" spans="1:18" x14ac:dyDescent="0.3">
      <c r="A9059" t="s">
        <v>1138</v>
      </c>
      <c r="B9059" s="1">
        <v>38701</v>
      </c>
      <c r="C9059" t="s">
        <v>1139</v>
      </c>
      <c r="D9059" t="s">
        <v>1201</v>
      </c>
      <c r="E9059" t="s">
        <v>1202</v>
      </c>
      <c r="G9059" s="6" t="s">
        <v>88</v>
      </c>
      <c r="H9059" t="s">
        <v>232</v>
      </c>
      <c r="I9059" t="s">
        <v>45</v>
      </c>
      <c r="J9059" t="s">
        <v>93</v>
      </c>
      <c r="K9059">
        <v>18.5</v>
      </c>
      <c r="L9059">
        <v>73</v>
      </c>
      <c r="M9059" t="s">
        <v>1142</v>
      </c>
      <c r="N9059">
        <v>73</v>
      </c>
      <c r="P9059" cm="1">
        <f t="array" ref="P9059">IF(Q9059&gt;0,INDEX(Q9059:Q21193,MATCH(TRUE,INDEX(Q9059:Q21193="",,),0)-1),"")</f>
        <v>3</v>
      </c>
      <c r="Q9059">
        <v>2</v>
      </c>
      <c r="R9059">
        <f>IF(P9059="","",0)</f>
        <v>0</v>
      </c>
    </row>
    <row r="9060" spans="1:18" x14ac:dyDescent="0.3">
      <c r="A9060" t="s">
        <v>1138</v>
      </c>
      <c r="B9060" s="1">
        <v>38701</v>
      </c>
      <c r="C9060" t="s">
        <v>1139</v>
      </c>
      <c r="D9060" t="s">
        <v>1201</v>
      </c>
      <c r="E9060" t="s">
        <v>1202</v>
      </c>
      <c r="G9060" s="6" t="s">
        <v>88</v>
      </c>
      <c r="H9060" t="s">
        <v>200</v>
      </c>
      <c r="I9060" t="s">
        <v>45</v>
      </c>
      <c r="J9060" t="s">
        <v>93</v>
      </c>
      <c r="K9060">
        <v>0.6</v>
      </c>
      <c r="L9060">
        <v>360</v>
      </c>
      <c r="M9060" t="s">
        <v>1142</v>
      </c>
      <c r="N9060">
        <v>360</v>
      </c>
      <c r="P9060" cm="1">
        <f t="array" ref="P9060">IF(Q9060&gt;0,INDEX(Q9060:Q21194,MATCH(TRUE,INDEX(Q9060:Q21194="",,),0)-1),"")</f>
        <v>3</v>
      </c>
      <c r="Q9060">
        <v>2</v>
      </c>
      <c r="R9060">
        <f>IF(P9060="","",0)</f>
        <v>0</v>
      </c>
    </row>
    <row r="9061" spans="1:18" x14ac:dyDescent="0.3">
      <c r="A9061" t="s">
        <v>1138</v>
      </c>
      <c r="B9061" s="1">
        <v>38701</v>
      </c>
      <c r="C9061" t="s">
        <v>1139</v>
      </c>
      <c r="D9061" t="s">
        <v>1201</v>
      </c>
      <c r="E9061" t="s">
        <v>1202</v>
      </c>
      <c r="G9061" s="6" t="s">
        <v>88</v>
      </c>
      <c r="H9061" t="s">
        <v>116</v>
      </c>
      <c r="I9061" t="s">
        <v>21</v>
      </c>
      <c r="J9061" t="s">
        <v>73</v>
      </c>
      <c r="K9061">
        <v>15</v>
      </c>
      <c r="L9061">
        <v>24.7</v>
      </c>
      <c r="M9061" t="s">
        <v>1142</v>
      </c>
      <c r="N9061">
        <v>24.7</v>
      </c>
      <c r="P9061" cm="1">
        <f t="array" ref="P9061">IF(Q9061&gt;0,INDEX(Q9061:Q21195,MATCH(TRUE,INDEX(Q9061:Q21195="",,),0)-1),"")</f>
        <v>3</v>
      </c>
      <c r="Q9061">
        <v>2</v>
      </c>
      <c r="R9061">
        <f>IF(P9061="","",0)</f>
        <v>0</v>
      </c>
    </row>
    <row r="9062" spans="1:18" x14ac:dyDescent="0.3">
      <c r="A9062" t="s">
        <v>1138</v>
      </c>
      <c r="B9062" s="1">
        <v>38701</v>
      </c>
      <c r="C9062" t="s">
        <v>1139</v>
      </c>
      <c r="D9062" t="s">
        <v>1201</v>
      </c>
      <c r="E9062" t="s">
        <v>1202</v>
      </c>
      <c r="G9062" t="s">
        <v>19</v>
      </c>
      <c r="H9062" t="s">
        <v>102</v>
      </c>
      <c r="I9062" t="s">
        <v>45</v>
      </c>
      <c r="J9062" t="s">
        <v>93</v>
      </c>
      <c r="K9062">
        <v>11.7</v>
      </c>
      <c r="L9062">
        <v>1117</v>
      </c>
      <c r="M9062" t="s">
        <v>1145</v>
      </c>
      <c r="N9062">
        <v>1118</v>
      </c>
      <c r="P9062" cm="1">
        <f t="array" ref="P9062">IF(Q9062&gt;0,INDEX(Q9062:Q21196,MATCH(TRUE,INDEX(Q9062:Q21196="",,),0)-1),"")</f>
        <v>3</v>
      </c>
      <c r="Q9062">
        <v>3</v>
      </c>
      <c r="R9062">
        <f>IF(P9062="","",0)</f>
        <v>0</v>
      </c>
    </row>
    <row r="9063" spans="1:18" x14ac:dyDescent="0.3">
      <c r="A9063" t="s">
        <v>1138</v>
      </c>
      <c r="B9063" s="1">
        <v>38701</v>
      </c>
      <c r="C9063" t="s">
        <v>1139</v>
      </c>
      <c r="D9063" t="s">
        <v>1201</v>
      </c>
      <c r="E9063" t="s">
        <v>1202</v>
      </c>
      <c r="G9063" t="s">
        <v>19</v>
      </c>
      <c r="H9063" t="s">
        <v>72</v>
      </c>
      <c r="I9063" t="s">
        <v>21</v>
      </c>
      <c r="J9063" t="s">
        <v>73</v>
      </c>
      <c r="K9063">
        <v>1006</v>
      </c>
      <c r="L9063">
        <v>33.35</v>
      </c>
      <c r="M9063" t="s">
        <v>1145</v>
      </c>
      <c r="N9063">
        <v>35.35</v>
      </c>
      <c r="P9063" cm="1">
        <f t="array" ref="P9063">IF(Q9063&gt;0,INDEX(Q9063:Q21197,MATCH(TRUE,INDEX(Q9063:Q21197="",,),0)-1),"")</f>
        <v>3</v>
      </c>
      <c r="Q9063">
        <v>3</v>
      </c>
      <c r="R9063">
        <f>IF(P9063="","",0)</f>
        <v>0</v>
      </c>
    </row>
    <row r="9064" spans="1:18" x14ac:dyDescent="0.3">
      <c r="A9064" t="s">
        <v>1138</v>
      </c>
      <c r="B9064" s="1">
        <v>38701</v>
      </c>
      <c r="C9064" t="s">
        <v>1139</v>
      </c>
      <c r="D9064" t="s">
        <v>1201</v>
      </c>
      <c r="E9064" t="s">
        <v>1202</v>
      </c>
      <c r="G9064" s="6" t="s">
        <v>88</v>
      </c>
      <c r="H9064" t="s">
        <v>85</v>
      </c>
      <c r="I9064" t="s">
        <v>45</v>
      </c>
      <c r="J9064" t="s">
        <v>93</v>
      </c>
      <c r="K9064">
        <v>27.4</v>
      </c>
      <c r="L9064">
        <v>152</v>
      </c>
      <c r="M9064" t="s">
        <v>1145</v>
      </c>
      <c r="N9064">
        <v>152</v>
      </c>
      <c r="P9064" cm="1">
        <f t="array" ref="P9064">IF(Q9064&gt;0,INDEX(Q9064:Q21198,MATCH(TRUE,INDEX(Q9064:Q21198="",,),0)-1),"")</f>
        <v>3</v>
      </c>
      <c r="Q9064">
        <v>3</v>
      </c>
      <c r="R9064">
        <f>IF(P9064="","",0)</f>
        <v>0</v>
      </c>
    </row>
    <row r="9065" spans="1:18" x14ac:dyDescent="0.3">
      <c r="A9065" t="s">
        <v>1138</v>
      </c>
      <c r="B9065" s="1">
        <v>38701</v>
      </c>
      <c r="C9065" t="s">
        <v>1139</v>
      </c>
      <c r="D9065" t="s">
        <v>1201</v>
      </c>
      <c r="E9065" t="s">
        <v>1202</v>
      </c>
      <c r="G9065" s="6" t="s">
        <v>88</v>
      </c>
      <c r="H9065" t="s">
        <v>232</v>
      </c>
      <c r="I9065" t="s">
        <v>45</v>
      </c>
      <c r="J9065" t="s">
        <v>93</v>
      </c>
      <c r="K9065">
        <v>18.5</v>
      </c>
      <c r="L9065">
        <v>73</v>
      </c>
      <c r="M9065" t="s">
        <v>1145</v>
      </c>
      <c r="N9065">
        <v>73</v>
      </c>
      <c r="P9065" cm="1">
        <f t="array" ref="P9065">IF(Q9065&gt;0,INDEX(Q9065:Q21199,MATCH(TRUE,INDEX(Q9065:Q21199="",,),0)-1),"")</f>
        <v>3</v>
      </c>
      <c r="Q9065">
        <v>3</v>
      </c>
      <c r="R9065">
        <f>IF(P9065="","",0)</f>
        <v>0</v>
      </c>
    </row>
    <row r="9066" spans="1:18" x14ac:dyDescent="0.3">
      <c r="A9066" t="s">
        <v>1138</v>
      </c>
      <c r="B9066" s="1">
        <v>38701</v>
      </c>
      <c r="C9066" t="s">
        <v>1139</v>
      </c>
      <c r="D9066" t="s">
        <v>1201</v>
      </c>
      <c r="E9066" t="s">
        <v>1202</v>
      </c>
      <c r="G9066" s="6" t="s">
        <v>88</v>
      </c>
      <c r="H9066" t="s">
        <v>200</v>
      </c>
      <c r="I9066" t="s">
        <v>45</v>
      </c>
      <c r="J9066" t="s">
        <v>93</v>
      </c>
      <c r="K9066">
        <v>0.6</v>
      </c>
      <c r="L9066">
        <v>360</v>
      </c>
      <c r="M9066" t="s">
        <v>1145</v>
      </c>
      <c r="N9066">
        <v>360</v>
      </c>
      <c r="P9066" cm="1">
        <f t="array" ref="P9066">IF(Q9066&gt;0,INDEX(Q9066:Q21200,MATCH(TRUE,INDEX(Q9066:Q21200="",,),0)-1),"")</f>
        <v>3</v>
      </c>
      <c r="Q9066">
        <v>3</v>
      </c>
      <c r="R9066">
        <f>IF(P9066="","",0)</f>
        <v>0</v>
      </c>
    </row>
    <row r="9067" spans="1:18" x14ac:dyDescent="0.3">
      <c r="A9067" t="s">
        <v>1138</v>
      </c>
      <c r="B9067" s="1">
        <v>38701</v>
      </c>
      <c r="C9067" t="s">
        <v>1139</v>
      </c>
      <c r="D9067" t="s">
        <v>1201</v>
      </c>
      <c r="E9067" t="s">
        <v>1202</v>
      </c>
      <c r="G9067" s="6" t="s">
        <v>88</v>
      </c>
      <c r="H9067" t="s">
        <v>116</v>
      </c>
      <c r="I9067" t="s">
        <v>21</v>
      </c>
      <c r="J9067" t="s">
        <v>73</v>
      </c>
      <c r="K9067">
        <v>15</v>
      </c>
      <c r="L9067">
        <v>24.7</v>
      </c>
      <c r="M9067" t="s">
        <v>1145</v>
      </c>
      <c r="N9067">
        <v>24.7</v>
      </c>
      <c r="P9067" cm="1">
        <f t="array" ref="P9067">IF(Q9067&gt;0,INDEX(Q9067:Q21201,MATCH(TRUE,INDEX(Q9067:Q21201="",,),0)-1),"")</f>
        <v>3</v>
      </c>
      <c r="Q9067">
        <v>3</v>
      </c>
      <c r="R9067">
        <f>IF(P9067="","",0)</f>
        <v>0</v>
      </c>
    </row>
    <row r="9068" spans="1:18" x14ac:dyDescent="0.3">
      <c r="P9068" t="str" cm="1">
        <f t="array" ref="P9068">IF(Q9068&gt;0,INDEX(Q9068:Q21202,MATCH(TRUE,INDEX(Q9068:Q21202="",,),0)-1),"")</f>
        <v/>
      </c>
      <c r="R9068" t="str">
        <f>IF(P9068="","",0)</f>
        <v/>
      </c>
    </row>
    <row r="9069" spans="1:18" x14ac:dyDescent="0.3">
      <c r="A9069" t="s">
        <v>1138</v>
      </c>
      <c r="B9069" s="1">
        <v>38666</v>
      </c>
      <c r="C9069" t="s">
        <v>1139</v>
      </c>
      <c r="D9069" t="s">
        <v>1204</v>
      </c>
      <c r="E9069" t="s">
        <v>1205</v>
      </c>
      <c r="G9069" t="s">
        <v>19</v>
      </c>
      <c r="H9069" t="s">
        <v>116</v>
      </c>
      <c r="I9069" t="s">
        <v>21</v>
      </c>
      <c r="J9069" t="s">
        <v>73</v>
      </c>
      <c r="K9069">
        <v>404</v>
      </c>
      <c r="L9069">
        <v>22.75</v>
      </c>
      <c r="M9069" t="s">
        <v>1145</v>
      </c>
      <c r="N9069">
        <v>35.75</v>
      </c>
      <c r="O9069" t="s">
        <v>24</v>
      </c>
      <c r="P9069" cm="1">
        <f t="array" ref="P9069">IF(Q9069&gt;0,INDEX(Q9069:Q21203,MATCH(TRUE,INDEX(Q9069:Q21203="",,),0)-1),"")</f>
        <v>4</v>
      </c>
      <c r="Q9069">
        <f>INT((ROW()-9069)/9)+1</f>
        <v>1</v>
      </c>
      <c r="R9069">
        <f>IF(P9069="","",0)</f>
        <v>0</v>
      </c>
    </row>
    <row r="9070" spans="1:18" x14ac:dyDescent="0.3">
      <c r="A9070" t="s">
        <v>1138</v>
      </c>
      <c r="B9070" s="1">
        <v>38666</v>
      </c>
      <c r="C9070" t="s">
        <v>1139</v>
      </c>
      <c r="D9070" t="s">
        <v>1204</v>
      </c>
      <c r="E9070" t="s">
        <v>1205</v>
      </c>
      <c r="G9070" t="s">
        <v>19</v>
      </c>
      <c r="H9070" t="s">
        <v>265</v>
      </c>
      <c r="I9070" t="s">
        <v>21</v>
      </c>
      <c r="J9070" t="s">
        <v>73</v>
      </c>
      <c r="K9070">
        <v>334</v>
      </c>
      <c r="L9070">
        <v>31.25</v>
      </c>
      <c r="M9070" t="s">
        <v>1145</v>
      </c>
      <c r="N9070">
        <v>48.25</v>
      </c>
      <c r="O9070" t="s">
        <v>24</v>
      </c>
      <c r="P9070" cm="1">
        <f t="array" ref="P9070">IF(Q9070&gt;0,INDEX(Q9070:Q21204,MATCH(TRUE,INDEX(Q9070:Q21204="",,),0)-1),"")</f>
        <v>4</v>
      </c>
      <c r="Q9070">
        <f t="shared" ref="Q9070:Q9104" si="203">INT((ROW()-9069)/9)+1</f>
        <v>1</v>
      </c>
      <c r="R9070">
        <f>IF(P9070="","",0)</f>
        <v>0</v>
      </c>
    </row>
    <row r="9071" spans="1:18" x14ac:dyDescent="0.3">
      <c r="A9071" t="s">
        <v>1138</v>
      </c>
      <c r="B9071" s="1">
        <v>38666</v>
      </c>
      <c r="C9071" t="s">
        <v>1139</v>
      </c>
      <c r="D9071" t="s">
        <v>1204</v>
      </c>
      <c r="E9071" t="s">
        <v>1205</v>
      </c>
      <c r="G9071" t="s">
        <v>19</v>
      </c>
      <c r="H9071" t="s">
        <v>135</v>
      </c>
      <c r="I9071" t="s">
        <v>21</v>
      </c>
      <c r="J9071" t="s">
        <v>73</v>
      </c>
      <c r="K9071">
        <v>728</v>
      </c>
      <c r="L9071">
        <v>21.75</v>
      </c>
      <c r="M9071" t="s">
        <v>1145</v>
      </c>
      <c r="N9071">
        <v>36.75</v>
      </c>
      <c r="O9071" t="s">
        <v>24</v>
      </c>
      <c r="P9071" cm="1">
        <f t="array" ref="P9071">IF(Q9071&gt;0,INDEX(Q9071:Q21205,MATCH(TRUE,INDEX(Q9071:Q21205="",,),0)-1),"")</f>
        <v>4</v>
      </c>
      <c r="Q9071">
        <f t="shared" si="203"/>
        <v>1</v>
      </c>
      <c r="R9071">
        <f>IF(P9071="","",0)</f>
        <v>0</v>
      </c>
    </row>
    <row r="9072" spans="1:18" x14ac:dyDescent="0.3">
      <c r="A9072" t="s">
        <v>1138</v>
      </c>
      <c r="B9072" s="1">
        <v>38666</v>
      </c>
      <c r="C9072" t="s">
        <v>1139</v>
      </c>
      <c r="D9072" t="s">
        <v>1204</v>
      </c>
      <c r="E9072" t="s">
        <v>1205</v>
      </c>
      <c r="G9072" t="s">
        <v>19</v>
      </c>
      <c r="H9072" t="s">
        <v>87</v>
      </c>
      <c r="I9072" t="s">
        <v>21</v>
      </c>
      <c r="J9072" t="s">
        <v>73</v>
      </c>
      <c r="K9072">
        <v>1640</v>
      </c>
      <c r="L9072">
        <v>17.350000000000001</v>
      </c>
      <c r="M9072" t="s">
        <v>1145</v>
      </c>
      <c r="N9072">
        <v>40.35</v>
      </c>
      <c r="O9072" t="s">
        <v>24</v>
      </c>
      <c r="P9072" cm="1">
        <f t="array" ref="P9072">IF(Q9072&gt;0,INDEX(Q9072:Q21206,MATCH(TRUE,INDEX(Q9072:Q21206="",,),0)-1),"")</f>
        <v>4</v>
      </c>
      <c r="Q9072">
        <f t="shared" si="203"/>
        <v>1</v>
      </c>
      <c r="R9072">
        <f>IF(P9072="","",0)</f>
        <v>0</v>
      </c>
    </row>
    <row r="9073" spans="1:18" x14ac:dyDescent="0.3">
      <c r="A9073" t="s">
        <v>1138</v>
      </c>
      <c r="B9073" s="1">
        <v>38666</v>
      </c>
      <c r="C9073" t="s">
        <v>1139</v>
      </c>
      <c r="D9073" t="s">
        <v>1204</v>
      </c>
      <c r="E9073" t="s">
        <v>1205</v>
      </c>
      <c r="G9073" s="6" t="s">
        <v>88</v>
      </c>
      <c r="H9073" t="s">
        <v>102</v>
      </c>
      <c r="I9073" t="s">
        <v>45</v>
      </c>
      <c r="J9073" t="s">
        <v>93</v>
      </c>
      <c r="K9073">
        <v>5.8</v>
      </c>
      <c r="L9073">
        <v>761</v>
      </c>
      <c r="M9073" t="s">
        <v>1145</v>
      </c>
      <c r="N9073">
        <v>761</v>
      </c>
      <c r="O9073" t="s">
        <v>24</v>
      </c>
      <c r="P9073" cm="1">
        <f t="array" ref="P9073">IF(Q9073&gt;0,INDEX(Q9073:Q21207,MATCH(TRUE,INDEX(Q9073:Q21207="",,),0)-1),"")</f>
        <v>4</v>
      </c>
      <c r="Q9073">
        <f t="shared" si="203"/>
        <v>1</v>
      </c>
      <c r="R9073">
        <f>IF(P9073="","",0)</f>
        <v>0</v>
      </c>
    </row>
    <row r="9074" spans="1:18" x14ac:dyDescent="0.3">
      <c r="A9074" t="s">
        <v>1138</v>
      </c>
      <c r="B9074" s="1">
        <v>38666</v>
      </c>
      <c r="C9074" t="s">
        <v>1139</v>
      </c>
      <c r="D9074" t="s">
        <v>1204</v>
      </c>
      <c r="E9074" t="s">
        <v>1205</v>
      </c>
      <c r="G9074" s="6" t="s">
        <v>88</v>
      </c>
      <c r="H9074" t="s">
        <v>85</v>
      </c>
      <c r="I9074" t="s">
        <v>45</v>
      </c>
      <c r="J9074" t="s">
        <v>93</v>
      </c>
      <c r="K9074">
        <v>7.2</v>
      </c>
      <c r="L9074">
        <v>136</v>
      </c>
      <c r="M9074" t="s">
        <v>1145</v>
      </c>
      <c r="N9074">
        <v>136</v>
      </c>
      <c r="O9074" t="s">
        <v>24</v>
      </c>
      <c r="P9074" cm="1">
        <f t="array" ref="P9074">IF(Q9074&gt;0,INDEX(Q9074:Q21208,MATCH(TRUE,INDEX(Q9074:Q21208="",,),0)-1),"")</f>
        <v>4</v>
      </c>
      <c r="Q9074">
        <f t="shared" si="203"/>
        <v>1</v>
      </c>
      <c r="R9074">
        <f>IF(P9074="","",0)</f>
        <v>0</v>
      </c>
    </row>
    <row r="9075" spans="1:18" x14ac:dyDescent="0.3">
      <c r="A9075" t="s">
        <v>1138</v>
      </c>
      <c r="B9075" s="1">
        <v>38666</v>
      </c>
      <c r="C9075" t="s">
        <v>1139</v>
      </c>
      <c r="D9075" t="s">
        <v>1204</v>
      </c>
      <c r="E9075" t="s">
        <v>1205</v>
      </c>
      <c r="G9075" s="6" t="s">
        <v>88</v>
      </c>
      <c r="H9075" t="s">
        <v>96</v>
      </c>
      <c r="I9075" t="s">
        <v>21</v>
      </c>
      <c r="J9075" t="s">
        <v>73</v>
      </c>
      <c r="K9075">
        <v>252</v>
      </c>
      <c r="L9075">
        <v>16.649999999999999</v>
      </c>
      <c r="M9075" t="s">
        <v>1145</v>
      </c>
      <c r="N9075">
        <v>16.649999999999999</v>
      </c>
      <c r="O9075" t="s">
        <v>24</v>
      </c>
      <c r="P9075" cm="1">
        <f t="array" ref="P9075">IF(Q9075&gt;0,INDEX(Q9075:Q21209,MATCH(TRUE,INDEX(Q9075:Q21209="",,),0)-1),"")</f>
        <v>4</v>
      </c>
      <c r="Q9075">
        <f t="shared" si="203"/>
        <v>1</v>
      </c>
      <c r="R9075">
        <f>IF(P9075="","",0)</f>
        <v>0</v>
      </c>
    </row>
    <row r="9076" spans="1:18" x14ac:dyDescent="0.3">
      <c r="A9076" t="s">
        <v>1138</v>
      </c>
      <c r="B9076" s="1">
        <v>38666</v>
      </c>
      <c r="C9076" t="s">
        <v>1139</v>
      </c>
      <c r="D9076" t="s">
        <v>1204</v>
      </c>
      <c r="E9076" t="s">
        <v>1205</v>
      </c>
      <c r="G9076" s="6" t="s">
        <v>88</v>
      </c>
      <c r="H9076" t="s">
        <v>543</v>
      </c>
      <c r="I9076" t="s">
        <v>21</v>
      </c>
      <c r="J9076" t="s">
        <v>73</v>
      </c>
      <c r="K9076">
        <v>7</v>
      </c>
      <c r="L9076">
        <v>5.8</v>
      </c>
      <c r="M9076" t="s">
        <v>1145</v>
      </c>
      <c r="N9076">
        <v>5.8</v>
      </c>
      <c r="O9076" t="s">
        <v>24</v>
      </c>
      <c r="P9076" cm="1">
        <f t="array" ref="P9076">IF(Q9076&gt;0,INDEX(Q9076:Q21210,MATCH(TRUE,INDEX(Q9076:Q21210="",,),0)-1),"")</f>
        <v>4</v>
      </c>
      <c r="Q9076">
        <f t="shared" si="203"/>
        <v>1</v>
      </c>
      <c r="R9076">
        <f>IF(P9076="","",0)</f>
        <v>0</v>
      </c>
    </row>
    <row r="9077" spans="1:18" x14ac:dyDescent="0.3">
      <c r="A9077" t="s">
        <v>1138</v>
      </c>
      <c r="B9077" s="1">
        <v>38666</v>
      </c>
      <c r="C9077" t="s">
        <v>1139</v>
      </c>
      <c r="D9077" t="s">
        <v>1204</v>
      </c>
      <c r="E9077" t="s">
        <v>1205</v>
      </c>
      <c r="G9077" s="6" t="s">
        <v>88</v>
      </c>
      <c r="H9077" t="s">
        <v>72</v>
      </c>
      <c r="I9077" t="s">
        <v>21</v>
      </c>
      <c r="J9077" t="s">
        <v>73</v>
      </c>
      <c r="K9077">
        <v>181</v>
      </c>
      <c r="L9077">
        <v>16.2</v>
      </c>
      <c r="M9077" t="s">
        <v>1145</v>
      </c>
      <c r="N9077">
        <v>16.2</v>
      </c>
      <c r="O9077" t="s">
        <v>24</v>
      </c>
      <c r="P9077" cm="1">
        <f t="array" ref="P9077">IF(Q9077&gt;0,INDEX(Q9077:Q21211,MATCH(TRUE,INDEX(Q9077:Q21211="",,),0)-1),"")</f>
        <v>4</v>
      </c>
      <c r="Q9077">
        <f t="shared" si="203"/>
        <v>1</v>
      </c>
      <c r="R9077">
        <f>IF(P9077="","",0)</f>
        <v>0</v>
      </c>
    </row>
    <row r="9078" spans="1:18" x14ac:dyDescent="0.3">
      <c r="A9078" t="s">
        <v>1138</v>
      </c>
      <c r="B9078" s="1">
        <v>38666</v>
      </c>
      <c r="C9078" t="s">
        <v>1139</v>
      </c>
      <c r="D9078" t="s">
        <v>1204</v>
      </c>
      <c r="E9078" t="s">
        <v>1205</v>
      </c>
      <c r="G9078" t="s">
        <v>19</v>
      </c>
      <c r="H9078" t="s">
        <v>116</v>
      </c>
      <c r="I9078" t="s">
        <v>21</v>
      </c>
      <c r="J9078" t="s">
        <v>73</v>
      </c>
      <c r="K9078">
        <v>404</v>
      </c>
      <c r="L9078">
        <v>22.75</v>
      </c>
      <c r="M9078" t="s">
        <v>1199</v>
      </c>
      <c r="N9078">
        <v>30</v>
      </c>
      <c r="P9078" cm="1">
        <f t="array" ref="P9078">IF(Q9078&gt;0,INDEX(Q9078:Q21212,MATCH(TRUE,INDEX(Q9078:Q21212="",,),0)-1),"")</f>
        <v>4</v>
      </c>
      <c r="Q9078">
        <f t="shared" si="203"/>
        <v>2</v>
      </c>
      <c r="R9078">
        <f>IF(P9078="","",0)</f>
        <v>0</v>
      </c>
    </row>
    <row r="9079" spans="1:18" x14ac:dyDescent="0.3">
      <c r="A9079" t="s">
        <v>1138</v>
      </c>
      <c r="B9079" s="1">
        <v>38666</v>
      </c>
      <c r="C9079" t="s">
        <v>1139</v>
      </c>
      <c r="D9079" t="s">
        <v>1204</v>
      </c>
      <c r="E9079" t="s">
        <v>1205</v>
      </c>
      <c r="G9079" t="s">
        <v>19</v>
      </c>
      <c r="H9079" t="s">
        <v>265</v>
      </c>
      <c r="I9079" t="s">
        <v>21</v>
      </c>
      <c r="J9079" t="s">
        <v>73</v>
      </c>
      <c r="K9079">
        <v>334</v>
      </c>
      <c r="L9079">
        <v>31.25</v>
      </c>
      <c r="M9079" t="s">
        <v>1199</v>
      </c>
      <c r="N9079">
        <v>35</v>
      </c>
      <c r="P9079" cm="1">
        <f t="array" ref="P9079">IF(Q9079&gt;0,INDEX(Q9079:Q21213,MATCH(TRUE,INDEX(Q9079:Q21213="",,),0)-1),"")</f>
        <v>4</v>
      </c>
      <c r="Q9079">
        <f t="shared" si="203"/>
        <v>2</v>
      </c>
      <c r="R9079">
        <f>IF(P9079="","",0)</f>
        <v>0</v>
      </c>
    </row>
    <row r="9080" spans="1:18" x14ac:dyDescent="0.3">
      <c r="A9080" t="s">
        <v>1138</v>
      </c>
      <c r="B9080" s="1">
        <v>38666</v>
      </c>
      <c r="C9080" t="s">
        <v>1139</v>
      </c>
      <c r="D9080" t="s">
        <v>1204</v>
      </c>
      <c r="E9080" t="s">
        <v>1205</v>
      </c>
      <c r="G9080" t="s">
        <v>19</v>
      </c>
      <c r="H9080" t="s">
        <v>135</v>
      </c>
      <c r="I9080" t="s">
        <v>21</v>
      </c>
      <c r="J9080" t="s">
        <v>73</v>
      </c>
      <c r="K9080">
        <v>728</v>
      </c>
      <c r="L9080">
        <v>21.75</v>
      </c>
      <c r="M9080" t="s">
        <v>1199</v>
      </c>
      <c r="N9080">
        <v>60.78</v>
      </c>
      <c r="P9080" cm="1">
        <f t="array" ref="P9080">IF(Q9080&gt;0,INDEX(Q9080:Q21214,MATCH(TRUE,INDEX(Q9080:Q21214="",,),0)-1),"")</f>
        <v>4</v>
      </c>
      <c r="Q9080">
        <f t="shared" si="203"/>
        <v>2</v>
      </c>
      <c r="R9080">
        <f>IF(P9080="","",0)</f>
        <v>0</v>
      </c>
    </row>
    <row r="9081" spans="1:18" x14ac:dyDescent="0.3">
      <c r="A9081" t="s">
        <v>1138</v>
      </c>
      <c r="B9081" s="1">
        <v>38666</v>
      </c>
      <c r="C9081" t="s">
        <v>1139</v>
      </c>
      <c r="D9081" t="s">
        <v>1204</v>
      </c>
      <c r="E9081" t="s">
        <v>1205</v>
      </c>
      <c r="G9081" t="s">
        <v>19</v>
      </c>
      <c r="H9081" t="s">
        <v>87</v>
      </c>
      <c r="I9081" t="s">
        <v>21</v>
      </c>
      <c r="J9081" t="s">
        <v>73</v>
      </c>
      <c r="K9081">
        <v>1640</v>
      </c>
      <c r="L9081">
        <v>17.350000000000001</v>
      </c>
      <c r="M9081" t="s">
        <v>1199</v>
      </c>
      <c r="N9081">
        <v>18</v>
      </c>
      <c r="P9081" cm="1">
        <f t="array" ref="P9081">IF(Q9081&gt;0,INDEX(Q9081:Q21215,MATCH(TRUE,INDEX(Q9081:Q21215="",,),0)-1),"")</f>
        <v>4</v>
      </c>
      <c r="Q9081">
        <f t="shared" si="203"/>
        <v>2</v>
      </c>
      <c r="R9081">
        <f>IF(P9081="","",0)</f>
        <v>0</v>
      </c>
    </row>
    <row r="9082" spans="1:18" x14ac:dyDescent="0.3">
      <c r="A9082" t="s">
        <v>1138</v>
      </c>
      <c r="B9082" s="1">
        <v>38666</v>
      </c>
      <c r="C9082" t="s">
        <v>1139</v>
      </c>
      <c r="D9082" t="s">
        <v>1204</v>
      </c>
      <c r="E9082" t="s">
        <v>1205</v>
      </c>
      <c r="G9082" s="6" t="s">
        <v>88</v>
      </c>
      <c r="H9082" t="s">
        <v>102</v>
      </c>
      <c r="I9082" t="s">
        <v>45</v>
      </c>
      <c r="J9082" t="s">
        <v>93</v>
      </c>
      <c r="K9082">
        <v>5.8</v>
      </c>
      <c r="L9082">
        <v>761</v>
      </c>
      <c r="M9082" t="s">
        <v>1199</v>
      </c>
      <c r="N9082">
        <v>761</v>
      </c>
      <c r="P9082" cm="1">
        <f t="array" ref="P9082">IF(Q9082&gt;0,INDEX(Q9082:Q21216,MATCH(TRUE,INDEX(Q9082:Q21216="",,),0)-1),"")</f>
        <v>4</v>
      </c>
      <c r="Q9082">
        <f t="shared" si="203"/>
        <v>2</v>
      </c>
      <c r="R9082">
        <f>IF(P9082="","",0)</f>
        <v>0</v>
      </c>
    </row>
    <row r="9083" spans="1:18" x14ac:dyDescent="0.3">
      <c r="A9083" t="s">
        <v>1138</v>
      </c>
      <c r="B9083" s="1">
        <v>38666</v>
      </c>
      <c r="C9083" t="s">
        <v>1139</v>
      </c>
      <c r="D9083" t="s">
        <v>1204</v>
      </c>
      <c r="E9083" t="s">
        <v>1205</v>
      </c>
      <c r="G9083" s="6" t="s">
        <v>88</v>
      </c>
      <c r="H9083" t="s">
        <v>85</v>
      </c>
      <c r="I9083" t="s">
        <v>45</v>
      </c>
      <c r="J9083" t="s">
        <v>93</v>
      </c>
      <c r="K9083">
        <v>7.2</v>
      </c>
      <c r="L9083">
        <v>136</v>
      </c>
      <c r="M9083" t="s">
        <v>1199</v>
      </c>
      <c r="N9083">
        <v>136</v>
      </c>
      <c r="P9083" cm="1">
        <f t="array" ref="P9083">IF(Q9083&gt;0,INDEX(Q9083:Q21217,MATCH(TRUE,INDEX(Q9083:Q21217="",,),0)-1),"")</f>
        <v>4</v>
      </c>
      <c r="Q9083">
        <f t="shared" si="203"/>
        <v>2</v>
      </c>
      <c r="R9083">
        <f>IF(P9083="","",0)</f>
        <v>0</v>
      </c>
    </row>
    <row r="9084" spans="1:18" x14ac:dyDescent="0.3">
      <c r="A9084" t="s">
        <v>1138</v>
      </c>
      <c r="B9084" s="1">
        <v>38666</v>
      </c>
      <c r="C9084" t="s">
        <v>1139</v>
      </c>
      <c r="D9084" t="s">
        <v>1204</v>
      </c>
      <c r="E9084" t="s">
        <v>1205</v>
      </c>
      <c r="G9084" s="6" t="s">
        <v>88</v>
      </c>
      <c r="H9084" t="s">
        <v>96</v>
      </c>
      <c r="I9084" t="s">
        <v>21</v>
      </c>
      <c r="J9084" t="s">
        <v>73</v>
      </c>
      <c r="K9084">
        <v>252</v>
      </c>
      <c r="L9084">
        <v>16.649999999999999</v>
      </c>
      <c r="M9084" t="s">
        <v>1199</v>
      </c>
      <c r="N9084">
        <v>16.649999999999999</v>
      </c>
      <c r="P9084" cm="1">
        <f t="array" ref="P9084">IF(Q9084&gt;0,INDEX(Q9084:Q21218,MATCH(TRUE,INDEX(Q9084:Q21218="",,),0)-1),"")</f>
        <v>4</v>
      </c>
      <c r="Q9084">
        <f t="shared" si="203"/>
        <v>2</v>
      </c>
      <c r="R9084">
        <f>IF(P9084="","",0)</f>
        <v>0</v>
      </c>
    </row>
    <row r="9085" spans="1:18" x14ac:dyDescent="0.3">
      <c r="A9085" t="s">
        <v>1138</v>
      </c>
      <c r="B9085" s="1">
        <v>38666</v>
      </c>
      <c r="C9085" t="s">
        <v>1139</v>
      </c>
      <c r="D9085" t="s">
        <v>1204</v>
      </c>
      <c r="E9085" t="s">
        <v>1205</v>
      </c>
      <c r="G9085" s="6" t="s">
        <v>88</v>
      </c>
      <c r="H9085" t="s">
        <v>543</v>
      </c>
      <c r="I9085" t="s">
        <v>21</v>
      </c>
      <c r="J9085" t="s">
        <v>73</v>
      </c>
      <c r="K9085">
        <v>7</v>
      </c>
      <c r="L9085">
        <v>5.8</v>
      </c>
      <c r="M9085" t="s">
        <v>1199</v>
      </c>
      <c r="N9085">
        <v>5.8</v>
      </c>
      <c r="P9085" cm="1">
        <f t="array" ref="P9085">IF(Q9085&gt;0,INDEX(Q9085:Q21219,MATCH(TRUE,INDEX(Q9085:Q21219="",,),0)-1),"")</f>
        <v>4</v>
      </c>
      <c r="Q9085">
        <f t="shared" si="203"/>
        <v>2</v>
      </c>
      <c r="R9085">
        <f>IF(P9085="","",0)</f>
        <v>0</v>
      </c>
    </row>
    <row r="9086" spans="1:18" x14ac:dyDescent="0.3">
      <c r="A9086" t="s">
        <v>1138</v>
      </c>
      <c r="B9086" s="1">
        <v>38666</v>
      </c>
      <c r="C9086" t="s">
        <v>1139</v>
      </c>
      <c r="D9086" t="s">
        <v>1204</v>
      </c>
      <c r="E9086" t="s">
        <v>1205</v>
      </c>
      <c r="G9086" s="6" t="s">
        <v>88</v>
      </c>
      <c r="H9086" t="s">
        <v>72</v>
      </c>
      <c r="I9086" t="s">
        <v>21</v>
      </c>
      <c r="J9086" t="s">
        <v>73</v>
      </c>
      <c r="K9086">
        <v>181</v>
      </c>
      <c r="L9086">
        <v>16.2</v>
      </c>
      <c r="M9086" t="s">
        <v>1199</v>
      </c>
      <c r="N9086">
        <v>16.2</v>
      </c>
      <c r="P9086" cm="1">
        <f t="array" ref="P9086">IF(Q9086&gt;0,INDEX(Q9086:Q21220,MATCH(TRUE,INDEX(Q9086:Q21220="",,),0)-1),"")</f>
        <v>4</v>
      </c>
      <c r="Q9086">
        <f t="shared" si="203"/>
        <v>2</v>
      </c>
      <c r="R9086">
        <f>IF(P9086="","",0)</f>
        <v>0</v>
      </c>
    </row>
    <row r="9087" spans="1:18" x14ac:dyDescent="0.3">
      <c r="A9087" t="s">
        <v>1138</v>
      </c>
      <c r="B9087" s="1">
        <v>38666</v>
      </c>
      <c r="C9087" t="s">
        <v>1139</v>
      </c>
      <c r="D9087" t="s">
        <v>1204</v>
      </c>
      <c r="E9087" t="s">
        <v>1205</v>
      </c>
      <c r="G9087" t="s">
        <v>19</v>
      </c>
      <c r="H9087" t="s">
        <v>116</v>
      </c>
      <c r="I9087" t="s">
        <v>21</v>
      </c>
      <c r="J9087" t="s">
        <v>73</v>
      </c>
      <c r="K9087">
        <v>404</v>
      </c>
      <c r="L9087">
        <v>22.75</v>
      </c>
      <c r="M9087" t="s">
        <v>1160</v>
      </c>
      <c r="N9087">
        <v>26</v>
      </c>
      <c r="P9087" cm="1">
        <f t="array" ref="P9087">IF(Q9087&gt;0,INDEX(Q9087:Q21221,MATCH(TRUE,INDEX(Q9087:Q21221="",,),0)-1),"")</f>
        <v>4</v>
      </c>
      <c r="Q9087">
        <f t="shared" si="203"/>
        <v>3</v>
      </c>
      <c r="R9087">
        <f>IF(P9087="","",0)</f>
        <v>0</v>
      </c>
    </row>
    <row r="9088" spans="1:18" x14ac:dyDescent="0.3">
      <c r="A9088" t="s">
        <v>1138</v>
      </c>
      <c r="B9088" s="1">
        <v>38666</v>
      </c>
      <c r="C9088" t="s">
        <v>1139</v>
      </c>
      <c r="D9088" t="s">
        <v>1204</v>
      </c>
      <c r="E9088" t="s">
        <v>1205</v>
      </c>
      <c r="G9088" t="s">
        <v>19</v>
      </c>
      <c r="H9088" t="s">
        <v>265</v>
      </c>
      <c r="I9088" t="s">
        <v>21</v>
      </c>
      <c r="J9088" t="s">
        <v>73</v>
      </c>
      <c r="K9088">
        <v>334</v>
      </c>
      <c r="L9088">
        <v>31.25</v>
      </c>
      <c r="M9088" t="s">
        <v>1160</v>
      </c>
      <c r="N9088">
        <v>35.5</v>
      </c>
      <c r="P9088" cm="1">
        <f t="array" ref="P9088">IF(Q9088&gt;0,INDEX(Q9088:Q21222,MATCH(TRUE,INDEX(Q9088:Q21222="",,),0)-1),"")</f>
        <v>4</v>
      </c>
      <c r="Q9088">
        <f t="shared" si="203"/>
        <v>3</v>
      </c>
      <c r="R9088">
        <f>IF(P9088="","",0)</f>
        <v>0</v>
      </c>
    </row>
    <row r="9089" spans="1:18" x14ac:dyDescent="0.3">
      <c r="A9089" t="s">
        <v>1138</v>
      </c>
      <c r="B9089" s="1">
        <v>38666</v>
      </c>
      <c r="C9089" t="s">
        <v>1139</v>
      </c>
      <c r="D9089" t="s">
        <v>1204</v>
      </c>
      <c r="E9089" t="s">
        <v>1205</v>
      </c>
      <c r="G9089" t="s">
        <v>19</v>
      </c>
      <c r="H9089" t="s">
        <v>135</v>
      </c>
      <c r="I9089" t="s">
        <v>21</v>
      </c>
      <c r="J9089" t="s">
        <v>73</v>
      </c>
      <c r="K9089">
        <v>728</v>
      </c>
      <c r="L9089">
        <v>21.75</v>
      </c>
      <c r="M9089" t="s">
        <v>1160</v>
      </c>
      <c r="N9089">
        <v>28</v>
      </c>
      <c r="P9089" cm="1">
        <f t="array" ref="P9089">IF(Q9089&gt;0,INDEX(Q9089:Q21223,MATCH(TRUE,INDEX(Q9089:Q21223="",,),0)-1),"")</f>
        <v>4</v>
      </c>
      <c r="Q9089">
        <f t="shared" si="203"/>
        <v>3</v>
      </c>
      <c r="R9089">
        <f>IF(P9089="","",0)</f>
        <v>0</v>
      </c>
    </row>
    <row r="9090" spans="1:18" x14ac:dyDescent="0.3">
      <c r="A9090" t="s">
        <v>1138</v>
      </c>
      <c r="B9090" s="1">
        <v>38666</v>
      </c>
      <c r="C9090" t="s">
        <v>1139</v>
      </c>
      <c r="D9090" t="s">
        <v>1204</v>
      </c>
      <c r="E9090" t="s">
        <v>1205</v>
      </c>
      <c r="G9090" t="s">
        <v>19</v>
      </c>
      <c r="H9090" t="s">
        <v>87</v>
      </c>
      <c r="I9090" t="s">
        <v>21</v>
      </c>
      <c r="J9090" t="s">
        <v>73</v>
      </c>
      <c r="K9090">
        <v>1640</v>
      </c>
      <c r="L9090">
        <v>17.350000000000001</v>
      </c>
      <c r="M9090" t="s">
        <v>1160</v>
      </c>
      <c r="N9090">
        <v>25.5</v>
      </c>
      <c r="P9090" cm="1">
        <f t="array" ref="P9090">IF(Q9090&gt;0,INDEX(Q9090:Q21224,MATCH(TRUE,INDEX(Q9090:Q21224="",,),0)-1),"")</f>
        <v>4</v>
      </c>
      <c r="Q9090">
        <f t="shared" si="203"/>
        <v>3</v>
      </c>
      <c r="R9090">
        <f>IF(P9090="","",0)</f>
        <v>0</v>
      </c>
    </row>
    <row r="9091" spans="1:18" x14ac:dyDescent="0.3">
      <c r="A9091" t="s">
        <v>1138</v>
      </c>
      <c r="B9091" s="1">
        <v>38666</v>
      </c>
      <c r="C9091" t="s">
        <v>1139</v>
      </c>
      <c r="D9091" t="s">
        <v>1204</v>
      </c>
      <c r="E9091" t="s">
        <v>1205</v>
      </c>
      <c r="G9091" s="6" t="s">
        <v>88</v>
      </c>
      <c r="H9091" t="s">
        <v>102</v>
      </c>
      <c r="I9091" t="s">
        <v>45</v>
      </c>
      <c r="J9091" t="s">
        <v>93</v>
      </c>
      <c r="K9091">
        <v>5.8</v>
      </c>
      <c r="L9091">
        <v>761</v>
      </c>
      <c r="M9091" t="s">
        <v>1160</v>
      </c>
      <c r="N9091">
        <v>761</v>
      </c>
      <c r="P9091" cm="1">
        <f t="array" ref="P9091">IF(Q9091&gt;0,INDEX(Q9091:Q21225,MATCH(TRUE,INDEX(Q9091:Q21225="",,),0)-1),"")</f>
        <v>4</v>
      </c>
      <c r="Q9091">
        <f t="shared" si="203"/>
        <v>3</v>
      </c>
      <c r="R9091">
        <f>IF(P9091="","",0)</f>
        <v>0</v>
      </c>
    </row>
    <row r="9092" spans="1:18" x14ac:dyDescent="0.3">
      <c r="A9092" t="s">
        <v>1138</v>
      </c>
      <c r="B9092" s="1">
        <v>38666</v>
      </c>
      <c r="C9092" t="s">
        <v>1139</v>
      </c>
      <c r="D9092" t="s">
        <v>1204</v>
      </c>
      <c r="E9092" t="s">
        <v>1205</v>
      </c>
      <c r="G9092" s="6" t="s">
        <v>88</v>
      </c>
      <c r="H9092" t="s">
        <v>85</v>
      </c>
      <c r="I9092" t="s">
        <v>45</v>
      </c>
      <c r="J9092" t="s">
        <v>93</v>
      </c>
      <c r="K9092">
        <v>7.2</v>
      </c>
      <c r="L9092">
        <v>136</v>
      </c>
      <c r="M9092" t="s">
        <v>1160</v>
      </c>
      <c r="N9092">
        <v>136</v>
      </c>
      <c r="P9092" cm="1">
        <f t="array" ref="P9092">IF(Q9092&gt;0,INDEX(Q9092:Q21226,MATCH(TRUE,INDEX(Q9092:Q21226="",,),0)-1),"")</f>
        <v>4</v>
      </c>
      <c r="Q9092">
        <f t="shared" si="203"/>
        <v>3</v>
      </c>
      <c r="R9092">
        <f>IF(P9092="","",0)</f>
        <v>0</v>
      </c>
    </row>
    <row r="9093" spans="1:18" x14ac:dyDescent="0.3">
      <c r="A9093" t="s">
        <v>1138</v>
      </c>
      <c r="B9093" s="1">
        <v>38666</v>
      </c>
      <c r="C9093" t="s">
        <v>1139</v>
      </c>
      <c r="D9093" t="s">
        <v>1204</v>
      </c>
      <c r="E9093" t="s">
        <v>1205</v>
      </c>
      <c r="G9093" s="6" t="s">
        <v>88</v>
      </c>
      <c r="H9093" t="s">
        <v>96</v>
      </c>
      <c r="I9093" t="s">
        <v>21</v>
      </c>
      <c r="J9093" t="s">
        <v>73</v>
      </c>
      <c r="K9093">
        <v>252</v>
      </c>
      <c r="L9093">
        <v>16.649999999999999</v>
      </c>
      <c r="M9093" t="s">
        <v>1160</v>
      </c>
      <c r="N9093">
        <v>16.649999999999999</v>
      </c>
      <c r="P9093" cm="1">
        <f t="array" ref="P9093">IF(Q9093&gt;0,INDEX(Q9093:Q21227,MATCH(TRUE,INDEX(Q9093:Q21227="",,),0)-1),"")</f>
        <v>4</v>
      </c>
      <c r="Q9093">
        <f t="shared" si="203"/>
        <v>3</v>
      </c>
      <c r="R9093">
        <f>IF(P9093="","",0)</f>
        <v>0</v>
      </c>
    </row>
    <row r="9094" spans="1:18" x14ac:dyDescent="0.3">
      <c r="A9094" t="s">
        <v>1138</v>
      </c>
      <c r="B9094" s="1">
        <v>38666</v>
      </c>
      <c r="C9094" t="s">
        <v>1139</v>
      </c>
      <c r="D9094" t="s">
        <v>1204</v>
      </c>
      <c r="E9094" t="s">
        <v>1205</v>
      </c>
      <c r="G9094" s="6" t="s">
        <v>88</v>
      </c>
      <c r="H9094" t="s">
        <v>543</v>
      </c>
      <c r="I9094" t="s">
        <v>21</v>
      </c>
      <c r="J9094" t="s">
        <v>73</v>
      </c>
      <c r="K9094">
        <v>7</v>
      </c>
      <c r="L9094">
        <v>5.8</v>
      </c>
      <c r="M9094" t="s">
        <v>1160</v>
      </c>
      <c r="N9094">
        <v>5.8</v>
      </c>
      <c r="P9094" cm="1">
        <f t="array" ref="P9094">IF(Q9094&gt;0,INDEX(Q9094:Q21228,MATCH(TRUE,INDEX(Q9094:Q21228="",,),0)-1),"")</f>
        <v>4</v>
      </c>
      <c r="Q9094">
        <f t="shared" si="203"/>
        <v>3</v>
      </c>
      <c r="R9094">
        <f>IF(P9094="","",0)</f>
        <v>0</v>
      </c>
    </row>
    <row r="9095" spans="1:18" x14ac:dyDescent="0.3">
      <c r="A9095" t="s">
        <v>1138</v>
      </c>
      <c r="B9095" s="1">
        <v>38666</v>
      </c>
      <c r="C9095" t="s">
        <v>1139</v>
      </c>
      <c r="D9095" t="s">
        <v>1204</v>
      </c>
      <c r="E9095" t="s">
        <v>1205</v>
      </c>
      <c r="G9095" s="6" t="s">
        <v>88</v>
      </c>
      <c r="H9095" t="s">
        <v>72</v>
      </c>
      <c r="I9095" t="s">
        <v>21</v>
      </c>
      <c r="J9095" t="s">
        <v>73</v>
      </c>
      <c r="K9095">
        <v>181</v>
      </c>
      <c r="L9095">
        <v>16.2</v>
      </c>
      <c r="M9095" t="s">
        <v>1160</v>
      </c>
      <c r="N9095">
        <v>16.2</v>
      </c>
      <c r="P9095" cm="1">
        <f t="array" ref="P9095">IF(Q9095&gt;0,INDEX(Q9095:Q21229,MATCH(TRUE,INDEX(Q9095:Q21229="",,),0)-1),"")</f>
        <v>4</v>
      </c>
      <c r="Q9095">
        <f t="shared" si="203"/>
        <v>3</v>
      </c>
      <c r="R9095">
        <f>IF(P9095="","",0)</f>
        <v>0</v>
      </c>
    </row>
    <row r="9096" spans="1:18" x14ac:dyDescent="0.3">
      <c r="A9096" t="s">
        <v>1138</v>
      </c>
      <c r="B9096" s="1">
        <v>38666</v>
      </c>
      <c r="C9096" t="s">
        <v>1139</v>
      </c>
      <c r="D9096" t="s">
        <v>1204</v>
      </c>
      <c r="E9096" t="s">
        <v>1205</v>
      </c>
      <c r="G9096" t="s">
        <v>19</v>
      </c>
      <c r="H9096" t="s">
        <v>116</v>
      </c>
      <c r="I9096" t="s">
        <v>21</v>
      </c>
      <c r="J9096" t="s">
        <v>73</v>
      </c>
      <c r="K9096">
        <v>404</v>
      </c>
      <c r="L9096">
        <v>22.75</v>
      </c>
      <c r="M9096" t="s">
        <v>1143</v>
      </c>
      <c r="N9096">
        <v>26.1</v>
      </c>
      <c r="P9096" cm="1">
        <f t="array" ref="P9096">IF(Q9096&gt;0,INDEX(Q9096:Q21230,MATCH(TRUE,INDEX(Q9096:Q21230="",,),0)-1),"")</f>
        <v>4</v>
      </c>
      <c r="Q9096">
        <f t="shared" si="203"/>
        <v>4</v>
      </c>
      <c r="R9096">
        <f>IF(P9096="","",0)</f>
        <v>0</v>
      </c>
    </row>
    <row r="9097" spans="1:18" x14ac:dyDescent="0.3">
      <c r="A9097" t="s">
        <v>1138</v>
      </c>
      <c r="B9097" s="1">
        <v>38666</v>
      </c>
      <c r="C9097" t="s">
        <v>1139</v>
      </c>
      <c r="D9097" t="s">
        <v>1204</v>
      </c>
      <c r="E9097" t="s">
        <v>1205</v>
      </c>
      <c r="G9097" t="s">
        <v>19</v>
      </c>
      <c r="H9097" t="s">
        <v>265</v>
      </c>
      <c r="I9097" t="s">
        <v>21</v>
      </c>
      <c r="J9097" t="s">
        <v>73</v>
      </c>
      <c r="K9097">
        <v>334</v>
      </c>
      <c r="L9097">
        <v>31.25</v>
      </c>
      <c r="M9097" t="s">
        <v>1143</v>
      </c>
      <c r="N9097">
        <v>36.11</v>
      </c>
      <c r="P9097" cm="1">
        <f t="array" ref="P9097">IF(Q9097&gt;0,INDEX(Q9097:Q21231,MATCH(TRUE,INDEX(Q9097:Q21231="",,),0)-1),"")</f>
        <v>4</v>
      </c>
      <c r="Q9097">
        <f t="shared" si="203"/>
        <v>4</v>
      </c>
      <c r="R9097">
        <f>IF(P9097="","",0)</f>
        <v>0</v>
      </c>
    </row>
    <row r="9098" spans="1:18" x14ac:dyDescent="0.3">
      <c r="A9098" t="s">
        <v>1138</v>
      </c>
      <c r="B9098" s="1">
        <v>38666</v>
      </c>
      <c r="C9098" t="s">
        <v>1139</v>
      </c>
      <c r="D9098" t="s">
        <v>1204</v>
      </c>
      <c r="E9098" t="s">
        <v>1205</v>
      </c>
      <c r="G9098" t="s">
        <v>19</v>
      </c>
      <c r="H9098" t="s">
        <v>135</v>
      </c>
      <c r="I9098" t="s">
        <v>21</v>
      </c>
      <c r="J9098" t="s">
        <v>73</v>
      </c>
      <c r="K9098">
        <v>728</v>
      </c>
      <c r="L9098">
        <v>21.75</v>
      </c>
      <c r="M9098" t="s">
        <v>1143</v>
      </c>
      <c r="N9098">
        <v>25.1</v>
      </c>
      <c r="P9098" cm="1">
        <f t="array" ref="P9098">IF(Q9098&gt;0,INDEX(Q9098:Q21232,MATCH(TRUE,INDEX(Q9098:Q21232="",,),0)-1),"")</f>
        <v>4</v>
      </c>
      <c r="Q9098">
        <f t="shared" si="203"/>
        <v>4</v>
      </c>
      <c r="R9098">
        <f>IF(P9098="","",0)</f>
        <v>0</v>
      </c>
    </row>
    <row r="9099" spans="1:18" x14ac:dyDescent="0.3">
      <c r="A9099" t="s">
        <v>1138</v>
      </c>
      <c r="B9099" s="1">
        <v>38666</v>
      </c>
      <c r="C9099" t="s">
        <v>1139</v>
      </c>
      <c r="D9099" t="s">
        <v>1204</v>
      </c>
      <c r="E9099" t="s">
        <v>1205</v>
      </c>
      <c r="G9099" t="s">
        <v>19</v>
      </c>
      <c r="H9099" t="s">
        <v>87</v>
      </c>
      <c r="I9099" t="s">
        <v>21</v>
      </c>
      <c r="J9099" t="s">
        <v>73</v>
      </c>
      <c r="K9099">
        <v>1640</v>
      </c>
      <c r="L9099">
        <v>17.350000000000001</v>
      </c>
      <c r="M9099" t="s">
        <v>1143</v>
      </c>
      <c r="N9099">
        <v>26</v>
      </c>
      <c r="P9099" cm="1">
        <f t="array" ref="P9099">IF(Q9099&gt;0,INDEX(Q9099:Q21233,MATCH(TRUE,INDEX(Q9099:Q21233="",,),0)-1),"")</f>
        <v>4</v>
      </c>
      <c r="Q9099">
        <f t="shared" si="203"/>
        <v>4</v>
      </c>
      <c r="R9099">
        <f>IF(P9099="","",0)</f>
        <v>0</v>
      </c>
    </row>
    <row r="9100" spans="1:18" x14ac:dyDescent="0.3">
      <c r="A9100" t="s">
        <v>1138</v>
      </c>
      <c r="B9100" s="1">
        <v>38666</v>
      </c>
      <c r="C9100" t="s">
        <v>1139</v>
      </c>
      <c r="D9100" t="s">
        <v>1204</v>
      </c>
      <c r="E9100" t="s">
        <v>1205</v>
      </c>
      <c r="G9100" s="6" t="s">
        <v>88</v>
      </c>
      <c r="H9100" t="s">
        <v>102</v>
      </c>
      <c r="I9100" t="s">
        <v>45</v>
      </c>
      <c r="J9100" t="s">
        <v>93</v>
      </c>
      <c r="K9100">
        <v>5.8</v>
      </c>
      <c r="L9100">
        <v>761</v>
      </c>
      <c r="M9100" t="s">
        <v>1143</v>
      </c>
      <c r="N9100">
        <v>761</v>
      </c>
      <c r="P9100" cm="1">
        <f t="array" ref="P9100">IF(Q9100&gt;0,INDEX(Q9100:Q21234,MATCH(TRUE,INDEX(Q9100:Q21234="",,),0)-1),"")</f>
        <v>4</v>
      </c>
      <c r="Q9100">
        <f t="shared" si="203"/>
        <v>4</v>
      </c>
      <c r="R9100">
        <f>IF(P9100="","",0)</f>
        <v>0</v>
      </c>
    </row>
    <row r="9101" spans="1:18" x14ac:dyDescent="0.3">
      <c r="A9101" t="s">
        <v>1138</v>
      </c>
      <c r="B9101" s="1">
        <v>38666</v>
      </c>
      <c r="C9101" t="s">
        <v>1139</v>
      </c>
      <c r="D9101" t="s">
        <v>1204</v>
      </c>
      <c r="E9101" t="s">
        <v>1205</v>
      </c>
      <c r="G9101" s="6" t="s">
        <v>88</v>
      </c>
      <c r="H9101" t="s">
        <v>85</v>
      </c>
      <c r="I9101" t="s">
        <v>45</v>
      </c>
      <c r="J9101" t="s">
        <v>93</v>
      </c>
      <c r="K9101">
        <v>7.2</v>
      </c>
      <c r="L9101">
        <v>136</v>
      </c>
      <c r="M9101" t="s">
        <v>1143</v>
      </c>
      <c r="N9101">
        <v>136</v>
      </c>
      <c r="P9101" cm="1">
        <f t="array" ref="P9101">IF(Q9101&gt;0,INDEX(Q9101:Q21235,MATCH(TRUE,INDEX(Q9101:Q21235="",,),0)-1),"")</f>
        <v>4</v>
      </c>
      <c r="Q9101">
        <f t="shared" si="203"/>
        <v>4</v>
      </c>
      <c r="R9101">
        <f>IF(P9101="","",0)</f>
        <v>0</v>
      </c>
    </row>
    <row r="9102" spans="1:18" x14ac:dyDescent="0.3">
      <c r="A9102" t="s">
        <v>1138</v>
      </c>
      <c r="B9102" s="1">
        <v>38666</v>
      </c>
      <c r="C9102" t="s">
        <v>1139</v>
      </c>
      <c r="D9102" t="s">
        <v>1204</v>
      </c>
      <c r="E9102" t="s">
        <v>1205</v>
      </c>
      <c r="G9102" s="6" t="s">
        <v>88</v>
      </c>
      <c r="H9102" t="s">
        <v>96</v>
      </c>
      <c r="I9102" t="s">
        <v>21</v>
      </c>
      <c r="J9102" t="s">
        <v>73</v>
      </c>
      <c r="K9102">
        <v>252</v>
      </c>
      <c r="L9102">
        <v>16.649999999999999</v>
      </c>
      <c r="M9102" t="s">
        <v>1143</v>
      </c>
      <c r="N9102">
        <v>16.649999999999999</v>
      </c>
      <c r="P9102" cm="1">
        <f t="array" ref="P9102">IF(Q9102&gt;0,INDEX(Q9102:Q21236,MATCH(TRUE,INDEX(Q9102:Q21236="",,),0)-1),"")</f>
        <v>4</v>
      </c>
      <c r="Q9102">
        <f t="shared" si="203"/>
        <v>4</v>
      </c>
      <c r="R9102">
        <f>IF(P9102="","",0)</f>
        <v>0</v>
      </c>
    </row>
    <row r="9103" spans="1:18" x14ac:dyDescent="0.3">
      <c r="A9103" t="s">
        <v>1138</v>
      </c>
      <c r="B9103" s="1">
        <v>38666</v>
      </c>
      <c r="C9103" t="s">
        <v>1139</v>
      </c>
      <c r="D9103" t="s">
        <v>1204</v>
      </c>
      <c r="E9103" t="s">
        <v>1205</v>
      </c>
      <c r="G9103" s="6" t="s">
        <v>88</v>
      </c>
      <c r="H9103" t="s">
        <v>543</v>
      </c>
      <c r="I9103" t="s">
        <v>21</v>
      </c>
      <c r="J9103" t="s">
        <v>73</v>
      </c>
      <c r="K9103">
        <v>7</v>
      </c>
      <c r="L9103">
        <v>5.8</v>
      </c>
      <c r="M9103" t="s">
        <v>1143</v>
      </c>
      <c r="N9103">
        <v>5.8</v>
      </c>
      <c r="P9103" cm="1">
        <f t="array" ref="P9103">IF(Q9103&gt;0,INDEX(Q9103:Q21237,MATCH(TRUE,INDEX(Q9103:Q21237="",,),0)-1),"")</f>
        <v>4</v>
      </c>
      <c r="Q9103">
        <f t="shared" si="203"/>
        <v>4</v>
      </c>
      <c r="R9103">
        <f>IF(P9103="","",0)</f>
        <v>0</v>
      </c>
    </row>
    <row r="9104" spans="1:18" x14ac:dyDescent="0.3">
      <c r="A9104" t="s">
        <v>1138</v>
      </c>
      <c r="B9104" s="1">
        <v>38666</v>
      </c>
      <c r="C9104" t="s">
        <v>1139</v>
      </c>
      <c r="D9104" t="s">
        <v>1204</v>
      </c>
      <c r="E9104" t="s">
        <v>1205</v>
      </c>
      <c r="G9104" s="6" t="s">
        <v>88</v>
      </c>
      <c r="H9104" t="s">
        <v>72</v>
      </c>
      <c r="I9104" t="s">
        <v>21</v>
      </c>
      <c r="J9104" t="s">
        <v>73</v>
      </c>
      <c r="K9104">
        <v>181</v>
      </c>
      <c r="L9104">
        <v>16.2</v>
      </c>
      <c r="M9104" t="s">
        <v>1143</v>
      </c>
      <c r="N9104">
        <v>16.2</v>
      </c>
      <c r="P9104" cm="1">
        <f t="array" ref="P9104">IF(Q9104&gt;0,INDEX(Q9104:Q21238,MATCH(TRUE,INDEX(Q9104:Q21238="",,),0)-1),"")</f>
        <v>4</v>
      </c>
      <c r="Q9104">
        <f t="shared" si="203"/>
        <v>4</v>
      </c>
      <c r="R9104">
        <f>IF(P9104="","",0)</f>
        <v>0</v>
      </c>
    </row>
    <row r="9105" spans="1:18" x14ac:dyDescent="0.3">
      <c r="P9105" t="str" cm="1">
        <f t="array" ref="P9105">IF(Q9105&gt;0,INDEX(Q9105:Q21239,MATCH(TRUE,INDEX(Q9105:Q21239="",,),0)-1),"")</f>
        <v/>
      </c>
      <c r="R9105" t="str">
        <f>IF(P9105="","",0)</f>
        <v/>
      </c>
    </row>
    <row r="9106" spans="1:18" x14ac:dyDescent="0.3">
      <c r="A9106" t="s">
        <v>1138</v>
      </c>
      <c r="B9106" s="1">
        <v>38666</v>
      </c>
      <c r="C9106" t="s">
        <v>1139</v>
      </c>
      <c r="D9106" t="s">
        <v>1206</v>
      </c>
      <c r="E9106" t="s">
        <v>1207</v>
      </c>
      <c r="G9106" t="s">
        <v>19</v>
      </c>
      <c r="H9106" t="s">
        <v>87</v>
      </c>
      <c r="I9106" t="s">
        <v>21</v>
      </c>
      <c r="J9106" t="s">
        <v>73</v>
      </c>
      <c r="K9106">
        <v>91</v>
      </c>
      <c r="L9106">
        <v>18.399999999999999</v>
      </c>
      <c r="M9106" t="s">
        <v>1142</v>
      </c>
      <c r="N9106">
        <v>31</v>
      </c>
      <c r="O9106" t="s">
        <v>24</v>
      </c>
      <c r="P9106" cm="1">
        <f t="array" ref="P9106">IF(Q9106&gt;0,INDEX(Q9106:Q21240,MATCH(TRUE,INDEX(Q9106:Q21240="",,),0)-1),"")</f>
        <v>2</v>
      </c>
      <c r="Q9106">
        <v>1</v>
      </c>
      <c r="R9106">
        <f>IF(P9106="","",0)</f>
        <v>0</v>
      </c>
    </row>
    <row r="9107" spans="1:18" x14ac:dyDescent="0.3">
      <c r="A9107" t="s">
        <v>1138</v>
      </c>
      <c r="B9107" s="1">
        <v>38666</v>
      </c>
      <c r="C9107" t="s">
        <v>1139</v>
      </c>
      <c r="D9107" t="s">
        <v>1206</v>
      </c>
      <c r="E9107" t="s">
        <v>1207</v>
      </c>
      <c r="G9107" t="s">
        <v>19</v>
      </c>
      <c r="H9107" t="s">
        <v>101</v>
      </c>
      <c r="I9107" t="s">
        <v>21</v>
      </c>
      <c r="J9107" t="s">
        <v>73</v>
      </c>
      <c r="K9107">
        <v>252</v>
      </c>
      <c r="L9107">
        <v>23.65</v>
      </c>
      <c r="M9107" t="s">
        <v>1142</v>
      </c>
      <c r="N9107">
        <v>28</v>
      </c>
      <c r="O9107" t="s">
        <v>24</v>
      </c>
      <c r="P9107" cm="1">
        <f t="array" ref="P9107">IF(Q9107&gt;0,INDEX(Q9107:Q21241,MATCH(TRUE,INDEX(Q9107:Q21241="",,),0)-1),"")</f>
        <v>2</v>
      </c>
      <c r="Q9107">
        <v>1</v>
      </c>
      <c r="R9107">
        <f>IF(P9107="","",0)</f>
        <v>0</v>
      </c>
    </row>
    <row r="9108" spans="1:18" x14ac:dyDescent="0.3">
      <c r="A9108" t="s">
        <v>1138</v>
      </c>
      <c r="B9108" s="1">
        <v>38666</v>
      </c>
      <c r="C9108" t="s">
        <v>1139</v>
      </c>
      <c r="D9108" t="s">
        <v>1206</v>
      </c>
      <c r="E9108" t="s">
        <v>1207</v>
      </c>
      <c r="G9108" t="s">
        <v>19</v>
      </c>
      <c r="H9108" t="s">
        <v>72</v>
      </c>
      <c r="I9108" t="s">
        <v>21</v>
      </c>
      <c r="J9108" t="s">
        <v>73</v>
      </c>
      <c r="K9108">
        <v>228</v>
      </c>
      <c r="L9108">
        <v>17.350000000000001</v>
      </c>
      <c r="M9108" t="s">
        <v>1142</v>
      </c>
      <c r="N9108">
        <v>28</v>
      </c>
      <c r="O9108" t="s">
        <v>24</v>
      </c>
      <c r="P9108" cm="1">
        <f t="array" ref="P9108">IF(Q9108&gt;0,INDEX(Q9108:Q21242,MATCH(TRUE,INDEX(Q9108:Q21242="",,),0)-1),"")</f>
        <v>2</v>
      </c>
      <c r="Q9108">
        <v>1</v>
      </c>
      <c r="R9108">
        <f>IF(P9108="","",0)</f>
        <v>0</v>
      </c>
    </row>
    <row r="9109" spans="1:18" x14ac:dyDescent="0.3">
      <c r="A9109" t="s">
        <v>1138</v>
      </c>
      <c r="B9109" s="1">
        <v>38666</v>
      </c>
      <c r="C9109" t="s">
        <v>1139</v>
      </c>
      <c r="D9109" t="s">
        <v>1206</v>
      </c>
      <c r="E9109" t="s">
        <v>1207</v>
      </c>
      <c r="G9109" s="6" t="s">
        <v>88</v>
      </c>
      <c r="H9109" t="s">
        <v>85</v>
      </c>
      <c r="I9109" t="s">
        <v>45</v>
      </c>
      <c r="J9109" t="s">
        <v>93</v>
      </c>
      <c r="K9109">
        <v>10.5</v>
      </c>
      <c r="L9109">
        <v>140</v>
      </c>
      <c r="M9109" t="s">
        <v>1142</v>
      </c>
      <c r="N9109">
        <v>140</v>
      </c>
      <c r="O9109" t="s">
        <v>24</v>
      </c>
      <c r="P9109" cm="1">
        <f t="array" ref="P9109">IF(Q9109&gt;0,INDEX(Q9109:Q21243,MATCH(TRUE,INDEX(Q9109:Q21243="",,),0)-1),"")</f>
        <v>2</v>
      </c>
      <c r="Q9109">
        <v>1</v>
      </c>
      <c r="R9109">
        <f>IF(P9109="","",0)</f>
        <v>0</v>
      </c>
    </row>
    <row r="9110" spans="1:18" x14ac:dyDescent="0.3">
      <c r="A9110" t="s">
        <v>1138</v>
      </c>
      <c r="B9110" s="1">
        <v>38666</v>
      </c>
      <c r="C9110" t="s">
        <v>1139</v>
      </c>
      <c r="D9110" t="s">
        <v>1206</v>
      </c>
      <c r="E9110" t="s">
        <v>1207</v>
      </c>
      <c r="G9110" s="6" t="s">
        <v>88</v>
      </c>
      <c r="H9110" t="s">
        <v>96</v>
      </c>
      <c r="I9110" t="s">
        <v>45</v>
      </c>
      <c r="J9110" t="s">
        <v>93</v>
      </c>
      <c r="K9110">
        <v>5</v>
      </c>
      <c r="L9110">
        <v>107</v>
      </c>
      <c r="M9110" t="s">
        <v>1142</v>
      </c>
      <c r="N9110">
        <v>107</v>
      </c>
      <c r="O9110" t="s">
        <v>24</v>
      </c>
      <c r="P9110" cm="1">
        <f t="array" ref="P9110">IF(Q9110&gt;0,INDEX(Q9110:Q21244,MATCH(TRUE,INDEX(Q9110:Q21244="",,),0)-1),"")</f>
        <v>2</v>
      </c>
      <c r="Q9110">
        <v>1</v>
      </c>
      <c r="R9110">
        <f>IF(P9110="","",0)</f>
        <v>0</v>
      </c>
    </row>
    <row r="9111" spans="1:18" x14ac:dyDescent="0.3">
      <c r="A9111" t="s">
        <v>1138</v>
      </c>
      <c r="B9111" s="1">
        <v>38666</v>
      </c>
      <c r="C9111" t="s">
        <v>1139</v>
      </c>
      <c r="D9111" t="s">
        <v>1206</v>
      </c>
      <c r="E9111" t="s">
        <v>1207</v>
      </c>
      <c r="G9111" s="6" t="s">
        <v>88</v>
      </c>
      <c r="H9111" t="s">
        <v>96</v>
      </c>
      <c r="I9111" t="s">
        <v>21</v>
      </c>
      <c r="J9111" t="s">
        <v>73</v>
      </c>
      <c r="K9111">
        <v>78</v>
      </c>
      <c r="L9111">
        <v>16.399999999999999</v>
      </c>
      <c r="M9111" t="s">
        <v>1142</v>
      </c>
      <c r="N9111">
        <v>16.399999999999999</v>
      </c>
      <c r="O9111" t="s">
        <v>24</v>
      </c>
      <c r="P9111" cm="1">
        <f t="array" ref="P9111">IF(Q9111&gt;0,INDEX(Q9111:Q21245,MATCH(TRUE,INDEX(Q9111:Q21245="",,),0)-1),"")</f>
        <v>2</v>
      </c>
      <c r="Q9111">
        <v>1</v>
      </c>
      <c r="R9111">
        <f>IF(P9111="","",0)</f>
        <v>0</v>
      </c>
    </row>
    <row r="9112" spans="1:18" x14ac:dyDescent="0.3">
      <c r="A9112" t="s">
        <v>1138</v>
      </c>
      <c r="B9112" s="1">
        <v>38666</v>
      </c>
      <c r="C9112" t="s">
        <v>1139</v>
      </c>
      <c r="D9112" t="s">
        <v>1206</v>
      </c>
      <c r="E9112" t="s">
        <v>1207</v>
      </c>
      <c r="G9112" s="6" t="s">
        <v>88</v>
      </c>
      <c r="H9112" t="s">
        <v>418</v>
      </c>
      <c r="I9112" t="s">
        <v>21</v>
      </c>
      <c r="J9112" t="s">
        <v>73</v>
      </c>
      <c r="K9112">
        <v>4</v>
      </c>
      <c r="L9112">
        <v>7.3</v>
      </c>
      <c r="M9112" t="s">
        <v>1142</v>
      </c>
      <c r="N9112">
        <v>7.3</v>
      </c>
      <c r="O9112" t="s">
        <v>24</v>
      </c>
      <c r="P9112" cm="1">
        <f t="array" ref="P9112">IF(Q9112&gt;0,INDEX(Q9112:Q21246,MATCH(TRUE,INDEX(Q9112:Q21246="",,),0)-1),"")</f>
        <v>2</v>
      </c>
      <c r="Q9112">
        <v>1</v>
      </c>
      <c r="R9112">
        <f>IF(P9112="","",0)</f>
        <v>0</v>
      </c>
    </row>
    <row r="9113" spans="1:18" x14ac:dyDescent="0.3">
      <c r="A9113" t="s">
        <v>1138</v>
      </c>
      <c r="B9113" s="1">
        <v>38666</v>
      </c>
      <c r="C9113" t="s">
        <v>1139</v>
      </c>
      <c r="D9113" t="s">
        <v>1206</v>
      </c>
      <c r="E9113" t="s">
        <v>1207</v>
      </c>
      <c r="G9113" t="s">
        <v>19</v>
      </c>
      <c r="H9113" t="s">
        <v>87</v>
      </c>
      <c r="I9113" t="s">
        <v>21</v>
      </c>
      <c r="J9113" t="s">
        <v>73</v>
      </c>
      <c r="K9113">
        <v>91</v>
      </c>
      <c r="L9113">
        <v>18.399999999999999</v>
      </c>
      <c r="M9113" t="s">
        <v>1160</v>
      </c>
      <c r="N9113">
        <v>20</v>
      </c>
      <c r="P9113" cm="1">
        <f t="array" ref="P9113">IF(Q9113&gt;0,INDEX(Q9113:Q21247,MATCH(TRUE,INDEX(Q9113:Q21247="",,),0)-1),"")</f>
        <v>2</v>
      </c>
      <c r="Q9113">
        <v>2</v>
      </c>
      <c r="R9113">
        <f>IF(P9113="","",0)</f>
        <v>0</v>
      </c>
    </row>
    <row r="9114" spans="1:18" x14ac:dyDescent="0.3">
      <c r="A9114" t="s">
        <v>1138</v>
      </c>
      <c r="B9114" s="1">
        <v>38666</v>
      </c>
      <c r="C9114" t="s">
        <v>1139</v>
      </c>
      <c r="D9114" t="s">
        <v>1206</v>
      </c>
      <c r="E9114" t="s">
        <v>1207</v>
      </c>
      <c r="G9114" t="s">
        <v>19</v>
      </c>
      <c r="H9114" t="s">
        <v>101</v>
      </c>
      <c r="I9114" t="s">
        <v>21</v>
      </c>
      <c r="J9114" t="s">
        <v>73</v>
      </c>
      <c r="K9114">
        <v>252</v>
      </c>
      <c r="L9114">
        <v>23.65</v>
      </c>
      <c r="M9114" t="s">
        <v>1160</v>
      </c>
      <c r="N9114">
        <v>25</v>
      </c>
      <c r="P9114" cm="1">
        <f t="array" ref="P9114">IF(Q9114&gt;0,INDEX(Q9114:Q21248,MATCH(TRUE,INDEX(Q9114:Q21248="",,),0)-1),"")</f>
        <v>2</v>
      </c>
      <c r="Q9114">
        <v>2</v>
      </c>
      <c r="R9114">
        <f>IF(P9114="","",0)</f>
        <v>0</v>
      </c>
    </row>
    <row r="9115" spans="1:18" x14ac:dyDescent="0.3">
      <c r="A9115" t="s">
        <v>1138</v>
      </c>
      <c r="B9115" s="1">
        <v>38666</v>
      </c>
      <c r="C9115" t="s">
        <v>1139</v>
      </c>
      <c r="D9115" t="s">
        <v>1206</v>
      </c>
      <c r="E9115" t="s">
        <v>1207</v>
      </c>
      <c r="G9115" t="s">
        <v>19</v>
      </c>
      <c r="H9115" t="s">
        <v>72</v>
      </c>
      <c r="I9115" t="s">
        <v>21</v>
      </c>
      <c r="J9115" t="s">
        <v>73</v>
      </c>
      <c r="K9115">
        <v>228</v>
      </c>
      <c r="L9115">
        <v>17.350000000000001</v>
      </c>
      <c r="M9115" t="s">
        <v>1160</v>
      </c>
      <c r="N9115">
        <v>24</v>
      </c>
      <c r="P9115" cm="1">
        <f t="array" ref="P9115">IF(Q9115&gt;0,INDEX(Q9115:Q21249,MATCH(TRUE,INDEX(Q9115:Q21249="",,),0)-1),"")</f>
        <v>2</v>
      </c>
      <c r="Q9115">
        <v>2</v>
      </c>
      <c r="R9115">
        <f>IF(P9115="","",0)</f>
        <v>0</v>
      </c>
    </row>
    <row r="9116" spans="1:18" x14ac:dyDescent="0.3">
      <c r="A9116" t="s">
        <v>1138</v>
      </c>
      <c r="B9116" s="1">
        <v>38666</v>
      </c>
      <c r="C9116" t="s">
        <v>1139</v>
      </c>
      <c r="D9116" t="s">
        <v>1206</v>
      </c>
      <c r="E9116" t="s">
        <v>1207</v>
      </c>
      <c r="G9116" s="6" t="s">
        <v>88</v>
      </c>
      <c r="H9116" t="s">
        <v>85</v>
      </c>
      <c r="I9116" t="s">
        <v>45</v>
      </c>
      <c r="J9116" t="s">
        <v>93</v>
      </c>
      <c r="K9116">
        <v>10.5</v>
      </c>
      <c r="L9116">
        <v>140</v>
      </c>
      <c r="M9116" t="s">
        <v>1160</v>
      </c>
      <c r="N9116">
        <v>140</v>
      </c>
      <c r="P9116" cm="1">
        <f t="array" ref="P9116">IF(Q9116&gt;0,INDEX(Q9116:Q21250,MATCH(TRUE,INDEX(Q9116:Q21250="",,),0)-1),"")</f>
        <v>2</v>
      </c>
      <c r="Q9116">
        <v>2</v>
      </c>
      <c r="R9116">
        <f>IF(P9116="","",0)</f>
        <v>0</v>
      </c>
    </row>
    <row r="9117" spans="1:18" x14ac:dyDescent="0.3">
      <c r="A9117" t="s">
        <v>1138</v>
      </c>
      <c r="B9117" s="1">
        <v>38666</v>
      </c>
      <c r="C9117" t="s">
        <v>1139</v>
      </c>
      <c r="D9117" t="s">
        <v>1206</v>
      </c>
      <c r="E9117" t="s">
        <v>1207</v>
      </c>
      <c r="G9117" s="6" t="s">
        <v>88</v>
      </c>
      <c r="H9117" t="s">
        <v>96</v>
      </c>
      <c r="I9117" t="s">
        <v>45</v>
      </c>
      <c r="J9117" t="s">
        <v>93</v>
      </c>
      <c r="K9117">
        <v>5</v>
      </c>
      <c r="L9117">
        <v>107</v>
      </c>
      <c r="M9117" t="s">
        <v>1160</v>
      </c>
      <c r="N9117">
        <v>107</v>
      </c>
      <c r="P9117" cm="1">
        <f t="array" ref="P9117">IF(Q9117&gt;0,INDEX(Q9117:Q21251,MATCH(TRUE,INDEX(Q9117:Q21251="",,),0)-1),"")</f>
        <v>2</v>
      </c>
      <c r="Q9117">
        <v>2</v>
      </c>
      <c r="R9117">
        <f>IF(P9117="","",0)</f>
        <v>0</v>
      </c>
    </row>
    <row r="9118" spans="1:18" x14ac:dyDescent="0.3">
      <c r="A9118" t="s">
        <v>1138</v>
      </c>
      <c r="B9118" s="1">
        <v>38666</v>
      </c>
      <c r="C9118" t="s">
        <v>1139</v>
      </c>
      <c r="D9118" t="s">
        <v>1206</v>
      </c>
      <c r="E9118" t="s">
        <v>1207</v>
      </c>
      <c r="G9118" s="6" t="s">
        <v>88</v>
      </c>
      <c r="H9118" t="s">
        <v>96</v>
      </c>
      <c r="I9118" t="s">
        <v>21</v>
      </c>
      <c r="J9118" t="s">
        <v>73</v>
      </c>
      <c r="K9118">
        <v>78</v>
      </c>
      <c r="L9118">
        <v>16.399999999999999</v>
      </c>
      <c r="M9118" t="s">
        <v>1160</v>
      </c>
      <c r="N9118">
        <v>16.399999999999999</v>
      </c>
      <c r="P9118" cm="1">
        <f t="array" ref="P9118">IF(Q9118&gt;0,INDEX(Q9118:Q21252,MATCH(TRUE,INDEX(Q9118:Q21252="",,),0)-1),"")</f>
        <v>2</v>
      </c>
      <c r="Q9118">
        <v>2</v>
      </c>
      <c r="R9118">
        <f>IF(P9118="","",0)</f>
        <v>0</v>
      </c>
    </row>
    <row r="9119" spans="1:18" x14ac:dyDescent="0.3">
      <c r="A9119" t="s">
        <v>1138</v>
      </c>
      <c r="B9119" s="1">
        <v>38666</v>
      </c>
      <c r="C9119" t="s">
        <v>1139</v>
      </c>
      <c r="D9119" t="s">
        <v>1206</v>
      </c>
      <c r="E9119" t="s">
        <v>1207</v>
      </c>
      <c r="G9119" s="6" t="s">
        <v>88</v>
      </c>
      <c r="H9119" t="s">
        <v>418</v>
      </c>
      <c r="I9119" t="s">
        <v>21</v>
      </c>
      <c r="J9119" t="s">
        <v>73</v>
      </c>
      <c r="K9119">
        <v>4</v>
      </c>
      <c r="L9119">
        <v>7.3</v>
      </c>
      <c r="M9119" t="s">
        <v>1160</v>
      </c>
      <c r="N9119">
        <v>7.3</v>
      </c>
      <c r="P9119" cm="1">
        <f t="array" ref="P9119">IF(Q9119&gt;0,INDEX(Q9119:Q21253,MATCH(TRUE,INDEX(Q9119:Q21253="",,),0)-1),"")</f>
        <v>2</v>
      </c>
      <c r="Q9119">
        <v>2</v>
      </c>
      <c r="R9119">
        <f>IF(P9119="","",0)</f>
        <v>0</v>
      </c>
    </row>
    <row r="9120" spans="1:18" x14ac:dyDescent="0.3">
      <c r="P9120" t="str" cm="1">
        <f t="array" ref="P9120">IF(Q9120&gt;0,INDEX(Q9120:Q21254,MATCH(TRUE,INDEX(Q9120:Q21254="",,),0)-1),"")</f>
        <v/>
      </c>
      <c r="R9120" t="str">
        <f>IF(P9120="","",0)</f>
        <v/>
      </c>
    </row>
    <row r="9121" spans="1:18" x14ac:dyDescent="0.3">
      <c r="A9121" t="s">
        <v>1138</v>
      </c>
      <c r="B9121" s="1">
        <v>38666</v>
      </c>
      <c r="C9121" t="s">
        <v>1139</v>
      </c>
      <c r="D9121" t="s">
        <v>1208</v>
      </c>
      <c r="E9121" t="s">
        <v>1209</v>
      </c>
      <c r="G9121" t="s">
        <v>19</v>
      </c>
      <c r="H9121" t="s">
        <v>96</v>
      </c>
      <c r="I9121" t="s">
        <v>21</v>
      </c>
      <c r="J9121" t="s">
        <v>73</v>
      </c>
      <c r="K9121">
        <v>262</v>
      </c>
      <c r="L9121">
        <v>21.4</v>
      </c>
      <c r="M9121" t="s">
        <v>1145</v>
      </c>
      <c r="N9121">
        <v>38.4</v>
      </c>
      <c r="O9121" t="s">
        <v>24</v>
      </c>
      <c r="P9121" cm="1">
        <f t="array" ref="P9121">IF(Q9121&gt;0,INDEX(Q9121:Q21255,MATCH(TRUE,INDEX(Q9121:Q21255="",,),0)-1),"")</f>
        <v>3</v>
      </c>
      <c r="Q9121">
        <f>INT((ROW()-9121)/8)+1</f>
        <v>1</v>
      </c>
      <c r="R9121">
        <f>IF(P9121="","",0)</f>
        <v>0</v>
      </c>
    </row>
    <row r="9122" spans="1:18" x14ac:dyDescent="0.3">
      <c r="A9122" t="s">
        <v>1138</v>
      </c>
      <c r="B9122" s="1">
        <v>38666</v>
      </c>
      <c r="C9122" t="s">
        <v>1139</v>
      </c>
      <c r="D9122" t="s">
        <v>1208</v>
      </c>
      <c r="E9122" t="s">
        <v>1209</v>
      </c>
      <c r="G9122" t="s">
        <v>19</v>
      </c>
      <c r="H9122" t="s">
        <v>135</v>
      </c>
      <c r="I9122" t="s">
        <v>21</v>
      </c>
      <c r="J9122" t="s">
        <v>73</v>
      </c>
      <c r="K9122">
        <v>112</v>
      </c>
      <c r="L9122">
        <v>28</v>
      </c>
      <c r="M9122" t="s">
        <v>1145</v>
      </c>
      <c r="N9122">
        <v>38.229999999999997</v>
      </c>
      <c r="O9122" t="s">
        <v>24</v>
      </c>
      <c r="P9122" cm="1">
        <f t="array" ref="P9122">IF(Q9122&gt;0,INDEX(Q9122:Q21256,MATCH(TRUE,INDEX(Q9122:Q21256="",,),0)-1),"")</f>
        <v>3</v>
      </c>
      <c r="Q9122">
        <f t="shared" ref="Q9122:Q9144" si="204">INT((ROW()-9121)/8)+1</f>
        <v>1</v>
      </c>
      <c r="R9122">
        <f>IF(P9122="","",0)</f>
        <v>0</v>
      </c>
    </row>
    <row r="9123" spans="1:18" x14ac:dyDescent="0.3">
      <c r="A9123" t="s">
        <v>1138</v>
      </c>
      <c r="B9123" s="1">
        <v>38666</v>
      </c>
      <c r="C9123" t="s">
        <v>1139</v>
      </c>
      <c r="D9123" t="s">
        <v>1208</v>
      </c>
      <c r="E9123" t="s">
        <v>1209</v>
      </c>
      <c r="G9123" t="s">
        <v>19</v>
      </c>
      <c r="H9123" t="s">
        <v>67</v>
      </c>
      <c r="I9123" t="s">
        <v>21</v>
      </c>
      <c r="J9123" t="s">
        <v>73</v>
      </c>
      <c r="K9123">
        <v>166</v>
      </c>
      <c r="L9123">
        <v>24.3</v>
      </c>
      <c r="M9123" t="s">
        <v>1145</v>
      </c>
      <c r="N9123">
        <v>36.299999999999997</v>
      </c>
      <c r="O9123" t="s">
        <v>24</v>
      </c>
      <c r="P9123" cm="1">
        <f t="array" ref="P9123">IF(Q9123&gt;0,INDEX(Q9123:Q21257,MATCH(TRUE,INDEX(Q9123:Q21257="",,),0)-1),"")</f>
        <v>3</v>
      </c>
      <c r="Q9123">
        <f t="shared" si="204"/>
        <v>1</v>
      </c>
      <c r="R9123">
        <f>IF(P9123="","",0)</f>
        <v>0</v>
      </c>
    </row>
    <row r="9124" spans="1:18" x14ac:dyDescent="0.3">
      <c r="A9124" t="s">
        <v>1138</v>
      </c>
      <c r="B9124" s="1">
        <v>38666</v>
      </c>
      <c r="C9124" t="s">
        <v>1139</v>
      </c>
      <c r="D9124" t="s">
        <v>1208</v>
      </c>
      <c r="E9124" t="s">
        <v>1209</v>
      </c>
      <c r="G9124" t="s">
        <v>19</v>
      </c>
      <c r="H9124" t="s">
        <v>87</v>
      </c>
      <c r="I9124" t="s">
        <v>21</v>
      </c>
      <c r="J9124" t="s">
        <v>73</v>
      </c>
      <c r="K9124">
        <v>96</v>
      </c>
      <c r="L9124">
        <v>22.3</v>
      </c>
      <c r="M9124" t="s">
        <v>1145</v>
      </c>
      <c r="N9124">
        <v>31.3</v>
      </c>
      <c r="O9124" t="s">
        <v>24</v>
      </c>
      <c r="P9124" cm="1">
        <f t="array" ref="P9124">IF(Q9124&gt;0,INDEX(Q9124:Q21258,MATCH(TRUE,INDEX(Q9124:Q21258="",,),0)-1),"")</f>
        <v>3</v>
      </c>
      <c r="Q9124">
        <f t="shared" si="204"/>
        <v>1</v>
      </c>
      <c r="R9124">
        <f>IF(P9124="","",0)</f>
        <v>0</v>
      </c>
    </row>
    <row r="9125" spans="1:18" x14ac:dyDescent="0.3">
      <c r="A9125" t="s">
        <v>1138</v>
      </c>
      <c r="B9125" s="1">
        <v>38666</v>
      </c>
      <c r="C9125" t="s">
        <v>1139</v>
      </c>
      <c r="D9125" t="s">
        <v>1208</v>
      </c>
      <c r="E9125" t="s">
        <v>1209</v>
      </c>
      <c r="G9125" t="s">
        <v>19</v>
      </c>
      <c r="H9125" t="s">
        <v>101</v>
      </c>
      <c r="I9125" t="s">
        <v>21</v>
      </c>
      <c r="J9125" t="s">
        <v>73</v>
      </c>
      <c r="K9125">
        <v>283</v>
      </c>
      <c r="L9125">
        <v>28.9</v>
      </c>
      <c r="M9125" t="s">
        <v>1145</v>
      </c>
      <c r="N9125">
        <v>38.9</v>
      </c>
      <c r="O9125" t="s">
        <v>24</v>
      </c>
      <c r="P9125" cm="1">
        <f t="array" ref="P9125">IF(Q9125&gt;0,INDEX(Q9125:Q21259,MATCH(TRUE,INDEX(Q9125:Q21259="",,),0)-1),"")</f>
        <v>3</v>
      </c>
      <c r="Q9125">
        <f t="shared" si="204"/>
        <v>1</v>
      </c>
      <c r="R9125">
        <f>IF(P9125="","",0)</f>
        <v>0</v>
      </c>
    </row>
    <row r="9126" spans="1:18" x14ac:dyDescent="0.3">
      <c r="A9126" t="s">
        <v>1138</v>
      </c>
      <c r="B9126" s="1">
        <v>38666</v>
      </c>
      <c r="C9126" t="s">
        <v>1139</v>
      </c>
      <c r="D9126" t="s">
        <v>1208</v>
      </c>
      <c r="E9126" t="s">
        <v>1209</v>
      </c>
      <c r="G9126" t="s">
        <v>19</v>
      </c>
      <c r="H9126" t="s">
        <v>72</v>
      </c>
      <c r="I9126" t="s">
        <v>21</v>
      </c>
      <c r="J9126" t="s">
        <v>73</v>
      </c>
      <c r="K9126">
        <v>210</v>
      </c>
      <c r="L9126">
        <v>20.85</v>
      </c>
      <c r="M9126" t="s">
        <v>1145</v>
      </c>
      <c r="N9126">
        <v>39.85</v>
      </c>
      <c r="O9126" t="s">
        <v>24</v>
      </c>
      <c r="P9126" cm="1">
        <f t="array" ref="P9126">IF(Q9126&gt;0,INDEX(Q9126:Q21260,MATCH(TRUE,INDEX(Q9126:Q21260="",,),0)-1),"")</f>
        <v>3</v>
      </c>
      <c r="Q9126">
        <f t="shared" si="204"/>
        <v>1</v>
      </c>
      <c r="R9126">
        <f>IF(P9126="","",0)</f>
        <v>0</v>
      </c>
    </row>
    <row r="9127" spans="1:18" x14ac:dyDescent="0.3">
      <c r="A9127" t="s">
        <v>1138</v>
      </c>
      <c r="B9127" s="1">
        <v>38666</v>
      </c>
      <c r="C9127" t="s">
        <v>1139</v>
      </c>
      <c r="D9127" t="s">
        <v>1208</v>
      </c>
      <c r="E9127" t="s">
        <v>1209</v>
      </c>
      <c r="G9127" s="6" t="s">
        <v>88</v>
      </c>
      <c r="H9127" t="s">
        <v>67</v>
      </c>
      <c r="I9127" t="s">
        <v>45</v>
      </c>
      <c r="J9127" t="s">
        <v>93</v>
      </c>
      <c r="K9127">
        <v>10.4</v>
      </c>
      <c r="L9127">
        <v>141</v>
      </c>
      <c r="M9127" t="s">
        <v>1145</v>
      </c>
      <c r="N9127">
        <v>141</v>
      </c>
      <c r="O9127" t="s">
        <v>24</v>
      </c>
      <c r="P9127" cm="1">
        <f t="array" ref="P9127">IF(Q9127&gt;0,INDEX(Q9127:Q21261,MATCH(TRUE,INDEX(Q9127:Q21261="",,),0)-1),"")</f>
        <v>3</v>
      </c>
      <c r="Q9127">
        <f t="shared" si="204"/>
        <v>1</v>
      </c>
      <c r="R9127">
        <f>IF(P9127="","",0)</f>
        <v>0</v>
      </c>
    </row>
    <row r="9128" spans="1:18" x14ac:dyDescent="0.3">
      <c r="A9128" t="s">
        <v>1138</v>
      </c>
      <c r="B9128" s="1">
        <v>38666</v>
      </c>
      <c r="C9128" t="s">
        <v>1139</v>
      </c>
      <c r="D9128" t="s">
        <v>1208</v>
      </c>
      <c r="E9128" t="s">
        <v>1209</v>
      </c>
      <c r="G9128" s="6" t="s">
        <v>88</v>
      </c>
      <c r="H9128" t="s">
        <v>72</v>
      </c>
      <c r="I9128" t="s">
        <v>45</v>
      </c>
      <c r="J9128" t="s">
        <v>93</v>
      </c>
      <c r="K9128">
        <v>2.2000000000000002</v>
      </c>
      <c r="L9128">
        <v>94</v>
      </c>
      <c r="M9128" t="s">
        <v>1145</v>
      </c>
      <c r="N9128">
        <v>94</v>
      </c>
      <c r="O9128" t="s">
        <v>24</v>
      </c>
      <c r="P9128" cm="1">
        <f t="array" ref="P9128">IF(Q9128&gt;0,INDEX(Q9128:Q21262,MATCH(TRUE,INDEX(Q9128:Q21262="",,),0)-1),"")</f>
        <v>3</v>
      </c>
      <c r="Q9128">
        <f t="shared" si="204"/>
        <v>1</v>
      </c>
      <c r="R9128">
        <f>IF(P9128="","",0)</f>
        <v>0</v>
      </c>
    </row>
    <row r="9129" spans="1:18" x14ac:dyDescent="0.3">
      <c r="A9129" t="s">
        <v>1138</v>
      </c>
      <c r="B9129" s="1">
        <v>38666</v>
      </c>
      <c r="C9129" t="s">
        <v>1139</v>
      </c>
      <c r="D9129" t="s">
        <v>1208</v>
      </c>
      <c r="E9129" t="s">
        <v>1209</v>
      </c>
      <c r="G9129" t="s">
        <v>19</v>
      </c>
      <c r="H9129" t="s">
        <v>96</v>
      </c>
      <c r="I9129" t="s">
        <v>21</v>
      </c>
      <c r="J9129" t="s">
        <v>73</v>
      </c>
      <c r="K9129">
        <v>262</v>
      </c>
      <c r="L9129">
        <v>21.4</v>
      </c>
      <c r="M9129" t="s">
        <v>1160</v>
      </c>
      <c r="N9129">
        <v>24</v>
      </c>
      <c r="P9129" cm="1">
        <f t="array" ref="P9129">IF(Q9129&gt;0,INDEX(Q9129:Q21263,MATCH(TRUE,INDEX(Q9129:Q21263="",,),0)-1),"")</f>
        <v>3</v>
      </c>
      <c r="Q9129">
        <f t="shared" si="204"/>
        <v>2</v>
      </c>
      <c r="R9129">
        <f>IF(P9129="","",0)</f>
        <v>0</v>
      </c>
    </row>
    <row r="9130" spans="1:18" x14ac:dyDescent="0.3">
      <c r="A9130" t="s">
        <v>1138</v>
      </c>
      <c r="B9130" s="1">
        <v>38666</v>
      </c>
      <c r="C9130" t="s">
        <v>1139</v>
      </c>
      <c r="D9130" t="s">
        <v>1208</v>
      </c>
      <c r="E9130" t="s">
        <v>1209</v>
      </c>
      <c r="G9130" t="s">
        <v>19</v>
      </c>
      <c r="H9130" t="s">
        <v>135</v>
      </c>
      <c r="I9130" t="s">
        <v>21</v>
      </c>
      <c r="J9130" t="s">
        <v>73</v>
      </c>
      <c r="K9130">
        <v>112</v>
      </c>
      <c r="L9130">
        <v>28</v>
      </c>
      <c r="M9130" t="s">
        <v>1160</v>
      </c>
      <c r="N9130">
        <v>30</v>
      </c>
      <c r="P9130" cm="1">
        <f t="array" ref="P9130">IF(Q9130&gt;0,INDEX(Q9130:Q21264,MATCH(TRUE,INDEX(Q9130:Q21264="",,),0)-1),"")</f>
        <v>3</v>
      </c>
      <c r="Q9130">
        <f t="shared" si="204"/>
        <v>2</v>
      </c>
      <c r="R9130">
        <f>IF(P9130="","",0)</f>
        <v>0</v>
      </c>
    </row>
    <row r="9131" spans="1:18" x14ac:dyDescent="0.3">
      <c r="A9131" t="s">
        <v>1138</v>
      </c>
      <c r="B9131" s="1">
        <v>38666</v>
      </c>
      <c r="C9131" t="s">
        <v>1139</v>
      </c>
      <c r="D9131" t="s">
        <v>1208</v>
      </c>
      <c r="E9131" t="s">
        <v>1209</v>
      </c>
      <c r="G9131" t="s">
        <v>19</v>
      </c>
      <c r="H9131" t="s">
        <v>67</v>
      </c>
      <c r="I9131" t="s">
        <v>21</v>
      </c>
      <c r="J9131" t="s">
        <v>73</v>
      </c>
      <c r="K9131">
        <v>166</v>
      </c>
      <c r="L9131">
        <v>24.3</v>
      </c>
      <c r="M9131" t="s">
        <v>1160</v>
      </c>
      <c r="N9131">
        <v>26.5</v>
      </c>
      <c r="P9131" cm="1">
        <f t="array" ref="P9131">IF(Q9131&gt;0,INDEX(Q9131:Q21265,MATCH(TRUE,INDEX(Q9131:Q21265="",,),0)-1),"")</f>
        <v>3</v>
      </c>
      <c r="Q9131">
        <f t="shared" si="204"/>
        <v>2</v>
      </c>
      <c r="R9131">
        <f>IF(P9131="","",0)</f>
        <v>0</v>
      </c>
    </row>
    <row r="9132" spans="1:18" x14ac:dyDescent="0.3">
      <c r="A9132" t="s">
        <v>1138</v>
      </c>
      <c r="B9132" s="1">
        <v>38666</v>
      </c>
      <c r="C9132" t="s">
        <v>1139</v>
      </c>
      <c r="D9132" t="s">
        <v>1208</v>
      </c>
      <c r="E9132" t="s">
        <v>1209</v>
      </c>
      <c r="G9132" t="s">
        <v>19</v>
      </c>
      <c r="H9132" t="s">
        <v>87</v>
      </c>
      <c r="I9132" t="s">
        <v>21</v>
      </c>
      <c r="J9132" t="s">
        <v>73</v>
      </c>
      <c r="K9132">
        <v>96</v>
      </c>
      <c r="L9132">
        <v>22.3</v>
      </c>
      <c r="M9132" t="s">
        <v>1160</v>
      </c>
      <c r="N9132">
        <v>25</v>
      </c>
      <c r="P9132" cm="1">
        <f t="array" ref="P9132">IF(Q9132&gt;0,INDEX(Q9132:Q21266,MATCH(TRUE,INDEX(Q9132:Q21266="",,),0)-1),"")</f>
        <v>3</v>
      </c>
      <c r="Q9132">
        <f t="shared" si="204"/>
        <v>2</v>
      </c>
      <c r="R9132">
        <f>IF(P9132="","",0)</f>
        <v>0</v>
      </c>
    </row>
    <row r="9133" spans="1:18" x14ac:dyDescent="0.3">
      <c r="A9133" t="s">
        <v>1138</v>
      </c>
      <c r="B9133" s="1">
        <v>38666</v>
      </c>
      <c r="C9133" t="s">
        <v>1139</v>
      </c>
      <c r="D9133" t="s">
        <v>1208</v>
      </c>
      <c r="E9133" t="s">
        <v>1209</v>
      </c>
      <c r="G9133" t="s">
        <v>19</v>
      </c>
      <c r="H9133" t="s">
        <v>101</v>
      </c>
      <c r="I9133" t="s">
        <v>21</v>
      </c>
      <c r="J9133" t="s">
        <v>73</v>
      </c>
      <c r="K9133">
        <v>283</v>
      </c>
      <c r="L9133">
        <v>28.9</v>
      </c>
      <c r="M9133" t="s">
        <v>1160</v>
      </c>
      <c r="N9133">
        <v>31</v>
      </c>
      <c r="P9133" cm="1">
        <f t="array" ref="P9133">IF(Q9133&gt;0,INDEX(Q9133:Q21267,MATCH(TRUE,INDEX(Q9133:Q21267="",,),0)-1),"")</f>
        <v>3</v>
      </c>
      <c r="Q9133">
        <f t="shared" si="204"/>
        <v>2</v>
      </c>
      <c r="R9133">
        <f>IF(P9133="","",0)</f>
        <v>0</v>
      </c>
    </row>
    <row r="9134" spans="1:18" x14ac:dyDescent="0.3">
      <c r="A9134" t="s">
        <v>1138</v>
      </c>
      <c r="B9134" s="1">
        <v>38666</v>
      </c>
      <c r="C9134" t="s">
        <v>1139</v>
      </c>
      <c r="D9134" t="s">
        <v>1208</v>
      </c>
      <c r="E9134" t="s">
        <v>1209</v>
      </c>
      <c r="G9134" t="s">
        <v>19</v>
      </c>
      <c r="H9134" t="s">
        <v>72</v>
      </c>
      <c r="I9134" t="s">
        <v>21</v>
      </c>
      <c r="J9134" t="s">
        <v>73</v>
      </c>
      <c r="K9134">
        <v>210</v>
      </c>
      <c r="L9134">
        <v>20.85</v>
      </c>
      <c r="M9134" t="s">
        <v>1160</v>
      </c>
      <c r="N9134">
        <v>24.5</v>
      </c>
      <c r="P9134" cm="1">
        <f t="array" ref="P9134">IF(Q9134&gt;0,INDEX(Q9134:Q21268,MATCH(TRUE,INDEX(Q9134:Q21268="",,),0)-1),"")</f>
        <v>3</v>
      </c>
      <c r="Q9134">
        <f t="shared" si="204"/>
        <v>2</v>
      </c>
      <c r="R9134">
        <f>IF(P9134="","",0)</f>
        <v>0</v>
      </c>
    </row>
    <row r="9135" spans="1:18" x14ac:dyDescent="0.3">
      <c r="A9135" t="s">
        <v>1138</v>
      </c>
      <c r="B9135" s="1">
        <v>38666</v>
      </c>
      <c r="C9135" t="s">
        <v>1139</v>
      </c>
      <c r="D9135" t="s">
        <v>1208</v>
      </c>
      <c r="E9135" t="s">
        <v>1209</v>
      </c>
      <c r="G9135" s="6" t="s">
        <v>88</v>
      </c>
      <c r="H9135" t="s">
        <v>67</v>
      </c>
      <c r="I9135" t="s">
        <v>45</v>
      </c>
      <c r="J9135" t="s">
        <v>93</v>
      </c>
      <c r="K9135">
        <v>10.4</v>
      </c>
      <c r="L9135">
        <v>141</v>
      </c>
      <c r="M9135" t="s">
        <v>1160</v>
      </c>
      <c r="N9135">
        <v>141</v>
      </c>
      <c r="P9135" cm="1">
        <f t="array" ref="P9135">IF(Q9135&gt;0,INDEX(Q9135:Q21269,MATCH(TRUE,INDEX(Q9135:Q21269="",,),0)-1),"")</f>
        <v>3</v>
      </c>
      <c r="Q9135">
        <f t="shared" si="204"/>
        <v>2</v>
      </c>
      <c r="R9135">
        <f>IF(P9135="","",0)</f>
        <v>0</v>
      </c>
    </row>
    <row r="9136" spans="1:18" x14ac:dyDescent="0.3">
      <c r="A9136" t="s">
        <v>1138</v>
      </c>
      <c r="B9136" s="1">
        <v>38666</v>
      </c>
      <c r="C9136" t="s">
        <v>1139</v>
      </c>
      <c r="D9136" t="s">
        <v>1208</v>
      </c>
      <c r="E9136" t="s">
        <v>1209</v>
      </c>
      <c r="G9136" s="6" t="s">
        <v>88</v>
      </c>
      <c r="H9136" t="s">
        <v>72</v>
      </c>
      <c r="I9136" t="s">
        <v>45</v>
      </c>
      <c r="J9136" t="s">
        <v>93</v>
      </c>
      <c r="K9136">
        <v>2.2000000000000002</v>
      </c>
      <c r="L9136">
        <v>94</v>
      </c>
      <c r="M9136" t="s">
        <v>1160</v>
      </c>
      <c r="N9136">
        <v>94</v>
      </c>
      <c r="P9136" cm="1">
        <f t="array" ref="P9136">IF(Q9136&gt;0,INDEX(Q9136:Q21270,MATCH(TRUE,INDEX(Q9136:Q21270="",,),0)-1),"")</f>
        <v>3</v>
      </c>
      <c r="Q9136">
        <f t="shared" si="204"/>
        <v>2</v>
      </c>
      <c r="R9136">
        <f>IF(P9136="","",0)</f>
        <v>0</v>
      </c>
    </row>
    <row r="9137" spans="1:18" x14ac:dyDescent="0.3">
      <c r="A9137" t="s">
        <v>1138</v>
      </c>
      <c r="B9137" s="1">
        <v>38666</v>
      </c>
      <c r="C9137" t="s">
        <v>1139</v>
      </c>
      <c r="D9137" t="s">
        <v>1208</v>
      </c>
      <c r="E9137" t="s">
        <v>1209</v>
      </c>
      <c r="G9137" t="s">
        <v>19</v>
      </c>
      <c r="H9137" t="s">
        <v>96</v>
      </c>
      <c r="I9137" t="s">
        <v>21</v>
      </c>
      <c r="J9137" t="s">
        <v>73</v>
      </c>
      <c r="K9137">
        <v>262</v>
      </c>
      <c r="L9137">
        <v>21.4</v>
      </c>
      <c r="M9137" t="s">
        <v>1143</v>
      </c>
      <c r="N9137">
        <v>23.1</v>
      </c>
      <c r="P9137" cm="1">
        <f t="array" ref="P9137">IF(Q9137&gt;0,INDEX(Q9137:Q21271,MATCH(TRUE,INDEX(Q9137:Q21271="",,),0)-1),"")</f>
        <v>3</v>
      </c>
      <c r="Q9137">
        <f t="shared" si="204"/>
        <v>3</v>
      </c>
      <c r="R9137">
        <f>IF(P9137="","",0)</f>
        <v>0</v>
      </c>
    </row>
    <row r="9138" spans="1:18" x14ac:dyDescent="0.3">
      <c r="A9138" t="s">
        <v>1138</v>
      </c>
      <c r="B9138" s="1">
        <v>38666</v>
      </c>
      <c r="C9138" t="s">
        <v>1139</v>
      </c>
      <c r="D9138" t="s">
        <v>1208</v>
      </c>
      <c r="E9138" t="s">
        <v>1209</v>
      </c>
      <c r="G9138" t="s">
        <v>19</v>
      </c>
      <c r="H9138" t="s">
        <v>135</v>
      </c>
      <c r="I9138" t="s">
        <v>21</v>
      </c>
      <c r="J9138" t="s">
        <v>73</v>
      </c>
      <c r="K9138">
        <v>112</v>
      </c>
      <c r="L9138">
        <v>28</v>
      </c>
      <c r="M9138" t="s">
        <v>1143</v>
      </c>
      <c r="N9138">
        <v>28.5</v>
      </c>
      <c r="P9138" cm="1">
        <f t="array" ref="P9138">IF(Q9138&gt;0,INDEX(Q9138:Q21272,MATCH(TRUE,INDEX(Q9138:Q21272="",,),0)-1),"")</f>
        <v>3</v>
      </c>
      <c r="Q9138">
        <f t="shared" si="204"/>
        <v>3</v>
      </c>
      <c r="R9138">
        <f>IF(P9138="","",0)</f>
        <v>0</v>
      </c>
    </row>
    <row r="9139" spans="1:18" x14ac:dyDescent="0.3">
      <c r="A9139" t="s">
        <v>1138</v>
      </c>
      <c r="B9139" s="1">
        <v>38666</v>
      </c>
      <c r="C9139" t="s">
        <v>1139</v>
      </c>
      <c r="D9139" t="s">
        <v>1208</v>
      </c>
      <c r="E9139" t="s">
        <v>1209</v>
      </c>
      <c r="G9139" t="s">
        <v>19</v>
      </c>
      <c r="H9139" t="s">
        <v>67</v>
      </c>
      <c r="I9139" t="s">
        <v>21</v>
      </c>
      <c r="J9139" t="s">
        <v>73</v>
      </c>
      <c r="K9139">
        <v>166</v>
      </c>
      <c r="L9139">
        <v>24.3</v>
      </c>
      <c r="M9139" t="s">
        <v>1143</v>
      </c>
      <c r="N9139">
        <v>25</v>
      </c>
      <c r="P9139" cm="1">
        <f t="array" ref="P9139">IF(Q9139&gt;0,INDEX(Q9139:Q21273,MATCH(TRUE,INDEX(Q9139:Q21273="",,),0)-1),"")</f>
        <v>3</v>
      </c>
      <c r="Q9139">
        <f t="shared" si="204"/>
        <v>3</v>
      </c>
      <c r="R9139">
        <f>IF(P9139="","",0)</f>
        <v>0</v>
      </c>
    </row>
    <row r="9140" spans="1:18" x14ac:dyDescent="0.3">
      <c r="A9140" t="s">
        <v>1138</v>
      </c>
      <c r="B9140" s="1">
        <v>38666</v>
      </c>
      <c r="C9140" t="s">
        <v>1139</v>
      </c>
      <c r="D9140" t="s">
        <v>1208</v>
      </c>
      <c r="E9140" t="s">
        <v>1209</v>
      </c>
      <c r="G9140" t="s">
        <v>19</v>
      </c>
      <c r="H9140" t="s">
        <v>87</v>
      </c>
      <c r="I9140" t="s">
        <v>21</v>
      </c>
      <c r="J9140" t="s">
        <v>73</v>
      </c>
      <c r="K9140">
        <v>96</v>
      </c>
      <c r="L9140">
        <v>22.3</v>
      </c>
      <c r="M9140" t="s">
        <v>1143</v>
      </c>
      <c r="N9140">
        <v>24</v>
      </c>
      <c r="P9140" cm="1">
        <f t="array" ref="P9140">IF(Q9140&gt;0,INDEX(Q9140:Q21274,MATCH(TRUE,INDEX(Q9140:Q21274="",,),0)-1),"")</f>
        <v>3</v>
      </c>
      <c r="Q9140">
        <f t="shared" si="204"/>
        <v>3</v>
      </c>
      <c r="R9140">
        <f>IF(P9140="","",0)</f>
        <v>0</v>
      </c>
    </row>
    <row r="9141" spans="1:18" x14ac:dyDescent="0.3">
      <c r="A9141" t="s">
        <v>1138</v>
      </c>
      <c r="B9141" s="1">
        <v>38666</v>
      </c>
      <c r="C9141" t="s">
        <v>1139</v>
      </c>
      <c r="D9141" t="s">
        <v>1208</v>
      </c>
      <c r="E9141" t="s">
        <v>1209</v>
      </c>
      <c r="G9141" t="s">
        <v>19</v>
      </c>
      <c r="H9141" t="s">
        <v>101</v>
      </c>
      <c r="I9141" t="s">
        <v>21</v>
      </c>
      <c r="J9141" t="s">
        <v>73</v>
      </c>
      <c r="K9141">
        <v>283</v>
      </c>
      <c r="L9141">
        <v>28.9</v>
      </c>
      <c r="M9141" t="s">
        <v>1143</v>
      </c>
      <c r="N9141">
        <v>29</v>
      </c>
      <c r="P9141" cm="1">
        <f t="array" ref="P9141">IF(Q9141&gt;0,INDEX(Q9141:Q21275,MATCH(TRUE,INDEX(Q9141:Q21275="",,),0)-1),"")</f>
        <v>3</v>
      </c>
      <c r="Q9141">
        <f t="shared" si="204"/>
        <v>3</v>
      </c>
      <c r="R9141">
        <f>IF(P9141="","",0)</f>
        <v>0</v>
      </c>
    </row>
    <row r="9142" spans="1:18" x14ac:dyDescent="0.3">
      <c r="A9142" t="s">
        <v>1138</v>
      </c>
      <c r="B9142" s="1">
        <v>38666</v>
      </c>
      <c r="C9142" t="s">
        <v>1139</v>
      </c>
      <c r="D9142" t="s">
        <v>1208</v>
      </c>
      <c r="E9142" t="s">
        <v>1209</v>
      </c>
      <c r="G9142" t="s">
        <v>19</v>
      </c>
      <c r="H9142" t="s">
        <v>72</v>
      </c>
      <c r="I9142" t="s">
        <v>21</v>
      </c>
      <c r="J9142" t="s">
        <v>73</v>
      </c>
      <c r="K9142">
        <v>210</v>
      </c>
      <c r="L9142">
        <v>20.85</v>
      </c>
      <c r="M9142" t="s">
        <v>1143</v>
      </c>
      <c r="N9142">
        <v>22</v>
      </c>
      <c r="P9142" cm="1">
        <f t="array" ref="P9142">IF(Q9142&gt;0,INDEX(Q9142:Q21276,MATCH(TRUE,INDEX(Q9142:Q21276="",,),0)-1),"")</f>
        <v>3</v>
      </c>
      <c r="Q9142">
        <f t="shared" si="204"/>
        <v>3</v>
      </c>
      <c r="R9142">
        <f>IF(P9142="","",0)</f>
        <v>0</v>
      </c>
    </row>
    <row r="9143" spans="1:18" x14ac:dyDescent="0.3">
      <c r="A9143" t="s">
        <v>1138</v>
      </c>
      <c r="B9143" s="1">
        <v>38666</v>
      </c>
      <c r="C9143" t="s">
        <v>1139</v>
      </c>
      <c r="D9143" t="s">
        <v>1208</v>
      </c>
      <c r="E9143" t="s">
        <v>1209</v>
      </c>
      <c r="G9143" s="6" t="s">
        <v>88</v>
      </c>
      <c r="H9143" t="s">
        <v>67</v>
      </c>
      <c r="I9143" t="s">
        <v>45</v>
      </c>
      <c r="J9143" t="s">
        <v>93</v>
      </c>
      <c r="K9143">
        <v>10.4</v>
      </c>
      <c r="L9143">
        <v>141</v>
      </c>
      <c r="M9143" t="s">
        <v>1143</v>
      </c>
      <c r="N9143">
        <v>141</v>
      </c>
      <c r="P9143" cm="1">
        <f t="array" ref="P9143">IF(Q9143&gt;0,INDEX(Q9143:Q21277,MATCH(TRUE,INDEX(Q9143:Q21277="",,),0)-1),"")</f>
        <v>3</v>
      </c>
      <c r="Q9143">
        <f t="shared" si="204"/>
        <v>3</v>
      </c>
      <c r="R9143">
        <f>IF(P9143="","",0)</f>
        <v>0</v>
      </c>
    </row>
    <row r="9144" spans="1:18" x14ac:dyDescent="0.3">
      <c r="A9144" t="s">
        <v>1138</v>
      </c>
      <c r="B9144" s="1">
        <v>38666</v>
      </c>
      <c r="C9144" t="s">
        <v>1139</v>
      </c>
      <c r="D9144" t="s">
        <v>1208</v>
      </c>
      <c r="E9144" t="s">
        <v>1209</v>
      </c>
      <c r="G9144" s="6" t="s">
        <v>88</v>
      </c>
      <c r="H9144" t="s">
        <v>72</v>
      </c>
      <c r="I9144" t="s">
        <v>45</v>
      </c>
      <c r="J9144" t="s">
        <v>93</v>
      </c>
      <c r="K9144">
        <v>2.2000000000000002</v>
      </c>
      <c r="L9144">
        <v>94</v>
      </c>
      <c r="M9144" t="s">
        <v>1143</v>
      </c>
      <c r="N9144">
        <v>94</v>
      </c>
      <c r="P9144" cm="1">
        <f t="array" ref="P9144">IF(Q9144&gt;0,INDEX(Q9144:Q21278,MATCH(TRUE,INDEX(Q9144:Q21278="",,),0)-1),"")</f>
        <v>3</v>
      </c>
      <c r="Q9144">
        <f t="shared" si="204"/>
        <v>3</v>
      </c>
      <c r="R9144">
        <f>IF(P9144="","",0)</f>
        <v>0</v>
      </c>
    </row>
    <row r="9145" spans="1:18" x14ac:dyDescent="0.3">
      <c r="P9145" t="str" cm="1">
        <f t="array" ref="P9145">IF(Q9145&gt;0,INDEX(Q9145:Q21279,MATCH(TRUE,INDEX(Q9145:Q21279="",,),0)-1),"")</f>
        <v/>
      </c>
      <c r="R9145" t="str">
        <f>IF(P9145="","",0)</f>
        <v/>
      </c>
    </row>
    <row r="9146" spans="1:18" x14ac:dyDescent="0.3">
      <c r="A9146" t="s">
        <v>1138</v>
      </c>
      <c r="B9146" s="1">
        <v>38666</v>
      </c>
      <c r="C9146" t="s">
        <v>1139</v>
      </c>
      <c r="D9146" t="s">
        <v>1210</v>
      </c>
      <c r="E9146" t="s">
        <v>1211</v>
      </c>
      <c r="G9146" t="s">
        <v>19</v>
      </c>
      <c r="H9146" t="s">
        <v>96</v>
      </c>
      <c r="I9146" t="s">
        <v>21</v>
      </c>
      <c r="J9146" t="s">
        <v>73</v>
      </c>
      <c r="K9146">
        <v>397</v>
      </c>
      <c r="L9146">
        <v>20.3</v>
      </c>
      <c r="M9146" t="s">
        <v>1145</v>
      </c>
      <c r="N9146">
        <v>38.299999999999997</v>
      </c>
      <c r="O9146" t="s">
        <v>24</v>
      </c>
      <c r="P9146" cm="1">
        <f t="array" ref="P9146">IF(Q9146&gt;0,INDEX(Q9146:Q21280,MATCH(TRUE,INDEX(Q9146:Q21280="",,),0)-1),"")</f>
        <v>3</v>
      </c>
      <c r="Q9146">
        <f>INT((ROW()-9146)/11)+1</f>
        <v>1</v>
      </c>
      <c r="R9146">
        <f>IF(P9146="","",0)</f>
        <v>0</v>
      </c>
    </row>
    <row r="9147" spans="1:18" x14ac:dyDescent="0.3">
      <c r="A9147" t="s">
        <v>1138</v>
      </c>
      <c r="B9147" s="1">
        <v>38666</v>
      </c>
      <c r="C9147" t="s">
        <v>1139</v>
      </c>
      <c r="D9147" t="s">
        <v>1210</v>
      </c>
      <c r="E9147" t="s">
        <v>1211</v>
      </c>
      <c r="G9147" t="s">
        <v>19</v>
      </c>
      <c r="H9147" t="s">
        <v>116</v>
      </c>
      <c r="I9147" t="s">
        <v>21</v>
      </c>
      <c r="J9147" t="s">
        <v>73</v>
      </c>
      <c r="K9147">
        <v>281</v>
      </c>
      <c r="L9147">
        <v>27.8</v>
      </c>
      <c r="M9147" t="s">
        <v>1145</v>
      </c>
      <c r="N9147">
        <v>38.799999999999997</v>
      </c>
      <c r="O9147" t="s">
        <v>24</v>
      </c>
      <c r="P9147" cm="1">
        <f t="array" ref="P9147">IF(Q9147&gt;0,INDEX(Q9147:Q21281,MATCH(TRUE,INDEX(Q9147:Q21281="",,),0)-1),"")</f>
        <v>3</v>
      </c>
      <c r="Q9147">
        <f t="shared" ref="Q9147:Q9178" si="205">INT((ROW()-9146)/11)+1</f>
        <v>1</v>
      </c>
      <c r="R9147">
        <f>IF(P9147="","",0)</f>
        <v>0</v>
      </c>
    </row>
    <row r="9148" spans="1:18" x14ac:dyDescent="0.3">
      <c r="A9148" t="s">
        <v>1138</v>
      </c>
      <c r="B9148" s="1">
        <v>38666</v>
      </c>
      <c r="C9148" t="s">
        <v>1139</v>
      </c>
      <c r="D9148" t="s">
        <v>1210</v>
      </c>
      <c r="E9148" t="s">
        <v>1211</v>
      </c>
      <c r="G9148" t="s">
        <v>19</v>
      </c>
      <c r="H9148" t="s">
        <v>135</v>
      </c>
      <c r="I9148" t="s">
        <v>21</v>
      </c>
      <c r="J9148" t="s">
        <v>73</v>
      </c>
      <c r="K9148">
        <v>592</v>
      </c>
      <c r="L9148">
        <v>26.55</v>
      </c>
      <c r="M9148" t="s">
        <v>1145</v>
      </c>
      <c r="N9148">
        <v>37.549999999999997</v>
      </c>
      <c r="O9148" t="s">
        <v>24</v>
      </c>
      <c r="P9148" cm="1">
        <f t="array" ref="P9148">IF(Q9148&gt;0,INDEX(Q9148:Q21282,MATCH(TRUE,INDEX(Q9148:Q21282="",,),0)-1),"")</f>
        <v>3</v>
      </c>
      <c r="Q9148">
        <f t="shared" si="205"/>
        <v>1</v>
      </c>
      <c r="R9148">
        <f>IF(P9148="","",0)</f>
        <v>0</v>
      </c>
    </row>
    <row r="9149" spans="1:18" x14ac:dyDescent="0.3">
      <c r="A9149" t="s">
        <v>1138</v>
      </c>
      <c r="B9149" s="1">
        <v>38666</v>
      </c>
      <c r="C9149" t="s">
        <v>1139</v>
      </c>
      <c r="D9149" t="s">
        <v>1210</v>
      </c>
      <c r="E9149" t="s">
        <v>1211</v>
      </c>
      <c r="G9149" t="s">
        <v>19</v>
      </c>
      <c r="H9149" t="s">
        <v>101</v>
      </c>
      <c r="I9149" t="s">
        <v>21</v>
      </c>
      <c r="J9149" t="s">
        <v>73</v>
      </c>
      <c r="K9149">
        <v>426</v>
      </c>
      <c r="L9149">
        <v>27.45</v>
      </c>
      <c r="M9149" t="s">
        <v>1145</v>
      </c>
      <c r="N9149">
        <v>36.450000000000003</v>
      </c>
      <c r="O9149" t="s">
        <v>24</v>
      </c>
      <c r="P9149" cm="1">
        <f t="array" ref="P9149">IF(Q9149&gt;0,INDEX(Q9149:Q21283,MATCH(TRUE,INDEX(Q9149:Q21283="",,),0)-1),"")</f>
        <v>3</v>
      </c>
      <c r="Q9149">
        <f t="shared" si="205"/>
        <v>1</v>
      </c>
      <c r="R9149">
        <f>IF(P9149="","",0)</f>
        <v>0</v>
      </c>
    </row>
    <row r="9150" spans="1:18" x14ac:dyDescent="0.3">
      <c r="A9150" t="s">
        <v>1138</v>
      </c>
      <c r="B9150" s="1">
        <v>38666</v>
      </c>
      <c r="C9150" t="s">
        <v>1139</v>
      </c>
      <c r="D9150" t="s">
        <v>1210</v>
      </c>
      <c r="E9150" t="s">
        <v>1211</v>
      </c>
      <c r="G9150" t="s">
        <v>19</v>
      </c>
      <c r="H9150" t="s">
        <v>72</v>
      </c>
      <c r="I9150" t="s">
        <v>21</v>
      </c>
      <c r="J9150" t="s">
        <v>73</v>
      </c>
      <c r="K9150">
        <v>452</v>
      </c>
      <c r="L9150">
        <v>19.8</v>
      </c>
      <c r="M9150" t="s">
        <v>1145</v>
      </c>
      <c r="N9150">
        <v>39.799999999999997</v>
      </c>
      <c r="O9150" t="s">
        <v>24</v>
      </c>
      <c r="P9150" cm="1">
        <f t="array" ref="P9150">IF(Q9150&gt;0,INDEX(Q9150:Q21284,MATCH(TRUE,INDEX(Q9150:Q21284="",,),0)-1),"")</f>
        <v>3</v>
      </c>
      <c r="Q9150">
        <f t="shared" si="205"/>
        <v>1</v>
      </c>
      <c r="R9150">
        <f>IF(P9150="","",0)</f>
        <v>0</v>
      </c>
    </row>
    <row r="9151" spans="1:18" x14ac:dyDescent="0.3">
      <c r="A9151" t="s">
        <v>1138</v>
      </c>
      <c r="B9151" s="1">
        <v>38666</v>
      </c>
      <c r="C9151" t="s">
        <v>1139</v>
      </c>
      <c r="D9151" t="s">
        <v>1210</v>
      </c>
      <c r="E9151" t="s">
        <v>1211</v>
      </c>
      <c r="G9151" s="6" t="s">
        <v>88</v>
      </c>
      <c r="H9151" t="s">
        <v>102</v>
      </c>
      <c r="I9151" t="s">
        <v>45</v>
      </c>
      <c r="J9151" t="s">
        <v>93</v>
      </c>
      <c r="K9151">
        <v>0.5</v>
      </c>
      <c r="L9151">
        <v>823</v>
      </c>
      <c r="M9151" t="s">
        <v>1145</v>
      </c>
      <c r="N9151">
        <v>823</v>
      </c>
      <c r="O9151" t="s">
        <v>24</v>
      </c>
      <c r="P9151" cm="1">
        <f t="array" ref="P9151">IF(Q9151&gt;0,INDEX(Q9151:Q21285,MATCH(TRUE,INDEX(Q9151:Q21285="",,),0)-1),"")</f>
        <v>3</v>
      </c>
      <c r="Q9151">
        <f t="shared" si="205"/>
        <v>1</v>
      </c>
      <c r="R9151">
        <f>IF(P9151="","",0)</f>
        <v>0</v>
      </c>
    </row>
    <row r="9152" spans="1:18" x14ac:dyDescent="0.3">
      <c r="A9152" t="s">
        <v>1138</v>
      </c>
      <c r="B9152" s="1">
        <v>38666</v>
      </c>
      <c r="C9152" t="s">
        <v>1139</v>
      </c>
      <c r="D9152" t="s">
        <v>1210</v>
      </c>
      <c r="E9152" t="s">
        <v>1211</v>
      </c>
      <c r="G9152" s="6" t="s">
        <v>88</v>
      </c>
      <c r="H9152" t="s">
        <v>85</v>
      </c>
      <c r="I9152" t="s">
        <v>45</v>
      </c>
      <c r="J9152" t="s">
        <v>93</v>
      </c>
      <c r="K9152">
        <v>9.8000000000000007</v>
      </c>
      <c r="L9152">
        <v>147</v>
      </c>
      <c r="M9152" t="s">
        <v>1145</v>
      </c>
      <c r="N9152">
        <v>147</v>
      </c>
      <c r="O9152" t="s">
        <v>24</v>
      </c>
      <c r="P9152" cm="1">
        <f t="array" ref="P9152">IF(Q9152&gt;0,INDEX(Q9152:Q21286,MATCH(TRUE,INDEX(Q9152:Q21286="",,),0)-1),"")</f>
        <v>3</v>
      </c>
      <c r="Q9152">
        <f t="shared" si="205"/>
        <v>1</v>
      </c>
      <c r="R9152">
        <f>IF(P9152="","",0)</f>
        <v>0</v>
      </c>
    </row>
    <row r="9153" spans="1:18" x14ac:dyDescent="0.3">
      <c r="A9153" t="s">
        <v>1138</v>
      </c>
      <c r="B9153" s="1">
        <v>38666</v>
      </c>
      <c r="C9153" t="s">
        <v>1139</v>
      </c>
      <c r="D9153" t="s">
        <v>1210</v>
      </c>
      <c r="E9153" t="s">
        <v>1211</v>
      </c>
      <c r="G9153" s="6" t="s">
        <v>88</v>
      </c>
      <c r="H9153" t="s">
        <v>264</v>
      </c>
      <c r="I9153" t="s">
        <v>45</v>
      </c>
      <c r="J9153" t="s">
        <v>93</v>
      </c>
      <c r="K9153">
        <v>2.8</v>
      </c>
      <c r="L9153">
        <v>200</v>
      </c>
      <c r="M9153" t="s">
        <v>1145</v>
      </c>
      <c r="N9153">
        <v>200</v>
      </c>
      <c r="O9153" t="s">
        <v>24</v>
      </c>
      <c r="P9153" cm="1">
        <f t="array" ref="P9153">IF(Q9153&gt;0,INDEX(Q9153:Q21287,MATCH(TRUE,INDEX(Q9153:Q21287="",,),0)-1),"")</f>
        <v>3</v>
      </c>
      <c r="Q9153">
        <f t="shared" si="205"/>
        <v>1</v>
      </c>
      <c r="R9153">
        <f>IF(P9153="","",0)</f>
        <v>0</v>
      </c>
    </row>
    <row r="9154" spans="1:18" x14ac:dyDescent="0.3">
      <c r="A9154" t="s">
        <v>1138</v>
      </c>
      <c r="B9154" s="1">
        <v>38666</v>
      </c>
      <c r="C9154" t="s">
        <v>1139</v>
      </c>
      <c r="D9154" t="s">
        <v>1210</v>
      </c>
      <c r="E9154" t="s">
        <v>1211</v>
      </c>
      <c r="G9154" s="6" t="s">
        <v>88</v>
      </c>
      <c r="H9154" t="s">
        <v>96</v>
      </c>
      <c r="I9154" t="s">
        <v>45</v>
      </c>
      <c r="J9154" t="s">
        <v>93</v>
      </c>
      <c r="K9154">
        <v>3.3</v>
      </c>
      <c r="L9154">
        <v>111</v>
      </c>
      <c r="M9154" t="s">
        <v>1145</v>
      </c>
      <c r="N9154">
        <v>111</v>
      </c>
      <c r="O9154" t="s">
        <v>24</v>
      </c>
      <c r="P9154" cm="1">
        <f t="array" ref="P9154">IF(Q9154&gt;0,INDEX(Q9154:Q21288,MATCH(TRUE,INDEX(Q9154:Q21288="",,),0)-1),"")</f>
        <v>3</v>
      </c>
      <c r="Q9154">
        <f t="shared" si="205"/>
        <v>1</v>
      </c>
      <c r="R9154">
        <f>IF(P9154="","",0)</f>
        <v>0</v>
      </c>
    </row>
    <row r="9155" spans="1:18" x14ac:dyDescent="0.3">
      <c r="A9155" t="s">
        <v>1138</v>
      </c>
      <c r="B9155" s="1">
        <v>38666</v>
      </c>
      <c r="C9155" t="s">
        <v>1139</v>
      </c>
      <c r="D9155" t="s">
        <v>1210</v>
      </c>
      <c r="E9155" t="s">
        <v>1211</v>
      </c>
      <c r="G9155" s="6" t="s">
        <v>88</v>
      </c>
      <c r="H9155" t="s">
        <v>67</v>
      </c>
      <c r="I9155" t="s">
        <v>45</v>
      </c>
      <c r="J9155" t="s">
        <v>93</v>
      </c>
      <c r="K9155">
        <v>10.3</v>
      </c>
      <c r="L9155">
        <v>131</v>
      </c>
      <c r="M9155" t="s">
        <v>1145</v>
      </c>
      <c r="N9155">
        <v>131</v>
      </c>
      <c r="O9155" t="s">
        <v>24</v>
      </c>
      <c r="P9155" cm="1">
        <f t="array" ref="P9155">IF(Q9155&gt;0,INDEX(Q9155:Q21289,MATCH(TRUE,INDEX(Q9155:Q21289="",,),0)-1),"")</f>
        <v>3</v>
      </c>
      <c r="Q9155">
        <f t="shared" si="205"/>
        <v>1</v>
      </c>
      <c r="R9155">
        <f>IF(P9155="","",0)</f>
        <v>0</v>
      </c>
    </row>
    <row r="9156" spans="1:18" x14ac:dyDescent="0.3">
      <c r="A9156" t="s">
        <v>1138</v>
      </c>
      <c r="B9156" s="1">
        <v>38666</v>
      </c>
      <c r="C9156" t="s">
        <v>1139</v>
      </c>
      <c r="D9156" t="s">
        <v>1210</v>
      </c>
      <c r="E9156" t="s">
        <v>1211</v>
      </c>
      <c r="G9156" s="6" t="s">
        <v>88</v>
      </c>
      <c r="H9156" t="s">
        <v>87</v>
      </c>
      <c r="I9156" t="s">
        <v>21</v>
      </c>
      <c r="J9156" t="s">
        <v>73</v>
      </c>
      <c r="K9156">
        <v>107</v>
      </c>
      <c r="L9156">
        <v>21.2</v>
      </c>
      <c r="M9156" t="s">
        <v>1145</v>
      </c>
      <c r="N9156">
        <v>21.2</v>
      </c>
      <c r="O9156" t="s">
        <v>24</v>
      </c>
      <c r="P9156" cm="1">
        <f t="array" ref="P9156">IF(Q9156&gt;0,INDEX(Q9156:Q21290,MATCH(TRUE,INDEX(Q9156:Q21290="",,),0)-1),"")</f>
        <v>3</v>
      </c>
      <c r="Q9156">
        <f t="shared" si="205"/>
        <v>1</v>
      </c>
      <c r="R9156">
        <f>IF(P9156="","",0)</f>
        <v>0</v>
      </c>
    </row>
    <row r="9157" spans="1:18" x14ac:dyDescent="0.3">
      <c r="A9157" t="s">
        <v>1138</v>
      </c>
      <c r="B9157" s="1">
        <v>38666</v>
      </c>
      <c r="C9157" t="s">
        <v>1139</v>
      </c>
      <c r="D9157" t="s">
        <v>1210</v>
      </c>
      <c r="E9157" t="s">
        <v>1211</v>
      </c>
      <c r="G9157" t="s">
        <v>19</v>
      </c>
      <c r="H9157" t="s">
        <v>96</v>
      </c>
      <c r="I9157" t="s">
        <v>21</v>
      </c>
      <c r="J9157" t="s">
        <v>73</v>
      </c>
      <c r="K9157">
        <v>397</v>
      </c>
      <c r="L9157">
        <v>20.3</v>
      </c>
      <c r="M9157" t="s">
        <v>1160</v>
      </c>
      <c r="N9157">
        <v>24.5</v>
      </c>
      <c r="P9157" cm="1">
        <f t="array" ref="P9157">IF(Q9157&gt;0,INDEX(Q9157:Q21291,MATCH(TRUE,INDEX(Q9157:Q21291="",,),0)-1),"")</f>
        <v>3</v>
      </c>
      <c r="Q9157">
        <f t="shared" si="205"/>
        <v>2</v>
      </c>
      <c r="R9157">
        <f>IF(P9157="","",0)</f>
        <v>0</v>
      </c>
    </row>
    <row r="9158" spans="1:18" x14ac:dyDescent="0.3">
      <c r="A9158" t="s">
        <v>1138</v>
      </c>
      <c r="B9158" s="1">
        <v>38666</v>
      </c>
      <c r="C9158" t="s">
        <v>1139</v>
      </c>
      <c r="D9158" t="s">
        <v>1210</v>
      </c>
      <c r="E9158" t="s">
        <v>1211</v>
      </c>
      <c r="G9158" t="s">
        <v>19</v>
      </c>
      <c r="H9158" t="s">
        <v>116</v>
      </c>
      <c r="I9158" t="s">
        <v>21</v>
      </c>
      <c r="J9158" t="s">
        <v>73</v>
      </c>
      <c r="K9158">
        <v>281</v>
      </c>
      <c r="L9158">
        <v>27.8</v>
      </c>
      <c r="M9158" t="s">
        <v>1160</v>
      </c>
      <c r="N9158">
        <v>29</v>
      </c>
      <c r="P9158" cm="1">
        <f t="array" ref="P9158">IF(Q9158&gt;0,INDEX(Q9158:Q21292,MATCH(TRUE,INDEX(Q9158:Q21292="",,),0)-1),"")</f>
        <v>3</v>
      </c>
      <c r="Q9158">
        <f t="shared" si="205"/>
        <v>2</v>
      </c>
      <c r="R9158">
        <f>IF(P9158="","",0)</f>
        <v>0</v>
      </c>
    </row>
    <row r="9159" spans="1:18" x14ac:dyDescent="0.3">
      <c r="A9159" t="s">
        <v>1138</v>
      </c>
      <c r="B9159" s="1">
        <v>38666</v>
      </c>
      <c r="C9159" t="s">
        <v>1139</v>
      </c>
      <c r="D9159" t="s">
        <v>1210</v>
      </c>
      <c r="E9159" t="s">
        <v>1211</v>
      </c>
      <c r="G9159" t="s">
        <v>19</v>
      </c>
      <c r="H9159" t="s">
        <v>135</v>
      </c>
      <c r="I9159" t="s">
        <v>21</v>
      </c>
      <c r="J9159" t="s">
        <v>73</v>
      </c>
      <c r="K9159">
        <v>592</v>
      </c>
      <c r="L9159">
        <v>26.55</v>
      </c>
      <c r="M9159" t="s">
        <v>1160</v>
      </c>
      <c r="N9159">
        <v>30</v>
      </c>
      <c r="P9159" cm="1">
        <f t="array" ref="P9159">IF(Q9159&gt;0,INDEX(Q9159:Q21293,MATCH(TRUE,INDEX(Q9159:Q21293="",,),0)-1),"")</f>
        <v>3</v>
      </c>
      <c r="Q9159">
        <f t="shared" si="205"/>
        <v>2</v>
      </c>
      <c r="R9159">
        <f>IF(P9159="","",0)</f>
        <v>0</v>
      </c>
    </row>
    <row r="9160" spans="1:18" x14ac:dyDescent="0.3">
      <c r="A9160" t="s">
        <v>1138</v>
      </c>
      <c r="B9160" s="1">
        <v>38666</v>
      </c>
      <c r="C9160" t="s">
        <v>1139</v>
      </c>
      <c r="D9160" t="s">
        <v>1210</v>
      </c>
      <c r="E9160" t="s">
        <v>1211</v>
      </c>
      <c r="G9160" t="s">
        <v>19</v>
      </c>
      <c r="H9160" t="s">
        <v>101</v>
      </c>
      <c r="I9160" t="s">
        <v>21</v>
      </c>
      <c r="J9160" t="s">
        <v>73</v>
      </c>
      <c r="K9160">
        <v>426</v>
      </c>
      <c r="L9160">
        <v>27.45</v>
      </c>
      <c r="M9160" t="s">
        <v>1160</v>
      </c>
      <c r="N9160">
        <v>31</v>
      </c>
      <c r="P9160" cm="1">
        <f t="array" ref="P9160">IF(Q9160&gt;0,INDEX(Q9160:Q21294,MATCH(TRUE,INDEX(Q9160:Q21294="",,),0)-1),"")</f>
        <v>3</v>
      </c>
      <c r="Q9160">
        <f t="shared" si="205"/>
        <v>2</v>
      </c>
      <c r="R9160">
        <f>IF(P9160="","",0)</f>
        <v>0</v>
      </c>
    </row>
    <row r="9161" spans="1:18" x14ac:dyDescent="0.3">
      <c r="A9161" t="s">
        <v>1138</v>
      </c>
      <c r="B9161" s="1">
        <v>38666</v>
      </c>
      <c r="C9161" t="s">
        <v>1139</v>
      </c>
      <c r="D9161" t="s">
        <v>1210</v>
      </c>
      <c r="E9161" t="s">
        <v>1211</v>
      </c>
      <c r="G9161" t="s">
        <v>19</v>
      </c>
      <c r="H9161" t="s">
        <v>72</v>
      </c>
      <c r="I9161" t="s">
        <v>21</v>
      </c>
      <c r="J9161" t="s">
        <v>73</v>
      </c>
      <c r="K9161">
        <v>452</v>
      </c>
      <c r="L9161">
        <v>19.8</v>
      </c>
      <c r="M9161" t="s">
        <v>1160</v>
      </c>
      <c r="N9161">
        <v>24</v>
      </c>
      <c r="P9161" cm="1">
        <f t="array" ref="P9161">IF(Q9161&gt;0,INDEX(Q9161:Q21295,MATCH(TRUE,INDEX(Q9161:Q21295="",,),0)-1),"")</f>
        <v>3</v>
      </c>
      <c r="Q9161">
        <f t="shared" si="205"/>
        <v>2</v>
      </c>
      <c r="R9161">
        <f>IF(P9161="","",0)</f>
        <v>0</v>
      </c>
    </row>
    <row r="9162" spans="1:18" x14ac:dyDescent="0.3">
      <c r="A9162" t="s">
        <v>1138</v>
      </c>
      <c r="B9162" s="1">
        <v>38666</v>
      </c>
      <c r="C9162" t="s">
        <v>1139</v>
      </c>
      <c r="D9162" t="s">
        <v>1210</v>
      </c>
      <c r="E9162" t="s">
        <v>1211</v>
      </c>
      <c r="G9162" s="6" t="s">
        <v>88</v>
      </c>
      <c r="H9162" t="s">
        <v>102</v>
      </c>
      <c r="I9162" t="s">
        <v>45</v>
      </c>
      <c r="J9162" t="s">
        <v>93</v>
      </c>
      <c r="K9162">
        <v>0.5</v>
      </c>
      <c r="L9162">
        <v>823</v>
      </c>
      <c r="M9162" t="s">
        <v>1160</v>
      </c>
      <c r="N9162">
        <v>823</v>
      </c>
      <c r="P9162" cm="1">
        <f t="array" ref="P9162">IF(Q9162&gt;0,INDEX(Q9162:Q21296,MATCH(TRUE,INDEX(Q9162:Q21296="",,),0)-1),"")</f>
        <v>3</v>
      </c>
      <c r="Q9162">
        <f t="shared" si="205"/>
        <v>2</v>
      </c>
      <c r="R9162">
        <f>IF(P9162="","",0)</f>
        <v>0</v>
      </c>
    </row>
    <row r="9163" spans="1:18" x14ac:dyDescent="0.3">
      <c r="A9163" t="s">
        <v>1138</v>
      </c>
      <c r="B9163" s="1">
        <v>38666</v>
      </c>
      <c r="C9163" t="s">
        <v>1139</v>
      </c>
      <c r="D9163" t="s">
        <v>1210</v>
      </c>
      <c r="E9163" t="s">
        <v>1211</v>
      </c>
      <c r="G9163" s="6" t="s">
        <v>88</v>
      </c>
      <c r="H9163" t="s">
        <v>85</v>
      </c>
      <c r="I9163" t="s">
        <v>45</v>
      </c>
      <c r="J9163" t="s">
        <v>93</v>
      </c>
      <c r="K9163">
        <v>9.8000000000000007</v>
      </c>
      <c r="L9163">
        <v>147</v>
      </c>
      <c r="M9163" t="s">
        <v>1160</v>
      </c>
      <c r="N9163">
        <v>147</v>
      </c>
      <c r="P9163" cm="1">
        <f t="array" ref="P9163">IF(Q9163&gt;0,INDEX(Q9163:Q21297,MATCH(TRUE,INDEX(Q9163:Q21297="",,),0)-1),"")</f>
        <v>3</v>
      </c>
      <c r="Q9163">
        <f t="shared" si="205"/>
        <v>2</v>
      </c>
      <c r="R9163">
        <f>IF(P9163="","",0)</f>
        <v>0</v>
      </c>
    </row>
    <row r="9164" spans="1:18" x14ac:dyDescent="0.3">
      <c r="A9164" t="s">
        <v>1138</v>
      </c>
      <c r="B9164" s="1">
        <v>38666</v>
      </c>
      <c r="C9164" t="s">
        <v>1139</v>
      </c>
      <c r="D9164" t="s">
        <v>1210</v>
      </c>
      <c r="E9164" t="s">
        <v>1211</v>
      </c>
      <c r="G9164" s="6" t="s">
        <v>88</v>
      </c>
      <c r="H9164" t="s">
        <v>264</v>
      </c>
      <c r="I9164" t="s">
        <v>45</v>
      </c>
      <c r="J9164" t="s">
        <v>93</v>
      </c>
      <c r="K9164">
        <v>2.8</v>
      </c>
      <c r="L9164">
        <v>200</v>
      </c>
      <c r="M9164" t="s">
        <v>1160</v>
      </c>
      <c r="N9164">
        <v>200</v>
      </c>
      <c r="P9164" cm="1">
        <f t="array" ref="P9164">IF(Q9164&gt;0,INDEX(Q9164:Q21298,MATCH(TRUE,INDEX(Q9164:Q21298="",,),0)-1),"")</f>
        <v>3</v>
      </c>
      <c r="Q9164">
        <f t="shared" si="205"/>
        <v>2</v>
      </c>
      <c r="R9164">
        <f>IF(P9164="","",0)</f>
        <v>0</v>
      </c>
    </row>
    <row r="9165" spans="1:18" x14ac:dyDescent="0.3">
      <c r="A9165" t="s">
        <v>1138</v>
      </c>
      <c r="B9165" s="1">
        <v>38666</v>
      </c>
      <c r="C9165" t="s">
        <v>1139</v>
      </c>
      <c r="D9165" t="s">
        <v>1210</v>
      </c>
      <c r="E9165" t="s">
        <v>1211</v>
      </c>
      <c r="G9165" s="6" t="s">
        <v>88</v>
      </c>
      <c r="H9165" t="s">
        <v>96</v>
      </c>
      <c r="I9165" t="s">
        <v>45</v>
      </c>
      <c r="J9165" t="s">
        <v>93</v>
      </c>
      <c r="K9165">
        <v>3.3</v>
      </c>
      <c r="L9165">
        <v>111</v>
      </c>
      <c r="M9165" t="s">
        <v>1160</v>
      </c>
      <c r="N9165">
        <v>111</v>
      </c>
      <c r="P9165" cm="1">
        <f t="array" ref="P9165">IF(Q9165&gt;0,INDEX(Q9165:Q21299,MATCH(TRUE,INDEX(Q9165:Q21299="",,),0)-1),"")</f>
        <v>3</v>
      </c>
      <c r="Q9165">
        <f t="shared" si="205"/>
        <v>2</v>
      </c>
      <c r="R9165">
        <f>IF(P9165="","",0)</f>
        <v>0</v>
      </c>
    </row>
    <row r="9166" spans="1:18" x14ac:dyDescent="0.3">
      <c r="A9166" t="s">
        <v>1138</v>
      </c>
      <c r="B9166" s="1">
        <v>38666</v>
      </c>
      <c r="C9166" t="s">
        <v>1139</v>
      </c>
      <c r="D9166" t="s">
        <v>1210</v>
      </c>
      <c r="E9166" t="s">
        <v>1211</v>
      </c>
      <c r="G9166" s="6" t="s">
        <v>88</v>
      </c>
      <c r="H9166" t="s">
        <v>67</v>
      </c>
      <c r="I9166" t="s">
        <v>45</v>
      </c>
      <c r="J9166" t="s">
        <v>93</v>
      </c>
      <c r="K9166">
        <v>10.3</v>
      </c>
      <c r="L9166">
        <v>131</v>
      </c>
      <c r="M9166" t="s">
        <v>1160</v>
      </c>
      <c r="N9166">
        <v>131</v>
      </c>
      <c r="P9166" cm="1">
        <f t="array" ref="P9166">IF(Q9166&gt;0,INDEX(Q9166:Q21300,MATCH(TRUE,INDEX(Q9166:Q21300="",,),0)-1),"")</f>
        <v>3</v>
      </c>
      <c r="Q9166">
        <f t="shared" si="205"/>
        <v>2</v>
      </c>
      <c r="R9166">
        <f>IF(P9166="","",0)</f>
        <v>0</v>
      </c>
    </row>
    <row r="9167" spans="1:18" x14ac:dyDescent="0.3">
      <c r="A9167" t="s">
        <v>1138</v>
      </c>
      <c r="B9167" s="1">
        <v>38666</v>
      </c>
      <c r="C9167" t="s">
        <v>1139</v>
      </c>
      <c r="D9167" t="s">
        <v>1210</v>
      </c>
      <c r="E9167" t="s">
        <v>1211</v>
      </c>
      <c r="G9167" s="6" t="s">
        <v>88</v>
      </c>
      <c r="H9167" t="s">
        <v>87</v>
      </c>
      <c r="I9167" t="s">
        <v>21</v>
      </c>
      <c r="J9167" t="s">
        <v>73</v>
      </c>
      <c r="K9167">
        <v>107</v>
      </c>
      <c r="L9167">
        <v>21.2</v>
      </c>
      <c r="M9167" t="s">
        <v>1160</v>
      </c>
      <c r="N9167">
        <v>21.2</v>
      </c>
      <c r="P9167" cm="1">
        <f t="array" ref="P9167">IF(Q9167&gt;0,INDEX(Q9167:Q21301,MATCH(TRUE,INDEX(Q9167:Q21301="",,),0)-1),"")</f>
        <v>3</v>
      </c>
      <c r="Q9167">
        <f t="shared" si="205"/>
        <v>2</v>
      </c>
      <c r="R9167">
        <f>IF(P9167="","",0)</f>
        <v>0</v>
      </c>
    </row>
    <row r="9168" spans="1:18" x14ac:dyDescent="0.3">
      <c r="A9168" t="s">
        <v>1138</v>
      </c>
      <c r="B9168" s="1">
        <v>38666</v>
      </c>
      <c r="C9168" t="s">
        <v>1139</v>
      </c>
      <c r="D9168" t="s">
        <v>1210</v>
      </c>
      <c r="E9168" t="s">
        <v>1211</v>
      </c>
      <c r="G9168" t="s">
        <v>19</v>
      </c>
      <c r="H9168" t="s">
        <v>96</v>
      </c>
      <c r="I9168" t="s">
        <v>21</v>
      </c>
      <c r="J9168" t="s">
        <v>73</v>
      </c>
      <c r="K9168">
        <v>397</v>
      </c>
      <c r="L9168">
        <v>20.3</v>
      </c>
      <c r="M9168" t="s">
        <v>1143</v>
      </c>
      <c r="N9168">
        <v>27</v>
      </c>
      <c r="P9168" cm="1">
        <f t="array" ref="P9168">IF(Q9168&gt;0,INDEX(Q9168:Q21302,MATCH(TRUE,INDEX(Q9168:Q21302="",,),0)-1),"")</f>
        <v>3</v>
      </c>
      <c r="Q9168">
        <f t="shared" si="205"/>
        <v>3</v>
      </c>
      <c r="R9168">
        <f>IF(P9168="","",0)</f>
        <v>0</v>
      </c>
    </row>
    <row r="9169" spans="1:18" x14ac:dyDescent="0.3">
      <c r="A9169" t="s">
        <v>1138</v>
      </c>
      <c r="B9169" s="1">
        <v>38666</v>
      </c>
      <c r="C9169" t="s">
        <v>1139</v>
      </c>
      <c r="D9169" t="s">
        <v>1210</v>
      </c>
      <c r="E9169" t="s">
        <v>1211</v>
      </c>
      <c r="G9169" t="s">
        <v>19</v>
      </c>
      <c r="H9169" t="s">
        <v>116</v>
      </c>
      <c r="I9169" t="s">
        <v>21</v>
      </c>
      <c r="J9169" t="s">
        <v>73</v>
      </c>
      <c r="K9169">
        <v>281</v>
      </c>
      <c r="L9169">
        <v>27.8</v>
      </c>
      <c r="M9169" t="s">
        <v>1143</v>
      </c>
      <c r="N9169">
        <v>28</v>
      </c>
      <c r="P9169" cm="1">
        <f t="array" ref="P9169">IF(Q9169&gt;0,INDEX(Q9169:Q21303,MATCH(TRUE,INDEX(Q9169:Q21303="",,),0)-1),"")</f>
        <v>3</v>
      </c>
      <c r="Q9169">
        <f t="shared" si="205"/>
        <v>3</v>
      </c>
      <c r="R9169">
        <f>IF(P9169="","",0)</f>
        <v>0</v>
      </c>
    </row>
    <row r="9170" spans="1:18" x14ac:dyDescent="0.3">
      <c r="A9170" t="s">
        <v>1138</v>
      </c>
      <c r="B9170" s="1">
        <v>38666</v>
      </c>
      <c r="C9170" t="s">
        <v>1139</v>
      </c>
      <c r="D9170" t="s">
        <v>1210</v>
      </c>
      <c r="E9170" t="s">
        <v>1211</v>
      </c>
      <c r="G9170" t="s">
        <v>19</v>
      </c>
      <c r="H9170" t="s">
        <v>135</v>
      </c>
      <c r="I9170" t="s">
        <v>21</v>
      </c>
      <c r="J9170" t="s">
        <v>73</v>
      </c>
      <c r="K9170">
        <v>592</v>
      </c>
      <c r="L9170">
        <v>26.55</v>
      </c>
      <c r="M9170" t="s">
        <v>1143</v>
      </c>
      <c r="N9170">
        <v>27</v>
      </c>
      <c r="P9170" cm="1">
        <f t="array" ref="P9170">IF(Q9170&gt;0,INDEX(Q9170:Q21304,MATCH(TRUE,INDEX(Q9170:Q21304="",,),0)-1),"")</f>
        <v>3</v>
      </c>
      <c r="Q9170">
        <f t="shared" si="205"/>
        <v>3</v>
      </c>
      <c r="R9170">
        <f>IF(P9170="","",0)</f>
        <v>0</v>
      </c>
    </row>
    <row r="9171" spans="1:18" x14ac:dyDescent="0.3">
      <c r="A9171" t="s">
        <v>1138</v>
      </c>
      <c r="B9171" s="1">
        <v>38666</v>
      </c>
      <c r="C9171" t="s">
        <v>1139</v>
      </c>
      <c r="D9171" t="s">
        <v>1210</v>
      </c>
      <c r="E9171" t="s">
        <v>1211</v>
      </c>
      <c r="G9171" t="s">
        <v>19</v>
      </c>
      <c r="H9171" t="s">
        <v>101</v>
      </c>
      <c r="I9171" t="s">
        <v>21</v>
      </c>
      <c r="J9171" t="s">
        <v>73</v>
      </c>
      <c r="K9171">
        <v>426</v>
      </c>
      <c r="L9171">
        <v>27.45</v>
      </c>
      <c r="M9171" t="s">
        <v>1143</v>
      </c>
      <c r="N9171">
        <v>29</v>
      </c>
      <c r="P9171" cm="1">
        <f t="array" ref="P9171">IF(Q9171&gt;0,INDEX(Q9171:Q21305,MATCH(TRUE,INDEX(Q9171:Q21305="",,),0)-1),"")</f>
        <v>3</v>
      </c>
      <c r="Q9171">
        <f t="shared" si="205"/>
        <v>3</v>
      </c>
      <c r="R9171">
        <f>IF(P9171="","",0)</f>
        <v>0</v>
      </c>
    </row>
    <row r="9172" spans="1:18" x14ac:dyDescent="0.3">
      <c r="A9172" t="s">
        <v>1138</v>
      </c>
      <c r="B9172" s="1">
        <v>38666</v>
      </c>
      <c r="C9172" t="s">
        <v>1139</v>
      </c>
      <c r="D9172" t="s">
        <v>1210</v>
      </c>
      <c r="E9172" t="s">
        <v>1211</v>
      </c>
      <c r="G9172" t="s">
        <v>19</v>
      </c>
      <c r="H9172" t="s">
        <v>72</v>
      </c>
      <c r="I9172" t="s">
        <v>21</v>
      </c>
      <c r="J9172" t="s">
        <v>73</v>
      </c>
      <c r="K9172">
        <v>452</v>
      </c>
      <c r="L9172">
        <v>19.8</v>
      </c>
      <c r="M9172" t="s">
        <v>1143</v>
      </c>
      <c r="N9172">
        <v>26</v>
      </c>
      <c r="P9172" cm="1">
        <f t="array" ref="P9172">IF(Q9172&gt;0,INDEX(Q9172:Q21306,MATCH(TRUE,INDEX(Q9172:Q21306="",,),0)-1),"")</f>
        <v>3</v>
      </c>
      <c r="Q9172">
        <f t="shared" si="205"/>
        <v>3</v>
      </c>
      <c r="R9172">
        <f>IF(P9172="","",0)</f>
        <v>0</v>
      </c>
    </row>
    <row r="9173" spans="1:18" x14ac:dyDescent="0.3">
      <c r="A9173" t="s">
        <v>1138</v>
      </c>
      <c r="B9173" s="1">
        <v>38666</v>
      </c>
      <c r="C9173" t="s">
        <v>1139</v>
      </c>
      <c r="D9173" t="s">
        <v>1210</v>
      </c>
      <c r="E9173" t="s">
        <v>1211</v>
      </c>
      <c r="G9173" s="6" t="s">
        <v>88</v>
      </c>
      <c r="H9173" t="s">
        <v>102</v>
      </c>
      <c r="I9173" t="s">
        <v>45</v>
      </c>
      <c r="J9173" t="s">
        <v>93</v>
      </c>
      <c r="K9173">
        <v>0.5</v>
      </c>
      <c r="L9173">
        <v>823</v>
      </c>
      <c r="M9173" t="s">
        <v>1143</v>
      </c>
      <c r="N9173">
        <v>823</v>
      </c>
      <c r="P9173" cm="1">
        <f t="array" ref="P9173">IF(Q9173&gt;0,INDEX(Q9173:Q21307,MATCH(TRUE,INDEX(Q9173:Q21307="",,),0)-1),"")</f>
        <v>3</v>
      </c>
      <c r="Q9173">
        <f t="shared" si="205"/>
        <v>3</v>
      </c>
      <c r="R9173">
        <f>IF(P9173="","",0)</f>
        <v>0</v>
      </c>
    </row>
    <row r="9174" spans="1:18" x14ac:dyDescent="0.3">
      <c r="A9174" t="s">
        <v>1138</v>
      </c>
      <c r="B9174" s="1">
        <v>38666</v>
      </c>
      <c r="C9174" t="s">
        <v>1139</v>
      </c>
      <c r="D9174" t="s">
        <v>1210</v>
      </c>
      <c r="E9174" t="s">
        <v>1211</v>
      </c>
      <c r="G9174" s="6" t="s">
        <v>88</v>
      </c>
      <c r="H9174" t="s">
        <v>85</v>
      </c>
      <c r="I9174" t="s">
        <v>45</v>
      </c>
      <c r="J9174" t="s">
        <v>93</v>
      </c>
      <c r="K9174">
        <v>9.8000000000000007</v>
      </c>
      <c r="L9174">
        <v>147</v>
      </c>
      <c r="M9174" t="s">
        <v>1143</v>
      </c>
      <c r="N9174">
        <v>147</v>
      </c>
      <c r="P9174" cm="1">
        <f t="array" ref="P9174">IF(Q9174&gt;0,INDEX(Q9174:Q21308,MATCH(TRUE,INDEX(Q9174:Q21308="",,),0)-1),"")</f>
        <v>3</v>
      </c>
      <c r="Q9174">
        <f t="shared" si="205"/>
        <v>3</v>
      </c>
      <c r="R9174">
        <f>IF(P9174="","",0)</f>
        <v>0</v>
      </c>
    </row>
    <row r="9175" spans="1:18" x14ac:dyDescent="0.3">
      <c r="A9175" t="s">
        <v>1138</v>
      </c>
      <c r="B9175" s="1">
        <v>38666</v>
      </c>
      <c r="C9175" t="s">
        <v>1139</v>
      </c>
      <c r="D9175" t="s">
        <v>1210</v>
      </c>
      <c r="E9175" t="s">
        <v>1211</v>
      </c>
      <c r="G9175" s="6" t="s">
        <v>88</v>
      </c>
      <c r="H9175" t="s">
        <v>264</v>
      </c>
      <c r="I9175" t="s">
        <v>45</v>
      </c>
      <c r="J9175" t="s">
        <v>93</v>
      </c>
      <c r="K9175">
        <v>2.8</v>
      </c>
      <c r="L9175">
        <v>200</v>
      </c>
      <c r="M9175" t="s">
        <v>1143</v>
      </c>
      <c r="N9175">
        <v>200</v>
      </c>
      <c r="P9175" cm="1">
        <f t="array" ref="P9175">IF(Q9175&gt;0,INDEX(Q9175:Q21309,MATCH(TRUE,INDEX(Q9175:Q21309="",,),0)-1),"")</f>
        <v>3</v>
      </c>
      <c r="Q9175">
        <f t="shared" si="205"/>
        <v>3</v>
      </c>
      <c r="R9175">
        <f>IF(P9175="","",0)</f>
        <v>0</v>
      </c>
    </row>
    <row r="9176" spans="1:18" x14ac:dyDescent="0.3">
      <c r="A9176" t="s">
        <v>1138</v>
      </c>
      <c r="B9176" s="1">
        <v>38666</v>
      </c>
      <c r="C9176" t="s">
        <v>1139</v>
      </c>
      <c r="D9176" t="s">
        <v>1210</v>
      </c>
      <c r="E9176" t="s">
        <v>1211</v>
      </c>
      <c r="G9176" s="6" t="s">
        <v>88</v>
      </c>
      <c r="H9176" t="s">
        <v>96</v>
      </c>
      <c r="I9176" t="s">
        <v>45</v>
      </c>
      <c r="J9176" t="s">
        <v>93</v>
      </c>
      <c r="K9176">
        <v>3.3</v>
      </c>
      <c r="L9176">
        <v>111</v>
      </c>
      <c r="M9176" t="s">
        <v>1143</v>
      </c>
      <c r="N9176">
        <v>111</v>
      </c>
      <c r="P9176" cm="1">
        <f t="array" ref="P9176">IF(Q9176&gt;0,INDEX(Q9176:Q21310,MATCH(TRUE,INDEX(Q9176:Q21310="",,),0)-1),"")</f>
        <v>3</v>
      </c>
      <c r="Q9176">
        <f t="shared" si="205"/>
        <v>3</v>
      </c>
      <c r="R9176">
        <f>IF(P9176="","",0)</f>
        <v>0</v>
      </c>
    </row>
    <row r="9177" spans="1:18" x14ac:dyDescent="0.3">
      <c r="A9177" t="s">
        <v>1138</v>
      </c>
      <c r="B9177" s="1">
        <v>38666</v>
      </c>
      <c r="C9177" t="s">
        <v>1139</v>
      </c>
      <c r="D9177" t="s">
        <v>1210</v>
      </c>
      <c r="E9177" t="s">
        <v>1211</v>
      </c>
      <c r="G9177" s="6" t="s">
        <v>88</v>
      </c>
      <c r="H9177" t="s">
        <v>67</v>
      </c>
      <c r="I9177" t="s">
        <v>45</v>
      </c>
      <c r="J9177" t="s">
        <v>93</v>
      </c>
      <c r="K9177">
        <v>10.3</v>
      </c>
      <c r="L9177">
        <v>131</v>
      </c>
      <c r="M9177" t="s">
        <v>1143</v>
      </c>
      <c r="N9177">
        <v>131</v>
      </c>
      <c r="P9177" cm="1">
        <f t="array" ref="P9177">IF(Q9177&gt;0,INDEX(Q9177:Q21311,MATCH(TRUE,INDEX(Q9177:Q21311="",,),0)-1),"")</f>
        <v>3</v>
      </c>
      <c r="Q9177">
        <f t="shared" si="205"/>
        <v>3</v>
      </c>
      <c r="R9177">
        <f>IF(P9177="","",0)</f>
        <v>0</v>
      </c>
    </row>
    <row r="9178" spans="1:18" x14ac:dyDescent="0.3">
      <c r="A9178" t="s">
        <v>1138</v>
      </c>
      <c r="B9178" s="1">
        <v>38666</v>
      </c>
      <c r="C9178" t="s">
        <v>1139</v>
      </c>
      <c r="D9178" t="s">
        <v>1210</v>
      </c>
      <c r="E9178" t="s">
        <v>1211</v>
      </c>
      <c r="G9178" s="6" t="s">
        <v>88</v>
      </c>
      <c r="H9178" t="s">
        <v>87</v>
      </c>
      <c r="I9178" t="s">
        <v>21</v>
      </c>
      <c r="J9178" t="s">
        <v>73</v>
      </c>
      <c r="K9178">
        <v>107</v>
      </c>
      <c r="L9178">
        <v>21.2</v>
      </c>
      <c r="M9178" t="s">
        <v>1143</v>
      </c>
      <c r="N9178">
        <v>21.2</v>
      </c>
      <c r="P9178" cm="1">
        <f t="array" ref="P9178">IF(Q9178&gt;0,INDEX(Q9178:Q21312,MATCH(TRUE,INDEX(Q9178:Q21312="",,),0)-1),"")</f>
        <v>3</v>
      </c>
      <c r="Q9178">
        <f t="shared" si="205"/>
        <v>3</v>
      </c>
      <c r="R9178">
        <f>IF(P9178="","",0)</f>
        <v>0</v>
      </c>
    </row>
    <row r="9179" spans="1:18" x14ac:dyDescent="0.3">
      <c r="P9179" t="str" cm="1">
        <f t="array" ref="P9179">IF(Q9179&gt;0,INDEX(Q9179:Q21313,MATCH(TRUE,INDEX(Q9179:Q21313="",,),0)-1),"")</f>
        <v/>
      </c>
      <c r="R9179" t="str">
        <f>IF(P9179="","",0)</f>
        <v/>
      </c>
    </row>
    <row r="9180" spans="1:18" x14ac:dyDescent="0.3">
      <c r="A9180" t="s">
        <v>1138</v>
      </c>
      <c r="B9180" s="1">
        <v>38666</v>
      </c>
      <c r="C9180" t="s">
        <v>1139</v>
      </c>
      <c r="D9180" t="s">
        <v>1212</v>
      </c>
      <c r="E9180" t="s">
        <v>1213</v>
      </c>
      <c r="G9180" t="s">
        <v>19</v>
      </c>
      <c r="H9180" t="s">
        <v>102</v>
      </c>
      <c r="I9180" t="s">
        <v>45</v>
      </c>
      <c r="J9180" t="s">
        <v>93</v>
      </c>
      <c r="K9180">
        <v>7.7</v>
      </c>
      <c r="L9180">
        <v>915</v>
      </c>
      <c r="M9180" t="s">
        <v>1145</v>
      </c>
      <c r="N9180">
        <v>925</v>
      </c>
      <c r="O9180" t="s">
        <v>24</v>
      </c>
      <c r="P9180" cm="1">
        <f t="array" ref="P9180">IF(Q9180&gt;0,INDEX(Q9180:Q21314,MATCH(TRUE,INDEX(Q9180:Q21314="",,),0)-1),"")</f>
        <v>6</v>
      </c>
      <c r="Q9180">
        <f>INT((ROW()-9180)/4)+1</f>
        <v>1</v>
      </c>
      <c r="R9180">
        <f>IF(P9180="","",0)</f>
        <v>0</v>
      </c>
    </row>
    <row r="9181" spans="1:18" x14ac:dyDescent="0.3">
      <c r="A9181" t="s">
        <v>1138</v>
      </c>
      <c r="B9181" s="1">
        <v>38666</v>
      </c>
      <c r="C9181" t="s">
        <v>1139</v>
      </c>
      <c r="D9181" t="s">
        <v>1212</v>
      </c>
      <c r="E9181" t="s">
        <v>1213</v>
      </c>
      <c r="G9181" t="s">
        <v>19</v>
      </c>
      <c r="H9181" t="s">
        <v>232</v>
      </c>
      <c r="I9181" t="s">
        <v>45</v>
      </c>
      <c r="J9181" t="s">
        <v>93</v>
      </c>
      <c r="K9181">
        <v>44.3</v>
      </c>
      <c r="L9181">
        <v>99</v>
      </c>
      <c r="M9181" t="s">
        <v>1145</v>
      </c>
      <c r="N9181">
        <v>99.5</v>
      </c>
      <c r="O9181" t="s">
        <v>24</v>
      </c>
      <c r="P9181" cm="1">
        <f t="array" ref="P9181">IF(Q9181&gt;0,INDEX(Q9181:Q21315,MATCH(TRUE,INDEX(Q9181:Q21315="",,),0)-1),"")</f>
        <v>6</v>
      </c>
      <c r="Q9181">
        <f t="shared" ref="Q9181:Q9203" si="206">INT((ROW()-9180)/4)+1</f>
        <v>1</v>
      </c>
      <c r="R9181">
        <f>IF(P9181="","",0)</f>
        <v>0</v>
      </c>
    </row>
    <row r="9182" spans="1:18" x14ac:dyDescent="0.3">
      <c r="A9182" t="s">
        <v>1138</v>
      </c>
      <c r="B9182" s="1">
        <v>38666</v>
      </c>
      <c r="C9182" t="s">
        <v>1139</v>
      </c>
      <c r="D9182" t="s">
        <v>1212</v>
      </c>
      <c r="E9182" t="s">
        <v>1213</v>
      </c>
      <c r="G9182" t="s">
        <v>19</v>
      </c>
      <c r="H9182" t="s">
        <v>72</v>
      </c>
      <c r="I9182" t="s">
        <v>21</v>
      </c>
      <c r="J9182" t="s">
        <v>73</v>
      </c>
      <c r="K9182">
        <v>1558</v>
      </c>
      <c r="L9182">
        <v>18.5</v>
      </c>
      <c r="M9182" t="s">
        <v>1145</v>
      </c>
      <c r="N9182">
        <v>46.5</v>
      </c>
      <c r="O9182" t="s">
        <v>24</v>
      </c>
      <c r="P9182" cm="1">
        <f t="array" ref="P9182">IF(Q9182&gt;0,INDEX(Q9182:Q21316,MATCH(TRUE,INDEX(Q9182:Q21316="",,),0)-1),"")</f>
        <v>6</v>
      </c>
      <c r="Q9182">
        <f t="shared" si="206"/>
        <v>1</v>
      </c>
      <c r="R9182">
        <f>IF(P9182="","",0)</f>
        <v>0</v>
      </c>
    </row>
    <row r="9183" spans="1:18" x14ac:dyDescent="0.3">
      <c r="A9183" t="s">
        <v>1138</v>
      </c>
      <c r="B9183" s="1">
        <v>38666</v>
      </c>
      <c r="C9183" t="s">
        <v>1139</v>
      </c>
      <c r="D9183" t="s">
        <v>1212</v>
      </c>
      <c r="E9183" t="s">
        <v>1213</v>
      </c>
      <c r="G9183" s="6" t="s">
        <v>88</v>
      </c>
      <c r="H9183" t="s">
        <v>85</v>
      </c>
      <c r="I9183" t="s">
        <v>45</v>
      </c>
      <c r="J9183" t="s">
        <v>93</v>
      </c>
      <c r="K9183">
        <v>18.3</v>
      </c>
      <c r="L9183">
        <v>158</v>
      </c>
      <c r="M9183" t="s">
        <v>1145</v>
      </c>
      <c r="N9183">
        <v>158</v>
      </c>
      <c r="O9183" t="s">
        <v>24</v>
      </c>
      <c r="P9183" cm="1">
        <f t="array" ref="P9183">IF(Q9183&gt;0,INDEX(Q9183:Q21317,MATCH(TRUE,INDEX(Q9183:Q21317="",,),0)-1),"")</f>
        <v>6</v>
      </c>
      <c r="Q9183">
        <f t="shared" si="206"/>
        <v>1</v>
      </c>
      <c r="R9183">
        <f>IF(P9183="","",0)</f>
        <v>0</v>
      </c>
    </row>
    <row r="9184" spans="1:18" x14ac:dyDescent="0.3">
      <c r="A9184" t="s">
        <v>1138</v>
      </c>
      <c r="B9184" s="1">
        <v>38666</v>
      </c>
      <c r="C9184" t="s">
        <v>1139</v>
      </c>
      <c r="D9184" t="s">
        <v>1212</v>
      </c>
      <c r="E9184" t="s">
        <v>1213</v>
      </c>
      <c r="G9184" t="s">
        <v>19</v>
      </c>
      <c r="H9184" t="s">
        <v>102</v>
      </c>
      <c r="I9184" t="s">
        <v>45</v>
      </c>
      <c r="J9184" t="s">
        <v>93</v>
      </c>
      <c r="K9184">
        <v>7.7</v>
      </c>
      <c r="L9184">
        <v>915</v>
      </c>
      <c r="M9184" t="s">
        <v>1148</v>
      </c>
      <c r="N9184">
        <v>1100</v>
      </c>
      <c r="P9184" cm="1">
        <f t="array" ref="P9184">IF(Q9184&gt;0,INDEX(Q9184:Q21318,MATCH(TRUE,INDEX(Q9184:Q21318="",,),0)-1),"")</f>
        <v>6</v>
      </c>
      <c r="Q9184">
        <f t="shared" si="206"/>
        <v>2</v>
      </c>
      <c r="R9184">
        <f>IF(P9184="","",0)</f>
        <v>0</v>
      </c>
    </row>
    <row r="9185" spans="1:18" x14ac:dyDescent="0.3">
      <c r="A9185" t="s">
        <v>1138</v>
      </c>
      <c r="B9185" s="1">
        <v>38666</v>
      </c>
      <c r="C9185" t="s">
        <v>1139</v>
      </c>
      <c r="D9185" t="s">
        <v>1212</v>
      </c>
      <c r="E9185" t="s">
        <v>1213</v>
      </c>
      <c r="G9185" t="s">
        <v>19</v>
      </c>
      <c r="H9185" t="s">
        <v>232</v>
      </c>
      <c r="I9185" t="s">
        <v>45</v>
      </c>
      <c r="J9185" t="s">
        <v>93</v>
      </c>
      <c r="K9185">
        <v>44.3</v>
      </c>
      <c r="L9185">
        <v>99</v>
      </c>
      <c r="M9185" t="s">
        <v>1148</v>
      </c>
      <c r="N9185">
        <v>99</v>
      </c>
      <c r="P9185" cm="1">
        <f t="array" ref="P9185">IF(Q9185&gt;0,INDEX(Q9185:Q21319,MATCH(TRUE,INDEX(Q9185:Q21319="",,),0)-1),"")</f>
        <v>6</v>
      </c>
      <c r="Q9185">
        <f t="shared" si="206"/>
        <v>2</v>
      </c>
      <c r="R9185">
        <f>IF(P9185="","",0)</f>
        <v>0</v>
      </c>
    </row>
    <row r="9186" spans="1:18" x14ac:dyDescent="0.3">
      <c r="A9186" t="s">
        <v>1138</v>
      </c>
      <c r="B9186" s="1">
        <v>38666</v>
      </c>
      <c r="C9186" t="s">
        <v>1139</v>
      </c>
      <c r="D9186" t="s">
        <v>1212</v>
      </c>
      <c r="E9186" t="s">
        <v>1213</v>
      </c>
      <c r="G9186" t="s">
        <v>19</v>
      </c>
      <c r="H9186" t="s">
        <v>72</v>
      </c>
      <c r="I9186" t="s">
        <v>21</v>
      </c>
      <c r="J9186" t="s">
        <v>73</v>
      </c>
      <c r="K9186">
        <v>1558</v>
      </c>
      <c r="L9186">
        <v>18.5</v>
      </c>
      <c r="M9186" t="s">
        <v>1148</v>
      </c>
      <c r="N9186">
        <v>30</v>
      </c>
      <c r="P9186" cm="1">
        <f t="array" ref="P9186">IF(Q9186&gt;0,INDEX(Q9186:Q21320,MATCH(TRUE,INDEX(Q9186:Q21320="",,),0)-1),"")</f>
        <v>6</v>
      </c>
      <c r="Q9186">
        <f t="shared" si="206"/>
        <v>2</v>
      </c>
      <c r="R9186">
        <f>IF(P9186="","",0)</f>
        <v>0</v>
      </c>
    </row>
    <row r="9187" spans="1:18" x14ac:dyDescent="0.3">
      <c r="A9187" t="s">
        <v>1138</v>
      </c>
      <c r="B9187" s="1">
        <v>38666</v>
      </c>
      <c r="C9187" t="s">
        <v>1139</v>
      </c>
      <c r="D9187" t="s">
        <v>1212</v>
      </c>
      <c r="E9187" t="s">
        <v>1213</v>
      </c>
      <c r="G9187" s="6" t="s">
        <v>88</v>
      </c>
      <c r="H9187" t="s">
        <v>85</v>
      </c>
      <c r="I9187" t="s">
        <v>45</v>
      </c>
      <c r="J9187" t="s">
        <v>93</v>
      </c>
      <c r="K9187">
        <v>18.3</v>
      </c>
      <c r="L9187">
        <v>158</v>
      </c>
      <c r="M9187" t="s">
        <v>1148</v>
      </c>
      <c r="N9187">
        <v>158</v>
      </c>
      <c r="P9187" cm="1">
        <f t="array" ref="P9187">IF(Q9187&gt;0,INDEX(Q9187:Q21321,MATCH(TRUE,INDEX(Q9187:Q21321="",,),0)-1),"")</f>
        <v>6</v>
      </c>
      <c r="Q9187">
        <f t="shared" si="206"/>
        <v>2</v>
      </c>
      <c r="R9187">
        <f>IF(P9187="","",0)</f>
        <v>0</v>
      </c>
    </row>
    <row r="9188" spans="1:18" x14ac:dyDescent="0.3">
      <c r="A9188" t="s">
        <v>1138</v>
      </c>
      <c r="B9188" s="1">
        <v>38666</v>
      </c>
      <c r="C9188" t="s">
        <v>1139</v>
      </c>
      <c r="D9188" t="s">
        <v>1212</v>
      </c>
      <c r="E9188" t="s">
        <v>1213</v>
      </c>
      <c r="G9188" t="s">
        <v>19</v>
      </c>
      <c r="H9188" t="s">
        <v>102</v>
      </c>
      <c r="I9188" t="s">
        <v>45</v>
      </c>
      <c r="J9188" t="s">
        <v>93</v>
      </c>
      <c r="K9188">
        <v>7.7</v>
      </c>
      <c r="L9188">
        <v>915</v>
      </c>
      <c r="M9188" t="s">
        <v>180</v>
      </c>
      <c r="N9188">
        <v>935</v>
      </c>
      <c r="P9188" cm="1">
        <f t="array" ref="P9188">IF(Q9188&gt;0,INDEX(Q9188:Q21322,MATCH(TRUE,INDEX(Q9188:Q21322="",,),0)-1),"")</f>
        <v>6</v>
      </c>
      <c r="Q9188">
        <f t="shared" si="206"/>
        <v>3</v>
      </c>
      <c r="R9188">
        <f>IF(P9188="","",0)</f>
        <v>0</v>
      </c>
    </row>
    <row r="9189" spans="1:18" x14ac:dyDescent="0.3">
      <c r="A9189" t="s">
        <v>1138</v>
      </c>
      <c r="B9189" s="1">
        <v>38666</v>
      </c>
      <c r="C9189" t="s">
        <v>1139</v>
      </c>
      <c r="D9189" t="s">
        <v>1212</v>
      </c>
      <c r="E9189" t="s">
        <v>1213</v>
      </c>
      <c r="G9189" t="s">
        <v>19</v>
      </c>
      <c r="H9189" t="s">
        <v>232</v>
      </c>
      <c r="I9189" t="s">
        <v>45</v>
      </c>
      <c r="J9189" t="s">
        <v>93</v>
      </c>
      <c r="K9189">
        <v>44.3</v>
      </c>
      <c r="L9189">
        <v>99</v>
      </c>
      <c r="M9189" t="s">
        <v>180</v>
      </c>
      <c r="N9189">
        <v>109</v>
      </c>
      <c r="P9189" cm="1">
        <f t="array" ref="P9189">IF(Q9189&gt;0,INDEX(Q9189:Q21323,MATCH(TRUE,INDEX(Q9189:Q21323="",,),0)-1),"")</f>
        <v>6</v>
      </c>
      <c r="Q9189">
        <f t="shared" si="206"/>
        <v>3</v>
      </c>
      <c r="R9189">
        <f>IF(P9189="","",0)</f>
        <v>0</v>
      </c>
    </row>
    <row r="9190" spans="1:18" x14ac:dyDescent="0.3">
      <c r="A9190" t="s">
        <v>1138</v>
      </c>
      <c r="B9190" s="1">
        <v>38666</v>
      </c>
      <c r="C9190" t="s">
        <v>1139</v>
      </c>
      <c r="D9190" t="s">
        <v>1212</v>
      </c>
      <c r="E9190" t="s">
        <v>1213</v>
      </c>
      <c r="G9190" t="s">
        <v>19</v>
      </c>
      <c r="H9190" t="s">
        <v>72</v>
      </c>
      <c r="I9190" t="s">
        <v>21</v>
      </c>
      <c r="J9190" t="s">
        <v>73</v>
      </c>
      <c r="K9190">
        <v>1558</v>
      </c>
      <c r="L9190">
        <v>18.5</v>
      </c>
      <c r="M9190" t="s">
        <v>180</v>
      </c>
      <c r="N9190">
        <v>26.5</v>
      </c>
      <c r="P9190" cm="1">
        <f t="array" ref="P9190">IF(Q9190&gt;0,INDEX(Q9190:Q21324,MATCH(TRUE,INDEX(Q9190:Q21324="",,),0)-1),"")</f>
        <v>6</v>
      </c>
      <c r="Q9190">
        <f t="shared" si="206"/>
        <v>3</v>
      </c>
      <c r="R9190">
        <f>IF(P9190="","",0)</f>
        <v>0</v>
      </c>
    </row>
    <row r="9191" spans="1:18" x14ac:dyDescent="0.3">
      <c r="A9191" t="s">
        <v>1138</v>
      </c>
      <c r="B9191" s="1">
        <v>38666</v>
      </c>
      <c r="C9191" t="s">
        <v>1139</v>
      </c>
      <c r="D9191" t="s">
        <v>1212</v>
      </c>
      <c r="E9191" t="s">
        <v>1213</v>
      </c>
      <c r="G9191" s="6" t="s">
        <v>88</v>
      </c>
      <c r="H9191" t="s">
        <v>85</v>
      </c>
      <c r="I9191" t="s">
        <v>45</v>
      </c>
      <c r="J9191" t="s">
        <v>93</v>
      </c>
      <c r="K9191">
        <v>18.3</v>
      </c>
      <c r="L9191">
        <v>158</v>
      </c>
      <c r="M9191" t="s">
        <v>180</v>
      </c>
      <c r="N9191">
        <v>158</v>
      </c>
      <c r="P9191" cm="1">
        <f t="array" ref="P9191">IF(Q9191&gt;0,INDEX(Q9191:Q21325,MATCH(TRUE,INDEX(Q9191:Q21325="",,),0)-1),"")</f>
        <v>6</v>
      </c>
      <c r="Q9191">
        <f t="shared" si="206"/>
        <v>3</v>
      </c>
      <c r="R9191">
        <f>IF(P9191="","",0)</f>
        <v>0</v>
      </c>
    </row>
    <row r="9192" spans="1:18" x14ac:dyDescent="0.3">
      <c r="A9192" t="s">
        <v>1138</v>
      </c>
      <c r="B9192" s="1">
        <v>38666</v>
      </c>
      <c r="C9192" t="s">
        <v>1139</v>
      </c>
      <c r="D9192" t="s">
        <v>1212</v>
      </c>
      <c r="E9192" t="s">
        <v>1213</v>
      </c>
      <c r="G9192" t="s">
        <v>19</v>
      </c>
      <c r="H9192" t="s">
        <v>102</v>
      </c>
      <c r="I9192" t="s">
        <v>45</v>
      </c>
      <c r="J9192" t="s">
        <v>93</v>
      </c>
      <c r="K9192">
        <v>7.7</v>
      </c>
      <c r="L9192">
        <v>915</v>
      </c>
      <c r="M9192" t="s">
        <v>1160</v>
      </c>
      <c r="N9192">
        <v>950</v>
      </c>
      <c r="P9192" cm="1">
        <f t="array" ref="P9192">IF(Q9192&gt;0,INDEX(Q9192:Q21326,MATCH(TRUE,INDEX(Q9192:Q21326="",,),0)-1),"")</f>
        <v>6</v>
      </c>
      <c r="Q9192">
        <f t="shared" si="206"/>
        <v>4</v>
      </c>
      <c r="R9192">
        <f>IF(P9192="","",0)</f>
        <v>0</v>
      </c>
    </row>
    <row r="9193" spans="1:18" x14ac:dyDescent="0.3">
      <c r="A9193" t="s">
        <v>1138</v>
      </c>
      <c r="B9193" s="1">
        <v>38666</v>
      </c>
      <c r="C9193" t="s">
        <v>1139</v>
      </c>
      <c r="D9193" t="s">
        <v>1212</v>
      </c>
      <c r="E9193" t="s">
        <v>1213</v>
      </c>
      <c r="G9193" t="s">
        <v>19</v>
      </c>
      <c r="H9193" t="s">
        <v>232</v>
      </c>
      <c r="I9193" t="s">
        <v>45</v>
      </c>
      <c r="J9193" t="s">
        <v>93</v>
      </c>
      <c r="K9193">
        <v>44.3</v>
      </c>
      <c r="L9193">
        <v>99</v>
      </c>
      <c r="M9193" t="s">
        <v>1160</v>
      </c>
      <c r="N9193">
        <v>100</v>
      </c>
      <c r="P9193" cm="1">
        <f t="array" ref="P9193">IF(Q9193&gt;0,INDEX(Q9193:Q21327,MATCH(TRUE,INDEX(Q9193:Q21327="",,),0)-1),"")</f>
        <v>6</v>
      </c>
      <c r="Q9193">
        <f t="shared" si="206"/>
        <v>4</v>
      </c>
      <c r="R9193">
        <f>IF(P9193="","",0)</f>
        <v>0</v>
      </c>
    </row>
    <row r="9194" spans="1:18" x14ac:dyDescent="0.3">
      <c r="A9194" t="s">
        <v>1138</v>
      </c>
      <c r="B9194" s="1">
        <v>38666</v>
      </c>
      <c r="C9194" t="s">
        <v>1139</v>
      </c>
      <c r="D9194" t="s">
        <v>1212</v>
      </c>
      <c r="E9194" t="s">
        <v>1213</v>
      </c>
      <c r="G9194" t="s">
        <v>19</v>
      </c>
      <c r="H9194" t="s">
        <v>72</v>
      </c>
      <c r="I9194" t="s">
        <v>21</v>
      </c>
      <c r="J9194" t="s">
        <v>73</v>
      </c>
      <c r="K9194">
        <v>1558</v>
      </c>
      <c r="L9194">
        <v>18.5</v>
      </c>
      <c r="M9194" t="s">
        <v>1160</v>
      </c>
      <c r="N9194">
        <v>25.5</v>
      </c>
      <c r="P9194" cm="1">
        <f t="array" ref="P9194">IF(Q9194&gt;0,INDEX(Q9194:Q21328,MATCH(TRUE,INDEX(Q9194:Q21328="",,),0)-1),"")</f>
        <v>6</v>
      </c>
      <c r="Q9194">
        <f t="shared" si="206"/>
        <v>4</v>
      </c>
      <c r="R9194">
        <f>IF(P9194="","",0)</f>
        <v>0</v>
      </c>
    </row>
    <row r="9195" spans="1:18" x14ac:dyDescent="0.3">
      <c r="A9195" t="s">
        <v>1138</v>
      </c>
      <c r="B9195" s="1">
        <v>38666</v>
      </c>
      <c r="C9195" t="s">
        <v>1139</v>
      </c>
      <c r="D9195" t="s">
        <v>1212</v>
      </c>
      <c r="E9195" t="s">
        <v>1213</v>
      </c>
      <c r="G9195" s="6" t="s">
        <v>88</v>
      </c>
      <c r="H9195" t="s">
        <v>85</v>
      </c>
      <c r="I9195" t="s">
        <v>45</v>
      </c>
      <c r="J9195" t="s">
        <v>93</v>
      </c>
      <c r="K9195">
        <v>18.3</v>
      </c>
      <c r="L9195">
        <v>158</v>
      </c>
      <c r="M9195" t="s">
        <v>1160</v>
      </c>
      <c r="N9195">
        <v>158</v>
      </c>
      <c r="P9195" cm="1">
        <f t="array" ref="P9195">IF(Q9195&gt;0,INDEX(Q9195:Q21329,MATCH(TRUE,INDEX(Q9195:Q21329="",,),0)-1),"")</f>
        <v>6</v>
      </c>
      <c r="Q9195">
        <f t="shared" si="206"/>
        <v>4</v>
      </c>
      <c r="R9195">
        <f>IF(P9195="","",0)</f>
        <v>0</v>
      </c>
    </row>
    <row r="9196" spans="1:18" x14ac:dyDescent="0.3">
      <c r="A9196" t="s">
        <v>1138</v>
      </c>
      <c r="B9196" s="1">
        <v>38666</v>
      </c>
      <c r="C9196" t="s">
        <v>1139</v>
      </c>
      <c r="D9196" t="s">
        <v>1212</v>
      </c>
      <c r="E9196" t="s">
        <v>1213</v>
      </c>
      <c r="G9196" t="s">
        <v>19</v>
      </c>
      <c r="H9196" t="s">
        <v>102</v>
      </c>
      <c r="I9196" t="s">
        <v>45</v>
      </c>
      <c r="J9196" t="s">
        <v>93</v>
      </c>
      <c r="K9196">
        <v>7.7</v>
      </c>
      <c r="L9196">
        <v>915</v>
      </c>
      <c r="M9196" t="s">
        <v>1192</v>
      </c>
      <c r="N9196">
        <v>925</v>
      </c>
      <c r="P9196" cm="1">
        <f t="array" ref="P9196">IF(Q9196&gt;0,INDEX(Q9196:Q21330,MATCH(TRUE,INDEX(Q9196:Q21330="",,),0)-1),"")</f>
        <v>6</v>
      </c>
      <c r="Q9196">
        <f t="shared" si="206"/>
        <v>5</v>
      </c>
      <c r="R9196">
        <f>IF(P9196="","",0)</f>
        <v>0</v>
      </c>
    </row>
    <row r="9197" spans="1:18" x14ac:dyDescent="0.3">
      <c r="A9197" t="s">
        <v>1138</v>
      </c>
      <c r="B9197" s="1">
        <v>38666</v>
      </c>
      <c r="C9197" t="s">
        <v>1139</v>
      </c>
      <c r="D9197" t="s">
        <v>1212</v>
      </c>
      <c r="E9197" t="s">
        <v>1213</v>
      </c>
      <c r="G9197" t="s">
        <v>19</v>
      </c>
      <c r="H9197" t="s">
        <v>232</v>
      </c>
      <c r="I9197" t="s">
        <v>45</v>
      </c>
      <c r="J9197" t="s">
        <v>93</v>
      </c>
      <c r="K9197">
        <v>44.3</v>
      </c>
      <c r="L9197">
        <v>99</v>
      </c>
      <c r="M9197" t="s">
        <v>1192</v>
      </c>
      <c r="N9197">
        <v>100</v>
      </c>
      <c r="P9197" cm="1">
        <f t="array" ref="P9197">IF(Q9197&gt;0,INDEX(Q9197:Q21331,MATCH(TRUE,INDEX(Q9197:Q21331="",,),0)-1),"")</f>
        <v>6</v>
      </c>
      <c r="Q9197">
        <f t="shared" si="206"/>
        <v>5</v>
      </c>
      <c r="R9197">
        <f>IF(P9197="","",0)</f>
        <v>0</v>
      </c>
    </row>
    <row r="9198" spans="1:18" x14ac:dyDescent="0.3">
      <c r="A9198" t="s">
        <v>1138</v>
      </c>
      <c r="B9198" s="1">
        <v>38666</v>
      </c>
      <c r="C9198" t="s">
        <v>1139</v>
      </c>
      <c r="D9198" t="s">
        <v>1212</v>
      </c>
      <c r="E9198" t="s">
        <v>1213</v>
      </c>
      <c r="G9198" t="s">
        <v>19</v>
      </c>
      <c r="H9198" t="s">
        <v>72</v>
      </c>
      <c r="I9198" t="s">
        <v>21</v>
      </c>
      <c r="J9198" t="s">
        <v>73</v>
      </c>
      <c r="K9198">
        <v>1558</v>
      </c>
      <c r="L9198">
        <v>18.5</v>
      </c>
      <c r="M9198" t="s">
        <v>1192</v>
      </c>
      <c r="N9198">
        <v>22.25</v>
      </c>
      <c r="P9198" cm="1">
        <f t="array" ref="P9198">IF(Q9198&gt;0,INDEX(Q9198:Q21332,MATCH(TRUE,INDEX(Q9198:Q21332="",,),0)-1),"")</f>
        <v>6</v>
      </c>
      <c r="Q9198">
        <f t="shared" si="206"/>
        <v>5</v>
      </c>
      <c r="R9198">
        <f>IF(P9198="","",0)</f>
        <v>0</v>
      </c>
    </row>
    <row r="9199" spans="1:18" x14ac:dyDescent="0.3">
      <c r="A9199" t="s">
        <v>1138</v>
      </c>
      <c r="B9199" s="1">
        <v>38666</v>
      </c>
      <c r="C9199" t="s">
        <v>1139</v>
      </c>
      <c r="D9199" t="s">
        <v>1212</v>
      </c>
      <c r="E9199" t="s">
        <v>1213</v>
      </c>
      <c r="G9199" s="6" t="s">
        <v>88</v>
      </c>
      <c r="H9199" t="s">
        <v>85</v>
      </c>
      <c r="I9199" t="s">
        <v>45</v>
      </c>
      <c r="J9199" t="s">
        <v>93</v>
      </c>
      <c r="K9199">
        <v>18.3</v>
      </c>
      <c r="L9199">
        <v>158</v>
      </c>
      <c r="M9199" t="s">
        <v>1192</v>
      </c>
      <c r="N9199">
        <v>158</v>
      </c>
      <c r="P9199" cm="1">
        <f t="array" ref="P9199">IF(Q9199&gt;0,INDEX(Q9199:Q21333,MATCH(TRUE,INDEX(Q9199:Q21333="",,),0)-1),"")</f>
        <v>6</v>
      </c>
      <c r="Q9199">
        <f t="shared" si="206"/>
        <v>5</v>
      </c>
      <c r="R9199">
        <f>IF(P9199="","",0)</f>
        <v>0</v>
      </c>
    </row>
    <row r="9200" spans="1:18" x14ac:dyDescent="0.3">
      <c r="A9200" t="s">
        <v>1138</v>
      </c>
      <c r="B9200" s="1">
        <v>38666</v>
      </c>
      <c r="C9200" t="s">
        <v>1139</v>
      </c>
      <c r="D9200" t="s">
        <v>1212</v>
      </c>
      <c r="E9200" t="s">
        <v>1213</v>
      </c>
      <c r="G9200" t="s">
        <v>19</v>
      </c>
      <c r="H9200" t="s">
        <v>102</v>
      </c>
      <c r="I9200" t="s">
        <v>45</v>
      </c>
      <c r="J9200" t="s">
        <v>93</v>
      </c>
      <c r="K9200">
        <v>7.7</v>
      </c>
      <c r="L9200">
        <v>915</v>
      </c>
      <c r="M9200" t="s">
        <v>1143</v>
      </c>
      <c r="N9200">
        <v>916</v>
      </c>
      <c r="P9200" cm="1">
        <f t="array" ref="P9200">IF(Q9200&gt;0,INDEX(Q9200:Q21334,MATCH(TRUE,INDEX(Q9200:Q21334="",,),0)-1),"")</f>
        <v>6</v>
      </c>
      <c r="Q9200">
        <f t="shared" si="206"/>
        <v>6</v>
      </c>
      <c r="R9200">
        <f>IF(P9200="","",0)</f>
        <v>0</v>
      </c>
    </row>
    <row r="9201" spans="1:18" x14ac:dyDescent="0.3">
      <c r="A9201" t="s">
        <v>1138</v>
      </c>
      <c r="B9201" s="1">
        <v>38666</v>
      </c>
      <c r="C9201" t="s">
        <v>1139</v>
      </c>
      <c r="D9201" t="s">
        <v>1212</v>
      </c>
      <c r="E9201" t="s">
        <v>1213</v>
      </c>
      <c r="G9201" t="s">
        <v>19</v>
      </c>
      <c r="H9201" t="s">
        <v>232</v>
      </c>
      <c r="I9201" t="s">
        <v>45</v>
      </c>
      <c r="J9201" t="s">
        <v>93</v>
      </c>
      <c r="K9201">
        <v>44.3</v>
      </c>
      <c r="L9201">
        <v>99</v>
      </c>
      <c r="M9201" t="s">
        <v>1143</v>
      </c>
      <c r="N9201">
        <v>99.1</v>
      </c>
      <c r="P9201" cm="1">
        <f t="array" ref="P9201">IF(Q9201&gt;0,INDEX(Q9201:Q21335,MATCH(TRUE,INDEX(Q9201:Q21335="",,),0)-1),"")</f>
        <v>6</v>
      </c>
      <c r="Q9201">
        <f t="shared" si="206"/>
        <v>6</v>
      </c>
      <c r="R9201">
        <f>IF(P9201="","",0)</f>
        <v>0</v>
      </c>
    </row>
    <row r="9202" spans="1:18" x14ac:dyDescent="0.3">
      <c r="A9202" t="s">
        <v>1138</v>
      </c>
      <c r="B9202" s="1">
        <v>38666</v>
      </c>
      <c r="C9202" t="s">
        <v>1139</v>
      </c>
      <c r="D9202" t="s">
        <v>1212</v>
      </c>
      <c r="E9202" t="s">
        <v>1213</v>
      </c>
      <c r="G9202" t="s">
        <v>19</v>
      </c>
      <c r="H9202" t="s">
        <v>72</v>
      </c>
      <c r="I9202" t="s">
        <v>21</v>
      </c>
      <c r="J9202" t="s">
        <v>73</v>
      </c>
      <c r="K9202">
        <v>1558</v>
      </c>
      <c r="L9202">
        <v>18.5</v>
      </c>
      <c r="M9202" t="s">
        <v>1143</v>
      </c>
      <c r="N9202">
        <v>19.100000000000001</v>
      </c>
      <c r="P9202" cm="1">
        <f t="array" ref="P9202">IF(Q9202&gt;0,INDEX(Q9202:Q21336,MATCH(TRUE,INDEX(Q9202:Q21336="",,),0)-1),"")</f>
        <v>6</v>
      </c>
      <c r="Q9202">
        <f t="shared" si="206"/>
        <v>6</v>
      </c>
      <c r="R9202">
        <f>IF(P9202="","",0)</f>
        <v>0</v>
      </c>
    </row>
    <row r="9203" spans="1:18" x14ac:dyDescent="0.3">
      <c r="A9203" t="s">
        <v>1138</v>
      </c>
      <c r="B9203" s="1">
        <v>38666</v>
      </c>
      <c r="C9203" t="s">
        <v>1139</v>
      </c>
      <c r="D9203" t="s">
        <v>1212</v>
      </c>
      <c r="E9203" t="s">
        <v>1213</v>
      </c>
      <c r="G9203" s="6" t="s">
        <v>88</v>
      </c>
      <c r="H9203" t="s">
        <v>85</v>
      </c>
      <c r="I9203" t="s">
        <v>45</v>
      </c>
      <c r="J9203" t="s">
        <v>93</v>
      </c>
      <c r="K9203">
        <v>18.3</v>
      </c>
      <c r="L9203">
        <v>158</v>
      </c>
      <c r="M9203" t="s">
        <v>1143</v>
      </c>
      <c r="N9203">
        <v>158</v>
      </c>
      <c r="P9203" cm="1">
        <f t="array" ref="P9203">IF(Q9203&gt;0,INDEX(Q9203:Q21337,MATCH(TRUE,INDEX(Q9203:Q21337="",,),0)-1),"")</f>
        <v>6</v>
      </c>
      <c r="Q9203">
        <f t="shared" si="206"/>
        <v>6</v>
      </c>
      <c r="R9203">
        <f>IF(P9203="","",0)</f>
        <v>0</v>
      </c>
    </row>
    <row r="9204" spans="1:18" x14ac:dyDescent="0.3">
      <c r="P9204" t="str" cm="1">
        <f t="array" ref="P9204">IF(Q9204&gt;0,INDEX(Q9204:Q21338,MATCH(TRUE,INDEX(Q9204:Q21338="",,),0)-1),"")</f>
        <v/>
      </c>
      <c r="R9204" t="str">
        <f>IF(P9204="","",0)</f>
        <v/>
      </c>
    </row>
    <row r="9205" spans="1:18" x14ac:dyDescent="0.3">
      <c r="A9205" t="s">
        <v>1214</v>
      </c>
      <c r="B9205" s="1">
        <v>38939</v>
      </c>
      <c r="C9205" t="s">
        <v>82</v>
      </c>
      <c r="D9205" t="s">
        <v>1215</v>
      </c>
      <c r="E9205" t="s">
        <v>1216</v>
      </c>
      <c r="G9205" t="s">
        <v>19</v>
      </c>
      <c r="H9205" t="s">
        <v>102</v>
      </c>
      <c r="I9205" t="s">
        <v>45</v>
      </c>
      <c r="J9205" t="s">
        <v>93</v>
      </c>
      <c r="K9205">
        <v>14.9</v>
      </c>
      <c r="L9205">
        <v>588</v>
      </c>
      <c r="M9205" t="s">
        <v>1200</v>
      </c>
      <c r="N9205">
        <v>772</v>
      </c>
      <c r="O9205" t="s">
        <v>24</v>
      </c>
      <c r="P9205" cm="1">
        <f t="array" ref="P9205">IF(Q9205&gt;0,INDEX(Q9205:Q21339,MATCH(TRUE,INDEX(Q9205:Q21339="",,),0)-1),"")</f>
        <v>3</v>
      </c>
      <c r="Q9205">
        <f>INT((ROW()-9205)/7)+1</f>
        <v>1</v>
      </c>
      <c r="R9205">
        <f>IF(P9205="","",0)</f>
        <v>0</v>
      </c>
    </row>
    <row r="9206" spans="1:18" x14ac:dyDescent="0.3">
      <c r="A9206" t="s">
        <v>1214</v>
      </c>
      <c r="B9206" s="1">
        <v>38939</v>
      </c>
      <c r="C9206" t="s">
        <v>82</v>
      </c>
      <c r="D9206" t="s">
        <v>1215</v>
      </c>
      <c r="E9206" t="s">
        <v>1216</v>
      </c>
      <c r="G9206" t="s">
        <v>19</v>
      </c>
      <c r="H9206" t="s">
        <v>102</v>
      </c>
      <c r="I9206" t="s">
        <v>21</v>
      </c>
      <c r="J9206" t="s">
        <v>73</v>
      </c>
      <c r="K9206">
        <v>288</v>
      </c>
      <c r="L9206">
        <v>22.6</v>
      </c>
      <c r="M9206" t="s">
        <v>1200</v>
      </c>
      <c r="N9206">
        <v>25</v>
      </c>
      <c r="O9206" t="s">
        <v>24</v>
      </c>
      <c r="P9206" cm="1">
        <f t="array" ref="P9206">IF(Q9206&gt;0,INDEX(Q9206:Q21340,MATCH(TRUE,INDEX(Q9206:Q21340="",,),0)-1),"")</f>
        <v>3</v>
      </c>
      <c r="Q9206">
        <f t="shared" ref="Q9206:Q9225" si="207">INT((ROW()-9205)/7)+1</f>
        <v>1</v>
      </c>
      <c r="R9206">
        <f>IF(P9206="","",0)</f>
        <v>0</v>
      </c>
    </row>
    <row r="9207" spans="1:18" x14ac:dyDescent="0.3">
      <c r="A9207" t="s">
        <v>1214</v>
      </c>
      <c r="B9207" s="1">
        <v>38939</v>
      </c>
      <c r="C9207" t="s">
        <v>82</v>
      </c>
      <c r="D9207" t="s">
        <v>1215</v>
      </c>
      <c r="E9207" t="s">
        <v>1216</v>
      </c>
      <c r="G9207" t="s">
        <v>19</v>
      </c>
      <c r="H9207" t="s">
        <v>87</v>
      </c>
      <c r="I9207" t="s">
        <v>21</v>
      </c>
      <c r="J9207" t="s">
        <v>73</v>
      </c>
      <c r="K9207">
        <v>819</v>
      </c>
      <c r="L9207">
        <v>29.75</v>
      </c>
      <c r="M9207" t="s">
        <v>1200</v>
      </c>
      <c r="N9207">
        <v>31</v>
      </c>
      <c r="O9207" t="s">
        <v>24</v>
      </c>
      <c r="P9207" cm="1">
        <f t="array" ref="P9207">IF(Q9207&gt;0,INDEX(Q9207:Q21341,MATCH(TRUE,INDEX(Q9207:Q21341="",,),0)-1),"")</f>
        <v>3</v>
      </c>
      <c r="Q9207">
        <f t="shared" si="207"/>
        <v>1</v>
      </c>
      <c r="R9207">
        <f>IF(P9207="","",0)</f>
        <v>0</v>
      </c>
    </row>
    <row r="9208" spans="1:18" x14ac:dyDescent="0.3">
      <c r="A9208" t="s">
        <v>1214</v>
      </c>
      <c r="B9208" s="1">
        <v>38939</v>
      </c>
      <c r="C9208" t="s">
        <v>82</v>
      </c>
      <c r="D9208" t="s">
        <v>1215</v>
      </c>
      <c r="E9208" t="s">
        <v>1216</v>
      </c>
      <c r="G9208" s="6" t="s">
        <v>88</v>
      </c>
      <c r="H9208" t="s">
        <v>85</v>
      </c>
      <c r="I9208" t="s">
        <v>45</v>
      </c>
      <c r="J9208" t="s">
        <v>93</v>
      </c>
      <c r="K9208">
        <v>0.6</v>
      </c>
      <c r="L9208">
        <v>109</v>
      </c>
      <c r="M9208" t="s">
        <v>1200</v>
      </c>
      <c r="N9208">
        <v>109</v>
      </c>
      <c r="O9208" t="s">
        <v>24</v>
      </c>
      <c r="P9208" cm="1">
        <f t="array" ref="P9208">IF(Q9208&gt;0,INDEX(Q9208:Q21342,MATCH(TRUE,INDEX(Q9208:Q21342="",,),0)-1),"")</f>
        <v>3</v>
      </c>
      <c r="Q9208">
        <f t="shared" si="207"/>
        <v>1</v>
      </c>
      <c r="R9208">
        <f>IF(P9208="","",0)</f>
        <v>0</v>
      </c>
    </row>
    <row r="9209" spans="1:18" x14ac:dyDescent="0.3">
      <c r="A9209" t="s">
        <v>1214</v>
      </c>
      <c r="B9209" s="1">
        <v>38939</v>
      </c>
      <c r="C9209" t="s">
        <v>82</v>
      </c>
      <c r="D9209" t="s">
        <v>1215</v>
      </c>
      <c r="E9209" t="s">
        <v>1216</v>
      </c>
      <c r="G9209" s="6" t="s">
        <v>88</v>
      </c>
      <c r="H9209" t="s">
        <v>85</v>
      </c>
      <c r="I9209" t="s">
        <v>21</v>
      </c>
      <c r="J9209" t="s">
        <v>73</v>
      </c>
      <c r="K9209">
        <v>37</v>
      </c>
      <c r="L9209">
        <v>27.9</v>
      </c>
      <c r="M9209" t="s">
        <v>1200</v>
      </c>
      <c r="N9209">
        <v>27.9</v>
      </c>
      <c r="O9209" t="s">
        <v>24</v>
      </c>
      <c r="P9209" cm="1">
        <f t="array" ref="P9209">IF(Q9209&gt;0,INDEX(Q9209:Q21343,MATCH(TRUE,INDEX(Q9209:Q21343="",,),0)-1),"")</f>
        <v>3</v>
      </c>
      <c r="Q9209">
        <f t="shared" si="207"/>
        <v>1</v>
      </c>
      <c r="R9209">
        <f>IF(P9209="","",0)</f>
        <v>0</v>
      </c>
    </row>
    <row r="9210" spans="1:18" x14ac:dyDescent="0.3">
      <c r="A9210" t="s">
        <v>1214</v>
      </c>
      <c r="B9210" s="1">
        <v>38939</v>
      </c>
      <c r="C9210" t="s">
        <v>82</v>
      </c>
      <c r="D9210" t="s">
        <v>1215</v>
      </c>
      <c r="E9210" t="s">
        <v>1216</v>
      </c>
      <c r="G9210" s="6" t="s">
        <v>88</v>
      </c>
      <c r="H9210" t="s">
        <v>116</v>
      </c>
      <c r="I9210" t="s">
        <v>21</v>
      </c>
      <c r="J9210" t="s">
        <v>73</v>
      </c>
      <c r="K9210">
        <v>105</v>
      </c>
      <c r="L9210">
        <v>19.25</v>
      </c>
      <c r="M9210" t="s">
        <v>1200</v>
      </c>
      <c r="N9210">
        <v>19.25</v>
      </c>
      <c r="O9210" t="s">
        <v>24</v>
      </c>
      <c r="P9210" cm="1">
        <f t="array" ref="P9210">IF(Q9210&gt;0,INDEX(Q9210:Q21344,MATCH(TRUE,INDEX(Q9210:Q21344="",,),0)-1),"")</f>
        <v>3</v>
      </c>
      <c r="Q9210">
        <f t="shared" si="207"/>
        <v>1</v>
      </c>
      <c r="R9210">
        <f>IF(P9210="","",0)</f>
        <v>0</v>
      </c>
    </row>
    <row r="9211" spans="1:18" x14ac:dyDescent="0.3">
      <c r="A9211" t="s">
        <v>1214</v>
      </c>
      <c r="B9211" s="1">
        <v>38939</v>
      </c>
      <c r="C9211" t="s">
        <v>82</v>
      </c>
      <c r="D9211" t="s">
        <v>1215</v>
      </c>
      <c r="E9211" t="s">
        <v>1216</v>
      </c>
      <c r="G9211" s="6" t="s">
        <v>88</v>
      </c>
      <c r="H9211" t="s">
        <v>135</v>
      </c>
      <c r="I9211" t="s">
        <v>21</v>
      </c>
      <c r="J9211" t="s">
        <v>73</v>
      </c>
      <c r="K9211">
        <v>21</v>
      </c>
      <c r="L9211">
        <v>21.65</v>
      </c>
      <c r="M9211" t="s">
        <v>1200</v>
      </c>
      <c r="N9211">
        <v>21.65</v>
      </c>
      <c r="O9211" t="s">
        <v>24</v>
      </c>
      <c r="P9211" cm="1">
        <f t="array" ref="P9211">IF(Q9211&gt;0,INDEX(Q9211:Q21345,MATCH(TRUE,INDEX(Q9211:Q21345="",,),0)-1),"")</f>
        <v>3</v>
      </c>
      <c r="Q9211">
        <f t="shared" si="207"/>
        <v>1</v>
      </c>
      <c r="R9211">
        <f>IF(P9211="","",0)</f>
        <v>0</v>
      </c>
    </row>
    <row r="9212" spans="1:18" x14ac:dyDescent="0.3">
      <c r="A9212" t="s">
        <v>1214</v>
      </c>
      <c r="B9212" s="1">
        <v>38939</v>
      </c>
      <c r="C9212" t="s">
        <v>82</v>
      </c>
      <c r="D9212" t="s">
        <v>1215</v>
      </c>
      <c r="E9212" t="s">
        <v>1216</v>
      </c>
      <c r="G9212" t="s">
        <v>19</v>
      </c>
      <c r="H9212" t="s">
        <v>102</v>
      </c>
      <c r="I9212" t="s">
        <v>45</v>
      </c>
      <c r="J9212" t="s">
        <v>93</v>
      </c>
      <c r="K9212">
        <v>14.9</v>
      </c>
      <c r="L9212">
        <v>588</v>
      </c>
      <c r="M9212" t="s">
        <v>1142</v>
      </c>
      <c r="N9212">
        <v>700</v>
      </c>
      <c r="P9212" cm="1">
        <f t="array" ref="P9212">IF(Q9212&gt;0,INDEX(Q9212:Q21346,MATCH(TRUE,INDEX(Q9212:Q21346="",,),0)-1),"")</f>
        <v>3</v>
      </c>
      <c r="Q9212">
        <f t="shared" si="207"/>
        <v>2</v>
      </c>
      <c r="R9212">
        <f>IF(P9212="","",0)</f>
        <v>0</v>
      </c>
    </row>
    <row r="9213" spans="1:18" x14ac:dyDescent="0.3">
      <c r="A9213" t="s">
        <v>1214</v>
      </c>
      <c r="B9213" s="1">
        <v>38939</v>
      </c>
      <c r="C9213" t="s">
        <v>82</v>
      </c>
      <c r="D9213" t="s">
        <v>1215</v>
      </c>
      <c r="E9213" t="s">
        <v>1216</v>
      </c>
      <c r="G9213" t="s">
        <v>19</v>
      </c>
      <c r="H9213" t="s">
        <v>102</v>
      </c>
      <c r="I9213" t="s">
        <v>21</v>
      </c>
      <c r="J9213" t="s">
        <v>73</v>
      </c>
      <c r="K9213">
        <v>288</v>
      </c>
      <c r="L9213">
        <v>22.6</v>
      </c>
      <c r="M9213" t="s">
        <v>1142</v>
      </c>
      <c r="N9213">
        <v>22.6</v>
      </c>
      <c r="P9213" cm="1">
        <f t="array" ref="P9213">IF(Q9213&gt;0,INDEX(Q9213:Q21347,MATCH(TRUE,INDEX(Q9213:Q21347="",,),0)-1),"")</f>
        <v>3</v>
      </c>
      <c r="Q9213">
        <f t="shared" si="207"/>
        <v>2</v>
      </c>
      <c r="R9213">
        <f>IF(P9213="","",0)</f>
        <v>0</v>
      </c>
    </row>
    <row r="9214" spans="1:18" x14ac:dyDescent="0.3">
      <c r="A9214" t="s">
        <v>1214</v>
      </c>
      <c r="B9214" s="1">
        <v>38939</v>
      </c>
      <c r="C9214" t="s">
        <v>82</v>
      </c>
      <c r="D9214" t="s">
        <v>1215</v>
      </c>
      <c r="E9214" t="s">
        <v>1216</v>
      </c>
      <c r="G9214" t="s">
        <v>19</v>
      </c>
      <c r="H9214" t="s">
        <v>87</v>
      </c>
      <c r="I9214" t="s">
        <v>21</v>
      </c>
      <c r="J9214" t="s">
        <v>73</v>
      </c>
      <c r="K9214">
        <v>819</v>
      </c>
      <c r="L9214">
        <v>29.75</v>
      </c>
      <c r="M9214" t="s">
        <v>1142</v>
      </c>
      <c r="N9214">
        <v>30</v>
      </c>
      <c r="P9214" cm="1">
        <f t="array" ref="P9214">IF(Q9214&gt;0,INDEX(Q9214:Q21348,MATCH(TRUE,INDEX(Q9214:Q21348="",,),0)-1),"")</f>
        <v>3</v>
      </c>
      <c r="Q9214">
        <f t="shared" si="207"/>
        <v>2</v>
      </c>
      <c r="R9214">
        <f>IF(P9214="","",0)</f>
        <v>0</v>
      </c>
    </row>
    <row r="9215" spans="1:18" x14ac:dyDescent="0.3">
      <c r="A9215" t="s">
        <v>1214</v>
      </c>
      <c r="B9215" s="1">
        <v>38939</v>
      </c>
      <c r="C9215" t="s">
        <v>82</v>
      </c>
      <c r="D9215" t="s">
        <v>1215</v>
      </c>
      <c r="E9215" t="s">
        <v>1216</v>
      </c>
      <c r="G9215" s="6" t="s">
        <v>88</v>
      </c>
      <c r="H9215" t="s">
        <v>85</v>
      </c>
      <c r="I9215" t="s">
        <v>45</v>
      </c>
      <c r="J9215" t="s">
        <v>93</v>
      </c>
      <c r="K9215">
        <v>0.6</v>
      </c>
      <c r="L9215">
        <v>109</v>
      </c>
      <c r="M9215" t="s">
        <v>1142</v>
      </c>
      <c r="N9215">
        <v>109</v>
      </c>
      <c r="P9215" cm="1">
        <f t="array" ref="P9215">IF(Q9215&gt;0,INDEX(Q9215:Q21349,MATCH(TRUE,INDEX(Q9215:Q21349="",,),0)-1),"")</f>
        <v>3</v>
      </c>
      <c r="Q9215">
        <f t="shared" si="207"/>
        <v>2</v>
      </c>
      <c r="R9215">
        <f>IF(P9215="","",0)</f>
        <v>0</v>
      </c>
    </row>
    <row r="9216" spans="1:18" x14ac:dyDescent="0.3">
      <c r="A9216" t="s">
        <v>1214</v>
      </c>
      <c r="B9216" s="1">
        <v>38939</v>
      </c>
      <c r="C9216" t="s">
        <v>82</v>
      </c>
      <c r="D9216" t="s">
        <v>1215</v>
      </c>
      <c r="E9216" t="s">
        <v>1216</v>
      </c>
      <c r="G9216" s="6" t="s">
        <v>88</v>
      </c>
      <c r="H9216" t="s">
        <v>85</v>
      </c>
      <c r="I9216" t="s">
        <v>21</v>
      </c>
      <c r="J9216" t="s">
        <v>73</v>
      </c>
      <c r="K9216">
        <v>37</v>
      </c>
      <c r="L9216">
        <v>27.9</v>
      </c>
      <c r="M9216" t="s">
        <v>1142</v>
      </c>
      <c r="N9216">
        <v>27.9</v>
      </c>
      <c r="P9216" cm="1">
        <f t="array" ref="P9216">IF(Q9216&gt;0,INDEX(Q9216:Q21350,MATCH(TRUE,INDEX(Q9216:Q21350="",,),0)-1),"")</f>
        <v>3</v>
      </c>
      <c r="Q9216">
        <f t="shared" si="207"/>
        <v>2</v>
      </c>
      <c r="R9216">
        <f>IF(P9216="","",0)</f>
        <v>0</v>
      </c>
    </row>
    <row r="9217" spans="1:18" x14ac:dyDescent="0.3">
      <c r="A9217" t="s">
        <v>1214</v>
      </c>
      <c r="B9217" s="1">
        <v>38939</v>
      </c>
      <c r="C9217" t="s">
        <v>82</v>
      </c>
      <c r="D9217" t="s">
        <v>1215</v>
      </c>
      <c r="E9217" t="s">
        <v>1216</v>
      </c>
      <c r="G9217" s="6" t="s">
        <v>88</v>
      </c>
      <c r="H9217" t="s">
        <v>116</v>
      </c>
      <c r="I9217" t="s">
        <v>21</v>
      </c>
      <c r="J9217" t="s">
        <v>73</v>
      </c>
      <c r="K9217">
        <v>105</v>
      </c>
      <c r="L9217">
        <v>19.25</v>
      </c>
      <c r="M9217" t="s">
        <v>1142</v>
      </c>
      <c r="N9217">
        <v>19.25</v>
      </c>
      <c r="P9217" cm="1">
        <f t="array" ref="P9217">IF(Q9217&gt;0,INDEX(Q9217:Q21351,MATCH(TRUE,INDEX(Q9217:Q21351="",,),0)-1),"")</f>
        <v>3</v>
      </c>
      <c r="Q9217">
        <f t="shared" si="207"/>
        <v>2</v>
      </c>
      <c r="R9217">
        <f>IF(P9217="","",0)</f>
        <v>0</v>
      </c>
    </row>
    <row r="9218" spans="1:18" x14ac:dyDescent="0.3">
      <c r="A9218" t="s">
        <v>1214</v>
      </c>
      <c r="B9218" s="1">
        <v>38939</v>
      </c>
      <c r="C9218" t="s">
        <v>82</v>
      </c>
      <c r="D9218" t="s">
        <v>1215</v>
      </c>
      <c r="E9218" t="s">
        <v>1216</v>
      </c>
      <c r="G9218" s="6" t="s">
        <v>88</v>
      </c>
      <c r="H9218" t="s">
        <v>135</v>
      </c>
      <c r="I9218" t="s">
        <v>21</v>
      </c>
      <c r="J9218" t="s">
        <v>73</v>
      </c>
      <c r="K9218">
        <v>21</v>
      </c>
      <c r="L9218">
        <v>21.65</v>
      </c>
      <c r="M9218" t="s">
        <v>1142</v>
      </c>
      <c r="N9218">
        <v>21.65</v>
      </c>
      <c r="P9218" cm="1">
        <f t="array" ref="P9218">IF(Q9218&gt;0,INDEX(Q9218:Q21352,MATCH(TRUE,INDEX(Q9218:Q21352="",,),0)-1),"")</f>
        <v>3</v>
      </c>
      <c r="Q9218">
        <f t="shared" si="207"/>
        <v>2</v>
      </c>
      <c r="R9218">
        <f>IF(P9218="","",0)</f>
        <v>0</v>
      </c>
    </row>
    <row r="9219" spans="1:18" x14ac:dyDescent="0.3">
      <c r="A9219" t="s">
        <v>1214</v>
      </c>
      <c r="B9219" s="1">
        <v>38939</v>
      </c>
      <c r="C9219" t="s">
        <v>82</v>
      </c>
      <c r="D9219" t="s">
        <v>1215</v>
      </c>
      <c r="E9219" t="s">
        <v>1216</v>
      </c>
      <c r="G9219" t="s">
        <v>19</v>
      </c>
      <c r="H9219" t="s">
        <v>102</v>
      </c>
      <c r="I9219" t="s">
        <v>45</v>
      </c>
      <c r="J9219" t="s">
        <v>93</v>
      </c>
      <c r="K9219">
        <v>14.9</v>
      </c>
      <c r="L9219">
        <v>588</v>
      </c>
      <c r="M9219" t="s">
        <v>1217</v>
      </c>
      <c r="N9219">
        <v>600</v>
      </c>
      <c r="P9219" cm="1">
        <f t="array" ref="P9219">IF(Q9219&gt;0,INDEX(Q9219:Q21353,MATCH(TRUE,INDEX(Q9219:Q21353="",,),0)-1),"")</f>
        <v>3</v>
      </c>
      <c r="Q9219">
        <f t="shared" si="207"/>
        <v>3</v>
      </c>
      <c r="R9219">
        <f>IF(P9219="","",0)</f>
        <v>0</v>
      </c>
    </row>
    <row r="9220" spans="1:18" x14ac:dyDescent="0.3">
      <c r="A9220" t="s">
        <v>1214</v>
      </c>
      <c r="B9220" s="1">
        <v>38939</v>
      </c>
      <c r="C9220" t="s">
        <v>82</v>
      </c>
      <c r="D9220" t="s">
        <v>1215</v>
      </c>
      <c r="E9220" t="s">
        <v>1216</v>
      </c>
      <c r="G9220" t="s">
        <v>19</v>
      </c>
      <c r="H9220" t="s">
        <v>102</v>
      </c>
      <c r="I9220" t="s">
        <v>21</v>
      </c>
      <c r="J9220" t="s">
        <v>73</v>
      </c>
      <c r="K9220">
        <v>288</v>
      </c>
      <c r="L9220">
        <v>22.6</v>
      </c>
      <c r="M9220" t="s">
        <v>1217</v>
      </c>
      <c r="N9220">
        <v>25</v>
      </c>
      <c r="P9220" cm="1">
        <f t="array" ref="P9220">IF(Q9220&gt;0,INDEX(Q9220:Q21354,MATCH(TRUE,INDEX(Q9220:Q21354="",,),0)-1),"")</f>
        <v>3</v>
      </c>
      <c r="Q9220">
        <f t="shared" si="207"/>
        <v>3</v>
      </c>
      <c r="R9220">
        <f>IF(P9220="","",0)</f>
        <v>0</v>
      </c>
    </row>
    <row r="9221" spans="1:18" x14ac:dyDescent="0.3">
      <c r="A9221" t="s">
        <v>1214</v>
      </c>
      <c r="B9221" s="1">
        <v>38939</v>
      </c>
      <c r="C9221" t="s">
        <v>82</v>
      </c>
      <c r="D9221" t="s">
        <v>1215</v>
      </c>
      <c r="E9221" t="s">
        <v>1216</v>
      </c>
      <c r="G9221" t="s">
        <v>19</v>
      </c>
      <c r="H9221" t="s">
        <v>87</v>
      </c>
      <c r="I9221" t="s">
        <v>21</v>
      </c>
      <c r="J9221" t="s">
        <v>73</v>
      </c>
      <c r="K9221">
        <v>819</v>
      </c>
      <c r="L9221">
        <v>29.75</v>
      </c>
      <c r="M9221" t="s">
        <v>1217</v>
      </c>
      <c r="N9221">
        <v>30</v>
      </c>
      <c r="P9221" cm="1">
        <f t="array" ref="P9221">IF(Q9221&gt;0,INDEX(Q9221:Q21355,MATCH(TRUE,INDEX(Q9221:Q21355="",,),0)-1),"")</f>
        <v>3</v>
      </c>
      <c r="Q9221">
        <f t="shared" si="207"/>
        <v>3</v>
      </c>
      <c r="R9221">
        <f>IF(P9221="","",0)</f>
        <v>0</v>
      </c>
    </row>
    <row r="9222" spans="1:18" x14ac:dyDescent="0.3">
      <c r="A9222" t="s">
        <v>1214</v>
      </c>
      <c r="B9222" s="1">
        <v>38939</v>
      </c>
      <c r="C9222" t="s">
        <v>82</v>
      </c>
      <c r="D9222" t="s">
        <v>1215</v>
      </c>
      <c r="E9222" t="s">
        <v>1216</v>
      </c>
      <c r="G9222" s="6" t="s">
        <v>88</v>
      </c>
      <c r="H9222" t="s">
        <v>85</v>
      </c>
      <c r="I9222" t="s">
        <v>45</v>
      </c>
      <c r="J9222" t="s">
        <v>93</v>
      </c>
      <c r="K9222">
        <v>0.6</v>
      </c>
      <c r="L9222">
        <v>109</v>
      </c>
      <c r="M9222" t="s">
        <v>1217</v>
      </c>
      <c r="N9222">
        <v>109</v>
      </c>
      <c r="P9222" cm="1">
        <f t="array" ref="P9222">IF(Q9222&gt;0,INDEX(Q9222:Q21356,MATCH(TRUE,INDEX(Q9222:Q21356="",,),0)-1),"")</f>
        <v>3</v>
      </c>
      <c r="Q9222">
        <f t="shared" si="207"/>
        <v>3</v>
      </c>
      <c r="R9222">
        <f>IF(P9222="","",0)</f>
        <v>0</v>
      </c>
    </row>
    <row r="9223" spans="1:18" x14ac:dyDescent="0.3">
      <c r="A9223" t="s">
        <v>1214</v>
      </c>
      <c r="B9223" s="1">
        <v>38939</v>
      </c>
      <c r="C9223" t="s">
        <v>82</v>
      </c>
      <c r="D9223" t="s">
        <v>1215</v>
      </c>
      <c r="E9223" t="s">
        <v>1216</v>
      </c>
      <c r="G9223" s="6" t="s">
        <v>88</v>
      </c>
      <c r="H9223" t="s">
        <v>85</v>
      </c>
      <c r="I9223" t="s">
        <v>21</v>
      </c>
      <c r="J9223" t="s">
        <v>73</v>
      </c>
      <c r="K9223">
        <v>37</v>
      </c>
      <c r="L9223">
        <v>27.9</v>
      </c>
      <c r="M9223" t="s">
        <v>1217</v>
      </c>
      <c r="N9223">
        <v>27.9</v>
      </c>
      <c r="P9223" cm="1">
        <f t="array" ref="P9223">IF(Q9223&gt;0,INDEX(Q9223:Q21357,MATCH(TRUE,INDEX(Q9223:Q21357="",,),0)-1),"")</f>
        <v>3</v>
      </c>
      <c r="Q9223">
        <f t="shared" si="207"/>
        <v>3</v>
      </c>
      <c r="R9223">
        <f>IF(P9223="","",0)</f>
        <v>0</v>
      </c>
    </row>
    <row r="9224" spans="1:18" x14ac:dyDescent="0.3">
      <c r="A9224" t="s">
        <v>1214</v>
      </c>
      <c r="B9224" s="1">
        <v>38939</v>
      </c>
      <c r="C9224" t="s">
        <v>82</v>
      </c>
      <c r="D9224" t="s">
        <v>1215</v>
      </c>
      <c r="E9224" t="s">
        <v>1216</v>
      </c>
      <c r="G9224" s="6" t="s">
        <v>88</v>
      </c>
      <c r="H9224" t="s">
        <v>116</v>
      </c>
      <c r="I9224" t="s">
        <v>21</v>
      </c>
      <c r="J9224" t="s">
        <v>73</v>
      </c>
      <c r="K9224">
        <v>105</v>
      </c>
      <c r="L9224">
        <v>19.25</v>
      </c>
      <c r="M9224" t="s">
        <v>1217</v>
      </c>
      <c r="N9224">
        <v>19.25</v>
      </c>
      <c r="P9224" cm="1">
        <f t="array" ref="P9224">IF(Q9224&gt;0,INDEX(Q9224:Q21358,MATCH(TRUE,INDEX(Q9224:Q21358="",,),0)-1),"")</f>
        <v>3</v>
      </c>
      <c r="Q9224">
        <f t="shared" si="207"/>
        <v>3</v>
      </c>
      <c r="R9224">
        <f>IF(P9224="","",0)</f>
        <v>0</v>
      </c>
    </row>
    <row r="9225" spans="1:18" x14ac:dyDescent="0.3">
      <c r="A9225" t="s">
        <v>1214</v>
      </c>
      <c r="B9225" s="1">
        <v>38939</v>
      </c>
      <c r="C9225" t="s">
        <v>82</v>
      </c>
      <c r="D9225" t="s">
        <v>1215</v>
      </c>
      <c r="E9225" t="s">
        <v>1216</v>
      </c>
      <c r="G9225" s="6" t="s">
        <v>88</v>
      </c>
      <c r="H9225" t="s">
        <v>135</v>
      </c>
      <c r="I9225" t="s">
        <v>21</v>
      </c>
      <c r="J9225" t="s">
        <v>73</v>
      </c>
      <c r="K9225">
        <v>21</v>
      </c>
      <c r="L9225">
        <v>21.65</v>
      </c>
      <c r="M9225" t="s">
        <v>1217</v>
      </c>
      <c r="N9225">
        <v>21.65</v>
      </c>
      <c r="P9225" cm="1">
        <f t="array" ref="P9225">IF(Q9225&gt;0,INDEX(Q9225:Q21359,MATCH(TRUE,INDEX(Q9225:Q21359="",,),0)-1),"")</f>
        <v>3</v>
      </c>
      <c r="Q9225">
        <f t="shared" si="207"/>
        <v>3</v>
      </c>
      <c r="R9225">
        <f>IF(P9225="","",0)</f>
        <v>0</v>
      </c>
    </row>
    <row r="9226" spans="1:18" x14ac:dyDescent="0.3">
      <c r="P9226" t="str" cm="1">
        <f t="array" ref="P9226">IF(Q9226&gt;0,INDEX(Q9226:Q21360,MATCH(TRUE,INDEX(Q9226:Q21360="",,),0)-1),"")</f>
        <v/>
      </c>
      <c r="R9226" t="str">
        <f>IF(P9226="","",0)</f>
        <v/>
      </c>
    </row>
    <row r="9227" spans="1:18" x14ac:dyDescent="0.3">
      <c r="A9227" t="s">
        <v>1214</v>
      </c>
      <c r="B9227" s="1">
        <v>38974</v>
      </c>
      <c r="C9227" t="s">
        <v>82</v>
      </c>
      <c r="D9227" t="s">
        <v>1218</v>
      </c>
      <c r="E9227" t="s">
        <v>1219</v>
      </c>
      <c r="G9227" t="s">
        <v>19</v>
      </c>
      <c r="H9227" t="s">
        <v>183</v>
      </c>
      <c r="I9227" t="s">
        <v>21</v>
      </c>
      <c r="J9227" t="s">
        <v>73</v>
      </c>
      <c r="K9227">
        <v>1477</v>
      </c>
      <c r="L9227">
        <v>26.95</v>
      </c>
      <c r="M9227" t="s">
        <v>1220</v>
      </c>
      <c r="N9227">
        <v>32.1</v>
      </c>
      <c r="O9227" t="s">
        <v>24</v>
      </c>
      <c r="P9227" cm="1">
        <f t="array" ref="P9227">IF(Q9227&gt;0,INDEX(Q9227:Q21361,MATCH(TRUE,INDEX(Q9227:Q21361="",,),0)-1),"")</f>
        <v>1</v>
      </c>
      <c r="Q9227">
        <v>1</v>
      </c>
      <c r="R9227">
        <f>IF(P9227="","",0)</f>
        <v>0</v>
      </c>
    </row>
    <row r="9228" spans="1:18" x14ac:dyDescent="0.3">
      <c r="A9228" t="s">
        <v>1214</v>
      </c>
      <c r="B9228" s="1">
        <v>38974</v>
      </c>
      <c r="C9228" t="s">
        <v>82</v>
      </c>
      <c r="D9228" t="s">
        <v>1218</v>
      </c>
      <c r="E9228" t="s">
        <v>1219</v>
      </c>
      <c r="G9228" t="s">
        <v>19</v>
      </c>
      <c r="H9228" t="s">
        <v>95</v>
      </c>
      <c r="I9228" t="s">
        <v>21</v>
      </c>
      <c r="J9228" t="s">
        <v>73</v>
      </c>
      <c r="K9228">
        <v>737</v>
      </c>
      <c r="L9228">
        <v>46.4</v>
      </c>
      <c r="M9228" t="s">
        <v>1220</v>
      </c>
      <c r="N9228">
        <v>47.2</v>
      </c>
      <c r="O9228" t="s">
        <v>24</v>
      </c>
      <c r="P9228" cm="1">
        <f t="array" ref="P9228">IF(Q9228&gt;0,INDEX(Q9228:Q21362,MATCH(TRUE,INDEX(Q9228:Q21362="",,),0)-1),"")</f>
        <v>1</v>
      </c>
      <c r="Q9228">
        <v>1</v>
      </c>
      <c r="R9228">
        <f>IF(P9228="","",0)</f>
        <v>0</v>
      </c>
    </row>
    <row r="9229" spans="1:18" x14ac:dyDescent="0.3">
      <c r="A9229" t="s">
        <v>1214</v>
      </c>
      <c r="B9229" s="1">
        <v>38974</v>
      </c>
      <c r="C9229" t="s">
        <v>82</v>
      </c>
      <c r="D9229" t="s">
        <v>1218</v>
      </c>
      <c r="E9229" t="s">
        <v>1219</v>
      </c>
      <c r="G9229" t="s">
        <v>19</v>
      </c>
      <c r="H9229" t="s">
        <v>87</v>
      </c>
      <c r="I9229" t="s">
        <v>21</v>
      </c>
      <c r="J9229" t="s">
        <v>73</v>
      </c>
      <c r="K9229">
        <v>470</v>
      </c>
      <c r="L9229">
        <v>26.5</v>
      </c>
      <c r="M9229" t="s">
        <v>1220</v>
      </c>
      <c r="N9229">
        <v>27.2</v>
      </c>
      <c r="O9229" t="s">
        <v>24</v>
      </c>
      <c r="P9229" cm="1">
        <f t="array" ref="P9229">IF(Q9229&gt;0,INDEX(Q9229:Q21363,MATCH(TRUE,INDEX(Q9229:Q21363="",,),0)-1),"")</f>
        <v>1</v>
      </c>
      <c r="Q9229">
        <v>1</v>
      </c>
      <c r="R9229">
        <f>IF(P9229="","",0)</f>
        <v>0</v>
      </c>
    </row>
    <row r="9230" spans="1:18" x14ac:dyDescent="0.3">
      <c r="A9230" t="s">
        <v>1214</v>
      </c>
      <c r="B9230" s="1">
        <v>38974</v>
      </c>
      <c r="C9230" t="s">
        <v>82</v>
      </c>
      <c r="D9230" t="s">
        <v>1218</v>
      </c>
      <c r="E9230" t="s">
        <v>1219</v>
      </c>
      <c r="G9230" s="6" t="s">
        <v>88</v>
      </c>
      <c r="H9230" t="s">
        <v>85</v>
      </c>
      <c r="I9230" t="s">
        <v>45</v>
      </c>
      <c r="J9230" t="s">
        <v>93</v>
      </c>
      <c r="K9230">
        <v>10.1</v>
      </c>
      <c r="L9230">
        <v>102</v>
      </c>
      <c r="M9230" t="s">
        <v>1220</v>
      </c>
      <c r="N9230">
        <v>102</v>
      </c>
      <c r="O9230" t="s">
        <v>24</v>
      </c>
      <c r="P9230" cm="1">
        <f t="array" ref="P9230">IF(Q9230&gt;0,INDEX(Q9230:Q21364,MATCH(TRUE,INDEX(Q9230:Q21364="",,),0)-1),"")</f>
        <v>1</v>
      </c>
      <c r="Q9230">
        <v>1</v>
      </c>
      <c r="R9230">
        <f>IF(P9230="","",0)</f>
        <v>0</v>
      </c>
    </row>
    <row r="9231" spans="1:18" x14ac:dyDescent="0.3">
      <c r="A9231" t="s">
        <v>1214</v>
      </c>
      <c r="B9231" s="1">
        <v>38974</v>
      </c>
      <c r="C9231" t="s">
        <v>82</v>
      </c>
      <c r="D9231" t="s">
        <v>1218</v>
      </c>
      <c r="E9231" t="s">
        <v>1219</v>
      </c>
      <c r="G9231" s="6" t="s">
        <v>88</v>
      </c>
      <c r="H9231" t="s">
        <v>96</v>
      </c>
      <c r="I9231" t="s">
        <v>45</v>
      </c>
      <c r="J9231" t="s">
        <v>93</v>
      </c>
      <c r="K9231">
        <v>1.7</v>
      </c>
      <c r="L9231">
        <v>128</v>
      </c>
      <c r="M9231" t="s">
        <v>1220</v>
      </c>
      <c r="N9231">
        <v>128</v>
      </c>
      <c r="O9231" t="s">
        <v>24</v>
      </c>
      <c r="P9231" cm="1">
        <f t="array" ref="P9231">IF(Q9231&gt;0,INDEX(Q9231:Q21365,MATCH(TRUE,INDEX(Q9231:Q21365="",,),0)-1),"")</f>
        <v>1</v>
      </c>
      <c r="Q9231">
        <v>1</v>
      </c>
      <c r="R9231">
        <f>IF(P9231="","",0)</f>
        <v>0</v>
      </c>
    </row>
    <row r="9232" spans="1:18" x14ac:dyDescent="0.3">
      <c r="A9232" t="s">
        <v>1214</v>
      </c>
      <c r="B9232" s="1">
        <v>38974</v>
      </c>
      <c r="C9232" t="s">
        <v>82</v>
      </c>
      <c r="D9232" t="s">
        <v>1218</v>
      </c>
      <c r="E9232" t="s">
        <v>1219</v>
      </c>
      <c r="G9232" s="6" t="s">
        <v>88</v>
      </c>
      <c r="H9232" t="s">
        <v>85</v>
      </c>
      <c r="I9232" t="s">
        <v>21</v>
      </c>
      <c r="J9232" t="s">
        <v>73</v>
      </c>
      <c r="K9232">
        <v>172</v>
      </c>
      <c r="L9232">
        <v>23.9</v>
      </c>
      <c r="M9232" t="s">
        <v>1220</v>
      </c>
      <c r="N9232">
        <v>23.9</v>
      </c>
      <c r="O9232" t="s">
        <v>24</v>
      </c>
      <c r="P9232" cm="1">
        <f t="array" ref="P9232">IF(Q9232&gt;0,INDEX(Q9232:Q21366,MATCH(TRUE,INDEX(Q9232:Q21366="",,),0)-1),"")</f>
        <v>1</v>
      </c>
      <c r="Q9232">
        <v>1</v>
      </c>
      <c r="R9232">
        <f>IF(P9232="","",0)</f>
        <v>0</v>
      </c>
    </row>
    <row r="9233" spans="1:18" x14ac:dyDescent="0.3">
      <c r="A9233" t="s">
        <v>1214</v>
      </c>
      <c r="B9233" s="1">
        <v>38974</v>
      </c>
      <c r="C9233" t="s">
        <v>82</v>
      </c>
      <c r="D9233" t="s">
        <v>1218</v>
      </c>
      <c r="E9233" t="s">
        <v>1219</v>
      </c>
      <c r="G9233" s="6" t="s">
        <v>88</v>
      </c>
      <c r="H9233" t="s">
        <v>96</v>
      </c>
      <c r="I9233" t="s">
        <v>21</v>
      </c>
      <c r="J9233" t="s">
        <v>73</v>
      </c>
      <c r="K9233">
        <v>37</v>
      </c>
      <c r="L9233">
        <v>11.1</v>
      </c>
      <c r="M9233" t="s">
        <v>1220</v>
      </c>
      <c r="N9233">
        <v>11.1</v>
      </c>
      <c r="O9233" t="s">
        <v>24</v>
      </c>
      <c r="P9233" cm="1">
        <f t="array" ref="P9233">IF(Q9233&gt;0,INDEX(Q9233:Q21367,MATCH(TRUE,INDEX(Q9233:Q21367="",,),0)-1),"")</f>
        <v>1</v>
      </c>
      <c r="Q9233">
        <v>1</v>
      </c>
      <c r="R9233">
        <f>IF(P9233="","",0)</f>
        <v>0</v>
      </c>
    </row>
    <row r="9234" spans="1:18" x14ac:dyDescent="0.3">
      <c r="A9234" t="s">
        <v>1214</v>
      </c>
      <c r="B9234" s="1">
        <v>38974</v>
      </c>
      <c r="C9234" t="s">
        <v>82</v>
      </c>
      <c r="D9234" t="s">
        <v>1218</v>
      </c>
      <c r="E9234" t="s">
        <v>1219</v>
      </c>
      <c r="G9234" s="6" t="s">
        <v>88</v>
      </c>
      <c r="H9234" t="s">
        <v>116</v>
      </c>
      <c r="I9234" t="s">
        <v>21</v>
      </c>
      <c r="J9234" t="s">
        <v>73</v>
      </c>
      <c r="K9234">
        <v>31</v>
      </c>
      <c r="L9234">
        <v>19.600000000000001</v>
      </c>
      <c r="M9234" t="s">
        <v>1220</v>
      </c>
      <c r="N9234">
        <v>19.600000000000001</v>
      </c>
      <c r="O9234" t="s">
        <v>24</v>
      </c>
      <c r="P9234" cm="1">
        <f t="array" ref="P9234">IF(Q9234&gt;0,INDEX(Q9234:Q21368,MATCH(TRUE,INDEX(Q9234:Q21368="",,),0)-1),"")</f>
        <v>1</v>
      </c>
      <c r="Q9234">
        <v>1</v>
      </c>
      <c r="R9234">
        <f>IF(P9234="","",0)</f>
        <v>0</v>
      </c>
    </row>
    <row r="9235" spans="1:18" x14ac:dyDescent="0.3">
      <c r="A9235" t="s">
        <v>1214</v>
      </c>
      <c r="B9235" s="1">
        <v>38974</v>
      </c>
      <c r="C9235" t="s">
        <v>82</v>
      </c>
      <c r="D9235" t="s">
        <v>1218</v>
      </c>
      <c r="E9235" t="s">
        <v>1219</v>
      </c>
      <c r="G9235" s="6" t="s">
        <v>88</v>
      </c>
      <c r="H9235" t="s">
        <v>312</v>
      </c>
      <c r="I9235" t="s">
        <v>21</v>
      </c>
      <c r="J9235" t="s">
        <v>73</v>
      </c>
      <c r="K9235">
        <v>80</v>
      </c>
      <c r="L9235">
        <v>6.95</v>
      </c>
      <c r="M9235" t="s">
        <v>1220</v>
      </c>
      <c r="N9235">
        <v>6.95</v>
      </c>
      <c r="O9235" t="s">
        <v>24</v>
      </c>
      <c r="P9235" cm="1">
        <f t="array" ref="P9235">IF(Q9235&gt;0,INDEX(Q9235:Q21369,MATCH(TRUE,INDEX(Q9235:Q21369="",,),0)-1),"")</f>
        <v>1</v>
      </c>
      <c r="Q9235">
        <v>1</v>
      </c>
      <c r="R9235">
        <f>IF(P9235="","",0)</f>
        <v>0</v>
      </c>
    </row>
    <row r="9236" spans="1:18" x14ac:dyDescent="0.3">
      <c r="P9236" t="str" cm="1">
        <f t="array" ref="P9236">IF(Q9236&gt;0,INDEX(Q9236:Q21370,MATCH(TRUE,INDEX(Q9236:Q21370="",,),0)-1),"")</f>
        <v/>
      </c>
      <c r="R9236" t="str">
        <f>IF(P9236="","",0)</f>
        <v/>
      </c>
    </row>
    <row r="9237" spans="1:18" x14ac:dyDescent="0.3">
      <c r="A9237" t="s">
        <v>1214</v>
      </c>
      <c r="B9237" s="1">
        <v>38974</v>
      </c>
      <c r="C9237" t="s">
        <v>82</v>
      </c>
      <c r="D9237" t="s">
        <v>1221</v>
      </c>
      <c r="E9237" t="s">
        <v>1222</v>
      </c>
      <c r="G9237" t="s">
        <v>19</v>
      </c>
      <c r="H9237" t="s">
        <v>116</v>
      </c>
      <c r="I9237" t="s">
        <v>21</v>
      </c>
      <c r="J9237" t="s">
        <v>73</v>
      </c>
      <c r="K9237">
        <v>51</v>
      </c>
      <c r="L9237">
        <v>19.600000000000001</v>
      </c>
      <c r="M9237" t="s">
        <v>1220</v>
      </c>
      <c r="N9237">
        <v>19.649999999999999</v>
      </c>
      <c r="O9237" t="s">
        <v>24</v>
      </c>
      <c r="P9237" cm="1">
        <f t="array" ref="P9237">IF(Q9237&gt;0,INDEX(Q9237:Q21371,MATCH(TRUE,INDEX(Q9237:Q21371="",,),0)-1),"")</f>
        <v>1</v>
      </c>
      <c r="Q9237">
        <v>1</v>
      </c>
      <c r="R9237">
        <f>IF(P9237="","",0)</f>
        <v>0</v>
      </c>
    </row>
    <row r="9238" spans="1:18" x14ac:dyDescent="0.3">
      <c r="A9238" t="s">
        <v>1214</v>
      </c>
      <c r="B9238" s="1">
        <v>38974</v>
      </c>
      <c r="C9238" t="s">
        <v>82</v>
      </c>
      <c r="D9238" t="s">
        <v>1221</v>
      </c>
      <c r="E9238" t="s">
        <v>1222</v>
      </c>
      <c r="G9238" t="s">
        <v>19</v>
      </c>
      <c r="H9238" t="s">
        <v>183</v>
      </c>
      <c r="I9238" t="s">
        <v>21</v>
      </c>
      <c r="J9238" t="s">
        <v>73</v>
      </c>
      <c r="K9238">
        <v>106</v>
      </c>
      <c r="L9238">
        <v>26.95</v>
      </c>
      <c r="M9238" t="s">
        <v>1220</v>
      </c>
      <c r="N9238">
        <v>27</v>
      </c>
      <c r="O9238" t="s">
        <v>24</v>
      </c>
      <c r="P9238" cm="1">
        <f t="array" ref="P9238">IF(Q9238&gt;0,INDEX(Q9238:Q21372,MATCH(TRUE,INDEX(Q9238:Q21372="",,),0)-1),"")</f>
        <v>1</v>
      </c>
      <c r="Q9238">
        <v>1</v>
      </c>
      <c r="R9238">
        <f>IF(P9238="","",0)</f>
        <v>0</v>
      </c>
    </row>
    <row r="9239" spans="1:18" x14ac:dyDescent="0.3">
      <c r="A9239" t="s">
        <v>1214</v>
      </c>
      <c r="B9239" s="1">
        <v>38974</v>
      </c>
      <c r="C9239" t="s">
        <v>82</v>
      </c>
      <c r="D9239" t="s">
        <v>1221</v>
      </c>
      <c r="E9239" t="s">
        <v>1222</v>
      </c>
      <c r="G9239" t="s">
        <v>19</v>
      </c>
      <c r="H9239" t="s">
        <v>87</v>
      </c>
      <c r="I9239" t="s">
        <v>21</v>
      </c>
      <c r="J9239" t="s">
        <v>73</v>
      </c>
      <c r="K9239">
        <v>108</v>
      </c>
      <c r="L9239">
        <v>26.5</v>
      </c>
      <c r="M9239" t="s">
        <v>1220</v>
      </c>
      <c r="N9239">
        <v>26.75</v>
      </c>
      <c r="O9239" t="s">
        <v>24</v>
      </c>
      <c r="P9239" cm="1">
        <f t="array" ref="P9239">IF(Q9239&gt;0,INDEX(Q9239:Q21373,MATCH(TRUE,INDEX(Q9239:Q21373="",,),0)-1),"")</f>
        <v>1</v>
      </c>
      <c r="Q9239">
        <v>1</v>
      </c>
      <c r="R9239">
        <f>IF(P9239="","",0)</f>
        <v>0</v>
      </c>
    </row>
    <row r="9240" spans="1:18" x14ac:dyDescent="0.3">
      <c r="A9240" t="s">
        <v>1214</v>
      </c>
      <c r="B9240" s="1">
        <v>38974</v>
      </c>
      <c r="C9240" t="s">
        <v>82</v>
      </c>
      <c r="D9240" t="s">
        <v>1221</v>
      </c>
      <c r="E9240" t="s">
        <v>1222</v>
      </c>
      <c r="G9240" s="6" t="s">
        <v>88</v>
      </c>
      <c r="H9240" t="s">
        <v>96</v>
      </c>
      <c r="I9240" t="s">
        <v>45</v>
      </c>
      <c r="J9240" t="s">
        <v>93</v>
      </c>
      <c r="K9240">
        <v>1</v>
      </c>
      <c r="L9240">
        <v>128</v>
      </c>
      <c r="M9240" t="s">
        <v>1220</v>
      </c>
      <c r="N9240">
        <v>128</v>
      </c>
      <c r="O9240" t="s">
        <v>24</v>
      </c>
      <c r="P9240" cm="1">
        <f t="array" ref="P9240">IF(Q9240&gt;0,INDEX(Q9240:Q21374,MATCH(TRUE,INDEX(Q9240:Q21374="",,),0)-1),"")</f>
        <v>1</v>
      </c>
      <c r="Q9240">
        <v>1</v>
      </c>
      <c r="R9240">
        <f>IF(P9240="","",0)</f>
        <v>0</v>
      </c>
    </row>
    <row r="9241" spans="1:18" x14ac:dyDescent="0.3">
      <c r="A9241" t="s">
        <v>1214</v>
      </c>
      <c r="B9241" s="1">
        <v>38974</v>
      </c>
      <c r="C9241" t="s">
        <v>82</v>
      </c>
      <c r="D9241" t="s">
        <v>1221</v>
      </c>
      <c r="E9241" t="s">
        <v>1222</v>
      </c>
      <c r="G9241" s="6" t="s">
        <v>88</v>
      </c>
      <c r="H9241" t="s">
        <v>85</v>
      </c>
      <c r="I9241" t="s">
        <v>21</v>
      </c>
      <c r="J9241" t="s">
        <v>73</v>
      </c>
      <c r="K9241">
        <v>11</v>
      </c>
      <c r="L9241">
        <v>23.9</v>
      </c>
      <c r="M9241" t="s">
        <v>1220</v>
      </c>
      <c r="N9241">
        <v>23.9</v>
      </c>
      <c r="O9241" t="s">
        <v>24</v>
      </c>
      <c r="P9241" cm="1">
        <f t="array" ref="P9241">IF(Q9241&gt;0,INDEX(Q9241:Q21375,MATCH(TRUE,INDEX(Q9241:Q21375="",,),0)-1),"")</f>
        <v>1</v>
      </c>
      <c r="Q9241">
        <v>1</v>
      </c>
      <c r="R9241">
        <f>IF(P9241="","",0)</f>
        <v>0</v>
      </c>
    </row>
    <row r="9242" spans="1:18" x14ac:dyDescent="0.3">
      <c r="A9242" t="s">
        <v>1214</v>
      </c>
      <c r="B9242" s="1">
        <v>38974</v>
      </c>
      <c r="C9242" t="s">
        <v>82</v>
      </c>
      <c r="D9242" t="s">
        <v>1221</v>
      </c>
      <c r="E9242" t="s">
        <v>1222</v>
      </c>
      <c r="G9242" s="6" t="s">
        <v>88</v>
      </c>
      <c r="H9242" t="s">
        <v>96</v>
      </c>
      <c r="I9242" t="s">
        <v>21</v>
      </c>
      <c r="J9242" t="s">
        <v>73</v>
      </c>
      <c r="K9242">
        <v>44</v>
      </c>
      <c r="L9242">
        <v>11.1</v>
      </c>
      <c r="M9242" t="s">
        <v>1220</v>
      </c>
      <c r="N9242">
        <v>11.1</v>
      </c>
      <c r="O9242" t="s">
        <v>24</v>
      </c>
      <c r="P9242" cm="1">
        <f t="array" ref="P9242">IF(Q9242&gt;0,INDEX(Q9242:Q21376,MATCH(TRUE,INDEX(Q9242:Q21376="",,),0)-1),"")</f>
        <v>1</v>
      </c>
      <c r="Q9242">
        <v>1</v>
      </c>
      <c r="R9242">
        <f>IF(P9242="","",0)</f>
        <v>0</v>
      </c>
    </row>
    <row r="9243" spans="1:18" x14ac:dyDescent="0.3">
      <c r="A9243" t="s">
        <v>1214</v>
      </c>
      <c r="B9243" s="1">
        <v>38974</v>
      </c>
      <c r="C9243" t="s">
        <v>82</v>
      </c>
      <c r="D9243" t="s">
        <v>1221</v>
      </c>
      <c r="E9243" t="s">
        <v>1222</v>
      </c>
      <c r="G9243" s="6" t="s">
        <v>88</v>
      </c>
      <c r="H9243" t="s">
        <v>418</v>
      </c>
      <c r="I9243" t="s">
        <v>21</v>
      </c>
      <c r="J9243" t="s">
        <v>73</v>
      </c>
      <c r="K9243">
        <v>7</v>
      </c>
      <c r="L9243">
        <v>9.85</v>
      </c>
      <c r="M9243" t="s">
        <v>1220</v>
      </c>
      <c r="N9243">
        <v>9.85</v>
      </c>
      <c r="O9243" t="s">
        <v>24</v>
      </c>
      <c r="P9243" cm="1">
        <f t="array" ref="P9243">IF(Q9243&gt;0,INDEX(Q9243:Q21377,MATCH(TRUE,INDEX(Q9243:Q21377="",,),0)-1),"")</f>
        <v>1</v>
      </c>
      <c r="Q9243">
        <v>1</v>
      </c>
      <c r="R9243">
        <f>IF(P9243="","",0)</f>
        <v>0</v>
      </c>
    </row>
    <row r="9244" spans="1:18" x14ac:dyDescent="0.3">
      <c r="A9244" t="s">
        <v>1214</v>
      </c>
      <c r="B9244" s="1">
        <v>38974</v>
      </c>
      <c r="C9244" t="s">
        <v>82</v>
      </c>
      <c r="D9244" t="s">
        <v>1221</v>
      </c>
      <c r="E9244" t="s">
        <v>1222</v>
      </c>
      <c r="G9244" s="6" t="s">
        <v>88</v>
      </c>
      <c r="H9244" t="s">
        <v>312</v>
      </c>
      <c r="I9244" t="s">
        <v>21</v>
      </c>
      <c r="J9244" t="s">
        <v>73</v>
      </c>
      <c r="K9244">
        <v>61</v>
      </c>
      <c r="L9244">
        <v>6.95</v>
      </c>
      <c r="M9244" t="s">
        <v>1220</v>
      </c>
      <c r="N9244">
        <v>6.95</v>
      </c>
      <c r="O9244" t="s">
        <v>24</v>
      </c>
      <c r="P9244" cm="1">
        <f t="array" ref="P9244">IF(Q9244&gt;0,INDEX(Q9244:Q21378,MATCH(TRUE,INDEX(Q9244:Q21378="",,),0)-1),"")</f>
        <v>1</v>
      </c>
      <c r="Q9244">
        <v>1</v>
      </c>
      <c r="R9244">
        <f>IF(P9244="","",0)</f>
        <v>0</v>
      </c>
    </row>
    <row r="9245" spans="1:18" x14ac:dyDescent="0.3">
      <c r="P9245" t="str" cm="1">
        <f t="array" ref="P9245">IF(Q9245&gt;0,INDEX(Q9245:Q21379,MATCH(TRUE,INDEX(Q9245:Q21379="",,),0)-1),"")</f>
        <v/>
      </c>
      <c r="R9245" t="str">
        <f>IF(P9245="","",0)</f>
        <v/>
      </c>
    </row>
    <row r="9246" spans="1:18" x14ac:dyDescent="0.3">
      <c r="A9246" s="3" t="s">
        <v>1214</v>
      </c>
      <c r="B9246" s="4">
        <v>38967</v>
      </c>
      <c r="C9246" s="3" t="s">
        <v>82</v>
      </c>
      <c r="D9246" s="3" t="s">
        <v>1223</v>
      </c>
      <c r="E9246" s="3" t="s">
        <v>1224</v>
      </c>
      <c r="F9246" s="3" t="s">
        <v>91</v>
      </c>
      <c r="G9246" s="3" t="s">
        <v>19</v>
      </c>
      <c r="H9246" s="3" t="s">
        <v>95</v>
      </c>
      <c r="I9246" s="3" t="s">
        <v>21</v>
      </c>
      <c r="J9246" s="3" t="s">
        <v>73</v>
      </c>
      <c r="K9246" s="3">
        <v>1721</v>
      </c>
      <c r="L9246" s="3">
        <v>53.9</v>
      </c>
      <c r="M9246" s="3" t="s">
        <v>94</v>
      </c>
      <c r="N9246" s="3"/>
      <c r="O9246" s="3"/>
      <c r="P9246" s="3" t="str" cm="1">
        <f t="array" ref="P9246">IF(Q9246&gt;0,INDEX(Q9246:Q21380,MATCH(TRUE,INDEX(Q9246:Q21380="",,),0)-1),"")</f>
        <v/>
      </c>
      <c r="Q9246" s="3"/>
      <c r="R9246">
        <v>0</v>
      </c>
    </row>
    <row r="9247" spans="1:18" x14ac:dyDescent="0.3">
      <c r="A9247" t="s">
        <v>1214</v>
      </c>
      <c r="B9247" s="1">
        <v>38967</v>
      </c>
      <c r="C9247" t="s">
        <v>82</v>
      </c>
      <c r="D9247" t="s">
        <v>1223</v>
      </c>
      <c r="E9247" t="s">
        <v>1224</v>
      </c>
      <c r="F9247" t="s">
        <v>91</v>
      </c>
      <c r="G9247" s="6" t="s">
        <v>88</v>
      </c>
      <c r="H9247" t="s">
        <v>116</v>
      </c>
      <c r="I9247" t="s">
        <v>21</v>
      </c>
      <c r="J9247" t="s">
        <v>73</v>
      </c>
      <c r="K9247">
        <v>5</v>
      </c>
      <c r="L9247">
        <v>21.65</v>
      </c>
      <c r="M9247" t="s">
        <v>94</v>
      </c>
      <c r="P9247" t="str" cm="1">
        <f t="array" ref="P9247">IF(Q9247&gt;0,INDEX(Q9247:Q21381,MATCH(TRUE,INDEX(Q9247:Q21381="",,),0)-1),"")</f>
        <v/>
      </c>
      <c r="R9247">
        <v>0</v>
      </c>
    </row>
    <row r="9248" spans="1:18" x14ac:dyDescent="0.3">
      <c r="A9248" t="s">
        <v>1214</v>
      </c>
      <c r="B9248" s="1">
        <v>38967</v>
      </c>
      <c r="C9248" t="s">
        <v>82</v>
      </c>
      <c r="D9248" t="s">
        <v>1223</v>
      </c>
      <c r="E9248" t="s">
        <v>1224</v>
      </c>
      <c r="F9248" t="s">
        <v>91</v>
      </c>
      <c r="G9248" s="6" t="s">
        <v>88</v>
      </c>
      <c r="H9248" t="s">
        <v>183</v>
      </c>
      <c r="I9248" t="s">
        <v>21</v>
      </c>
      <c r="J9248" t="s">
        <v>73</v>
      </c>
      <c r="K9248">
        <v>20</v>
      </c>
      <c r="L9248">
        <v>29</v>
      </c>
      <c r="M9248" t="s">
        <v>94</v>
      </c>
      <c r="P9248" t="str" cm="1">
        <f t="array" ref="P9248">IF(Q9248&gt;0,INDEX(Q9248:Q21382,MATCH(TRUE,INDEX(Q9248:Q21382="",,),0)-1),"")</f>
        <v/>
      </c>
      <c r="R9248">
        <v>0</v>
      </c>
    </row>
    <row r="9249" spans="1:18" x14ac:dyDescent="0.3">
      <c r="A9249" t="s">
        <v>1214</v>
      </c>
      <c r="B9249" s="1">
        <v>38967</v>
      </c>
      <c r="C9249" t="s">
        <v>82</v>
      </c>
      <c r="D9249" t="s">
        <v>1223</v>
      </c>
      <c r="E9249" t="s">
        <v>1224</v>
      </c>
      <c r="F9249" t="s">
        <v>91</v>
      </c>
      <c r="G9249" s="6" t="s">
        <v>88</v>
      </c>
      <c r="H9249" t="s">
        <v>72</v>
      </c>
      <c r="I9249" t="s">
        <v>21</v>
      </c>
      <c r="J9249" t="s">
        <v>73</v>
      </c>
      <c r="K9249">
        <v>10</v>
      </c>
      <c r="L9249">
        <v>24.75</v>
      </c>
      <c r="M9249" t="s">
        <v>94</v>
      </c>
      <c r="P9249" t="str" cm="1">
        <f t="array" ref="P9249">IF(Q9249&gt;0,INDEX(Q9249:Q21383,MATCH(TRUE,INDEX(Q9249:Q21383="",,),0)-1),"")</f>
        <v/>
      </c>
      <c r="R9249">
        <v>0</v>
      </c>
    </row>
    <row r="9250" spans="1:18" x14ac:dyDescent="0.3">
      <c r="P9250" t="str" cm="1">
        <f t="array" ref="P9250">IF(Q9250&gt;0,INDEX(Q9250:Q21384,MATCH(TRUE,INDEX(Q9250:Q21384="",,),0)-1),"")</f>
        <v/>
      </c>
      <c r="R9250" t="str">
        <f>IF(P9250="","",0)</f>
        <v/>
      </c>
    </row>
    <row r="9251" spans="1:18" x14ac:dyDescent="0.3">
      <c r="A9251" t="s">
        <v>1214</v>
      </c>
      <c r="B9251" s="1">
        <v>38967</v>
      </c>
      <c r="C9251" t="s">
        <v>82</v>
      </c>
      <c r="D9251" t="s">
        <v>1225</v>
      </c>
      <c r="E9251" t="s">
        <v>1226</v>
      </c>
      <c r="G9251" t="s">
        <v>19</v>
      </c>
      <c r="H9251" t="s">
        <v>95</v>
      </c>
      <c r="I9251" t="s">
        <v>21</v>
      </c>
      <c r="J9251" t="s">
        <v>73</v>
      </c>
      <c r="K9251">
        <v>1833</v>
      </c>
      <c r="L9251">
        <v>54</v>
      </c>
      <c r="M9251" t="s">
        <v>1227</v>
      </c>
      <c r="N9251">
        <v>54.75</v>
      </c>
      <c r="O9251" t="s">
        <v>24</v>
      </c>
      <c r="P9251" cm="1">
        <f t="array" ref="P9251">IF(Q9251&gt;0,INDEX(Q9251:Q21385,MATCH(TRUE,INDEX(Q9251:Q21385="",,),0)-1),"")</f>
        <v>1</v>
      </c>
      <c r="Q9251">
        <v>1</v>
      </c>
      <c r="R9251">
        <f>IF(P9251="","",0)</f>
        <v>0</v>
      </c>
    </row>
    <row r="9252" spans="1:18" x14ac:dyDescent="0.3">
      <c r="P9252" t="str" cm="1">
        <f t="array" ref="P9252">IF(Q9252&gt;0,INDEX(Q9252:Q21386,MATCH(TRUE,INDEX(Q9252:Q21386="",,),0)-1),"")</f>
        <v/>
      </c>
      <c r="R9252" t="str">
        <f>IF(P9252="","",0)</f>
        <v/>
      </c>
    </row>
    <row r="9253" spans="1:18" x14ac:dyDescent="0.3">
      <c r="A9253" t="s">
        <v>1214</v>
      </c>
      <c r="B9253" s="1">
        <v>38953</v>
      </c>
      <c r="C9253" t="s">
        <v>82</v>
      </c>
      <c r="D9253" t="s">
        <v>1228</v>
      </c>
      <c r="E9253" t="s">
        <v>1229</v>
      </c>
      <c r="G9253" t="s">
        <v>19</v>
      </c>
      <c r="H9253" t="s">
        <v>95</v>
      </c>
      <c r="I9253" t="s">
        <v>21</v>
      </c>
      <c r="J9253" t="s">
        <v>73</v>
      </c>
      <c r="K9253">
        <v>4121</v>
      </c>
      <c r="L9253">
        <v>51.7</v>
      </c>
      <c r="M9253" t="s">
        <v>1143</v>
      </c>
      <c r="N9253">
        <v>56.73</v>
      </c>
      <c r="O9253" t="s">
        <v>24</v>
      </c>
      <c r="P9253" cm="1">
        <f t="array" ref="P9253">IF(Q9253&gt;0,INDEX(Q9253:Q21387,MATCH(TRUE,INDEX(Q9253:Q21387="",,),0)-1),"")</f>
        <v>2</v>
      </c>
      <c r="Q9253">
        <v>1</v>
      </c>
      <c r="R9253">
        <f>IF(P9253="","",0)</f>
        <v>0</v>
      </c>
    </row>
    <row r="9254" spans="1:18" x14ac:dyDescent="0.3">
      <c r="A9254" t="s">
        <v>1214</v>
      </c>
      <c r="B9254" s="1">
        <v>38953</v>
      </c>
      <c r="C9254" t="s">
        <v>82</v>
      </c>
      <c r="D9254" t="s">
        <v>1228</v>
      </c>
      <c r="E9254" t="s">
        <v>1229</v>
      </c>
      <c r="G9254" s="6" t="s">
        <v>88</v>
      </c>
      <c r="H9254" t="s">
        <v>116</v>
      </c>
      <c r="I9254" t="s">
        <v>21</v>
      </c>
      <c r="J9254" t="s">
        <v>73</v>
      </c>
      <c r="K9254">
        <v>5</v>
      </c>
      <c r="L9254">
        <v>20.7</v>
      </c>
      <c r="M9254" t="s">
        <v>1143</v>
      </c>
      <c r="N9254">
        <v>20.7</v>
      </c>
      <c r="O9254" t="s">
        <v>24</v>
      </c>
      <c r="P9254" cm="1">
        <f t="array" ref="P9254">IF(Q9254&gt;0,INDEX(Q9254:Q21388,MATCH(TRUE,INDEX(Q9254:Q21388="",,),0)-1),"")</f>
        <v>2</v>
      </c>
      <c r="Q9254">
        <v>1</v>
      </c>
      <c r="R9254">
        <f>IF(P9254="","",0)</f>
        <v>0</v>
      </c>
    </row>
    <row r="9255" spans="1:18" x14ac:dyDescent="0.3">
      <c r="A9255" t="s">
        <v>1214</v>
      </c>
      <c r="B9255" s="1">
        <v>38953</v>
      </c>
      <c r="C9255" t="s">
        <v>82</v>
      </c>
      <c r="D9255" t="s">
        <v>1228</v>
      </c>
      <c r="E9255" t="s">
        <v>1229</v>
      </c>
      <c r="G9255" s="6" t="s">
        <v>88</v>
      </c>
      <c r="H9255" t="s">
        <v>183</v>
      </c>
      <c r="I9255" t="s">
        <v>21</v>
      </c>
      <c r="J9255" t="s">
        <v>73</v>
      </c>
      <c r="K9255">
        <v>50</v>
      </c>
      <c r="L9255">
        <v>29.6</v>
      </c>
      <c r="M9255" t="s">
        <v>1143</v>
      </c>
      <c r="N9255">
        <v>29.6</v>
      </c>
      <c r="O9255" t="s">
        <v>24</v>
      </c>
      <c r="P9255" cm="1">
        <f t="array" ref="P9255">IF(Q9255&gt;0,INDEX(Q9255:Q21389,MATCH(TRUE,INDEX(Q9255:Q21389="",,),0)-1),"")</f>
        <v>2</v>
      </c>
      <c r="Q9255">
        <v>1</v>
      </c>
      <c r="R9255">
        <f>IF(P9255="","",0)</f>
        <v>0</v>
      </c>
    </row>
    <row r="9256" spans="1:18" x14ac:dyDescent="0.3">
      <c r="A9256" t="s">
        <v>1214</v>
      </c>
      <c r="B9256" s="1">
        <v>38953</v>
      </c>
      <c r="C9256" t="s">
        <v>82</v>
      </c>
      <c r="D9256" t="s">
        <v>1228</v>
      </c>
      <c r="E9256" t="s">
        <v>1229</v>
      </c>
      <c r="G9256" s="6" t="s">
        <v>88</v>
      </c>
      <c r="H9256" t="s">
        <v>87</v>
      </c>
      <c r="I9256" t="s">
        <v>21</v>
      </c>
      <c r="J9256" t="s">
        <v>73</v>
      </c>
      <c r="K9256">
        <v>38</v>
      </c>
      <c r="L9256">
        <v>22.3</v>
      </c>
      <c r="M9256" t="s">
        <v>1143</v>
      </c>
      <c r="N9256">
        <v>22.3</v>
      </c>
      <c r="O9256" t="s">
        <v>24</v>
      </c>
      <c r="P9256" cm="1">
        <f t="array" ref="P9256">IF(Q9256&gt;0,INDEX(Q9256:Q21390,MATCH(TRUE,INDEX(Q9256:Q21390="",,),0)-1),"")</f>
        <v>2</v>
      </c>
      <c r="Q9256">
        <v>1</v>
      </c>
      <c r="R9256">
        <f>IF(P9256="","",0)</f>
        <v>0</v>
      </c>
    </row>
    <row r="9257" spans="1:18" x14ac:dyDescent="0.3">
      <c r="A9257" t="s">
        <v>1214</v>
      </c>
      <c r="B9257" s="1">
        <v>38953</v>
      </c>
      <c r="C9257" t="s">
        <v>82</v>
      </c>
      <c r="D9257" t="s">
        <v>1228</v>
      </c>
      <c r="E9257" t="s">
        <v>1229</v>
      </c>
      <c r="G9257" s="6" t="s">
        <v>88</v>
      </c>
      <c r="H9257" t="s">
        <v>72</v>
      </c>
      <c r="I9257" t="s">
        <v>21</v>
      </c>
      <c r="J9257" t="s">
        <v>73</v>
      </c>
      <c r="K9257">
        <v>13</v>
      </c>
      <c r="L9257">
        <v>21</v>
      </c>
      <c r="M9257" t="s">
        <v>1143</v>
      </c>
      <c r="N9257">
        <v>21</v>
      </c>
      <c r="O9257" t="s">
        <v>24</v>
      </c>
      <c r="P9257" cm="1">
        <f t="array" ref="P9257">IF(Q9257&gt;0,INDEX(Q9257:Q21391,MATCH(TRUE,INDEX(Q9257:Q21391="",,),0)-1),"")</f>
        <v>2</v>
      </c>
      <c r="Q9257">
        <v>1</v>
      </c>
      <c r="R9257">
        <f>IF(P9257="","",0)</f>
        <v>0</v>
      </c>
    </row>
    <row r="9258" spans="1:18" x14ac:dyDescent="0.3">
      <c r="A9258" t="s">
        <v>1214</v>
      </c>
      <c r="B9258" s="1">
        <v>38953</v>
      </c>
      <c r="C9258" t="s">
        <v>82</v>
      </c>
      <c r="D9258" t="s">
        <v>1228</v>
      </c>
      <c r="E9258" t="s">
        <v>1229</v>
      </c>
      <c r="G9258" t="s">
        <v>19</v>
      </c>
      <c r="H9258" t="s">
        <v>95</v>
      </c>
      <c r="I9258" t="s">
        <v>21</v>
      </c>
      <c r="J9258" t="s">
        <v>73</v>
      </c>
      <c r="K9258">
        <v>4121</v>
      </c>
      <c r="L9258">
        <v>51.7</v>
      </c>
      <c r="M9258" t="s">
        <v>1145</v>
      </c>
      <c r="N9258">
        <v>53.7</v>
      </c>
      <c r="P9258" cm="1">
        <f t="array" ref="P9258">IF(Q9258&gt;0,INDEX(Q9258:Q21392,MATCH(TRUE,INDEX(Q9258:Q21392="",,),0)-1),"")</f>
        <v>2</v>
      </c>
      <c r="Q9258">
        <v>2</v>
      </c>
      <c r="R9258">
        <f>IF(P9258="","",0)</f>
        <v>0</v>
      </c>
    </row>
    <row r="9259" spans="1:18" x14ac:dyDescent="0.3">
      <c r="A9259" t="s">
        <v>1214</v>
      </c>
      <c r="B9259" s="1">
        <v>38953</v>
      </c>
      <c r="C9259" t="s">
        <v>82</v>
      </c>
      <c r="D9259" t="s">
        <v>1228</v>
      </c>
      <c r="E9259" t="s">
        <v>1229</v>
      </c>
      <c r="G9259" s="6" t="s">
        <v>88</v>
      </c>
      <c r="H9259" t="s">
        <v>116</v>
      </c>
      <c r="I9259" t="s">
        <v>21</v>
      </c>
      <c r="J9259" t="s">
        <v>73</v>
      </c>
      <c r="K9259">
        <v>5</v>
      </c>
      <c r="L9259">
        <v>20.7</v>
      </c>
      <c r="M9259" t="s">
        <v>1145</v>
      </c>
      <c r="N9259">
        <v>20.7</v>
      </c>
      <c r="P9259" cm="1">
        <f t="array" ref="P9259">IF(Q9259&gt;0,INDEX(Q9259:Q21393,MATCH(TRUE,INDEX(Q9259:Q21393="",,),0)-1),"")</f>
        <v>2</v>
      </c>
      <c r="Q9259">
        <v>2</v>
      </c>
      <c r="R9259">
        <f>IF(P9259="","",0)</f>
        <v>0</v>
      </c>
    </row>
    <row r="9260" spans="1:18" x14ac:dyDescent="0.3">
      <c r="A9260" t="s">
        <v>1214</v>
      </c>
      <c r="B9260" s="1">
        <v>38953</v>
      </c>
      <c r="C9260" t="s">
        <v>82</v>
      </c>
      <c r="D9260" t="s">
        <v>1228</v>
      </c>
      <c r="E9260" t="s">
        <v>1229</v>
      </c>
      <c r="G9260" s="6" t="s">
        <v>88</v>
      </c>
      <c r="H9260" t="s">
        <v>183</v>
      </c>
      <c r="I9260" t="s">
        <v>21</v>
      </c>
      <c r="J9260" t="s">
        <v>73</v>
      </c>
      <c r="K9260">
        <v>50</v>
      </c>
      <c r="L9260">
        <v>29.6</v>
      </c>
      <c r="M9260" t="s">
        <v>1145</v>
      </c>
      <c r="N9260">
        <v>29.6</v>
      </c>
      <c r="P9260" cm="1">
        <f t="array" ref="P9260">IF(Q9260&gt;0,INDEX(Q9260:Q21394,MATCH(TRUE,INDEX(Q9260:Q21394="",,),0)-1),"")</f>
        <v>2</v>
      </c>
      <c r="Q9260">
        <v>2</v>
      </c>
      <c r="R9260">
        <f>IF(P9260="","",0)</f>
        <v>0</v>
      </c>
    </row>
    <row r="9261" spans="1:18" x14ac:dyDescent="0.3">
      <c r="A9261" t="s">
        <v>1214</v>
      </c>
      <c r="B9261" s="1">
        <v>38953</v>
      </c>
      <c r="C9261" t="s">
        <v>82</v>
      </c>
      <c r="D9261" t="s">
        <v>1228</v>
      </c>
      <c r="E9261" t="s">
        <v>1229</v>
      </c>
      <c r="G9261" s="6" t="s">
        <v>88</v>
      </c>
      <c r="H9261" t="s">
        <v>87</v>
      </c>
      <c r="I9261" t="s">
        <v>21</v>
      </c>
      <c r="J9261" t="s">
        <v>73</v>
      </c>
      <c r="K9261">
        <v>38</v>
      </c>
      <c r="L9261">
        <v>22.3</v>
      </c>
      <c r="M9261" t="s">
        <v>1145</v>
      </c>
      <c r="N9261">
        <v>22.3</v>
      </c>
      <c r="P9261" cm="1">
        <f t="array" ref="P9261">IF(Q9261&gt;0,INDEX(Q9261:Q21395,MATCH(TRUE,INDEX(Q9261:Q21395="",,),0)-1),"")</f>
        <v>2</v>
      </c>
      <c r="Q9261">
        <v>2</v>
      </c>
      <c r="R9261">
        <f>IF(P9261="","",0)</f>
        <v>0</v>
      </c>
    </row>
    <row r="9262" spans="1:18" x14ac:dyDescent="0.3">
      <c r="A9262" t="s">
        <v>1214</v>
      </c>
      <c r="B9262" s="1">
        <v>38953</v>
      </c>
      <c r="C9262" t="s">
        <v>82</v>
      </c>
      <c r="D9262" t="s">
        <v>1228</v>
      </c>
      <c r="E9262" t="s">
        <v>1229</v>
      </c>
      <c r="G9262" s="6" t="s">
        <v>88</v>
      </c>
      <c r="H9262" t="s">
        <v>72</v>
      </c>
      <c r="I9262" t="s">
        <v>21</v>
      </c>
      <c r="J9262" t="s">
        <v>73</v>
      </c>
      <c r="K9262">
        <v>13</v>
      </c>
      <c r="L9262">
        <v>21</v>
      </c>
      <c r="M9262" t="s">
        <v>1145</v>
      </c>
      <c r="N9262">
        <v>21</v>
      </c>
      <c r="P9262" cm="1">
        <f t="array" ref="P9262">IF(Q9262&gt;0,INDEX(Q9262:Q21396,MATCH(TRUE,INDEX(Q9262:Q21396="",,),0)-1),"")</f>
        <v>2</v>
      </c>
      <c r="Q9262">
        <v>2</v>
      </c>
      <c r="R9262">
        <f>IF(P9262="","",0)</f>
        <v>0</v>
      </c>
    </row>
    <row r="9263" spans="1:18" x14ac:dyDescent="0.3">
      <c r="P9263" t="str" cm="1">
        <f t="array" ref="P9263">IF(Q9263&gt;0,INDEX(Q9263:Q21397,MATCH(TRUE,INDEX(Q9263:Q21397="",,),0)-1),"")</f>
        <v/>
      </c>
      <c r="R9263" t="str">
        <f>IF(P9263="","",0)</f>
        <v/>
      </c>
    </row>
    <row r="9264" spans="1:18" x14ac:dyDescent="0.3">
      <c r="A9264" t="s">
        <v>1214</v>
      </c>
      <c r="B9264" s="1">
        <v>38953</v>
      </c>
      <c r="C9264" t="s">
        <v>82</v>
      </c>
      <c r="D9264" t="s">
        <v>1230</v>
      </c>
      <c r="E9264" t="s">
        <v>1231</v>
      </c>
      <c r="G9264" t="s">
        <v>19</v>
      </c>
      <c r="H9264" t="s">
        <v>95</v>
      </c>
      <c r="I9264" t="s">
        <v>21</v>
      </c>
      <c r="J9264" t="s">
        <v>73</v>
      </c>
      <c r="K9264">
        <v>1209</v>
      </c>
      <c r="L9264">
        <v>49</v>
      </c>
      <c r="M9264" t="s">
        <v>1145</v>
      </c>
      <c r="N9264">
        <v>51.23</v>
      </c>
      <c r="O9264" t="s">
        <v>24</v>
      </c>
      <c r="P9264" cm="1">
        <f t="array" ref="P9264">IF(Q9264&gt;0,INDEX(Q9264:Q21398,MATCH(TRUE,INDEX(Q9264:Q21398="",,),0)-1),"")</f>
        <v>1</v>
      </c>
      <c r="Q9264">
        <v>1</v>
      </c>
      <c r="R9264">
        <f>IF(P9264="","",0)</f>
        <v>0</v>
      </c>
    </row>
    <row r="9265" spans="1:18" x14ac:dyDescent="0.3">
      <c r="A9265" t="s">
        <v>1214</v>
      </c>
      <c r="B9265" s="1">
        <v>38953</v>
      </c>
      <c r="C9265" t="s">
        <v>82</v>
      </c>
      <c r="D9265" t="s">
        <v>1230</v>
      </c>
      <c r="E9265" t="s">
        <v>1231</v>
      </c>
      <c r="G9265" s="6" t="s">
        <v>88</v>
      </c>
      <c r="H9265" t="s">
        <v>41</v>
      </c>
      <c r="I9265" t="s">
        <v>45</v>
      </c>
      <c r="J9265" t="s">
        <v>93</v>
      </c>
      <c r="K9265">
        <v>8</v>
      </c>
      <c r="L9265">
        <v>237</v>
      </c>
      <c r="M9265" t="s">
        <v>1145</v>
      </c>
      <c r="N9265">
        <v>237</v>
      </c>
      <c r="O9265" t="s">
        <v>24</v>
      </c>
      <c r="P9265" cm="1">
        <f t="array" ref="P9265">IF(Q9265&gt;0,INDEX(Q9265:Q21399,MATCH(TRUE,INDEX(Q9265:Q21399="",,),0)-1),"")</f>
        <v>1</v>
      </c>
      <c r="Q9265">
        <v>1</v>
      </c>
      <c r="R9265">
        <f>IF(P9265="","",0)</f>
        <v>0</v>
      </c>
    </row>
    <row r="9266" spans="1:18" x14ac:dyDescent="0.3">
      <c r="A9266" t="s">
        <v>1214</v>
      </c>
      <c r="B9266" s="1">
        <v>38953</v>
      </c>
      <c r="C9266" t="s">
        <v>82</v>
      </c>
      <c r="D9266" t="s">
        <v>1230</v>
      </c>
      <c r="E9266" t="s">
        <v>1231</v>
      </c>
      <c r="G9266" s="6" t="s">
        <v>88</v>
      </c>
      <c r="H9266" t="s">
        <v>96</v>
      </c>
      <c r="I9266" t="s">
        <v>21</v>
      </c>
      <c r="J9266" t="s">
        <v>73</v>
      </c>
      <c r="K9266">
        <v>34</v>
      </c>
      <c r="L9266">
        <v>10</v>
      </c>
      <c r="M9266" t="s">
        <v>1145</v>
      </c>
      <c r="N9266">
        <v>10</v>
      </c>
      <c r="O9266" t="s">
        <v>24</v>
      </c>
      <c r="P9266" cm="1">
        <f t="array" ref="P9266">IF(Q9266&gt;0,INDEX(Q9266:Q21400,MATCH(TRUE,INDEX(Q9266:Q21400="",,),0)-1),"")</f>
        <v>1</v>
      </c>
      <c r="Q9266">
        <v>1</v>
      </c>
      <c r="R9266">
        <f>IF(P9266="","",0)</f>
        <v>0</v>
      </c>
    </row>
    <row r="9267" spans="1:18" x14ac:dyDescent="0.3">
      <c r="A9267" t="s">
        <v>1214</v>
      </c>
      <c r="B9267" s="1">
        <v>38953</v>
      </c>
      <c r="C9267" t="s">
        <v>82</v>
      </c>
      <c r="D9267" t="s">
        <v>1230</v>
      </c>
      <c r="E9267" t="s">
        <v>1231</v>
      </c>
      <c r="G9267" s="6" t="s">
        <v>88</v>
      </c>
      <c r="H9267" t="s">
        <v>116</v>
      </c>
      <c r="I9267" t="s">
        <v>21</v>
      </c>
      <c r="J9267" t="s">
        <v>73</v>
      </c>
      <c r="K9267">
        <v>53</v>
      </c>
      <c r="L9267">
        <v>21</v>
      </c>
      <c r="M9267" t="s">
        <v>1145</v>
      </c>
      <c r="N9267">
        <v>21</v>
      </c>
      <c r="O9267" t="s">
        <v>24</v>
      </c>
      <c r="P9267" cm="1">
        <f t="array" ref="P9267">IF(Q9267&gt;0,INDEX(Q9267:Q21401,MATCH(TRUE,INDEX(Q9267:Q21401="",,),0)-1),"")</f>
        <v>1</v>
      </c>
      <c r="Q9267">
        <v>1</v>
      </c>
      <c r="R9267">
        <f>IF(P9267="","",0)</f>
        <v>0</v>
      </c>
    </row>
    <row r="9268" spans="1:18" x14ac:dyDescent="0.3">
      <c r="A9268" t="s">
        <v>1214</v>
      </c>
      <c r="B9268" s="1">
        <v>38953</v>
      </c>
      <c r="C9268" t="s">
        <v>82</v>
      </c>
      <c r="D9268" t="s">
        <v>1230</v>
      </c>
      <c r="E9268" t="s">
        <v>1231</v>
      </c>
      <c r="G9268" s="6" t="s">
        <v>88</v>
      </c>
      <c r="H9268" t="s">
        <v>265</v>
      </c>
      <c r="I9268" t="s">
        <v>21</v>
      </c>
      <c r="J9268" t="s">
        <v>73</v>
      </c>
      <c r="K9268">
        <v>48</v>
      </c>
      <c r="L9268">
        <v>28</v>
      </c>
      <c r="M9268" t="s">
        <v>1145</v>
      </c>
      <c r="N9268">
        <v>28</v>
      </c>
      <c r="O9268" t="s">
        <v>24</v>
      </c>
      <c r="P9268" cm="1">
        <f t="array" ref="P9268">IF(Q9268&gt;0,INDEX(Q9268:Q21402,MATCH(TRUE,INDEX(Q9268:Q21402="",,),0)-1),"")</f>
        <v>1</v>
      </c>
      <c r="Q9268">
        <v>1</v>
      </c>
      <c r="R9268">
        <f>IF(P9268="","",0)</f>
        <v>0</v>
      </c>
    </row>
    <row r="9269" spans="1:18" x14ac:dyDescent="0.3">
      <c r="A9269" t="s">
        <v>1214</v>
      </c>
      <c r="B9269" s="1">
        <v>38953</v>
      </c>
      <c r="C9269" t="s">
        <v>82</v>
      </c>
      <c r="D9269" t="s">
        <v>1230</v>
      </c>
      <c r="E9269" t="s">
        <v>1231</v>
      </c>
      <c r="G9269" s="6" t="s">
        <v>88</v>
      </c>
      <c r="H9269" t="s">
        <v>183</v>
      </c>
      <c r="I9269" t="s">
        <v>21</v>
      </c>
      <c r="J9269" t="s">
        <v>73</v>
      </c>
      <c r="K9269">
        <v>59</v>
      </c>
      <c r="L9269">
        <v>28</v>
      </c>
      <c r="M9269" t="s">
        <v>1145</v>
      </c>
      <c r="N9269">
        <v>28</v>
      </c>
      <c r="O9269" t="s">
        <v>24</v>
      </c>
      <c r="P9269" cm="1">
        <f t="array" ref="P9269">IF(Q9269&gt;0,INDEX(Q9269:Q21403,MATCH(TRUE,INDEX(Q9269:Q21403="",,),0)-1),"")</f>
        <v>1</v>
      </c>
      <c r="Q9269">
        <v>1</v>
      </c>
      <c r="R9269">
        <f>IF(P9269="","",0)</f>
        <v>0</v>
      </c>
    </row>
    <row r="9270" spans="1:18" x14ac:dyDescent="0.3">
      <c r="A9270" t="s">
        <v>1214</v>
      </c>
      <c r="B9270" s="1">
        <v>38953</v>
      </c>
      <c r="C9270" t="s">
        <v>82</v>
      </c>
      <c r="D9270" t="s">
        <v>1230</v>
      </c>
      <c r="E9270" t="s">
        <v>1231</v>
      </c>
      <c r="G9270" s="6" t="s">
        <v>88</v>
      </c>
      <c r="H9270" t="s">
        <v>87</v>
      </c>
      <c r="I9270" t="s">
        <v>21</v>
      </c>
      <c r="J9270" t="s">
        <v>73</v>
      </c>
      <c r="K9270">
        <v>160</v>
      </c>
      <c r="L9270">
        <v>22</v>
      </c>
      <c r="M9270" t="s">
        <v>1145</v>
      </c>
      <c r="N9270">
        <v>22</v>
      </c>
      <c r="O9270" t="s">
        <v>24</v>
      </c>
      <c r="P9270" cm="1">
        <f t="array" ref="P9270">IF(Q9270&gt;0,INDEX(Q9270:Q21404,MATCH(TRUE,INDEX(Q9270:Q21404="",,),0)-1),"")</f>
        <v>1</v>
      </c>
      <c r="Q9270">
        <v>1</v>
      </c>
      <c r="R9270">
        <f>IF(P9270="","",0)</f>
        <v>0</v>
      </c>
    </row>
    <row r="9271" spans="1:18" x14ac:dyDescent="0.3">
      <c r="P9271" t="str" cm="1">
        <f t="array" ref="P9271">IF(Q9271&gt;0,INDEX(Q9271:Q21405,MATCH(TRUE,INDEX(Q9271:Q21405="",,),0)-1),"")</f>
        <v/>
      </c>
      <c r="R9271" t="str">
        <f>IF(P9271="","",0)</f>
        <v/>
      </c>
    </row>
    <row r="9272" spans="1:18" x14ac:dyDescent="0.3">
      <c r="A9272" t="s">
        <v>1214</v>
      </c>
      <c r="B9272" s="1">
        <v>38953</v>
      </c>
      <c r="C9272" t="s">
        <v>82</v>
      </c>
      <c r="D9272" t="s">
        <v>1232</v>
      </c>
      <c r="E9272" t="s">
        <v>1233</v>
      </c>
      <c r="G9272" t="s">
        <v>19</v>
      </c>
      <c r="H9272" t="s">
        <v>95</v>
      </c>
      <c r="I9272" t="s">
        <v>21</v>
      </c>
      <c r="J9272" t="s">
        <v>73</v>
      </c>
      <c r="K9272">
        <v>1745</v>
      </c>
      <c r="L9272">
        <v>41</v>
      </c>
      <c r="M9272" t="s">
        <v>1145</v>
      </c>
      <c r="N9272">
        <v>43.23</v>
      </c>
      <c r="O9272" t="s">
        <v>24</v>
      </c>
      <c r="P9272" cm="1">
        <f t="array" ref="P9272">IF(Q9272&gt;0,INDEX(Q9272:Q21406,MATCH(TRUE,INDEX(Q9272:Q21406="",,),0)-1),"")</f>
        <v>2</v>
      </c>
      <c r="Q9272">
        <v>1</v>
      </c>
      <c r="R9272">
        <f>IF(P9272="","",0)</f>
        <v>0</v>
      </c>
    </row>
    <row r="9273" spans="1:18" x14ac:dyDescent="0.3">
      <c r="A9273" t="s">
        <v>1214</v>
      </c>
      <c r="B9273" s="1">
        <v>38953</v>
      </c>
      <c r="C9273" t="s">
        <v>82</v>
      </c>
      <c r="D9273" t="s">
        <v>1232</v>
      </c>
      <c r="E9273" t="s">
        <v>1233</v>
      </c>
      <c r="G9273" s="6" t="s">
        <v>88</v>
      </c>
      <c r="H9273" t="s">
        <v>96</v>
      </c>
      <c r="I9273" t="s">
        <v>21</v>
      </c>
      <c r="J9273" t="s">
        <v>73</v>
      </c>
      <c r="K9273">
        <v>81</v>
      </c>
      <c r="L9273">
        <v>9.5</v>
      </c>
      <c r="M9273" t="s">
        <v>1145</v>
      </c>
      <c r="N9273">
        <v>9.5</v>
      </c>
      <c r="O9273" t="s">
        <v>24</v>
      </c>
      <c r="P9273" cm="1">
        <f t="array" ref="P9273">IF(Q9273&gt;0,INDEX(Q9273:Q21407,MATCH(TRUE,INDEX(Q9273:Q21407="",,),0)-1),"")</f>
        <v>2</v>
      </c>
      <c r="Q9273">
        <v>1</v>
      </c>
      <c r="R9273">
        <f>IF(P9273="","",0)</f>
        <v>0</v>
      </c>
    </row>
    <row r="9274" spans="1:18" x14ac:dyDescent="0.3">
      <c r="A9274" t="s">
        <v>1214</v>
      </c>
      <c r="B9274" s="1">
        <v>38953</v>
      </c>
      <c r="C9274" t="s">
        <v>82</v>
      </c>
      <c r="D9274" t="s">
        <v>1232</v>
      </c>
      <c r="E9274" t="s">
        <v>1233</v>
      </c>
      <c r="G9274" s="6" t="s">
        <v>88</v>
      </c>
      <c r="H9274" t="s">
        <v>116</v>
      </c>
      <c r="I9274" t="s">
        <v>21</v>
      </c>
      <c r="J9274" t="s">
        <v>73</v>
      </c>
      <c r="K9274">
        <v>87</v>
      </c>
      <c r="L9274">
        <v>19.7</v>
      </c>
      <c r="M9274" t="s">
        <v>1145</v>
      </c>
      <c r="N9274">
        <v>19.7</v>
      </c>
      <c r="O9274" t="s">
        <v>24</v>
      </c>
      <c r="P9274" cm="1">
        <f t="array" ref="P9274">IF(Q9274&gt;0,INDEX(Q9274:Q21408,MATCH(TRUE,INDEX(Q9274:Q21408="",,),0)-1),"")</f>
        <v>2</v>
      </c>
      <c r="Q9274">
        <v>1</v>
      </c>
      <c r="R9274">
        <f>IF(P9274="","",0)</f>
        <v>0</v>
      </c>
    </row>
    <row r="9275" spans="1:18" x14ac:dyDescent="0.3">
      <c r="A9275" t="s">
        <v>1214</v>
      </c>
      <c r="B9275" s="1">
        <v>38953</v>
      </c>
      <c r="C9275" t="s">
        <v>82</v>
      </c>
      <c r="D9275" t="s">
        <v>1232</v>
      </c>
      <c r="E9275" t="s">
        <v>1233</v>
      </c>
      <c r="G9275" s="6" t="s">
        <v>88</v>
      </c>
      <c r="H9275" t="s">
        <v>265</v>
      </c>
      <c r="I9275" t="s">
        <v>21</v>
      </c>
      <c r="J9275" t="s">
        <v>73</v>
      </c>
      <c r="K9275">
        <v>140</v>
      </c>
      <c r="L9275">
        <v>26.1</v>
      </c>
      <c r="M9275" t="s">
        <v>1145</v>
      </c>
      <c r="N9275">
        <v>26.1</v>
      </c>
      <c r="O9275" t="s">
        <v>24</v>
      </c>
      <c r="P9275" cm="1">
        <f t="array" ref="P9275">IF(Q9275&gt;0,INDEX(Q9275:Q21409,MATCH(TRUE,INDEX(Q9275:Q21409="",,),0)-1),"")</f>
        <v>2</v>
      </c>
      <c r="Q9275">
        <v>1</v>
      </c>
      <c r="R9275">
        <f>IF(P9275="","",0)</f>
        <v>0</v>
      </c>
    </row>
    <row r="9276" spans="1:18" x14ac:dyDescent="0.3">
      <c r="A9276" t="s">
        <v>1214</v>
      </c>
      <c r="B9276" s="1">
        <v>38953</v>
      </c>
      <c r="C9276" t="s">
        <v>82</v>
      </c>
      <c r="D9276" t="s">
        <v>1232</v>
      </c>
      <c r="E9276" t="s">
        <v>1233</v>
      </c>
      <c r="G9276" s="6" t="s">
        <v>88</v>
      </c>
      <c r="H9276" t="s">
        <v>87</v>
      </c>
      <c r="I9276" t="s">
        <v>21</v>
      </c>
      <c r="J9276" t="s">
        <v>73</v>
      </c>
      <c r="K9276">
        <v>124</v>
      </c>
      <c r="L9276">
        <v>22.6</v>
      </c>
      <c r="M9276" t="s">
        <v>1145</v>
      </c>
      <c r="N9276">
        <v>22.6</v>
      </c>
      <c r="O9276" t="s">
        <v>24</v>
      </c>
      <c r="P9276" cm="1">
        <f t="array" ref="P9276">IF(Q9276&gt;0,INDEX(Q9276:Q21410,MATCH(TRUE,INDEX(Q9276:Q21410="",,),0)-1),"")</f>
        <v>2</v>
      </c>
      <c r="Q9276">
        <v>1</v>
      </c>
      <c r="R9276">
        <f>IF(P9276="","",0)</f>
        <v>0</v>
      </c>
    </row>
    <row r="9277" spans="1:18" x14ac:dyDescent="0.3">
      <c r="A9277" t="s">
        <v>1214</v>
      </c>
      <c r="B9277" s="1">
        <v>38953</v>
      </c>
      <c r="C9277" t="s">
        <v>82</v>
      </c>
      <c r="D9277" t="s">
        <v>1232</v>
      </c>
      <c r="E9277" t="s">
        <v>1233</v>
      </c>
      <c r="G9277" s="6" t="s">
        <v>88</v>
      </c>
      <c r="H9277" t="s">
        <v>72</v>
      </c>
      <c r="I9277" t="s">
        <v>21</v>
      </c>
      <c r="J9277" t="s">
        <v>73</v>
      </c>
      <c r="K9277">
        <v>85</v>
      </c>
      <c r="L9277">
        <v>18.100000000000001</v>
      </c>
      <c r="M9277" t="s">
        <v>1145</v>
      </c>
      <c r="N9277">
        <v>18.100000000000001</v>
      </c>
      <c r="O9277" t="s">
        <v>24</v>
      </c>
      <c r="P9277" cm="1">
        <f t="array" ref="P9277">IF(Q9277&gt;0,INDEX(Q9277:Q21411,MATCH(TRUE,INDEX(Q9277:Q21411="",,),0)-1),"")</f>
        <v>2</v>
      </c>
      <c r="Q9277">
        <v>1</v>
      </c>
      <c r="R9277">
        <f>IF(P9277="","",0)</f>
        <v>0</v>
      </c>
    </row>
    <row r="9278" spans="1:18" x14ac:dyDescent="0.3">
      <c r="A9278" t="s">
        <v>1214</v>
      </c>
      <c r="B9278" s="1">
        <v>38953</v>
      </c>
      <c r="C9278" t="s">
        <v>82</v>
      </c>
      <c r="D9278" t="s">
        <v>1232</v>
      </c>
      <c r="E9278" t="s">
        <v>1233</v>
      </c>
      <c r="G9278" t="s">
        <v>19</v>
      </c>
      <c r="H9278" t="s">
        <v>95</v>
      </c>
      <c r="I9278" t="s">
        <v>21</v>
      </c>
      <c r="J9278" t="s">
        <v>73</v>
      </c>
      <c r="K9278">
        <v>1745</v>
      </c>
      <c r="L9278">
        <v>41</v>
      </c>
      <c r="M9278" t="s">
        <v>1143</v>
      </c>
      <c r="N9278">
        <v>41.56</v>
      </c>
      <c r="P9278" cm="1">
        <f t="array" ref="P9278">IF(Q9278&gt;0,INDEX(Q9278:Q21412,MATCH(TRUE,INDEX(Q9278:Q21412="",,),0)-1),"")</f>
        <v>2</v>
      </c>
      <c r="Q9278">
        <v>2</v>
      </c>
      <c r="R9278">
        <f>IF(P9278="","",0)</f>
        <v>0</v>
      </c>
    </row>
    <row r="9279" spans="1:18" x14ac:dyDescent="0.3">
      <c r="A9279" t="s">
        <v>1214</v>
      </c>
      <c r="B9279" s="1">
        <v>38953</v>
      </c>
      <c r="C9279" t="s">
        <v>82</v>
      </c>
      <c r="D9279" t="s">
        <v>1232</v>
      </c>
      <c r="E9279" t="s">
        <v>1233</v>
      </c>
      <c r="G9279" s="6" t="s">
        <v>88</v>
      </c>
      <c r="H9279" t="s">
        <v>96</v>
      </c>
      <c r="I9279" t="s">
        <v>21</v>
      </c>
      <c r="J9279" t="s">
        <v>73</v>
      </c>
      <c r="K9279">
        <v>81</v>
      </c>
      <c r="L9279">
        <v>9.5</v>
      </c>
      <c r="M9279" t="s">
        <v>1143</v>
      </c>
      <c r="N9279">
        <v>9.5</v>
      </c>
      <c r="P9279" cm="1">
        <f t="array" ref="P9279">IF(Q9279&gt;0,INDEX(Q9279:Q21413,MATCH(TRUE,INDEX(Q9279:Q21413="",,),0)-1),"")</f>
        <v>2</v>
      </c>
      <c r="Q9279">
        <v>2</v>
      </c>
      <c r="R9279">
        <f>IF(P9279="","",0)</f>
        <v>0</v>
      </c>
    </row>
    <row r="9280" spans="1:18" x14ac:dyDescent="0.3">
      <c r="A9280" t="s">
        <v>1214</v>
      </c>
      <c r="B9280" s="1">
        <v>38953</v>
      </c>
      <c r="C9280" t="s">
        <v>82</v>
      </c>
      <c r="D9280" t="s">
        <v>1232</v>
      </c>
      <c r="E9280" t="s">
        <v>1233</v>
      </c>
      <c r="G9280" s="6" t="s">
        <v>88</v>
      </c>
      <c r="H9280" t="s">
        <v>116</v>
      </c>
      <c r="I9280" t="s">
        <v>21</v>
      </c>
      <c r="J9280" t="s">
        <v>73</v>
      </c>
      <c r="K9280">
        <v>87</v>
      </c>
      <c r="L9280">
        <v>19.7</v>
      </c>
      <c r="M9280" t="s">
        <v>1143</v>
      </c>
      <c r="N9280">
        <v>19.7</v>
      </c>
      <c r="P9280" cm="1">
        <f t="array" ref="P9280">IF(Q9280&gt;0,INDEX(Q9280:Q21414,MATCH(TRUE,INDEX(Q9280:Q21414="",,),0)-1),"")</f>
        <v>2</v>
      </c>
      <c r="Q9280">
        <v>2</v>
      </c>
      <c r="R9280">
        <f>IF(P9280="","",0)</f>
        <v>0</v>
      </c>
    </row>
    <row r="9281" spans="1:18" x14ac:dyDescent="0.3">
      <c r="A9281" t="s">
        <v>1214</v>
      </c>
      <c r="B9281" s="1">
        <v>38953</v>
      </c>
      <c r="C9281" t="s">
        <v>82</v>
      </c>
      <c r="D9281" t="s">
        <v>1232</v>
      </c>
      <c r="E9281" t="s">
        <v>1233</v>
      </c>
      <c r="G9281" s="6" t="s">
        <v>88</v>
      </c>
      <c r="H9281" t="s">
        <v>265</v>
      </c>
      <c r="I9281" t="s">
        <v>21</v>
      </c>
      <c r="J9281" t="s">
        <v>73</v>
      </c>
      <c r="K9281">
        <v>140</v>
      </c>
      <c r="L9281">
        <v>26.1</v>
      </c>
      <c r="M9281" t="s">
        <v>1143</v>
      </c>
      <c r="N9281">
        <v>26.1</v>
      </c>
      <c r="P9281" cm="1">
        <f t="array" ref="P9281">IF(Q9281&gt;0,INDEX(Q9281:Q21415,MATCH(TRUE,INDEX(Q9281:Q21415="",,),0)-1),"")</f>
        <v>2</v>
      </c>
      <c r="Q9281">
        <v>2</v>
      </c>
      <c r="R9281">
        <f>IF(P9281="","",0)</f>
        <v>0</v>
      </c>
    </row>
    <row r="9282" spans="1:18" x14ac:dyDescent="0.3">
      <c r="A9282" t="s">
        <v>1214</v>
      </c>
      <c r="B9282" s="1">
        <v>38953</v>
      </c>
      <c r="C9282" t="s">
        <v>82</v>
      </c>
      <c r="D9282" t="s">
        <v>1232</v>
      </c>
      <c r="E9282" t="s">
        <v>1233</v>
      </c>
      <c r="G9282" s="6" t="s">
        <v>88</v>
      </c>
      <c r="H9282" t="s">
        <v>87</v>
      </c>
      <c r="I9282" t="s">
        <v>21</v>
      </c>
      <c r="J9282" t="s">
        <v>73</v>
      </c>
      <c r="K9282">
        <v>124</v>
      </c>
      <c r="L9282">
        <v>22.6</v>
      </c>
      <c r="M9282" t="s">
        <v>1143</v>
      </c>
      <c r="N9282">
        <v>22.6</v>
      </c>
      <c r="P9282" cm="1">
        <f t="array" ref="P9282">IF(Q9282&gt;0,INDEX(Q9282:Q21416,MATCH(TRUE,INDEX(Q9282:Q21416="",,),0)-1),"")</f>
        <v>2</v>
      </c>
      <c r="Q9282">
        <v>2</v>
      </c>
      <c r="R9282">
        <f>IF(P9282="","",0)</f>
        <v>0</v>
      </c>
    </row>
    <row r="9283" spans="1:18" x14ac:dyDescent="0.3">
      <c r="A9283" t="s">
        <v>1214</v>
      </c>
      <c r="B9283" s="1">
        <v>38953</v>
      </c>
      <c r="C9283" t="s">
        <v>82</v>
      </c>
      <c r="D9283" t="s">
        <v>1232</v>
      </c>
      <c r="E9283" t="s">
        <v>1233</v>
      </c>
      <c r="G9283" s="6" t="s">
        <v>88</v>
      </c>
      <c r="H9283" t="s">
        <v>72</v>
      </c>
      <c r="I9283" t="s">
        <v>21</v>
      </c>
      <c r="J9283" t="s">
        <v>73</v>
      </c>
      <c r="K9283">
        <v>85</v>
      </c>
      <c r="L9283">
        <v>18.100000000000001</v>
      </c>
      <c r="M9283" t="s">
        <v>1143</v>
      </c>
      <c r="N9283">
        <v>18.100000000000001</v>
      </c>
      <c r="P9283" cm="1">
        <f t="array" ref="P9283">IF(Q9283&gt;0,INDEX(Q9283:Q21417,MATCH(TRUE,INDEX(Q9283:Q21417="",,),0)-1),"")</f>
        <v>2</v>
      </c>
      <c r="Q9283">
        <v>2</v>
      </c>
      <c r="R9283">
        <f>IF(P9283="","",0)</f>
        <v>0</v>
      </c>
    </row>
    <row r="9284" spans="1:18" x14ac:dyDescent="0.3">
      <c r="P9284" t="str" cm="1">
        <f t="array" ref="P9284">IF(Q9284&gt;0,INDEX(Q9284:Q21418,MATCH(TRUE,INDEX(Q9284:Q21418="",,),0)-1),"")</f>
        <v/>
      </c>
      <c r="R9284" t="str">
        <f>IF(P9284="","",0)</f>
        <v/>
      </c>
    </row>
    <row r="9285" spans="1:18" x14ac:dyDescent="0.3">
      <c r="A9285" s="3" t="s">
        <v>1214</v>
      </c>
      <c r="B9285" s="4">
        <v>38947</v>
      </c>
      <c r="C9285" s="3" t="s">
        <v>82</v>
      </c>
      <c r="D9285" s="3" t="s">
        <v>1234</v>
      </c>
      <c r="E9285" s="3" t="s">
        <v>1235</v>
      </c>
      <c r="F9285" s="3" t="s">
        <v>91</v>
      </c>
      <c r="G9285" s="3" t="s">
        <v>19</v>
      </c>
      <c r="H9285" s="3" t="s">
        <v>41</v>
      </c>
      <c r="I9285" s="3" t="s">
        <v>21</v>
      </c>
      <c r="J9285" s="3" t="s">
        <v>73</v>
      </c>
      <c r="K9285" s="3">
        <v>637</v>
      </c>
      <c r="L9285" s="3">
        <v>46.95</v>
      </c>
      <c r="M9285" s="3" t="s">
        <v>94</v>
      </c>
      <c r="N9285" s="3"/>
      <c r="O9285" s="3"/>
      <c r="P9285" s="3" t="str" cm="1">
        <f t="array" ref="P9285">IF(Q9285&gt;0,INDEX(Q9285:Q21419,MATCH(TRUE,INDEX(Q9285:Q21419="",,),0)-1),"")</f>
        <v/>
      </c>
      <c r="Q9285" s="3"/>
      <c r="R9285">
        <v>0</v>
      </c>
    </row>
    <row r="9286" spans="1:18" x14ac:dyDescent="0.3">
      <c r="A9286" t="s">
        <v>1214</v>
      </c>
      <c r="B9286" s="1">
        <v>38947</v>
      </c>
      <c r="C9286" t="s">
        <v>82</v>
      </c>
      <c r="D9286" t="s">
        <v>1234</v>
      </c>
      <c r="E9286" t="s">
        <v>1235</v>
      </c>
      <c r="F9286" t="s">
        <v>91</v>
      </c>
      <c r="G9286" t="s">
        <v>19</v>
      </c>
      <c r="H9286" t="s">
        <v>95</v>
      </c>
      <c r="I9286" t="s">
        <v>21</v>
      </c>
      <c r="J9286" t="s">
        <v>73</v>
      </c>
      <c r="K9286">
        <v>181</v>
      </c>
      <c r="L9286">
        <v>49.75</v>
      </c>
      <c r="M9286" t="s">
        <v>94</v>
      </c>
      <c r="P9286" t="str" cm="1">
        <f t="array" ref="P9286">IF(Q9286&gt;0,INDEX(Q9286:Q21420,MATCH(TRUE,INDEX(Q9286:Q21420="",,),0)-1),"")</f>
        <v/>
      </c>
      <c r="R9286">
        <v>0</v>
      </c>
    </row>
    <row r="9287" spans="1:18" x14ac:dyDescent="0.3">
      <c r="A9287" t="s">
        <v>1214</v>
      </c>
      <c r="B9287" s="1">
        <v>38947</v>
      </c>
      <c r="C9287" t="s">
        <v>82</v>
      </c>
      <c r="D9287" t="s">
        <v>1234</v>
      </c>
      <c r="E9287" t="s">
        <v>1235</v>
      </c>
      <c r="F9287" t="s">
        <v>91</v>
      </c>
      <c r="G9287" s="6" t="s">
        <v>88</v>
      </c>
      <c r="H9287" t="s">
        <v>41</v>
      </c>
      <c r="I9287" t="s">
        <v>45</v>
      </c>
      <c r="J9287" t="s">
        <v>93</v>
      </c>
      <c r="K9287">
        <v>13.1</v>
      </c>
      <c r="L9287">
        <v>201</v>
      </c>
      <c r="M9287" t="s">
        <v>94</v>
      </c>
      <c r="P9287" t="str" cm="1">
        <f t="array" ref="P9287">IF(Q9287&gt;0,INDEX(Q9287:Q21421,MATCH(TRUE,INDEX(Q9287:Q21421="",,),0)-1),"")</f>
        <v/>
      </c>
      <c r="R9287">
        <v>0</v>
      </c>
    </row>
    <row r="9288" spans="1:18" x14ac:dyDescent="0.3">
      <c r="A9288" t="s">
        <v>1214</v>
      </c>
      <c r="B9288" s="1">
        <v>38947</v>
      </c>
      <c r="C9288" t="s">
        <v>82</v>
      </c>
      <c r="D9288" t="s">
        <v>1234</v>
      </c>
      <c r="E9288" t="s">
        <v>1235</v>
      </c>
      <c r="F9288" t="s">
        <v>91</v>
      </c>
      <c r="G9288" s="6" t="s">
        <v>88</v>
      </c>
      <c r="H9288" t="s">
        <v>96</v>
      </c>
      <c r="I9288" t="s">
        <v>21</v>
      </c>
      <c r="J9288" t="s">
        <v>73</v>
      </c>
      <c r="K9288">
        <v>6</v>
      </c>
      <c r="L9288">
        <v>8.65</v>
      </c>
      <c r="M9288" t="s">
        <v>94</v>
      </c>
      <c r="P9288" t="str" cm="1">
        <f t="array" ref="P9288">IF(Q9288&gt;0,INDEX(Q9288:Q21422,MATCH(TRUE,INDEX(Q9288:Q21422="",,),0)-1),"")</f>
        <v/>
      </c>
      <c r="R9288">
        <v>0</v>
      </c>
    </row>
    <row r="9289" spans="1:18" x14ac:dyDescent="0.3">
      <c r="A9289" t="s">
        <v>1214</v>
      </c>
      <c r="B9289" s="1">
        <v>38947</v>
      </c>
      <c r="C9289" t="s">
        <v>82</v>
      </c>
      <c r="D9289" t="s">
        <v>1234</v>
      </c>
      <c r="E9289" t="s">
        <v>1235</v>
      </c>
      <c r="F9289" t="s">
        <v>91</v>
      </c>
      <c r="G9289" s="6" t="s">
        <v>88</v>
      </c>
      <c r="H9289" t="s">
        <v>67</v>
      </c>
      <c r="I9289" t="s">
        <v>21</v>
      </c>
      <c r="J9289" t="s">
        <v>73</v>
      </c>
      <c r="K9289">
        <v>9</v>
      </c>
      <c r="L9289">
        <v>33.700000000000003</v>
      </c>
      <c r="M9289" t="s">
        <v>94</v>
      </c>
      <c r="P9289" t="str" cm="1">
        <f t="array" ref="P9289">IF(Q9289&gt;0,INDEX(Q9289:Q21423,MATCH(TRUE,INDEX(Q9289:Q21423="",,),0)-1),"")</f>
        <v/>
      </c>
      <c r="R9289">
        <v>0</v>
      </c>
    </row>
    <row r="9290" spans="1:18" x14ac:dyDescent="0.3">
      <c r="A9290" t="s">
        <v>1214</v>
      </c>
      <c r="B9290" s="1">
        <v>38947</v>
      </c>
      <c r="C9290" t="s">
        <v>82</v>
      </c>
      <c r="D9290" t="s">
        <v>1234</v>
      </c>
      <c r="E9290" t="s">
        <v>1235</v>
      </c>
      <c r="F9290" t="s">
        <v>91</v>
      </c>
      <c r="G9290" s="6" t="s">
        <v>88</v>
      </c>
      <c r="H9290" t="s">
        <v>87</v>
      </c>
      <c r="I9290" t="s">
        <v>21</v>
      </c>
      <c r="J9290" t="s">
        <v>73</v>
      </c>
      <c r="K9290">
        <v>19</v>
      </c>
      <c r="L9290">
        <v>29.5</v>
      </c>
      <c r="M9290" t="s">
        <v>94</v>
      </c>
      <c r="P9290" t="str" cm="1">
        <f t="array" ref="P9290">IF(Q9290&gt;0,INDEX(Q9290:Q21424,MATCH(TRUE,INDEX(Q9290:Q21424="",,),0)-1),"")</f>
        <v/>
      </c>
      <c r="R9290">
        <v>0</v>
      </c>
    </row>
    <row r="9291" spans="1:18" x14ac:dyDescent="0.3">
      <c r="P9291" t="str" cm="1">
        <f t="array" ref="P9291">IF(Q9291&gt;0,INDEX(Q9291:Q21425,MATCH(TRUE,INDEX(Q9291:Q21425="",,),0)-1),"")</f>
        <v/>
      </c>
      <c r="R9291" t="str">
        <f>IF(P9291="","",0)</f>
        <v/>
      </c>
    </row>
    <row r="9292" spans="1:18" x14ac:dyDescent="0.3">
      <c r="A9292" s="3" t="s">
        <v>1214</v>
      </c>
      <c r="B9292" s="4">
        <v>38947</v>
      </c>
      <c r="C9292" s="3" t="s">
        <v>82</v>
      </c>
      <c r="D9292" s="3" t="s">
        <v>1236</v>
      </c>
      <c r="E9292" s="3" t="s">
        <v>1237</v>
      </c>
      <c r="F9292" s="3" t="s">
        <v>91</v>
      </c>
      <c r="G9292" s="3" t="s">
        <v>19</v>
      </c>
      <c r="H9292" s="3" t="s">
        <v>41</v>
      </c>
      <c r="I9292" s="3" t="s">
        <v>21</v>
      </c>
      <c r="J9292" s="3" t="s">
        <v>73</v>
      </c>
      <c r="K9292" s="3">
        <v>150</v>
      </c>
      <c r="L9292" s="3">
        <v>48.85</v>
      </c>
      <c r="M9292" s="3" t="s">
        <v>94</v>
      </c>
      <c r="N9292" s="3"/>
      <c r="O9292" s="3"/>
      <c r="P9292" s="3" t="str" cm="1">
        <f t="array" ref="P9292">IF(Q9292&gt;0,INDEX(Q9292:Q21426,MATCH(TRUE,INDEX(Q9292:Q21426="",,),0)-1),"")</f>
        <v/>
      </c>
      <c r="Q9292" s="3"/>
      <c r="R9292">
        <v>0</v>
      </c>
    </row>
    <row r="9293" spans="1:18" x14ac:dyDescent="0.3">
      <c r="A9293" t="s">
        <v>1214</v>
      </c>
      <c r="B9293" s="1">
        <v>38947</v>
      </c>
      <c r="C9293" t="s">
        <v>82</v>
      </c>
      <c r="D9293" t="s">
        <v>1236</v>
      </c>
      <c r="E9293" t="s">
        <v>1237</v>
      </c>
      <c r="F9293" t="s">
        <v>91</v>
      </c>
      <c r="G9293" t="s">
        <v>19</v>
      </c>
      <c r="H9293" t="s">
        <v>95</v>
      </c>
      <c r="I9293" t="s">
        <v>21</v>
      </c>
      <c r="J9293" t="s">
        <v>73</v>
      </c>
      <c r="K9293">
        <v>262</v>
      </c>
      <c r="L9293">
        <v>51.7</v>
      </c>
      <c r="M9293" t="s">
        <v>94</v>
      </c>
      <c r="P9293" t="str" cm="1">
        <f t="array" ref="P9293">IF(Q9293&gt;0,INDEX(Q9293:Q21427,MATCH(TRUE,INDEX(Q9293:Q21427="",,),0)-1),"")</f>
        <v/>
      </c>
      <c r="R9293">
        <v>0</v>
      </c>
    </row>
    <row r="9294" spans="1:18" x14ac:dyDescent="0.3">
      <c r="A9294" t="s">
        <v>1214</v>
      </c>
      <c r="B9294" s="1">
        <v>38947</v>
      </c>
      <c r="C9294" t="s">
        <v>82</v>
      </c>
      <c r="D9294" t="s">
        <v>1236</v>
      </c>
      <c r="E9294" t="s">
        <v>1237</v>
      </c>
      <c r="F9294" t="s">
        <v>91</v>
      </c>
      <c r="G9294" t="s">
        <v>19</v>
      </c>
      <c r="H9294" t="s">
        <v>370</v>
      </c>
      <c r="I9294" t="s">
        <v>21</v>
      </c>
      <c r="J9294" t="s">
        <v>73</v>
      </c>
      <c r="K9294">
        <v>148</v>
      </c>
      <c r="L9294">
        <v>25.5</v>
      </c>
      <c r="M9294" t="s">
        <v>94</v>
      </c>
      <c r="P9294" t="str" cm="1">
        <f t="array" ref="P9294">IF(Q9294&gt;0,INDEX(Q9294:Q21428,MATCH(TRUE,INDEX(Q9294:Q21428="",,),0)-1),"")</f>
        <v/>
      </c>
      <c r="R9294">
        <v>0</v>
      </c>
    </row>
    <row r="9295" spans="1:18" x14ac:dyDescent="0.3">
      <c r="A9295" t="s">
        <v>1214</v>
      </c>
      <c r="B9295" s="1">
        <v>38947</v>
      </c>
      <c r="C9295" t="s">
        <v>82</v>
      </c>
      <c r="D9295" t="s">
        <v>1236</v>
      </c>
      <c r="E9295" t="s">
        <v>1237</v>
      </c>
      <c r="F9295" t="s">
        <v>91</v>
      </c>
      <c r="G9295" s="6" t="s">
        <v>88</v>
      </c>
      <c r="H9295" t="s">
        <v>41</v>
      </c>
      <c r="I9295" t="s">
        <v>45</v>
      </c>
      <c r="J9295" t="s">
        <v>93</v>
      </c>
      <c r="K9295">
        <v>5.3</v>
      </c>
      <c r="L9295">
        <v>201</v>
      </c>
      <c r="M9295" t="s">
        <v>94</v>
      </c>
      <c r="P9295" t="str" cm="1">
        <f t="array" ref="P9295">IF(Q9295&gt;0,INDEX(Q9295:Q21429,MATCH(TRUE,INDEX(Q9295:Q21429="",,),0)-1),"")</f>
        <v/>
      </c>
      <c r="R9295">
        <v>0</v>
      </c>
    </row>
    <row r="9296" spans="1:18" x14ac:dyDescent="0.3">
      <c r="A9296" t="s">
        <v>1214</v>
      </c>
      <c r="B9296" s="1">
        <v>38947</v>
      </c>
      <c r="C9296" t="s">
        <v>82</v>
      </c>
      <c r="D9296" t="s">
        <v>1236</v>
      </c>
      <c r="E9296" t="s">
        <v>1237</v>
      </c>
      <c r="F9296" t="s">
        <v>91</v>
      </c>
      <c r="G9296" s="6" t="s">
        <v>88</v>
      </c>
      <c r="H9296" t="s">
        <v>85</v>
      </c>
      <c r="I9296" t="s">
        <v>21</v>
      </c>
      <c r="J9296" t="s">
        <v>73</v>
      </c>
      <c r="K9296">
        <v>3</v>
      </c>
      <c r="L9296">
        <v>30</v>
      </c>
      <c r="M9296" t="s">
        <v>94</v>
      </c>
      <c r="P9296" t="str" cm="1">
        <f t="array" ref="P9296">IF(Q9296&gt;0,INDEX(Q9296:Q21430,MATCH(TRUE,INDEX(Q9296:Q21430="",,),0)-1),"")</f>
        <v/>
      </c>
      <c r="R9296">
        <v>0</v>
      </c>
    </row>
    <row r="9297" spans="1:18" x14ac:dyDescent="0.3">
      <c r="A9297" t="s">
        <v>1214</v>
      </c>
      <c r="B9297" s="1">
        <v>38947</v>
      </c>
      <c r="C9297" t="s">
        <v>82</v>
      </c>
      <c r="D9297" t="s">
        <v>1236</v>
      </c>
      <c r="E9297" t="s">
        <v>1237</v>
      </c>
      <c r="F9297" t="s">
        <v>91</v>
      </c>
      <c r="G9297" s="6" t="s">
        <v>88</v>
      </c>
      <c r="H9297" t="s">
        <v>96</v>
      </c>
      <c r="I9297" t="s">
        <v>21</v>
      </c>
      <c r="J9297" t="s">
        <v>73</v>
      </c>
      <c r="K9297">
        <v>2</v>
      </c>
      <c r="L9297">
        <v>11.2</v>
      </c>
      <c r="M9297" t="s">
        <v>94</v>
      </c>
      <c r="P9297" t="str" cm="1">
        <f t="array" ref="P9297">IF(Q9297&gt;0,INDEX(Q9297:Q21431,MATCH(TRUE,INDEX(Q9297:Q21431="",,),0)-1),"")</f>
        <v/>
      </c>
      <c r="R9297">
        <v>0</v>
      </c>
    </row>
    <row r="9298" spans="1:18" x14ac:dyDescent="0.3">
      <c r="A9298" t="s">
        <v>1214</v>
      </c>
      <c r="B9298" s="1">
        <v>38947</v>
      </c>
      <c r="C9298" t="s">
        <v>82</v>
      </c>
      <c r="D9298" t="s">
        <v>1236</v>
      </c>
      <c r="E9298" t="s">
        <v>1237</v>
      </c>
      <c r="F9298" t="s">
        <v>91</v>
      </c>
      <c r="G9298" s="6" t="s">
        <v>88</v>
      </c>
      <c r="H9298" t="s">
        <v>67</v>
      </c>
      <c r="I9298" t="s">
        <v>21</v>
      </c>
      <c r="J9298" t="s">
        <v>73</v>
      </c>
      <c r="K9298">
        <v>2</v>
      </c>
      <c r="L9298">
        <v>34.15</v>
      </c>
      <c r="M9298" t="s">
        <v>94</v>
      </c>
      <c r="P9298" t="str" cm="1">
        <f t="array" ref="P9298">IF(Q9298&gt;0,INDEX(Q9298:Q21432,MATCH(TRUE,INDEX(Q9298:Q21432="",,),0)-1),"")</f>
        <v/>
      </c>
      <c r="R9298">
        <v>0</v>
      </c>
    </row>
    <row r="9299" spans="1:18" x14ac:dyDescent="0.3">
      <c r="A9299" t="s">
        <v>1214</v>
      </c>
      <c r="B9299" s="1">
        <v>38947</v>
      </c>
      <c r="C9299" t="s">
        <v>82</v>
      </c>
      <c r="D9299" t="s">
        <v>1236</v>
      </c>
      <c r="E9299" t="s">
        <v>1237</v>
      </c>
      <c r="F9299" t="s">
        <v>91</v>
      </c>
      <c r="G9299" s="6" t="s">
        <v>88</v>
      </c>
      <c r="H9299" t="s">
        <v>87</v>
      </c>
      <c r="I9299" t="s">
        <v>21</v>
      </c>
      <c r="J9299" t="s">
        <v>73</v>
      </c>
      <c r="K9299">
        <v>33</v>
      </c>
      <c r="L9299">
        <v>30.6</v>
      </c>
      <c r="M9299" t="s">
        <v>94</v>
      </c>
      <c r="P9299" t="str" cm="1">
        <f t="array" ref="P9299">IF(Q9299&gt;0,INDEX(Q9299:Q21433,MATCH(TRUE,INDEX(Q9299:Q21433="",,),0)-1),"")</f>
        <v/>
      </c>
      <c r="R9299">
        <v>0</v>
      </c>
    </row>
    <row r="9300" spans="1:18" x14ac:dyDescent="0.3">
      <c r="P9300" t="str" cm="1">
        <f t="array" ref="P9300">IF(Q9300&gt;0,INDEX(Q9300:Q21434,MATCH(TRUE,INDEX(Q9300:Q21434="",,),0)-1),"")</f>
        <v/>
      </c>
      <c r="R9300" t="str">
        <f>IF(P9300="","",0)</f>
        <v/>
      </c>
    </row>
    <row r="9301" spans="1:18" x14ac:dyDescent="0.3">
      <c r="A9301" s="3" t="s">
        <v>1214</v>
      </c>
      <c r="B9301" s="4">
        <v>38947</v>
      </c>
      <c r="C9301" s="3" t="s">
        <v>82</v>
      </c>
      <c r="D9301" s="3" t="s">
        <v>1238</v>
      </c>
      <c r="E9301" s="3" t="s">
        <v>1239</v>
      </c>
      <c r="F9301" s="3" t="s">
        <v>91</v>
      </c>
      <c r="G9301" s="3" t="s">
        <v>19</v>
      </c>
      <c r="H9301" s="3" t="s">
        <v>85</v>
      </c>
      <c r="I9301" s="3" t="s">
        <v>21</v>
      </c>
      <c r="J9301" s="3" t="s">
        <v>73</v>
      </c>
      <c r="K9301" s="3">
        <v>21</v>
      </c>
      <c r="L9301" s="3">
        <v>25.3</v>
      </c>
      <c r="M9301" s="3" t="s">
        <v>94</v>
      </c>
      <c r="N9301" s="3"/>
      <c r="O9301" s="3"/>
      <c r="P9301" s="3" t="str" cm="1">
        <f t="array" ref="P9301">IF(Q9301&gt;0,INDEX(Q9301:Q21435,MATCH(TRUE,INDEX(Q9301:Q21435="",,),0)-1),"")</f>
        <v/>
      </c>
      <c r="Q9301" s="3"/>
      <c r="R9301">
        <v>0</v>
      </c>
    </row>
    <row r="9302" spans="1:18" x14ac:dyDescent="0.3">
      <c r="A9302" t="s">
        <v>1214</v>
      </c>
      <c r="B9302" s="1">
        <v>38947</v>
      </c>
      <c r="C9302" t="s">
        <v>82</v>
      </c>
      <c r="D9302" t="s">
        <v>1238</v>
      </c>
      <c r="E9302" t="s">
        <v>1239</v>
      </c>
      <c r="F9302" t="s">
        <v>91</v>
      </c>
      <c r="G9302" t="s">
        <v>19</v>
      </c>
      <c r="H9302" t="s">
        <v>232</v>
      </c>
      <c r="I9302" t="s">
        <v>21</v>
      </c>
      <c r="J9302" t="s">
        <v>73</v>
      </c>
      <c r="K9302">
        <v>35</v>
      </c>
      <c r="L9302">
        <v>22.65</v>
      </c>
      <c r="M9302" t="s">
        <v>94</v>
      </c>
      <c r="P9302" t="str" cm="1">
        <f t="array" ref="P9302">IF(Q9302&gt;0,INDEX(Q9302:Q21436,MATCH(TRUE,INDEX(Q9302:Q21436="",,),0)-1),"")</f>
        <v/>
      </c>
      <c r="R9302">
        <v>0</v>
      </c>
    </row>
    <row r="9303" spans="1:18" x14ac:dyDescent="0.3">
      <c r="A9303" t="s">
        <v>1214</v>
      </c>
      <c r="B9303" s="1">
        <v>38947</v>
      </c>
      <c r="C9303" t="s">
        <v>82</v>
      </c>
      <c r="D9303" t="s">
        <v>1238</v>
      </c>
      <c r="E9303" t="s">
        <v>1239</v>
      </c>
      <c r="F9303" t="s">
        <v>91</v>
      </c>
      <c r="G9303" t="s">
        <v>19</v>
      </c>
      <c r="H9303" t="s">
        <v>87</v>
      </c>
      <c r="I9303" t="s">
        <v>21</v>
      </c>
      <c r="J9303" t="s">
        <v>73</v>
      </c>
      <c r="K9303">
        <v>59</v>
      </c>
      <c r="L9303">
        <v>28.8</v>
      </c>
      <c r="M9303" t="s">
        <v>94</v>
      </c>
      <c r="P9303" t="str" cm="1">
        <f t="array" ref="P9303">IF(Q9303&gt;0,INDEX(Q9303:Q21437,MATCH(TRUE,INDEX(Q9303:Q21437="",,),0)-1),"")</f>
        <v/>
      </c>
      <c r="R9303">
        <v>0</v>
      </c>
    </row>
    <row r="9304" spans="1:18" x14ac:dyDescent="0.3">
      <c r="A9304" t="s">
        <v>1214</v>
      </c>
      <c r="B9304" s="1">
        <v>38947</v>
      </c>
      <c r="C9304" t="s">
        <v>82</v>
      </c>
      <c r="D9304" t="s">
        <v>1238</v>
      </c>
      <c r="E9304" t="s">
        <v>1239</v>
      </c>
      <c r="F9304" t="s">
        <v>91</v>
      </c>
      <c r="G9304" s="6" t="s">
        <v>88</v>
      </c>
      <c r="H9304" t="s">
        <v>96</v>
      </c>
      <c r="I9304" t="s">
        <v>21</v>
      </c>
      <c r="J9304" t="s">
        <v>73</v>
      </c>
      <c r="K9304">
        <v>4</v>
      </c>
      <c r="L9304">
        <v>10.45</v>
      </c>
      <c r="M9304" t="s">
        <v>94</v>
      </c>
      <c r="P9304" t="str" cm="1">
        <f t="array" ref="P9304">IF(Q9304&gt;0,INDEX(Q9304:Q21438,MATCH(TRUE,INDEX(Q9304:Q21438="",,),0)-1),"")</f>
        <v/>
      </c>
      <c r="R9304">
        <v>0</v>
      </c>
    </row>
    <row r="9305" spans="1:18" x14ac:dyDescent="0.3">
      <c r="P9305" t="str" cm="1">
        <f t="array" ref="P9305">IF(Q9305&gt;0,INDEX(Q9305:Q21439,MATCH(TRUE,INDEX(Q9305:Q21439="",,),0)-1),"")</f>
        <v/>
      </c>
      <c r="R9305" t="str">
        <f>IF(P9305="","",0)</f>
        <v/>
      </c>
    </row>
    <row r="9306" spans="1:18" x14ac:dyDescent="0.3">
      <c r="A9306" t="s">
        <v>1214</v>
      </c>
      <c r="B9306" s="1">
        <v>38659</v>
      </c>
      <c r="C9306" t="s">
        <v>1066</v>
      </c>
      <c r="D9306" t="s">
        <v>1240</v>
      </c>
      <c r="E9306" t="s">
        <v>1241</v>
      </c>
      <c r="G9306" t="s">
        <v>19</v>
      </c>
      <c r="H9306" t="s">
        <v>116</v>
      </c>
      <c r="I9306" t="s">
        <v>21</v>
      </c>
      <c r="J9306" t="s">
        <v>73</v>
      </c>
      <c r="K9306">
        <v>90</v>
      </c>
      <c r="L9306">
        <v>24</v>
      </c>
      <c r="M9306" t="s">
        <v>1142</v>
      </c>
      <c r="N9306">
        <v>30</v>
      </c>
      <c r="O9306" t="s">
        <v>24</v>
      </c>
      <c r="P9306" cm="1">
        <f t="array" ref="P9306">IF(Q9306&gt;0,INDEX(Q9306:Q21440,MATCH(TRUE,INDEX(Q9306:Q21440="",,),0)-1),"")</f>
        <v>3</v>
      </c>
      <c r="Q9306">
        <f>INT((ROW()-9306)/7)+1</f>
        <v>1</v>
      </c>
      <c r="R9306">
        <f>IF(P9306="","",0)</f>
        <v>0</v>
      </c>
    </row>
    <row r="9307" spans="1:18" x14ac:dyDescent="0.3">
      <c r="A9307" t="s">
        <v>1214</v>
      </c>
      <c r="B9307" s="1">
        <v>38659</v>
      </c>
      <c r="C9307" t="s">
        <v>1066</v>
      </c>
      <c r="D9307" t="s">
        <v>1240</v>
      </c>
      <c r="E9307" t="s">
        <v>1241</v>
      </c>
      <c r="G9307" t="s">
        <v>19</v>
      </c>
      <c r="H9307" t="s">
        <v>183</v>
      </c>
      <c r="I9307" t="s">
        <v>21</v>
      </c>
      <c r="J9307" t="s">
        <v>73</v>
      </c>
      <c r="K9307">
        <v>154</v>
      </c>
      <c r="L9307">
        <v>38.9</v>
      </c>
      <c r="M9307" t="s">
        <v>1142</v>
      </c>
      <c r="N9307">
        <v>44.9</v>
      </c>
      <c r="O9307" t="s">
        <v>24</v>
      </c>
      <c r="P9307" cm="1">
        <f t="array" ref="P9307">IF(Q9307&gt;0,INDEX(Q9307:Q21441,MATCH(TRUE,INDEX(Q9307:Q21441="",,),0)-1),"")</f>
        <v>3</v>
      </c>
      <c r="Q9307">
        <f t="shared" ref="Q9307:Q9326" si="208">INT((ROW()-9306)/7)+1</f>
        <v>1</v>
      </c>
      <c r="R9307">
        <f>IF(P9307="","",0)</f>
        <v>0</v>
      </c>
    </row>
    <row r="9308" spans="1:18" x14ac:dyDescent="0.3">
      <c r="A9308" t="s">
        <v>1214</v>
      </c>
      <c r="B9308" s="1">
        <v>38659</v>
      </c>
      <c r="C9308" t="s">
        <v>1066</v>
      </c>
      <c r="D9308" t="s">
        <v>1240</v>
      </c>
      <c r="E9308" t="s">
        <v>1241</v>
      </c>
      <c r="G9308" t="s">
        <v>19</v>
      </c>
      <c r="H9308" t="s">
        <v>87</v>
      </c>
      <c r="I9308" t="s">
        <v>21</v>
      </c>
      <c r="J9308" t="s">
        <v>73</v>
      </c>
      <c r="K9308">
        <v>102</v>
      </c>
      <c r="L9308">
        <v>22.65</v>
      </c>
      <c r="M9308" t="s">
        <v>1142</v>
      </c>
      <c r="N9308">
        <v>28</v>
      </c>
      <c r="O9308" t="s">
        <v>24</v>
      </c>
      <c r="P9308" cm="1">
        <f t="array" ref="P9308">IF(Q9308&gt;0,INDEX(Q9308:Q21442,MATCH(TRUE,INDEX(Q9308:Q21442="",,),0)-1),"")</f>
        <v>3</v>
      </c>
      <c r="Q9308">
        <f t="shared" si="208"/>
        <v>1</v>
      </c>
      <c r="R9308">
        <f>IF(P9308="","",0)</f>
        <v>0</v>
      </c>
    </row>
    <row r="9309" spans="1:18" x14ac:dyDescent="0.3">
      <c r="A9309" t="s">
        <v>1214</v>
      </c>
      <c r="B9309" s="1">
        <v>38659</v>
      </c>
      <c r="C9309" t="s">
        <v>1066</v>
      </c>
      <c r="D9309" t="s">
        <v>1240</v>
      </c>
      <c r="E9309" t="s">
        <v>1241</v>
      </c>
      <c r="G9309" t="s">
        <v>19</v>
      </c>
      <c r="H9309" t="s">
        <v>72</v>
      </c>
      <c r="I9309" t="s">
        <v>21</v>
      </c>
      <c r="J9309" t="s">
        <v>73</v>
      </c>
      <c r="K9309">
        <v>303</v>
      </c>
      <c r="L9309">
        <v>18.2</v>
      </c>
      <c r="M9309" t="s">
        <v>1142</v>
      </c>
      <c r="N9309">
        <v>29</v>
      </c>
      <c r="O9309" t="s">
        <v>24</v>
      </c>
      <c r="P9309" cm="1">
        <f t="array" ref="P9309">IF(Q9309&gt;0,INDEX(Q9309:Q21443,MATCH(TRUE,INDEX(Q9309:Q21443="",,),0)-1),"")</f>
        <v>3</v>
      </c>
      <c r="Q9309">
        <f t="shared" si="208"/>
        <v>1</v>
      </c>
      <c r="R9309">
        <f>IF(P9309="","",0)</f>
        <v>0</v>
      </c>
    </row>
    <row r="9310" spans="1:18" x14ac:dyDescent="0.3">
      <c r="A9310" t="s">
        <v>1214</v>
      </c>
      <c r="B9310" s="1">
        <v>38659</v>
      </c>
      <c r="C9310" t="s">
        <v>1066</v>
      </c>
      <c r="D9310" t="s">
        <v>1240</v>
      </c>
      <c r="E9310" t="s">
        <v>1241</v>
      </c>
      <c r="G9310" s="6" t="s">
        <v>88</v>
      </c>
      <c r="H9310" t="s">
        <v>96</v>
      </c>
      <c r="I9310" t="s">
        <v>21</v>
      </c>
      <c r="J9310" t="s">
        <v>73</v>
      </c>
      <c r="K9310">
        <v>13</v>
      </c>
      <c r="L9310">
        <v>12</v>
      </c>
      <c r="M9310" t="s">
        <v>1142</v>
      </c>
      <c r="N9310">
        <v>12</v>
      </c>
      <c r="O9310" t="s">
        <v>24</v>
      </c>
      <c r="P9310" cm="1">
        <f t="array" ref="P9310">IF(Q9310&gt;0,INDEX(Q9310:Q21444,MATCH(TRUE,INDEX(Q9310:Q21444="",,),0)-1),"")</f>
        <v>3</v>
      </c>
      <c r="Q9310">
        <f t="shared" si="208"/>
        <v>1</v>
      </c>
      <c r="R9310">
        <f>IF(P9310="","",0)</f>
        <v>0</v>
      </c>
    </row>
    <row r="9311" spans="1:18" x14ac:dyDescent="0.3">
      <c r="A9311" t="s">
        <v>1214</v>
      </c>
      <c r="B9311" s="1">
        <v>38659</v>
      </c>
      <c r="C9311" t="s">
        <v>1066</v>
      </c>
      <c r="D9311" t="s">
        <v>1240</v>
      </c>
      <c r="E9311" t="s">
        <v>1241</v>
      </c>
      <c r="G9311" s="6" t="s">
        <v>88</v>
      </c>
      <c r="H9311" t="s">
        <v>312</v>
      </c>
      <c r="I9311" t="s">
        <v>21</v>
      </c>
      <c r="J9311" t="s">
        <v>73</v>
      </c>
      <c r="K9311">
        <v>10</v>
      </c>
      <c r="L9311">
        <v>26.55</v>
      </c>
      <c r="M9311" t="s">
        <v>1142</v>
      </c>
      <c r="N9311">
        <v>26.55</v>
      </c>
      <c r="O9311" t="s">
        <v>24</v>
      </c>
      <c r="P9311" cm="1">
        <f t="array" ref="P9311">IF(Q9311&gt;0,INDEX(Q9311:Q21445,MATCH(TRUE,INDEX(Q9311:Q21445="",,),0)-1),"")</f>
        <v>3</v>
      </c>
      <c r="Q9311">
        <f t="shared" si="208"/>
        <v>1</v>
      </c>
      <c r="R9311">
        <f>IF(P9311="","",0)</f>
        <v>0</v>
      </c>
    </row>
    <row r="9312" spans="1:18" x14ac:dyDescent="0.3">
      <c r="A9312" t="s">
        <v>1214</v>
      </c>
      <c r="B9312" s="1">
        <v>38659</v>
      </c>
      <c r="C9312" t="s">
        <v>1066</v>
      </c>
      <c r="D9312" t="s">
        <v>1240</v>
      </c>
      <c r="E9312" t="s">
        <v>1241</v>
      </c>
      <c r="G9312" s="6" t="s">
        <v>88</v>
      </c>
      <c r="H9312" t="s">
        <v>95</v>
      </c>
      <c r="I9312" t="s">
        <v>21</v>
      </c>
      <c r="J9312" t="s">
        <v>73</v>
      </c>
      <c r="K9312">
        <v>2</v>
      </c>
      <c r="L9312">
        <v>50.75</v>
      </c>
      <c r="M9312" t="s">
        <v>1142</v>
      </c>
      <c r="N9312">
        <v>50.75</v>
      </c>
      <c r="O9312" t="s">
        <v>24</v>
      </c>
      <c r="P9312" cm="1">
        <f t="array" ref="P9312">IF(Q9312&gt;0,INDEX(Q9312:Q21446,MATCH(TRUE,INDEX(Q9312:Q21446="",,),0)-1),"")</f>
        <v>3</v>
      </c>
      <c r="Q9312">
        <f t="shared" si="208"/>
        <v>1</v>
      </c>
      <c r="R9312">
        <f>IF(P9312="","",0)</f>
        <v>0</v>
      </c>
    </row>
    <row r="9313" spans="1:18" x14ac:dyDescent="0.3">
      <c r="A9313" t="s">
        <v>1214</v>
      </c>
      <c r="B9313" s="1">
        <v>38659</v>
      </c>
      <c r="C9313" t="s">
        <v>1066</v>
      </c>
      <c r="D9313" t="s">
        <v>1240</v>
      </c>
      <c r="E9313" t="s">
        <v>1241</v>
      </c>
      <c r="G9313" t="s">
        <v>19</v>
      </c>
      <c r="H9313" t="s">
        <v>116</v>
      </c>
      <c r="I9313" t="s">
        <v>21</v>
      </c>
      <c r="J9313" t="s">
        <v>73</v>
      </c>
      <c r="K9313">
        <v>90</v>
      </c>
      <c r="L9313">
        <v>24</v>
      </c>
      <c r="M9313" t="s">
        <v>1143</v>
      </c>
      <c r="N9313">
        <v>26.1</v>
      </c>
      <c r="P9313" cm="1">
        <f t="array" ref="P9313">IF(Q9313&gt;0,INDEX(Q9313:Q21447,MATCH(TRUE,INDEX(Q9313:Q21447="",,),0)-1),"")</f>
        <v>3</v>
      </c>
      <c r="Q9313">
        <f t="shared" si="208"/>
        <v>2</v>
      </c>
      <c r="R9313">
        <f>IF(P9313="","",0)</f>
        <v>0</v>
      </c>
    </row>
    <row r="9314" spans="1:18" x14ac:dyDescent="0.3">
      <c r="A9314" t="s">
        <v>1214</v>
      </c>
      <c r="B9314" s="1">
        <v>38659</v>
      </c>
      <c r="C9314" t="s">
        <v>1066</v>
      </c>
      <c r="D9314" t="s">
        <v>1240</v>
      </c>
      <c r="E9314" t="s">
        <v>1241</v>
      </c>
      <c r="G9314" t="s">
        <v>19</v>
      </c>
      <c r="H9314" t="s">
        <v>183</v>
      </c>
      <c r="I9314" t="s">
        <v>21</v>
      </c>
      <c r="J9314" t="s">
        <v>73</v>
      </c>
      <c r="K9314">
        <v>154</v>
      </c>
      <c r="L9314">
        <v>38.9</v>
      </c>
      <c r="M9314" t="s">
        <v>1143</v>
      </c>
      <c r="N9314">
        <v>42.01</v>
      </c>
      <c r="P9314" cm="1">
        <f t="array" ref="P9314">IF(Q9314&gt;0,INDEX(Q9314:Q21448,MATCH(TRUE,INDEX(Q9314:Q21448="",,),0)-1),"")</f>
        <v>3</v>
      </c>
      <c r="Q9314">
        <f t="shared" si="208"/>
        <v>2</v>
      </c>
      <c r="R9314">
        <f>IF(P9314="","",0)</f>
        <v>0</v>
      </c>
    </row>
    <row r="9315" spans="1:18" x14ac:dyDescent="0.3">
      <c r="A9315" t="s">
        <v>1214</v>
      </c>
      <c r="B9315" s="1">
        <v>38659</v>
      </c>
      <c r="C9315" t="s">
        <v>1066</v>
      </c>
      <c r="D9315" t="s">
        <v>1240</v>
      </c>
      <c r="E9315" t="s">
        <v>1241</v>
      </c>
      <c r="G9315" t="s">
        <v>19</v>
      </c>
      <c r="H9315" t="s">
        <v>87</v>
      </c>
      <c r="I9315" t="s">
        <v>21</v>
      </c>
      <c r="J9315" t="s">
        <v>73</v>
      </c>
      <c r="K9315">
        <v>102</v>
      </c>
      <c r="L9315">
        <v>22.65</v>
      </c>
      <c r="M9315" t="s">
        <v>1143</v>
      </c>
      <c r="N9315">
        <v>24.11</v>
      </c>
      <c r="P9315" cm="1">
        <f t="array" ref="P9315">IF(Q9315&gt;0,INDEX(Q9315:Q21449,MATCH(TRUE,INDEX(Q9315:Q21449="",,),0)-1),"")</f>
        <v>3</v>
      </c>
      <c r="Q9315">
        <f t="shared" si="208"/>
        <v>2</v>
      </c>
      <c r="R9315">
        <f>IF(P9315="","",0)</f>
        <v>0</v>
      </c>
    </row>
    <row r="9316" spans="1:18" x14ac:dyDescent="0.3">
      <c r="A9316" t="s">
        <v>1214</v>
      </c>
      <c r="B9316" s="1">
        <v>38659</v>
      </c>
      <c r="C9316" t="s">
        <v>1066</v>
      </c>
      <c r="D9316" t="s">
        <v>1240</v>
      </c>
      <c r="E9316" t="s">
        <v>1241</v>
      </c>
      <c r="G9316" t="s">
        <v>19</v>
      </c>
      <c r="H9316" t="s">
        <v>72</v>
      </c>
      <c r="I9316" t="s">
        <v>21</v>
      </c>
      <c r="J9316" t="s">
        <v>73</v>
      </c>
      <c r="K9316">
        <v>303</v>
      </c>
      <c r="L9316">
        <v>18.2</v>
      </c>
      <c r="M9316" t="s">
        <v>1143</v>
      </c>
      <c r="N9316">
        <v>24.14</v>
      </c>
      <c r="P9316" cm="1">
        <f t="array" ref="P9316">IF(Q9316&gt;0,INDEX(Q9316:Q21450,MATCH(TRUE,INDEX(Q9316:Q21450="",,),0)-1),"")</f>
        <v>3</v>
      </c>
      <c r="Q9316">
        <f t="shared" si="208"/>
        <v>2</v>
      </c>
      <c r="R9316">
        <f>IF(P9316="","",0)</f>
        <v>0</v>
      </c>
    </row>
    <row r="9317" spans="1:18" x14ac:dyDescent="0.3">
      <c r="A9317" t="s">
        <v>1214</v>
      </c>
      <c r="B9317" s="1">
        <v>38659</v>
      </c>
      <c r="C9317" t="s">
        <v>1066</v>
      </c>
      <c r="D9317" t="s">
        <v>1240</v>
      </c>
      <c r="E9317" t="s">
        <v>1241</v>
      </c>
      <c r="G9317" s="6" t="s">
        <v>88</v>
      </c>
      <c r="H9317" t="s">
        <v>96</v>
      </c>
      <c r="I9317" t="s">
        <v>21</v>
      </c>
      <c r="J9317" t="s">
        <v>73</v>
      </c>
      <c r="K9317">
        <v>13</v>
      </c>
      <c r="L9317">
        <v>12</v>
      </c>
      <c r="M9317" t="s">
        <v>1143</v>
      </c>
      <c r="N9317">
        <v>12</v>
      </c>
      <c r="P9317" cm="1">
        <f t="array" ref="P9317">IF(Q9317&gt;0,INDEX(Q9317:Q21451,MATCH(TRUE,INDEX(Q9317:Q21451="",,),0)-1),"")</f>
        <v>3</v>
      </c>
      <c r="Q9317">
        <f t="shared" si="208"/>
        <v>2</v>
      </c>
      <c r="R9317">
        <f>IF(P9317="","",0)</f>
        <v>0</v>
      </c>
    </row>
    <row r="9318" spans="1:18" x14ac:dyDescent="0.3">
      <c r="A9318" t="s">
        <v>1214</v>
      </c>
      <c r="B9318" s="1">
        <v>38659</v>
      </c>
      <c r="C9318" t="s">
        <v>1066</v>
      </c>
      <c r="D9318" t="s">
        <v>1240</v>
      </c>
      <c r="E9318" t="s">
        <v>1241</v>
      </c>
      <c r="G9318" s="6" t="s">
        <v>88</v>
      </c>
      <c r="H9318" t="s">
        <v>312</v>
      </c>
      <c r="I9318" t="s">
        <v>21</v>
      </c>
      <c r="J9318" t="s">
        <v>73</v>
      </c>
      <c r="K9318">
        <v>10</v>
      </c>
      <c r="L9318">
        <v>26.55</v>
      </c>
      <c r="M9318" t="s">
        <v>1143</v>
      </c>
      <c r="N9318">
        <v>26.55</v>
      </c>
      <c r="P9318" cm="1">
        <f t="array" ref="P9318">IF(Q9318&gt;0,INDEX(Q9318:Q21452,MATCH(TRUE,INDEX(Q9318:Q21452="",,),0)-1),"")</f>
        <v>3</v>
      </c>
      <c r="Q9318">
        <f t="shared" si="208"/>
        <v>2</v>
      </c>
      <c r="R9318">
        <f>IF(P9318="","",0)</f>
        <v>0</v>
      </c>
    </row>
    <row r="9319" spans="1:18" x14ac:dyDescent="0.3">
      <c r="A9319" t="s">
        <v>1214</v>
      </c>
      <c r="B9319" s="1">
        <v>38659</v>
      </c>
      <c r="C9319" t="s">
        <v>1066</v>
      </c>
      <c r="D9319" t="s">
        <v>1240</v>
      </c>
      <c r="E9319" t="s">
        <v>1241</v>
      </c>
      <c r="G9319" s="6" t="s">
        <v>88</v>
      </c>
      <c r="H9319" t="s">
        <v>95</v>
      </c>
      <c r="I9319" t="s">
        <v>21</v>
      </c>
      <c r="J9319" t="s">
        <v>73</v>
      </c>
      <c r="K9319">
        <v>2</v>
      </c>
      <c r="L9319">
        <v>50.75</v>
      </c>
      <c r="M9319" t="s">
        <v>1143</v>
      </c>
      <c r="N9319">
        <v>50.75</v>
      </c>
      <c r="P9319" cm="1">
        <f t="array" ref="P9319">IF(Q9319&gt;0,INDEX(Q9319:Q21453,MATCH(TRUE,INDEX(Q9319:Q21453="",,),0)-1),"")</f>
        <v>3</v>
      </c>
      <c r="Q9319">
        <f t="shared" si="208"/>
        <v>2</v>
      </c>
      <c r="R9319">
        <f>IF(P9319="","",0)</f>
        <v>0</v>
      </c>
    </row>
    <row r="9320" spans="1:18" x14ac:dyDescent="0.3">
      <c r="A9320" t="s">
        <v>1214</v>
      </c>
      <c r="B9320" s="1">
        <v>38659</v>
      </c>
      <c r="C9320" t="s">
        <v>1066</v>
      </c>
      <c r="D9320" t="s">
        <v>1240</v>
      </c>
      <c r="E9320" t="s">
        <v>1241</v>
      </c>
      <c r="G9320" t="s">
        <v>19</v>
      </c>
      <c r="H9320" t="s">
        <v>116</v>
      </c>
      <c r="I9320" t="s">
        <v>21</v>
      </c>
      <c r="J9320" t="s">
        <v>73</v>
      </c>
      <c r="K9320">
        <v>90</v>
      </c>
      <c r="L9320">
        <v>24</v>
      </c>
      <c r="M9320" t="s">
        <v>1192</v>
      </c>
      <c r="N9320">
        <v>25</v>
      </c>
      <c r="P9320" cm="1">
        <f t="array" ref="P9320">IF(Q9320&gt;0,INDEX(Q9320:Q21454,MATCH(TRUE,INDEX(Q9320:Q21454="",,),0)-1),"")</f>
        <v>3</v>
      </c>
      <c r="Q9320">
        <f t="shared" si="208"/>
        <v>3</v>
      </c>
      <c r="R9320">
        <f>IF(P9320="","",0)</f>
        <v>0</v>
      </c>
    </row>
    <row r="9321" spans="1:18" x14ac:dyDescent="0.3">
      <c r="A9321" t="s">
        <v>1214</v>
      </c>
      <c r="B9321" s="1">
        <v>38659</v>
      </c>
      <c r="C9321" t="s">
        <v>1066</v>
      </c>
      <c r="D9321" t="s">
        <v>1240</v>
      </c>
      <c r="E9321" t="s">
        <v>1241</v>
      </c>
      <c r="G9321" t="s">
        <v>19</v>
      </c>
      <c r="H9321" t="s">
        <v>183</v>
      </c>
      <c r="I9321" t="s">
        <v>21</v>
      </c>
      <c r="J9321" t="s">
        <v>73</v>
      </c>
      <c r="K9321">
        <v>154</v>
      </c>
      <c r="L9321">
        <v>38.9</v>
      </c>
      <c r="M9321" t="s">
        <v>1192</v>
      </c>
      <c r="N9321">
        <v>40</v>
      </c>
      <c r="P9321" cm="1">
        <f t="array" ref="P9321">IF(Q9321&gt;0,INDEX(Q9321:Q21455,MATCH(TRUE,INDEX(Q9321:Q21455="",,),0)-1),"")</f>
        <v>3</v>
      </c>
      <c r="Q9321">
        <f t="shared" si="208"/>
        <v>3</v>
      </c>
      <c r="R9321">
        <f>IF(P9321="","",0)</f>
        <v>0</v>
      </c>
    </row>
    <row r="9322" spans="1:18" x14ac:dyDescent="0.3">
      <c r="A9322" t="s">
        <v>1214</v>
      </c>
      <c r="B9322" s="1">
        <v>38659</v>
      </c>
      <c r="C9322" t="s">
        <v>1066</v>
      </c>
      <c r="D9322" t="s">
        <v>1240</v>
      </c>
      <c r="E9322" t="s">
        <v>1241</v>
      </c>
      <c r="G9322" t="s">
        <v>19</v>
      </c>
      <c r="H9322" t="s">
        <v>87</v>
      </c>
      <c r="I9322" t="s">
        <v>21</v>
      </c>
      <c r="J9322" t="s">
        <v>73</v>
      </c>
      <c r="K9322">
        <v>102</v>
      </c>
      <c r="L9322">
        <v>22.65</v>
      </c>
      <c r="M9322" t="s">
        <v>1192</v>
      </c>
      <c r="N9322">
        <v>25</v>
      </c>
      <c r="P9322" cm="1">
        <f t="array" ref="P9322">IF(Q9322&gt;0,INDEX(Q9322:Q21456,MATCH(TRUE,INDEX(Q9322:Q21456="",,),0)-1),"")</f>
        <v>3</v>
      </c>
      <c r="Q9322">
        <f t="shared" si="208"/>
        <v>3</v>
      </c>
      <c r="R9322">
        <f>IF(P9322="","",0)</f>
        <v>0</v>
      </c>
    </row>
    <row r="9323" spans="1:18" x14ac:dyDescent="0.3">
      <c r="A9323" t="s">
        <v>1214</v>
      </c>
      <c r="B9323" s="1">
        <v>38659</v>
      </c>
      <c r="C9323" t="s">
        <v>1066</v>
      </c>
      <c r="D9323" t="s">
        <v>1240</v>
      </c>
      <c r="E9323" t="s">
        <v>1241</v>
      </c>
      <c r="G9323" t="s">
        <v>19</v>
      </c>
      <c r="H9323" t="s">
        <v>72</v>
      </c>
      <c r="I9323" t="s">
        <v>21</v>
      </c>
      <c r="J9323" t="s">
        <v>73</v>
      </c>
      <c r="K9323">
        <v>303</v>
      </c>
      <c r="L9323">
        <v>18.2</v>
      </c>
      <c r="M9323" t="s">
        <v>1192</v>
      </c>
      <c r="N9323">
        <v>21</v>
      </c>
      <c r="P9323" cm="1">
        <f t="array" ref="P9323">IF(Q9323&gt;0,INDEX(Q9323:Q21457,MATCH(TRUE,INDEX(Q9323:Q21457="",,),0)-1),"")</f>
        <v>3</v>
      </c>
      <c r="Q9323">
        <f t="shared" si="208"/>
        <v>3</v>
      </c>
      <c r="R9323">
        <f>IF(P9323="","",0)</f>
        <v>0</v>
      </c>
    </row>
    <row r="9324" spans="1:18" x14ac:dyDescent="0.3">
      <c r="A9324" t="s">
        <v>1214</v>
      </c>
      <c r="B9324" s="1">
        <v>38659</v>
      </c>
      <c r="C9324" t="s">
        <v>1066</v>
      </c>
      <c r="D9324" t="s">
        <v>1240</v>
      </c>
      <c r="E9324" t="s">
        <v>1241</v>
      </c>
      <c r="G9324" s="6" t="s">
        <v>88</v>
      </c>
      <c r="H9324" t="s">
        <v>96</v>
      </c>
      <c r="I9324" t="s">
        <v>21</v>
      </c>
      <c r="J9324" t="s">
        <v>73</v>
      </c>
      <c r="K9324">
        <v>13</v>
      </c>
      <c r="L9324">
        <v>12</v>
      </c>
      <c r="M9324" t="s">
        <v>1192</v>
      </c>
      <c r="N9324">
        <v>12</v>
      </c>
      <c r="P9324" cm="1">
        <f t="array" ref="P9324">IF(Q9324&gt;0,INDEX(Q9324:Q21458,MATCH(TRUE,INDEX(Q9324:Q21458="",,),0)-1),"")</f>
        <v>3</v>
      </c>
      <c r="Q9324">
        <f t="shared" si="208"/>
        <v>3</v>
      </c>
      <c r="R9324">
        <f>IF(P9324="","",0)</f>
        <v>0</v>
      </c>
    </row>
    <row r="9325" spans="1:18" x14ac:dyDescent="0.3">
      <c r="A9325" t="s">
        <v>1214</v>
      </c>
      <c r="B9325" s="1">
        <v>38659</v>
      </c>
      <c r="C9325" t="s">
        <v>1066</v>
      </c>
      <c r="D9325" t="s">
        <v>1240</v>
      </c>
      <c r="E9325" t="s">
        <v>1241</v>
      </c>
      <c r="G9325" s="6" t="s">
        <v>88</v>
      </c>
      <c r="H9325" t="s">
        <v>312</v>
      </c>
      <c r="I9325" t="s">
        <v>21</v>
      </c>
      <c r="J9325" t="s">
        <v>73</v>
      </c>
      <c r="K9325">
        <v>10</v>
      </c>
      <c r="L9325">
        <v>26.55</v>
      </c>
      <c r="M9325" t="s">
        <v>1192</v>
      </c>
      <c r="N9325">
        <v>26.55</v>
      </c>
      <c r="P9325" cm="1">
        <f t="array" ref="P9325">IF(Q9325&gt;0,INDEX(Q9325:Q21459,MATCH(TRUE,INDEX(Q9325:Q21459="",,),0)-1),"")</f>
        <v>3</v>
      </c>
      <c r="Q9325">
        <f t="shared" si="208"/>
        <v>3</v>
      </c>
      <c r="R9325">
        <f>IF(P9325="","",0)</f>
        <v>0</v>
      </c>
    </row>
    <row r="9326" spans="1:18" x14ac:dyDescent="0.3">
      <c r="A9326" t="s">
        <v>1214</v>
      </c>
      <c r="B9326" s="1">
        <v>38659</v>
      </c>
      <c r="C9326" t="s">
        <v>1066</v>
      </c>
      <c r="D9326" t="s">
        <v>1240</v>
      </c>
      <c r="E9326" t="s">
        <v>1241</v>
      </c>
      <c r="G9326" s="6" t="s">
        <v>88</v>
      </c>
      <c r="H9326" t="s">
        <v>95</v>
      </c>
      <c r="I9326" t="s">
        <v>21</v>
      </c>
      <c r="J9326" t="s">
        <v>73</v>
      </c>
      <c r="K9326">
        <v>2</v>
      </c>
      <c r="L9326">
        <v>50.75</v>
      </c>
      <c r="M9326" t="s">
        <v>1192</v>
      </c>
      <c r="N9326">
        <v>50.75</v>
      </c>
      <c r="P9326" cm="1">
        <f t="array" ref="P9326">IF(Q9326&gt;0,INDEX(Q9326:Q21460,MATCH(TRUE,INDEX(Q9326:Q21460="",,),0)-1),"")</f>
        <v>3</v>
      </c>
      <c r="Q9326">
        <f t="shared" si="208"/>
        <v>3</v>
      </c>
      <c r="R9326">
        <f>IF(P9326="","",0)</f>
        <v>0</v>
      </c>
    </row>
    <row r="9327" spans="1:18" x14ac:dyDescent="0.3">
      <c r="P9327" t="str" cm="1">
        <f t="array" ref="P9327">IF(Q9327&gt;0,INDEX(Q9327:Q21461,MATCH(TRUE,INDEX(Q9327:Q21461="",,),0)-1),"")</f>
        <v/>
      </c>
      <c r="R9327" t="str">
        <f>IF(P9327="","",0)</f>
        <v/>
      </c>
    </row>
    <row r="9328" spans="1:18" x14ac:dyDescent="0.3">
      <c r="A9328" t="s">
        <v>1214</v>
      </c>
      <c r="B9328" s="1">
        <v>38659</v>
      </c>
      <c r="C9328" t="s">
        <v>1066</v>
      </c>
      <c r="D9328" t="s">
        <v>1242</v>
      </c>
      <c r="E9328" t="s">
        <v>1243</v>
      </c>
      <c r="G9328" t="s">
        <v>19</v>
      </c>
      <c r="H9328" t="s">
        <v>72</v>
      </c>
      <c r="I9328" t="s">
        <v>21</v>
      </c>
      <c r="J9328" t="s">
        <v>73</v>
      </c>
      <c r="K9328">
        <v>730</v>
      </c>
      <c r="L9328">
        <v>18.399999999999999</v>
      </c>
      <c r="M9328" t="s">
        <v>1143</v>
      </c>
      <c r="N9328">
        <v>24.3</v>
      </c>
      <c r="O9328" t="s">
        <v>24</v>
      </c>
      <c r="P9328" cm="1">
        <f t="array" ref="P9328">IF(Q9328&gt;0,INDEX(Q9328:Q21462,MATCH(TRUE,INDEX(Q9328:Q21462="",,),0)-1),"")</f>
        <v>3</v>
      </c>
      <c r="Q9328">
        <f>INT((ROW()-9328)/8)+1</f>
        <v>1</v>
      </c>
      <c r="R9328">
        <f>IF(P9328="","",0)</f>
        <v>0</v>
      </c>
    </row>
    <row r="9329" spans="1:18" x14ac:dyDescent="0.3">
      <c r="A9329" t="s">
        <v>1214</v>
      </c>
      <c r="B9329" s="1">
        <v>38659</v>
      </c>
      <c r="C9329" t="s">
        <v>1066</v>
      </c>
      <c r="D9329" t="s">
        <v>1242</v>
      </c>
      <c r="E9329" t="s">
        <v>1243</v>
      </c>
      <c r="G9329" s="6" t="s">
        <v>88</v>
      </c>
      <c r="H9329" t="s">
        <v>102</v>
      </c>
      <c r="I9329" t="s">
        <v>45</v>
      </c>
      <c r="J9329" t="s">
        <v>93</v>
      </c>
      <c r="K9329">
        <v>1.7</v>
      </c>
      <c r="L9329">
        <v>952</v>
      </c>
      <c r="M9329" t="s">
        <v>1143</v>
      </c>
      <c r="N9329">
        <v>952</v>
      </c>
      <c r="O9329" t="s">
        <v>24</v>
      </c>
      <c r="P9329" cm="1">
        <f t="array" ref="P9329">IF(Q9329&gt;0,INDEX(Q9329:Q21463,MATCH(TRUE,INDEX(Q9329:Q21463="",,),0)-1),"")</f>
        <v>3</v>
      </c>
      <c r="Q9329">
        <f t="shared" ref="Q9329:Q9351" si="209">INT((ROW()-9328)/8)+1</f>
        <v>1</v>
      </c>
      <c r="R9329">
        <f>IF(P9329="","",0)</f>
        <v>0</v>
      </c>
    </row>
    <row r="9330" spans="1:18" x14ac:dyDescent="0.3">
      <c r="A9330" t="s">
        <v>1214</v>
      </c>
      <c r="B9330" s="1">
        <v>38659</v>
      </c>
      <c r="C9330" t="s">
        <v>1066</v>
      </c>
      <c r="D9330" t="s">
        <v>1242</v>
      </c>
      <c r="E9330" t="s">
        <v>1243</v>
      </c>
      <c r="G9330" s="6" t="s">
        <v>88</v>
      </c>
      <c r="H9330" t="s">
        <v>85</v>
      </c>
      <c r="I9330" t="s">
        <v>45</v>
      </c>
      <c r="J9330" t="s">
        <v>93</v>
      </c>
      <c r="K9330">
        <v>2.2999999999999998</v>
      </c>
      <c r="L9330">
        <v>172</v>
      </c>
      <c r="M9330" t="s">
        <v>1143</v>
      </c>
      <c r="N9330">
        <v>172</v>
      </c>
      <c r="O9330" t="s">
        <v>24</v>
      </c>
      <c r="P9330" cm="1">
        <f t="array" ref="P9330">IF(Q9330&gt;0,INDEX(Q9330:Q21464,MATCH(TRUE,INDEX(Q9330:Q21464="",,),0)-1),"")</f>
        <v>3</v>
      </c>
      <c r="Q9330">
        <f t="shared" si="209"/>
        <v>1</v>
      </c>
      <c r="R9330">
        <f>IF(P9330="","",0)</f>
        <v>0</v>
      </c>
    </row>
    <row r="9331" spans="1:18" x14ac:dyDescent="0.3">
      <c r="A9331" t="s">
        <v>1214</v>
      </c>
      <c r="B9331" s="1">
        <v>38659</v>
      </c>
      <c r="C9331" t="s">
        <v>1066</v>
      </c>
      <c r="D9331" t="s">
        <v>1242</v>
      </c>
      <c r="E9331" t="s">
        <v>1243</v>
      </c>
      <c r="G9331" s="6" t="s">
        <v>88</v>
      </c>
      <c r="H9331" t="s">
        <v>232</v>
      </c>
      <c r="I9331" t="s">
        <v>45</v>
      </c>
      <c r="J9331" t="s">
        <v>93</v>
      </c>
      <c r="K9331">
        <v>11.3</v>
      </c>
      <c r="L9331">
        <v>84</v>
      </c>
      <c r="M9331" t="s">
        <v>1143</v>
      </c>
      <c r="N9331">
        <v>84</v>
      </c>
      <c r="O9331" t="s">
        <v>24</v>
      </c>
      <c r="P9331" cm="1">
        <f t="array" ref="P9331">IF(Q9331&gt;0,INDEX(Q9331:Q21465,MATCH(TRUE,INDEX(Q9331:Q21465="",,),0)-1),"")</f>
        <v>3</v>
      </c>
      <c r="Q9331">
        <f t="shared" si="209"/>
        <v>1</v>
      </c>
      <c r="R9331">
        <f>IF(P9331="","",0)</f>
        <v>0</v>
      </c>
    </row>
    <row r="9332" spans="1:18" x14ac:dyDescent="0.3">
      <c r="A9332" t="s">
        <v>1214</v>
      </c>
      <c r="B9332" s="1">
        <v>38659</v>
      </c>
      <c r="C9332" t="s">
        <v>1066</v>
      </c>
      <c r="D9332" t="s">
        <v>1242</v>
      </c>
      <c r="E9332" t="s">
        <v>1243</v>
      </c>
      <c r="G9332" s="6" t="s">
        <v>88</v>
      </c>
      <c r="H9332" t="s">
        <v>96</v>
      </c>
      <c r="I9332" t="s">
        <v>45</v>
      </c>
      <c r="J9332" t="s">
        <v>93</v>
      </c>
      <c r="K9332">
        <v>0.3</v>
      </c>
      <c r="L9332">
        <v>225</v>
      </c>
      <c r="M9332" t="s">
        <v>1143</v>
      </c>
      <c r="N9332">
        <v>225</v>
      </c>
      <c r="O9332" t="s">
        <v>24</v>
      </c>
      <c r="P9332" cm="1">
        <f t="array" ref="P9332">IF(Q9332&gt;0,INDEX(Q9332:Q21466,MATCH(TRUE,INDEX(Q9332:Q21466="",,),0)-1),"")</f>
        <v>3</v>
      </c>
      <c r="Q9332">
        <f t="shared" si="209"/>
        <v>1</v>
      </c>
      <c r="R9332">
        <f>IF(P9332="","",0)</f>
        <v>0</v>
      </c>
    </row>
    <row r="9333" spans="1:18" x14ac:dyDescent="0.3">
      <c r="A9333" t="s">
        <v>1214</v>
      </c>
      <c r="B9333" s="1">
        <v>38659</v>
      </c>
      <c r="C9333" t="s">
        <v>1066</v>
      </c>
      <c r="D9333" t="s">
        <v>1242</v>
      </c>
      <c r="E9333" t="s">
        <v>1243</v>
      </c>
      <c r="G9333" s="6" t="s">
        <v>88</v>
      </c>
      <c r="H9333" t="s">
        <v>96</v>
      </c>
      <c r="I9333" t="s">
        <v>21</v>
      </c>
      <c r="J9333" t="s">
        <v>73</v>
      </c>
      <c r="K9333">
        <v>1</v>
      </c>
      <c r="L9333">
        <v>12.75</v>
      </c>
      <c r="M9333" t="s">
        <v>1143</v>
      </c>
      <c r="N9333">
        <v>12.75</v>
      </c>
      <c r="O9333" t="s">
        <v>24</v>
      </c>
      <c r="P9333" cm="1">
        <f t="array" ref="P9333">IF(Q9333&gt;0,INDEX(Q9333:Q21467,MATCH(TRUE,INDEX(Q9333:Q21467="",,),0)-1),"")</f>
        <v>3</v>
      </c>
      <c r="Q9333">
        <f t="shared" si="209"/>
        <v>1</v>
      </c>
      <c r="R9333">
        <f>IF(P9333="","",0)</f>
        <v>0</v>
      </c>
    </row>
    <row r="9334" spans="1:18" x14ac:dyDescent="0.3">
      <c r="A9334" t="s">
        <v>1214</v>
      </c>
      <c r="B9334" s="1">
        <v>38659</v>
      </c>
      <c r="C9334" t="s">
        <v>1066</v>
      </c>
      <c r="D9334" t="s">
        <v>1242</v>
      </c>
      <c r="E9334" t="s">
        <v>1243</v>
      </c>
      <c r="G9334" s="6" t="s">
        <v>88</v>
      </c>
      <c r="H9334" t="s">
        <v>116</v>
      </c>
      <c r="I9334" t="s">
        <v>21</v>
      </c>
      <c r="J9334" t="s">
        <v>73</v>
      </c>
      <c r="K9334">
        <v>3</v>
      </c>
      <c r="L9334">
        <v>23.7</v>
      </c>
      <c r="M9334" t="s">
        <v>1143</v>
      </c>
      <c r="N9334">
        <v>23.7</v>
      </c>
      <c r="O9334" t="s">
        <v>24</v>
      </c>
      <c r="P9334" cm="1">
        <f t="array" ref="P9334">IF(Q9334&gt;0,INDEX(Q9334:Q21468,MATCH(TRUE,INDEX(Q9334:Q21468="",,),0)-1),"")</f>
        <v>3</v>
      </c>
      <c r="Q9334">
        <f t="shared" si="209"/>
        <v>1</v>
      </c>
      <c r="R9334">
        <f>IF(P9334="","",0)</f>
        <v>0</v>
      </c>
    </row>
    <row r="9335" spans="1:18" x14ac:dyDescent="0.3">
      <c r="A9335" t="s">
        <v>1214</v>
      </c>
      <c r="B9335" s="1">
        <v>38659</v>
      </c>
      <c r="C9335" t="s">
        <v>1066</v>
      </c>
      <c r="D9335" t="s">
        <v>1242</v>
      </c>
      <c r="E9335" t="s">
        <v>1243</v>
      </c>
      <c r="G9335" s="6" t="s">
        <v>88</v>
      </c>
      <c r="H9335" t="s">
        <v>87</v>
      </c>
      <c r="I9335" t="s">
        <v>21</v>
      </c>
      <c r="J9335" t="s">
        <v>73</v>
      </c>
      <c r="K9335">
        <v>21</v>
      </c>
      <c r="L9335">
        <v>23.35</v>
      </c>
      <c r="M9335" t="s">
        <v>1143</v>
      </c>
      <c r="N9335">
        <v>23.35</v>
      </c>
      <c r="O9335" t="s">
        <v>24</v>
      </c>
      <c r="P9335" cm="1">
        <f t="array" ref="P9335">IF(Q9335&gt;0,INDEX(Q9335:Q21469,MATCH(TRUE,INDEX(Q9335:Q21469="",,),0)-1),"")</f>
        <v>3</v>
      </c>
      <c r="Q9335">
        <f t="shared" si="209"/>
        <v>1</v>
      </c>
      <c r="R9335">
        <f>IF(P9335="","",0)</f>
        <v>0</v>
      </c>
    </row>
    <row r="9336" spans="1:18" x14ac:dyDescent="0.3">
      <c r="A9336" t="s">
        <v>1214</v>
      </c>
      <c r="B9336" s="1">
        <v>38659</v>
      </c>
      <c r="C9336" t="s">
        <v>1066</v>
      </c>
      <c r="D9336" t="s">
        <v>1242</v>
      </c>
      <c r="E9336" t="s">
        <v>1243</v>
      </c>
      <c r="G9336" t="s">
        <v>19</v>
      </c>
      <c r="H9336" t="s">
        <v>72</v>
      </c>
      <c r="I9336" t="s">
        <v>21</v>
      </c>
      <c r="J9336" t="s">
        <v>73</v>
      </c>
      <c r="K9336">
        <v>730</v>
      </c>
      <c r="L9336">
        <v>18.399999999999999</v>
      </c>
      <c r="M9336" t="s">
        <v>864</v>
      </c>
      <c r="N9336">
        <v>22.4</v>
      </c>
      <c r="P9336" cm="1">
        <f t="array" ref="P9336">IF(Q9336&gt;0,INDEX(Q9336:Q21470,MATCH(TRUE,INDEX(Q9336:Q21470="",,),0)-1),"")</f>
        <v>3</v>
      </c>
      <c r="Q9336">
        <f t="shared" si="209"/>
        <v>2</v>
      </c>
      <c r="R9336">
        <f>IF(P9336="","",0)</f>
        <v>0</v>
      </c>
    </row>
    <row r="9337" spans="1:18" x14ac:dyDescent="0.3">
      <c r="A9337" t="s">
        <v>1214</v>
      </c>
      <c r="B9337" s="1">
        <v>38659</v>
      </c>
      <c r="C9337" t="s">
        <v>1066</v>
      </c>
      <c r="D9337" t="s">
        <v>1242</v>
      </c>
      <c r="E9337" t="s">
        <v>1243</v>
      </c>
      <c r="G9337" s="6" t="s">
        <v>88</v>
      </c>
      <c r="H9337" t="s">
        <v>102</v>
      </c>
      <c r="I9337" t="s">
        <v>45</v>
      </c>
      <c r="J9337" t="s">
        <v>93</v>
      </c>
      <c r="K9337">
        <v>1.7</v>
      </c>
      <c r="L9337">
        <v>952</v>
      </c>
      <c r="M9337" t="s">
        <v>864</v>
      </c>
      <c r="N9337">
        <v>952</v>
      </c>
      <c r="P9337" cm="1">
        <f t="array" ref="P9337">IF(Q9337&gt;0,INDEX(Q9337:Q21471,MATCH(TRUE,INDEX(Q9337:Q21471="",,),0)-1),"")</f>
        <v>3</v>
      </c>
      <c r="Q9337">
        <f t="shared" si="209"/>
        <v>2</v>
      </c>
      <c r="R9337">
        <f>IF(P9337="","",0)</f>
        <v>0</v>
      </c>
    </row>
    <row r="9338" spans="1:18" x14ac:dyDescent="0.3">
      <c r="A9338" t="s">
        <v>1214</v>
      </c>
      <c r="B9338" s="1">
        <v>38659</v>
      </c>
      <c r="C9338" t="s">
        <v>1066</v>
      </c>
      <c r="D9338" t="s">
        <v>1242</v>
      </c>
      <c r="E9338" t="s">
        <v>1243</v>
      </c>
      <c r="G9338" s="6" t="s">
        <v>88</v>
      </c>
      <c r="H9338" t="s">
        <v>85</v>
      </c>
      <c r="I9338" t="s">
        <v>45</v>
      </c>
      <c r="J9338" t="s">
        <v>93</v>
      </c>
      <c r="K9338">
        <v>2.2999999999999998</v>
      </c>
      <c r="L9338">
        <v>172</v>
      </c>
      <c r="M9338" t="s">
        <v>864</v>
      </c>
      <c r="N9338">
        <v>172</v>
      </c>
      <c r="P9338" cm="1">
        <f t="array" ref="P9338">IF(Q9338&gt;0,INDEX(Q9338:Q21472,MATCH(TRUE,INDEX(Q9338:Q21472="",,),0)-1),"")</f>
        <v>3</v>
      </c>
      <c r="Q9338">
        <f t="shared" si="209"/>
        <v>2</v>
      </c>
      <c r="R9338">
        <f>IF(P9338="","",0)</f>
        <v>0</v>
      </c>
    </row>
    <row r="9339" spans="1:18" x14ac:dyDescent="0.3">
      <c r="A9339" t="s">
        <v>1214</v>
      </c>
      <c r="B9339" s="1">
        <v>38659</v>
      </c>
      <c r="C9339" t="s">
        <v>1066</v>
      </c>
      <c r="D9339" t="s">
        <v>1242</v>
      </c>
      <c r="E9339" t="s">
        <v>1243</v>
      </c>
      <c r="G9339" s="6" t="s">
        <v>88</v>
      </c>
      <c r="H9339" t="s">
        <v>232</v>
      </c>
      <c r="I9339" t="s">
        <v>45</v>
      </c>
      <c r="J9339" t="s">
        <v>93</v>
      </c>
      <c r="K9339">
        <v>11.3</v>
      </c>
      <c r="L9339">
        <v>84</v>
      </c>
      <c r="M9339" t="s">
        <v>864</v>
      </c>
      <c r="N9339">
        <v>84</v>
      </c>
      <c r="P9339" cm="1">
        <f t="array" ref="P9339">IF(Q9339&gt;0,INDEX(Q9339:Q21473,MATCH(TRUE,INDEX(Q9339:Q21473="",,),0)-1),"")</f>
        <v>3</v>
      </c>
      <c r="Q9339">
        <f t="shared" si="209"/>
        <v>2</v>
      </c>
      <c r="R9339">
        <f>IF(P9339="","",0)</f>
        <v>0</v>
      </c>
    </row>
    <row r="9340" spans="1:18" x14ac:dyDescent="0.3">
      <c r="A9340" t="s">
        <v>1214</v>
      </c>
      <c r="B9340" s="1">
        <v>38659</v>
      </c>
      <c r="C9340" t="s">
        <v>1066</v>
      </c>
      <c r="D9340" t="s">
        <v>1242</v>
      </c>
      <c r="E9340" t="s">
        <v>1243</v>
      </c>
      <c r="G9340" s="6" t="s">
        <v>88</v>
      </c>
      <c r="H9340" t="s">
        <v>96</v>
      </c>
      <c r="I9340" t="s">
        <v>45</v>
      </c>
      <c r="J9340" t="s">
        <v>93</v>
      </c>
      <c r="K9340">
        <v>0.3</v>
      </c>
      <c r="L9340">
        <v>225</v>
      </c>
      <c r="M9340" t="s">
        <v>864</v>
      </c>
      <c r="N9340">
        <v>225</v>
      </c>
      <c r="P9340" cm="1">
        <f t="array" ref="P9340">IF(Q9340&gt;0,INDEX(Q9340:Q21474,MATCH(TRUE,INDEX(Q9340:Q21474="",,),0)-1),"")</f>
        <v>3</v>
      </c>
      <c r="Q9340">
        <f t="shared" si="209"/>
        <v>2</v>
      </c>
      <c r="R9340">
        <f>IF(P9340="","",0)</f>
        <v>0</v>
      </c>
    </row>
    <row r="9341" spans="1:18" x14ac:dyDescent="0.3">
      <c r="A9341" t="s">
        <v>1214</v>
      </c>
      <c r="B9341" s="1">
        <v>38659</v>
      </c>
      <c r="C9341" t="s">
        <v>1066</v>
      </c>
      <c r="D9341" t="s">
        <v>1242</v>
      </c>
      <c r="E9341" t="s">
        <v>1243</v>
      </c>
      <c r="G9341" s="6" t="s">
        <v>88</v>
      </c>
      <c r="H9341" t="s">
        <v>96</v>
      </c>
      <c r="I9341" t="s">
        <v>21</v>
      </c>
      <c r="J9341" t="s">
        <v>73</v>
      </c>
      <c r="K9341">
        <v>1</v>
      </c>
      <c r="L9341">
        <v>12.75</v>
      </c>
      <c r="M9341" t="s">
        <v>864</v>
      </c>
      <c r="N9341">
        <v>12.75</v>
      </c>
      <c r="P9341" cm="1">
        <f t="array" ref="P9341">IF(Q9341&gt;0,INDEX(Q9341:Q21475,MATCH(TRUE,INDEX(Q9341:Q21475="",,),0)-1),"")</f>
        <v>3</v>
      </c>
      <c r="Q9341">
        <f t="shared" si="209"/>
        <v>2</v>
      </c>
      <c r="R9341">
        <f>IF(P9341="","",0)</f>
        <v>0</v>
      </c>
    </row>
    <row r="9342" spans="1:18" x14ac:dyDescent="0.3">
      <c r="A9342" t="s">
        <v>1214</v>
      </c>
      <c r="B9342" s="1">
        <v>38659</v>
      </c>
      <c r="C9342" t="s">
        <v>1066</v>
      </c>
      <c r="D9342" t="s">
        <v>1242</v>
      </c>
      <c r="E9342" t="s">
        <v>1243</v>
      </c>
      <c r="G9342" s="6" t="s">
        <v>88</v>
      </c>
      <c r="H9342" t="s">
        <v>116</v>
      </c>
      <c r="I9342" t="s">
        <v>21</v>
      </c>
      <c r="J9342" t="s">
        <v>73</v>
      </c>
      <c r="K9342">
        <v>3</v>
      </c>
      <c r="L9342">
        <v>23.7</v>
      </c>
      <c r="M9342" t="s">
        <v>864</v>
      </c>
      <c r="N9342">
        <v>23.7</v>
      </c>
      <c r="P9342" cm="1">
        <f t="array" ref="P9342">IF(Q9342&gt;0,INDEX(Q9342:Q21476,MATCH(TRUE,INDEX(Q9342:Q21476="",,),0)-1),"")</f>
        <v>3</v>
      </c>
      <c r="Q9342">
        <f t="shared" si="209"/>
        <v>2</v>
      </c>
      <c r="R9342">
        <f>IF(P9342="","",0)</f>
        <v>0</v>
      </c>
    </row>
    <row r="9343" spans="1:18" x14ac:dyDescent="0.3">
      <c r="A9343" t="s">
        <v>1214</v>
      </c>
      <c r="B9343" s="1">
        <v>38659</v>
      </c>
      <c r="C9343" t="s">
        <v>1066</v>
      </c>
      <c r="D9343" t="s">
        <v>1242</v>
      </c>
      <c r="E9343" t="s">
        <v>1243</v>
      </c>
      <c r="G9343" s="6" t="s">
        <v>88</v>
      </c>
      <c r="H9343" t="s">
        <v>87</v>
      </c>
      <c r="I9343" t="s">
        <v>21</v>
      </c>
      <c r="J9343" t="s">
        <v>73</v>
      </c>
      <c r="K9343">
        <v>21</v>
      </c>
      <c r="L9343">
        <v>23.35</v>
      </c>
      <c r="M9343" t="s">
        <v>864</v>
      </c>
      <c r="N9343">
        <v>23.35</v>
      </c>
      <c r="P9343" cm="1">
        <f t="array" ref="P9343">IF(Q9343&gt;0,INDEX(Q9343:Q21477,MATCH(TRUE,INDEX(Q9343:Q21477="",,),0)-1),"")</f>
        <v>3</v>
      </c>
      <c r="Q9343">
        <f t="shared" si="209"/>
        <v>2</v>
      </c>
      <c r="R9343">
        <f>IF(P9343="","",0)</f>
        <v>0</v>
      </c>
    </row>
    <row r="9344" spans="1:18" x14ac:dyDescent="0.3">
      <c r="A9344" t="s">
        <v>1214</v>
      </c>
      <c r="B9344" s="1">
        <v>38659</v>
      </c>
      <c r="C9344" t="s">
        <v>1066</v>
      </c>
      <c r="D9344" t="s">
        <v>1242</v>
      </c>
      <c r="E9344" t="s">
        <v>1243</v>
      </c>
      <c r="G9344" t="s">
        <v>19</v>
      </c>
      <c r="H9344" t="s">
        <v>72</v>
      </c>
      <c r="I9344" t="s">
        <v>21</v>
      </c>
      <c r="J9344" t="s">
        <v>73</v>
      </c>
      <c r="K9344">
        <v>730</v>
      </c>
      <c r="L9344">
        <v>18.399999999999999</v>
      </c>
      <c r="M9344" t="s">
        <v>1192</v>
      </c>
      <c r="N9344">
        <v>20.5</v>
      </c>
      <c r="P9344" cm="1">
        <f t="array" ref="P9344">IF(Q9344&gt;0,INDEX(Q9344:Q21478,MATCH(TRUE,INDEX(Q9344:Q21478="",,),0)-1),"")</f>
        <v>3</v>
      </c>
      <c r="Q9344">
        <f t="shared" si="209"/>
        <v>3</v>
      </c>
      <c r="R9344">
        <f>IF(P9344="","",0)</f>
        <v>0</v>
      </c>
    </row>
    <row r="9345" spans="1:18" x14ac:dyDescent="0.3">
      <c r="A9345" t="s">
        <v>1214</v>
      </c>
      <c r="B9345" s="1">
        <v>38659</v>
      </c>
      <c r="C9345" t="s">
        <v>1066</v>
      </c>
      <c r="D9345" t="s">
        <v>1242</v>
      </c>
      <c r="E9345" t="s">
        <v>1243</v>
      </c>
      <c r="G9345" s="6" t="s">
        <v>88</v>
      </c>
      <c r="H9345" t="s">
        <v>102</v>
      </c>
      <c r="I9345" t="s">
        <v>45</v>
      </c>
      <c r="J9345" t="s">
        <v>93</v>
      </c>
      <c r="K9345">
        <v>1.7</v>
      </c>
      <c r="L9345">
        <v>952</v>
      </c>
      <c r="M9345" t="s">
        <v>1192</v>
      </c>
      <c r="N9345">
        <v>952</v>
      </c>
      <c r="P9345" cm="1">
        <f t="array" ref="P9345">IF(Q9345&gt;0,INDEX(Q9345:Q21479,MATCH(TRUE,INDEX(Q9345:Q21479="",,),0)-1),"")</f>
        <v>3</v>
      </c>
      <c r="Q9345">
        <f t="shared" si="209"/>
        <v>3</v>
      </c>
      <c r="R9345">
        <f>IF(P9345="","",0)</f>
        <v>0</v>
      </c>
    </row>
    <row r="9346" spans="1:18" x14ac:dyDescent="0.3">
      <c r="A9346" t="s">
        <v>1214</v>
      </c>
      <c r="B9346" s="1">
        <v>38659</v>
      </c>
      <c r="C9346" t="s">
        <v>1066</v>
      </c>
      <c r="D9346" t="s">
        <v>1242</v>
      </c>
      <c r="E9346" t="s">
        <v>1243</v>
      </c>
      <c r="G9346" s="6" t="s">
        <v>88</v>
      </c>
      <c r="H9346" t="s">
        <v>85</v>
      </c>
      <c r="I9346" t="s">
        <v>45</v>
      </c>
      <c r="J9346" t="s">
        <v>93</v>
      </c>
      <c r="K9346">
        <v>2.2999999999999998</v>
      </c>
      <c r="L9346">
        <v>172</v>
      </c>
      <c r="M9346" t="s">
        <v>1192</v>
      </c>
      <c r="N9346">
        <v>172</v>
      </c>
      <c r="P9346" cm="1">
        <f t="array" ref="P9346">IF(Q9346&gt;0,INDEX(Q9346:Q21480,MATCH(TRUE,INDEX(Q9346:Q21480="",,),0)-1),"")</f>
        <v>3</v>
      </c>
      <c r="Q9346">
        <f t="shared" si="209"/>
        <v>3</v>
      </c>
      <c r="R9346">
        <f>IF(P9346="","",0)</f>
        <v>0</v>
      </c>
    </row>
    <row r="9347" spans="1:18" x14ac:dyDescent="0.3">
      <c r="A9347" t="s">
        <v>1214</v>
      </c>
      <c r="B9347" s="1">
        <v>38659</v>
      </c>
      <c r="C9347" t="s">
        <v>1066</v>
      </c>
      <c r="D9347" t="s">
        <v>1242</v>
      </c>
      <c r="E9347" t="s">
        <v>1243</v>
      </c>
      <c r="G9347" s="6" t="s">
        <v>88</v>
      </c>
      <c r="H9347" t="s">
        <v>232</v>
      </c>
      <c r="I9347" t="s">
        <v>45</v>
      </c>
      <c r="J9347" t="s">
        <v>93</v>
      </c>
      <c r="K9347">
        <v>11.3</v>
      </c>
      <c r="L9347">
        <v>84</v>
      </c>
      <c r="M9347" t="s">
        <v>1192</v>
      </c>
      <c r="N9347">
        <v>84</v>
      </c>
      <c r="P9347" cm="1">
        <f t="array" ref="P9347">IF(Q9347&gt;0,INDEX(Q9347:Q21481,MATCH(TRUE,INDEX(Q9347:Q21481="",,),0)-1),"")</f>
        <v>3</v>
      </c>
      <c r="Q9347">
        <f t="shared" si="209"/>
        <v>3</v>
      </c>
      <c r="R9347">
        <f>IF(P9347="","",0)</f>
        <v>0</v>
      </c>
    </row>
    <row r="9348" spans="1:18" x14ac:dyDescent="0.3">
      <c r="A9348" t="s">
        <v>1214</v>
      </c>
      <c r="B9348" s="1">
        <v>38659</v>
      </c>
      <c r="C9348" t="s">
        <v>1066</v>
      </c>
      <c r="D9348" t="s">
        <v>1242</v>
      </c>
      <c r="E9348" t="s">
        <v>1243</v>
      </c>
      <c r="G9348" s="6" t="s">
        <v>88</v>
      </c>
      <c r="H9348" t="s">
        <v>96</v>
      </c>
      <c r="I9348" t="s">
        <v>45</v>
      </c>
      <c r="J9348" t="s">
        <v>93</v>
      </c>
      <c r="K9348">
        <v>0.3</v>
      </c>
      <c r="L9348">
        <v>225</v>
      </c>
      <c r="M9348" t="s">
        <v>1192</v>
      </c>
      <c r="N9348">
        <v>225</v>
      </c>
      <c r="P9348" cm="1">
        <f t="array" ref="P9348">IF(Q9348&gt;0,INDEX(Q9348:Q21482,MATCH(TRUE,INDEX(Q9348:Q21482="",,),0)-1),"")</f>
        <v>3</v>
      </c>
      <c r="Q9348">
        <f t="shared" si="209"/>
        <v>3</v>
      </c>
      <c r="R9348">
        <f>IF(P9348="","",0)</f>
        <v>0</v>
      </c>
    </row>
    <row r="9349" spans="1:18" x14ac:dyDescent="0.3">
      <c r="A9349" t="s">
        <v>1214</v>
      </c>
      <c r="B9349" s="1">
        <v>38659</v>
      </c>
      <c r="C9349" t="s">
        <v>1066</v>
      </c>
      <c r="D9349" t="s">
        <v>1242</v>
      </c>
      <c r="E9349" t="s">
        <v>1243</v>
      </c>
      <c r="G9349" s="6" t="s">
        <v>88</v>
      </c>
      <c r="H9349" t="s">
        <v>96</v>
      </c>
      <c r="I9349" t="s">
        <v>21</v>
      </c>
      <c r="J9349" t="s">
        <v>73</v>
      </c>
      <c r="K9349">
        <v>1</v>
      </c>
      <c r="L9349">
        <v>12.75</v>
      </c>
      <c r="M9349" t="s">
        <v>1192</v>
      </c>
      <c r="N9349">
        <v>12.75</v>
      </c>
      <c r="P9349" cm="1">
        <f t="array" ref="P9349">IF(Q9349&gt;0,INDEX(Q9349:Q21483,MATCH(TRUE,INDEX(Q9349:Q21483="",,),0)-1),"")</f>
        <v>3</v>
      </c>
      <c r="Q9349">
        <f t="shared" si="209"/>
        <v>3</v>
      </c>
      <c r="R9349">
        <f>IF(P9349="","",0)</f>
        <v>0</v>
      </c>
    </row>
    <row r="9350" spans="1:18" x14ac:dyDescent="0.3">
      <c r="A9350" t="s">
        <v>1214</v>
      </c>
      <c r="B9350" s="1">
        <v>38659</v>
      </c>
      <c r="C9350" t="s">
        <v>1066</v>
      </c>
      <c r="D9350" t="s">
        <v>1242</v>
      </c>
      <c r="E9350" t="s">
        <v>1243</v>
      </c>
      <c r="G9350" s="6" t="s">
        <v>88</v>
      </c>
      <c r="H9350" t="s">
        <v>116</v>
      </c>
      <c r="I9350" t="s">
        <v>21</v>
      </c>
      <c r="J9350" t="s">
        <v>73</v>
      </c>
      <c r="K9350">
        <v>3</v>
      </c>
      <c r="L9350">
        <v>23.7</v>
      </c>
      <c r="M9350" t="s">
        <v>1192</v>
      </c>
      <c r="N9350">
        <v>23.7</v>
      </c>
      <c r="P9350" cm="1">
        <f t="array" ref="P9350">IF(Q9350&gt;0,INDEX(Q9350:Q21484,MATCH(TRUE,INDEX(Q9350:Q21484="",,),0)-1),"")</f>
        <v>3</v>
      </c>
      <c r="Q9350">
        <f t="shared" si="209"/>
        <v>3</v>
      </c>
      <c r="R9350">
        <f>IF(P9350="","",0)</f>
        <v>0</v>
      </c>
    </row>
    <row r="9351" spans="1:18" x14ac:dyDescent="0.3">
      <c r="A9351" t="s">
        <v>1214</v>
      </c>
      <c r="B9351" s="1">
        <v>38659</v>
      </c>
      <c r="C9351" t="s">
        <v>1066</v>
      </c>
      <c r="D9351" t="s">
        <v>1242</v>
      </c>
      <c r="E9351" t="s">
        <v>1243</v>
      </c>
      <c r="G9351" s="6" t="s">
        <v>88</v>
      </c>
      <c r="H9351" t="s">
        <v>87</v>
      </c>
      <c r="I9351" t="s">
        <v>21</v>
      </c>
      <c r="J9351" t="s">
        <v>73</v>
      </c>
      <c r="K9351">
        <v>21</v>
      </c>
      <c r="L9351">
        <v>23.35</v>
      </c>
      <c r="M9351" t="s">
        <v>1192</v>
      </c>
      <c r="N9351">
        <v>23.35</v>
      </c>
      <c r="P9351" cm="1">
        <f t="array" ref="P9351">IF(Q9351&gt;0,INDEX(Q9351:Q21485,MATCH(TRUE,INDEX(Q9351:Q21485="",,),0)-1),"")</f>
        <v>3</v>
      </c>
      <c r="Q9351">
        <f t="shared" si="209"/>
        <v>3</v>
      </c>
      <c r="R9351">
        <f>IF(P9351="","",0)</f>
        <v>0</v>
      </c>
    </row>
    <row r="9352" spans="1:18" x14ac:dyDescent="0.3">
      <c r="P9352" t="str" cm="1">
        <f t="array" ref="P9352">IF(Q9352&gt;0,INDEX(Q9352:Q21486,MATCH(TRUE,INDEX(Q9352:Q21486="",,),0)-1),"")</f>
        <v/>
      </c>
      <c r="R9352" t="str">
        <f>IF(P9352="","",0)</f>
        <v/>
      </c>
    </row>
    <row r="9353" spans="1:18" x14ac:dyDescent="0.3">
      <c r="A9353" t="s">
        <v>1214</v>
      </c>
      <c r="B9353" s="1">
        <v>38855</v>
      </c>
      <c r="C9353" t="s">
        <v>82</v>
      </c>
      <c r="D9353" t="s">
        <v>1244</v>
      </c>
      <c r="E9353" t="s">
        <v>1245</v>
      </c>
      <c r="G9353" t="s">
        <v>19</v>
      </c>
      <c r="H9353" t="s">
        <v>116</v>
      </c>
      <c r="I9353" t="s">
        <v>21</v>
      </c>
      <c r="J9353" t="s">
        <v>73</v>
      </c>
      <c r="K9353">
        <v>118</v>
      </c>
      <c r="L9353">
        <v>27.15</v>
      </c>
      <c r="M9353" t="s">
        <v>1143</v>
      </c>
      <c r="N9353">
        <v>33</v>
      </c>
      <c r="O9353" t="s">
        <v>24</v>
      </c>
      <c r="P9353" cm="1">
        <f t="array" ref="P9353">IF(Q9353&gt;0,INDEX(Q9353:Q21487,MATCH(TRUE,INDEX(Q9353:Q21487="",,),0)-1),"")</f>
        <v>3</v>
      </c>
      <c r="Q9353">
        <f>INT((ROW()-9353)/10)+1</f>
        <v>1</v>
      </c>
      <c r="R9353">
        <f>IF(P9353="","",0)</f>
        <v>0</v>
      </c>
    </row>
    <row r="9354" spans="1:18" x14ac:dyDescent="0.3">
      <c r="A9354" t="s">
        <v>1214</v>
      </c>
      <c r="B9354" s="1">
        <v>38855</v>
      </c>
      <c r="C9354" t="s">
        <v>82</v>
      </c>
      <c r="D9354" t="s">
        <v>1244</v>
      </c>
      <c r="E9354" t="s">
        <v>1245</v>
      </c>
      <c r="G9354" t="s">
        <v>19</v>
      </c>
      <c r="H9354" t="s">
        <v>265</v>
      </c>
      <c r="I9354" t="s">
        <v>21</v>
      </c>
      <c r="J9354" t="s">
        <v>73</v>
      </c>
      <c r="K9354">
        <v>228</v>
      </c>
      <c r="L9354">
        <v>35.549999999999997</v>
      </c>
      <c r="M9354" t="s">
        <v>1143</v>
      </c>
      <c r="N9354">
        <v>38</v>
      </c>
      <c r="O9354" t="s">
        <v>24</v>
      </c>
      <c r="P9354" cm="1">
        <f t="array" ref="P9354">IF(Q9354&gt;0,INDEX(Q9354:Q21488,MATCH(TRUE,INDEX(Q9354:Q21488="",,),0)-1),"")</f>
        <v>3</v>
      </c>
      <c r="Q9354">
        <f t="shared" ref="Q9354:Q9382" si="210">INT((ROW()-9353)/10)+1</f>
        <v>1</v>
      </c>
      <c r="R9354">
        <f>IF(P9354="","",0)</f>
        <v>0</v>
      </c>
    </row>
    <row r="9355" spans="1:18" x14ac:dyDescent="0.3">
      <c r="A9355" t="s">
        <v>1214</v>
      </c>
      <c r="B9355" s="1">
        <v>38855</v>
      </c>
      <c r="C9355" t="s">
        <v>82</v>
      </c>
      <c r="D9355" t="s">
        <v>1244</v>
      </c>
      <c r="E9355" t="s">
        <v>1245</v>
      </c>
      <c r="G9355" t="s">
        <v>19</v>
      </c>
      <c r="H9355" t="s">
        <v>87</v>
      </c>
      <c r="I9355" t="s">
        <v>21</v>
      </c>
      <c r="J9355" t="s">
        <v>73</v>
      </c>
      <c r="K9355">
        <v>799</v>
      </c>
      <c r="L9355">
        <v>28.5</v>
      </c>
      <c r="M9355" t="s">
        <v>1143</v>
      </c>
      <c r="N9355">
        <v>33.5</v>
      </c>
      <c r="O9355" t="s">
        <v>24</v>
      </c>
      <c r="P9355" cm="1">
        <f t="array" ref="P9355">IF(Q9355&gt;0,INDEX(Q9355:Q21489,MATCH(TRUE,INDEX(Q9355:Q21489="",,),0)-1),"")</f>
        <v>3</v>
      </c>
      <c r="Q9355">
        <f t="shared" si="210"/>
        <v>1</v>
      </c>
      <c r="R9355">
        <f>IF(P9355="","",0)</f>
        <v>0</v>
      </c>
    </row>
    <row r="9356" spans="1:18" x14ac:dyDescent="0.3">
      <c r="A9356" t="s">
        <v>1214</v>
      </c>
      <c r="B9356" s="1">
        <v>38855</v>
      </c>
      <c r="C9356" t="s">
        <v>82</v>
      </c>
      <c r="D9356" t="s">
        <v>1244</v>
      </c>
      <c r="E9356" t="s">
        <v>1245</v>
      </c>
      <c r="G9356" t="s">
        <v>19</v>
      </c>
      <c r="H9356" t="s">
        <v>72</v>
      </c>
      <c r="I9356" t="s">
        <v>21</v>
      </c>
      <c r="J9356" t="s">
        <v>73</v>
      </c>
      <c r="K9356">
        <v>390</v>
      </c>
      <c r="L9356">
        <v>28.9</v>
      </c>
      <c r="M9356" t="s">
        <v>1143</v>
      </c>
      <c r="N9356">
        <v>31.2</v>
      </c>
      <c r="O9356" t="s">
        <v>24</v>
      </c>
      <c r="P9356" cm="1">
        <f t="array" ref="P9356">IF(Q9356&gt;0,INDEX(Q9356:Q21490,MATCH(TRUE,INDEX(Q9356:Q21490="",,),0)-1),"")</f>
        <v>3</v>
      </c>
      <c r="Q9356">
        <f t="shared" si="210"/>
        <v>1</v>
      </c>
      <c r="R9356">
        <f>IF(P9356="","",0)</f>
        <v>0</v>
      </c>
    </row>
    <row r="9357" spans="1:18" x14ac:dyDescent="0.3">
      <c r="A9357" t="s">
        <v>1214</v>
      </c>
      <c r="B9357" s="1">
        <v>38855</v>
      </c>
      <c r="C9357" t="s">
        <v>82</v>
      </c>
      <c r="D9357" t="s">
        <v>1244</v>
      </c>
      <c r="E9357" t="s">
        <v>1245</v>
      </c>
      <c r="G9357" s="6" t="s">
        <v>88</v>
      </c>
      <c r="H9357" t="s">
        <v>102</v>
      </c>
      <c r="I9357" t="s">
        <v>45</v>
      </c>
      <c r="J9357" t="s">
        <v>93</v>
      </c>
      <c r="K9357">
        <v>1.5</v>
      </c>
      <c r="L9357">
        <v>814</v>
      </c>
      <c r="M9357" t="s">
        <v>1143</v>
      </c>
      <c r="N9357">
        <v>814</v>
      </c>
      <c r="O9357" t="s">
        <v>24</v>
      </c>
      <c r="P9357" cm="1">
        <f t="array" ref="P9357">IF(Q9357&gt;0,INDEX(Q9357:Q21491,MATCH(TRUE,INDEX(Q9357:Q21491="",,),0)-1),"")</f>
        <v>3</v>
      </c>
      <c r="Q9357">
        <f t="shared" si="210"/>
        <v>1</v>
      </c>
      <c r="R9357">
        <f>IF(P9357="","",0)</f>
        <v>0</v>
      </c>
    </row>
    <row r="9358" spans="1:18" x14ac:dyDescent="0.3">
      <c r="A9358" t="s">
        <v>1214</v>
      </c>
      <c r="B9358" s="1">
        <v>38855</v>
      </c>
      <c r="C9358" t="s">
        <v>82</v>
      </c>
      <c r="D9358" t="s">
        <v>1244</v>
      </c>
      <c r="E9358" t="s">
        <v>1245</v>
      </c>
      <c r="G9358" s="6" t="s">
        <v>88</v>
      </c>
      <c r="H9358" t="s">
        <v>85</v>
      </c>
      <c r="I9358" t="s">
        <v>45</v>
      </c>
      <c r="J9358" t="s">
        <v>93</v>
      </c>
      <c r="K9358">
        <v>7.7</v>
      </c>
      <c r="L9358">
        <v>157</v>
      </c>
      <c r="M9358" t="s">
        <v>1143</v>
      </c>
      <c r="N9358">
        <v>157</v>
      </c>
      <c r="O9358" t="s">
        <v>24</v>
      </c>
      <c r="P9358" cm="1">
        <f t="array" ref="P9358">IF(Q9358&gt;0,INDEX(Q9358:Q21492,MATCH(TRUE,INDEX(Q9358:Q21492="",,),0)-1),"")</f>
        <v>3</v>
      </c>
      <c r="Q9358">
        <f t="shared" si="210"/>
        <v>1</v>
      </c>
      <c r="R9358">
        <f>IF(P9358="","",0)</f>
        <v>0</v>
      </c>
    </row>
    <row r="9359" spans="1:18" x14ac:dyDescent="0.3">
      <c r="A9359" t="s">
        <v>1214</v>
      </c>
      <c r="B9359" s="1">
        <v>38855</v>
      </c>
      <c r="C9359" t="s">
        <v>82</v>
      </c>
      <c r="D9359" t="s">
        <v>1244</v>
      </c>
      <c r="E9359" t="s">
        <v>1245</v>
      </c>
      <c r="G9359" s="6" t="s">
        <v>88</v>
      </c>
      <c r="H9359" t="s">
        <v>264</v>
      </c>
      <c r="I9359" t="s">
        <v>45</v>
      </c>
      <c r="J9359" t="s">
        <v>93</v>
      </c>
      <c r="K9359">
        <v>1.7</v>
      </c>
      <c r="L9359">
        <v>316</v>
      </c>
      <c r="M9359" t="s">
        <v>1143</v>
      </c>
      <c r="N9359">
        <v>316</v>
      </c>
      <c r="O9359" t="s">
        <v>24</v>
      </c>
      <c r="P9359" cm="1">
        <f t="array" ref="P9359">IF(Q9359&gt;0,INDEX(Q9359:Q21493,MATCH(TRUE,INDEX(Q9359:Q21493="",,),0)-1),"")</f>
        <v>3</v>
      </c>
      <c r="Q9359">
        <f t="shared" si="210"/>
        <v>1</v>
      </c>
      <c r="R9359">
        <f>IF(P9359="","",0)</f>
        <v>0</v>
      </c>
    </row>
    <row r="9360" spans="1:18" x14ac:dyDescent="0.3">
      <c r="A9360" t="s">
        <v>1214</v>
      </c>
      <c r="B9360" s="1">
        <v>38855</v>
      </c>
      <c r="C9360" t="s">
        <v>82</v>
      </c>
      <c r="D9360" t="s">
        <v>1244</v>
      </c>
      <c r="E9360" t="s">
        <v>1245</v>
      </c>
      <c r="G9360" s="6" t="s">
        <v>88</v>
      </c>
      <c r="H9360" t="s">
        <v>96</v>
      </c>
      <c r="I9360" t="s">
        <v>45</v>
      </c>
      <c r="J9360" t="s">
        <v>93</v>
      </c>
      <c r="K9360">
        <v>3.9</v>
      </c>
      <c r="L9360">
        <v>175</v>
      </c>
      <c r="M9360" t="s">
        <v>1143</v>
      </c>
      <c r="N9360">
        <v>175</v>
      </c>
      <c r="O9360" t="s">
        <v>24</v>
      </c>
      <c r="P9360" cm="1">
        <f t="array" ref="P9360">IF(Q9360&gt;0,INDEX(Q9360:Q21494,MATCH(TRUE,INDEX(Q9360:Q21494="",,),0)-1),"")</f>
        <v>3</v>
      </c>
      <c r="Q9360">
        <f t="shared" si="210"/>
        <v>1</v>
      </c>
      <c r="R9360">
        <f>IF(P9360="","",0)</f>
        <v>0</v>
      </c>
    </row>
    <row r="9361" spans="1:18" x14ac:dyDescent="0.3">
      <c r="A9361" t="s">
        <v>1214</v>
      </c>
      <c r="B9361" s="1">
        <v>38855</v>
      </c>
      <c r="C9361" t="s">
        <v>82</v>
      </c>
      <c r="D9361" t="s">
        <v>1244</v>
      </c>
      <c r="E9361" t="s">
        <v>1245</v>
      </c>
      <c r="G9361" s="6" t="s">
        <v>88</v>
      </c>
      <c r="H9361" t="s">
        <v>72</v>
      </c>
      <c r="I9361" t="s">
        <v>45</v>
      </c>
      <c r="J9361" t="s">
        <v>93</v>
      </c>
      <c r="K9361">
        <v>1.3</v>
      </c>
      <c r="L9361">
        <v>175</v>
      </c>
      <c r="M9361" t="s">
        <v>1143</v>
      </c>
      <c r="N9361">
        <v>175</v>
      </c>
      <c r="O9361" t="s">
        <v>24</v>
      </c>
      <c r="P9361" cm="1">
        <f t="array" ref="P9361">IF(Q9361&gt;0,INDEX(Q9361:Q21495,MATCH(TRUE,INDEX(Q9361:Q21495="",,),0)-1),"")</f>
        <v>3</v>
      </c>
      <c r="Q9361">
        <f t="shared" si="210"/>
        <v>1</v>
      </c>
      <c r="R9361">
        <f>IF(P9361="","",0)</f>
        <v>0</v>
      </c>
    </row>
    <row r="9362" spans="1:18" x14ac:dyDescent="0.3">
      <c r="A9362" t="s">
        <v>1214</v>
      </c>
      <c r="B9362" s="1">
        <v>38855</v>
      </c>
      <c r="C9362" t="s">
        <v>82</v>
      </c>
      <c r="D9362" t="s">
        <v>1244</v>
      </c>
      <c r="E9362" t="s">
        <v>1245</v>
      </c>
      <c r="G9362" s="6" t="s">
        <v>88</v>
      </c>
      <c r="H9362" t="s">
        <v>96</v>
      </c>
      <c r="I9362" t="s">
        <v>21</v>
      </c>
      <c r="J9362" t="s">
        <v>73</v>
      </c>
      <c r="K9362">
        <v>44</v>
      </c>
      <c r="L9362">
        <v>13</v>
      </c>
      <c r="M9362" t="s">
        <v>1143</v>
      </c>
      <c r="N9362">
        <v>13</v>
      </c>
      <c r="O9362" t="s">
        <v>24</v>
      </c>
      <c r="P9362" cm="1">
        <f t="array" ref="P9362">IF(Q9362&gt;0,INDEX(Q9362:Q21496,MATCH(TRUE,INDEX(Q9362:Q21496="",,),0)-1),"")</f>
        <v>3</v>
      </c>
      <c r="Q9362">
        <f t="shared" si="210"/>
        <v>1</v>
      </c>
      <c r="R9362">
        <f>IF(P9362="","",0)</f>
        <v>0</v>
      </c>
    </row>
    <row r="9363" spans="1:18" x14ac:dyDescent="0.3">
      <c r="A9363" t="s">
        <v>1214</v>
      </c>
      <c r="B9363" s="1">
        <v>38855</v>
      </c>
      <c r="C9363" t="s">
        <v>82</v>
      </c>
      <c r="D9363" t="s">
        <v>1244</v>
      </c>
      <c r="E9363" t="s">
        <v>1245</v>
      </c>
      <c r="G9363" t="s">
        <v>19</v>
      </c>
      <c r="H9363" t="s">
        <v>116</v>
      </c>
      <c r="I9363" t="s">
        <v>21</v>
      </c>
      <c r="J9363" t="s">
        <v>73</v>
      </c>
      <c r="K9363">
        <v>118</v>
      </c>
      <c r="L9363">
        <v>27.15</v>
      </c>
      <c r="M9363" t="s">
        <v>1145</v>
      </c>
      <c r="N9363">
        <v>28.15</v>
      </c>
      <c r="P9363" cm="1">
        <f t="array" ref="P9363">IF(Q9363&gt;0,INDEX(Q9363:Q21497,MATCH(TRUE,INDEX(Q9363:Q21497="",,),0)-1),"")</f>
        <v>3</v>
      </c>
      <c r="Q9363">
        <f t="shared" si="210"/>
        <v>2</v>
      </c>
      <c r="R9363">
        <f>IF(P9363="","",0)</f>
        <v>0</v>
      </c>
    </row>
    <row r="9364" spans="1:18" x14ac:dyDescent="0.3">
      <c r="A9364" t="s">
        <v>1214</v>
      </c>
      <c r="B9364" s="1">
        <v>38855</v>
      </c>
      <c r="C9364" t="s">
        <v>82</v>
      </c>
      <c r="D9364" t="s">
        <v>1244</v>
      </c>
      <c r="E9364" t="s">
        <v>1245</v>
      </c>
      <c r="G9364" t="s">
        <v>19</v>
      </c>
      <c r="H9364" t="s">
        <v>265</v>
      </c>
      <c r="I9364" t="s">
        <v>21</v>
      </c>
      <c r="J9364" t="s">
        <v>73</v>
      </c>
      <c r="K9364">
        <v>228</v>
      </c>
      <c r="L9364">
        <v>35.549999999999997</v>
      </c>
      <c r="M9364" t="s">
        <v>1145</v>
      </c>
      <c r="N9364">
        <v>40.549999999999997</v>
      </c>
      <c r="P9364" cm="1">
        <f t="array" ref="P9364">IF(Q9364&gt;0,INDEX(Q9364:Q21498,MATCH(TRUE,INDEX(Q9364:Q21498="",,),0)-1),"")</f>
        <v>3</v>
      </c>
      <c r="Q9364">
        <f t="shared" si="210"/>
        <v>2</v>
      </c>
      <c r="R9364">
        <f>IF(P9364="","",0)</f>
        <v>0</v>
      </c>
    </row>
    <row r="9365" spans="1:18" x14ac:dyDescent="0.3">
      <c r="A9365" t="s">
        <v>1214</v>
      </c>
      <c r="B9365" s="1">
        <v>38855</v>
      </c>
      <c r="C9365" t="s">
        <v>82</v>
      </c>
      <c r="D9365" t="s">
        <v>1244</v>
      </c>
      <c r="E9365" t="s">
        <v>1245</v>
      </c>
      <c r="G9365" t="s">
        <v>19</v>
      </c>
      <c r="H9365" t="s">
        <v>87</v>
      </c>
      <c r="I9365" t="s">
        <v>21</v>
      </c>
      <c r="J9365" t="s">
        <v>73</v>
      </c>
      <c r="K9365">
        <v>799</v>
      </c>
      <c r="L9365">
        <v>28.5</v>
      </c>
      <c r="M9365" t="s">
        <v>1145</v>
      </c>
      <c r="N9365">
        <v>29.7</v>
      </c>
      <c r="P9365" cm="1">
        <f t="array" ref="P9365">IF(Q9365&gt;0,INDEX(Q9365:Q21499,MATCH(TRUE,INDEX(Q9365:Q21499="",,),0)-1),"")</f>
        <v>3</v>
      </c>
      <c r="Q9365">
        <f t="shared" si="210"/>
        <v>2</v>
      </c>
      <c r="R9365">
        <f>IF(P9365="","",0)</f>
        <v>0</v>
      </c>
    </row>
    <row r="9366" spans="1:18" x14ac:dyDescent="0.3">
      <c r="A9366" t="s">
        <v>1214</v>
      </c>
      <c r="B9366" s="1">
        <v>38855</v>
      </c>
      <c r="C9366" t="s">
        <v>82</v>
      </c>
      <c r="D9366" t="s">
        <v>1244</v>
      </c>
      <c r="E9366" t="s">
        <v>1245</v>
      </c>
      <c r="G9366" t="s">
        <v>19</v>
      </c>
      <c r="H9366" t="s">
        <v>72</v>
      </c>
      <c r="I9366" t="s">
        <v>21</v>
      </c>
      <c r="J9366" t="s">
        <v>73</v>
      </c>
      <c r="K9366">
        <v>390</v>
      </c>
      <c r="L9366">
        <v>28.9</v>
      </c>
      <c r="M9366" t="s">
        <v>1145</v>
      </c>
      <c r="N9366">
        <v>29.9</v>
      </c>
      <c r="P9366" cm="1">
        <f t="array" ref="P9366">IF(Q9366&gt;0,INDEX(Q9366:Q21500,MATCH(TRUE,INDEX(Q9366:Q21500="",,),0)-1),"")</f>
        <v>3</v>
      </c>
      <c r="Q9366">
        <f t="shared" si="210"/>
        <v>2</v>
      </c>
      <c r="R9366">
        <f>IF(P9366="","",0)</f>
        <v>0</v>
      </c>
    </row>
    <row r="9367" spans="1:18" x14ac:dyDescent="0.3">
      <c r="A9367" t="s">
        <v>1214</v>
      </c>
      <c r="B9367" s="1">
        <v>38855</v>
      </c>
      <c r="C9367" t="s">
        <v>82</v>
      </c>
      <c r="D9367" t="s">
        <v>1244</v>
      </c>
      <c r="E9367" t="s">
        <v>1245</v>
      </c>
      <c r="G9367" s="6" t="s">
        <v>88</v>
      </c>
      <c r="H9367" t="s">
        <v>102</v>
      </c>
      <c r="I9367" t="s">
        <v>45</v>
      </c>
      <c r="J9367" t="s">
        <v>93</v>
      </c>
      <c r="K9367">
        <v>1.5</v>
      </c>
      <c r="L9367">
        <v>814</v>
      </c>
      <c r="M9367" t="s">
        <v>1145</v>
      </c>
      <c r="N9367">
        <v>814</v>
      </c>
      <c r="P9367" cm="1">
        <f t="array" ref="P9367">IF(Q9367&gt;0,INDEX(Q9367:Q21501,MATCH(TRUE,INDEX(Q9367:Q21501="",,),0)-1),"")</f>
        <v>3</v>
      </c>
      <c r="Q9367">
        <f t="shared" si="210"/>
        <v>2</v>
      </c>
      <c r="R9367">
        <f>IF(P9367="","",0)</f>
        <v>0</v>
      </c>
    </row>
    <row r="9368" spans="1:18" x14ac:dyDescent="0.3">
      <c r="A9368" t="s">
        <v>1214</v>
      </c>
      <c r="B9368" s="1">
        <v>38855</v>
      </c>
      <c r="C9368" t="s">
        <v>82</v>
      </c>
      <c r="D9368" t="s">
        <v>1244</v>
      </c>
      <c r="E9368" t="s">
        <v>1245</v>
      </c>
      <c r="G9368" s="6" t="s">
        <v>88</v>
      </c>
      <c r="H9368" t="s">
        <v>85</v>
      </c>
      <c r="I9368" t="s">
        <v>45</v>
      </c>
      <c r="J9368" t="s">
        <v>93</v>
      </c>
      <c r="K9368">
        <v>7.7</v>
      </c>
      <c r="L9368">
        <v>157</v>
      </c>
      <c r="M9368" t="s">
        <v>1145</v>
      </c>
      <c r="N9368">
        <v>157</v>
      </c>
      <c r="P9368" cm="1">
        <f t="array" ref="P9368">IF(Q9368&gt;0,INDEX(Q9368:Q21502,MATCH(TRUE,INDEX(Q9368:Q21502="",,),0)-1),"")</f>
        <v>3</v>
      </c>
      <c r="Q9368">
        <f t="shared" si="210"/>
        <v>2</v>
      </c>
      <c r="R9368">
        <f>IF(P9368="","",0)</f>
        <v>0</v>
      </c>
    </row>
    <row r="9369" spans="1:18" x14ac:dyDescent="0.3">
      <c r="A9369" t="s">
        <v>1214</v>
      </c>
      <c r="B9369" s="1">
        <v>38855</v>
      </c>
      <c r="C9369" t="s">
        <v>82</v>
      </c>
      <c r="D9369" t="s">
        <v>1244</v>
      </c>
      <c r="E9369" t="s">
        <v>1245</v>
      </c>
      <c r="G9369" s="6" t="s">
        <v>88</v>
      </c>
      <c r="H9369" t="s">
        <v>264</v>
      </c>
      <c r="I9369" t="s">
        <v>45</v>
      </c>
      <c r="J9369" t="s">
        <v>93</v>
      </c>
      <c r="K9369">
        <v>1.7</v>
      </c>
      <c r="L9369">
        <v>316</v>
      </c>
      <c r="M9369" t="s">
        <v>1145</v>
      </c>
      <c r="N9369">
        <v>316</v>
      </c>
      <c r="P9369" cm="1">
        <f t="array" ref="P9369">IF(Q9369&gt;0,INDEX(Q9369:Q21503,MATCH(TRUE,INDEX(Q9369:Q21503="",,),0)-1),"")</f>
        <v>3</v>
      </c>
      <c r="Q9369">
        <f t="shared" si="210"/>
        <v>2</v>
      </c>
      <c r="R9369">
        <f>IF(P9369="","",0)</f>
        <v>0</v>
      </c>
    </row>
    <row r="9370" spans="1:18" x14ac:dyDescent="0.3">
      <c r="A9370" t="s">
        <v>1214</v>
      </c>
      <c r="B9370" s="1">
        <v>38855</v>
      </c>
      <c r="C9370" t="s">
        <v>82</v>
      </c>
      <c r="D9370" t="s">
        <v>1244</v>
      </c>
      <c r="E9370" t="s">
        <v>1245</v>
      </c>
      <c r="G9370" s="6" t="s">
        <v>88</v>
      </c>
      <c r="H9370" t="s">
        <v>96</v>
      </c>
      <c r="I9370" t="s">
        <v>45</v>
      </c>
      <c r="J9370" t="s">
        <v>93</v>
      </c>
      <c r="K9370">
        <v>3.9</v>
      </c>
      <c r="L9370">
        <v>175</v>
      </c>
      <c r="M9370" t="s">
        <v>1145</v>
      </c>
      <c r="N9370">
        <v>175</v>
      </c>
      <c r="P9370" cm="1">
        <f t="array" ref="P9370">IF(Q9370&gt;0,INDEX(Q9370:Q21504,MATCH(TRUE,INDEX(Q9370:Q21504="",,),0)-1),"")</f>
        <v>3</v>
      </c>
      <c r="Q9370">
        <f t="shared" si="210"/>
        <v>2</v>
      </c>
      <c r="R9370">
        <f>IF(P9370="","",0)</f>
        <v>0</v>
      </c>
    </row>
    <row r="9371" spans="1:18" x14ac:dyDescent="0.3">
      <c r="A9371" t="s">
        <v>1214</v>
      </c>
      <c r="B9371" s="1">
        <v>38855</v>
      </c>
      <c r="C9371" t="s">
        <v>82</v>
      </c>
      <c r="D9371" t="s">
        <v>1244</v>
      </c>
      <c r="E9371" t="s">
        <v>1245</v>
      </c>
      <c r="G9371" s="6" t="s">
        <v>88</v>
      </c>
      <c r="H9371" t="s">
        <v>72</v>
      </c>
      <c r="I9371" t="s">
        <v>45</v>
      </c>
      <c r="J9371" t="s">
        <v>93</v>
      </c>
      <c r="K9371">
        <v>1.3</v>
      </c>
      <c r="L9371">
        <v>175</v>
      </c>
      <c r="M9371" t="s">
        <v>1145</v>
      </c>
      <c r="N9371">
        <v>175</v>
      </c>
      <c r="P9371" cm="1">
        <f t="array" ref="P9371">IF(Q9371&gt;0,INDEX(Q9371:Q21505,MATCH(TRUE,INDEX(Q9371:Q21505="",,),0)-1),"")</f>
        <v>3</v>
      </c>
      <c r="Q9371">
        <f t="shared" si="210"/>
        <v>2</v>
      </c>
      <c r="R9371">
        <f>IF(P9371="","",0)</f>
        <v>0</v>
      </c>
    </row>
    <row r="9372" spans="1:18" x14ac:dyDescent="0.3">
      <c r="A9372" t="s">
        <v>1214</v>
      </c>
      <c r="B9372" s="1">
        <v>38855</v>
      </c>
      <c r="C9372" t="s">
        <v>82</v>
      </c>
      <c r="D9372" t="s">
        <v>1244</v>
      </c>
      <c r="E9372" t="s">
        <v>1245</v>
      </c>
      <c r="G9372" s="6" t="s">
        <v>88</v>
      </c>
      <c r="H9372" t="s">
        <v>96</v>
      </c>
      <c r="I9372" t="s">
        <v>21</v>
      </c>
      <c r="J9372" t="s">
        <v>73</v>
      </c>
      <c r="K9372">
        <v>44</v>
      </c>
      <c r="L9372">
        <v>13</v>
      </c>
      <c r="M9372" t="s">
        <v>1145</v>
      </c>
      <c r="N9372">
        <v>13</v>
      </c>
      <c r="P9372" cm="1">
        <f t="array" ref="P9372">IF(Q9372&gt;0,INDEX(Q9372:Q21506,MATCH(TRUE,INDEX(Q9372:Q21506="",,),0)-1),"")</f>
        <v>3</v>
      </c>
      <c r="Q9372">
        <f t="shared" si="210"/>
        <v>2</v>
      </c>
      <c r="R9372">
        <f>IF(P9372="","",0)</f>
        <v>0</v>
      </c>
    </row>
    <row r="9373" spans="1:18" x14ac:dyDescent="0.3">
      <c r="A9373" t="s">
        <v>1214</v>
      </c>
      <c r="B9373" s="1">
        <v>38855</v>
      </c>
      <c r="C9373" t="s">
        <v>82</v>
      </c>
      <c r="D9373" t="s">
        <v>1244</v>
      </c>
      <c r="E9373" t="s">
        <v>1245</v>
      </c>
      <c r="G9373" t="s">
        <v>19</v>
      </c>
      <c r="H9373" t="s">
        <v>116</v>
      </c>
      <c r="I9373" t="s">
        <v>21</v>
      </c>
      <c r="J9373" t="s">
        <v>73</v>
      </c>
      <c r="K9373">
        <v>118</v>
      </c>
      <c r="L9373">
        <v>27.15</v>
      </c>
      <c r="M9373" t="s">
        <v>1147</v>
      </c>
      <c r="N9373">
        <v>27.15</v>
      </c>
      <c r="P9373" cm="1">
        <f t="array" ref="P9373">IF(Q9373&gt;0,INDEX(Q9373:Q21507,MATCH(TRUE,INDEX(Q9373:Q21507="",,),0)-1),"")</f>
        <v>3</v>
      </c>
      <c r="Q9373">
        <f t="shared" si="210"/>
        <v>3</v>
      </c>
      <c r="R9373">
        <f>IF(P9373="","",0)</f>
        <v>0</v>
      </c>
    </row>
    <row r="9374" spans="1:18" x14ac:dyDescent="0.3">
      <c r="A9374" t="s">
        <v>1214</v>
      </c>
      <c r="B9374" s="1">
        <v>38855</v>
      </c>
      <c r="C9374" t="s">
        <v>82</v>
      </c>
      <c r="D9374" t="s">
        <v>1244</v>
      </c>
      <c r="E9374" t="s">
        <v>1245</v>
      </c>
      <c r="G9374" t="s">
        <v>19</v>
      </c>
      <c r="H9374" t="s">
        <v>265</v>
      </c>
      <c r="I9374" t="s">
        <v>21</v>
      </c>
      <c r="J9374" t="s">
        <v>73</v>
      </c>
      <c r="K9374">
        <v>228</v>
      </c>
      <c r="L9374">
        <v>35.549999999999997</v>
      </c>
      <c r="M9374" t="s">
        <v>1147</v>
      </c>
      <c r="N9374">
        <v>38</v>
      </c>
      <c r="P9374" cm="1">
        <f t="array" ref="P9374">IF(Q9374&gt;0,INDEX(Q9374:Q21508,MATCH(TRUE,INDEX(Q9374:Q21508="",,),0)-1),"")</f>
        <v>3</v>
      </c>
      <c r="Q9374">
        <f t="shared" si="210"/>
        <v>3</v>
      </c>
      <c r="R9374">
        <f>IF(P9374="","",0)</f>
        <v>0</v>
      </c>
    </row>
    <row r="9375" spans="1:18" x14ac:dyDescent="0.3">
      <c r="A9375" t="s">
        <v>1214</v>
      </c>
      <c r="B9375" s="1">
        <v>38855</v>
      </c>
      <c r="C9375" t="s">
        <v>82</v>
      </c>
      <c r="D9375" t="s">
        <v>1244</v>
      </c>
      <c r="E9375" t="s">
        <v>1245</v>
      </c>
      <c r="G9375" t="s">
        <v>19</v>
      </c>
      <c r="H9375" t="s">
        <v>87</v>
      </c>
      <c r="I9375" t="s">
        <v>21</v>
      </c>
      <c r="J9375" t="s">
        <v>73</v>
      </c>
      <c r="K9375">
        <v>799</v>
      </c>
      <c r="L9375">
        <v>28.5</v>
      </c>
      <c r="M9375" t="s">
        <v>1147</v>
      </c>
      <c r="N9375">
        <v>28.5</v>
      </c>
      <c r="P9375" cm="1">
        <f t="array" ref="P9375">IF(Q9375&gt;0,INDEX(Q9375:Q21509,MATCH(TRUE,INDEX(Q9375:Q21509="",,),0)-1),"")</f>
        <v>3</v>
      </c>
      <c r="Q9375">
        <f t="shared" si="210"/>
        <v>3</v>
      </c>
      <c r="R9375">
        <f>IF(P9375="","",0)</f>
        <v>0</v>
      </c>
    </row>
    <row r="9376" spans="1:18" x14ac:dyDescent="0.3">
      <c r="A9376" t="s">
        <v>1214</v>
      </c>
      <c r="B9376" s="1">
        <v>38855</v>
      </c>
      <c r="C9376" t="s">
        <v>82</v>
      </c>
      <c r="D9376" t="s">
        <v>1244</v>
      </c>
      <c r="E9376" t="s">
        <v>1245</v>
      </c>
      <c r="G9376" t="s">
        <v>19</v>
      </c>
      <c r="H9376" t="s">
        <v>72</v>
      </c>
      <c r="I9376" t="s">
        <v>21</v>
      </c>
      <c r="J9376" t="s">
        <v>73</v>
      </c>
      <c r="K9376">
        <v>390</v>
      </c>
      <c r="L9376">
        <v>28.9</v>
      </c>
      <c r="M9376" t="s">
        <v>1147</v>
      </c>
      <c r="N9376">
        <v>30</v>
      </c>
      <c r="P9376" cm="1">
        <f t="array" ref="P9376">IF(Q9376&gt;0,INDEX(Q9376:Q21510,MATCH(TRUE,INDEX(Q9376:Q21510="",,),0)-1),"")</f>
        <v>3</v>
      </c>
      <c r="Q9376">
        <f t="shared" si="210"/>
        <v>3</v>
      </c>
      <c r="R9376">
        <f>IF(P9376="","",0)</f>
        <v>0</v>
      </c>
    </row>
    <row r="9377" spans="1:18" x14ac:dyDescent="0.3">
      <c r="A9377" t="s">
        <v>1214</v>
      </c>
      <c r="B9377" s="1">
        <v>38855</v>
      </c>
      <c r="C9377" t="s">
        <v>82</v>
      </c>
      <c r="D9377" t="s">
        <v>1244</v>
      </c>
      <c r="E9377" t="s">
        <v>1245</v>
      </c>
      <c r="G9377" s="6" t="s">
        <v>88</v>
      </c>
      <c r="H9377" t="s">
        <v>102</v>
      </c>
      <c r="I9377" t="s">
        <v>45</v>
      </c>
      <c r="J9377" t="s">
        <v>93</v>
      </c>
      <c r="K9377">
        <v>1.5</v>
      </c>
      <c r="L9377">
        <v>814</v>
      </c>
      <c r="M9377" t="s">
        <v>1147</v>
      </c>
      <c r="N9377">
        <v>814</v>
      </c>
      <c r="P9377" cm="1">
        <f t="array" ref="P9377">IF(Q9377&gt;0,INDEX(Q9377:Q21511,MATCH(TRUE,INDEX(Q9377:Q21511="",,),0)-1),"")</f>
        <v>3</v>
      </c>
      <c r="Q9377">
        <f t="shared" si="210"/>
        <v>3</v>
      </c>
      <c r="R9377">
        <f>IF(P9377="","",0)</f>
        <v>0</v>
      </c>
    </row>
    <row r="9378" spans="1:18" x14ac:dyDescent="0.3">
      <c r="A9378" t="s">
        <v>1214</v>
      </c>
      <c r="B9378" s="1">
        <v>38855</v>
      </c>
      <c r="C9378" t="s">
        <v>82</v>
      </c>
      <c r="D9378" t="s">
        <v>1244</v>
      </c>
      <c r="E9378" t="s">
        <v>1245</v>
      </c>
      <c r="G9378" s="6" t="s">
        <v>88</v>
      </c>
      <c r="H9378" t="s">
        <v>85</v>
      </c>
      <c r="I9378" t="s">
        <v>45</v>
      </c>
      <c r="J9378" t="s">
        <v>93</v>
      </c>
      <c r="K9378">
        <v>7.7</v>
      </c>
      <c r="L9378">
        <v>157</v>
      </c>
      <c r="M9378" t="s">
        <v>1147</v>
      </c>
      <c r="N9378">
        <v>157</v>
      </c>
      <c r="P9378" cm="1">
        <f t="array" ref="P9378">IF(Q9378&gt;0,INDEX(Q9378:Q21512,MATCH(TRUE,INDEX(Q9378:Q21512="",,),0)-1),"")</f>
        <v>3</v>
      </c>
      <c r="Q9378">
        <f t="shared" si="210"/>
        <v>3</v>
      </c>
      <c r="R9378">
        <f>IF(P9378="","",0)</f>
        <v>0</v>
      </c>
    </row>
    <row r="9379" spans="1:18" x14ac:dyDescent="0.3">
      <c r="A9379" t="s">
        <v>1214</v>
      </c>
      <c r="B9379" s="1">
        <v>38855</v>
      </c>
      <c r="C9379" t="s">
        <v>82</v>
      </c>
      <c r="D9379" t="s">
        <v>1244</v>
      </c>
      <c r="E9379" t="s">
        <v>1245</v>
      </c>
      <c r="G9379" s="6" t="s">
        <v>88</v>
      </c>
      <c r="H9379" t="s">
        <v>264</v>
      </c>
      <c r="I9379" t="s">
        <v>45</v>
      </c>
      <c r="J9379" t="s">
        <v>93</v>
      </c>
      <c r="K9379">
        <v>1.7</v>
      </c>
      <c r="L9379">
        <v>316</v>
      </c>
      <c r="M9379" t="s">
        <v>1147</v>
      </c>
      <c r="N9379">
        <v>316</v>
      </c>
      <c r="P9379" cm="1">
        <f t="array" ref="P9379">IF(Q9379&gt;0,INDEX(Q9379:Q21513,MATCH(TRUE,INDEX(Q9379:Q21513="",,),0)-1),"")</f>
        <v>3</v>
      </c>
      <c r="Q9379">
        <f t="shared" si="210"/>
        <v>3</v>
      </c>
      <c r="R9379">
        <f>IF(P9379="","",0)</f>
        <v>0</v>
      </c>
    </row>
    <row r="9380" spans="1:18" x14ac:dyDescent="0.3">
      <c r="A9380" t="s">
        <v>1214</v>
      </c>
      <c r="B9380" s="1">
        <v>38855</v>
      </c>
      <c r="C9380" t="s">
        <v>82</v>
      </c>
      <c r="D9380" t="s">
        <v>1244</v>
      </c>
      <c r="E9380" t="s">
        <v>1245</v>
      </c>
      <c r="G9380" s="6" t="s">
        <v>88</v>
      </c>
      <c r="H9380" t="s">
        <v>96</v>
      </c>
      <c r="I9380" t="s">
        <v>45</v>
      </c>
      <c r="J9380" t="s">
        <v>93</v>
      </c>
      <c r="K9380">
        <v>3.9</v>
      </c>
      <c r="L9380">
        <v>175</v>
      </c>
      <c r="M9380" t="s">
        <v>1147</v>
      </c>
      <c r="N9380">
        <v>175</v>
      </c>
      <c r="P9380" cm="1">
        <f t="array" ref="P9380">IF(Q9380&gt;0,INDEX(Q9380:Q21514,MATCH(TRUE,INDEX(Q9380:Q21514="",,),0)-1),"")</f>
        <v>3</v>
      </c>
      <c r="Q9380">
        <f t="shared" si="210"/>
        <v>3</v>
      </c>
      <c r="R9380">
        <f>IF(P9380="","",0)</f>
        <v>0</v>
      </c>
    </row>
    <row r="9381" spans="1:18" x14ac:dyDescent="0.3">
      <c r="A9381" t="s">
        <v>1214</v>
      </c>
      <c r="B9381" s="1">
        <v>38855</v>
      </c>
      <c r="C9381" t="s">
        <v>82</v>
      </c>
      <c r="D9381" t="s">
        <v>1244</v>
      </c>
      <c r="E9381" t="s">
        <v>1245</v>
      </c>
      <c r="G9381" s="6" t="s">
        <v>88</v>
      </c>
      <c r="H9381" t="s">
        <v>72</v>
      </c>
      <c r="I9381" t="s">
        <v>45</v>
      </c>
      <c r="J9381" t="s">
        <v>93</v>
      </c>
      <c r="K9381">
        <v>1.3</v>
      </c>
      <c r="L9381">
        <v>175</v>
      </c>
      <c r="M9381" t="s">
        <v>1147</v>
      </c>
      <c r="N9381">
        <v>175</v>
      </c>
      <c r="P9381" cm="1">
        <f t="array" ref="P9381">IF(Q9381&gt;0,INDEX(Q9381:Q21515,MATCH(TRUE,INDEX(Q9381:Q21515="",,),0)-1),"")</f>
        <v>3</v>
      </c>
      <c r="Q9381">
        <f t="shared" si="210"/>
        <v>3</v>
      </c>
      <c r="R9381">
        <f>IF(P9381="","",0)</f>
        <v>0</v>
      </c>
    </row>
    <row r="9382" spans="1:18" x14ac:dyDescent="0.3">
      <c r="A9382" t="s">
        <v>1214</v>
      </c>
      <c r="B9382" s="1">
        <v>38855</v>
      </c>
      <c r="C9382" t="s">
        <v>82</v>
      </c>
      <c r="D9382" t="s">
        <v>1244</v>
      </c>
      <c r="E9382" t="s">
        <v>1245</v>
      </c>
      <c r="G9382" s="6" t="s">
        <v>88</v>
      </c>
      <c r="H9382" t="s">
        <v>96</v>
      </c>
      <c r="I9382" t="s">
        <v>21</v>
      </c>
      <c r="J9382" t="s">
        <v>73</v>
      </c>
      <c r="K9382">
        <v>44</v>
      </c>
      <c r="L9382">
        <v>13</v>
      </c>
      <c r="M9382" t="s">
        <v>1147</v>
      </c>
      <c r="N9382">
        <v>13</v>
      </c>
      <c r="P9382" cm="1">
        <f t="array" ref="P9382">IF(Q9382&gt;0,INDEX(Q9382:Q21516,MATCH(TRUE,INDEX(Q9382:Q21516="",,),0)-1),"")</f>
        <v>3</v>
      </c>
      <c r="Q9382">
        <f t="shared" si="210"/>
        <v>3</v>
      </c>
      <c r="R9382">
        <f>IF(P9382="","",0)</f>
        <v>0</v>
      </c>
    </row>
    <row r="9383" spans="1:18" x14ac:dyDescent="0.3">
      <c r="P9383" t="str" cm="1">
        <f t="array" ref="P9383">IF(Q9383&gt;0,INDEX(Q9383:Q21517,MATCH(TRUE,INDEX(Q9383:Q21517="",,),0)-1),"")</f>
        <v/>
      </c>
      <c r="R9383" t="str">
        <f>IF(P9383="","",0)</f>
        <v/>
      </c>
    </row>
    <row r="9384" spans="1:18" x14ac:dyDescent="0.3">
      <c r="A9384" t="s">
        <v>1214</v>
      </c>
      <c r="B9384" s="1">
        <v>38855</v>
      </c>
      <c r="C9384" t="s">
        <v>82</v>
      </c>
      <c r="D9384" t="s">
        <v>1246</v>
      </c>
      <c r="E9384" t="s">
        <v>1247</v>
      </c>
      <c r="G9384" t="s">
        <v>19</v>
      </c>
      <c r="H9384" t="s">
        <v>102</v>
      </c>
      <c r="I9384" t="s">
        <v>45</v>
      </c>
      <c r="J9384" t="s">
        <v>93</v>
      </c>
      <c r="K9384">
        <v>55.8</v>
      </c>
      <c r="L9384">
        <v>961</v>
      </c>
      <c r="M9384" t="s">
        <v>1146</v>
      </c>
      <c r="N9384">
        <v>1000</v>
      </c>
      <c r="O9384" t="s">
        <v>24</v>
      </c>
      <c r="P9384" cm="1">
        <f t="array" ref="P9384">IF(Q9384&gt;0,INDEX(Q9384:Q21518,MATCH(TRUE,INDEX(Q9384:Q21518="",,),0)-1),"")</f>
        <v>3</v>
      </c>
      <c r="Q9384">
        <f>INT((ROW()-9384)/10)+1</f>
        <v>1</v>
      </c>
      <c r="R9384">
        <f>IF(P9384="","",0)</f>
        <v>0</v>
      </c>
    </row>
    <row r="9385" spans="1:18" x14ac:dyDescent="0.3">
      <c r="A9385" t="s">
        <v>1214</v>
      </c>
      <c r="B9385" s="1">
        <v>38855</v>
      </c>
      <c r="C9385" t="s">
        <v>82</v>
      </c>
      <c r="D9385" t="s">
        <v>1246</v>
      </c>
      <c r="E9385" t="s">
        <v>1247</v>
      </c>
      <c r="G9385" t="s">
        <v>19</v>
      </c>
      <c r="H9385" t="s">
        <v>72</v>
      </c>
      <c r="I9385" t="s">
        <v>21</v>
      </c>
      <c r="J9385" t="s">
        <v>73</v>
      </c>
      <c r="K9385">
        <v>1752</v>
      </c>
      <c r="L9385">
        <v>28.6</v>
      </c>
      <c r="M9385" t="s">
        <v>1146</v>
      </c>
      <c r="N9385">
        <v>31.25</v>
      </c>
      <c r="O9385" t="s">
        <v>24</v>
      </c>
      <c r="P9385" cm="1">
        <f t="array" ref="P9385">IF(Q9385&gt;0,INDEX(Q9385:Q21519,MATCH(TRUE,INDEX(Q9385:Q21519="",,),0)-1),"")</f>
        <v>3</v>
      </c>
      <c r="Q9385">
        <f t="shared" ref="Q9385:Q9413" si="211">INT((ROW()-9384)/10)+1</f>
        <v>1</v>
      </c>
      <c r="R9385">
        <f>IF(P9385="","",0)</f>
        <v>0</v>
      </c>
    </row>
    <row r="9386" spans="1:18" x14ac:dyDescent="0.3">
      <c r="A9386" t="s">
        <v>1214</v>
      </c>
      <c r="B9386" s="1">
        <v>38855</v>
      </c>
      <c r="C9386" t="s">
        <v>82</v>
      </c>
      <c r="D9386" t="s">
        <v>1246</v>
      </c>
      <c r="E9386" t="s">
        <v>1247</v>
      </c>
      <c r="G9386" s="6" t="s">
        <v>88</v>
      </c>
      <c r="H9386" t="s">
        <v>85</v>
      </c>
      <c r="I9386" t="s">
        <v>45</v>
      </c>
      <c r="J9386" t="s">
        <v>93</v>
      </c>
      <c r="K9386">
        <v>22.4</v>
      </c>
      <c r="L9386">
        <v>176</v>
      </c>
      <c r="M9386" t="s">
        <v>1146</v>
      </c>
      <c r="N9386">
        <v>176</v>
      </c>
      <c r="O9386" t="s">
        <v>24</v>
      </c>
      <c r="P9386" cm="1">
        <f t="array" ref="P9386">IF(Q9386&gt;0,INDEX(Q9386:Q21520,MATCH(TRUE,INDEX(Q9386:Q21520="",,),0)-1),"")</f>
        <v>3</v>
      </c>
      <c r="Q9386">
        <f t="shared" si="211"/>
        <v>1</v>
      </c>
      <c r="R9386">
        <f>IF(P9386="","",0)</f>
        <v>0</v>
      </c>
    </row>
    <row r="9387" spans="1:18" x14ac:dyDescent="0.3">
      <c r="A9387" t="s">
        <v>1214</v>
      </c>
      <c r="B9387" s="1">
        <v>38855</v>
      </c>
      <c r="C9387" t="s">
        <v>82</v>
      </c>
      <c r="D9387" t="s">
        <v>1246</v>
      </c>
      <c r="E9387" t="s">
        <v>1247</v>
      </c>
      <c r="G9387" s="6" t="s">
        <v>88</v>
      </c>
      <c r="H9387" t="s">
        <v>232</v>
      </c>
      <c r="I9387" t="s">
        <v>45</v>
      </c>
      <c r="J9387" t="s">
        <v>93</v>
      </c>
      <c r="K9387">
        <v>6.2</v>
      </c>
      <c r="L9387">
        <v>62</v>
      </c>
      <c r="M9387" t="s">
        <v>1146</v>
      </c>
      <c r="N9387">
        <v>62</v>
      </c>
      <c r="O9387" t="s">
        <v>24</v>
      </c>
      <c r="P9387" cm="1">
        <f t="array" ref="P9387">IF(Q9387&gt;0,INDEX(Q9387:Q21521,MATCH(TRUE,INDEX(Q9387:Q21521="",,),0)-1),"")</f>
        <v>3</v>
      </c>
      <c r="Q9387">
        <f t="shared" si="211"/>
        <v>1</v>
      </c>
      <c r="R9387">
        <f>IF(P9387="","",0)</f>
        <v>0</v>
      </c>
    </row>
    <row r="9388" spans="1:18" x14ac:dyDescent="0.3">
      <c r="A9388" t="s">
        <v>1214</v>
      </c>
      <c r="B9388" s="1">
        <v>38855</v>
      </c>
      <c r="C9388" t="s">
        <v>82</v>
      </c>
      <c r="D9388" t="s">
        <v>1246</v>
      </c>
      <c r="E9388" t="s">
        <v>1247</v>
      </c>
      <c r="G9388" s="6" t="s">
        <v>88</v>
      </c>
      <c r="H9388" t="s">
        <v>96</v>
      </c>
      <c r="I9388" t="s">
        <v>45</v>
      </c>
      <c r="J9388" t="s">
        <v>93</v>
      </c>
      <c r="K9388">
        <v>2</v>
      </c>
      <c r="L9388">
        <v>198</v>
      </c>
      <c r="M9388" t="s">
        <v>1146</v>
      </c>
      <c r="N9388">
        <v>198</v>
      </c>
      <c r="O9388" t="s">
        <v>24</v>
      </c>
      <c r="P9388" cm="1">
        <f t="array" ref="P9388">IF(Q9388&gt;0,INDEX(Q9388:Q21522,MATCH(TRUE,INDEX(Q9388:Q21522="",,),0)-1),"")</f>
        <v>3</v>
      </c>
      <c r="Q9388">
        <f t="shared" si="211"/>
        <v>1</v>
      </c>
      <c r="R9388">
        <f>IF(P9388="","",0)</f>
        <v>0</v>
      </c>
    </row>
    <row r="9389" spans="1:18" x14ac:dyDescent="0.3">
      <c r="A9389" t="s">
        <v>1214</v>
      </c>
      <c r="B9389" s="1">
        <v>38855</v>
      </c>
      <c r="C9389" t="s">
        <v>82</v>
      </c>
      <c r="D9389" t="s">
        <v>1246</v>
      </c>
      <c r="E9389" t="s">
        <v>1247</v>
      </c>
      <c r="G9389" s="6" t="s">
        <v>88</v>
      </c>
      <c r="H9389" t="s">
        <v>200</v>
      </c>
      <c r="I9389" t="s">
        <v>45</v>
      </c>
      <c r="J9389" t="s">
        <v>93</v>
      </c>
      <c r="K9389">
        <v>6.4</v>
      </c>
      <c r="L9389">
        <v>324</v>
      </c>
      <c r="M9389" t="s">
        <v>1146</v>
      </c>
      <c r="N9389">
        <v>324</v>
      </c>
      <c r="O9389" t="s">
        <v>24</v>
      </c>
      <c r="P9389" cm="1">
        <f t="array" ref="P9389">IF(Q9389&gt;0,INDEX(Q9389:Q21523,MATCH(TRUE,INDEX(Q9389:Q21523="",,),0)-1),"")</f>
        <v>3</v>
      </c>
      <c r="Q9389">
        <f t="shared" si="211"/>
        <v>1</v>
      </c>
      <c r="R9389">
        <f>IF(P9389="","",0)</f>
        <v>0</v>
      </c>
    </row>
    <row r="9390" spans="1:18" x14ac:dyDescent="0.3">
      <c r="A9390" t="s">
        <v>1214</v>
      </c>
      <c r="B9390" s="1">
        <v>38855</v>
      </c>
      <c r="C9390" t="s">
        <v>82</v>
      </c>
      <c r="D9390" t="s">
        <v>1246</v>
      </c>
      <c r="E9390" t="s">
        <v>1247</v>
      </c>
      <c r="G9390" s="6" t="s">
        <v>88</v>
      </c>
      <c r="H9390" t="s">
        <v>96</v>
      </c>
      <c r="I9390" t="s">
        <v>21</v>
      </c>
      <c r="J9390" t="s">
        <v>73</v>
      </c>
      <c r="K9390">
        <v>13</v>
      </c>
      <c r="L9390">
        <v>12.4</v>
      </c>
      <c r="M9390" t="s">
        <v>1146</v>
      </c>
      <c r="N9390">
        <v>12.4</v>
      </c>
      <c r="O9390" t="s">
        <v>24</v>
      </c>
      <c r="P9390" cm="1">
        <f t="array" ref="P9390">IF(Q9390&gt;0,INDEX(Q9390:Q21524,MATCH(TRUE,INDEX(Q9390:Q21524="",,),0)-1),"")</f>
        <v>3</v>
      </c>
      <c r="Q9390">
        <f t="shared" si="211"/>
        <v>1</v>
      </c>
      <c r="R9390">
        <f>IF(P9390="","",0)</f>
        <v>0</v>
      </c>
    </row>
    <row r="9391" spans="1:18" x14ac:dyDescent="0.3">
      <c r="A9391" t="s">
        <v>1214</v>
      </c>
      <c r="B9391" s="1">
        <v>38855</v>
      </c>
      <c r="C9391" t="s">
        <v>82</v>
      </c>
      <c r="D9391" t="s">
        <v>1246</v>
      </c>
      <c r="E9391" t="s">
        <v>1247</v>
      </c>
      <c r="G9391" s="6" t="s">
        <v>88</v>
      </c>
      <c r="H9391" t="s">
        <v>116</v>
      </c>
      <c r="I9391" t="s">
        <v>21</v>
      </c>
      <c r="J9391" t="s">
        <v>73</v>
      </c>
      <c r="K9391">
        <v>39</v>
      </c>
      <c r="L9391">
        <v>26.9</v>
      </c>
      <c r="M9391" t="s">
        <v>1146</v>
      </c>
      <c r="N9391">
        <v>26.9</v>
      </c>
      <c r="O9391" t="s">
        <v>24</v>
      </c>
      <c r="P9391" cm="1">
        <f t="array" ref="P9391">IF(Q9391&gt;0,INDEX(Q9391:Q21525,MATCH(TRUE,INDEX(Q9391:Q21525="",,),0)-1),"")</f>
        <v>3</v>
      </c>
      <c r="Q9391">
        <f t="shared" si="211"/>
        <v>1</v>
      </c>
      <c r="R9391">
        <f>IF(P9391="","",0)</f>
        <v>0</v>
      </c>
    </row>
    <row r="9392" spans="1:18" x14ac:dyDescent="0.3">
      <c r="A9392" t="s">
        <v>1214</v>
      </c>
      <c r="B9392" s="1">
        <v>38855</v>
      </c>
      <c r="C9392" t="s">
        <v>82</v>
      </c>
      <c r="D9392" t="s">
        <v>1246</v>
      </c>
      <c r="E9392" t="s">
        <v>1247</v>
      </c>
      <c r="G9392" s="6" t="s">
        <v>88</v>
      </c>
      <c r="H9392" t="s">
        <v>265</v>
      </c>
      <c r="I9392" t="s">
        <v>21</v>
      </c>
      <c r="J9392" t="s">
        <v>73</v>
      </c>
      <c r="K9392">
        <v>56</v>
      </c>
      <c r="L9392">
        <v>35.15</v>
      </c>
      <c r="M9392" t="s">
        <v>1146</v>
      </c>
      <c r="N9392">
        <v>35.15</v>
      </c>
      <c r="O9392" t="s">
        <v>24</v>
      </c>
      <c r="P9392" cm="1">
        <f t="array" ref="P9392">IF(Q9392&gt;0,INDEX(Q9392:Q21526,MATCH(TRUE,INDEX(Q9392:Q21526="",,),0)-1),"")</f>
        <v>3</v>
      </c>
      <c r="Q9392">
        <f t="shared" si="211"/>
        <v>1</v>
      </c>
      <c r="R9392">
        <f>IF(P9392="","",0)</f>
        <v>0</v>
      </c>
    </row>
    <row r="9393" spans="1:18" x14ac:dyDescent="0.3">
      <c r="A9393" t="s">
        <v>1214</v>
      </c>
      <c r="B9393" s="1">
        <v>38855</v>
      </c>
      <c r="C9393" t="s">
        <v>82</v>
      </c>
      <c r="D9393" t="s">
        <v>1246</v>
      </c>
      <c r="E9393" t="s">
        <v>1247</v>
      </c>
      <c r="G9393" s="6" t="s">
        <v>88</v>
      </c>
      <c r="H9393" t="s">
        <v>87</v>
      </c>
      <c r="I9393" t="s">
        <v>21</v>
      </c>
      <c r="J9393" t="s">
        <v>73</v>
      </c>
      <c r="K9393">
        <v>111</v>
      </c>
      <c r="L9393">
        <v>28.15</v>
      </c>
      <c r="M9393" t="s">
        <v>1146</v>
      </c>
      <c r="N9393">
        <v>28.15</v>
      </c>
      <c r="O9393" t="s">
        <v>24</v>
      </c>
      <c r="P9393" cm="1">
        <f t="array" ref="P9393">IF(Q9393&gt;0,INDEX(Q9393:Q21527,MATCH(TRUE,INDEX(Q9393:Q21527="",,),0)-1),"")</f>
        <v>3</v>
      </c>
      <c r="Q9393">
        <f t="shared" si="211"/>
        <v>1</v>
      </c>
      <c r="R9393">
        <f>IF(P9393="","",0)</f>
        <v>0</v>
      </c>
    </row>
    <row r="9394" spans="1:18" x14ac:dyDescent="0.3">
      <c r="A9394" t="s">
        <v>1214</v>
      </c>
      <c r="B9394" s="1">
        <v>38855</v>
      </c>
      <c r="C9394" t="s">
        <v>82</v>
      </c>
      <c r="D9394" t="s">
        <v>1246</v>
      </c>
      <c r="E9394" t="s">
        <v>1247</v>
      </c>
      <c r="G9394" t="s">
        <v>19</v>
      </c>
      <c r="H9394" t="s">
        <v>102</v>
      </c>
      <c r="I9394" t="s">
        <v>45</v>
      </c>
      <c r="J9394" t="s">
        <v>93</v>
      </c>
      <c r="K9394">
        <v>55.8</v>
      </c>
      <c r="L9394">
        <v>961</v>
      </c>
      <c r="M9394" t="s">
        <v>1145</v>
      </c>
      <c r="N9394">
        <v>971.1</v>
      </c>
      <c r="P9394" cm="1">
        <f t="array" ref="P9394">IF(Q9394&gt;0,INDEX(Q9394:Q21528,MATCH(TRUE,INDEX(Q9394:Q21528="",,),0)-1),"")</f>
        <v>3</v>
      </c>
      <c r="Q9394">
        <f t="shared" si="211"/>
        <v>2</v>
      </c>
      <c r="R9394">
        <f>IF(P9394="","",0)</f>
        <v>0</v>
      </c>
    </row>
    <row r="9395" spans="1:18" x14ac:dyDescent="0.3">
      <c r="A9395" t="s">
        <v>1214</v>
      </c>
      <c r="B9395" s="1">
        <v>38855</v>
      </c>
      <c r="C9395" t="s">
        <v>82</v>
      </c>
      <c r="D9395" t="s">
        <v>1246</v>
      </c>
      <c r="E9395" t="s">
        <v>1247</v>
      </c>
      <c r="G9395" t="s">
        <v>19</v>
      </c>
      <c r="H9395" t="s">
        <v>72</v>
      </c>
      <c r="I9395" t="s">
        <v>21</v>
      </c>
      <c r="J9395" t="s">
        <v>73</v>
      </c>
      <c r="K9395">
        <v>1752</v>
      </c>
      <c r="L9395">
        <v>28.6</v>
      </c>
      <c r="M9395" t="s">
        <v>1145</v>
      </c>
      <c r="N9395">
        <v>29.73</v>
      </c>
      <c r="P9395" cm="1">
        <f t="array" ref="P9395">IF(Q9395&gt;0,INDEX(Q9395:Q21529,MATCH(TRUE,INDEX(Q9395:Q21529="",,),0)-1),"")</f>
        <v>3</v>
      </c>
      <c r="Q9395">
        <f t="shared" si="211"/>
        <v>2</v>
      </c>
      <c r="R9395">
        <f>IF(P9395="","",0)</f>
        <v>0</v>
      </c>
    </row>
    <row r="9396" spans="1:18" x14ac:dyDescent="0.3">
      <c r="A9396" t="s">
        <v>1214</v>
      </c>
      <c r="B9396" s="1">
        <v>38855</v>
      </c>
      <c r="C9396" t="s">
        <v>82</v>
      </c>
      <c r="D9396" t="s">
        <v>1246</v>
      </c>
      <c r="E9396" t="s">
        <v>1247</v>
      </c>
      <c r="G9396" s="6" t="s">
        <v>88</v>
      </c>
      <c r="H9396" t="s">
        <v>85</v>
      </c>
      <c r="I9396" t="s">
        <v>45</v>
      </c>
      <c r="J9396" t="s">
        <v>93</v>
      </c>
      <c r="K9396">
        <v>22.4</v>
      </c>
      <c r="L9396">
        <v>176</v>
      </c>
      <c r="M9396" t="s">
        <v>1145</v>
      </c>
      <c r="N9396">
        <v>176</v>
      </c>
      <c r="P9396" cm="1">
        <f t="array" ref="P9396">IF(Q9396&gt;0,INDEX(Q9396:Q21530,MATCH(TRUE,INDEX(Q9396:Q21530="",,),0)-1),"")</f>
        <v>3</v>
      </c>
      <c r="Q9396">
        <f t="shared" si="211"/>
        <v>2</v>
      </c>
      <c r="R9396">
        <f>IF(P9396="","",0)</f>
        <v>0</v>
      </c>
    </row>
    <row r="9397" spans="1:18" x14ac:dyDescent="0.3">
      <c r="A9397" t="s">
        <v>1214</v>
      </c>
      <c r="B9397" s="1">
        <v>38855</v>
      </c>
      <c r="C9397" t="s">
        <v>82</v>
      </c>
      <c r="D9397" t="s">
        <v>1246</v>
      </c>
      <c r="E9397" t="s">
        <v>1247</v>
      </c>
      <c r="G9397" s="6" t="s">
        <v>88</v>
      </c>
      <c r="H9397" t="s">
        <v>232</v>
      </c>
      <c r="I9397" t="s">
        <v>45</v>
      </c>
      <c r="J9397" t="s">
        <v>93</v>
      </c>
      <c r="K9397">
        <v>6.2</v>
      </c>
      <c r="L9397">
        <v>62</v>
      </c>
      <c r="M9397" t="s">
        <v>1145</v>
      </c>
      <c r="N9397">
        <v>62</v>
      </c>
      <c r="P9397" cm="1">
        <f t="array" ref="P9397">IF(Q9397&gt;0,INDEX(Q9397:Q21531,MATCH(TRUE,INDEX(Q9397:Q21531="",,),0)-1),"")</f>
        <v>3</v>
      </c>
      <c r="Q9397">
        <f t="shared" si="211"/>
        <v>2</v>
      </c>
      <c r="R9397">
        <f>IF(P9397="","",0)</f>
        <v>0</v>
      </c>
    </row>
    <row r="9398" spans="1:18" x14ac:dyDescent="0.3">
      <c r="A9398" t="s">
        <v>1214</v>
      </c>
      <c r="B9398" s="1">
        <v>38855</v>
      </c>
      <c r="C9398" t="s">
        <v>82</v>
      </c>
      <c r="D9398" t="s">
        <v>1246</v>
      </c>
      <c r="E9398" t="s">
        <v>1247</v>
      </c>
      <c r="G9398" s="6" t="s">
        <v>88</v>
      </c>
      <c r="H9398" t="s">
        <v>96</v>
      </c>
      <c r="I9398" t="s">
        <v>45</v>
      </c>
      <c r="J9398" t="s">
        <v>93</v>
      </c>
      <c r="K9398">
        <v>2</v>
      </c>
      <c r="L9398">
        <v>198</v>
      </c>
      <c r="M9398" t="s">
        <v>1145</v>
      </c>
      <c r="N9398">
        <v>198</v>
      </c>
      <c r="P9398" cm="1">
        <f t="array" ref="P9398">IF(Q9398&gt;0,INDEX(Q9398:Q21532,MATCH(TRUE,INDEX(Q9398:Q21532="",,),0)-1),"")</f>
        <v>3</v>
      </c>
      <c r="Q9398">
        <f t="shared" si="211"/>
        <v>2</v>
      </c>
      <c r="R9398">
        <f>IF(P9398="","",0)</f>
        <v>0</v>
      </c>
    </row>
    <row r="9399" spans="1:18" x14ac:dyDescent="0.3">
      <c r="A9399" t="s">
        <v>1214</v>
      </c>
      <c r="B9399" s="1">
        <v>38855</v>
      </c>
      <c r="C9399" t="s">
        <v>82</v>
      </c>
      <c r="D9399" t="s">
        <v>1246</v>
      </c>
      <c r="E9399" t="s">
        <v>1247</v>
      </c>
      <c r="G9399" s="6" t="s">
        <v>88</v>
      </c>
      <c r="H9399" t="s">
        <v>200</v>
      </c>
      <c r="I9399" t="s">
        <v>45</v>
      </c>
      <c r="J9399" t="s">
        <v>93</v>
      </c>
      <c r="K9399">
        <v>6.4</v>
      </c>
      <c r="L9399">
        <v>324</v>
      </c>
      <c r="M9399" t="s">
        <v>1145</v>
      </c>
      <c r="N9399">
        <v>324</v>
      </c>
      <c r="P9399" cm="1">
        <f t="array" ref="P9399">IF(Q9399&gt;0,INDEX(Q9399:Q21533,MATCH(TRUE,INDEX(Q9399:Q21533="",,),0)-1),"")</f>
        <v>3</v>
      </c>
      <c r="Q9399">
        <f t="shared" si="211"/>
        <v>2</v>
      </c>
      <c r="R9399">
        <f>IF(P9399="","",0)</f>
        <v>0</v>
      </c>
    </row>
    <row r="9400" spans="1:18" x14ac:dyDescent="0.3">
      <c r="A9400" t="s">
        <v>1214</v>
      </c>
      <c r="B9400" s="1">
        <v>38855</v>
      </c>
      <c r="C9400" t="s">
        <v>82</v>
      </c>
      <c r="D9400" t="s">
        <v>1246</v>
      </c>
      <c r="E9400" t="s">
        <v>1247</v>
      </c>
      <c r="G9400" s="6" t="s">
        <v>88</v>
      </c>
      <c r="H9400" t="s">
        <v>96</v>
      </c>
      <c r="I9400" t="s">
        <v>21</v>
      </c>
      <c r="J9400" t="s">
        <v>73</v>
      </c>
      <c r="K9400">
        <v>13</v>
      </c>
      <c r="L9400">
        <v>12.4</v>
      </c>
      <c r="M9400" t="s">
        <v>1145</v>
      </c>
      <c r="N9400">
        <v>12.4</v>
      </c>
      <c r="P9400" cm="1">
        <f t="array" ref="P9400">IF(Q9400&gt;0,INDEX(Q9400:Q21534,MATCH(TRUE,INDEX(Q9400:Q21534="",,),0)-1),"")</f>
        <v>3</v>
      </c>
      <c r="Q9400">
        <f t="shared" si="211"/>
        <v>2</v>
      </c>
      <c r="R9400">
        <f>IF(P9400="","",0)</f>
        <v>0</v>
      </c>
    </row>
    <row r="9401" spans="1:18" x14ac:dyDescent="0.3">
      <c r="A9401" t="s">
        <v>1214</v>
      </c>
      <c r="B9401" s="1">
        <v>38855</v>
      </c>
      <c r="C9401" t="s">
        <v>82</v>
      </c>
      <c r="D9401" t="s">
        <v>1246</v>
      </c>
      <c r="E9401" t="s">
        <v>1247</v>
      </c>
      <c r="G9401" s="6" t="s">
        <v>88</v>
      </c>
      <c r="H9401" t="s">
        <v>116</v>
      </c>
      <c r="I9401" t="s">
        <v>21</v>
      </c>
      <c r="J9401" t="s">
        <v>73</v>
      </c>
      <c r="K9401">
        <v>39</v>
      </c>
      <c r="L9401">
        <v>26.9</v>
      </c>
      <c r="M9401" t="s">
        <v>1145</v>
      </c>
      <c r="N9401">
        <v>26.9</v>
      </c>
      <c r="P9401" cm="1">
        <f t="array" ref="P9401">IF(Q9401&gt;0,INDEX(Q9401:Q21535,MATCH(TRUE,INDEX(Q9401:Q21535="",,),0)-1),"")</f>
        <v>3</v>
      </c>
      <c r="Q9401">
        <f t="shared" si="211"/>
        <v>2</v>
      </c>
      <c r="R9401">
        <f>IF(P9401="","",0)</f>
        <v>0</v>
      </c>
    </row>
    <row r="9402" spans="1:18" x14ac:dyDescent="0.3">
      <c r="A9402" t="s">
        <v>1214</v>
      </c>
      <c r="B9402" s="1">
        <v>38855</v>
      </c>
      <c r="C9402" t="s">
        <v>82</v>
      </c>
      <c r="D9402" t="s">
        <v>1246</v>
      </c>
      <c r="E9402" t="s">
        <v>1247</v>
      </c>
      <c r="G9402" s="6" t="s">
        <v>88</v>
      </c>
      <c r="H9402" t="s">
        <v>265</v>
      </c>
      <c r="I9402" t="s">
        <v>21</v>
      </c>
      <c r="J9402" t="s">
        <v>73</v>
      </c>
      <c r="K9402">
        <v>56</v>
      </c>
      <c r="L9402">
        <v>35.15</v>
      </c>
      <c r="M9402" t="s">
        <v>1145</v>
      </c>
      <c r="N9402">
        <v>35.15</v>
      </c>
      <c r="P9402" cm="1">
        <f t="array" ref="P9402">IF(Q9402&gt;0,INDEX(Q9402:Q21536,MATCH(TRUE,INDEX(Q9402:Q21536="",,),0)-1),"")</f>
        <v>3</v>
      </c>
      <c r="Q9402">
        <f t="shared" si="211"/>
        <v>2</v>
      </c>
      <c r="R9402">
        <f>IF(P9402="","",0)</f>
        <v>0</v>
      </c>
    </row>
    <row r="9403" spans="1:18" x14ac:dyDescent="0.3">
      <c r="A9403" t="s">
        <v>1214</v>
      </c>
      <c r="B9403" s="1">
        <v>38855</v>
      </c>
      <c r="C9403" t="s">
        <v>82</v>
      </c>
      <c r="D9403" t="s">
        <v>1246</v>
      </c>
      <c r="E9403" t="s">
        <v>1247</v>
      </c>
      <c r="G9403" s="6" t="s">
        <v>88</v>
      </c>
      <c r="H9403" t="s">
        <v>87</v>
      </c>
      <c r="I9403" t="s">
        <v>21</v>
      </c>
      <c r="J9403" t="s">
        <v>73</v>
      </c>
      <c r="K9403">
        <v>111</v>
      </c>
      <c r="L9403">
        <v>28.15</v>
      </c>
      <c r="M9403" t="s">
        <v>1145</v>
      </c>
      <c r="N9403">
        <v>28.15</v>
      </c>
      <c r="P9403" cm="1">
        <f t="array" ref="P9403">IF(Q9403&gt;0,INDEX(Q9403:Q21537,MATCH(TRUE,INDEX(Q9403:Q21537="",,),0)-1),"")</f>
        <v>3</v>
      </c>
      <c r="Q9403">
        <f t="shared" si="211"/>
        <v>2</v>
      </c>
      <c r="R9403">
        <f>IF(P9403="","",0)</f>
        <v>0</v>
      </c>
    </row>
    <row r="9404" spans="1:18" x14ac:dyDescent="0.3">
      <c r="A9404" t="s">
        <v>1214</v>
      </c>
      <c r="B9404" s="1">
        <v>38855</v>
      </c>
      <c r="C9404" t="s">
        <v>82</v>
      </c>
      <c r="D9404" t="s">
        <v>1246</v>
      </c>
      <c r="E9404" t="s">
        <v>1247</v>
      </c>
      <c r="G9404" t="s">
        <v>19</v>
      </c>
      <c r="H9404" t="s">
        <v>102</v>
      </c>
      <c r="I9404" t="s">
        <v>45</v>
      </c>
      <c r="J9404" t="s">
        <v>93</v>
      </c>
      <c r="K9404">
        <v>55.8</v>
      </c>
      <c r="L9404">
        <v>961</v>
      </c>
      <c r="M9404" t="s">
        <v>1147</v>
      </c>
      <c r="N9404">
        <v>961</v>
      </c>
      <c r="P9404" cm="1">
        <f t="array" ref="P9404">IF(Q9404&gt;0,INDEX(Q9404:Q21538,MATCH(TRUE,INDEX(Q9404:Q21538="",,),0)-1),"")</f>
        <v>3</v>
      </c>
      <c r="Q9404">
        <f t="shared" si="211"/>
        <v>3</v>
      </c>
      <c r="R9404">
        <f>IF(P9404="","",0)</f>
        <v>0</v>
      </c>
    </row>
    <row r="9405" spans="1:18" x14ac:dyDescent="0.3">
      <c r="A9405" t="s">
        <v>1214</v>
      </c>
      <c r="B9405" s="1">
        <v>38855</v>
      </c>
      <c r="C9405" t="s">
        <v>82</v>
      </c>
      <c r="D9405" t="s">
        <v>1246</v>
      </c>
      <c r="E9405" t="s">
        <v>1247</v>
      </c>
      <c r="G9405" t="s">
        <v>19</v>
      </c>
      <c r="H9405" t="s">
        <v>72</v>
      </c>
      <c r="I9405" t="s">
        <v>21</v>
      </c>
      <c r="J9405" t="s">
        <v>73</v>
      </c>
      <c r="K9405">
        <v>1752</v>
      </c>
      <c r="L9405">
        <v>28.6</v>
      </c>
      <c r="M9405" t="s">
        <v>1147</v>
      </c>
      <c r="N9405">
        <v>28.6</v>
      </c>
      <c r="P9405" cm="1">
        <f t="array" ref="P9405">IF(Q9405&gt;0,INDEX(Q9405:Q21539,MATCH(TRUE,INDEX(Q9405:Q21539="",,),0)-1),"")</f>
        <v>3</v>
      </c>
      <c r="Q9405">
        <f t="shared" si="211"/>
        <v>3</v>
      </c>
      <c r="R9405">
        <f>IF(P9405="","",0)</f>
        <v>0</v>
      </c>
    </row>
    <row r="9406" spans="1:18" x14ac:dyDescent="0.3">
      <c r="A9406" t="s">
        <v>1214</v>
      </c>
      <c r="B9406" s="1">
        <v>38855</v>
      </c>
      <c r="C9406" t="s">
        <v>82</v>
      </c>
      <c r="D9406" t="s">
        <v>1246</v>
      </c>
      <c r="E9406" t="s">
        <v>1247</v>
      </c>
      <c r="G9406" s="6" t="s">
        <v>88</v>
      </c>
      <c r="H9406" t="s">
        <v>85</v>
      </c>
      <c r="I9406" t="s">
        <v>45</v>
      </c>
      <c r="J9406" t="s">
        <v>93</v>
      </c>
      <c r="K9406">
        <v>22.4</v>
      </c>
      <c r="L9406">
        <v>176</v>
      </c>
      <c r="M9406" t="s">
        <v>1147</v>
      </c>
      <c r="N9406">
        <v>176</v>
      </c>
      <c r="P9406" cm="1">
        <f t="array" ref="P9406">IF(Q9406&gt;0,INDEX(Q9406:Q21540,MATCH(TRUE,INDEX(Q9406:Q21540="",,),0)-1),"")</f>
        <v>3</v>
      </c>
      <c r="Q9406">
        <f t="shared" si="211"/>
        <v>3</v>
      </c>
      <c r="R9406">
        <f>IF(P9406="","",0)</f>
        <v>0</v>
      </c>
    </row>
    <row r="9407" spans="1:18" x14ac:dyDescent="0.3">
      <c r="A9407" t="s">
        <v>1214</v>
      </c>
      <c r="B9407" s="1">
        <v>38855</v>
      </c>
      <c r="C9407" t="s">
        <v>82</v>
      </c>
      <c r="D9407" t="s">
        <v>1246</v>
      </c>
      <c r="E9407" t="s">
        <v>1247</v>
      </c>
      <c r="G9407" s="6" t="s">
        <v>88</v>
      </c>
      <c r="H9407" t="s">
        <v>232</v>
      </c>
      <c r="I9407" t="s">
        <v>45</v>
      </c>
      <c r="J9407" t="s">
        <v>93</v>
      </c>
      <c r="K9407">
        <v>6.2</v>
      </c>
      <c r="L9407">
        <v>62</v>
      </c>
      <c r="M9407" t="s">
        <v>1147</v>
      </c>
      <c r="N9407">
        <v>62</v>
      </c>
      <c r="P9407" cm="1">
        <f t="array" ref="P9407">IF(Q9407&gt;0,INDEX(Q9407:Q21541,MATCH(TRUE,INDEX(Q9407:Q21541="",,),0)-1),"")</f>
        <v>3</v>
      </c>
      <c r="Q9407">
        <f t="shared" si="211"/>
        <v>3</v>
      </c>
      <c r="R9407">
        <f>IF(P9407="","",0)</f>
        <v>0</v>
      </c>
    </row>
    <row r="9408" spans="1:18" x14ac:dyDescent="0.3">
      <c r="A9408" t="s">
        <v>1214</v>
      </c>
      <c r="B9408" s="1">
        <v>38855</v>
      </c>
      <c r="C9408" t="s">
        <v>82</v>
      </c>
      <c r="D9408" t="s">
        <v>1246</v>
      </c>
      <c r="E9408" t="s">
        <v>1247</v>
      </c>
      <c r="G9408" s="6" t="s">
        <v>88</v>
      </c>
      <c r="H9408" t="s">
        <v>96</v>
      </c>
      <c r="I9408" t="s">
        <v>45</v>
      </c>
      <c r="J9408" t="s">
        <v>93</v>
      </c>
      <c r="K9408">
        <v>2</v>
      </c>
      <c r="L9408">
        <v>198</v>
      </c>
      <c r="M9408" t="s">
        <v>1147</v>
      </c>
      <c r="N9408">
        <v>198</v>
      </c>
      <c r="P9408" cm="1">
        <f t="array" ref="P9408">IF(Q9408&gt;0,INDEX(Q9408:Q21542,MATCH(TRUE,INDEX(Q9408:Q21542="",,),0)-1),"")</f>
        <v>3</v>
      </c>
      <c r="Q9408">
        <f t="shared" si="211"/>
        <v>3</v>
      </c>
      <c r="R9408">
        <f>IF(P9408="","",0)</f>
        <v>0</v>
      </c>
    </row>
    <row r="9409" spans="1:18" x14ac:dyDescent="0.3">
      <c r="A9409" t="s">
        <v>1214</v>
      </c>
      <c r="B9409" s="1">
        <v>38855</v>
      </c>
      <c r="C9409" t="s">
        <v>82</v>
      </c>
      <c r="D9409" t="s">
        <v>1246</v>
      </c>
      <c r="E9409" t="s">
        <v>1247</v>
      </c>
      <c r="G9409" s="6" t="s">
        <v>88</v>
      </c>
      <c r="H9409" t="s">
        <v>200</v>
      </c>
      <c r="I9409" t="s">
        <v>45</v>
      </c>
      <c r="J9409" t="s">
        <v>93</v>
      </c>
      <c r="K9409">
        <v>6.4</v>
      </c>
      <c r="L9409">
        <v>324</v>
      </c>
      <c r="M9409" t="s">
        <v>1147</v>
      </c>
      <c r="N9409">
        <v>324</v>
      </c>
      <c r="P9409" cm="1">
        <f t="array" ref="P9409">IF(Q9409&gt;0,INDEX(Q9409:Q21543,MATCH(TRUE,INDEX(Q9409:Q21543="",,),0)-1),"")</f>
        <v>3</v>
      </c>
      <c r="Q9409">
        <f t="shared" si="211"/>
        <v>3</v>
      </c>
      <c r="R9409">
        <f>IF(P9409="","",0)</f>
        <v>0</v>
      </c>
    </row>
    <row r="9410" spans="1:18" x14ac:dyDescent="0.3">
      <c r="A9410" t="s">
        <v>1214</v>
      </c>
      <c r="B9410" s="1">
        <v>38855</v>
      </c>
      <c r="C9410" t="s">
        <v>82</v>
      </c>
      <c r="D9410" t="s">
        <v>1246</v>
      </c>
      <c r="E9410" t="s">
        <v>1247</v>
      </c>
      <c r="G9410" s="6" t="s">
        <v>88</v>
      </c>
      <c r="H9410" t="s">
        <v>96</v>
      </c>
      <c r="I9410" t="s">
        <v>21</v>
      </c>
      <c r="J9410" t="s">
        <v>73</v>
      </c>
      <c r="K9410">
        <v>13</v>
      </c>
      <c r="L9410">
        <v>12.4</v>
      </c>
      <c r="M9410" t="s">
        <v>1147</v>
      </c>
      <c r="N9410">
        <v>12.4</v>
      </c>
      <c r="P9410" cm="1">
        <f t="array" ref="P9410">IF(Q9410&gt;0,INDEX(Q9410:Q21544,MATCH(TRUE,INDEX(Q9410:Q21544="",,),0)-1),"")</f>
        <v>3</v>
      </c>
      <c r="Q9410">
        <f t="shared" si="211"/>
        <v>3</v>
      </c>
      <c r="R9410">
        <f>IF(P9410="","",0)</f>
        <v>0</v>
      </c>
    </row>
    <row r="9411" spans="1:18" x14ac:dyDescent="0.3">
      <c r="A9411" t="s">
        <v>1214</v>
      </c>
      <c r="B9411" s="1">
        <v>38855</v>
      </c>
      <c r="C9411" t="s">
        <v>82</v>
      </c>
      <c r="D9411" t="s">
        <v>1246</v>
      </c>
      <c r="E9411" t="s">
        <v>1247</v>
      </c>
      <c r="G9411" s="6" t="s">
        <v>88</v>
      </c>
      <c r="H9411" t="s">
        <v>116</v>
      </c>
      <c r="I9411" t="s">
        <v>21</v>
      </c>
      <c r="J9411" t="s">
        <v>73</v>
      </c>
      <c r="K9411">
        <v>39</v>
      </c>
      <c r="L9411">
        <v>26.9</v>
      </c>
      <c r="M9411" t="s">
        <v>1147</v>
      </c>
      <c r="N9411">
        <v>26.9</v>
      </c>
      <c r="P9411" cm="1">
        <f t="array" ref="P9411">IF(Q9411&gt;0,INDEX(Q9411:Q21545,MATCH(TRUE,INDEX(Q9411:Q21545="",,),0)-1),"")</f>
        <v>3</v>
      </c>
      <c r="Q9411">
        <f t="shared" si="211"/>
        <v>3</v>
      </c>
      <c r="R9411">
        <f>IF(P9411="","",0)</f>
        <v>0</v>
      </c>
    </row>
    <row r="9412" spans="1:18" x14ac:dyDescent="0.3">
      <c r="A9412" t="s">
        <v>1214</v>
      </c>
      <c r="B9412" s="1">
        <v>38855</v>
      </c>
      <c r="C9412" t="s">
        <v>82</v>
      </c>
      <c r="D9412" t="s">
        <v>1246</v>
      </c>
      <c r="E9412" t="s">
        <v>1247</v>
      </c>
      <c r="G9412" s="6" t="s">
        <v>88</v>
      </c>
      <c r="H9412" t="s">
        <v>265</v>
      </c>
      <c r="I9412" t="s">
        <v>21</v>
      </c>
      <c r="J9412" t="s">
        <v>73</v>
      </c>
      <c r="K9412">
        <v>56</v>
      </c>
      <c r="L9412">
        <v>35.15</v>
      </c>
      <c r="M9412" t="s">
        <v>1147</v>
      </c>
      <c r="N9412">
        <v>35.15</v>
      </c>
      <c r="P9412" cm="1">
        <f t="array" ref="P9412">IF(Q9412&gt;0,INDEX(Q9412:Q21546,MATCH(TRUE,INDEX(Q9412:Q21546="",,),0)-1),"")</f>
        <v>3</v>
      </c>
      <c r="Q9412">
        <f t="shared" si="211"/>
        <v>3</v>
      </c>
      <c r="R9412">
        <f>IF(P9412="","",0)</f>
        <v>0</v>
      </c>
    </row>
    <row r="9413" spans="1:18" x14ac:dyDescent="0.3">
      <c r="A9413" t="s">
        <v>1214</v>
      </c>
      <c r="B9413" s="1">
        <v>38855</v>
      </c>
      <c r="C9413" t="s">
        <v>82</v>
      </c>
      <c r="D9413" t="s">
        <v>1246</v>
      </c>
      <c r="E9413" t="s">
        <v>1247</v>
      </c>
      <c r="G9413" s="6" t="s">
        <v>88</v>
      </c>
      <c r="H9413" t="s">
        <v>87</v>
      </c>
      <c r="I9413" t="s">
        <v>21</v>
      </c>
      <c r="J9413" t="s">
        <v>73</v>
      </c>
      <c r="K9413">
        <v>111</v>
      </c>
      <c r="L9413">
        <v>28.15</v>
      </c>
      <c r="M9413" t="s">
        <v>1147</v>
      </c>
      <c r="N9413">
        <v>28.15</v>
      </c>
      <c r="P9413" cm="1">
        <f t="array" ref="P9413">IF(Q9413&gt;0,INDEX(Q9413:Q21547,MATCH(TRUE,INDEX(Q9413:Q21547="",,),0)-1),"")</f>
        <v>3</v>
      </c>
      <c r="Q9413">
        <f t="shared" si="211"/>
        <v>3</v>
      </c>
      <c r="R9413">
        <f>IF(P9413="","",0)</f>
        <v>0</v>
      </c>
    </row>
    <row r="9414" spans="1:18" x14ac:dyDescent="0.3">
      <c r="P9414" t="str" cm="1">
        <f t="array" ref="P9414">IF(Q9414&gt;0,INDEX(Q9414:Q21548,MATCH(TRUE,INDEX(Q9414:Q21548="",,),0)-1),"")</f>
        <v/>
      </c>
      <c r="R9414" t="str">
        <f>IF(P9414="","",0)</f>
        <v/>
      </c>
    </row>
    <row r="9415" spans="1:18" x14ac:dyDescent="0.3">
      <c r="A9415" t="s">
        <v>1214</v>
      </c>
      <c r="B9415" s="1">
        <v>38855</v>
      </c>
      <c r="C9415" t="s">
        <v>82</v>
      </c>
      <c r="D9415" t="s">
        <v>1248</v>
      </c>
      <c r="E9415" t="s">
        <v>1249</v>
      </c>
      <c r="G9415" t="s">
        <v>19</v>
      </c>
      <c r="H9415" t="s">
        <v>102</v>
      </c>
      <c r="I9415" t="s">
        <v>45</v>
      </c>
      <c r="J9415" t="s">
        <v>93</v>
      </c>
      <c r="K9415">
        <v>12.7</v>
      </c>
      <c r="L9415">
        <v>837</v>
      </c>
      <c r="M9415" t="s">
        <v>1143</v>
      </c>
      <c r="N9415">
        <v>901</v>
      </c>
      <c r="O9415" t="s">
        <v>24</v>
      </c>
      <c r="P9415" cm="1">
        <f t="array" ref="P9415">IF(Q9415&gt;0,INDEX(Q9415:Q21549,MATCH(TRUE,INDEX(Q9415:Q21549="",,),0)-1),"")</f>
        <v>3</v>
      </c>
      <c r="Q9415">
        <v>1</v>
      </c>
      <c r="R9415">
        <f>IF(P9415="","",0)</f>
        <v>0</v>
      </c>
    </row>
    <row r="9416" spans="1:18" x14ac:dyDescent="0.3">
      <c r="A9416" t="s">
        <v>1214</v>
      </c>
      <c r="B9416" s="1">
        <v>38855</v>
      </c>
      <c r="C9416" t="s">
        <v>82</v>
      </c>
      <c r="D9416" t="s">
        <v>1248</v>
      </c>
      <c r="E9416" t="s">
        <v>1249</v>
      </c>
      <c r="G9416" t="s">
        <v>19</v>
      </c>
      <c r="H9416" t="s">
        <v>87</v>
      </c>
      <c r="I9416" t="s">
        <v>21</v>
      </c>
      <c r="J9416" t="s">
        <v>73</v>
      </c>
      <c r="K9416">
        <v>691</v>
      </c>
      <c r="L9416">
        <v>27.85</v>
      </c>
      <c r="M9416" t="s">
        <v>1143</v>
      </c>
      <c r="N9416">
        <v>29.99</v>
      </c>
      <c r="O9416" t="s">
        <v>24</v>
      </c>
      <c r="P9416" cm="1">
        <f t="array" ref="P9416">IF(Q9416&gt;0,INDEX(Q9416:Q21550,MATCH(TRUE,INDEX(Q9416:Q21550="",,),0)-1),"")</f>
        <v>3</v>
      </c>
      <c r="Q9416">
        <v>1</v>
      </c>
      <c r="R9416">
        <f>IF(P9416="","",0)</f>
        <v>0</v>
      </c>
    </row>
    <row r="9417" spans="1:18" x14ac:dyDescent="0.3">
      <c r="A9417" t="s">
        <v>1214</v>
      </c>
      <c r="B9417" s="1">
        <v>38855</v>
      </c>
      <c r="C9417" t="s">
        <v>82</v>
      </c>
      <c r="D9417" t="s">
        <v>1248</v>
      </c>
      <c r="E9417" t="s">
        <v>1249</v>
      </c>
      <c r="G9417" t="s">
        <v>19</v>
      </c>
      <c r="H9417" t="s">
        <v>72</v>
      </c>
      <c r="I9417" t="s">
        <v>21</v>
      </c>
      <c r="J9417" t="s">
        <v>73</v>
      </c>
      <c r="K9417">
        <v>909</v>
      </c>
      <c r="L9417">
        <v>28.25</v>
      </c>
      <c r="M9417" t="s">
        <v>1143</v>
      </c>
      <c r="N9417">
        <v>30.01</v>
      </c>
      <c r="O9417" t="s">
        <v>24</v>
      </c>
      <c r="P9417" cm="1">
        <f t="array" ref="P9417">IF(Q9417&gt;0,INDEX(Q9417:Q21551,MATCH(TRUE,INDEX(Q9417:Q21551="",,),0)-1),"")</f>
        <v>3</v>
      </c>
      <c r="Q9417">
        <v>1</v>
      </c>
      <c r="R9417">
        <f>IF(P9417="","",0)</f>
        <v>0</v>
      </c>
    </row>
    <row r="9418" spans="1:18" x14ac:dyDescent="0.3">
      <c r="A9418" t="s">
        <v>1214</v>
      </c>
      <c r="B9418" s="1">
        <v>38855</v>
      </c>
      <c r="C9418" t="s">
        <v>82</v>
      </c>
      <c r="D9418" t="s">
        <v>1248</v>
      </c>
      <c r="E9418" t="s">
        <v>1249</v>
      </c>
      <c r="G9418" s="6" t="s">
        <v>88</v>
      </c>
      <c r="H9418" t="s">
        <v>85</v>
      </c>
      <c r="I9418" t="s">
        <v>45</v>
      </c>
      <c r="J9418" t="s">
        <v>93</v>
      </c>
      <c r="K9418">
        <v>22.8</v>
      </c>
      <c r="L9418">
        <v>161</v>
      </c>
      <c r="M9418" t="s">
        <v>1143</v>
      </c>
      <c r="N9418">
        <v>161</v>
      </c>
      <c r="O9418" t="s">
        <v>24</v>
      </c>
      <c r="P9418" cm="1">
        <f t="array" ref="P9418">IF(Q9418&gt;0,INDEX(Q9418:Q21552,MATCH(TRUE,INDEX(Q9418:Q21552="",,),0)-1),"")</f>
        <v>3</v>
      </c>
      <c r="Q9418">
        <v>1</v>
      </c>
      <c r="R9418">
        <f>IF(P9418="","",0)</f>
        <v>0</v>
      </c>
    </row>
    <row r="9419" spans="1:18" x14ac:dyDescent="0.3">
      <c r="A9419" t="s">
        <v>1214</v>
      </c>
      <c r="B9419" s="1">
        <v>38855</v>
      </c>
      <c r="C9419" t="s">
        <v>82</v>
      </c>
      <c r="D9419" t="s">
        <v>1248</v>
      </c>
      <c r="E9419" t="s">
        <v>1249</v>
      </c>
      <c r="G9419" s="6" t="s">
        <v>88</v>
      </c>
      <c r="H9419" t="s">
        <v>200</v>
      </c>
      <c r="I9419" t="s">
        <v>45</v>
      </c>
      <c r="J9419" t="s">
        <v>93</v>
      </c>
      <c r="K9419">
        <v>2.9</v>
      </c>
      <c r="L9419">
        <v>296</v>
      </c>
      <c r="M9419" t="s">
        <v>1143</v>
      </c>
      <c r="N9419">
        <v>296</v>
      </c>
      <c r="O9419" t="s">
        <v>24</v>
      </c>
      <c r="P9419" cm="1">
        <f t="array" ref="P9419">IF(Q9419&gt;0,INDEX(Q9419:Q21553,MATCH(TRUE,INDEX(Q9419:Q21553="",,),0)-1),"")</f>
        <v>3</v>
      </c>
      <c r="Q9419">
        <v>1</v>
      </c>
      <c r="R9419">
        <f>IF(P9419="","",0)</f>
        <v>0</v>
      </c>
    </row>
    <row r="9420" spans="1:18" x14ac:dyDescent="0.3">
      <c r="A9420" t="s">
        <v>1214</v>
      </c>
      <c r="B9420" s="1">
        <v>38855</v>
      </c>
      <c r="C9420" t="s">
        <v>82</v>
      </c>
      <c r="D9420" t="s">
        <v>1248</v>
      </c>
      <c r="E9420" t="s">
        <v>1249</v>
      </c>
      <c r="G9420" s="6" t="s">
        <v>88</v>
      </c>
      <c r="H9420" t="s">
        <v>72</v>
      </c>
      <c r="I9420" t="s">
        <v>45</v>
      </c>
      <c r="J9420" t="s">
        <v>93</v>
      </c>
      <c r="K9420">
        <v>3.8</v>
      </c>
      <c r="L9420">
        <v>185</v>
      </c>
      <c r="M9420" t="s">
        <v>1143</v>
      </c>
      <c r="N9420">
        <v>185</v>
      </c>
      <c r="O9420" t="s">
        <v>24</v>
      </c>
      <c r="P9420" cm="1">
        <f t="array" ref="P9420">IF(Q9420&gt;0,INDEX(Q9420:Q21554,MATCH(TRUE,INDEX(Q9420:Q21554="",,),0)-1),"")</f>
        <v>3</v>
      </c>
      <c r="Q9420">
        <v>1</v>
      </c>
      <c r="R9420">
        <f>IF(P9420="","",0)</f>
        <v>0</v>
      </c>
    </row>
    <row r="9421" spans="1:18" x14ac:dyDescent="0.3">
      <c r="A9421" t="s">
        <v>1214</v>
      </c>
      <c r="B9421" s="1">
        <v>38855</v>
      </c>
      <c r="C9421" t="s">
        <v>82</v>
      </c>
      <c r="D9421" t="s">
        <v>1248</v>
      </c>
      <c r="E9421" t="s">
        <v>1249</v>
      </c>
      <c r="G9421" s="6" t="s">
        <v>88</v>
      </c>
      <c r="H9421" t="s">
        <v>116</v>
      </c>
      <c r="I9421" t="s">
        <v>21</v>
      </c>
      <c r="J9421" t="s">
        <v>73</v>
      </c>
      <c r="K9421">
        <v>123</v>
      </c>
      <c r="L9421">
        <v>26.55</v>
      </c>
      <c r="M9421" t="s">
        <v>1143</v>
      </c>
      <c r="N9421">
        <v>26.55</v>
      </c>
      <c r="O9421" t="s">
        <v>24</v>
      </c>
      <c r="P9421" cm="1">
        <f t="array" ref="P9421">IF(Q9421&gt;0,INDEX(Q9421:Q21555,MATCH(TRUE,INDEX(Q9421:Q21555="",,),0)-1),"")</f>
        <v>3</v>
      </c>
      <c r="Q9421">
        <v>1</v>
      </c>
      <c r="R9421">
        <f>IF(P9421="","",0)</f>
        <v>0</v>
      </c>
    </row>
    <row r="9422" spans="1:18" x14ac:dyDescent="0.3">
      <c r="A9422" t="s">
        <v>1214</v>
      </c>
      <c r="B9422" s="1">
        <v>38855</v>
      </c>
      <c r="C9422" t="s">
        <v>82</v>
      </c>
      <c r="D9422" t="s">
        <v>1248</v>
      </c>
      <c r="E9422" t="s">
        <v>1249</v>
      </c>
      <c r="G9422" s="6" t="s">
        <v>88</v>
      </c>
      <c r="H9422" t="s">
        <v>265</v>
      </c>
      <c r="I9422" t="s">
        <v>21</v>
      </c>
      <c r="J9422" t="s">
        <v>73</v>
      </c>
      <c r="K9422">
        <v>25</v>
      </c>
      <c r="L9422">
        <v>34.75</v>
      </c>
      <c r="M9422" t="s">
        <v>1143</v>
      </c>
      <c r="N9422">
        <v>34.75</v>
      </c>
      <c r="O9422" t="s">
        <v>24</v>
      </c>
      <c r="P9422" cm="1">
        <f t="array" ref="P9422">IF(Q9422&gt;0,INDEX(Q9422:Q21556,MATCH(TRUE,INDEX(Q9422:Q21556="",,),0)-1),"")</f>
        <v>3</v>
      </c>
      <c r="Q9422">
        <v>1</v>
      </c>
      <c r="R9422">
        <f>IF(P9422="","",0)</f>
        <v>0</v>
      </c>
    </row>
    <row r="9423" spans="1:18" x14ac:dyDescent="0.3">
      <c r="A9423" t="s">
        <v>1214</v>
      </c>
      <c r="B9423" s="1">
        <v>38855</v>
      </c>
      <c r="C9423" t="s">
        <v>82</v>
      </c>
      <c r="D9423" t="s">
        <v>1248</v>
      </c>
      <c r="E9423" t="s">
        <v>1249</v>
      </c>
      <c r="G9423" t="s">
        <v>19</v>
      </c>
      <c r="H9423" t="s">
        <v>102</v>
      </c>
      <c r="I9423" t="s">
        <v>45</v>
      </c>
      <c r="J9423" t="s">
        <v>93</v>
      </c>
      <c r="K9423">
        <v>12.7</v>
      </c>
      <c r="L9423">
        <v>837</v>
      </c>
      <c r="M9423" t="s">
        <v>1145</v>
      </c>
      <c r="N9423">
        <v>840</v>
      </c>
      <c r="P9423" cm="1">
        <f t="array" ref="P9423">IF(Q9423&gt;0,INDEX(Q9423:Q21557,MATCH(TRUE,INDEX(Q9423:Q21557="",,),0)-1),"")</f>
        <v>3</v>
      </c>
      <c r="Q9423">
        <v>2</v>
      </c>
      <c r="R9423">
        <f>IF(P9423="","",0)</f>
        <v>0</v>
      </c>
    </row>
    <row r="9424" spans="1:18" x14ac:dyDescent="0.3">
      <c r="A9424" t="s">
        <v>1214</v>
      </c>
      <c r="B9424" s="1">
        <v>38855</v>
      </c>
      <c r="C9424" t="s">
        <v>82</v>
      </c>
      <c r="D9424" t="s">
        <v>1248</v>
      </c>
      <c r="E9424" t="s">
        <v>1249</v>
      </c>
      <c r="G9424" t="s">
        <v>19</v>
      </c>
      <c r="H9424" t="s">
        <v>87</v>
      </c>
      <c r="I9424" t="s">
        <v>21</v>
      </c>
      <c r="J9424" t="s">
        <v>73</v>
      </c>
      <c r="K9424">
        <v>691</v>
      </c>
      <c r="L9424">
        <v>27.85</v>
      </c>
      <c r="M9424" t="s">
        <v>1145</v>
      </c>
      <c r="N9424">
        <v>28.85</v>
      </c>
      <c r="P9424" cm="1">
        <f t="array" ref="P9424">IF(Q9424&gt;0,INDEX(Q9424:Q21558,MATCH(TRUE,INDEX(Q9424:Q21558="",,),0)-1),"")</f>
        <v>3</v>
      </c>
      <c r="Q9424">
        <v>2</v>
      </c>
      <c r="R9424">
        <f>IF(P9424="","",0)</f>
        <v>0</v>
      </c>
    </row>
    <row r="9425" spans="1:18" x14ac:dyDescent="0.3">
      <c r="A9425" t="s">
        <v>1214</v>
      </c>
      <c r="B9425" s="1">
        <v>38855</v>
      </c>
      <c r="C9425" t="s">
        <v>82</v>
      </c>
      <c r="D9425" t="s">
        <v>1248</v>
      </c>
      <c r="E9425" t="s">
        <v>1249</v>
      </c>
      <c r="G9425" t="s">
        <v>19</v>
      </c>
      <c r="H9425" t="s">
        <v>72</v>
      </c>
      <c r="I9425" t="s">
        <v>21</v>
      </c>
      <c r="J9425" t="s">
        <v>73</v>
      </c>
      <c r="K9425">
        <v>909</v>
      </c>
      <c r="L9425">
        <v>28.25</v>
      </c>
      <c r="M9425" t="s">
        <v>1145</v>
      </c>
      <c r="N9425">
        <v>29.25</v>
      </c>
      <c r="P9425" cm="1">
        <f t="array" ref="P9425">IF(Q9425&gt;0,INDEX(Q9425:Q21559,MATCH(TRUE,INDEX(Q9425:Q21559="",,),0)-1),"")</f>
        <v>3</v>
      </c>
      <c r="Q9425">
        <v>2</v>
      </c>
      <c r="R9425">
        <f>IF(P9425="","",0)</f>
        <v>0</v>
      </c>
    </row>
    <row r="9426" spans="1:18" x14ac:dyDescent="0.3">
      <c r="A9426" t="s">
        <v>1214</v>
      </c>
      <c r="B9426" s="1">
        <v>38855</v>
      </c>
      <c r="C9426" t="s">
        <v>82</v>
      </c>
      <c r="D9426" t="s">
        <v>1248</v>
      </c>
      <c r="E9426" t="s">
        <v>1249</v>
      </c>
      <c r="G9426" s="6" t="s">
        <v>88</v>
      </c>
      <c r="H9426" t="s">
        <v>85</v>
      </c>
      <c r="I9426" t="s">
        <v>45</v>
      </c>
      <c r="J9426" t="s">
        <v>93</v>
      </c>
      <c r="K9426">
        <v>22.8</v>
      </c>
      <c r="L9426">
        <v>161</v>
      </c>
      <c r="M9426" t="s">
        <v>1145</v>
      </c>
      <c r="N9426">
        <v>161</v>
      </c>
      <c r="P9426" cm="1">
        <f t="array" ref="P9426">IF(Q9426&gt;0,INDEX(Q9426:Q21560,MATCH(TRUE,INDEX(Q9426:Q21560="",,),0)-1),"")</f>
        <v>3</v>
      </c>
      <c r="Q9426">
        <v>2</v>
      </c>
      <c r="R9426">
        <f>IF(P9426="","",0)</f>
        <v>0</v>
      </c>
    </row>
    <row r="9427" spans="1:18" x14ac:dyDescent="0.3">
      <c r="A9427" t="s">
        <v>1214</v>
      </c>
      <c r="B9427" s="1">
        <v>38855</v>
      </c>
      <c r="C9427" t="s">
        <v>82</v>
      </c>
      <c r="D9427" t="s">
        <v>1248</v>
      </c>
      <c r="E9427" t="s">
        <v>1249</v>
      </c>
      <c r="G9427" s="6" t="s">
        <v>88</v>
      </c>
      <c r="H9427" t="s">
        <v>200</v>
      </c>
      <c r="I9427" t="s">
        <v>45</v>
      </c>
      <c r="J9427" t="s">
        <v>93</v>
      </c>
      <c r="K9427">
        <v>2.9</v>
      </c>
      <c r="L9427">
        <v>296</v>
      </c>
      <c r="M9427" t="s">
        <v>1145</v>
      </c>
      <c r="N9427">
        <v>296</v>
      </c>
      <c r="P9427" cm="1">
        <f t="array" ref="P9427">IF(Q9427&gt;0,INDEX(Q9427:Q21561,MATCH(TRUE,INDEX(Q9427:Q21561="",,),0)-1),"")</f>
        <v>3</v>
      </c>
      <c r="Q9427">
        <v>2</v>
      </c>
      <c r="R9427">
        <f>IF(P9427="","",0)</f>
        <v>0</v>
      </c>
    </row>
    <row r="9428" spans="1:18" x14ac:dyDescent="0.3">
      <c r="A9428" t="s">
        <v>1214</v>
      </c>
      <c r="B9428" s="1">
        <v>38855</v>
      </c>
      <c r="C9428" t="s">
        <v>82</v>
      </c>
      <c r="D9428" t="s">
        <v>1248</v>
      </c>
      <c r="E9428" t="s">
        <v>1249</v>
      </c>
      <c r="G9428" s="6" t="s">
        <v>88</v>
      </c>
      <c r="H9428" t="s">
        <v>72</v>
      </c>
      <c r="I9428" t="s">
        <v>45</v>
      </c>
      <c r="J9428" t="s">
        <v>93</v>
      </c>
      <c r="K9428">
        <v>3.8</v>
      </c>
      <c r="L9428">
        <v>185</v>
      </c>
      <c r="M9428" t="s">
        <v>1145</v>
      </c>
      <c r="N9428">
        <v>185</v>
      </c>
      <c r="P9428" cm="1">
        <f t="array" ref="P9428">IF(Q9428&gt;0,INDEX(Q9428:Q21562,MATCH(TRUE,INDEX(Q9428:Q21562="",,),0)-1),"")</f>
        <v>3</v>
      </c>
      <c r="Q9428">
        <v>2</v>
      </c>
      <c r="R9428">
        <f>IF(P9428="","",0)</f>
        <v>0</v>
      </c>
    </row>
    <row r="9429" spans="1:18" x14ac:dyDescent="0.3">
      <c r="A9429" t="s">
        <v>1214</v>
      </c>
      <c r="B9429" s="1">
        <v>38855</v>
      </c>
      <c r="C9429" t="s">
        <v>82</v>
      </c>
      <c r="D9429" t="s">
        <v>1248</v>
      </c>
      <c r="E9429" t="s">
        <v>1249</v>
      </c>
      <c r="G9429" s="6" t="s">
        <v>88</v>
      </c>
      <c r="H9429" t="s">
        <v>116</v>
      </c>
      <c r="I9429" t="s">
        <v>21</v>
      </c>
      <c r="J9429" t="s">
        <v>73</v>
      </c>
      <c r="K9429">
        <v>123</v>
      </c>
      <c r="L9429">
        <v>26.55</v>
      </c>
      <c r="M9429" t="s">
        <v>1145</v>
      </c>
      <c r="N9429">
        <v>26.55</v>
      </c>
      <c r="P9429" cm="1">
        <f t="array" ref="P9429">IF(Q9429&gt;0,INDEX(Q9429:Q21563,MATCH(TRUE,INDEX(Q9429:Q21563="",,),0)-1),"")</f>
        <v>3</v>
      </c>
      <c r="Q9429">
        <v>2</v>
      </c>
      <c r="R9429">
        <f>IF(P9429="","",0)</f>
        <v>0</v>
      </c>
    </row>
    <row r="9430" spans="1:18" x14ac:dyDescent="0.3">
      <c r="A9430" t="s">
        <v>1214</v>
      </c>
      <c r="B9430" s="1">
        <v>38855</v>
      </c>
      <c r="C9430" t="s">
        <v>82</v>
      </c>
      <c r="D9430" t="s">
        <v>1248</v>
      </c>
      <c r="E9430" t="s">
        <v>1249</v>
      </c>
      <c r="G9430" s="6" t="s">
        <v>88</v>
      </c>
      <c r="H9430" t="s">
        <v>265</v>
      </c>
      <c r="I9430" t="s">
        <v>21</v>
      </c>
      <c r="J9430" t="s">
        <v>73</v>
      </c>
      <c r="K9430">
        <v>25</v>
      </c>
      <c r="L9430">
        <v>34.75</v>
      </c>
      <c r="M9430" t="s">
        <v>1145</v>
      </c>
      <c r="N9430">
        <v>34.75</v>
      </c>
      <c r="P9430" cm="1">
        <f t="array" ref="P9430">IF(Q9430&gt;0,INDEX(Q9430:Q21564,MATCH(TRUE,INDEX(Q9430:Q21564="",,),0)-1),"")</f>
        <v>3</v>
      </c>
      <c r="Q9430">
        <v>2</v>
      </c>
      <c r="R9430">
        <f>IF(P9430="","",0)</f>
        <v>0</v>
      </c>
    </row>
    <row r="9431" spans="1:18" x14ac:dyDescent="0.3">
      <c r="A9431" t="s">
        <v>1214</v>
      </c>
      <c r="B9431" s="1">
        <v>38855</v>
      </c>
      <c r="C9431" t="s">
        <v>82</v>
      </c>
      <c r="D9431" t="s">
        <v>1248</v>
      </c>
      <c r="E9431" t="s">
        <v>1249</v>
      </c>
      <c r="G9431" t="s">
        <v>19</v>
      </c>
      <c r="H9431" t="s">
        <v>102</v>
      </c>
      <c r="I9431" t="s">
        <v>45</v>
      </c>
      <c r="J9431" t="s">
        <v>93</v>
      </c>
      <c r="K9431">
        <v>12.7</v>
      </c>
      <c r="L9431">
        <v>837</v>
      </c>
      <c r="M9431" t="s">
        <v>1146</v>
      </c>
      <c r="N9431">
        <v>841</v>
      </c>
      <c r="P9431" cm="1">
        <f t="array" ref="P9431">IF(Q9431&gt;0,INDEX(Q9431:Q21565,MATCH(TRUE,INDEX(Q9431:Q21565="",,),0)-1),"")</f>
        <v>3</v>
      </c>
      <c r="Q9431">
        <v>3</v>
      </c>
      <c r="R9431">
        <f>IF(P9431="","",0)</f>
        <v>0</v>
      </c>
    </row>
    <row r="9432" spans="1:18" x14ac:dyDescent="0.3">
      <c r="A9432" t="s">
        <v>1214</v>
      </c>
      <c r="B9432" s="1">
        <v>38855</v>
      </c>
      <c r="C9432" t="s">
        <v>82</v>
      </c>
      <c r="D9432" t="s">
        <v>1248</v>
      </c>
      <c r="E9432" t="s">
        <v>1249</v>
      </c>
      <c r="G9432" t="s">
        <v>19</v>
      </c>
      <c r="H9432" t="s">
        <v>87</v>
      </c>
      <c r="I9432" t="s">
        <v>21</v>
      </c>
      <c r="J9432" t="s">
        <v>73</v>
      </c>
      <c r="K9432">
        <v>691</v>
      </c>
      <c r="L9432">
        <v>27.85</v>
      </c>
      <c r="M9432" t="s">
        <v>1146</v>
      </c>
      <c r="N9432">
        <v>28.1</v>
      </c>
      <c r="P9432" cm="1">
        <f t="array" ref="P9432">IF(Q9432&gt;0,INDEX(Q9432:Q21566,MATCH(TRUE,INDEX(Q9432:Q21566="",,),0)-1),"")</f>
        <v>3</v>
      </c>
      <c r="Q9432">
        <v>3</v>
      </c>
      <c r="R9432">
        <f>IF(P9432="","",0)</f>
        <v>0</v>
      </c>
    </row>
    <row r="9433" spans="1:18" x14ac:dyDescent="0.3">
      <c r="A9433" t="s">
        <v>1214</v>
      </c>
      <c r="B9433" s="1">
        <v>38855</v>
      </c>
      <c r="C9433" t="s">
        <v>82</v>
      </c>
      <c r="D9433" t="s">
        <v>1248</v>
      </c>
      <c r="E9433" t="s">
        <v>1249</v>
      </c>
      <c r="G9433" t="s">
        <v>19</v>
      </c>
      <c r="H9433" t="s">
        <v>72</v>
      </c>
      <c r="I9433" t="s">
        <v>21</v>
      </c>
      <c r="J9433" t="s">
        <v>73</v>
      </c>
      <c r="K9433">
        <v>909</v>
      </c>
      <c r="L9433">
        <v>28.25</v>
      </c>
      <c r="M9433" t="s">
        <v>1146</v>
      </c>
      <c r="N9433">
        <v>28.35</v>
      </c>
      <c r="P9433" cm="1">
        <f t="array" ref="P9433">IF(Q9433&gt;0,INDEX(Q9433:Q21567,MATCH(TRUE,INDEX(Q9433:Q21567="",,),0)-1),"")</f>
        <v>3</v>
      </c>
      <c r="Q9433">
        <v>3</v>
      </c>
      <c r="R9433">
        <f>IF(P9433="","",0)</f>
        <v>0</v>
      </c>
    </row>
    <row r="9434" spans="1:18" x14ac:dyDescent="0.3">
      <c r="A9434" t="s">
        <v>1214</v>
      </c>
      <c r="B9434" s="1">
        <v>38855</v>
      </c>
      <c r="C9434" t="s">
        <v>82</v>
      </c>
      <c r="D9434" t="s">
        <v>1248</v>
      </c>
      <c r="E9434" t="s">
        <v>1249</v>
      </c>
      <c r="G9434" s="6" t="s">
        <v>88</v>
      </c>
      <c r="H9434" t="s">
        <v>85</v>
      </c>
      <c r="I9434" t="s">
        <v>45</v>
      </c>
      <c r="J9434" t="s">
        <v>93</v>
      </c>
      <c r="K9434">
        <v>22.8</v>
      </c>
      <c r="L9434">
        <v>161</v>
      </c>
      <c r="M9434" t="s">
        <v>1146</v>
      </c>
      <c r="N9434">
        <v>161</v>
      </c>
      <c r="P9434" cm="1">
        <f t="array" ref="P9434">IF(Q9434&gt;0,INDEX(Q9434:Q21568,MATCH(TRUE,INDEX(Q9434:Q21568="",,),0)-1),"")</f>
        <v>3</v>
      </c>
      <c r="Q9434">
        <v>3</v>
      </c>
      <c r="R9434">
        <f>IF(P9434="","",0)</f>
        <v>0</v>
      </c>
    </row>
    <row r="9435" spans="1:18" x14ac:dyDescent="0.3">
      <c r="A9435" t="s">
        <v>1214</v>
      </c>
      <c r="B9435" s="1">
        <v>38855</v>
      </c>
      <c r="C9435" t="s">
        <v>82</v>
      </c>
      <c r="D9435" t="s">
        <v>1248</v>
      </c>
      <c r="E9435" t="s">
        <v>1249</v>
      </c>
      <c r="G9435" s="6" t="s">
        <v>88</v>
      </c>
      <c r="H9435" t="s">
        <v>200</v>
      </c>
      <c r="I9435" t="s">
        <v>45</v>
      </c>
      <c r="J9435" t="s">
        <v>93</v>
      </c>
      <c r="K9435">
        <v>2.9</v>
      </c>
      <c r="L9435">
        <v>296</v>
      </c>
      <c r="M9435" t="s">
        <v>1146</v>
      </c>
      <c r="N9435">
        <v>296</v>
      </c>
      <c r="P9435" cm="1">
        <f t="array" ref="P9435">IF(Q9435&gt;0,INDEX(Q9435:Q21569,MATCH(TRUE,INDEX(Q9435:Q21569="",,),0)-1),"")</f>
        <v>3</v>
      </c>
      <c r="Q9435">
        <v>3</v>
      </c>
      <c r="R9435">
        <f>IF(P9435="","",0)</f>
        <v>0</v>
      </c>
    </row>
    <row r="9436" spans="1:18" x14ac:dyDescent="0.3">
      <c r="A9436" t="s">
        <v>1214</v>
      </c>
      <c r="B9436" s="1">
        <v>38855</v>
      </c>
      <c r="C9436" t="s">
        <v>82</v>
      </c>
      <c r="D9436" t="s">
        <v>1248</v>
      </c>
      <c r="E9436" t="s">
        <v>1249</v>
      </c>
      <c r="G9436" s="6" t="s">
        <v>88</v>
      </c>
      <c r="H9436" t="s">
        <v>72</v>
      </c>
      <c r="I9436" t="s">
        <v>45</v>
      </c>
      <c r="J9436" t="s">
        <v>93</v>
      </c>
      <c r="K9436">
        <v>3.8</v>
      </c>
      <c r="L9436">
        <v>185</v>
      </c>
      <c r="M9436" t="s">
        <v>1146</v>
      </c>
      <c r="N9436">
        <v>185</v>
      </c>
      <c r="P9436" cm="1">
        <f t="array" ref="P9436">IF(Q9436&gt;0,INDEX(Q9436:Q21570,MATCH(TRUE,INDEX(Q9436:Q21570="",,),0)-1),"")</f>
        <v>3</v>
      </c>
      <c r="Q9436">
        <v>3</v>
      </c>
      <c r="R9436">
        <f>IF(P9436="","",0)</f>
        <v>0</v>
      </c>
    </row>
    <row r="9437" spans="1:18" x14ac:dyDescent="0.3">
      <c r="A9437" t="s">
        <v>1214</v>
      </c>
      <c r="B9437" s="1">
        <v>38855</v>
      </c>
      <c r="C9437" t="s">
        <v>82</v>
      </c>
      <c r="D9437" t="s">
        <v>1248</v>
      </c>
      <c r="E9437" t="s">
        <v>1249</v>
      </c>
      <c r="G9437" s="6" t="s">
        <v>88</v>
      </c>
      <c r="H9437" t="s">
        <v>116</v>
      </c>
      <c r="I9437" t="s">
        <v>21</v>
      </c>
      <c r="J9437" t="s">
        <v>73</v>
      </c>
      <c r="K9437">
        <v>123</v>
      </c>
      <c r="L9437">
        <v>26.55</v>
      </c>
      <c r="M9437" t="s">
        <v>1146</v>
      </c>
      <c r="N9437">
        <v>26.55</v>
      </c>
      <c r="P9437" cm="1">
        <f t="array" ref="P9437">IF(Q9437&gt;0,INDEX(Q9437:Q21571,MATCH(TRUE,INDEX(Q9437:Q21571="",,),0)-1),"")</f>
        <v>3</v>
      </c>
      <c r="Q9437">
        <v>3</v>
      </c>
      <c r="R9437">
        <f>IF(P9437="","",0)</f>
        <v>0</v>
      </c>
    </row>
    <row r="9438" spans="1:18" x14ac:dyDescent="0.3">
      <c r="A9438" t="s">
        <v>1214</v>
      </c>
      <c r="B9438" s="1">
        <v>38855</v>
      </c>
      <c r="C9438" t="s">
        <v>82</v>
      </c>
      <c r="D9438" t="s">
        <v>1248</v>
      </c>
      <c r="E9438" t="s">
        <v>1249</v>
      </c>
      <c r="G9438" s="6" t="s">
        <v>88</v>
      </c>
      <c r="H9438" t="s">
        <v>265</v>
      </c>
      <c r="I9438" t="s">
        <v>21</v>
      </c>
      <c r="J9438" t="s">
        <v>73</v>
      </c>
      <c r="K9438">
        <v>25</v>
      </c>
      <c r="L9438">
        <v>34.75</v>
      </c>
      <c r="M9438" t="s">
        <v>1146</v>
      </c>
      <c r="N9438">
        <v>34.75</v>
      </c>
      <c r="P9438" cm="1">
        <f t="array" ref="P9438">IF(Q9438&gt;0,INDEX(Q9438:Q21572,MATCH(TRUE,INDEX(Q9438:Q21572="",,),0)-1),"")</f>
        <v>3</v>
      </c>
      <c r="Q9438">
        <v>3</v>
      </c>
      <c r="R9438">
        <f>IF(P9438="","",0)</f>
        <v>0</v>
      </c>
    </row>
    <row r="9439" spans="1:18" x14ac:dyDescent="0.3">
      <c r="P9439" t="str" cm="1">
        <f t="array" ref="P9439">IF(Q9439&gt;0,INDEX(Q9439:Q21573,MATCH(TRUE,INDEX(Q9439:Q21573="",,),0)-1),"")</f>
        <v/>
      </c>
      <c r="R9439" t="str">
        <f>IF(P9439="","",0)</f>
        <v/>
      </c>
    </row>
    <row r="9440" spans="1:18" x14ac:dyDescent="0.3">
      <c r="A9440" t="s">
        <v>1214</v>
      </c>
      <c r="B9440" s="1">
        <v>38701</v>
      </c>
      <c r="C9440" t="s">
        <v>667</v>
      </c>
      <c r="D9440" t="s">
        <v>1250</v>
      </c>
      <c r="E9440" t="s">
        <v>1251</v>
      </c>
      <c r="G9440" t="s">
        <v>19</v>
      </c>
      <c r="H9440" t="s">
        <v>96</v>
      </c>
      <c r="I9440" t="s">
        <v>21</v>
      </c>
      <c r="J9440" t="s">
        <v>73</v>
      </c>
      <c r="K9440">
        <v>141</v>
      </c>
      <c r="L9440">
        <v>13.3</v>
      </c>
      <c r="M9440" t="s">
        <v>1143</v>
      </c>
      <c r="N9440">
        <v>18.399999999999999</v>
      </c>
      <c r="O9440" t="s">
        <v>24</v>
      </c>
      <c r="P9440" cm="1">
        <f t="array" ref="P9440">IF(Q9440&gt;0,INDEX(Q9440:Q21574,MATCH(TRUE,INDEX(Q9440:Q21574="",,),0)-1),"")</f>
        <v>1</v>
      </c>
      <c r="Q9440">
        <v>1</v>
      </c>
      <c r="R9440">
        <f>IF(P9440="","",0)</f>
        <v>0</v>
      </c>
    </row>
    <row r="9441" spans="1:18" x14ac:dyDescent="0.3">
      <c r="A9441" t="s">
        <v>1214</v>
      </c>
      <c r="B9441" s="1">
        <v>38701</v>
      </c>
      <c r="C9441" t="s">
        <v>667</v>
      </c>
      <c r="D9441" t="s">
        <v>1250</v>
      </c>
      <c r="E9441" t="s">
        <v>1251</v>
      </c>
      <c r="G9441" t="s">
        <v>19</v>
      </c>
      <c r="H9441" t="s">
        <v>265</v>
      </c>
      <c r="I9441" t="s">
        <v>21</v>
      </c>
      <c r="J9441" t="s">
        <v>73</v>
      </c>
      <c r="K9441">
        <v>54</v>
      </c>
      <c r="L9441">
        <v>39.799999999999997</v>
      </c>
      <c r="M9441" t="s">
        <v>1143</v>
      </c>
      <c r="N9441">
        <v>40.01</v>
      </c>
      <c r="O9441" t="s">
        <v>24</v>
      </c>
      <c r="P9441" cm="1">
        <f t="array" ref="P9441">IF(Q9441&gt;0,INDEX(Q9441:Q21575,MATCH(TRUE,INDEX(Q9441:Q21575="",,),0)-1),"")</f>
        <v>1</v>
      </c>
      <c r="Q9441">
        <v>1</v>
      </c>
      <c r="R9441">
        <f>IF(P9441="","",0)</f>
        <v>0</v>
      </c>
    </row>
    <row r="9442" spans="1:18" x14ac:dyDescent="0.3">
      <c r="A9442" t="s">
        <v>1214</v>
      </c>
      <c r="B9442" s="1">
        <v>38701</v>
      </c>
      <c r="C9442" t="s">
        <v>667</v>
      </c>
      <c r="D9442" t="s">
        <v>1250</v>
      </c>
      <c r="E9442" t="s">
        <v>1251</v>
      </c>
      <c r="G9442" t="s">
        <v>19</v>
      </c>
      <c r="H9442" t="s">
        <v>87</v>
      </c>
      <c r="I9442" t="s">
        <v>21</v>
      </c>
      <c r="J9442" t="s">
        <v>73</v>
      </c>
      <c r="K9442">
        <v>152</v>
      </c>
      <c r="L9442">
        <v>20</v>
      </c>
      <c r="M9442" t="s">
        <v>1143</v>
      </c>
      <c r="N9442">
        <v>21.11</v>
      </c>
      <c r="O9442" t="s">
        <v>24</v>
      </c>
      <c r="P9442" cm="1">
        <f t="array" ref="P9442">IF(Q9442&gt;0,INDEX(Q9442:Q21576,MATCH(TRUE,INDEX(Q9442:Q21576="",,),0)-1),"")</f>
        <v>1</v>
      </c>
      <c r="Q9442">
        <v>1</v>
      </c>
      <c r="R9442">
        <f>IF(P9442="","",0)</f>
        <v>0</v>
      </c>
    </row>
    <row r="9443" spans="1:18" x14ac:dyDescent="0.3">
      <c r="A9443" t="s">
        <v>1214</v>
      </c>
      <c r="B9443" s="1">
        <v>38701</v>
      </c>
      <c r="C9443" t="s">
        <v>667</v>
      </c>
      <c r="D9443" t="s">
        <v>1250</v>
      </c>
      <c r="E9443" t="s">
        <v>1251</v>
      </c>
      <c r="G9443" t="s">
        <v>19</v>
      </c>
      <c r="H9443" t="s">
        <v>72</v>
      </c>
      <c r="I9443" t="s">
        <v>21</v>
      </c>
      <c r="J9443" t="s">
        <v>73</v>
      </c>
      <c r="K9443">
        <v>183</v>
      </c>
      <c r="L9443">
        <v>20.8</v>
      </c>
      <c r="M9443" t="s">
        <v>1143</v>
      </c>
      <c r="N9443">
        <v>21.1</v>
      </c>
      <c r="O9443" t="s">
        <v>24</v>
      </c>
      <c r="P9443" cm="1">
        <f t="array" ref="P9443">IF(Q9443&gt;0,INDEX(Q9443:Q21577,MATCH(TRUE,INDEX(Q9443:Q21577="",,),0)-1),"")</f>
        <v>1</v>
      </c>
      <c r="Q9443">
        <v>1</v>
      </c>
      <c r="R9443">
        <f>IF(P9443="","",0)</f>
        <v>0</v>
      </c>
    </row>
    <row r="9444" spans="1:18" x14ac:dyDescent="0.3">
      <c r="A9444" t="s">
        <v>1214</v>
      </c>
      <c r="B9444" s="1">
        <v>38701</v>
      </c>
      <c r="C9444" t="s">
        <v>667</v>
      </c>
      <c r="D9444" t="s">
        <v>1250</v>
      </c>
      <c r="E9444" t="s">
        <v>1251</v>
      </c>
      <c r="G9444" s="6" t="s">
        <v>88</v>
      </c>
      <c r="H9444" t="s">
        <v>85</v>
      </c>
      <c r="I9444" t="s">
        <v>45</v>
      </c>
      <c r="J9444" t="s">
        <v>93</v>
      </c>
      <c r="K9444">
        <v>0.9</v>
      </c>
      <c r="L9444">
        <v>150</v>
      </c>
      <c r="M9444" t="s">
        <v>1143</v>
      </c>
      <c r="N9444">
        <v>150</v>
      </c>
      <c r="O9444" t="s">
        <v>24</v>
      </c>
      <c r="P9444" cm="1">
        <f t="array" ref="P9444">IF(Q9444&gt;0,INDEX(Q9444:Q21578,MATCH(TRUE,INDEX(Q9444:Q21578="",,),0)-1),"")</f>
        <v>1</v>
      </c>
      <c r="Q9444">
        <v>1</v>
      </c>
      <c r="R9444">
        <f>IF(P9444="","",0)</f>
        <v>0</v>
      </c>
    </row>
    <row r="9445" spans="1:18" x14ac:dyDescent="0.3">
      <c r="A9445" t="s">
        <v>1214</v>
      </c>
      <c r="B9445" s="1">
        <v>38701</v>
      </c>
      <c r="C9445" t="s">
        <v>667</v>
      </c>
      <c r="D9445" t="s">
        <v>1250</v>
      </c>
      <c r="E9445" t="s">
        <v>1251</v>
      </c>
      <c r="G9445" s="6" t="s">
        <v>88</v>
      </c>
      <c r="H9445" t="s">
        <v>96</v>
      </c>
      <c r="I9445" t="s">
        <v>45</v>
      </c>
      <c r="J9445" t="s">
        <v>93</v>
      </c>
      <c r="K9445">
        <v>3</v>
      </c>
      <c r="L9445">
        <v>180</v>
      </c>
      <c r="M9445" t="s">
        <v>1143</v>
      </c>
      <c r="N9445">
        <v>180</v>
      </c>
      <c r="O9445" t="s">
        <v>24</v>
      </c>
      <c r="P9445" cm="1">
        <f t="array" ref="P9445">IF(Q9445&gt;0,INDEX(Q9445:Q21579,MATCH(TRUE,INDEX(Q9445:Q21579="",,),0)-1),"")</f>
        <v>1</v>
      </c>
      <c r="Q9445">
        <v>1</v>
      </c>
      <c r="R9445">
        <f>IF(P9445="","",0)</f>
        <v>0</v>
      </c>
    </row>
    <row r="9446" spans="1:18" x14ac:dyDescent="0.3">
      <c r="A9446" t="s">
        <v>1214</v>
      </c>
      <c r="B9446" s="1">
        <v>38701</v>
      </c>
      <c r="C9446" t="s">
        <v>667</v>
      </c>
      <c r="D9446" t="s">
        <v>1250</v>
      </c>
      <c r="E9446" t="s">
        <v>1251</v>
      </c>
      <c r="G9446" s="6" t="s">
        <v>88</v>
      </c>
      <c r="H9446" t="s">
        <v>116</v>
      </c>
      <c r="I9446" t="s">
        <v>21</v>
      </c>
      <c r="J9446" t="s">
        <v>73</v>
      </c>
      <c r="K9446">
        <v>26</v>
      </c>
      <c r="L9446">
        <v>27.35</v>
      </c>
      <c r="M9446" t="s">
        <v>1143</v>
      </c>
      <c r="N9446">
        <v>27.35</v>
      </c>
      <c r="O9446" t="s">
        <v>24</v>
      </c>
      <c r="P9446" cm="1">
        <f t="array" ref="P9446">IF(Q9446&gt;0,INDEX(Q9446:Q21580,MATCH(TRUE,INDEX(Q9446:Q21580="",,),0)-1),"")</f>
        <v>1</v>
      </c>
      <c r="Q9446">
        <v>1</v>
      </c>
      <c r="R9446">
        <f>IF(P9446="","",0)</f>
        <v>0</v>
      </c>
    </row>
    <row r="9447" spans="1:18" x14ac:dyDescent="0.3">
      <c r="P9447" t="str" cm="1">
        <f t="array" ref="P9447">IF(Q9447&gt;0,INDEX(Q9447:Q21581,MATCH(TRUE,INDEX(Q9447:Q21581="",,),0)-1),"")</f>
        <v/>
      </c>
      <c r="R9447" t="str">
        <f>IF(P9447="","",0)</f>
        <v/>
      </c>
    </row>
    <row r="9448" spans="1:18" x14ac:dyDescent="0.3">
      <c r="A9448" t="s">
        <v>1214</v>
      </c>
      <c r="B9448" s="1">
        <v>38701</v>
      </c>
      <c r="C9448" t="s">
        <v>667</v>
      </c>
      <c r="D9448" t="s">
        <v>1252</v>
      </c>
      <c r="E9448" t="s">
        <v>1253</v>
      </c>
      <c r="G9448" t="s">
        <v>19</v>
      </c>
      <c r="H9448" t="s">
        <v>116</v>
      </c>
      <c r="I9448" t="s">
        <v>21</v>
      </c>
      <c r="J9448" t="s">
        <v>73</v>
      </c>
      <c r="K9448">
        <v>97</v>
      </c>
      <c r="L9448">
        <v>24</v>
      </c>
      <c r="M9448" t="s">
        <v>1145</v>
      </c>
      <c r="N9448">
        <v>28.76</v>
      </c>
      <c r="O9448" t="s">
        <v>24</v>
      </c>
      <c r="P9448" cm="1">
        <f t="array" ref="P9448">IF(Q9448&gt;0,INDEX(Q9448:Q21582,MATCH(TRUE,INDEX(Q9448:Q21582="",,),0)-1),"")</f>
        <v>3</v>
      </c>
      <c r="Q9448">
        <f>INT((ROW()-9448)/7)+1</f>
        <v>1</v>
      </c>
      <c r="R9448">
        <f>IF(P9448="","",0)</f>
        <v>0</v>
      </c>
    </row>
    <row r="9449" spans="1:18" x14ac:dyDescent="0.3">
      <c r="A9449" t="s">
        <v>1214</v>
      </c>
      <c r="B9449" s="1">
        <v>38701</v>
      </c>
      <c r="C9449" t="s">
        <v>667</v>
      </c>
      <c r="D9449" t="s">
        <v>1252</v>
      </c>
      <c r="E9449" t="s">
        <v>1253</v>
      </c>
      <c r="G9449" t="s">
        <v>19</v>
      </c>
      <c r="H9449" t="s">
        <v>265</v>
      </c>
      <c r="I9449" t="s">
        <v>21</v>
      </c>
      <c r="J9449" t="s">
        <v>73</v>
      </c>
      <c r="K9449">
        <v>368</v>
      </c>
      <c r="L9449">
        <v>34.950000000000003</v>
      </c>
      <c r="M9449" t="s">
        <v>1145</v>
      </c>
      <c r="N9449">
        <v>44.95</v>
      </c>
      <c r="O9449" t="s">
        <v>24</v>
      </c>
      <c r="P9449" cm="1">
        <f t="array" ref="P9449">IF(Q9449&gt;0,INDEX(Q9449:Q21583,MATCH(TRUE,INDEX(Q9449:Q21583="",,),0)-1),"")</f>
        <v>3</v>
      </c>
      <c r="Q9449">
        <f t="shared" ref="Q9449:Q9468" si="212">INT((ROW()-9448)/7)+1</f>
        <v>1</v>
      </c>
      <c r="R9449">
        <f>IF(P9449="","",0)</f>
        <v>0</v>
      </c>
    </row>
    <row r="9450" spans="1:18" x14ac:dyDescent="0.3">
      <c r="A9450" t="s">
        <v>1214</v>
      </c>
      <c r="B9450" s="1">
        <v>38701</v>
      </c>
      <c r="C9450" t="s">
        <v>667</v>
      </c>
      <c r="D9450" t="s">
        <v>1252</v>
      </c>
      <c r="E9450" t="s">
        <v>1253</v>
      </c>
      <c r="G9450" t="s">
        <v>19</v>
      </c>
      <c r="H9450" t="s">
        <v>87</v>
      </c>
      <c r="I9450" t="s">
        <v>21</v>
      </c>
      <c r="J9450" t="s">
        <v>73</v>
      </c>
      <c r="K9450">
        <v>472</v>
      </c>
      <c r="L9450">
        <v>17.899999999999999</v>
      </c>
      <c r="M9450" t="s">
        <v>1145</v>
      </c>
      <c r="N9450">
        <v>24.9</v>
      </c>
      <c r="O9450" t="s">
        <v>24</v>
      </c>
      <c r="P9450" cm="1">
        <f t="array" ref="P9450">IF(Q9450&gt;0,INDEX(Q9450:Q21584,MATCH(TRUE,INDEX(Q9450:Q21584="",,),0)-1),"")</f>
        <v>3</v>
      </c>
      <c r="Q9450">
        <f t="shared" si="212"/>
        <v>1</v>
      </c>
      <c r="R9450">
        <f>IF(P9450="","",0)</f>
        <v>0</v>
      </c>
    </row>
    <row r="9451" spans="1:18" x14ac:dyDescent="0.3">
      <c r="A9451" t="s">
        <v>1214</v>
      </c>
      <c r="B9451" s="1">
        <v>38701</v>
      </c>
      <c r="C9451" t="s">
        <v>667</v>
      </c>
      <c r="D9451" t="s">
        <v>1252</v>
      </c>
      <c r="E9451" t="s">
        <v>1253</v>
      </c>
      <c r="G9451" t="s">
        <v>19</v>
      </c>
      <c r="H9451" t="s">
        <v>72</v>
      </c>
      <c r="I9451" t="s">
        <v>21</v>
      </c>
      <c r="J9451" t="s">
        <v>73</v>
      </c>
      <c r="K9451">
        <v>146</v>
      </c>
      <c r="L9451">
        <v>17.3</v>
      </c>
      <c r="M9451" t="s">
        <v>1145</v>
      </c>
      <c r="N9451">
        <v>25.3</v>
      </c>
      <c r="O9451" t="s">
        <v>24</v>
      </c>
      <c r="P9451" cm="1">
        <f t="array" ref="P9451">IF(Q9451&gt;0,INDEX(Q9451:Q21585,MATCH(TRUE,INDEX(Q9451:Q21585="",,),0)-1),"")</f>
        <v>3</v>
      </c>
      <c r="Q9451">
        <f t="shared" si="212"/>
        <v>1</v>
      </c>
      <c r="R9451">
        <f>IF(P9451="","",0)</f>
        <v>0</v>
      </c>
    </row>
    <row r="9452" spans="1:18" x14ac:dyDescent="0.3">
      <c r="A9452" t="s">
        <v>1214</v>
      </c>
      <c r="B9452" s="1">
        <v>38701</v>
      </c>
      <c r="C9452" t="s">
        <v>667</v>
      </c>
      <c r="D9452" t="s">
        <v>1252</v>
      </c>
      <c r="E9452" t="s">
        <v>1253</v>
      </c>
      <c r="G9452" s="6" t="s">
        <v>88</v>
      </c>
      <c r="H9452" t="s">
        <v>96</v>
      </c>
      <c r="I9452" t="s">
        <v>45</v>
      </c>
      <c r="J9452" t="s">
        <v>93</v>
      </c>
      <c r="K9452">
        <v>1.9</v>
      </c>
      <c r="L9452">
        <v>170</v>
      </c>
      <c r="M9452" t="s">
        <v>1145</v>
      </c>
      <c r="N9452">
        <v>170</v>
      </c>
      <c r="O9452" t="s">
        <v>24</v>
      </c>
      <c r="P9452" cm="1">
        <f t="array" ref="P9452">IF(Q9452&gt;0,INDEX(Q9452:Q21586,MATCH(TRUE,INDEX(Q9452:Q21586="",,),0)-1),"")</f>
        <v>3</v>
      </c>
      <c r="Q9452">
        <f t="shared" si="212"/>
        <v>1</v>
      </c>
      <c r="R9452">
        <f>IF(P9452="","",0)</f>
        <v>0</v>
      </c>
    </row>
    <row r="9453" spans="1:18" x14ac:dyDescent="0.3">
      <c r="A9453" t="s">
        <v>1214</v>
      </c>
      <c r="B9453" s="1">
        <v>38701</v>
      </c>
      <c r="C9453" t="s">
        <v>667</v>
      </c>
      <c r="D9453" t="s">
        <v>1252</v>
      </c>
      <c r="E9453" t="s">
        <v>1253</v>
      </c>
      <c r="G9453" s="6" t="s">
        <v>88</v>
      </c>
      <c r="H9453" t="s">
        <v>96</v>
      </c>
      <c r="I9453" t="s">
        <v>21</v>
      </c>
      <c r="J9453" t="s">
        <v>73</v>
      </c>
      <c r="K9453">
        <v>60</v>
      </c>
      <c r="L9453">
        <v>12</v>
      </c>
      <c r="M9453" t="s">
        <v>1145</v>
      </c>
      <c r="N9453">
        <v>12</v>
      </c>
      <c r="O9453" t="s">
        <v>24</v>
      </c>
      <c r="P9453" cm="1">
        <f t="array" ref="P9453">IF(Q9453&gt;0,INDEX(Q9453:Q21587,MATCH(TRUE,INDEX(Q9453:Q21587="",,),0)-1),"")</f>
        <v>3</v>
      </c>
      <c r="Q9453">
        <f t="shared" si="212"/>
        <v>1</v>
      </c>
      <c r="R9453">
        <f>IF(P9453="","",0)</f>
        <v>0</v>
      </c>
    </row>
    <row r="9454" spans="1:18" x14ac:dyDescent="0.3">
      <c r="A9454" t="s">
        <v>1214</v>
      </c>
      <c r="B9454" s="1">
        <v>38701</v>
      </c>
      <c r="C9454" t="s">
        <v>667</v>
      </c>
      <c r="D9454" t="s">
        <v>1252</v>
      </c>
      <c r="E9454" t="s">
        <v>1253</v>
      </c>
      <c r="G9454" s="6" t="s">
        <v>88</v>
      </c>
      <c r="H9454" t="s">
        <v>312</v>
      </c>
      <c r="I9454" t="s">
        <v>21</v>
      </c>
      <c r="J9454" t="s">
        <v>73</v>
      </c>
      <c r="K9454">
        <v>35</v>
      </c>
      <c r="L9454">
        <v>22.4</v>
      </c>
      <c r="M9454" t="s">
        <v>1145</v>
      </c>
      <c r="N9454">
        <v>22.4</v>
      </c>
      <c r="O9454" t="s">
        <v>24</v>
      </c>
      <c r="P9454" cm="1">
        <f t="array" ref="P9454">IF(Q9454&gt;0,INDEX(Q9454:Q21588,MATCH(TRUE,INDEX(Q9454:Q21588="",,),0)-1),"")</f>
        <v>3</v>
      </c>
      <c r="Q9454">
        <f t="shared" si="212"/>
        <v>1</v>
      </c>
      <c r="R9454">
        <f>IF(P9454="","",0)</f>
        <v>0</v>
      </c>
    </row>
    <row r="9455" spans="1:18" x14ac:dyDescent="0.3">
      <c r="A9455" t="s">
        <v>1214</v>
      </c>
      <c r="B9455" s="1">
        <v>38701</v>
      </c>
      <c r="C9455" t="s">
        <v>667</v>
      </c>
      <c r="D9455" t="s">
        <v>1252</v>
      </c>
      <c r="E9455" t="s">
        <v>1253</v>
      </c>
      <c r="G9455" t="s">
        <v>19</v>
      </c>
      <c r="H9455" t="s">
        <v>116</v>
      </c>
      <c r="I9455" t="s">
        <v>21</v>
      </c>
      <c r="J9455" t="s">
        <v>73</v>
      </c>
      <c r="K9455">
        <v>97</v>
      </c>
      <c r="L9455">
        <v>24</v>
      </c>
      <c r="M9455" t="s">
        <v>1142</v>
      </c>
      <c r="N9455">
        <v>24</v>
      </c>
      <c r="P9455" cm="1">
        <f t="array" ref="P9455">IF(Q9455&gt;0,INDEX(Q9455:Q21589,MATCH(TRUE,INDEX(Q9455:Q21589="",,),0)-1),"")</f>
        <v>3</v>
      </c>
      <c r="Q9455">
        <f t="shared" si="212"/>
        <v>2</v>
      </c>
      <c r="R9455">
        <f>IF(P9455="","",0)</f>
        <v>0</v>
      </c>
    </row>
    <row r="9456" spans="1:18" x14ac:dyDescent="0.3">
      <c r="A9456" t="s">
        <v>1214</v>
      </c>
      <c r="B9456" s="1">
        <v>38701</v>
      </c>
      <c r="C9456" t="s">
        <v>667</v>
      </c>
      <c r="D9456" t="s">
        <v>1252</v>
      </c>
      <c r="E9456" t="s">
        <v>1253</v>
      </c>
      <c r="G9456" t="s">
        <v>19</v>
      </c>
      <c r="H9456" t="s">
        <v>265</v>
      </c>
      <c r="I9456" t="s">
        <v>21</v>
      </c>
      <c r="J9456" t="s">
        <v>73</v>
      </c>
      <c r="K9456">
        <v>368</v>
      </c>
      <c r="L9456">
        <v>34.950000000000003</v>
      </c>
      <c r="M9456" t="s">
        <v>1142</v>
      </c>
      <c r="N9456">
        <v>34.950000000000003</v>
      </c>
      <c r="P9456" cm="1">
        <f t="array" ref="P9456">IF(Q9456&gt;0,INDEX(Q9456:Q21590,MATCH(TRUE,INDEX(Q9456:Q21590="",,),0)-1),"")</f>
        <v>3</v>
      </c>
      <c r="Q9456">
        <f t="shared" si="212"/>
        <v>2</v>
      </c>
      <c r="R9456">
        <f>IF(P9456="","",0)</f>
        <v>0</v>
      </c>
    </row>
    <row r="9457" spans="1:18" x14ac:dyDescent="0.3">
      <c r="A9457" t="s">
        <v>1214</v>
      </c>
      <c r="B9457" s="1">
        <v>38701</v>
      </c>
      <c r="C9457" t="s">
        <v>667</v>
      </c>
      <c r="D9457" t="s">
        <v>1252</v>
      </c>
      <c r="E9457" t="s">
        <v>1253</v>
      </c>
      <c r="G9457" t="s">
        <v>19</v>
      </c>
      <c r="H9457" t="s">
        <v>87</v>
      </c>
      <c r="I9457" t="s">
        <v>21</v>
      </c>
      <c r="J9457" t="s">
        <v>73</v>
      </c>
      <c r="K9457">
        <v>472</v>
      </c>
      <c r="L9457">
        <v>17.899999999999999</v>
      </c>
      <c r="M9457" t="s">
        <v>1142</v>
      </c>
      <c r="N9457">
        <v>26</v>
      </c>
      <c r="P9457" cm="1">
        <f t="array" ref="P9457">IF(Q9457&gt;0,INDEX(Q9457:Q21591,MATCH(TRUE,INDEX(Q9457:Q21591="",,),0)-1),"")</f>
        <v>3</v>
      </c>
      <c r="Q9457">
        <f t="shared" si="212"/>
        <v>2</v>
      </c>
      <c r="R9457">
        <f>IF(P9457="","",0)</f>
        <v>0</v>
      </c>
    </row>
    <row r="9458" spans="1:18" x14ac:dyDescent="0.3">
      <c r="A9458" t="s">
        <v>1214</v>
      </c>
      <c r="B9458" s="1">
        <v>38701</v>
      </c>
      <c r="C9458" t="s">
        <v>667</v>
      </c>
      <c r="D9458" t="s">
        <v>1252</v>
      </c>
      <c r="E9458" t="s">
        <v>1253</v>
      </c>
      <c r="G9458" t="s">
        <v>19</v>
      </c>
      <c r="H9458" t="s">
        <v>72</v>
      </c>
      <c r="I9458" t="s">
        <v>21</v>
      </c>
      <c r="J9458" t="s">
        <v>73</v>
      </c>
      <c r="K9458">
        <v>146</v>
      </c>
      <c r="L9458">
        <v>17.3</v>
      </c>
      <c r="M9458" t="s">
        <v>1142</v>
      </c>
      <c r="N9458">
        <v>26</v>
      </c>
      <c r="P9458" cm="1">
        <f t="array" ref="P9458">IF(Q9458&gt;0,INDEX(Q9458:Q21592,MATCH(TRUE,INDEX(Q9458:Q21592="",,),0)-1),"")</f>
        <v>3</v>
      </c>
      <c r="Q9458">
        <f t="shared" si="212"/>
        <v>2</v>
      </c>
      <c r="R9458">
        <f>IF(P9458="","",0)</f>
        <v>0</v>
      </c>
    </row>
    <row r="9459" spans="1:18" x14ac:dyDescent="0.3">
      <c r="A9459" t="s">
        <v>1214</v>
      </c>
      <c r="B9459" s="1">
        <v>38701</v>
      </c>
      <c r="C9459" t="s">
        <v>667</v>
      </c>
      <c r="D9459" t="s">
        <v>1252</v>
      </c>
      <c r="E9459" t="s">
        <v>1253</v>
      </c>
      <c r="G9459" s="6" t="s">
        <v>88</v>
      </c>
      <c r="H9459" t="s">
        <v>96</v>
      </c>
      <c r="I9459" t="s">
        <v>45</v>
      </c>
      <c r="J9459" t="s">
        <v>93</v>
      </c>
      <c r="K9459">
        <v>1.9</v>
      </c>
      <c r="L9459">
        <v>170</v>
      </c>
      <c r="M9459" t="s">
        <v>1142</v>
      </c>
      <c r="N9459">
        <v>170</v>
      </c>
      <c r="P9459" cm="1">
        <f t="array" ref="P9459">IF(Q9459&gt;0,INDEX(Q9459:Q21593,MATCH(TRUE,INDEX(Q9459:Q21593="",,),0)-1),"")</f>
        <v>3</v>
      </c>
      <c r="Q9459">
        <f t="shared" si="212"/>
        <v>2</v>
      </c>
      <c r="R9459">
        <f>IF(P9459="","",0)</f>
        <v>0</v>
      </c>
    </row>
    <row r="9460" spans="1:18" x14ac:dyDescent="0.3">
      <c r="A9460" t="s">
        <v>1214</v>
      </c>
      <c r="B9460" s="1">
        <v>38701</v>
      </c>
      <c r="C9460" t="s">
        <v>667</v>
      </c>
      <c r="D9460" t="s">
        <v>1252</v>
      </c>
      <c r="E9460" t="s">
        <v>1253</v>
      </c>
      <c r="G9460" s="6" t="s">
        <v>88</v>
      </c>
      <c r="H9460" t="s">
        <v>96</v>
      </c>
      <c r="I9460" t="s">
        <v>21</v>
      </c>
      <c r="J9460" t="s">
        <v>73</v>
      </c>
      <c r="K9460">
        <v>60</v>
      </c>
      <c r="L9460">
        <v>12</v>
      </c>
      <c r="M9460" t="s">
        <v>1142</v>
      </c>
      <c r="N9460">
        <v>12</v>
      </c>
      <c r="P9460" cm="1">
        <f t="array" ref="P9460">IF(Q9460&gt;0,INDEX(Q9460:Q21594,MATCH(TRUE,INDEX(Q9460:Q21594="",,),0)-1),"")</f>
        <v>3</v>
      </c>
      <c r="Q9460">
        <f t="shared" si="212"/>
        <v>2</v>
      </c>
      <c r="R9460">
        <f>IF(P9460="","",0)</f>
        <v>0</v>
      </c>
    </row>
    <row r="9461" spans="1:18" x14ac:dyDescent="0.3">
      <c r="A9461" t="s">
        <v>1214</v>
      </c>
      <c r="B9461" s="1">
        <v>38701</v>
      </c>
      <c r="C9461" t="s">
        <v>667</v>
      </c>
      <c r="D9461" t="s">
        <v>1252</v>
      </c>
      <c r="E9461" t="s">
        <v>1253</v>
      </c>
      <c r="G9461" s="6" t="s">
        <v>88</v>
      </c>
      <c r="H9461" t="s">
        <v>312</v>
      </c>
      <c r="I9461" t="s">
        <v>21</v>
      </c>
      <c r="J9461" t="s">
        <v>73</v>
      </c>
      <c r="K9461">
        <v>35</v>
      </c>
      <c r="L9461">
        <v>22.4</v>
      </c>
      <c r="M9461" t="s">
        <v>1142</v>
      </c>
      <c r="N9461">
        <v>22.4</v>
      </c>
      <c r="P9461" cm="1">
        <f t="array" ref="P9461">IF(Q9461&gt;0,INDEX(Q9461:Q21595,MATCH(TRUE,INDEX(Q9461:Q21595="",,),0)-1),"")</f>
        <v>3</v>
      </c>
      <c r="Q9461">
        <f t="shared" si="212"/>
        <v>2</v>
      </c>
      <c r="R9461">
        <f>IF(P9461="","",0)</f>
        <v>0</v>
      </c>
    </row>
    <row r="9462" spans="1:18" x14ac:dyDescent="0.3">
      <c r="A9462" t="s">
        <v>1214</v>
      </c>
      <c r="B9462" s="1">
        <v>38701</v>
      </c>
      <c r="C9462" t="s">
        <v>667</v>
      </c>
      <c r="D9462" t="s">
        <v>1252</v>
      </c>
      <c r="E9462" t="s">
        <v>1253</v>
      </c>
      <c r="G9462" t="s">
        <v>19</v>
      </c>
      <c r="H9462" t="s">
        <v>116</v>
      </c>
      <c r="I9462" t="s">
        <v>21</v>
      </c>
      <c r="J9462" t="s">
        <v>73</v>
      </c>
      <c r="K9462">
        <v>97</v>
      </c>
      <c r="L9462">
        <v>24</v>
      </c>
      <c r="M9462" t="s">
        <v>1143</v>
      </c>
      <c r="N9462">
        <v>26</v>
      </c>
      <c r="P9462" cm="1">
        <f t="array" ref="P9462">IF(Q9462&gt;0,INDEX(Q9462:Q21596,MATCH(TRUE,INDEX(Q9462:Q21596="",,),0)-1),"")</f>
        <v>3</v>
      </c>
      <c r="Q9462">
        <f t="shared" si="212"/>
        <v>3</v>
      </c>
      <c r="R9462">
        <f>IF(P9462="","",0)</f>
        <v>0</v>
      </c>
    </row>
    <row r="9463" spans="1:18" x14ac:dyDescent="0.3">
      <c r="A9463" t="s">
        <v>1214</v>
      </c>
      <c r="B9463" s="1">
        <v>38701</v>
      </c>
      <c r="C9463" t="s">
        <v>667</v>
      </c>
      <c r="D9463" t="s">
        <v>1252</v>
      </c>
      <c r="E9463" t="s">
        <v>1253</v>
      </c>
      <c r="G9463" t="s">
        <v>19</v>
      </c>
      <c r="H9463" t="s">
        <v>265</v>
      </c>
      <c r="I9463" t="s">
        <v>21</v>
      </c>
      <c r="J9463" t="s">
        <v>73</v>
      </c>
      <c r="K9463">
        <v>368</v>
      </c>
      <c r="L9463">
        <v>34.950000000000003</v>
      </c>
      <c r="M9463" t="s">
        <v>1143</v>
      </c>
      <c r="N9463">
        <v>39.6</v>
      </c>
      <c r="P9463" cm="1">
        <f t="array" ref="P9463">IF(Q9463&gt;0,INDEX(Q9463:Q21597,MATCH(TRUE,INDEX(Q9463:Q21597="",,),0)-1),"")</f>
        <v>3</v>
      </c>
      <c r="Q9463">
        <f t="shared" si="212"/>
        <v>3</v>
      </c>
      <c r="R9463">
        <f>IF(P9463="","",0)</f>
        <v>0</v>
      </c>
    </row>
    <row r="9464" spans="1:18" x14ac:dyDescent="0.3">
      <c r="A9464" t="s">
        <v>1214</v>
      </c>
      <c r="B9464" s="1">
        <v>38701</v>
      </c>
      <c r="C9464" t="s">
        <v>667</v>
      </c>
      <c r="D9464" t="s">
        <v>1252</v>
      </c>
      <c r="E9464" t="s">
        <v>1253</v>
      </c>
      <c r="G9464" t="s">
        <v>19</v>
      </c>
      <c r="H9464" t="s">
        <v>87</v>
      </c>
      <c r="I9464" t="s">
        <v>21</v>
      </c>
      <c r="J9464" t="s">
        <v>73</v>
      </c>
      <c r="K9464">
        <v>472</v>
      </c>
      <c r="L9464">
        <v>17.899999999999999</v>
      </c>
      <c r="M9464" t="s">
        <v>1143</v>
      </c>
      <c r="N9464">
        <v>19.850000000000001</v>
      </c>
      <c r="P9464" cm="1">
        <f t="array" ref="P9464">IF(Q9464&gt;0,INDEX(Q9464:Q21598,MATCH(TRUE,INDEX(Q9464:Q21598="",,),0)-1),"")</f>
        <v>3</v>
      </c>
      <c r="Q9464">
        <f t="shared" si="212"/>
        <v>3</v>
      </c>
      <c r="R9464">
        <f>IF(P9464="","",0)</f>
        <v>0</v>
      </c>
    </row>
    <row r="9465" spans="1:18" x14ac:dyDescent="0.3">
      <c r="A9465" t="s">
        <v>1214</v>
      </c>
      <c r="B9465" s="1">
        <v>38701</v>
      </c>
      <c r="C9465" t="s">
        <v>667</v>
      </c>
      <c r="D9465" t="s">
        <v>1252</v>
      </c>
      <c r="E9465" t="s">
        <v>1253</v>
      </c>
      <c r="G9465" t="s">
        <v>19</v>
      </c>
      <c r="H9465" t="s">
        <v>72</v>
      </c>
      <c r="I9465" t="s">
        <v>21</v>
      </c>
      <c r="J9465" t="s">
        <v>73</v>
      </c>
      <c r="K9465">
        <v>146</v>
      </c>
      <c r="L9465">
        <v>17.3</v>
      </c>
      <c r="M9465" t="s">
        <v>1143</v>
      </c>
      <c r="N9465">
        <v>19.3</v>
      </c>
      <c r="P9465" cm="1">
        <f t="array" ref="P9465">IF(Q9465&gt;0,INDEX(Q9465:Q21599,MATCH(TRUE,INDEX(Q9465:Q21599="",,),0)-1),"")</f>
        <v>3</v>
      </c>
      <c r="Q9465">
        <f t="shared" si="212"/>
        <v>3</v>
      </c>
      <c r="R9465">
        <f>IF(P9465="","",0)</f>
        <v>0</v>
      </c>
    </row>
    <row r="9466" spans="1:18" x14ac:dyDescent="0.3">
      <c r="A9466" t="s">
        <v>1214</v>
      </c>
      <c r="B9466" s="1">
        <v>38701</v>
      </c>
      <c r="C9466" t="s">
        <v>667</v>
      </c>
      <c r="D9466" t="s">
        <v>1252</v>
      </c>
      <c r="E9466" t="s">
        <v>1253</v>
      </c>
      <c r="G9466" s="6" t="s">
        <v>88</v>
      </c>
      <c r="H9466" t="s">
        <v>96</v>
      </c>
      <c r="I9466" t="s">
        <v>45</v>
      </c>
      <c r="J9466" t="s">
        <v>93</v>
      </c>
      <c r="K9466">
        <v>1.9</v>
      </c>
      <c r="L9466">
        <v>170</v>
      </c>
      <c r="M9466" t="s">
        <v>1143</v>
      </c>
      <c r="N9466">
        <v>170</v>
      </c>
      <c r="P9466" cm="1">
        <f t="array" ref="P9466">IF(Q9466&gt;0,INDEX(Q9466:Q21600,MATCH(TRUE,INDEX(Q9466:Q21600="",,),0)-1),"")</f>
        <v>3</v>
      </c>
      <c r="Q9466">
        <f t="shared" si="212"/>
        <v>3</v>
      </c>
      <c r="R9466">
        <f>IF(P9466="","",0)</f>
        <v>0</v>
      </c>
    </row>
    <row r="9467" spans="1:18" x14ac:dyDescent="0.3">
      <c r="A9467" t="s">
        <v>1214</v>
      </c>
      <c r="B9467" s="1">
        <v>38701</v>
      </c>
      <c r="C9467" t="s">
        <v>667</v>
      </c>
      <c r="D9467" t="s">
        <v>1252</v>
      </c>
      <c r="E9467" t="s">
        <v>1253</v>
      </c>
      <c r="G9467" s="6" t="s">
        <v>88</v>
      </c>
      <c r="H9467" t="s">
        <v>96</v>
      </c>
      <c r="I9467" t="s">
        <v>21</v>
      </c>
      <c r="J9467" t="s">
        <v>73</v>
      </c>
      <c r="K9467">
        <v>60</v>
      </c>
      <c r="L9467">
        <v>12</v>
      </c>
      <c r="M9467" t="s">
        <v>1143</v>
      </c>
      <c r="N9467">
        <v>12</v>
      </c>
      <c r="P9467" cm="1">
        <f t="array" ref="P9467">IF(Q9467&gt;0,INDEX(Q9467:Q21601,MATCH(TRUE,INDEX(Q9467:Q21601="",,),0)-1),"")</f>
        <v>3</v>
      </c>
      <c r="Q9467">
        <f t="shared" si="212"/>
        <v>3</v>
      </c>
      <c r="R9467">
        <f>IF(P9467="","",0)</f>
        <v>0</v>
      </c>
    </row>
    <row r="9468" spans="1:18" x14ac:dyDescent="0.3">
      <c r="A9468" t="s">
        <v>1214</v>
      </c>
      <c r="B9468" s="1">
        <v>38701</v>
      </c>
      <c r="C9468" t="s">
        <v>667</v>
      </c>
      <c r="D9468" t="s">
        <v>1252</v>
      </c>
      <c r="E9468" t="s">
        <v>1253</v>
      </c>
      <c r="G9468" s="6" t="s">
        <v>88</v>
      </c>
      <c r="H9468" t="s">
        <v>312</v>
      </c>
      <c r="I9468" t="s">
        <v>21</v>
      </c>
      <c r="J9468" t="s">
        <v>73</v>
      </c>
      <c r="K9468">
        <v>35</v>
      </c>
      <c r="L9468">
        <v>22.4</v>
      </c>
      <c r="M9468" t="s">
        <v>1143</v>
      </c>
      <c r="N9468">
        <v>22.4</v>
      </c>
      <c r="P9468" cm="1">
        <f t="array" ref="P9468">IF(Q9468&gt;0,INDEX(Q9468:Q21602,MATCH(TRUE,INDEX(Q9468:Q21602="",,),0)-1),"")</f>
        <v>3</v>
      </c>
      <c r="Q9468">
        <f t="shared" si="212"/>
        <v>3</v>
      </c>
      <c r="R9468">
        <f>IF(P9468="","",0)</f>
        <v>0</v>
      </c>
    </row>
    <row r="9469" spans="1:18" x14ac:dyDescent="0.3">
      <c r="P9469" t="str" cm="1">
        <f t="array" ref="P9469">IF(Q9469&gt;0,INDEX(Q9469:Q21603,MATCH(TRUE,INDEX(Q9469:Q21603="",,),0)-1),"")</f>
        <v/>
      </c>
      <c r="R9469" t="str">
        <f>IF(P9469="","",0)</f>
        <v/>
      </c>
    </row>
    <row r="9470" spans="1:18" x14ac:dyDescent="0.3">
      <c r="A9470" t="s">
        <v>1214</v>
      </c>
      <c r="B9470" s="1">
        <v>38701</v>
      </c>
      <c r="C9470" t="s">
        <v>667</v>
      </c>
      <c r="D9470" t="s">
        <v>1254</v>
      </c>
      <c r="E9470" t="s">
        <v>1255</v>
      </c>
      <c r="G9470" t="s">
        <v>19</v>
      </c>
      <c r="H9470" t="s">
        <v>102</v>
      </c>
      <c r="I9470" t="s">
        <v>45</v>
      </c>
      <c r="J9470" t="s">
        <v>93</v>
      </c>
      <c r="K9470">
        <v>42.4</v>
      </c>
      <c r="L9470">
        <v>782</v>
      </c>
      <c r="M9470" t="s">
        <v>1145</v>
      </c>
      <c r="N9470">
        <v>805</v>
      </c>
      <c r="O9470" t="s">
        <v>24</v>
      </c>
      <c r="P9470" cm="1">
        <f t="array" ref="P9470">IF(Q9470&gt;0,INDEX(Q9470:Q21604,MATCH(TRUE,INDEX(Q9470:Q21604="",,),0)-1),"")</f>
        <v>2</v>
      </c>
      <c r="Q9470">
        <v>1</v>
      </c>
      <c r="R9470">
        <f>IF(P9470="","",0)</f>
        <v>0</v>
      </c>
    </row>
    <row r="9471" spans="1:18" x14ac:dyDescent="0.3">
      <c r="A9471" t="s">
        <v>1214</v>
      </c>
      <c r="B9471" s="1">
        <v>38701</v>
      </c>
      <c r="C9471" t="s">
        <v>667</v>
      </c>
      <c r="D9471" t="s">
        <v>1254</v>
      </c>
      <c r="E9471" t="s">
        <v>1255</v>
      </c>
      <c r="G9471" t="s">
        <v>19</v>
      </c>
      <c r="H9471" t="s">
        <v>87</v>
      </c>
      <c r="I9471" t="s">
        <v>21</v>
      </c>
      <c r="J9471" t="s">
        <v>73</v>
      </c>
      <c r="K9471">
        <v>1714</v>
      </c>
      <c r="L9471">
        <v>19.95</v>
      </c>
      <c r="M9471" t="s">
        <v>1145</v>
      </c>
      <c r="N9471">
        <v>29.95</v>
      </c>
      <c r="O9471" t="s">
        <v>24</v>
      </c>
      <c r="P9471" cm="1">
        <f t="array" ref="P9471">IF(Q9471&gt;0,INDEX(Q9471:Q21605,MATCH(TRUE,INDEX(Q9471:Q21605="",,),0)-1),"")</f>
        <v>2</v>
      </c>
      <c r="Q9471">
        <v>1</v>
      </c>
      <c r="R9471">
        <f>IF(P9471="","",0)</f>
        <v>0</v>
      </c>
    </row>
    <row r="9472" spans="1:18" x14ac:dyDescent="0.3">
      <c r="A9472" t="s">
        <v>1214</v>
      </c>
      <c r="B9472" s="1">
        <v>38701</v>
      </c>
      <c r="C9472" t="s">
        <v>667</v>
      </c>
      <c r="D9472" t="s">
        <v>1254</v>
      </c>
      <c r="E9472" t="s">
        <v>1255</v>
      </c>
      <c r="G9472" t="s">
        <v>19</v>
      </c>
      <c r="H9472" t="s">
        <v>72</v>
      </c>
      <c r="I9472" t="s">
        <v>21</v>
      </c>
      <c r="J9472" t="s">
        <v>73</v>
      </c>
      <c r="K9472">
        <v>1853</v>
      </c>
      <c r="L9472">
        <v>19.3</v>
      </c>
      <c r="M9472" t="s">
        <v>1145</v>
      </c>
      <c r="N9472">
        <v>26.3</v>
      </c>
      <c r="O9472" t="s">
        <v>24</v>
      </c>
      <c r="P9472" cm="1">
        <f t="array" ref="P9472">IF(Q9472&gt;0,INDEX(Q9472:Q21606,MATCH(TRUE,INDEX(Q9472:Q21606="",,),0)-1),"")</f>
        <v>2</v>
      </c>
      <c r="Q9472">
        <v>1</v>
      </c>
      <c r="R9472">
        <f>IF(P9472="","",0)</f>
        <v>0</v>
      </c>
    </row>
    <row r="9473" spans="1:18" x14ac:dyDescent="0.3">
      <c r="A9473" t="s">
        <v>1214</v>
      </c>
      <c r="B9473" s="1">
        <v>38701</v>
      </c>
      <c r="C9473" t="s">
        <v>667</v>
      </c>
      <c r="D9473" t="s">
        <v>1254</v>
      </c>
      <c r="E9473" t="s">
        <v>1255</v>
      </c>
      <c r="G9473" s="6" t="s">
        <v>88</v>
      </c>
      <c r="H9473" t="s">
        <v>264</v>
      </c>
      <c r="I9473" t="s">
        <v>45</v>
      </c>
      <c r="J9473" t="s">
        <v>93</v>
      </c>
      <c r="K9473">
        <v>2</v>
      </c>
      <c r="L9473">
        <v>355</v>
      </c>
      <c r="M9473" t="s">
        <v>1145</v>
      </c>
      <c r="N9473">
        <v>355</v>
      </c>
      <c r="O9473" t="s">
        <v>24</v>
      </c>
      <c r="P9473" cm="1">
        <f t="array" ref="P9473">IF(Q9473&gt;0,INDEX(Q9473:Q21607,MATCH(TRUE,INDEX(Q9473:Q21607="",,),0)-1),"")</f>
        <v>2</v>
      </c>
      <c r="Q9473">
        <v>1</v>
      </c>
      <c r="R9473">
        <f>IF(P9473="","",0)</f>
        <v>0</v>
      </c>
    </row>
    <row r="9474" spans="1:18" x14ac:dyDescent="0.3">
      <c r="A9474" t="s">
        <v>1214</v>
      </c>
      <c r="B9474" s="1">
        <v>38701</v>
      </c>
      <c r="C9474" t="s">
        <v>667</v>
      </c>
      <c r="D9474" t="s">
        <v>1254</v>
      </c>
      <c r="E9474" t="s">
        <v>1255</v>
      </c>
      <c r="G9474" s="6" t="s">
        <v>88</v>
      </c>
      <c r="H9474" t="s">
        <v>100</v>
      </c>
      <c r="I9474" t="s">
        <v>45</v>
      </c>
      <c r="J9474" t="s">
        <v>93</v>
      </c>
      <c r="K9474">
        <v>13.8</v>
      </c>
      <c r="L9474">
        <v>145</v>
      </c>
      <c r="M9474" t="s">
        <v>1145</v>
      </c>
      <c r="N9474">
        <v>145</v>
      </c>
      <c r="O9474" t="s">
        <v>24</v>
      </c>
      <c r="P9474" cm="1">
        <f t="array" ref="P9474">IF(Q9474&gt;0,INDEX(Q9474:Q21608,MATCH(TRUE,INDEX(Q9474:Q21608="",,),0)-1),"")</f>
        <v>2</v>
      </c>
      <c r="Q9474">
        <v>1</v>
      </c>
      <c r="R9474">
        <f>IF(P9474="","",0)</f>
        <v>0</v>
      </c>
    </row>
    <row r="9475" spans="1:18" x14ac:dyDescent="0.3">
      <c r="A9475" t="s">
        <v>1214</v>
      </c>
      <c r="B9475" s="1">
        <v>38701</v>
      </c>
      <c r="C9475" t="s">
        <v>667</v>
      </c>
      <c r="D9475" t="s">
        <v>1254</v>
      </c>
      <c r="E9475" t="s">
        <v>1255</v>
      </c>
      <c r="G9475" s="6" t="s">
        <v>88</v>
      </c>
      <c r="H9475" t="s">
        <v>279</v>
      </c>
      <c r="I9475" t="s">
        <v>45</v>
      </c>
      <c r="J9475" t="s">
        <v>93</v>
      </c>
      <c r="K9475">
        <v>6.3</v>
      </c>
      <c r="L9475">
        <v>71</v>
      </c>
      <c r="M9475" t="s">
        <v>1145</v>
      </c>
      <c r="N9475">
        <v>71</v>
      </c>
      <c r="O9475" t="s">
        <v>24</v>
      </c>
      <c r="P9475" cm="1">
        <f t="array" ref="P9475">IF(Q9475&gt;0,INDEX(Q9475:Q21609,MATCH(TRUE,INDEX(Q9475:Q21609="",,),0)-1),"")</f>
        <v>2</v>
      </c>
      <c r="Q9475">
        <v>1</v>
      </c>
      <c r="R9475">
        <f>IF(P9475="","",0)</f>
        <v>0</v>
      </c>
    </row>
    <row r="9476" spans="1:18" x14ac:dyDescent="0.3">
      <c r="A9476" t="s">
        <v>1214</v>
      </c>
      <c r="B9476" s="1">
        <v>38701</v>
      </c>
      <c r="C9476" t="s">
        <v>667</v>
      </c>
      <c r="D9476" t="s">
        <v>1254</v>
      </c>
      <c r="E9476" t="s">
        <v>1255</v>
      </c>
      <c r="G9476" s="6" t="s">
        <v>88</v>
      </c>
      <c r="H9476" t="s">
        <v>116</v>
      </c>
      <c r="I9476" t="s">
        <v>21</v>
      </c>
      <c r="J9476" t="s">
        <v>73</v>
      </c>
      <c r="K9476">
        <v>60</v>
      </c>
      <c r="L9476">
        <v>26.75</v>
      </c>
      <c r="M9476" t="s">
        <v>1145</v>
      </c>
      <c r="N9476">
        <v>26.75</v>
      </c>
      <c r="O9476" t="s">
        <v>24</v>
      </c>
      <c r="P9476" cm="1">
        <f t="array" ref="P9476">IF(Q9476&gt;0,INDEX(Q9476:Q21610,MATCH(TRUE,INDEX(Q9476:Q21610="",,),0)-1),"")</f>
        <v>2</v>
      </c>
      <c r="Q9476">
        <v>1</v>
      </c>
      <c r="R9476">
        <f>IF(P9476="","",0)</f>
        <v>0</v>
      </c>
    </row>
    <row r="9477" spans="1:18" x14ac:dyDescent="0.3">
      <c r="A9477" t="s">
        <v>1214</v>
      </c>
      <c r="B9477" s="1">
        <v>38701</v>
      </c>
      <c r="C9477" t="s">
        <v>667</v>
      </c>
      <c r="D9477" t="s">
        <v>1254</v>
      </c>
      <c r="E9477" t="s">
        <v>1255</v>
      </c>
      <c r="G9477" s="6" t="s">
        <v>88</v>
      </c>
      <c r="H9477" t="s">
        <v>265</v>
      </c>
      <c r="I9477" t="s">
        <v>21</v>
      </c>
      <c r="J9477" t="s">
        <v>73</v>
      </c>
      <c r="K9477">
        <v>163</v>
      </c>
      <c r="L9477">
        <v>38.9</v>
      </c>
      <c r="M9477" t="s">
        <v>1145</v>
      </c>
      <c r="N9477">
        <v>38.9</v>
      </c>
      <c r="O9477" t="s">
        <v>24</v>
      </c>
      <c r="P9477" cm="1">
        <f t="array" ref="P9477">IF(Q9477&gt;0,INDEX(Q9477:Q21611,MATCH(TRUE,INDEX(Q9477:Q21611="",,),0)-1),"")</f>
        <v>2</v>
      </c>
      <c r="Q9477">
        <v>1</v>
      </c>
      <c r="R9477">
        <f>IF(P9477="","",0)</f>
        <v>0</v>
      </c>
    </row>
    <row r="9478" spans="1:18" x14ac:dyDescent="0.3">
      <c r="A9478" t="s">
        <v>1214</v>
      </c>
      <c r="B9478" s="1">
        <v>38701</v>
      </c>
      <c r="C9478" t="s">
        <v>667</v>
      </c>
      <c r="D9478" t="s">
        <v>1254</v>
      </c>
      <c r="E9478" t="s">
        <v>1255</v>
      </c>
      <c r="G9478" t="s">
        <v>19</v>
      </c>
      <c r="H9478" t="s">
        <v>102</v>
      </c>
      <c r="I9478" t="s">
        <v>45</v>
      </c>
      <c r="J9478" t="s">
        <v>93</v>
      </c>
      <c r="K9478">
        <v>42.4</v>
      </c>
      <c r="L9478">
        <v>782</v>
      </c>
      <c r="M9478" t="s">
        <v>1143</v>
      </c>
      <c r="N9478">
        <v>793</v>
      </c>
      <c r="P9478" cm="1">
        <f t="array" ref="P9478">IF(Q9478&gt;0,INDEX(Q9478:Q21612,MATCH(TRUE,INDEX(Q9478:Q21612="",,),0)-1),"")</f>
        <v>2</v>
      </c>
      <c r="Q9478">
        <v>2</v>
      </c>
      <c r="R9478">
        <f>IF(P9478="","",0)</f>
        <v>0</v>
      </c>
    </row>
    <row r="9479" spans="1:18" x14ac:dyDescent="0.3">
      <c r="A9479" t="s">
        <v>1214</v>
      </c>
      <c r="B9479" s="1">
        <v>38701</v>
      </c>
      <c r="C9479" t="s">
        <v>667</v>
      </c>
      <c r="D9479" t="s">
        <v>1254</v>
      </c>
      <c r="E9479" t="s">
        <v>1255</v>
      </c>
      <c r="G9479" t="s">
        <v>19</v>
      </c>
      <c r="H9479" t="s">
        <v>87</v>
      </c>
      <c r="I9479" t="s">
        <v>21</v>
      </c>
      <c r="J9479" t="s">
        <v>73</v>
      </c>
      <c r="K9479">
        <v>1714</v>
      </c>
      <c r="L9479">
        <v>19.95</v>
      </c>
      <c r="M9479" t="s">
        <v>1143</v>
      </c>
      <c r="N9479">
        <v>27.11</v>
      </c>
      <c r="P9479" cm="1">
        <f t="array" ref="P9479">IF(Q9479&gt;0,INDEX(Q9479:Q21613,MATCH(TRUE,INDEX(Q9479:Q21613="",,),0)-1),"")</f>
        <v>2</v>
      </c>
      <c r="Q9479">
        <v>2</v>
      </c>
      <c r="R9479">
        <f>IF(P9479="","",0)</f>
        <v>0</v>
      </c>
    </row>
    <row r="9480" spans="1:18" x14ac:dyDescent="0.3">
      <c r="A9480" t="s">
        <v>1214</v>
      </c>
      <c r="B9480" s="1">
        <v>38701</v>
      </c>
      <c r="C9480" t="s">
        <v>667</v>
      </c>
      <c r="D9480" t="s">
        <v>1254</v>
      </c>
      <c r="E9480" t="s">
        <v>1255</v>
      </c>
      <c r="G9480" t="s">
        <v>19</v>
      </c>
      <c r="H9480" t="s">
        <v>72</v>
      </c>
      <c r="I9480" t="s">
        <v>21</v>
      </c>
      <c r="J9480" t="s">
        <v>73</v>
      </c>
      <c r="K9480">
        <v>1853</v>
      </c>
      <c r="L9480">
        <v>19.3</v>
      </c>
      <c r="M9480" t="s">
        <v>1143</v>
      </c>
      <c r="N9480">
        <v>26.01</v>
      </c>
      <c r="P9480" cm="1">
        <f t="array" ref="P9480">IF(Q9480&gt;0,INDEX(Q9480:Q21614,MATCH(TRUE,INDEX(Q9480:Q21614="",,),0)-1),"")</f>
        <v>2</v>
      </c>
      <c r="Q9480">
        <v>2</v>
      </c>
      <c r="R9480">
        <f>IF(P9480="","",0)</f>
        <v>0</v>
      </c>
    </row>
    <row r="9481" spans="1:18" x14ac:dyDescent="0.3">
      <c r="A9481" t="s">
        <v>1214</v>
      </c>
      <c r="B9481" s="1">
        <v>38701</v>
      </c>
      <c r="C9481" t="s">
        <v>667</v>
      </c>
      <c r="D9481" t="s">
        <v>1254</v>
      </c>
      <c r="E9481" t="s">
        <v>1255</v>
      </c>
      <c r="G9481" s="6" t="s">
        <v>88</v>
      </c>
      <c r="H9481" t="s">
        <v>264</v>
      </c>
      <c r="I9481" t="s">
        <v>45</v>
      </c>
      <c r="J9481" t="s">
        <v>93</v>
      </c>
      <c r="K9481">
        <v>2</v>
      </c>
      <c r="L9481">
        <v>355</v>
      </c>
      <c r="M9481" t="s">
        <v>1143</v>
      </c>
      <c r="N9481">
        <v>355</v>
      </c>
      <c r="P9481" cm="1">
        <f t="array" ref="P9481">IF(Q9481&gt;0,INDEX(Q9481:Q21615,MATCH(TRUE,INDEX(Q9481:Q21615="",,),0)-1),"")</f>
        <v>2</v>
      </c>
      <c r="Q9481">
        <v>2</v>
      </c>
      <c r="R9481">
        <f>IF(P9481="","",0)</f>
        <v>0</v>
      </c>
    </row>
    <row r="9482" spans="1:18" x14ac:dyDescent="0.3">
      <c r="A9482" t="s">
        <v>1214</v>
      </c>
      <c r="B9482" s="1">
        <v>38701</v>
      </c>
      <c r="C9482" t="s">
        <v>667</v>
      </c>
      <c r="D9482" t="s">
        <v>1254</v>
      </c>
      <c r="E9482" t="s">
        <v>1255</v>
      </c>
      <c r="G9482" s="6" t="s">
        <v>88</v>
      </c>
      <c r="H9482" t="s">
        <v>100</v>
      </c>
      <c r="I9482" t="s">
        <v>45</v>
      </c>
      <c r="J9482" t="s">
        <v>93</v>
      </c>
      <c r="K9482">
        <v>13.8</v>
      </c>
      <c r="L9482">
        <v>145</v>
      </c>
      <c r="M9482" t="s">
        <v>1143</v>
      </c>
      <c r="N9482">
        <v>145</v>
      </c>
      <c r="P9482" cm="1">
        <f t="array" ref="P9482">IF(Q9482&gt;0,INDEX(Q9482:Q21616,MATCH(TRUE,INDEX(Q9482:Q21616="",,),0)-1),"")</f>
        <v>2</v>
      </c>
      <c r="Q9482">
        <v>2</v>
      </c>
      <c r="R9482">
        <f>IF(P9482="","",0)</f>
        <v>0</v>
      </c>
    </row>
    <row r="9483" spans="1:18" x14ac:dyDescent="0.3">
      <c r="A9483" t="s">
        <v>1214</v>
      </c>
      <c r="B9483" s="1">
        <v>38701</v>
      </c>
      <c r="C9483" t="s">
        <v>667</v>
      </c>
      <c r="D9483" t="s">
        <v>1254</v>
      </c>
      <c r="E9483" t="s">
        <v>1255</v>
      </c>
      <c r="G9483" s="6" t="s">
        <v>88</v>
      </c>
      <c r="H9483" t="s">
        <v>279</v>
      </c>
      <c r="I9483" t="s">
        <v>45</v>
      </c>
      <c r="J9483" t="s">
        <v>93</v>
      </c>
      <c r="K9483">
        <v>6.3</v>
      </c>
      <c r="L9483">
        <v>71</v>
      </c>
      <c r="M9483" t="s">
        <v>1143</v>
      </c>
      <c r="N9483">
        <v>71</v>
      </c>
      <c r="P9483" cm="1">
        <f t="array" ref="P9483">IF(Q9483&gt;0,INDEX(Q9483:Q21617,MATCH(TRUE,INDEX(Q9483:Q21617="",,),0)-1),"")</f>
        <v>2</v>
      </c>
      <c r="Q9483">
        <v>2</v>
      </c>
      <c r="R9483">
        <f>IF(P9483="","",0)</f>
        <v>0</v>
      </c>
    </row>
    <row r="9484" spans="1:18" x14ac:dyDescent="0.3">
      <c r="A9484" t="s">
        <v>1214</v>
      </c>
      <c r="B9484" s="1">
        <v>38701</v>
      </c>
      <c r="C9484" t="s">
        <v>667</v>
      </c>
      <c r="D9484" t="s">
        <v>1254</v>
      </c>
      <c r="E9484" t="s">
        <v>1255</v>
      </c>
      <c r="G9484" s="6" t="s">
        <v>88</v>
      </c>
      <c r="H9484" t="s">
        <v>116</v>
      </c>
      <c r="I9484" t="s">
        <v>21</v>
      </c>
      <c r="J9484" t="s">
        <v>73</v>
      </c>
      <c r="K9484">
        <v>60</v>
      </c>
      <c r="L9484">
        <v>26.75</v>
      </c>
      <c r="M9484" t="s">
        <v>1143</v>
      </c>
      <c r="N9484">
        <v>26.75</v>
      </c>
      <c r="P9484" cm="1">
        <f t="array" ref="P9484">IF(Q9484&gt;0,INDEX(Q9484:Q21618,MATCH(TRUE,INDEX(Q9484:Q21618="",,),0)-1),"")</f>
        <v>2</v>
      </c>
      <c r="Q9484">
        <v>2</v>
      </c>
      <c r="R9484">
        <f>IF(P9484="","",0)</f>
        <v>0</v>
      </c>
    </row>
    <row r="9485" spans="1:18" x14ac:dyDescent="0.3">
      <c r="A9485" t="s">
        <v>1214</v>
      </c>
      <c r="B9485" s="1">
        <v>38701</v>
      </c>
      <c r="C9485" t="s">
        <v>667</v>
      </c>
      <c r="D9485" t="s">
        <v>1254</v>
      </c>
      <c r="E9485" t="s">
        <v>1255</v>
      </c>
      <c r="G9485" s="6" t="s">
        <v>88</v>
      </c>
      <c r="H9485" t="s">
        <v>265</v>
      </c>
      <c r="I9485" t="s">
        <v>21</v>
      </c>
      <c r="J9485" t="s">
        <v>73</v>
      </c>
      <c r="K9485">
        <v>163</v>
      </c>
      <c r="L9485">
        <v>38.9</v>
      </c>
      <c r="M9485" t="s">
        <v>1143</v>
      </c>
      <c r="N9485">
        <v>38.9</v>
      </c>
      <c r="P9485" cm="1">
        <f t="array" ref="P9485">IF(Q9485&gt;0,INDEX(Q9485:Q21619,MATCH(TRUE,INDEX(Q9485:Q21619="",,),0)-1),"")</f>
        <v>2</v>
      </c>
      <c r="Q9485">
        <v>2</v>
      </c>
      <c r="R9485">
        <f>IF(P9485="","",0)</f>
        <v>0</v>
      </c>
    </row>
    <row r="9486" spans="1:18" x14ac:dyDescent="0.3">
      <c r="P9486" t="str" cm="1">
        <f t="array" ref="P9486">IF(Q9486&gt;0,INDEX(Q9486:Q21620,MATCH(TRUE,INDEX(Q9486:Q21620="",,),0)-1),"")</f>
        <v/>
      </c>
      <c r="R9486" t="str">
        <f>IF(P9486="","",0)</f>
        <v/>
      </c>
    </row>
    <row r="9487" spans="1:18" x14ac:dyDescent="0.3">
      <c r="A9487" t="s">
        <v>1214</v>
      </c>
      <c r="B9487" s="1">
        <v>38701</v>
      </c>
      <c r="C9487" t="s">
        <v>667</v>
      </c>
      <c r="D9487" t="s">
        <v>1256</v>
      </c>
      <c r="E9487" t="s">
        <v>1257</v>
      </c>
      <c r="G9487" t="s">
        <v>19</v>
      </c>
      <c r="H9487" t="s">
        <v>116</v>
      </c>
      <c r="I9487" t="s">
        <v>21</v>
      </c>
      <c r="J9487" t="s">
        <v>73</v>
      </c>
      <c r="K9487">
        <v>265</v>
      </c>
      <c r="L9487">
        <v>26.75</v>
      </c>
      <c r="M9487" t="s">
        <v>1145</v>
      </c>
      <c r="N9487">
        <v>28.75</v>
      </c>
      <c r="O9487" t="s">
        <v>24</v>
      </c>
      <c r="P9487" cm="1">
        <f t="array" ref="P9487">IF(Q9487&gt;0,INDEX(Q9487:Q21621,MATCH(TRUE,INDEX(Q9487:Q21621="",,),0)-1),"")</f>
        <v>3</v>
      </c>
      <c r="Q9487">
        <f>INT((ROW()-9487)/9)+1</f>
        <v>1</v>
      </c>
      <c r="R9487">
        <f>IF(P9487="","",0)</f>
        <v>0</v>
      </c>
    </row>
    <row r="9488" spans="1:18" x14ac:dyDescent="0.3">
      <c r="A9488" t="s">
        <v>1214</v>
      </c>
      <c r="B9488" s="1">
        <v>38701</v>
      </c>
      <c r="C9488" t="s">
        <v>667</v>
      </c>
      <c r="D9488" t="s">
        <v>1256</v>
      </c>
      <c r="E9488" t="s">
        <v>1257</v>
      </c>
      <c r="G9488" t="s">
        <v>19</v>
      </c>
      <c r="H9488" t="s">
        <v>265</v>
      </c>
      <c r="I9488" t="s">
        <v>21</v>
      </c>
      <c r="J9488" t="s">
        <v>73</v>
      </c>
      <c r="K9488">
        <v>530</v>
      </c>
      <c r="L9488">
        <v>38.9</v>
      </c>
      <c r="M9488" t="s">
        <v>1145</v>
      </c>
      <c r="N9488">
        <v>45.9</v>
      </c>
      <c r="O9488" t="s">
        <v>24</v>
      </c>
      <c r="P9488" cm="1">
        <f t="array" ref="P9488">IF(Q9488&gt;0,INDEX(Q9488:Q21622,MATCH(TRUE,INDEX(Q9488:Q21622="",,),0)-1),"")</f>
        <v>3</v>
      </c>
      <c r="Q9488">
        <f t="shared" ref="Q9488:Q9512" si="213">INT((ROW()-9487)/9)+1</f>
        <v>1</v>
      </c>
      <c r="R9488">
        <f>IF(P9488="","",0)</f>
        <v>0</v>
      </c>
    </row>
    <row r="9489" spans="1:18" x14ac:dyDescent="0.3">
      <c r="A9489" t="s">
        <v>1214</v>
      </c>
      <c r="B9489" s="1">
        <v>38701</v>
      </c>
      <c r="C9489" t="s">
        <v>667</v>
      </c>
      <c r="D9489" t="s">
        <v>1256</v>
      </c>
      <c r="E9489" t="s">
        <v>1257</v>
      </c>
      <c r="G9489" t="s">
        <v>19</v>
      </c>
      <c r="H9489" t="s">
        <v>87</v>
      </c>
      <c r="I9489" t="s">
        <v>21</v>
      </c>
      <c r="J9489" t="s">
        <v>73</v>
      </c>
      <c r="K9489">
        <v>1093</v>
      </c>
      <c r="L9489">
        <v>19.95</v>
      </c>
      <c r="M9489" t="s">
        <v>1145</v>
      </c>
      <c r="N9489">
        <v>28.95</v>
      </c>
      <c r="O9489" t="s">
        <v>24</v>
      </c>
      <c r="P9489" cm="1">
        <f t="array" ref="P9489">IF(Q9489&gt;0,INDEX(Q9489:Q21623,MATCH(TRUE,INDEX(Q9489:Q21623="",,),0)-1),"")</f>
        <v>3</v>
      </c>
      <c r="Q9489">
        <f t="shared" si="213"/>
        <v>1</v>
      </c>
      <c r="R9489">
        <f>IF(P9489="","",0)</f>
        <v>0</v>
      </c>
    </row>
    <row r="9490" spans="1:18" x14ac:dyDescent="0.3">
      <c r="A9490" t="s">
        <v>1214</v>
      </c>
      <c r="B9490" s="1">
        <v>38701</v>
      </c>
      <c r="C9490" t="s">
        <v>667</v>
      </c>
      <c r="D9490" t="s">
        <v>1256</v>
      </c>
      <c r="E9490" t="s">
        <v>1257</v>
      </c>
      <c r="G9490" t="s">
        <v>19</v>
      </c>
      <c r="H9490" t="s">
        <v>72</v>
      </c>
      <c r="I9490" t="s">
        <v>21</v>
      </c>
      <c r="J9490" t="s">
        <v>73</v>
      </c>
      <c r="K9490">
        <v>838</v>
      </c>
      <c r="L9490">
        <v>19.3</v>
      </c>
      <c r="M9490" t="s">
        <v>1145</v>
      </c>
      <c r="N9490">
        <v>25.3</v>
      </c>
      <c r="O9490" t="s">
        <v>24</v>
      </c>
      <c r="P9490" cm="1">
        <f t="array" ref="P9490">IF(Q9490&gt;0,INDEX(Q9490:Q21624,MATCH(TRUE,INDEX(Q9490:Q21624="",,),0)-1),"")</f>
        <v>3</v>
      </c>
      <c r="Q9490">
        <f t="shared" si="213"/>
        <v>1</v>
      </c>
      <c r="R9490">
        <f>IF(P9490="","",0)</f>
        <v>0</v>
      </c>
    </row>
    <row r="9491" spans="1:18" x14ac:dyDescent="0.3">
      <c r="A9491" t="s">
        <v>1214</v>
      </c>
      <c r="B9491" s="1">
        <v>38701</v>
      </c>
      <c r="C9491" t="s">
        <v>667</v>
      </c>
      <c r="D9491" t="s">
        <v>1256</v>
      </c>
      <c r="E9491" t="s">
        <v>1257</v>
      </c>
      <c r="G9491" s="6" t="s">
        <v>88</v>
      </c>
      <c r="H9491" t="s">
        <v>102</v>
      </c>
      <c r="I9491" t="s">
        <v>45</v>
      </c>
      <c r="J9491" t="s">
        <v>93</v>
      </c>
      <c r="K9491">
        <v>3.9</v>
      </c>
      <c r="L9491">
        <v>760</v>
      </c>
      <c r="M9491" t="s">
        <v>1145</v>
      </c>
      <c r="N9491">
        <v>760</v>
      </c>
      <c r="O9491" t="s">
        <v>24</v>
      </c>
      <c r="P9491" cm="1">
        <f t="array" ref="P9491">IF(Q9491&gt;0,INDEX(Q9491:Q21625,MATCH(TRUE,INDEX(Q9491:Q21625="",,),0)-1),"")</f>
        <v>3</v>
      </c>
      <c r="Q9491">
        <f t="shared" si="213"/>
        <v>1</v>
      </c>
      <c r="R9491">
        <f>IF(P9491="","",0)</f>
        <v>0</v>
      </c>
    </row>
    <row r="9492" spans="1:18" x14ac:dyDescent="0.3">
      <c r="A9492" t="s">
        <v>1214</v>
      </c>
      <c r="B9492" s="1">
        <v>38701</v>
      </c>
      <c r="C9492" t="s">
        <v>667</v>
      </c>
      <c r="D9492" t="s">
        <v>1256</v>
      </c>
      <c r="E9492" t="s">
        <v>1257</v>
      </c>
      <c r="G9492" s="6" t="s">
        <v>88</v>
      </c>
      <c r="H9492" t="s">
        <v>85</v>
      </c>
      <c r="I9492" t="s">
        <v>45</v>
      </c>
      <c r="J9492" t="s">
        <v>93</v>
      </c>
      <c r="K9492">
        <v>10</v>
      </c>
      <c r="L9492">
        <v>137</v>
      </c>
      <c r="M9492" t="s">
        <v>1145</v>
      </c>
      <c r="N9492">
        <v>137</v>
      </c>
      <c r="O9492" t="s">
        <v>24</v>
      </c>
      <c r="P9492" cm="1">
        <f t="array" ref="P9492">IF(Q9492&gt;0,INDEX(Q9492:Q21626,MATCH(TRUE,INDEX(Q9492:Q21626="",,),0)-1),"")</f>
        <v>3</v>
      </c>
      <c r="Q9492">
        <f t="shared" si="213"/>
        <v>1</v>
      </c>
      <c r="R9492">
        <f>IF(P9492="","",0)</f>
        <v>0</v>
      </c>
    </row>
    <row r="9493" spans="1:18" x14ac:dyDescent="0.3">
      <c r="A9493" t="s">
        <v>1214</v>
      </c>
      <c r="B9493" s="1">
        <v>38701</v>
      </c>
      <c r="C9493" t="s">
        <v>667</v>
      </c>
      <c r="D9493" t="s">
        <v>1256</v>
      </c>
      <c r="E9493" t="s">
        <v>1257</v>
      </c>
      <c r="G9493" s="6" t="s">
        <v>88</v>
      </c>
      <c r="H9493" t="s">
        <v>96</v>
      </c>
      <c r="I9493" t="s">
        <v>45</v>
      </c>
      <c r="J9493" t="s">
        <v>93</v>
      </c>
      <c r="K9493">
        <v>2.1</v>
      </c>
      <c r="L9493">
        <v>163</v>
      </c>
      <c r="M9493" t="s">
        <v>1145</v>
      </c>
      <c r="N9493">
        <v>163</v>
      </c>
      <c r="O9493" t="s">
        <v>24</v>
      </c>
      <c r="P9493" cm="1">
        <f t="array" ref="P9493">IF(Q9493&gt;0,INDEX(Q9493:Q21627,MATCH(TRUE,INDEX(Q9493:Q21627="",,),0)-1),"")</f>
        <v>3</v>
      </c>
      <c r="Q9493">
        <f t="shared" si="213"/>
        <v>1</v>
      </c>
      <c r="R9493">
        <f>IF(P9493="","",0)</f>
        <v>0</v>
      </c>
    </row>
    <row r="9494" spans="1:18" x14ac:dyDescent="0.3">
      <c r="A9494" t="s">
        <v>1214</v>
      </c>
      <c r="B9494" s="1">
        <v>38701</v>
      </c>
      <c r="C9494" t="s">
        <v>667</v>
      </c>
      <c r="D9494" t="s">
        <v>1256</v>
      </c>
      <c r="E9494" t="s">
        <v>1257</v>
      </c>
      <c r="G9494" s="6" t="s">
        <v>88</v>
      </c>
      <c r="H9494" t="s">
        <v>96</v>
      </c>
      <c r="I9494" t="s">
        <v>21</v>
      </c>
      <c r="J9494" t="s">
        <v>73</v>
      </c>
      <c r="K9494">
        <v>41</v>
      </c>
      <c r="L9494">
        <v>12.75</v>
      </c>
      <c r="M9494" t="s">
        <v>1145</v>
      </c>
      <c r="N9494">
        <v>12.75</v>
      </c>
      <c r="O9494" t="s">
        <v>24</v>
      </c>
      <c r="P9494" cm="1">
        <f t="array" ref="P9494">IF(Q9494&gt;0,INDEX(Q9494:Q21628,MATCH(TRUE,INDEX(Q9494:Q21628="",,),0)-1),"")</f>
        <v>3</v>
      </c>
      <c r="Q9494">
        <f t="shared" si="213"/>
        <v>1</v>
      </c>
      <c r="R9494">
        <f>IF(P9494="","",0)</f>
        <v>0</v>
      </c>
    </row>
    <row r="9495" spans="1:18" x14ac:dyDescent="0.3">
      <c r="A9495" t="s">
        <v>1214</v>
      </c>
      <c r="B9495" s="1">
        <v>38701</v>
      </c>
      <c r="C9495" t="s">
        <v>667</v>
      </c>
      <c r="D9495" t="s">
        <v>1256</v>
      </c>
      <c r="E9495" t="s">
        <v>1257</v>
      </c>
      <c r="G9495" s="6" t="s">
        <v>88</v>
      </c>
      <c r="H9495" t="s">
        <v>312</v>
      </c>
      <c r="I9495" t="s">
        <v>21</v>
      </c>
      <c r="J9495" t="s">
        <v>73</v>
      </c>
      <c r="K9495">
        <v>10</v>
      </c>
      <c r="L9495">
        <v>23.9</v>
      </c>
      <c r="M9495" t="s">
        <v>1145</v>
      </c>
      <c r="N9495">
        <v>23.9</v>
      </c>
      <c r="O9495" t="s">
        <v>24</v>
      </c>
      <c r="P9495" cm="1">
        <f t="array" ref="P9495">IF(Q9495&gt;0,INDEX(Q9495:Q21629,MATCH(TRUE,INDEX(Q9495:Q21629="",,),0)-1),"")</f>
        <v>3</v>
      </c>
      <c r="Q9495">
        <f t="shared" si="213"/>
        <v>1</v>
      </c>
      <c r="R9495">
        <f>IF(P9495="","",0)</f>
        <v>0</v>
      </c>
    </row>
    <row r="9496" spans="1:18" x14ac:dyDescent="0.3">
      <c r="A9496" t="s">
        <v>1214</v>
      </c>
      <c r="B9496" s="1">
        <v>38701</v>
      </c>
      <c r="C9496" t="s">
        <v>667</v>
      </c>
      <c r="D9496" t="s">
        <v>1256</v>
      </c>
      <c r="E9496" t="s">
        <v>1257</v>
      </c>
      <c r="G9496" t="s">
        <v>19</v>
      </c>
      <c r="H9496" t="s">
        <v>116</v>
      </c>
      <c r="I9496" t="s">
        <v>21</v>
      </c>
      <c r="J9496" t="s">
        <v>73</v>
      </c>
      <c r="K9496">
        <v>265</v>
      </c>
      <c r="L9496">
        <v>26.75</v>
      </c>
      <c r="M9496" t="s">
        <v>1142</v>
      </c>
      <c r="N9496">
        <v>26.75</v>
      </c>
      <c r="P9496" cm="1">
        <f t="array" ref="P9496">IF(Q9496&gt;0,INDEX(Q9496:Q21630,MATCH(TRUE,INDEX(Q9496:Q21630="",,),0)-1),"")</f>
        <v>3</v>
      </c>
      <c r="Q9496">
        <f t="shared" si="213"/>
        <v>2</v>
      </c>
      <c r="R9496">
        <f>IF(P9496="","",0)</f>
        <v>0</v>
      </c>
    </row>
    <row r="9497" spans="1:18" x14ac:dyDescent="0.3">
      <c r="A9497" t="s">
        <v>1214</v>
      </c>
      <c r="B9497" s="1">
        <v>38701</v>
      </c>
      <c r="C9497" t="s">
        <v>667</v>
      </c>
      <c r="D9497" t="s">
        <v>1256</v>
      </c>
      <c r="E9497" t="s">
        <v>1257</v>
      </c>
      <c r="G9497" t="s">
        <v>19</v>
      </c>
      <c r="H9497" t="s">
        <v>265</v>
      </c>
      <c r="I9497" t="s">
        <v>21</v>
      </c>
      <c r="J9497" t="s">
        <v>73</v>
      </c>
      <c r="K9497">
        <v>530</v>
      </c>
      <c r="L9497">
        <v>38.9</v>
      </c>
      <c r="M9497" t="s">
        <v>1142</v>
      </c>
      <c r="N9497">
        <v>38.9</v>
      </c>
      <c r="P9497" cm="1">
        <f t="array" ref="P9497">IF(Q9497&gt;0,INDEX(Q9497:Q21631,MATCH(TRUE,INDEX(Q9497:Q21631="",,),0)-1),"")</f>
        <v>3</v>
      </c>
      <c r="Q9497">
        <f t="shared" si="213"/>
        <v>2</v>
      </c>
      <c r="R9497">
        <f>IF(P9497="","",0)</f>
        <v>0</v>
      </c>
    </row>
    <row r="9498" spans="1:18" x14ac:dyDescent="0.3">
      <c r="A9498" t="s">
        <v>1214</v>
      </c>
      <c r="B9498" s="1">
        <v>38701</v>
      </c>
      <c r="C9498" t="s">
        <v>667</v>
      </c>
      <c r="D9498" t="s">
        <v>1256</v>
      </c>
      <c r="E9498" t="s">
        <v>1257</v>
      </c>
      <c r="G9498" t="s">
        <v>19</v>
      </c>
      <c r="H9498" t="s">
        <v>87</v>
      </c>
      <c r="I9498" t="s">
        <v>21</v>
      </c>
      <c r="J9498" t="s">
        <v>73</v>
      </c>
      <c r="K9498">
        <v>1093</v>
      </c>
      <c r="L9498">
        <v>19.95</v>
      </c>
      <c r="M9498" t="s">
        <v>1142</v>
      </c>
      <c r="N9498">
        <v>24</v>
      </c>
      <c r="P9498" cm="1">
        <f t="array" ref="P9498">IF(Q9498&gt;0,INDEX(Q9498:Q21632,MATCH(TRUE,INDEX(Q9498:Q21632="",,),0)-1),"")</f>
        <v>3</v>
      </c>
      <c r="Q9498">
        <f t="shared" si="213"/>
        <v>2</v>
      </c>
      <c r="R9498">
        <f>IF(P9498="","",0)</f>
        <v>0</v>
      </c>
    </row>
    <row r="9499" spans="1:18" x14ac:dyDescent="0.3">
      <c r="A9499" t="s">
        <v>1214</v>
      </c>
      <c r="B9499" s="1">
        <v>38701</v>
      </c>
      <c r="C9499" t="s">
        <v>667</v>
      </c>
      <c r="D9499" t="s">
        <v>1256</v>
      </c>
      <c r="E9499" t="s">
        <v>1257</v>
      </c>
      <c r="G9499" t="s">
        <v>19</v>
      </c>
      <c r="H9499" t="s">
        <v>72</v>
      </c>
      <c r="I9499" t="s">
        <v>21</v>
      </c>
      <c r="J9499" t="s">
        <v>73</v>
      </c>
      <c r="K9499">
        <v>838</v>
      </c>
      <c r="L9499">
        <v>19.3</v>
      </c>
      <c r="M9499" t="s">
        <v>1142</v>
      </c>
      <c r="N9499">
        <v>25</v>
      </c>
      <c r="P9499" cm="1">
        <f t="array" ref="P9499">IF(Q9499&gt;0,INDEX(Q9499:Q21633,MATCH(TRUE,INDEX(Q9499:Q21633="",,),0)-1),"")</f>
        <v>3</v>
      </c>
      <c r="Q9499">
        <f t="shared" si="213"/>
        <v>2</v>
      </c>
      <c r="R9499">
        <f>IF(P9499="","",0)</f>
        <v>0</v>
      </c>
    </row>
    <row r="9500" spans="1:18" x14ac:dyDescent="0.3">
      <c r="A9500" t="s">
        <v>1214</v>
      </c>
      <c r="B9500" s="1">
        <v>38701</v>
      </c>
      <c r="C9500" t="s">
        <v>667</v>
      </c>
      <c r="D9500" t="s">
        <v>1256</v>
      </c>
      <c r="E9500" t="s">
        <v>1257</v>
      </c>
      <c r="G9500" s="6" t="s">
        <v>88</v>
      </c>
      <c r="H9500" t="s">
        <v>102</v>
      </c>
      <c r="I9500" t="s">
        <v>45</v>
      </c>
      <c r="J9500" t="s">
        <v>93</v>
      </c>
      <c r="K9500">
        <v>3.9</v>
      </c>
      <c r="L9500">
        <v>760</v>
      </c>
      <c r="M9500" t="s">
        <v>1142</v>
      </c>
      <c r="N9500">
        <v>760</v>
      </c>
      <c r="P9500" cm="1">
        <f t="array" ref="P9500">IF(Q9500&gt;0,INDEX(Q9500:Q21634,MATCH(TRUE,INDEX(Q9500:Q21634="",,),0)-1),"")</f>
        <v>3</v>
      </c>
      <c r="Q9500">
        <f t="shared" si="213"/>
        <v>2</v>
      </c>
      <c r="R9500">
        <f>IF(P9500="","",0)</f>
        <v>0</v>
      </c>
    </row>
    <row r="9501" spans="1:18" x14ac:dyDescent="0.3">
      <c r="A9501" t="s">
        <v>1214</v>
      </c>
      <c r="B9501" s="1">
        <v>38701</v>
      </c>
      <c r="C9501" t="s">
        <v>667</v>
      </c>
      <c r="D9501" t="s">
        <v>1256</v>
      </c>
      <c r="E9501" t="s">
        <v>1257</v>
      </c>
      <c r="G9501" s="6" t="s">
        <v>88</v>
      </c>
      <c r="H9501" t="s">
        <v>85</v>
      </c>
      <c r="I9501" t="s">
        <v>45</v>
      </c>
      <c r="J9501" t="s">
        <v>93</v>
      </c>
      <c r="K9501">
        <v>10</v>
      </c>
      <c r="L9501">
        <v>137</v>
      </c>
      <c r="M9501" t="s">
        <v>1142</v>
      </c>
      <c r="N9501">
        <v>137</v>
      </c>
      <c r="P9501" cm="1">
        <f t="array" ref="P9501">IF(Q9501&gt;0,INDEX(Q9501:Q21635,MATCH(TRUE,INDEX(Q9501:Q21635="",,),0)-1),"")</f>
        <v>3</v>
      </c>
      <c r="Q9501">
        <f t="shared" si="213"/>
        <v>2</v>
      </c>
      <c r="R9501">
        <f>IF(P9501="","",0)</f>
        <v>0</v>
      </c>
    </row>
    <row r="9502" spans="1:18" x14ac:dyDescent="0.3">
      <c r="A9502" t="s">
        <v>1214</v>
      </c>
      <c r="B9502" s="1">
        <v>38701</v>
      </c>
      <c r="C9502" t="s">
        <v>667</v>
      </c>
      <c r="D9502" t="s">
        <v>1256</v>
      </c>
      <c r="E9502" t="s">
        <v>1257</v>
      </c>
      <c r="G9502" s="6" t="s">
        <v>88</v>
      </c>
      <c r="H9502" t="s">
        <v>96</v>
      </c>
      <c r="I9502" t="s">
        <v>45</v>
      </c>
      <c r="J9502" t="s">
        <v>93</v>
      </c>
      <c r="K9502">
        <v>2.1</v>
      </c>
      <c r="L9502">
        <v>163</v>
      </c>
      <c r="M9502" t="s">
        <v>1142</v>
      </c>
      <c r="N9502">
        <v>163</v>
      </c>
      <c r="P9502" cm="1">
        <f t="array" ref="P9502">IF(Q9502&gt;0,INDEX(Q9502:Q21636,MATCH(TRUE,INDEX(Q9502:Q21636="",,),0)-1),"")</f>
        <v>3</v>
      </c>
      <c r="Q9502">
        <f t="shared" si="213"/>
        <v>2</v>
      </c>
      <c r="R9502">
        <f>IF(P9502="","",0)</f>
        <v>0</v>
      </c>
    </row>
    <row r="9503" spans="1:18" x14ac:dyDescent="0.3">
      <c r="A9503" t="s">
        <v>1214</v>
      </c>
      <c r="B9503" s="1">
        <v>38701</v>
      </c>
      <c r="C9503" t="s">
        <v>667</v>
      </c>
      <c r="D9503" t="s">
        <v>1256</v>
      </c>
      <c r="E9503" t="s">
        <v>1257</v>
      </c>
      <c r="G9503" s="6" t="s">
        <v>88</v>
      </c>
      <c r="H9503" t="s">
        <v>96</v>
      </c>
      <c r="I9503" t="s">
        <v>21</v>
      </c>
      <c r="J9503" t="s">
        <v>73</v>
      </c>
      <c r="K9503">
        <v>41</v>
      </c>
      <c r="L9503">
        <v>12.75</v>
      </c>
      <c r="M9503" t="s">
        <v>1142</v>
      </c>
      <c r="N9503">
        <v>12.75</v>
      </c>
      <c r="P9503" cm="1">
        <f t="array" ref="P9503">IF(Q9503&gt;0,INDEX(Q9503:Q21637,MATCH(TRUE,INDEX(Q9503:Q21637="",,),0)-1),"")</f>
        <v>3</v>
      </c>
      <c r="Q9503">
        <f t="shared" si="213"/>
        <v>2</v>
      </c>
      <c r="R9503">
        <f>IF(P9503="","",0)</f>
        <v>0</v>
      </c>
    </row>
    <row r="9504" spans="1:18" x14ac:dyDescent="0.3">
      <c r="A9504" t="s">
        <v>1214</v>
      </c>
      <c r="B9504" s="1">
        <v>38701</v>
      </c>
      <c r="C9504" t="s">
        <v>667</v>
      </c>
      <c r="D9504" t="s">
        <v>1256</v>
      </c>
      <c r="E9504" t="s">
        <v>1257</v>
      </c>
      <c r="G9504" s="6" t="s">
        <v>88</v>
      </c>
      <c r="H9504" t="s">
        <v>312</v>
      </c>
      <c r="I9504" t="s">
        <v>21</v>
      </c>
      <c r="J9504" t="s">
        <v>73</v>
      </c>
      <c r="K9504">
        <v>10</v>
      </c>
      <c r="L9504">
        <v>23.9</v>
      </c>
      <c r="M9504" t="s">
        <v>1142</v>
      </c>
      <c r="N9504">
        <v>23.9</v>
      </c>
      <c r="P9504" cm="1">
        <f t="array" ref="P9504">IF(Q9504&gt;0,INDEX(Q9504:Q21638,MATCH(TRUE,INDEX(Q9504:Q21638="",,),0)-1),"")</f>
        <v>3</v>
      </c>
      <c r="Q9504">
        <f t="shared" si="213"/>
        <v>2</v>
      </c>
      <c r="R9504">
        <f>IF(P9504="","",0)</f>
        <v>0</v>
      </c>
    </row>
    <row r="9505" spans="1:18" x14ac:dyDescent="0.3">
      <c r="A9505" t="s">
        <v>1214</v>
      </c>
      <c r="B9505" s="1">
        <v>38701</v>
      </c>
      <c r="C9505" t="s">
        <v>667</v>
      </c>
      <c r="D9505" t="s">
        <v>1256</v>
      </c>
      <c r="E9505" t="s">
        <v>1257</v>
      </c>
      <c r="G9505" t="s">
        <v>19</v>
      </c>
      <c r="H9505" t="s">
        <v>116</v>
      </c>
      <c r="I9505" t="s">
        <v>21</v>
      </c>
      <c r="J9505" t="s">
        <v>73</v>
      </c>
      <c r="K9505">
        <v>265</v>
      </c>
      <c r="L9505">
        <v>26.75</v>
      </c>
      <c r="M9505" t="s">
        <v>1143</v>
      </c>
      <c r="N9505">
        <v>27</v>
      </c>
      <c r="P9505" cm="1">
        <f t="array" ref="P9505">IF(Q9505&gt;0,INDEX(Q9505:Q21639,MATCH(TRUE,INDEX(Q9505:Q21639="",,),0)-1),"")</f>
        <v>3</v>
      </c>
      <c r="Q9505">
        <f t="shared" si="213"/>
        <v>3</v>
      </c>
      <c r="R9505">
        <f>IF(P9505="","",0)</f>
        <v>0</v>
      </c>
    </row>
    <row r="9506" spans="1:18" x14ac:dyDescent="0.3">
      <c r="A9506" t="s">
        <v>1214</v>
      </c>
      <c r="B9506" s="1">
        <v>38701</v>
      </c>
      <c r="C9506" t="s">
        <v>667</v>
      </c>
      <c r="D9506" t="s">
        <v>1256</v>
      </c>
      <c r="E9506" t="s">
        <v>1257</v>
      </c>
      <c r="G9506" t="s">
        <v>19</v>
      </c>
      <c r="H9506" t="s">
        <v>265</v>
      </c>
      <c r="I9506" t="s">
        <v>21</v>
      </c>
      <c r="J9506" t="s">
        <v>73</v>
      </c>
      <c r="K9506">
        <v>530</v>
      </c>
      <c r="L9506">
        <v>38.9</v>
      </c>
      <c r="M9506" t="s">
        <v>1143</v>
      </c>
      <c r="N9506">
        <v>41</v>
      </c>
      <c r="P9506" cm="1">
        <f t="array" ref="P9506">IF(Q9506&gt;0,INDEX(Q9506:Q21640,MATCH(TRUE,INDEX(Q9506:Q21640="",,),0)-1),"")</f>
        <v>3</v>
      </c>
      <c r="Q9506">
        <f t="shared" si="213"/>
        <v>3</v>
      </c>
      <c r="R9506">
        <f>IF(P9506="","",0)</f>
        <v>0</v>
      </c>
    </row>
    <row r="9507" spans="1:18" x14ac:dyDescent="0.3">
      <c r="A9507" t="s">
        <v>1214</v>
      </c>
      <c r="B9507" s="1">
        <v>38701</v>
      </c>
      <c r="C9507" t="s">
        <v>667</v>
      </c>
      <c r="D9507" t="s">
        <v>1256</v>
      </c>
      <c r="E9507" t="s">
        <v>1257</v>
      </c>
      <c r="G9507" t="s">
        <v>19</v>
      </c>
      <c r="H9507" t="s">
        <v>87</v>
      </c>
      <c r="I9507" t="s">
        <v>21</v>
      </c>
      <c r="J9507" t="s">
        <v>73</v>
      </c>
      <c r="K9507">
        <v>1093</v>
      </c>
      <c r="L9507">
        <v>19.95</v>
      </c>
      <c r="M9507" t="s">
        <v>1143</v>
      </c>
      <c r="N9507">
        <v>21.1</v>
      </c>
      <c r="P9507" cm="1">
        <f t="array" ref="P9507">IF(Q9507&gt;0,INDEX(Q9507:Q21641,MATCH(TRUE,INDEX(Q9507:Q21641="",,),0)-1),"")</f>
        <v>3</v>
      </c>
      <c r="Q9507">
        <f t="shared" si="213"/>
        <v>3</v>
      </c>
      <c r="R9507">
        <f>IF(P9507="","",0)</f>
        <v>0</v>
      </c>
    </row>
    <row r="9508" spans="1:18" x14ac:dyDescent="0.3">
      <c r="A9508" t="s">
        <v>1214</v>
      </c>
      <c r="B9508" s="1">
        <v>38701</v>
      </c>
      <c r="C9508" t="s">
        <v>667</v>
      </c>
      <c r="D9508" t="s">
        <v>1256</v>
      </c>
      <c r="E9508" t="s">
        <v>1257</v>
      </c>
      <c r="G9508" t="s">
        <v>19</v>
      </c>
      <c r="H9508" t="s">
        <v>72</v>
      </c>
      <c r="I9508" t="s">
        <v>21</v>
      </c>
      <c r="J9508" t="s">
        <v>73</v>
      </c>
      <c r="K9508">
        <v>838</v>
      </c>
      <c r="L9508">
        <v>19.3</v>
      </c>
      <c r="M9508" t="s">
        <v>1143</v>
      </c>
      <c r="N9508">
        <v>20</v>
      </c>
      <c r="P9508" cm="1">
        <f t="array" ref="P9508">IF(Q9508&gt;0,INDEX(Q9508:Q21642,MATCH(TRUE,INDEX(Q9508:Q21642="",,),0)-1),"")</f>
        <v>3</v>
      </c>
      <c r="Q9508">
        <f t="shared" si="213"/>
        <v>3</v>
      </c>
      <c r="R9508">
        <f>IF(P9508="","",0)</f>
        <v>0</v>
      </c>
    </row>
    <row r="9509" spans="1:18" x14ac:dyDescent="0.3">
      <c r="A9509" t="s">
        <v>1214</v>
      </c>
      <c r="B9509" s="1">
        <v>38701</v>
      </c>
      <c r="C9509" t="s">
        <v>667</v>
      </c>
      <c r="D9509" t="s">
        <v>1256</v>
      </c>
      <c r="E9509" t="s">
        <v>1257</v>
      </c>
      <c r="G9509" s="6" t="s">
        <v>88</v>
      </c>
      <c r="H9509" t="s">
        <v>102</v>
      </c>
      <c r="I9509" t="s">
        <v>45</v>
      </c>
      <c r="J9509" t="s">
        <v>93</v>
      </c>
      <c r="K9509">
        <v>3.9</v>
      </c>
      <c r="L9509">
        <v>760</v>
      </c>
      <c r="M9509" t="s">
        <v>1143</v>
      </c>
      <c r="N9509">
        <v>760</v>
      </c>
      <c r="P9509" cm="1">
        <f t="array" ref="P9509">IF(Q9509&gt;0,INDEX(Q9509:Q21643,MATCH(TRUE,INDEX(Q9509:Q21643="",,),0)-1),"")</f>
        <v>3</v>
      </c>
      <c r="Q9509">
        <f t="shared" si="213"/>
        <v>3</v>
      </c>
      <c r="R9509">
        <f>IF(P9509="","",0)</f>
        <v>0</v>
      </c>
    </row>
    <row r="9510" spans="1:18" x14ac:dyDescent="0.3">
      <c r="A9510" t="s">
        <v>1214</v>
      </c>
      <c r="B9510" s="1">
        <v>38701</v>
      </c>
      <c r="C9510" t="s">
        <v>667</v>
      </c>
      <c r="D9510" t="s">
        <v>1256</v>
      </c>
      <c r="E9510" t="s">
        <v>1257</v>
      </c>
      <c r="G9510" s="6" t="s">
        <v>88</v>
      </c>
      <c r="H9510" t="s">
        <v>85</v>
      </c>
      <c r="I9510" t="s">
        <v>45</v>
      </c>
      <c r="J9510" t="s">
        <v>93</v>
      </c>
      <c r="K9510">
        <v>10</v>
      </c>
      <c r="L9510">
        <v>137</v>
      </c>
      <c r="M9510" t="s">
        <v>1143</v>
      </c>
      <c r="N9510">
        <v>137</v>
      </c>
      <c r="P9510" cm="1">
        <f t="array" ref="P9510">IF(Q9510&gt;0,INDEX(Q9510:Q21644,MATCH(TRUE,INDEX(Q9510:Q21644="",,),0)-1),"")</f>
        <v>3</v>
      </c>
      <c r="Q9510">
        <f t="shared" si="213"/>
        <v>3</v>
      </c>
      <c r="R9510">
        <f>IF(P9510="","",0)</f>
        <v>0</v>
      </c>
    </row>
    <row r="9511" spans="1:18" x14ac:dyDescent="0.3">
      <c r="A9511" t="s">
        <v>1214</v>
      </c>
      <c r="B9511" s="1">
        <v>38701</v>
      </c>
      <c r="C9511" t="s">
        <v>667</v>
      </c>
      <c r="D9511" t="s">
        <v>1256</v>
      </c>
      <c r="E9511" t="s">
        <v>1257</v>
      </c>
      <c r="G9511" s="6" t="s">
        <v>88</v>
      </c>
      <c r="H9511" t="s">
        <v>96</v>
      </c>
      <c r="I9511" t="s">
        <v>45</v>
      </c>
      <c r="J9511" t="s">
        <v>93</v>
      </c>
      <c r="K9511">
        <v>2.1</v>
      </c>
      <c r="L9511">
        <v>163</v>
      </c>
      <c r="M9511" t="s">
        <v>1143</v>
      </c>
      <c r="N9511">
        <v>163</v>
      </c>
      <c r="P9511" cm="1">
        <f t="array" ref="P9511">IF(Q9511&gt;0,INDEX(Q9511:Q21645,MATCH(TRUE,INDEX(Q9511:Q21645="",,),0)-1),"")</f>
        <v>3</v>
      </c>
      <c r="Q9511">
        <f t="shared" si="213"/>
        <v>3</v>
      </c>
      <c r="R9511">
        <f>IF(P9511="","",0)</f>
        <v>0</v>
      </c>
    </row>
    <row r="9512" spans="1:18" x14ac:dyDescent="0.3">
      <c r="A9512" t="s">
        <v>1214</v>
      </c>
      <c r="B9512" s="1">
        <v>38701</v>
      </c>
      <c r="C9512" t="s">
        <v>667</v>
      </c>
      <c r="D9512" t="s">
        <v>1256</v>
      </c>
      <c r="E9512" t="s">
        <v>1257</v>
      </c>
      <c r="G9512" s="6" t="s">
        <v>88</v>
      </c>
      <c r="H9512" t="s">
        <v>96</v>
      </c>
      <c r="I9512" t="s">
        <v>21</v>
      </c>
      <c r="J9512" t="s">
        <v>73</v>
      </c>
      <c r="K9512">
        <v>41</v>
      </c>
      <c r="L9512">
        <v>12.75</v>
      </c>
      <c r="M9512" t="s">
        <v>1143</v>
      </c>
      <c r="N9512">
        <v>12.75</v>
      </c>
      <c r="P9512" cm="1">
        <f t="array" ref="P9512">IF(Q9512&gt;0,INDEX(Q9512:Q21646,MATCH(TRUE,INDEX(Q9512:Q21646="",,),0)-1),"")</f>
        <v>3</v>
      </c>
      <c r="Q9512">
        <f t="shared" si="213"/>
        <v>3</v>
      </c>
      <c r="R9512">
        <f>IF(P9512="","",0)</f>
        <v>0</v>
      </c>
    </row>
    <row r="9513" spans="1:18" x14ac:dyDescent="0.3">
      <c r="A9513" t="s">
        <v>1214</v>
      </c>
      <c r="B9513" s="1">
        <v>38701</v>
      </c>
      <c r="C9513" t="s">
        <v>667</v>
      </c>
      <c r="D9513" t="s">
        <v>1256</v>
      </c>
      <c r="E9513" t="s">
        <v>1257</v>
      </c>
      <c r="G9513" s="6" t="s">
        <v>88</v>
      </c>
      <c r="H9513" t="s">
        <v>312</v>
      </c>
      <c r="I9513" t="s">
        <v>21</v>
      </c>
      <c r="J9513" t="s">
        <v>73</v>
      </c>
      <c r="K9513">
        <v>10</v>
      </c>
      <c r="L9513">
        <v>23.9</v>
      </c>
      <c r="M9513" t="s">
        <v>1143</v>
      </c>
      <c r="N9513">
        <v>23.9</v>
      </c>
      <c r="P9513" cm="1">
        <f t="array" ref="P9513">IF(Q9513&gt;0,INDEX(Q9513:Q21647,MATCH(TRUE,INDEX(Q9513:Q21647="",,),0)-1),"")</f>
        <v>3</v>
      </c>
      <c r="Q9513">
        <f>INT((ROW()-9487)/9)+1</f>
        <v>3</v>
      </c>
      <c r="R9513">
        <f>IF(P9513="","",0)</f>
        <v>0</v>
      </c>
    </row>
    <row r="9514" spans="1:18" x14ac:dyDescent="0.3">
      <c r="P9514" t="str" cm="1">
        <f t="array" ref="P9514">IF(Q9514&gt;0,INDEX(Q9514:Q21648,MATCH(TRUE,INDEX(Q9514:Q21648="",,),0)-1),"")</f>
        <v/>
      </c>
      <c r="R9514" t="str">
        <f>IF(P9514="","",0)</f>
        <v/>
      </c>
    </row>
    <row r="9515" spans="1:18" x14ac:dyDescent="0.3">
      <c r="A9515" t="s">
        <v>1214</v>
      </c>
      <c r="B9515" s="1">
        <v>38687</v>
      </c>
      <c r="C9515" t="s">
        <v>667</v>
      </c>
      <c r="D9515" t="s">
        <v>1258</v>
      </c>
      <c r="E9515" t="s">
        <v>1259</v>
      </c>
      <c r="G9515" t="s">
        <v>19</v>
      </c>
      <c r="H9515" t="s">
        <v>183</v>
      </c>
      <c r="I9515" t="s">
        <v>21</v>
      </c>
      <c r="J9515" t="s">
        <v>73</v>
      </c>
      <c r="K9515">
        <v>449.1</v>
      </c>
      <c r="L9515">
        <v>29.7</v>
      </c>
      <c r="M9515" t="s">
        <v>1142</v>
      </c>
      <c r="N9515">
        <v>32.200000000000003</v>
      </c>
      <c r="O9515" t="s">
        <v>24</v>
      </c>
      <c r="P9515" cm="1">
        <f t="array" ref="P9515">IF(Q9515&gt;0,INDEX(Q9515:Q21649,MATCH(TRUE,INDEX(Q9515:Q21649="",,),0)-1),"")</f>
        <v>2</v>
      </c>
      <c r="Q9515">
        <v>1</v>
      </c>
      <c r="R9515">
        <f>IF(P9515="","",0)</f>
        <v>0</v>
      </c>
    </row>
    <row r="9516" spans="1:18" x14ac:dyDescent="0.3">
      <c r="A9516" t="s">
        <v>1214</v>
      </c>
      <c r="B9516" s="1">
        <v>38687</v>
      </c>
      <c r="C9516" t="s">
        <v>667</v>
      </c>
      <c r="D9516" t="s">
        <v>1258</v>
      </c>
      <c r="E9516" t="s">
        <v>1259</v>
      </c>
      <c r="G9516" t="s">
        <v>19</v>
      </c>
      <c r="H9516" t="s">
        <v>95</v>
      </c>
      <c r="I9516" t="s">
        <v>21</v>
      </c>
      <c r="J9516" t="s">
        <v>73</v>
      </c>
      <c r="K9516">
        <v>100.8</v>
      </c>
      <c r="L9516">
        <v>46.2</v>
      </c>
      <c r="M9516" t="s">
        <v>1142</v>
      </c>
      <c r="N9516">
        <v>46.2</v>
      </c>
      <c r="O9516" t="s">
        <v>24</v>
      </c>
      <c r="P9516" cm="1">
        <f t="array" ref="P9516">IF(Q9516&gt;0,INDEX(Q9516:Q21650,MATCH(TRUE,INDEX(Q9516:Q21650="",,),0)-1),"")</f>
        <v>2</v>
      </c>
      <c r="Q9516">
        <v>1</v>
      </c>
      <c r="R9516">
        <f>IF(P9516="","",0)</f>
        <v>0</v>
      </c>
    </row>
    <row r="9517" spans="1:18" x14ac:dyDescent="0.3">
      <c r="A9517" t="s">
        <v>1214</v>
      </c>
      <c r="B9517" s="1">
        <v>38687</v>
      </c>
      <c r="C9517" t="s">
        <v>667</v>
      </c>
      <c r="D9517" t="s">
        <v>1258</v>
      </c>
      <c r="E9517" t="s">
        <v>1259</v>
      </c>
      <c r="G9517" t="s">
        <v>19</v>
      </c>
      <c r="H9517" t="s">
        <v>87</v>
      </c>
      <c r="I9517" t="s">
        <v>21</v>
      </c>
      <c r="J9517" t="s">
        <v>73</v>
      </c>
      <c r="K9517">
        <v>136.6</v>
      </c>
      <c r="L9517">
        <v>19.05</v>
      </c>
      <c r="M9517" t="s">
        <v>1142</v>
      </c>
      <c r="N9517">
        <v>19.05</v>
      </c>
      <c r="O9517" t="s">
        <v>24</v>
      </c>
      <c r="P9517" cm="1">
        <f t="array" ref="P9517">IF(Q9517&gt;0,INDEX(Q9517:Q21651,MATCH(TRUE,INDEX(Q9517:Q21651="",,),0)-1),"")</f>
        <v>2</v>
      </c>
      <c r="Q9517">
        <v>1</v>
      </c>
      <c r="R9517">
        <f>IF(P9517="","",0)</f>
        <v>0</v>
      </c>
    </row>
    <row r="9518" spans="1:18" x14ac:dyDescent="0.3">
      <c r="A9518" t="s">
        <v>1214</v>
      </c>
      <c r="B9518" s="1">
        <v>38687</v>
      </c>
      <c r="C9518" t="s">
        <v>667</v>
      </c>
      <c r="D9518" t="s">
        <v>1258</v>
      </c>
      <c r="E9518" t="s">
        <v>1259</v>
      </c>
      <c r="G9518" s="6" t="s">
        <v>88</v>
      </c>
      <c r="H9518" t="s">
        <v>96</v>
      </c>
      <c r="I9518" t="s">
        <v>21</v>
      </c>
      <c r="J9518" t="s">
        <v>73</v>
      </c>
      <c r="K9518">
        <v>55.7</v>
      </c>
      <c r="L9518">
        <v>11.5</v>
      </c>
      <c r="M9518" t="s">
        <v>1142</v>
      </c>
      <c r="N9518">
        <v>11.5</v>
      </c>
      <c r="O9518" t="s">
        <v>24</v>
      </c>
      <c r="P9518" cm="1">
        <f t="array" ref="P9518">IF(Q9518&gt;0,INDEX(Q9518:Q21652,MATCH(TRUE,INDEX(Q9518:Q21652="",,),0)-1),"")</f>
        <v>2</v>
      </c>
      <c r="Q9518">
        <v>1</v>
      </c>
      <c r="R9518">
        <f>IF(P9518="","",0)</f>
        <v>0</v>
      </c>
    </row>
    <row r="9519" spans="1:18" x14ac:dyDescent="0.3">
      <c r="A9519" t="s">
        <v>1214</v>
      </c>
      <c r="B9519" s="1">
        <v>38687</v>
      </c>
      <c r="C9519" t="s">
        <v>667</v>
      </c>
      <c r="D9519" t="s">
        <v>1258</v>
      </c>
      <c r="E9519" t="s">
        <v>1259</v>
      </c>
      <c r="G9519" s="6" t="s">
        <v>88</v>
      </c>
      <c r="H9519" t="s">
        <v>116</v>
      </c>
      <c r="I9519" t="s">
        <v>21</v>
      </c>
      <c r="J9519" t="s">
        <v>73</v>
      </c>
      <c r="K9519">
        <v>27.3</v>
      </c>
      <c r="L9519">
        <v>24.95</v>
      </c>
      <c r="M9519" t="s">
        <v>1142</v>
      </c>
      <c r="N9519">
        <v>24.95</v>
      </c>
      <c r="O9519" t="s">
        <v>24</v>
      </c>
      <c r="P9519" cm="1">
        <f t="array" ref="P9519">IF(Q9519&gt;0,INDEX(Q9519:Q21653,MATCH(TRUE,INDEX(Q9519:Q21653="",,),0)-1),"")</f>
        <v>2</v>
      </c>
      <c r="Q9519">
        <v>1</v>
      </c>
      <c r="R9519">
        <f>IF(P9519="","",0)</f>
        <v>0</v>
      </c>
    </row>
    <row r="9520" spans="1:18" x14ac:dyDescent="0.3">
      <c r="A9520" t="s">
        <v>1214</v>
      </c>
      <c r="B9520" s="1">
        <v>38687</v>
      </c>
      <c r="C9520" t="s">
        <v>667</v>
      </c>
      <c r="D9520" t="s">
        <v>1258</v>
      </c>
      <c r="E9520" t="s">
        <v>1259</v>
      </c>
      <c r="G9520" s="6" t="s">
        <v>88</v>
      </c>
      <c r="H9520" t="s">
        <v>72</v>
      </c>
      <c r="I9520" t="s">
        <v>21</v>
      </c>
      <c r="J9520" t="s">
        <v>73</v>
      </c>
      <c r="K9520">
        <v>55.5</v>
      </c>
      <c r="L9520">
        <v>17.100000000000001</v>
      </c>
      <c r="M9520" t="s">
        <v>1142</v>
      </c>
      <c r="N9520">
        <v>17.100000000000001</v>
      </c>
      <c r="O9520" t="s">
        <v>24</v>
      </c>
      <c r="P9520" cm="1">
        <f t="array" ref="P9520">IF(Q9520&gt;0,INDEX(Q9520:Q21654,MATCH(TRUE,INDEX(Q9520:Q21654="",,),0)-1),"")</f>
        <v>2</v>
      </c>
      <c r="Q9520">
        <v>1</v>
      </c>
      <c r="R9520">
        <f>IF(P9520="","",0)</f>
        <v>0</v>
      </c>
    </row>
    <row r="9521" spans="1:18" x14ac:dyDescent="0.3">
      <c r="A9521" t="s">
        <v>1214</v>
      </c>
      <c r="B9521" s="1">
        <v>38687</v>
      </c>
      <c r="C9521" t="s">
        <v>667</v>
      </c>
      <c r="D9521" t="s">
        <v>1258</v>
      </c>
      <c r="E9521" t="s">
        <v>1259</v>
      </c>
      <c r="G9521" t="s">
        <v>19</v>
      </c>
      <c r="H9521" t="s">
        <v>183</v>
      </c>
      <c r="I9521" t="s">
        <v>21</v>
      </c>
      <c r="J9521" t="s">
        <v>73</v>
      </c>
      <c r="K9521">
        <v>449.1</v>
      </c>
      <c r="L9521">
        <v>29.7</v>
      </c>
      <c r="M9521" t="s">
        <v>1143</v>
      </c>
      <c r="N9521">
        <v>30.01</v>
      </c>
      <c r="P9521" cm="1">
        <f t="array" ref="P9521">IF(Q9521&gt;0,INDEX(Q9521:Q21655,MATCH(TRUE,INDEX(Q9521:Q21655="",,),0)-1),"")</f>
        <v>2</v>
      </c>
      <c r="Q9521">
        <v>2</v>
      </c>
      <c r="R9521">
        <f>IF(P9521="","",0)</f>
        <v>0</v>
      </c>
    </row>
    <row r="9522" spans="1:18" x14ac:dyDescent="0.3">
      <c r="A9522" t="s">
        <v>1214</v>
      </c>
      <c r="B9522" s="1">
        <v>38687</v>
      </c>
      <c r="C9522" t="s">
        <v>667</v>
      </c>
      <c r="D9522" t="s">
        <v>1258</v>
      </c>
      <c r="E9522" t="s">
        <v>1259</v>
      </c>
      <c r="G9522" t="s">
        <v>19</v>
      </c>
      <c r="H9522" t="s">
        <v>95</v>
      </c>
      <c r="I9522" t="s">
        <v>21</v>
      </c>
      <c r="J9522" t="s">
        <v>73</v>
      </c>
      <c r="K9522">
        <v>100.8</v>
      </c>
      <c r="L9522">
        <v>46.2</v>
      </c>
      <c r="M9522" t="s">
        <v>1143</v>
      </c>
      <c r="N9522">
        <v>46.2</v>
      </c>
      <c r="P9522" cm="1">
        <f t="array" ref="P9522">IF(Q9522&gt;0,INDEX(Q9522:Q21656,MATCH(TRUE,INDEX(Q9522:Q21656="",,),0)-1),"")</f>
        <v>2</v>
      </c>
      <c r="Q9522">
        <v>2</v>
      </c>
      <c r="R9522">
        <f>IF(P9522="","",0)</f>
        <v>0</v>
      </c>
    </row>
    <row r="9523" spans="1:18" x14ac:dyDescent="0.3">
      <c r="A9523" t="s">
        <v>1214</v>
      </c>
      <c r="B9523" s="1">
        <v>38687</v>
      </c>
      <c r="C9523" t="s">
        <v>667</v>
      </c>
      <c r="D9523" t="s">
        <v>1258</v>
      </c>
      <c r="E9523" t="s">
        <v>1259</v>
      </c>
      <c r="G9523" t="s">
        <v>19</v>
      </c>
      <c r="H9523" t="s">
        <v>87</v>
      </c>
      <c r="I9523" t="s">
        <v>21</v>
      </c>
      <c r="J9523" t="s">
        <v>73</v>
      </c>
      <c r="K9523">
        <v>136.6</v>
      </c>
      <c r="L9523">
        <v>19.05</v>
      </c>
      <c r="M9523" t="s">
        <v>1143</v>
      </c>
      <c r="N9523">
        <v>19.05</v>
      </c>
      <c r="P9523" cm="1">
        <f t="array" ref="P9523">IF(Q9523&gt;0,INDEX(Q9523:Q21657,MATCH(TRUE,INDEX(Q9523:Q21657="",,),0)-1),"")</f>
        <v>2</v>
      </c>
      <c r="Q9523">
        <v>2</v>
      </c>
      <c r="R9523">
        <f>IF(P9523="","",0)</f>
        <v>0</v>
      </c>
    </row>
    <row r="9524" spans="1:18" x14ac:dyDescent="0.3">
      <c r="A9524" t="s">
        <v>1214</v>
      </c>
      <c r="B9524" s="1">
        <v>38687</v>
      </c>
      <c r="C9524" t="s">
        <v>667</v>
      </c>
      <c r="D9524" t="s">
        <v>1258</v>
      </c>
      <c r="E9524" t="s">
        <v>1259</v>
      </c>
      <c r="G9524" s="6" t="s">
        <v>88</v>
      </c>
      <c r="H9524" t="s">
        <v>96</v>
      </c>
      <c r="I9524" t="s">
        <v>21</v>
      </c>
      <c r="J9524" t="s">
        <v>73</v>
      </c>
      <c r="K9524">
        <v>55.7</v>
      </c>
      <c r="L9524">
        <v>11.5</v>
      </c>
      <c r="M9524" t="s">
        <v>1143</v>
      </c>
      <c r="N9524">
        <v>11.5</v>
      </c>
      <c r="P9524" cm="1">
        <f t="array" ref="P9524">IF(Q9524&gt;0,INDEX(Q9524:Q21658,MATCH(TRUE,INDEX(Q9524:Q21658="",,),0)-1),"")</f>
        <v>2</v>
      </c>
      <c r="Q9524">
        <v>2</v>
      </c>
      <c r="R9524">
        <f>IF(P9524="","",0)</f>
        <v>0</v>
      </c>
    </row>
    <row r="9525" spans="1:18" x14ac:dyDescent="0.3">
      <c r="A9525" t="s">
        <v>1214</v>
      </c>
      <c r="B9525" s="1">
        <v>38687</v>
      </c>
      <c r="C9525" t="s">
        <v>667</v>
      </c>
      <c r="D9525" t="s">
        <v>1258</v>
      </c>
      <c r="E9525" t="s">
        <v>1259</v>
      </c>
      <c r="G9525" s="6" t="s">
        <v>88</v>
      </c>
      <c r="H9525" t="s">
        <v>116</v>
      </c>
      <c r="I9525" t="s">
        <v>21</v>
      </c>
      <c r="J9525" t="s">
        <v>73</v>
      </c>
      <c r="K9525">
        <v>27.3</v>
      </c>
      <c r="L9525">
        <v>24.95</v>
      </c>
      <c r="M9525" t="s">
        <v>1143</v>
      </c>
      <c r="N9525">
        <v>24.95</v>
      </c>
      <c r="P9525" cm="1">
        <f t="array" ref="P9525">IF(Q9525&gt;0,INDEX(Q9525:Q21659,MATCH(TRUE,INDEX(Q9525:Q21659="",,),0)-1),"")</f>
        <v>2</v>
      </c>
      <c r="Q9525">
        <v>2</v>
      </c>
      <c r="R9525">
        <f>IF(P9525="","",0)</f>
        <v>0</v>
      </c>
    </row>
    <row r="9526" spans="1:18" x14ac:dyDescent="0.3">
      <c r="A9526" t="s">
        <v>1214</v>
      </c>
      <c r="B9526" s="1">
        <v>38687</v>
      </c>
      <c r="C9526" t="s">
        <v>667</v>
      </c>
      <c r="D9526" t="s">
        <v>1258</v>
      </c>
      <c r="E9526" t="s">
        <v>1259</v>
      </c>
      <c r="G9526" s="6" t="s">
        <v>88</v>
      </c>
      <c r="H9526" t="s">
        <v>72</v>
      </c>
      <c r="I9526" t="s">
        <v>21</v>
      </c>
      <c r="J9526" t="s">
        <v>73</v>
      </c>
      <c r="K9526">
        <v>55.5</v>
      </c>
      <c r="L9526">
        <v>17.100000000000001</v>
      </c>
      <c r="M9526" t="s">
        <v>1143</v>
      </c>
      <c r="N9526">
        <v>17.100000000000001</v>
      </c>
      <c r="P9526" cm="1">
        <f t="array" ref="P9526">IF(Q9526&gt;0,INDEX(Q9526:Q21660,MATCH(TRUE,INDEX(Q9526:Q21660="",,),0)-1),"")</f>
        <v>2</v>
      </c>
      <c r="Q9526">
        <v>2</v>
      </c>
      <c r="R9526">
        <f>IF(P9526="","",0)</f>
        <v>0</v>
      </c>
    </row>
    <row r="9527" spans="1:18" x14ac:dyDescent="0.3">
      <c r="P9527" t="str" cm="1">
        <f t="array" ref="P9527">IF(Q9527&gt;0,INDEX(Q9527:Q21661,MATCH(TRUE,INDEX(Q9527:Q21661="",,),0)-1),"")</f>
        <v/>
      </c>
      <c r="R9527" t="str">
        <f>IF(P9527="","",0)</f>
        <v/>
      </c>
    </row>
    <row r="9528" spans="1:18" x14ac:dyDescent="0.3">
      <c r="A9528" t="s">
        <v>1214</v>
      </c>
      <c r="B9528" s="1">
        <v>38687</v>
      </c>
      <c r="C9528" t="s">
        <v>667</v>
      </c>
      <c r="D9528" t="s">
        <v>1260</v>
      </c>
      <c r="E9528" t="s">
        <v>1261</v>
      </c>
      <c r="G9528" t="s">
        <v>19</v>
      </c>
      <c r="H9528" t="s">
        <v>95</v>
      </c>
      <c r="I9528" t="s">
        <v>21</v>
      </c>
      <c r="J9528" t="s">
        <v>73</v>
      </c>
      <c r="K9528">
        <v>166</v>
      </c>
      <c r="L9528">
        <v>43.2</v>
      </c>
      <c r="M9528" t="s">
        <v>1142</v>
      </c>
      <c r="N9528">
        <v>58</v>
      </c>
      <c r="O9528" t="s">
        <v>24</v>
      </c>
      <c r="P9528" cm="1">
        <f t="array" ref="P9528">IF(Q9528&gt;0,INDEX(Q9528:Q21662,MATCH(TRUE,INDEX(Q9528:Q21662="",,),0)-1),"")</f>
        <v>2</v>
      </c>
      <c r="Q9528">
        <f>INT((ROW()-9528)/5)+1</f>
        <v>1</v>
      </c>
      <c r="R9528">
        <f>IF(P9528="","",0)</f>
        <v>0</v>
      </c>
    </row>
    <row r="9529" spans="1:18" x14ac:dyDescent="0.3">
      <c r="A9529" t="s">
        <v>1214</v>
      </c>
      <c r="B9529" s="1">
        <v>38687</v>
      </c>
      <c r="C9529" t="s">
        <v>667</v>
      </c>
      <c r="D9529" t="s">
        <v>1260</v>
      </c>
      <c r="E9529" t="s">
        <v>1261</v>
      </c>
      <c r="G9529" t="s">
        <v>19</v>
      </c>
      <c r="H9529" t="s">
        <v>87</v>
      </c>
      <c r="I9529" t="s">
        <v>21</v>
      </c>
      <c r="J9529" t="s">
        <v>73</v>
      </c>
      <c r="K9529">
        <v>90</v>
      </c>
      <c r="L9529">
        <v>24.8</v>
      </c>
      <c r="M9529" t="s">
        <v>1142</v>
      </c>
      <c r="N9529">
        <v>33</v>
      </c>
      <c r="O9529" t="s">
        <v>24</v>
      </c>
      <c r="P9529" cm="1">
        <f t="array" ref="P9529">IF(Q9529&gt;0,INDEX(Q9529:Q21663,MATCH(TRUE,INDEX(Q9529:Q21663="",,),0)-1),"")</f>
        <v>2</v>
      </c>
      <c r="Q9529">
        <f t="shared" ref="Q9529:Q9537" si="214">INT((ROW()-9528)/5)+1</f>
        <v>1</v>
      </c>
      <c r="R9529">
        <f>IF(P9529="","",0)</f>
        <v>0</v>
      </c>
    </row>
    <row r="9530" spans="1:18" x14ac:dyDescent="0.3">
      <c r="A9530" t="s">
        <v>1214</v>
      </c>
      <c r="B9530" s="1">
        <v>38687</v>
      </c>
      <c r="C9530" t="s">
        <v>667</v>
      </c>
      <c r="D9530" t="s">
        <v>1260</v>
      </c>
      <c r="E9530" t="s">
        <v>1261</v>
      </c>
      <c r="G9530" s="6" t="s">
        <v>88</v>
      </c>
      <c r="H9530" t="s">
        <v>41</v>
      </c>
      <c r="I9530" t="s">
        <v>45</v>
      </c>
      <c r="J9530" t="s">
        <v>93</v>
      </c>
      <c r="K9530">
        <v>2.4</v>
      </c>
      <c r="L9530">
        <v>237</v>
      </c>
      <c r="M9530" t="s">
        <v>1142</v>
      </c>
      <c r="N9530">
        <v>237</v>
      </c>
      <c r="O9530" t="s">
        <v>24</v>
      </c>
      <c r="P9530" cm="1">
        <f t="array" ref="P9530">IF(Q9530&gt;0,INDEX(Q9530:Q21664,MATCH(TRUE,INDEX(Q9530:Q21664="",,),0)-1),"")</f>
        <v>2</v>
      </c>
      <c r="Q9530">
        <f t="shared" si="214"/>
        <v>1</v>
      </c>
      <c r="R9530">
        <f>IF(P9530="","",0)</f>
        <v>0</v>
      </c>
    </row>
    <row r="9531" spans="1:18" x14ac:dyDescent="0.3">
      <c r="A9531" t="s">
        <v>1214</v>
      </c>
      <c r="B9531" s="1">
        <v>38687</v>
      </c>
      <c r="C9531" t="s">
        <v>667</v>
      </c>
      <c r="D9531" t="s">
        <v>1260</v>
      </c>
      <c r="E9531" t="s">
        <v>1261</v>
      </c>
      <c r="G9531" s="6" t="s">
        <v>88</v>
      </c>
      <c r="H9531" t="s">
        <v>229</v>
      </c>
      <c r="I9531" t="s">
        <v>21</v>
      </c>
      <c r="J9531" t="s">
        <v>73</v>
      </c>
      <c r="K9531">
        <v>13</v>
      </c>
      <c r="L9531">
        <v>38.4</v>
      </c>
      <c r="M9531" t="s">
        <v>1142</v>
      </c>
      <c r="N9531">
        <v>38.4</v>
      </c>
      <c r="O9531" t="s">
        <v>24</v>
      </c>
      <c r="P9531" cm="1">
        <f t="array" ref="P9531">IF(Q9531&gt;0,INDEX(Q9531:Q21665,MATCH(TRUE,INDEX(Q9531:Q21665="",,),0)-1),"")</f>
        <v>2</v>
      </c>
      <c r="Q9531">
        <f t="shared" si="214"/>
        <v>1</v>
      </c>
      <c r="R9531">
        <f>IF(P9531="","",0)</f>
        <v>0</v>
      </c>
    </row>
    <row r="9532" spans="1:18" x14ac:dyDescent="0.3">
      <c r="A9532" t="s">
        <v>1214</v>
      </c>
      <c r="B9532" s="1">
        <v>38687</v>
      </c>
      <c r="C9532" t="s">
        <v>667</v>
      </c>
      <c r="D9532" t="s">
        <v>1260</v>
      </c>
      <c r="E9532" t="s">
        <v>1261</v>
      </c>
      <c r="G9532" s="6" t="s">
        <v>88</v>
      </c>
      <c r="H9532" t="s">
        <v>72</v>
      </c>
      <c r="I9532" t="s">
        <v>21</v>
      </c>
      <c r="J9532" t="s">
        <v>73</v>
      </c>
      <c r="K9532">
        <v>17</v>
      </c>
      <c r="L9532">
        <v>19.100000000000001</v>
      </c>
      <c r="M9532" t="s">
        <v>1142</v>
      </c>
      <c r="N9532">
        <v>19.100000000000001</v>
      </c>
      <c r="O9532" t="s">
        <v>24</v>
      </c>
      <c r="P9532" cm="1">
        <f t="array" ref="P9532">IF(Q9532&gt;0,INDEX(Q9532:Q21666,MATCH(TRUE,INDEX(Q9532:Q21666="",,),0)-1),"")</f>
        <v>2</v>
      </c>
      <c r="Q9532">
        <f t="shared" si="214"/>
        <v>1</v>
      </c>
      <c r="R9532">
        <f>IF(P9532="","",0)</f>
        <v>0</v>
      </c>
    </row>
    <row r="9533" spans="1:18" x14ac:dyDescent="0.3">
      <c r="A9533" t="s">
        <v>1214</v>
      </c>
      <c r="B9533" s="1">
        <v>38687</v>
      </c>
      <c r="C9533" t="s">
        <v>667</v>
      </c>
      <c r="D9533" t="s">
        <v>1260</v>
      </c>
      <c r="E9533" t="s">
        <v>1261</v>
      </c>
      <c r="G9533" t="s">
        <v>19</v>
      </c>
      <c r="H9533" t="s">
        <v>95</v>
      </c>
      <c r="I9533" t="s">
        <v>21</v>
      </c>
      <c r="J9533" t="s">
        <v>73</v>
      </c>
      <c r="K9533">
        <v>166</v>
      </c>
      <c r="L9533">
        <v>43.2</v>
      </c>
      <c r="M9533" t="s">
        <v>1143</v>
      </c>
      <c r="N9533">
        <v>43.28</v>
      </c>
      <c r="P9533" cm="1">
        <f t="array" ref="P9533">IF(Q9533&gt;0,INDEX(Q9533:Q21667,MATCH(TRUE,INDEX(Q9533:Q21667="",,),0)-1),"")</f>
        <v>2</v>
      </c>
      <c r="Q9533">
        <f t="shared" si="214"/>
        <v>2</v>
      </c>
      <c r="R9533">
        <f>IF(P9533="","",0)</f>
        <v>0</v>
      </c>
    </row>
    <row r="9534" spans="1:18" x14ac:dyDescent="0.3">
      <c r="A9534" t="s">
        <v>1214</v>
      </c>
      <c r="B9534" s="1">
        <v>38687</v>
      </c>
      <c r="C9534" t="s">
        <v>667</v>
      </c>
      <c r="D9534" t="s">
        <v>1260</v>
      </c>
      <c r="E9534" t="s">
        <v>1261</v>
      </c>
      <c r="G9534" t="s">
        <v>19</v>
      </c>
      <c r="H9534" t="s">
        <v>87</v>
      </c>
      <c r="I9534" t="s">
        <v>21</v>
      </c>
      <c r="J9534" t="s">
        <v>73</v>
      </c>
      <c r="K9534">
        <v>90</v>
      </c>
      <c r="L9534">
        <v>24.8</v>
      </c>
      <c r="M9534" t="s">
        <v>1143</v>
      </c>
      <c r="N9534">
        <v>24.83</v>
      </c>
      <c r="P9534" cm="1">
        <f t="array" ref="P9534">IF(Q9534&gt;0,INDEX(Q9534:Q21668,MATCH(TRUE,INDEX(Q9534:Q21668="",,),0)-1),"")</f>
        <v>2</v>
      </c>
      <c r="Q9534">
        <f t="shared" si="214"/>
        <v>2</v>
      </c>
      <c r="R9534">
        <f>IF(P9534="","",0)</f>
        <v>0</v>
      </c>
    </row>
    <row r="9535" spans="1:18" x14ac:dyDescent="0.3">
      <c r="A9535" t="s">
        <v>1214</v>
      </c>
      <c r="B9535" s="1">
        <v>38687</v>
      </c>
      <c r="C9535" t="s">
        <v>667</v>
      </c>
      <c r="D9535" t="s">
        <v>1260</v>
      </c>
      <c r="E9535" t="s">
        <v>1261</v>
      </c>
      <c r="G9535" s="6" t="s">
        <v>88</v>
      </c>
      <c r="H9535" t="s">
        <v>41</v>
      </c>
      <c r="I9535" t="s">
        <v>45</v>
      </c>
      <c r="J9535" t="s">
        <v>93</v>
      </c>
      <c r="K9535">
        <v>2.4</v>
      </c>
      <c r="L9535">
        <v>237</v>
      </c>
      <c r="M9535" t="s">
        <v>1143</v>
      </c>
      <c r="N9535">
        <v>237</v>
      </c>
      <c r="P9535" cm="1">
        <f t="array" ref="P9535">IF(Q9535&gt;0,INDEX(Q9535:Q21669,MATCH(TRUE,INDEX(Q9535:Q21669="",,),0)-1),"")</f>
        <v>2</v>
      </c>
      <c r="Q9535">
        <f t="shared" si="214"/>
        <v>2</v>
      </c>
      <c r="R9535">
        <f>IF(P9535="","",0)</f>
        <v>0</v>
      </c>
    </row>
    <row r="9536" spans="1:18" x14ac:dyDescent="0.3">
      <c r="A9536" t="s">
        <v>1214</v>
      </c>
      <c r="B9536" s="1">
        <v>38687</v>
      </c>
      <c r="C9536" t="s">
        <v>667</v>
      </c>
      <c r="D9536" t="s">
        <v>1260</v>
      </c>
      <c r="E9536" t="s">
        <v>1261</v>
      </c>
      <c r="G9536" s="6" t="s">
        <v>88</v>
      </c>
      <c r="H9536" t="s">
        <v>229</v>
      </c>
      <c r="I9536" t="s">
        <v>21</v>
      </c>
      <c r="J9536" t="s">
        <v>73</v>
      </c>
      <c r="K9536">
        <v>13</v>
      </c>
      <c r="L9536">
        <v>38.4</v>
      </c>
      <c r="M9536" t="s">
        <v>1143</v>
      </c>
      <c r="N9536">
        <v>38.4</v>
      </c>
      <c r="P9536" cm="1">
        <f t="array" ref="P9536">IF(Q9536&gt;0,INDEX(Q9536:Q21670,MATCH(TRUE,INDEX(Q9536:Q21670="",,),0)-1),"")</f>
        <v>2</v>
      </c>
      <c r="Q9536">
        <f t="shared" si="214"/>
        <v>2</v>
      </c>
      <c r="R9536">
        <f>IF(P9536="","",0)</f>
        <v>0</v>
      </c>
    </row>
    <row r="9537" spans="1:18" x14ac:dyDescent="0.3">
      <c r="A9537" t="s">
        <v>1214</v>
      </c>
      <c r="B9537" s="1">
        <v>38687</v>
      </c>
      <c r="C9537" t="s">
        <v>667</v>
      </c>
      <c r="D9537" t="s">
        <v>1260</v>
      </c>
      <c r="E9537" t="s">
        <v>1261</v>
      </c>
      <c r="G9537" s="6" t="s">
        <v>88</v>
      </c>
      <c r="H9537" t="s">
        <v>72</v>
      </c>
      <c r="I9537" t="s">
        <v>21</v>
      </c>
      <c r="J9537" t="s">
        <v>73</v>
      </c>
      <c r="K9537">
        <v>17</v>
      </c>
      <c r="L9537">
        <v>19.100000000000001</v>
      </c>
      <c r="M9537" t="s">
        <v>1143</v>
      </c>
      <c r="N9537">
        <v>19.100000000000001</v>
      </c>
      <c r="P9537" cm="1">
        <f t="array" ref="P9537">IF(Q9537&gt;0,INDEX(Q9537:Q21671,MATCH(TRUE,INDEX(Q9537:Q21671="",,),0)-1),"")</f>
        <v>2</v>
      </c>
      <c r="Q9537">
        <f t="shared" si="214"/>
        <v>2</v>
      </c>
      <c r="R9537">
        <f>IF(P9537="","",0)</f>
        <v>0</v>
      </c>
    </row>
    <row r="9538" spans="1:18" x14ac:dyDescent="0.3">
      <c r="P9538" t="str" cm="1">
        <f t="array" ref="P9538">IF(Q9538&gt;0,INDEX(Q9538:Q21672,MATCH(TRUE,INDEX(Q9538:Q21672="",,),0)-1),"")</f>
        <v/>
      </c>
      <c r="R9538" t="str">
        <f>IF(P9538="","",0)</f>
        <v/>
      </c>
    </row>
    <row r="9539" spans="1:18" x14ac:dyDescent="0.3">
      <c r="A9539" t="s">
        <v>1214</v>
      </c>
      <c r="B9539" s="1">
        <v>38694</v>
      </c>
      <c r="C9539" t="s">
        <v>82</v>
      </c>
      <c r="D9539" t="s">
        <v>1262</v>
      </c>
      <c r="E9539" t="s">
        <v>1263</v>
      </c>
      <c r="G9539" t="s">
        <v>19</v>
      </c>
      <c r="H9539" t="s">
        <v>96</v>
      </c>
      <c r="I9539" t="s">
        <v>21</v>
      </c>
      <c r="J9539" t="s">
        <v>73</v>
      </c>
      <c r="K9539">
        <v>82</v>
      </c>
      <c r="L9539">
        <v>14.25</v>
      </c>
      <c r="M9539" t="s">
        <v>1264</v>
      </c>
      <c r="N9539">
        <v>19.5</v>
      </c>
      <c r="O9539" t="s">
        <v>24</v>
      </c>
      <c r="P9539" cm="1">
        <f t="array" ref="P9539">IF(Q9539&gt;0,INDEX(Q9539:Q21673,MATCH(TRUE,INDEX(Q9539:Q21673="",,),0)-1),"")</f>
        <v>2</v>
      </c>
      <c r="Q9539">
        <v>1</v>
      </c>
      <c r="R9539">
        <f>IF(P9539="","",0)</f>
        <v>0</v>
      </c>
    </row>
    <row r="9540" spans="1:18" x14ac:dyDescent="0.3">
      <c r="A9540" t="s">
        <v>1214</v>
      </c>
      <c r="B9540" s="1">
        <v>38694</v>
      </c>
      <c r="C9540" t="s">
        <v>82</v>
      </c>
      <c r="D9540" t="s">
        <v>1262</v>
      </c>
      <c r="E9540" t="s">
        <v>1263</v>
      </c>
      <c r="G9540" t="s">
        <v>19</v>
      </c>
      <c r="H9540" t="s">
        <v>116</v>
      </c>
      <c r="I9540" t="s">
        <v>21</v>
      </c>
      <c r="J9540" t="s">
        <v>73</v>
      </c>
      <c r="K9540">
        <v>75</v>
      </c>
      <c r="L9540">
        <v>29.5</v>
      </c>
      <c r="M9540" t="s">
        <v>1264</v>
      </c>
      <c r="N9540">
        <v>35</v>
      </c>
      <c r="O9540" t="s">
        <v>24</v>
      </c>
      <c r="P9540" cm="1">
        <f t="array" ref="P9540">IF(Q9540&gt;0,INDEX(Q9540:Q21674,MATCH(TRUE,INDEX(Q9540:Q21674="",,),0)-1),"")</f>
        <v>2</v>
      </c>
      <c r="Q9540">
        <v>1</v>
      </c>
      <c r="R9540">
        <f>IF(P9540="","",0)</f>
        <v>0</v>
      </c>
    </row>
    <row r="9541" spans="1:18" x14ac:dyDescent="0.3">
      <c r="A9541" t="s">
        <v>1214</v>
      </c>
      <c r="B9541" s="1">
        <v>38694</v>
      </c>
      <c r="C9541" t="s">
        <v>82</v>
      </c>
      <c r="D9541" t="s">
        <v>1262</v>
      </c>
      <c r="E9541" t="s">
        <v>1263</v>
      </c>
      <c r="G9541" t="s">
        <v>19</v>
      </c>
      <c r="H9541" t="s">
        <v>183</v>
      </c>
      <c r="I9541" t="s">
        <v>21</v>
      </c>
      <c r="J9541" t="s">
        <v>73</v>
      </c>
      <c r="K9541">
        <v>124</v>
      </c>
      <c r="L9541">
        <v>36</v>
      </c>
      <c r="M9541" t="s">
        <v>1264</v>
      </c>
      <c r="N9541">
        <v>41</v>
      </c>
      <c r="O9541" t="s">
        <v>24</v>
      </c>
      <c r="P9541" cm="1">
        <f t="array" ref="P9541">IF(Q9541&gt;0,INDEX(Q9541:Q21675,MATCH(TRUE,INDEX(Q9541:Q21675="",,),0)-1),"")</f>
        <v>2</v>
      </c>
      <c r="Q9541">
        <v>1</v>
      </c>
      <c r="R9541">
        <f>IF(P9541="","",0)</f>
        <v>0</v>
      </c>
    </row>
    <row r="9542" spans="1:18" x14ac:dyDescent="0.3">
      <c r="A9542" t="s">
        <v>1214</v>
      </c>
      <c r="B9542" s="1">
        <v>38694</v>
      </c>
      <c r="C9542" t="s">
        <v>82</v>
      </c>
      <c r="D9542" t="s">
        <v>1262</v>
      </c>
      <c r="E9542" t="s">
        <v>1263</v>
      </c>
      <c r="G9542" t="s">
        <v>19</v>
      </c>
      <c r="H9542" t="s">
        <v>87</v>
      </c>
      <c r="I9542" t="s">
        <v>21</v>
      </c>
      <c r="J9542" t="s">
        <v>73</v>
      </c>
      <c r="K9542">
        <v>387</v>
      </c>
      <c r="L9542">
        <v>22</v>
      </c>
      <c r="M9542" t="s">
        <v>1264</v>
      </c>
      <c r="N9542">
        <v>25.75</v>
      </c>
      <c r="O9542" t="s">
        <v>24</v>
      </c>
      <c r="P9542" cm="1">
        <f t="array" ref="P9542">IF(Q9542&gt;0,INDEX(Q9542:Q21676,MATCH(TRUE,INDEX(Q9542:Q21676="",,),0)-1),"")</f>
        <v>2</v>
      </c>
      <c r="Q9542">
        <v>1</v>
      </c>
      <c r="R9542">
        <f>IF(P9542="","",0)</f>
        <v>0</v>
      </c>
    </row>
    <row r="9543" spans="1:18" x14ac:dyDescent="0.3">
      <c r="A9543" t="s">
        <v>1214</v>
      </c>
      <c r="B9543" s="1">
        <v>38694</v>
      </c>
      <c r="C9543" t="s">
        <v>82</v>
      </c>
      <c r="D9543" t="s">
        <v>1262</v>
      </c>
      <c r="E9543" t="s">
        <v>1263</v>
      </c>
      <c r="G9543" t="s">
        <v>19</v>
      </c>
      <c r="H9543" t="s">
        <v>72</v>
      </c>
      <c r="I9543" t="s">
        <v>21</v>
      </c>
      <c r="J9543" t="s">
        <v>73</v>
      </c>
      <c r="K9543">
        <v>240</v>
      </c>
      <c r="L9543">
        <v>20.6</v>
      </c>
      <c r="M9543" t="s">
        <v>1264</v>
      </c>
      <c r="N9543">
        <v>31.5</v>
      </c>
      <c r="O9543" t="s">
        <v>24</v>
      </c>
      <c r="P9543" cm="1">
        <f t="array" ref="P9543">IF(Q9543&gt;0,INDEX(Q9543:Q21677,MATCH(TRUE,INDEX(Q9543:Q21677="",,),0)-1),"")</f>
        <v>2</v>
      </c>
      <c r="Q9543">
        <v>1</v>
      </c>
      <c r="R9543">
        <f>IF(P9543="","",0)</f>
        <v>0</v>
      </c>
    </row>
    <row r="9544" spans="1:18" x14ac:dyDescent="0.3">
      <c r="A9544" t="s">
        <v>1214</v>
      </c>
      <c r="B9544" s="1">
        <v>38694</v>
      </c>
      <c r="C9544" t="s">
        <v>82</v>
      </c>
      <c r="D9544" t="s">
        <v>1262</v>
      </c>
      <c r="E9544" t="s">
        <v>1263</v>
      </c>
      <c r="G9544" s="6" t="s">
        <v>88</v>
      </c>
      <c r="H9544" t="s">
        <v>96</v>
      </c>
      <c r="I9544" t="s">
        <v>45</v>
      </c>
      <c r="J9544" t="s">
        <v>93</v>
      </c>
      <c r="K9544">
        <v>1</v>
      </c>
      <c r="L9544">
        <v>225</v>
      </c>
      <c r="M9544" t="s">
        <v>1264</v>
      </c>
      <c r="N9544">
        <v>225</v>
      </c>
      <c r="O9544" t="s">
        <v>24</v>
      </c>
      <c r="P9544" cm="1">
        <f t="array" ref="P9544">IF(Q9544&gt;0,INDEX(Q9544:Q21678,MATCH(TRUE,INDEX(Q9544:Q21678="",,),0)-1),"")</f>
        <v>2</v>
      </c>
      <c r="Q9544">
        <v>1</v>
      </c>
      <c r="R9544">
        <f>IF(P9544="","",0)</f>
        <v>0</v>
      </c>
    </row>
    <row r="9545" spans="1:18" x14ac:dyDescent="0.3">
      <c r="A9545" t="s">
        <v>1214</v>
      </c>
      <c r="B9545" s="1">
        <v>38694</v>
      </c>
      <c r="C9545" t="s">
        <v>82</v>
      </c>
      <c r="D9545" t="s">
        <v>1262</v>
      </c>
      <c r="E9545" t="s">
        <v>1263</v>
      </c>
      <c r="G9545" t="s">
        <v>19</v>
      </c>
      <c r="H9545" t="s">
        <v>96</v>
      </c>
      <c r="I9545" t="s">
        <v>21</v>
      </c>
      <c r="J9545" t="s">
        <v>73</v>
      </c>
      <c r="K9545">
        <v>82</v>
      </c>
      <c r="L9545">
        <v>14.25</v>
      </c>
      <c r="M9545" t="s">
        <v>1143</v>
      </c>
      <c r="N9545">
        <v>14.3</v>
      </c>
      <c r="P9545" cm="1">
        <f t="array" ref="P9545">IF(Q9545&gt;0,INDEX(Q9545:Q21679,MATCH(TRUE,INDEX(Q9545:Q21679="",,),0)-1),"")</f>
        <v>2</v>
      </c>
      <c r="Q9545">
        <v>2</v>
      </c>
      <c r="R9545">
        <f>IF(P9545="","",0)</f>
        <v>0</v>
      </c>
    </row>
    <row r="9546" spans="1:18" x14ac:dyDescent="0.3">
      <c r="A9546" t="s">
        <v>1214</v>
      </c>
      <c r="B9546" s="1">
        <v>38694</v>
      </c>
      <c r="C9546" t="s">
        <v>82</v>
      </c>
      <c r="D9546" t="s">
        <v>1262</v>
      </c>
      <c r="E9546" t="s">
        <v>1263</v>
      </c>
      <c r="G9546" t="s">
        <v>19</v>
      </c>
      <c r="H9546" t="s">
        <v>116</v>
      </c>
      <c r="I9546" t="s">
        <v>21</v>
      </c>
      <c r="J9546" t="s">
        <v>73</v>
      </c>
      <c r="K9546">
        <v>75</v>
      </c>
      <c r="L9546">
        <v>29.5</v>
      </c>
      <c r="M9546" t="s">
        <v>1143</v>
      </c>
      <c r="N9546">
        <v>30.1</v>
      </c>
      <c r="P9546" cm="1">
        <f t="array" ref="P9546">IF(Q9546&gt;0,INDEX(Q9546:Q21680,MATCH(TRUE,INDEX(Q9546:Q21680="",,),0)-1),"")</f>
        <v>2</v>
      </c>
      <c r="Q9546">
        <v>2</v>
      </c>
      <c r="R9546">
        <f>IF(P9546="","",0)</f>
        <v>0</v>
      </c>
    </row>
    <row r="9547" spans="1:18" x14ac:dyDescent="0.3">
      <c r="A9547" t="s">
        <v>1214</v>
      </c>
      <c r="B9547" s="1">
        <v>38694</v>
      </c>
      <c r="C9547" t="s">
        <v>82</v>
      </c>
      <c r="D9547" t="s">
        <v>1262</v>
      </c>
      <c r="E9547" t="s">
        <v>1263</v>
      </c>
      <c r="G9547" t="s">
        <v>19</v>
      </c>
      <c r="H9547" t="s">
        <v>183</v>
      </c>
      <c r="I9547" t="s">
        <v>21</v>
      </c>
      <c r="J9547" t="s">
        <v>73</v>
      </c>
      <c r="K9547">
        <v>124</v>
      </c>
      <c r="L9547">
        <v>36</v>
      </c>
      <c r="M9547" t="s">
        <v>1143</v>
      </c>
      <c r="N9547">
        <v>37</v>
      </c>
      <c r="P9547" cm="1">
        <f t="array" ref="P9547">IF(Q9547&gt;0,INDEX(Q9547:Q21681,MATCH(TRUE,INDEX(Q9547:Q21681="",,),0)-1),"")</f>
        <v>2</v>
      </c>
      <c r="Q9547">
        <v>2</v>
      </c>
      <c r="R9547">
        <f>IF(P9547="","",0)</f>
        <v>0</v>
      </c>
    </row>
    <row r="9548" spans="1:18" x14ac:dyDescent="0.3">
      <c r="A9548" t="s">
        <v>1214</v>
      </c>
      <c r="B9548" s="1">
        <v>38694</v>
      </c>
      <c r="C9548" t="s">
        <v>82</v>
      </c>
      <c r="D9548" t="s">
        <v>1262</v>
      </c>
      <c r="E9548" t="s">
        <v>1263</v>
      </c>
      <c r="G9548" t="s">
        <v>19</v>
      </c>
      <c r="H9548" t="s">
        <v>87</v>
      </c>
      <c r="I9548" t="s">
        <v>21</v>
      </c>
      <c r="J9548" t="s">
        <v>73</v>
      </c>
      <c r="K9548">
        <v>387</v>
      </c>
      <c r="L9548">
        <v>22</v>
      </c>
      <c r="M9548" t="s">
        <v>1143</v>
      </c>
      <c r="N9548">
        <v>24.5</v>
      </c>
      <c r="P9548" cm="1">
        <f t="array" ref="P9548">IF(Q9548&gt;0,INDEX(Q9548:Q21682,MATCH(TRUE,INDEX(Q9548:Q21682="",,),0)-1),"")</f>
        <v>2</v>
      </c>
      <c r="Q9548">
        <v>2</v>
      </c>
      <c r="R9548">
        <f>IF(P9548="","",0)</f>
        <v>0</v>
      </c>
    </row>
    <row r="9549" spans="1:18" x14ac:dyDescent="0.3">
      <c r="A9549" t="s">
        <v>1214</v>
      </c>
      <c r="B9549" s="1">
        <v>38694</v>
      </c>
      <c r="C9549" t="s">
        <v>82</v>
      </c>
      <c r="D9549" t="s">
        <v>1262</v>
      </c>
      <c r="E9549" t="s">
        <v>1263</v>
      </c>
      <c r="G9549" t="s">
        <v>19</v>
      </c>
      <c r="H9549" t="s">
        <v>72</v>
      </c>
      <c r="I9549" t="s">
        <v>21</v>
      </c>
      <c r="J9549" t="s">
        <v>73</v>
      </c>
      <c r="K9549">
        <v>240</v>
      </c>
      <c r="L9549">
        <v>20.6</v>
      </c>
      <c r="M9549" t="s">
        <v>1143</v>
      </c>
      <c r="N9549">
        <v>20.75</v>
      </c>
      <c r="P9549" cm="1">
        <f t="array" ref="P9549">IF(Q9549&gt;0,INDEX(Q9549:Q21683,MATCH(TRUE,INDEX(Q9549:Q21683="",,),0)-1),"")</f>
        <v>2</v>
      </c>
      <c r="Q9549">
        <v>2</v>
      </c>
      <c r="R9549">
        <f>IF(P9549="","",0)</f>
        <v>0</v>
      </c>
    </row>
    <row r="9550" spans="1:18" x14ac:dyDescent="0.3">
      <c r="A9550" t="s">
        <v>1214</v>
      </c>
      <c r="B9550" s="1">
        <v>38694</v>
      </c>
      <c r="C9550" t="s">
        <v>82</v>
      </c>
      <c r="D9550" t="s">
        <v>1262</v>
      </c>
      <c r="E9550" t="s">
        <v>1263</v>
      </c>
      <c r="G9550" s="6" t="s">
        <v>88</v>
      </c>
      <c r="H9550" t="s">
        <v>96</v>
      </c>
      <c r="I9550" t="s">
        <v>45</v>
      </c>
      <c r="J9550" t="s">
        <v>93</v>
      </c>
      <c r="K9550">
        <v>1</v>
      </c>
      <c r="L9550">
        <v>225</v>
      </c>
      <c r="M9550" t="s">
        <v>1143</v>
      </c>
      <c r="N9550">
        <v>225</v>
      </c>
      <c r="P9550" cm="1">
        <f t="array" ref="P9550">IF(Q9550&gt;0,INDEX(Q9550:Q21684,MATCH(TRUE,INDEX(Q9550:Q21684="",,),0)-1),"")</f>
        <v>2</v>
      </c>
      <c r="Q9550">
        <v>2</v>
      </c>
      <c r="R9550">
        <f>IF(P9550="","",0)</f>
        <v>0</v>
      </c>
    </row>
    <row r="9551" spans="1:18" x14ac:dyDescent="0.3">
      <c r="P9551" t="str" cm="1">
        <f t="array" ref="P9551">IF(Q9551&gt;0,INDEX(Q9551:Q21685,MATCH(TRUE,INDEX(Q9551:Q21685="",,),0)-1),"")</f>
        <v/>
      </c>
      <c r="R9551" t="str">
        <f>IF(P9551="","",0)</f>
        <v/>
      </c>
    </row>
    <row r="9552" spans="1:18" x14ac:dyDescent="0.3">
      <c r="A9552" t="s">
        <v>1214</v>
      </c>
      <c r="B9552" s="1">
        <v>38694</v>
      </c>
      <c r="C9552" t="s">
        <v>82</v>
      </c>
      <c r="D9552" t="s">
        <v>1265</v>
      </c>
      <c r="E9552" t="s">
        <v>1266</v>
      </c>
      <c r="G9552" t="s">
        <v>19</v>
      </c>
      <c r="H9552" t="s">
        <v>102</v>
      </c>
      <c r="I9552" t="s">
        <v>45</v>
      </c>
      <c r="J9552" t="s">
        <v>93</v>
      </c>
      <c r="K9552">
        <v>14</v>
      </c>
      <c r="L9552">
        <v>1040</v>
      </c>
      <c r="M9552" t="s">
        <v>1142</v>
      </c>
      <c r="N9552">
        <v>1040</v>
      </c>
      <c r="O9552" t="s">
        <v>24</v>
      </c>
      <c r="P9552" cm="1">
        <f t="array" ref="P9552">IF(Q9552&gt;0,INDEX(Q9552:Q21686,MATCH(TRUE,INDEX(Q9552:Q21686="",,),0)-1),"")</f>
        <v>2</v>
      </c>
      <c r="Q9552">
        <v>1</v>
      </c>
      <c r="R9552">
        <f>IF(P9552="","",0)</f>
        <v>0</v>
      </c>
    </row>
    <row r="9553" spans="1:18" x14ac:dyDescent="0.3">
      <c r="A9553" t="s">
        <v>1214</v>
      </c>
      <c r="B9553" s="1">
        <v>38694</v>
      </c>
      <c r="C9553" t="s">
        <v>82</v>
      </c>
      <c r="D9553" t="s">
        <v>1265</v>
      </c>
      <c r="E9553" t="s">
        <v>1266</v>
      </c>
      <c r="G9553" t="s">
        <v>19</v>
      </c>
      <c r="H9553" t="s">
        <v>87</v>
      </c>
      <c r="I9553" t="s">
        <v>21</v>
      </c>
      <c r="J9553" t="s">
        <v>73</v>
      </c>
      <c r="K9553">
        <v>276</v>
      </c>
      <c r="L9553">
        <v>30.75</v>
      </c>
      <c r="M9553" t="s">
        <v>1142</v>
      </c>
      <c r="N9553">
        <v>33</v>
      </c>
      <c r="O9553" t="s">
        <v>24</v>
      </c>
      <c r="P9553" cm="1">
        <f t="array" ref="P9553">IF(Q9553&gt;0,INDEX(Q9553:Q21687,MATCH(TRUE,INDEX(Q9553:Q21687="",,),0)-1),"")</f>
        <v>2</v>
      </c>
      <c r="Q9553">
        <v>1</v>
      </c>
      <c r="R9553">
        <f>IF(P9553="","",0)</f>
        <v>0</v>
      </c>
    </row>
    <row r="9554" spans="1:18" x14ac:dyDescent="0.3">
      <c r="A9554" t="s">
        <v>1214</v>
      </c>
      <c r="B9554" s="1">
        <v>38694</v>
      </c>
      <c r="C9554" t="s">
        <v>82</v>
      </c>
      <c r="D9554" t="s">
        <v>1265</v>
      </c>
      <c r="E9554" t="s">
        <v>1266</v>
      </c>
      <c r="G9554" t="s">
        <v>19</v>
      </c>
      <c r="H9554" t="s">
        <v>72</v>
      </c>
      <c r="I9554" t="s">
        <v>21</v>
      </c>
      <c r="J9554" t="s">
        <v>73</v>
      </c>
      <c r="K9554">
        <v>754</v>
      </c>
      <c r="L9554">
        <v>22.65</v>
      </c>
      <c r="M9554" t="s">
        <v>1142</v>
      </c>
      <c r="N9554">
        <v>31</v>
      </c>
      <c r="O9554" t="s">
        <v>24</v>
      </c>
      <c r="P9554" cm="1">
        <f t="array" ref="P9554">IF(Q9554&gt;0,INDEX(Q9554:Q21688,MATCH(TRUE,INDEX(Q9554:Q21688="",,),0)-1),"")</f>
        <v>2</v>
      </c>
      <c r="Q9554">
        <v>1</v>
      </c>
      <c r="R9554">
        <f>IF(P9554="","",0)</f>
        <v>0</v>
      </c>
    </row>
    <row r="9555" spans="1:18" x14ac:dyDescent="0.3">
      <c r="A9555" t="s">
        <v>1214</v>
      </c>
      <c r="B9555" s="1">
        <v>38694</v>
      </c>
      <c r="C9555" t="s">
        <v>82</v>
      </c>
      <c r="D9555" t="s">
        <v>1265</v>
      </c>
      <c r="E9555" t="s">
        <v>1266</v>
      </c>
      <c r="G9555" s="6" t="s">
        <v>88</v>
      </c>
      <c r="H9555" t="s">
        <v>85</v>
      </c>
      <c r="I9555" t="s">
        <v>45</v>
      </c>
      <c r="J9555" t="s">
        <v>93</v>
      </c>
      <c r="K9555">
        <v>6.5</v>
      </c>
      <c r="L9555">
        <v>200</v>
      </c>
      <c r="M9555" t="s">
        <v>1142</v>
      </c>
      <c r="N9555">
        <v>200</v>
      </c>
      <c r="O9555" t="s">
        <v>24</v>
      </c>
      <c r="P9555" cm="1">
        <f t="array" ref="P9555">IF(Q9555&gt;0,INDEX(Q9555:Q21689,MATCH(TRUE,INDEX(Q9555:Q21689="",,),0)-1),"")</f>
        <v>2</v>
      </c>
      <c r="Q9555">
        <v>1</v>
      </c>
      <c r="R9555">
        <f>IF(P9555="","",0)</f>
        <v>0</v>
      </c>
    </row>
    <row r="9556" spans="1:18" x14ac:dyDescent="0.3">
      <c r="A9556" t="s">
        <v>1214</v>
      </c>
      <c r="B9556" s="1">
        <v>38694</v>
      </c>
      <c r="C9556" t="s">
        <v>82</v>
      </c>
      <c r="D9556" t="s">
        <v>1265</v>
      </c>
      <c r="E9556" t="s">
        <v>1266</v>
      </c>
      <c r="G9556" s="6" t="s">
        <v>88</v>
      </c>
      <c r="H9556" t="s">
        <v>96</v>
      </c>
      <c r="I9556" t="s">
        <v>45</v>
      </c>
      <c r="J9556" t="s">
        <v>93</v>
      </c>
      <c r="K9556">
        <v>2</v>
      </c>
      <c r="L9556">
        <v>225</v>
      </c>
      <c r="M9556" t="s">
        <v>1142</v>
      </c>
      <c r="N9556">
        <v>225</v>
      </c>
      <c r="O9556" t="s">
        <v>24</v>
      </c>
      <c r="P9556" cm="1">
        <f t="array" ref="P9556">IF(Q9556&gt;0,INDEX(Q9556:Q21690,MATCH(TRUE,INDEX(Q9556:Q21690="",,),0)-1),"")</f>
        <v>2</v>
      </c>
      <c r="Q9556">
        <v>1</v>
      </c>
      <c r="R9556">
        <f>IF(P9556="","",0)</f>
        <v>0</v>
      </c>
    </row>
    <row r="9557" spans="1:18" x14ac:dyDescent="0.3">
      <c r="A9557" t="s">
        <v>1214</v>
      </c>
      <c r="B9557" s="1">
        <v>38694</v>
      </c>
      <c r="C9557" t="s">
        <v>82</v>
      </c>
      <c r="D9557" t="s">
        <v>1265</v>
      </c>
      <c r="E9557" t="s">
        <v>1266</v>
      </c>
      <c r="G9557" s="6" t="s">
        <v>88</v>
      </c>
      <c r="H9557" t="s">
        <v>72</v>
      </c>
      <c r="I9557" t="s">
        <v>45</v>
      </c>
      <c r="J9557" t="s">
        <v>93</v>
      </c>
      <c r="K9557">
        <v>1.2</v>
      </c>
      <c r="L9557">
        <v>230</v>
      </c>
      <c r="M9557" t="s">
        <v>1142</v>
      </c>
      <c r="N9557">
        <v>230</v>
      </c>
      <c r="O9557" t="s">
        <v>24</v>
      </c>
      <c r="P9557" cm="1">
        <f t="array" ref="P9557">IF(Q9557&gt;0,INDEX(Q9557:Q21691,MATCH(TRUE,INDEX(Q9557:Q21691="",,),0)-1),"")</f>
        <v>2</v>
      </c>
      <c r="Q9557">
        <v>1</v>
      </c>
      <c r="R9557">
        <f>IF(P9557="","",0)</f>
        <v>0</v>
      </c>
    </row>
    <row r="9558" spans="1:18" x14ac:dyDescent="0.3">
      <c r="A9558" t="s">
        <v>1214</v>
      </c>
      <c r="B9558" s="1">
        <v>38694</v>
      </c>
      <c r="C9558" t="s">
        <v>82</v>
      </c>
      <c r="D9558" t="s">
        <v>1265</v>
      </c>
      <c r="E9558" t="s">
        <v>1266</v>
      </c>
      <c r="G9558" s="6" t="s">
        <v>88</v>
      </c>
      <c r="H9558" t="s">
        <v>96</v>
      </c>
      <c r="I9558" t="s">
        <v>21</v>
      </c>
      <c r="J9558" t="s">
        <v>73</v>
      </c>
      <c r="K9558">
        <v>53</v>
      </c>
      <c r="L9558">
        <v>13.65</v>
      </c>
      <c r="M9558" t="s">
        <v>1142</v>
      </c>
      <c r="N9558">
        <v>13.65</v>
      </c>
      <c r="O9558" t="s">
        <v>24</v>
      </c>
      <c r="P9558" cm="1">
        <f t="array" ref="P9558">IF(Q9558&gt;0,INDEX(Q9558:Q21692,MATCH(TRUE,INDEX(Q9558:Q21692="",,),0)-1),"")</f>
        <v>2</v>
      </c>
      <c r="Q9558">
        <v>1</v>
      </c>
      <c r="R9558">
        <f>IF(P9558="","",0)</f>
        <v>0</v>
      </c>
    </row>
    <row r="9559" spans="1:18" x14ac:dyDescent="0.3">
      <c r="A9559" t="s">
        <v>1214</v>
      </c>
      <c r="B9559" s="1">
        <v>38694</v>
      </c>
      <c r="C9559" t="s">
        <v>82</v>
      </c>
      <c r="D9559" t="s">
        <v>1265</v>
      </c>
      <c r="E9559" t="s">
        <v>1266</v>
      </c>
      <c r="G9559" s="6" t="s">
        <v>88</v>
      </c>
      <c r="H9559" t="s">
        <v>101</v>
      </c>
      <c r="I9559" t="s">
        <v>21</v>
      </c>
      <c r="J9559" t="s">
        <v>73</v>
      </c>
      <c r="K9559">
        <v>12</v>
      </c>
      <c r="L9559">
        <v>32.75</v>
      </c>
      <c r="M9559" t="s">
        <v>1142</v>
      </c>
      <c r="N9559">
        <v>32.75</v>
      </c>
      <c r="O9559" t="s">
        <v>24</v>
      </c>
      <c r="P9559" cm="1">
        <f t="array" ref="P9559">IF(Q9559&gt;0,INDEX(Q9559:Q21693,MATCH(TRUE,INDEX(Q9559:Q21693="",,),0)-1),"")</f>
        <v>2</v>
      </c>
      <c r="Q9559">
        <v>1</v>
      </c>
      <c r="R9559">
        <f>IF(P9559="","",0)</f>
        <v>0</v>
      </c>
    </row>
    <row r="9560" spans="1:18" x14ac:dyDescent="0.3">
      <c r="A9560" t="s">
        <v>1214</v>
      </c>
      <c r="B9560" s="1">
        <v>38694</v>
      </c>
      <c r="C9560" t="s">
        <v>82</v>
      </c>
      <c r="D9560" t="s">
        <v>1265</v>
      </c>
      <c r="E9560" t="s">
        <v>1266</v>
      </c>
      <c r="G9560" t="s">
        <v>19</v>
      </c>
      <c r="H9560" t="s">
        <v>102</v>
      </c>
      <c r="I9560" t="s">
        <v>45</v>
      </c>
      <c r="J9560" t="s">
        <v>93</v>
      </c>
      <c r="K9560">
        <v>14</v>
      </c>
      <c r="L9560">
        <v>1040</v>
      </c>
      <c r="M9560" t="s">
        <v>1192</v>
      </c>
      <c r="N9560">
        <v>1040</v>
      </c>
      <c r="P9560" cm="1">
        <f t="array" ref="P9560">IF(Q9560&gt;0,INDEX(Q9560:Q21694,MATCH(TRUE,INDEX(Q9560:Q21694="",,),0)-1),"")</f>
        <v>2</v>
      </c>
      <c r="Q9560">
        <v>2</v>
      </c>
      <c r="R9560">
        <f>IF(P9560="","",0)</f>
        <v>0</v>
      </c>
    </row>
    <row r="9561" spans="1:18" x14ac:dyDescent="0.3">
      <c r="A9561" t="s">
        <v>1214</v>
      </c>
      <c r="B9561" s="1">
        <v>38694</v>
      </c>
      <c r="C9561" t="s">
        <v>82</v>
      </c>
      <c r="D9561" t="s">
        <v>1265</v>
      </c>
      <c r="E9561" t="s">
        <v>1266</v>
      </c>
      <c r="G9561" t="s">
        <v>19</v>
      </c>
      <c r="H9561" t="s">
        <v>87</v>
      </c>
      <c r="I9561" t="s">
        <v>21</v>
      </c>
      <c r="J9561" t="s">
        <v>73</v>
      </c>
      <c r="K9561">
        <v>276</v>
      </c>
      <c r="L9561">
        <v>30.75</v>
      </c>
      <c r="M9561" t="s">
        <v>1192</v>
      </c>
      <c r="N9561">
        <v>30.75</v>
      </c>
      <c r="P9561" cm="1">
        <f t="array" ref="P9561">IF(Q9561&gt;0,INDEX(Q9561:Q21695,MATCH(TRUE,INDEX(Q9561:Q21695="",,),0)-1),"")</f>
        <v>2</v>
      </c>
      <c r="Q9561">
        <v>2</v>
      </c>
      <c r="R9561">
        <f>IF(P9561="","",0)</f>
        <v>0</v>
      </c>
    </row>
    <row r="9562" spans="1:18" x14ac:dyDescent="0.3">
      <c r="A9562" t="s">
        <v>1214</v>
      </c>
      <c r="B9562" s="1">
        <v>38694</v>
      </c>
      <c r="C9562" t="s">
        <v>82</v>
      </c>
      <c r="D9562" t="s">
        <v>1265</v>
      </c>
      <c r="E9562" t="s">
        <v>1266</v>
      </c>
      <c r="G9562" t="s">
        <v>19</v>
      </c>
      <c r="H9562" t="s">
        <v>72</v>
      </c>
      <c r="I9562" t="s">
        <v>21</v>
      </c>
      <c r="J9562" t="s">
        <v>73</v>
      </c>
      <c r="K9562">
        <v>754</v>
      </c>
      <c r="L9562">
        <v>22.65</v>
      </c>
      <c r="M9562" t="s">
        <v>1192</v>
      </c>
      <c r="N9562">
        <v>25</v>
      </c>
      <c r="P9562" cm="1">
        <f t="array" ref="P9562">IF(Q9562&gt;0,INDEX(Q9562:Q21696,MATCH(TRUE,INDEX(Q9562:Q21696="",,),0)-1),"")</f>
        <v>2</v>
      </c>
      <c r="Q9562">
        <v>2</v>
      </c>
      <c r="R9562">
        <f>IF(P9562="","",0)</f>
        <v>0</v>
      </c>
    </row>
    <row r="9563" spans="1:18" x14ac:dyDescent="0.3">
      <c r="A9563" t="s">
        <v>1214</v>
      </c>
      <c r="B9563" s="1">
        <v>38694</v>
      </c>
      <c r="C9563" t="s">
        <v>82</v>
      </c>
      <c r="D9563" t="s">
        <v>1265</v>
      </c>
      <c r="E9563" t="s">
        <v>1266</v>
      </c>
      <c r="G9563" s="6" t="s">
        <v>88</v>
      </c>
      <c r="H9563" t="s">
        <v>85</v>
      </c>
      <c r="I9563" t="s">
        <v>45</v>
      </c>
      <c r="J9563" t="s">
        <v>93</v>
      </c>
      <c r="K9563">
        <v>6.5</v>
      </c>
      <c r="L9563">
        <v>200</v>
      </c>
      <c r="M9563" t="s">
        <v>1192</v>
      </c>
      <c r="N9563">
        <v>200</v>
      </c>
      <c r="P9563" cm="1">
        <f t="array" ref="P9563">IF(Q9563&gt;0,INDEX(Q9563:Q21697,MATCH(TRUE,INDEX(Q9563:Q21697="",,),0)-1),"")</f>
        <v>2</v>
      </c>
      <c r="Q9563">
        <v>2</v>
      </c>
      <c r="R9563">
        <f>IF(P9563="","",0)</f>
        <v>0</v>
      </c>
    </row>
    <row r="9564" spans="1:18" x14ac:dyDescent="0.3">
      <c r="A9564" t="s">
        <v>1214</v>
      </c>
      <c r="B9564" s="1">
        <v>38694</v>
      </c>
      <c r="C9564" t="s">
        <v>82</v>
      </c>
      <c r="D9564" t="s">
        <v>1265</v>
      </c>
      <c r="E9564" t="s">
        <v>1266</v>
      </c>
      <c r="G9564" s="6" t="s">
        <v>88</v>
      </c>
      <c r="H9564" t="s">
        <v>96</v>
      </c>
      <c r="I9564" t="s">
        <v>45</v>
      </c>
      <c r="J9564" t="s">
        <v>93</v>
      </c>
      <c r="K9564">
        <v>2</v>
      </c>
      <c r="L9564">
        <v>225</v>
      </c>
      <c r="M9564" t="s">
        <v>1192</v>
      </c>
      <c r="N9564">
        <v>225</v>
      </c>
      <c r="P9564" cm="1">
        <f t="array" ref="P9564">IF(Q9564&gt;0,INDEX(Q9564:Q21698,MATCH(TRUE,INDEX(Q9564:Q21698="",,),0)-1),"")</f>
        <v>2</v>
      </c>
      <c r="Q9564">
        <v>2</v>
      </c>
      <c r="R9564">
        <f>IF(P9564="","",0)</f>
        <v>0</v>
      </c>
    </row>
    <row r="9565" spans="1:18" x14ac:dyDescent="0.3">
      <c r="A9565" t="s">
        <v>1214</v>
      </c>
      <c r="B9565" s="1">
        <v>38694</v>
      </c>
      <c r="C9565" t="s">
        <v>82</v>
      </c>
      <c r="D9565" t="s">
        <v>1265</v>
      </c>
      <c r="E9565" t="s">
        <v>1266</v>
      </c>
      <c r="G9565" s="6" t="s">
        <v>88</v>
      </c>
      <c r="H9565" t="s">
        <v>72</v>
      </c>
      <c r="I9565" t="s">
        <v>45</v>
      </c>
      <c r="J9565" t="s">
        <v>93</v>
      </c>
      <c r="K9565">
        <v>1.2</v>
      </c>
      <c r="L9565">
        <v>230</v>
      </c>
      <c r="M9565" t="s">
        <v>1192</v>
      </c>
      <c r="N9565">
        <v>230</v>
      </c>
      <c r="P9565" cm="1">
        <f t="array" ref="P9565">IF(Q9565&gt;0,INDEX(Q9565:Q21699,MATCH(TRUE,INDEX(Q9565:Q21699="",,),0)-1),"")</f>
        <v>2</v>
      </c>
      <c r="Q9565">
        <v>2</v>
      </c>
      <c r="R9565">
        <f>IF(P9565="","",0)</f>
        <v>0</v>
      </c>
    </row>
    <row r="9566" spans="1:18" x14ac:dyDescent="0.3">
      <c r="A9566" t="s">
        <v>1214</v>
      </c>
      <c r="B9566" s="1">
        <v>38694</v>
      </c>
      <c r="C9566" t="s">
        <v>82</v>
      </c>
      <c r="D9566" t="s">
        <v>1265</v>
      </c>
      <c r="E9566" t="s">
        <v>1266</v>
      </c>
      <c r="G9566" s="6" t="s">
        <v>88</v>
      </c>
      <c r="H9566" t="s">
        <v>96</v>
      </c>
      <c r="I9566" t="s">
        <v>21</v>
      </c>
      <c r="J9566" t="s">
        <v>73</v>
      </c>
      <c r="K9566">
        <v>53</v>
      </c>
      <c r="L9566">
        <v>13.65</v>
      </c>
      <c r="M9566" t="s">
        <v>1192</v>
      </c>
      <c r="N9566">
        <v>13.65</v>
      </c>
      <c r="P9566" cm="1">
        <f t="array" ref="P9566">IF(Q9566&gt;0,INDEX(Q9566:Q21700,MATCH(TRUE,INDEX(Q9566:Q21700="",,),0)-1),"")</f>
        <v>2</v>
      </c>
      <c r="Q9566">
        <v>2</v>
      </c>
      <c r="R9566">
        <f>IF(P9566="","",0)</f>
        <v>0</v>
      </c>
    </row>
    <row r="9567" spans="1:18" x14ac:dyDescent="0.3">
      <c r="A9567" t="s">
        <v>1214</v>
      </c>
      <c r="B9567" s="1">
        <v>38694</v>
      </c>
      <c r="C9567" t="s">
        <v>82</v>
      </c>
      <c r="D9567" t="s">
        <v>1265</v>
      </c>
      <c r="E9567" t="s">
        <v>1266</v>
      </c>
      <c r="G9567" s="6" t="s">
        <v>88</v>
      </c>
      <c r="H9567" t="s">
        <v>101</v>
      </c>
      <c r="I9567" t="s">
        <v>21</v>
      </c>
      <c r="J9567" t="s">
        <v>73</v>
      </c>
      <c r="K9567">
        <v>12</v>
      </c>
      <c r="L9567">
        <v>32.75</v>
      </c>
      <c r="M9567" t="s">
        <v>1192</v>
      </c>
      <c r="N9567">
        <v>32.75</v>
      </c>
      <c r="P9567" cm="1">
        <f t="array" ref="P9567">IF(Q9567&gt;0,INDEX(Q9567:Q21701,MATCH(TRUE,INDEX(Q9567:Q21701="",,),0)-1),"")</f>
        <v>2</v>
      </c>
      <c r="Q9567">
        <v>2</v>
      </c>
      <c r="R9567">
        <f>IF(P9567="","",0)</f>
        <v>0</v>
      </c>
    </row>
    <row r="9568" spans="1:18" x14ac:dyDescent="0.3">
      <c r="P9568" t="str" cm="1">
        <f t="array" ref="P9568">IF(Q9568&gt;0,INDEX(Q9568:Q21702,MATCH(TRUE,INDEX(Q9568:Q21702="",,),0)-1),"")</f>
        <v/>
      </c>
      <c r="R9568" t="str">
        <f>IF(P9568="","",0)</f>
        <v/>
      </c>
    </row>
    <row r="9569" spans="1:18" x14ac:dyDescent="0.3">
      <c r="A9569" t="s">
        <v>1214</v>
      </c>
      <c r="B9569" s="1">
        <v>38694</v>
      </c>
      <c r="C9569" t="s">
        <v>82</v>
      </c>
      <c r="D9569" t="s">
        <v>1267</v>
      </c>
      <c r="E9569" t="s">
        <v>1268</v>
      </c>
      <c r="G9569" t="s">
        <v>19</v>
      </c>
      <c r="H9569" t="s">
        <v>265</v>
      </c>
      <c r="I9569" t="s">
        <v>21</v>
      </c>
      <c r="J9569" t="s">
        <v>73</v>
      </c>
      <c r="K9569">
        <v>187</v>
      </c>
      <c r="L9569">
        <v>38.35</v>
      </c>
      <c r="M9569" t="s">
        <v>1264</v>
      </c>
      <c r="N9569">
        <v>41.5</v>
      </c>
      <c r="O9569" t="s">
        <v>24</v>
      </c>
      <c r="P9569" cm="1">
        <f t="array" ref="P9569">IF(Q9569&gt;0,INDEX(Q9569:Q21703,MATCH(TRUE,INDEX(Q9569:Q21703="",,),0)-1),"")</f>
        <v>2</v>
      </c>
      <c r="Q9569">
        <f>INT((ROW()-9569)/8)+1</f>
        <v>1</v>
      </c>
      <c r="R9569">
        <f>IF(P9569="","",0)</f>
        <v>0</v>
      </c>
    </row>
    <row r="9570" spans="1:18" x14ac:dyDescent="0.3">
      <c r="A9570" t="s">
        <v>1214</v>
      </c>
      <c r="B9570" s="1">
        <v>38694</v>
      </c>
      <c r="C9570" t="s">
        <v>82</v>
      </c>
      <c r="D9570" t="s">
        <v>1267</v>
      </c>
      <c r="E9570" t="s">
        <v>1268</v>
      </c>
      <c r="G9570" t="s">
        <v>19</v>
      </c>
      <c r="H9570" t="s">
        <v>87</v>
      </c>
      <c r="I9570" t="s">
        <v>21</v>
      </c>
      <c r="J9570" t="s">
        <v>73</v>
      </c>
      <c r="K9570">
        <v>326</v>
      </c>
      <c r="L9570">
        <v>30.75</v>
      </c>
      <c r="M9570" t="s">
        <v>1264</v>
      </c>
      <c r="N9570">
        <v>31.25</v>
      </c>
      <c r="O9570" t="s">
        <v>24</v>
      </c>
      <c r="P9570" cm="1">
        <f t="array" ref="P9570">IF(Q9570&gt;0,INDEX(Q9570:Q21704,MATCH(TRUE,INDEX(Q9570:Q21704="",,),0)-1),"")</f>
        <v>2</v>
      </c>
      <c r="Q9570">
        <f t="shared" ref="Q9570:Q9584" si="215">INT((ROW()-9569)/8)+1</f>
        <v>1</v>
      </c>
      <c r="R9570">
        <f>IF(P9570="","",0)</f>
        <v>0</v>
      </c>
    </row>
    <row r="9571" spans="1:18" x14ac:dyDescent="0.3">
      <c r="A9571" t="s">
        <v>1214</v>
      </c>
      <c r="B9571" s="1">
        <v>38694</v>
      </c>
      <c r="C9571" t="s">
        <v>82</v>
      </c>
      <c r="D9571" t="s">
        <v>1267</v>
      </c>
      <c r="E9571" t="s">
        <v>1268</v>
      </c>
      <c r="G9571" t="s">
        <v>19</v>
      </c>
      <c r="H9571" t="s">
        <v>72</v>
      </c>
      <c r="I9571" t="s">
        <v>21</v>
      </c>
      <c r="J9571" t="s">
        <v>73</v>
      </c>
      <c r="K9571">
        <v>558</v>
      </c>
      <c r="L9571">
        <v>31.2</v>
      </c>
      <c r="M9571" t="s">
        <v>1264</v>
      </c>
      <c r="N9571">
        <v>35</v>
      </c>
      <c r="O9571" t="s">
        <v>24</v>
      </c>
      <c r="P9571" cm="1">
        <f t="array" ref="P9571">IF(Q9571&gt;0,INDEX(Q9571:Q21705,MATCH(TRUE,INDEX(Q9571:Q21705="",,),0)-1),"")</f>
        <v>2</v>
      </c>
      <c r="Q9571">
        <f t="shared" si="215"/>
        <v>1</v>
      </c>
      <c r="R9571">
        <f>IF(P9571="","",0)</f>
        <v>0</v>
      </c>
    </row>
    <row r="9572" spans="1:18" x14ac:dyDescent="0.3">
      <c r="A9572" t="s">
        <v>1214</v>
      </c>
      <c r="B9572" s="1">
        <v>38694</v>
      </c>
      <c r="C9572" t="s">
        <v>82</v>
      </c>
      <c r="D9572" t="s">
        <v>1267</v>
      </c>
      <c r="E9572" t="s">
        <v>1268</v>
      </c>
      <c r="G9572" s="6" t="s">
        <v>88</v>
      </c>
      <c r="H9572" t="s">
        <v>102</v>
      </c>
      <c r="I9572" t="s">
        <v>45</v>
      </c>
      <c r="J9572" t="s">
        <v>93</v>
      </c>
      <c r="K9572">
        <v>0.5</v>
      </c>
      <c r="L9572">
        <v>927</v>
      </c>
      <c r="M9572" t="s">
        <v>1264</v>
      </c>
      <c r="N9572">
        <v>927</v>
      </c>
      <c r="O9572" t="s">
        <v>24</v>
      </c>
      <c r="P9572" cm="1">
        <f t="array" ref="P9572">IF(Q9572&gt;0,INDEX(Q9572:Q21706,MATCH(TRUE,INDEX(Q9572:Q21706="",,),0)-1),"")</f>
        <v>2</v>
      </c>
      <c r="Q9572">
        <f t="shared" si="215"/>
        <v>1</v>
      </c>
      <c r="R9572">
        <f>IF(P9572="","",0)</f>
        <v>0</v>
      </c>
    </row>
    <row r="9573" spans="1:18" x14ac:dyDescent="0.3">
      <c r="A9573" t="s">
        <v>1214</v>
      </c>
      <c r="B9573" s="1">
        <v>38694</v>
      </c>
      <c r="C9573" t="s">
        <v>82</v>
      </c>
      <c r="D9573" t="s">
        <v>1267</v>
      </c>
      <c r="E9573" t="s">
        <v>1268</v>
      </c>
      <c r="G9573" s="6" t="s">
        <v>88</v>
      </c>
      <c r="H9573" t="s">
        <v>85</v>
      </c>
      <c r="I9573" t="s">
        <v>45</v>
      </c>
      <c r="J9573" t="s">
        <v>93</v>
      </c>
      <c r="K9573">
        <v>3.2</v>
      </c>
      <c r="L9573">
        <v>178</v>
      </c>
      <c r="M9573" t="s">
        <v>1264</v>
      </c>
      <c r="N9573">
        <v>178</v>
      </c>
      <c r="O9573" t="s">
        <v>24</v>
      </c>
      <c r="P9573" cm="1">
        <f t="array" ref="P9573">IF(Q9573&gt;0,INDEX(Q9573:Q21707,MATCH(TRUE,INDEX(Q9573:Q21707="",,),0)-1),"")</f>
        <v>2</v>
      </c>
      <c r="Q9573">
        <f t="shared" si="215"/>
        <v>1</v>
      </c>
      <c r="R9573">
        <f>IF(P9573="","",0)</f>
        <v>0</v>
      </c>
    </row>
    <row r="9574" spans="1:18" x14ac:dyDescent="0.3">
      <c r="A9574" t="s">
        <v>1214</v>
      </c>
      <c r="B9574" s="1">
        <v>38694</v>
      </c>
      <c r="C9574" t="s">
        <v>82</v>
      </c>
      <c r="D9574" t="s">
        <v>1267</v>
      </c>
      <c r="E9574" t="s">
        <v>1268</v>
      </c>
      <c r="G9574" s="6" t="s">
        <v>88</v>
      </c>
      <c r="H9574" t="s">
        <v>67</v>
      </c>
      <c r="I9574" t="s">
        <v>45</v>
      </c>
      <c r="J9574" t="s">
        <v>93</v>
      </c>
      <c r="K9574">
        <v>1</v>
      </c>
      <c r="L9574">
        <v>139</v>
      </c>
      <c r="M9574" t="s">
        <v>1264</v>
      </c>
      <c r="N9574">
        <v>139</v>
      </c>
      <c r="O9574" t="s">
        <v>24</v>
      </c>
      <c r="P9574" cm="1">
        <f t="array" ref="P9574">IF(Q9574&gt;0,INDEX(Q9574:Q21708,MATCH(TRUE,INDEX(Q9574:Q21708="",,),0)-1),"")</f>
        <v>2</v>
      </c>
      <c r="Q9574">
        <f t="shared" si="215"/>
        <v>1</v>
      </c>
      <c r="R9574">
        <f>IF(P9574="","",0)</f>
        <v>0</v>
      </c>
    </row>
    <row r="9575" spans="1:18" x14ac:dyDescent="0.3">
      <c r="A9575" t="s">
        <v>1214</v>
      </c>
      <c r="B9575" s="1">
        <v>38694</v>
      </c>
      <c r="C9575" t="s">
        <v>82</v>
      </c>
      <c r="D9575" t="s">
        <v>1267</v>
      </c>
      <c r="E9575" t="s">
        <v>1268</v>
      </c>
      <c r="G9575" s="6" t="s">
        <v>88</v>
      </c>
      <c r="H9575" t="s">
        <v>116</v>
      </c>
      <c r="I9575" t="s">
        <v>21</v>
      </c>
      <c r="J9575" t="s">
        <v>73</v>
      </c>
      <c r="K9575">
        <v>51</v>
      </c>
      <c r="L9575">
        <v>29.35</v>
      </c>
      <c r="M9575" t="s">
        <v>1264</v>
      </c>
      <c r="N9575">
        <v>29.35</v>
      </c>
      <c r="O9575" t="s">
        <v>24</v>
      </c>
      <c r="P9575" cm="1">
        <f t="array" ref="P9575">IF(Q9575&gt;0,INDEX(Q9575:Q21709,MATCH(TRUE,INDEX(Q9575:Q21709="",,),0)-1),"")</f>
        <v>2</v>
      </c>
      <c r="Q9575">
        <f t="shared" si="215"/>
        <v>1</v>
      </c>
      <c r="R9575">
        <f>IF(P9575="","",0)</f>
        <v>0</v>
      </c>
    </row>
    <row r="9576" spans="1:18" x14ac:dyDescent="0.3">
      <c r="A9576" t="s">
        <v>1214</v>
      </c>
      <c r="B9576" s="1">
        <v>38694</v>
      </c>
      <c r="C9576" t="s">
        <v>82</v>
      </c>
      <c r="D9576" t="s">
        <v>1267</v>
      </c>
      <c r="E9576" t="s">
        <v>1268</v>
      </c>
      <c r="G9576" s="6" t="s">
        <v>88</v>
      </c>
      <c r="H9576" t="s">
        <v>67</v>
      </c>
      <c r="I9576" t="s">
        <v>21</v>
      </c>
      <c r="J9576" t="s">
        <v>73</v>
      </c>
      <c r="K9576">
        <v>28</v>
      </c>
      <c r="L9576">
        <v>33.9</v>
      </c>
      <c r="M9576" t="s">
        <v>1264</v>
      </c>
      <c r="N9576">
        <v>33.9</v>
      </c>
      <c r="O9576" t="s">
        <v>24</v>
      </c>
      <c r="P9576" cm="1">
        <f t="array" ref="P9576">IF(Q9576&gt;0,INDEX(Q9576:Q21710,MATCH(TRUE,INDEX(Q9576:Q21710="",,),0)-1),"")</f>
        <v>2</v>
      </c>
      <c r="Q9576">
        <f t="shared" si="215"/>
        <v>1</v>
      </c>
      <c r="R9576">
        <f>IF(P9576="","",0)</f>
        <v>0</v>
      </c>
    </row>
    <row r="9577" spans="1:18" x14ac:dyDescent="0.3">
      <c r="A9577" t="s">
        <v>1214</v>
      </c>
      <c r="B9577" s="1">
        <v>38694</v>
      </c>
      <c r="C9577" t="s">
        <v>82</v>
      </c>
      <c r="D9577" t="s">
        <v>1267</v>
      </c>
      <c r="E9577" t="s">
        <v>1268</v>
      </c>
      <c r="G9577" t="s">
        <v>19</v>
      </c>
      <c r="H9577" t="s">
        <v>265</v>
      </c>
      <c r="I9577" t="s">
        <v>21</v>
      </c>
      <c r="J9577" t="s">
        <v>73</v>
      </c>
      <c r="K9577">
        <v>187</v>
      </c>
      <c r="L9577">
        <v>38.35</v>
      </c>
      <c r="M9577" t="s">
        <v>1192</v>
      </c>
      <c r="N9577">
        <v>38.4</v>
      </c>
      <c r="P9577" cm="1">
        <f t="array" ref="P9577">IF(Q9577&gt;0,INDEX(Q9577:Q21711,MATCH(TRUE,INDEX(Q9577:Q21711="",,),0)-1),"")</f>
        <v>2</v>
      </c>
      <c r="Q9577">
        <f t="shared" si="215"/>
        <v>2</v>
      </c>
      <c r="R9577">
        <f>IF(P9577="","",0)</f>
        <v>0</v>
      </c>
    </row>
    <row r="9578" spans="1:18" x14ac:dyDescent="0.3">
      <c r="A9578" t="s">
        <v>1214</v>
      </c>
      <c r="B9578" s="1">
        <v>38694</v>
      </c>
      <c r="C9578" t="s">
        <v>82</v>
      </c>
      <c r="D9578" t="s">
        <v>1267</v>
      </c>
      <c r="E9578" t="s">
        <v>1268</v>
      </c>
      <c r="G9578" t="s">
        <v>19</v>
      </c>
      <c r="H9578" t="s">
        <v>87</v>
      </c>
      <c r="I9578" t="s">
        <v>21</v>
      </c>
      <c r="J9578" t="s">
        <v>73</v>
      </c>
      <c r="K9578">
        <v>326</v>
      </c>
      <c r="L9578">
        <v>30.75</v>
      </c>
      <c r="M9578" t="s">
        <v>1192</v>
      </c>
      <c r="N9578">
        <v>31</v>
      </c>
      <c r="P9578" cm="1">
        <f t="array" ref="P9578">IF(Q9578&gt;0,INDEX(Q9578:Q21712,MATCH(TRUE,INDEX(Q9578:Q21712="",,),0)-1),"")</f>
        <v>2</v>
      </c>
      <c r="Q9578">
        <f t="shared" si="215"/>
        <v>2</v>
      </c>
      <c r="R9578">
        <f>IF(P9578="","",0)</f>
        <v>0</v>
      </c>
    </row>
    <row r="9579" spans="1:18" x14ac:dyDescent="0.3">
      <c r="A9579" t="s">
        <v>1214</v>
      </c>
      <c r="B9579" s="1">
        <v>38694</v>
      </c>
      <c r="C9579" t="s">
        <v>82</v>
      </c>
      <c r="D9579" t="s">
        <v>1267</v>
      </c>
      <c r="E9579" t="s">
        <v>1268</v>
      </c>
      <c r="G9579" t="s">
        <v>19</v>
      </c>
      <c r="H9579" t="s">
        <v>72</v>
      </c>
      <c r="I9579" t="s">
        <v>21</v>
      </c>
      <c r="J9579" t="s">
        <v>73</v>
      </c>
      <c r="K9579">
        <v>558</v>
      </c>
      <c r="L9579">
        <v>31.2</v>
      </c>
      <c r="M9579" t="s">
        <v>1192</v>
      </c>
      <c r="N9579">
        <v>31.25</v>
      </c>
      <c r="P9579" cm="1">
        <f t="array" ref="P9579">IF(Q9579&gt;0,INDEX(Q9579:Q21713,MATCH(TRUE,INDEX(Q9579:Q21713="",,),0)-1),"")</f>
        <v>2</v>
      </c>
      <c r="Q9579">
        <f t="shared" si="215"/>
        <v>2</v>
      </c>
      <c r="R9579">
        <f>IF(P9579="","",0)</f>
        <v>0</v>
      </c>
    </row>
    <row r="9580" spans="1:18" x14ac:dyDescent="0.3">
      <c r="A9580" t="s">
        <v>1214</v>
      </c>
      <c r="B9580" s="1">
        <v>38694</v>
      </c>
      <c r="C9580" t="s">
        <v>82</v>
      </c>
      <c r="D9580" t="s">
        <v>1267</v>
      </c>
      <c r="E9580" t="s">
        <v>1268</v>
      </c>
      <c r="G9580" s="6" t="s">
        <v>88</v>
      </c>
      <c r="H9580" t="s">
        <v>102</v>
      </c>
      <c r="I9580" t="s">
        <v>45</v>
      </c>
      <c r="J9580" t="s">
        <v>93</v>
      </c>
      <c r="K9580">
        <v>0.5</v>
      </c>
      <c r="L9580">
        <v>927</v>
      </c>
      <c r="M9580" t="s">
        <v>1192</v>
      </c>
      <c r="N9580">
        <v>927</v>
      </c>
      <c r="P9580" cm="1">
        <f t="array" ref="P9580">IF(Q9580&gt;0,INDEX(Q9580:Q21714,MATCH(TRUE,INDEX(Q9580:Q21714="",,),0)-1),"")</f>
        <v>2</v>
      </c>
      <c r="Q9580">
        <f t="shared" si="215"/>
        <v>2</v>
      </c>
      <c r="R9580">
        <f>IF(P9580="","",0)</f>
        <v>0</v>
      </c>
    </row>
    <row r="9581" spans="1:18" x14ac:dyDescent="0.3">
      <c r="A9581" t="s">
        <v>1214</v>
      </c>
      <c r="B9581" s="1">
        <v>38694</v>
      </c>
      <c r="C9581" t="s">
        <v>82</v>
      </c>
      <c r="D9581" t="s">
        <v>1267</v>
      </c>
      <c r="E9581" t="s">
        <v>1268</v>
      </c>
      <c r="G9581" s="6" t="s">
        <v>88</v>
      </c>
      <c r="H9581" t="s">
        <v>85</v>
      </c>
      <c r="I9581" t="s">
        <v>45</v>
      </c>
      <c r="J9581" t="s">
        <v>93</v>
      </c>
      <c r="K9581">
        <v>3.2</v>
      </c>
      <c r="L9581">
        <v>178</v>
      </c>
      <c r="M9581" t="s">
        <v>1192</v>
      </c>
      <c r="N9581">
        <v>178</v>
      </c>
      <c r="P9581" cm="1">
        <f t="array" ref="P9581">IF(Q9581&gt;0,INDEX(Q9581:Q21715,MATCH(TRUE,INDEX(Q9581:Q21715="",,),0)-1),"")</f>
        <v>2</v>
      </c>
      <c r="Q9581">
        <f t="shared" si="215"/>
        <v>2</v>
      </c>
      <c r="R9581">
        <f>IF(P9581="","",0)</f>
        <v>0</v>
      </c>
    </row>
    <row r="9582" spans="1:18" x14ac:dyDescent="0.3">
      <c r="A9582" t="s">
        <v>1214</v>
      </c>
      <c r="B9582" s="1">
        <v>38694</v>
      </c>
      <c r="C9582" t="s">
        <v>82</v>
      </c>
      <c r="D9582" t="s">
        <v>1267</v>
      </c>
      <c r="E9582" t="s">
        <v>1268</v>
      </c>
      <c r="G9582" s="6" t="s">
        <v>88</v>
      </c>
      <c r="H9582" t="s">
        <v>67</v>
      </c>
      <c r="I9582" t="s">
        <v>45</v>
      </c>
      <c r="J9582" t="s">
        <v>93</v>
      </c>
      <c r="K9582">
        <v>1</v>
      </c>
      <c r="L9582">
        <v>139</v>
      </c>
      <c r="M9582" t="s">
        <v>1192</v>
      </c>
      <c r="N9582">
        <v>139</v>
      </c>
      <c r="P9582" cm="1">
        <f t="array" ref="P9582">IF(Q9582&gt;0,INDEX(Q9582:Q21716,MATCH(TRUE,INDEX(Q9582:Q21716="",,),0)-1),"")</f>
        <v>2</v>
      </c>
      <c r="Q9582">
        <f t="shared" si="215"/>
        <v>2</v>
      </c>
      <c r="R9582">
        <f>IF(P9582="","",0)</f>
        <v>0</v>
      </c>
    </row>
    <row r="9583" spans="1:18" x14ac:dyDescent="0.3">
      <c r="A9583" t="s">
        <v>1214</v>
      </c>
      <c r="B9583" s="1">
        <v>38694</v>
      </c>
      <c r="C9583" t="s">
        <v>82</v>
      </c>
      <c r="D9583" t="s">
        <v>1267</v>
      </c>
      <c r="E9583" t="s">
        <v>1268</v>
      </c>
      <c r="G9583" s="6" t="s">
        <v>88</v>
      </c>
      <c r="H9583" t="s">
        <v>116</v>
      </c>
      <c r="I9583" t="s">
        <v>21</v>
      </c>
      <c r="J9583" t="s">
        <v>73</v>
      </c>
      <c r="K9583">
        <v>51</v>
      </c>
      <c r="L9583">
        <v>29.35</v>
      </c>
      <c r="M9583" t="s">
        <v>1192</v>
      </c>
      <c r="N9583">
        <v>29.35</v>
      </c>
      <c r="P9583" cm="1">
        <f t="array" ref="P9583">IF(Q9583&gt;0,INDEX(Q9583:Q21717,MATCH(TRUE,INDEX(Q9583:Q21717="",,),0)-1),"")</f>
        <v>2</v>
      </c>
      <c r="Q9583">
        <f t="shared" si="215"/>
        <v>2</v>
      </c>
      <c r="R9583">
        <f>IF(P9583="","",0)</f>
        <v>0</v>
      </c>
    </row>
    <row r="9584" spans="1:18" x14ac:dyDescent="0.3">
      <c r="A9584" t="s">
        <v>1214</v>
      </c>
      <c r="B9584" s="1">
        <v>38694</v>
      </c>
      <c r="C9584" t="s">
        <v>82</v>
      </c>
      <c r="D9584" t="s">
        <v>1267</v>
      </c>
      <c r="E9584" t="s">
        <v>1268</v>
      </c>
      <c r="G9584" s="6" t="s">
        <v>88</v>
      </c>
      <c r="H9584" t="s">
        <v>67</v>
      </c>
      <c r="I9584" t="s">
        <v>21</v>
      </c>
      <c r="J9584" t="s">
        <v>73</v>
      </c>
      <c r="K9584">
        <v>28</v>
      </c>
      <c r="L9584">
        <v>33.9</v>
      </c>
      <c r="M9584" t="s">
        <v>1192</v>
      </c>
      <c r="N9584">
        <v>33.9</v>
      </c>
      <c r="P9584" cm="1">
        <f t="array" ref="P9584">IF(Q9584&gt;0,INDEX(Q9584:Q21718,MATCH(TRUE,INDEX(Q9584:Q21718="",,),0)-1),"")</f>
        <v>2</v>
      </c>
      <c r="Q9584">
        <f t="shared" si="215"/>
        <v>2</v>
      </c>
      <c r="R9584">
        <f>IF(P9584="","",0)</f>
        <v>0</v>
      </c>
    </row>
    <row r="9585" spans="1:18" x14ac:dyDescent="0.3">
      <c r="P9585" t="str" cm="1">
        <f t="array" ref="P9585">IF(Q9585&gt;0,INDEX(Q9585:Q21719,MATCH(TRUE,INDEX(Q9585:Q21719="",,),0)-1),"")</f>
        <v/>
      </c>
      <c r="R9585" t="str">
        <f>IF(P9585="","",0)</f>
        <v/>
      </c>
    </row>
    <row r="9586" spans="1:18" x14ac:dyDescent="0.3">
      <c r="A9586" t="s">
        <v>1214</v>
      </c>
      <c r="B9586" s="1">
        <v>38645</v>
      </c>
      <c r="C9586" t="s">
        <v>667</v>
      </c>
      <c r="D9586" t="s">
        <v>1269</v>
      </c>
      <c r="E9586" t="s">
        <v>1270</v>
      </c>
      <c r="G9586" t="s">
        <v>19</v>
      </c>
      <c r="H9586" t="s">
        <v>41</v>
      </c>
      <c r="I9586" t="s">
        <v>45</v>
      </c>
      <c r="J9586" t="s">
        <v>93</v>
      </c>
      <c r="K9586">
        <v>75.3</v>
      </c>
      <c r="L9586">
        <v>275</v>
      </c>
      <c r="M9586" t="s">
        <v>465</v>
      </c>
      <c r="N9586">
        <v>275</v>
      </c>
      <c r="O9586" t="s">
        <v>24</v>
      </c>
      <c r="P9586" cm="1">
        <f t="array" ref="P9586">IF(Q9586&gt;0,INDEX(Q9586:Q21720,MATCH(TRUE,INDEX(Q9586:Q21720="",,),0)-1),"")</f>
        <v>1</v>
      </c>
      <c r="Q9586">
        <v>1</v>
      </c>
      <c r="R9586">
        <f>IF(P9586="","",0)</f>
        <v>0</v>
      </c>
    </row>
    <row r="9587" spans="1:18" x14ac:dyDescent="0.3">
      <c r="A9587" t="s">
        <v>1214</v>
      </c>
      <c r="B9587" s="1">
        <v>38645</v>
      </c>
      <c r="C9587" t="s">
        <v>667</v>
      </c>
      <c r="D9587" t="s">
        <v>1269</v>
      </c>
      <c r="E9587" t="s">
        <v>1270</v>
      </c>
      <c r="G9587" t="s">
        <v>19</v>
      </c>
      <c r="H9587" t="s">
        <v>41</v>
      </c>
      <c r="I9587" t="s">
        <v>21</v>
      </c>
      <c r="J9587" t="s">
        <v>73</v>
      </c>
      <c r="K9587">
        <v>171</v>
      </c>
      <c r="L9587">
        <v>43.55</v>
      </c>
      <c r="M9587" t="s">
        <v>465</v>
      </c>
      <c r="N9587">
        <v>46</v>
      </c>
      <c r="O9587" t="s">
        <v>24</v>
      </c>
      <c r="P9587" cm="1">
        <f t="array" ref="P9587">IF(Q9587&gt;0,INDEX(Q9587:Q21721,MATCH(TRUE,INDEX(Q9587:Q21721="",,),0)-1),"")</f>
        <v>1</v>
      </c>
      <c r="Q9587">
        <v>1</v>
      </c>
      <c r="R9587">
        <f>IF(P9587="","",0)</f>
        <v>0</v>
      </c>
    </row>
    <row r="9588" spans="1:18" x14ac:dyDescent="0.3">
      <c r="A9588" t="s">
        <v>1214</v>
      </c>
      <c r="B9588" s="1">
        <v>38645</v>
      </c>
      <c r="C9588" t="s">
        <v>667</v>
      </c>
      <c r="D9588" t="s">
        <v>1269</v>
      </c>
      <c r="E9588" t="s">
        <v>1270</v>
      </c>
      <c r="G9588" s="6" t="s">
        <v>88</v>
      </c>
      <c r="H9588" t="s">
        <v>67</v>
      </c>
      <c r="I9588" t="s">
        <v>45</v>
      </c>
      <c r="J9588" t="s">
        <v>93</v>
      </c>
      <c r="K9588">
        <v>3.7</v>
      </c>
      <c r="L9588">
        <v>137</v>
      </c>
      <c r="M9588" t="s">
        <v>465</v>
      </c>
      <c r="N9588">
        <v>137</v>
      </c>
      <c r="O9588" t="s">
        <v>24</v>
      </c>
      <c r="P9588" cm="1">
        <f t="array" ref="P9588">IF(Q9588&gt;0,INDEX(Q9588:Q21722,MATCH(TRUE,INDEX(Q9588:Q21722="",,),0)-1),"")</f>
        <v>1</v>
      </c>
      <c r="Q9588">
        <v>1</v>
      </c>
      <c r="R9588">
        <f>IF(P9588="","",0)</f>
        <v>0</v>
      </c>
    </row>
    <row r="9589" spans="1:18" x14ac:dyDescent="0.3">
      <c r="A9589" t="s">
        <v>1214</v>
      </c>
      <c r="B9589" s="1">
        <v>38645</v>
      </c>
      <c r="C9589" t="s">
        <v>667</v>
      </c>
      <c r="D9589" t="s">
        <v>1269</v>
      </c>
      <c r="E9589" t="s">
        <v>1270</v>
      </c>
      <c r="G9589" s="6" t="s">
        <v>88</v>
      </c>
      <c r="H9589" t="s">
        <v>67</v>
      </c>
      <c r="I9589" t="s">
        <v>21</v>
      </c>
      <c r="J9589" t="s">
        <v>73</v>
      </c>
      <c r="K9589">
        <v>18</v>
      </c>
      <c r="L9589">
        <v>27</v>
      </c>
      <c r="M9589" t="s">
        <v>465</v>
      </c>
      <c r="N9589">
        <v>27</v>
      </c>
      <c r="O9589" t="s">
        <v>24</v>
      </c>
      <c r="P9589" cm="1">
        <f t="array" ref="P9589">IF(Q9589&gt;0,INDEX(Q9589:Q21723,MATCH(TRUE,INDEX(Q9589:Q21723="",,),0)-1),"")</f>
        <v>1</v>
      </c>
      <c r="Q9589">
        <v>1</v>
      </c>
      <c r="R9589">
        <f>IF(P9589="","",0)</f>
        <v>0</v>
      </c>
    </row>
    <row r="9590" spans="1:18" x14ac:dyDescent="0.3">
      <c r="A9590" t="s">
        <v>1214</v>
      </c>
      <c r="B9590" s="1">
        <v>38645</v>
      </c>
      <c r="C9590" t="s">
        <v>667</v>
      </c>
      <c r="D9590" t="s">
        <v>1269</v>
      </c>
      <c r="E9590" t="s">
        <v>1270</v>
      </c>
      <c r="G9590" s="6" t="s">
        <v>88</v>
      </c>
      <c r="H9590" t="s">
        <v>95</v>
      </c>
      <c r="I9590" t="s">
        <v>21</v>
      </c>
      <c r="J9590" t="s">
        <v>73</v>
      </c>
      <c r="K9590">
        <v>16</v>
      </c>
      <c r="L9590">
        <v>43.35</v>
      </c>
      <c r="M9590" t="s">
        <v>465</v>
      </c>
      <c r="N9590">
        <v>43.35</v>
      </c>
      <c r="O9590" t="s">
        <v>24</v>
      </c>
      <c r="P9590" cm="1">
        <f t="array" ref="P9590">IF(Q9590&gt;0,INDEX(Q9590:Q21724,MATCH(TRUE,INDEX(Q9590:Q21724="",,),0)-1),"")</f>
        <v>1</v>
      </c>
      <c r="Q9590">
        <v>1</v>
      </c>
      <c r="R9590">
        <f>IF(P9590="","",0)</f>
        <v>0</v>
      </c>
    </row>
    <row r="9591" spans="1:18" x14ac:dyDescent="0.3">
      <c r="A9591" t="s">
        <v>1214</v>
      </c>
      <c r="B9591" s="1">
        <v>38645</v>
      </c>
      <c r="C9591" t="s">
        <v>667</v>
      </c>
      <c r="D9591" t="s">
        <v>1269</v>
      </c>
      <c r="E9591" t="s">
        <v>1270</v>
      </c>
      <c r="G9591" s="6" t="s">
        <v>88</v>
      </c>
      <c r="H9591" t="s">
        <v>87</v>
      </c>
      <c r="I9591" t="s">
        <v>21</v>
      </c>
      <c r="J9591" t="s">
        <v>73</v>
      </c>
      <c r="K9591">
        <v>16</v>
      </c>
      <c r="L9591">
        <v>19.25</v>
      </c>
      <c r="M9591" t="s">
        <v>465</v>
      </c>
      <c r="N9591">
        <v>19.25</v>
      </c>
      <c r="O9591" t="s">
        <v>24</v>
      </c>
      <c r="P9591" cm="1">
        <f t="array" ref="P9591">IF(Q9591&gt;0,INDEX(Q9591:Q21725,MATCH(TRUE,INDEX(Q9591:Q21725="",,),0)-1),"")</f>
        <v>1</v>
      </c>
      <c r="Q9591">
        <v>1</v>
      </c>
      <c r="R9591">
        <f>IF(P9591="","",0)</f>
        <v>0</v>
      </c>
    </row>
    <row r="9592" spans="1:18" x14ac:dyDescent="0.3">
      <c r="A9592" t="s">
        <v>1214</v>
      </c>
      <c r="B9592" s="1">
        <v>38645</v>
      </c>
      <c r="C9592" t="s">
        <v>667</v>
      </c>
      <c r="D9592" t="s">
        <v>1269</v>
      </c>
      <c r="E9592" t="s">
        <v>1270</v>
      </c>
      <c r="G9592" s="6" t="s">
        <v>88</v>
      </c>
      <c r="H9592" t="s">
        <v>101</v>
      </c>
      <c r="I9592" t="s">
        <v>21</v>
      </c>
      <c r="J9592" t="s">
        <v>73</v>
      </c>
      <c r="K9592">
        <v>10</v>
      </c>
      <c r="L9592">
        <v>21.85</v>
      </c>
      <c r="M9592" t="s">
        <v>465</v>
      </c>
      <c r="N9592">
        <v>21.85</v>
      </c>
      <c r="O9592" t="s">
        <v>24</v>
      </c>
      <c r="P9592" cm="1">
        <f t="array" ref="P9592">IF(Q9592&gt;0,INDEX(Q9592:Q21726,MATCH(TRUE,INDEX(Q9592:Q21726="",,),0)-1),"")</f>
        <v>1</v>
      </c>
      <c r="Q9592">
        <v>1</v>
      </c>
      <c r="R9592">
        <f>IF(P9592="","",0)</f>
        <v>0</v>
      </c>
    </row>
    <row r="9593" spans="1:18" x14ac:dyDescent="0.3">
      <c r="P9593" t="str" cm="1">
        <f t="array" ref="P9593">IF(Q9593&gt;0,INDEX(Q9593:Q21727,MATCH(TRUE,INDEX(Q9593:Q21727="",,),0)-1),"")</f>
        <v/>
      </c>
      <c r="R9593" t="str">
        <f>IF(P9593="","",0)</f>
        <v/>
      </c>
    </row>
    <row r="9594" spans="1:18" x14ac:dyDescent="0.3">
      <c r="A9594" s="3" t="s">
        <v>1214</v>
      </c>
      <c r="B9594" s="4">
        <v>38645</v>
      </c>
      <c r="C9594" s="3" t="s">
        <v>667</v>
      </c>
      <c r="D9594" s="3" t="s">
        <v>1271</v>
      </c>
      <c r="E9594" s="3" t="s">
        <v>1272</v>
      </c>
      <c r="F9594" s="3" t="s">
        <v>91</v>
      </c>
      <c r="G9594" s="3" t="s">
        <v>19</v>
      </c>
      <c r="H9594" s="3" t="s">
        <v>102</v>
      </c>
      <c r="I9594" s="3" t="s">
        <v>45</v>
      </c>
      <c r="J9594" s="3" t="s">
        <v>93</v>
      </c>
      <c r="K9594" s="3">
        <v>5</v>
      </c>
      <c r="L9594" s="3">
        <v>782</v>
      </c>
      <c r="M9594" s="3" t="s">
        <v>94</v>
      </c>
      <c r="N9594" s="3"/>
      <c r="O9594" s="3"/>
      <c r="P9594" s="3" t="str" cm="1">
        <f t="array" ref="P9594">IF(Q9594&gt;0,INDEX(Q9594:Q21728,MATCH(TRUE,INDEX(Q9594:Q21728="",,),0)-1),"")</f>
        <v/>
      </c>
      <c r="Q9594" s="3"/>
      <c r="R9594">
        <v>0</v>
      </c>
    </row>
    <row r="9595" spans="1:18" x14ac:dyDescent="0.3">
      <c r="A9595" t="s">
        <v>1214</v>
      </c>
      <c r="B9595" s="1">
        <v>38645</v>
      </c>
      <c r="C9595" t="s">
        <v>667</v>
      </c>
      <c r="D9595" t="s">
        <v>1271</v>
      </c>
      <c r="E9595" t="s">
        <v>1272</v>
      </c>
      <c r="F9595" t="s">
        <v>91</v>
      </c>
      <c r="G9595" t="s">
        <v>19</v>
      </c>
      <c r="H9595" t="s">
        <v>102</v>
      </c>
      <c r="I9595" t="s">
        <v>21</v>
      </c>
      <c r="J9595" t="s">
        <v>73</v>
      </c>
      <c r="K9595">
        <v>36</v>
      </c>
      <c r="L9595">
        <v>24.1</v>
      </c>
      <c r="M9595" t="s">
        <v>94</v>
      </c>
      <c r="P9595" t="str" cm="1">
        <f t="array" ref="P9595">IF(Q9595&gt;0,INDEX(Q9595:Q21729,MATCH(TRUE,INDEX(Q9595:Q21729="",,),0)-1),"")</f>
        <v/>
      </c>
      <c r="R9595">
        <v>0</v>
      </c>
    </row>
    <row r="9596" spans="1:18" x14ac:dyDescent="0.3">
      <c r="A9596" t="s">
        <v>1214</v>
      </c>
      <c r="B9596" s="1">
        <v>38645</v>
      </c>
      <c r="C9596" t="s">
        <v>667</v>
      </c>
      <c r="D9596" t="s">
        <v>1271</v>
      </c>
      <c r="E9596" t="s">
        <v>1272</v>
      </c>
      <c r="F9596" t="s">
        <v>91</v>
      </c>
      <c r="G9596" t="s">
        <v>19</v>
      </c>
      <c r="H9596" t="s">
        <v>265</v>
      </c>
      <c r="I9596" t="s">
        <v>21</v>
      </c>
      <c r="J9596" t="s">
        <v>73</v>
      </c>
      <c r="K9596">
        <v>21</v>
      </c>
      <c r="L9596">
        <v>41.1</v>
      </c>
      <c r="M9596" t="s">
        <v>94</v>
      </c>
      <c r="P9596" t="str" cm="1">
        <f t="array" ref="P9596">IF(Q9596&gt;0,INDEX(Q9596:Q21730,MATCH(TRUE,INDEX(Q9596:Q21730="",,),0)-1),"")</f>
        <v/>
      </c>
      <c r="R9596">
        <v>0</v>
      </c>
    </row>
    <row r="9597" spans="1:18" x14ac:dyDescent="0.3">
      <c r="A9597" t="s">
        <v>1214</v>
      </c>
      <c r="B9597" s="1">
        <v>38645</v>
      </c>
      <c r="C9597" t="s">
        <v>667</v>
      </c>
      <c r="D9597" t="s">
        <v>1271</v>
      </c>
      <c r="E9597" t="s">
        <v>1272</v>
      </c>
      <c r="F9597" t="s">
        <v>91</v>
      </c>
      <c r="G9597" t="s">
        <v>19</v>
      </c>
      <c r="H9597" t="s">
        <v>87</v>
      </c>
      <c r="I9597" t="s">
        <v>21</v>
      </c>
      <c r="J9597" t="s">
        <v>73</v>
      </c>
      <c r="K9597">
        <v>30</v>
      </c>
      <c r="L9597">
        <v>22.45</v>
      </c>
      <c r="M9597" t="s">
        <v>94</v>
      </c>
      <c r="P9597" t="str" cm="1">
        <f t="array" ref="P9597">IF(Q9597&gt;0,INDEX(Q9597:Q21731,MATCH(TRUE,INDEX(Q9597:Q21731="",,),0)-1),"")</f>
        <v/>
      </c>
      <c r="R9597">
        <v>0</v>
      </c>
    </row>
    <row r="9598" spans="1:18" x14ac:dyDescent="0.3">
      <c r="A9598" t="s">
        <v>1214</v>
      </c>
      <c r="B9598" s="1">
        <v>38645</v>
      </c>
      <c r="C9598" t="s">
        <v>667</v>
      </c>
      <c r="D9598" t="s">
        <v>1271</v>
      </c>
      <c r="E9598" t="s">
        <v>1272</v>
      </c>
      <c r="F9598" t="s">
        <v>91</v>
      </c>
      <c r="G9598" s="6" t="s">
        <v>88</v>
      </c>
      <c r="H9598" t="s">
        <v>265</v>
      </c>
      <c r="I9598" t="s">
        <v>45</v>
      </c>
      <c r="J9598" t="s">
        <v>93</v>
      </c>
      <c r="K9598">
        <v>3</v>
      </c>
      <c r="L9598">
        <v>51</v>
      </c>
      <c r="M9598" t="s">
        <v>94</v>
      </c>
      <c r="P9598" t="str" cm="1">
        <f t="array" ref="P9598">IF(Q9598&gt;0,INDEX(Q9598:Q21732,MATCH(TRUE,INDEX(Q9598:Q21732="",,),0)-1),"")</f>
        <v/>
      </c>
      <c r="R9598">
        <v>0</v>
      </c>
    </row>
    <row r="9599" spans="1:18" x14ac:dyDescent="0.3">
      <c r="A9599" t="s">
        <v>1214</v>
      </c>
      <c r="B9599" s="1">
        <v>38645</v>
      </c>
      <c r="C9599" t="s">
        <v>667</v>
      </c>
      <c r="D9599" t="s">
        <v>1271</v>
      </c>
      <c r="E9599" t="s">
        <v>1272</v>
      </c>
      <c r="F9599" t="s">
        <v>91</v>
      </c>
      <c r="G9599" s="6" t="s">
        <v>88</v>
      </c>
      <c r="H9599" t="s">
        <v>96</v>
      </c>
      <c r="I9599" t="s">
        <v>21</v>
      </c>
      <c r="J9599" t="s">
        <v>73</v>
      </c>
      <c r="K9599">
        <v>4</v>
      </c>
      <c r="L9599">
        <v>21.55</v>
      </c>
      <c r="M9599" t="s">
        <v>94</v>
      </c>
      <c r="P9599" t="str" cm="1">
        <f t="array" ref="P9599">IF(Q9599&gt;0,INDEX(Q9599:Q21733,MATCH(TRUE,INDEX(Q9599:Q21733="",,),0)-1),"")</f>
        <v/>
      </c>
      <c r="R9599">
        <v>0</v>
      </c>
    </row>
    <row r="9600" spans="1:18" x14ac:dyDescent="0.3">
      <c r="A9600" t="s">
        <v>1214</v>
      </c>
      <c r="B9600" s="1">
        <v>38645</v>
      </c>
      <c r="C9600" t="s">
        <v>667</v>
      </c>
      <c r="D9600" t="s">
        <v>1271</v>
      </c>
      <c r="E9600" t="s">
        <v>1272</v>
      </c>
      <c r="F9600" t="s">
        <v>91</v>
      </c>
      <c r="G9600" s="6" t="s">
        <v>88</v>
      </c>
      <c r="H9600" t="s">
        <v>418</v>
      </c>
      <c r="I9600" t="s">
        <v>21</v>
      </c>
      <c r="J9600" t="s">
        <v>73</v>
      </c>
      <c r="K9600">
        <v>18</v>
      </c>
      <c r="L9600">
        <v>10.35</v>
      </c>
      <c r="M9600" t="s">
        <v>94</v>
      </c>
      <c r="P9600" t="str" cm="1">
        <f t="array" ref="P9600">IF(Q9600&gt;0,INDEX(Q9600:Q21734,MATCH(TRUE,INDEX(Q9600:Q21734="",,),0)-1),"")</f>
        <v/>
      </c>
      <c r="R9600">
        <v>0</v>
      </c>
    </row>
    <row r="9601" spans="1:18" x14ac:dyDescent="0.3">
      <c r="A9601" t="s">
        <v>1214</v>
      </c>
      <c r="B9601" s="1">
        <v>38645</v>
      </c>
      <c r="C9601" t="s">
        <v>667</v>
      </c>
      <c r="D9601" t="s">
        <v>1271</v>
      </c>
      <c r="E9601" t="s">
        <v>1272</v>
      </c>
      <c r="F9601" t="s">
        <v>91</v>
      </c>
      <c r="G9601" s="6" t="s">
        <v>88</v>
      </c>
      <c r="H9601" t="s">
        <v>116</v>
      </c>
      <c r="I9601" t="s">
        <v>21</v>
      </c>
      <c r="J9601" t="s">
        <v>73</v>
      </c>
      <c r="K9601">
        <v>14</v>
      </c>
      <c r="L9601">
        <v>28.25</v>
      </c>
      <c r="M9601" t="s">
        <v>94</v>
      </c>
      <c r="P9601" t="str" cm="1">
        <f t="array" ref="P9601">IF(Q9601&gt;0,INDEX(Q9601:Q21735,MATCH(TRUE,INDEX(Q9601:Q21735="",,),0)-1),"")</f>
        <v/>
      </c>
      <c r="R9601">
        <v>0</v>
      </c>
    </row>
    <row r="9602" spans="1:18" x14ac:dyDescent="0.3">
      <c r="P9602" t="str" cm="1">
        <f t="array" ref="P9602">IF(Q9602&gt;0,INDEX(Q9602:Q21736,MATCH(TRUE,INDEX(Q9602:Q21736="",,),0)-1),"")</f>
        <v/>
      </c>
      <c r="R9602" t="str">
        <f>IF(P9602="","",0)</f>
        <v/>
      </c>
    </row>
    <row r="9603" spans="1:18" x14ac:dyDescent="0.3">
      <c r="A9603" t="s">
        <v>1214</v>
      </c>
      <c r="B9603" s="1">
        <v>38652</v>
      </c>
      <c r="C9603" t="s">
        <v>667</v>
      </c>
      <c r="D9603" t="s">
        <v>1273</v>
      </c>
      <c r="E9603" t="s">
        <v>1274</v>
      </c>
      <c r="G9603" t="s">
        <v>19</v>
      </c>
      <c r="H9603" t="s">
        <v>102</v>
      </c>
      <c r="I9603" t="s">
        <v>45</v>
      </c>
      <c r="J9603" t="s">
        <v>93</v>
      </c>
      <c r="K9603">
        <v>6.7</v>
      </c>
      <c r="L9603">
        <v>961</v>
      </c>
      <c r="M9603" t="s">
        <v>1143</v>
      </c>
      <c r="N9603">
        <v>962</v>
      </c>
      <c r="O9603" t="s">
        <v>24</v>
      </c>
      <c r="P9603" cm="1">
        <f t="array" ref="P9603">IF(Q9603&gt;0,INDEX(Q9603:Q21737,MATCH(TRUE,INDEX(Q9603:Q21737="",,),0)-1),"")</f>
        <v>1</v>
      </c>
      <c r="Q9603">
        <v>1</v>
      </c>
      <c r="R9603">
        <f>IF(P9603="","",0)</f>
        <v>0</v>
      </c>
    </row>
    <row r="9604" spans="1:18" x14ac:dyDescent="0.3">
      <c r="A9604" t="s">
        <v>1214</v>
      </c>
      <c r="B9604" s="1">
        <v>38652</v>
      </c>
      <c r="C9604" t="s">
        <v>667</v>
      </c>
      <c r="D9604" t="s">
        <v>1273</v>
      </c>
      <c r="E9604" t="s">
        <v>1274</v>
      </c>
      <c r="G9604" t="s">
        <v>19</v>
      </c>
      <c r="H9604" t="s">
        <v>116</v>
      </c>
      <c r="I9604" t="s">
        <v>21</v>
      </c>
      <c r="J9604" t="s">
        <v>73</v>
      </c>
      <c r="K9604">
        <v>138</v>
      </c>
      <c r="L9604">
        <v>29.65</v>
      </c>
      <c r="M9604" t="s">
        <v>1143</v>
      </c>
      <c r="N9604">
        <v>31</v>
      </c>
      <c r="O9604" t="s">
        <v>24</v>
      </c>
      <c r="P9604" cm="1">
        <f t="array" ref="P9604">IF(Q9604&gt;0,INDEX(Q9604:Q21738,MATCH(TRUE,INDEX(Q9604:Q21738="",,),0)-1),"")</f>
        <v>1</v>
      </c>
      <c r="Q9604">
        <v>1</v>
      </c>
      <c r="R9604">
        <f>IF(P9604="","",0)</f>
        <v>0</v>
      </c>
    </row>
    <row r="9605" spans="1:18" x14ac:dyDescent="0.3">
      <c r="A9605" t="s">
        <v>1214</v>
      </c>
      <c r="B9605" s="1">
        <v>38652</v>
      </c>
      <c r="C9605" t="s">
        <v>667</v>
      </c>
      <c r="D9605" t="s">
        <v>1273</v>
      </c>
      <c r="E9605" t="s">
        <v>1274</v>
      </c>
      <c r="G9605" t="s">
        <v>19</v>
      </c>
      <c r="H9605" t="s">
        <v>265</v>
      </c>
      <c r="I9605" t="s">
        <v>21</v>
      </c>
      <c r="J9605" t="s">
        <v>73</v>
      </c>
      <c r="K9605">
        <v>113</v>
      </c>
      <c r="L9605">
        <v>38.75</v>
      </c>
      <c r="M9605" t="s">
        <v>1143</v>
      </c>
      <c r="N9605">
        <v>41</v>
      </c>
      <c r="O9605" t="s">
        <v>24</v>
      </c>
      <c r="P9605" cm="1">
        <f t="array" ref="P9605">IF(Q9605&gt;0,INDEX(Q9605:Q21739,MATCH(TRUE,INDEX(Q9605:Q21739="",,),0)-1),"")</f>
        <v>1</v>
      </c>
      <c r="Q9605">
        <v>1</v>
      </c>
      <c r="R9605">
        <f>IF(P9605="","",0)</f>
        <v>0</v>
      </c>
    </row>
    <row r="9606" spans="1:18" x14ac:dyDescent="0.3">
      <c r="A9606" t="s">
        <v>1214</v>
      </c>
      <c r="B9606" s="1">
        <v>38652</v>
      </c>
      <c r="C9606" t="s">
        <v>667</v>
      </c>
      <c r="D9606" t="s">
        <v>1273</v>
      </c>
      <c r="E9606" t="s">
        <v>1274</v>
      </c>
      <c r="G9606" t="s">
        <v>19</v>
      </c>
      <c r="H9606" t="s">
        <v>183</v>
      </c>
      <c r="I9606" t="s">
        <v>21</v>
      </c>
      <c r="J9606" t="s">
        <v>73</v>
      </c>
      <c r="K9606">
        <v>229</v>
      </c>
      <c r="L9606">
        <v>36.9</v>
      </c>
      <c r="M9606" t="s">
        <v>1143</v>
      </c>
      <c r="N9606">
        <v>44</v>
      </c>
      <c r="O9606" t="s">
        <v>24</v>
      </c>
      <c r="P9606" cm="1">
        <f t="array" ref="P9606">IF(Q9606&gt;0,INDEX(Q9606:Q21740,MATCH(TRUE,INDEX(Q9606:Q21740="",,),0)-1),"")</f>
        <v>1</v>
      </c>
      <c r="Q9606">
        <v>1</v>
      </c>
      <c r="R9606">
        <f>IF(P9606="","",0)</f>
        <v>0</v>
      </c>
    </row>
    <row r="9607" spans="1:18" x14ac:dyDescent="0.3">
      <c r="A9607" t="s">
        <v>1214</v>
      </c>
      <c r="B9607" s="1">
        <v>38652</v>
      </c>
      <c r="C9607" t="s">
        <v>667</v>
      </c>
      <c r="D9607" t="s">
        <v>1273</v>
      </c>
      <c r="E9607" t="s">
        <v>1274</v>
      </c>
      <c r="G9607" t="s">
        <v>19</v>
      </c>
      <c r="H9607" t="s">
        <v>87</v>
      </c>
      <c r="I9607" t="s">
        <v>21</v>
      </c>
      <c r="J9607" t="s">
        <v>73</v>
      </c>
      <c r="K9607">
        <v>442</v>
      </c>
      <c r="L9607">
        <v>31</v>
      </c>
      <c r="M9607" t="s">
        <v>1143</v>
      </c>
      <c r="N9607">
        <v>33.5</v>
      </c>
      <c r="O9607" t="s">
        <v>24</v>
      </c>
      <c r="P9607" cm="1">
        <f t="array" ref="P9607">IF(Q9607&gt;0,INDEX(Q9607:Q21741,MATCH(TRUE,INDEX(Q9607:Q21741="",,),0)-1),"")</f>
        <v>1</v>
      </c>
      <c r="Q9607">
        <v>1</v>
      </c>
      <c r="R9607">
        <f>IF(P9607="","",0)</f>
        <v>0</v>
      </c>
    </row>
    <row r="9608" spans="1:18" x14ac:dyDescent="0.3">
      <c r="A9608" t="s">
        <v>1214</v>
      </c>
      <c r="B9608" s="1">
        <v>38652</v>
      </c>
      <c r="C9608" t="s">
        <v>667</v>
      </c>
      <c r="D9608" t="s">
        <v>1273</v>
      </c>
      <c r="E9608" t="s">
        <v>1274</v>
      </c>
      <c r="G9608" t="s">
        <v>19</v>
      </c>
      <c r="H9608" t="s">
        <v>72</v>
      </c>
      <c r="I9608" t="s">
        <v>21</v>
      </c>
      <c r="J9608" t="s">
        <v>73</v>
      </c>
      <c r="K9608">
        <v>1371</v>
      </c>
      <c r="L9608">
        <v>29.25</v>
      </c>
      <c r="M9608" t="s">
        <v>1143</v>
      </c>
      <c r="N9608">
        <v>32.01</v>
      </c>
      <c r="O9608" t="s">
        <v>24</v>
      </c>
      <c r="P9608" cm="1">
        <f t="array" ref="P9608">IF(Q9608&gt;0,INDEX(Q9608:Q21742,MATCH(TRUE,INDEX(Q9608:Q21742="",,),0)-1),"")</f>
        <v>1</v>
      </c>
      <c r="Q9608">
        <v>1</v>
      </c>
      <c r="R9608">
        <f>IF(P9608="","",0)</f>
        <v>0</v>
      </c>
    </row>
    <row r="9609" spans="1:18" x14ac:dyDescent="0.3">
      <c r="A9609" t="s">
        <v>1214</v>
      </c>
      <c r="B9609" s="1">
        <v>38652</v>
      </c>
      <c r="C9609" t="s">
        <v>667</v>
      </c>
      <c r="D9609" t="s">
        <v>1273</v>
      </c>
      <c r="E9609" t="s">
        <v>1274</v>
      </c>
      <c r="G9609" s="6" t="s">
        <v>88</v>
      </c>
      <c r="H9609" t="s">
        <v>85</v>
      </c>
      <c r="I9609" t="s">
        <v>45</v>
      </c>
      <c r="J9609" t="s">
        <v>93</v>
      </c>
      <c r="K9609">
        <v>14</v>
      </c>
      <c r="L9609">
        <v>185</v>
      </c>
      <c r="M9609" t="s">
        <v>1143</v>
      </c>
      <c r="N9609">
        <v>185</v>
      </c>
      <c r="O9609" t="s">
        <v>24</v>
      </c>
      <c r="P9609" cm="1">
        <f t="array" ref="P9609">IF(Q9609&gt;0,INDEX(Q9609:Q21743,MATCH(TRUE,INDEX(Q9609:Q21743="",,),0)-1),"")</f>
        <v>1</v>
      </c>
      <c r="Q9609">
        <v>1</v>
      </c>
      <c r="R9609">
        <f>IF(P9609="","",0)</f>
        <v>0</v>
      </c>
    </row>
    <row r="9610" spans="1:18" x14ac:dyDescent="0.3">
      <c r="A9610" t="s">
        <v>1214</v>
      </c>
      <c r="B9610" s="1">
        <v>38652</v>
      </c>
      <c r="C9610" t="s">
        <v>667</v>
      </c>
      <c r="D9610" t="s">
        <v>1273</v>
      </c>
      <c r="E9610" t="s">
        <v>1274</v>
      </c>
      <c r="G9610" s="6" t="s">
        <v>88</v>
      </c>
      <c r="H9610" t="s">
        <v>232</v>
      </c>
      <c r="I9610" t="s">
        <v>45</v>
      </c>
      <c r="J9610" t="s">
        <v>93</v>
      </c>
      <c r="K9610">
        <v>4.9000000000000004</v>
      </c>
      <c r="L9610">
        <v>70</v>
      </c>
      <c r="M9610" t="s">
        <v>1143</v>
      </c>
      <c r="N9610">
        <v>70</v>
      </c>
      <c r="O9610" t="s">
        <v>24</v>
      </c>
      <c r="P9610" cm="1">
        <f t="array" ref="P9610">IF(Q9610&gt;0,INDEX(Q9610:Q21744,MATCH(TRUE,INDEX(Q9610:Q21744="",,),0)-1),"")</f>
        <v>1</v>
      </c>
      <c r="Q9610">
        <v>1</v>
      </c>
      <c r="R9610">
        <f>IF(P9610="","",0)</f>
        <v>0</v>
      </c>
    </row>
    <row r="9611" spans="1:18" x14ac:dyDescent="0.3">
      <c r="A9611" t="s">
        <v>1214</v>
      </c>
      <c r="B9611" s="1">
        <v>38652</v>
      </c>
      <c r="C9611" t="s">
        <v>667</v>
      </c>
      <c r="D9611" t="s">
        <v>1273</v>
      </c>
      <c r="E9611" t="s">
        <v>1274</v>
      </c>
      <c r="G9611" s="6" t="s">
        <v>88</v>
      </c>
      <c r="H9611" t="s">
        <v>96</v>
      </c>
      <c r="I9611" t="s">
        <v>45</v>
      </c>
      <c r="J9611" t="s">
        <v>93</v>
      </c>
      <c r="K9611">
        <v>8.3000000000000007</v>
      </c>
      <c r="L9611">
        <v>212</v>
      </c>
      <c r="M9611" t="s">
        <v>1143</v>
      </c>
      <c r="N9611">
        <v>212</v>
      </c>
      <c r="O9611" t="s">
        <v>24</v>
      </c>
      <c r="P9611" cm="1">
        <f t="array" ref="P9611">IF(Q9611&gt;0,INDEX(Q9611:Q21745,MATCH(TRUE,INDEX(Q9611:Q21745="",,),0)-1),"")</f>
        <v>1</v>
      </c>
      <c r="Q9611">
        <v>1</v>
      </c>
      <c r="R9611">
        <f>IF(P9611="","",0)</f>
        <v>0</v>
      </c>
    </row>
    <row r="9612" spans="1:18" x14ac:dyDescent="0.3">
      <c r="A9612" t="s">
        <v>1214</v>
      </c>
      <c r="B9612" s="1">
        <v>38652</v>
      </c>
      <c r="C9612" t="s">
        <v>667</v>
      </c>
      <c r="D9612" t="s">
        <v>1273</v>
      </c>
      <c r="E9612" t="s">
        <v>1274</v>
      </c>
      <c r="G9612" s="6" t="s">
        <v>88</v>
      </c>
      <c r="H9612" t="s">
        <v>72</v>
      </c>
      <c r="I9612" t="s">
        <v>45</v>
      </c>
      <c r="J9612" t="s">
        <v>93</v>
      </c>
      <c r="K9612">
        <v>1.2</v>
      </c>
      <c r="L9612">
        <v>212</v>
      </c>
      <c r="M9612" t="s">
        <v>1143</v>
      </c>
      <c r="N9612">
        <v>212</v>
      </c>
      <c r="O9612" t="s">
        <v>24</v>
      </c>
      <c r="P9612" cm="1">
        <f t="array" ref="P9612">IF(Q9612&gt;0,INDEX(Q9612:Q21746,MATCH(TRUE,INDEX(Q9612:Q21746="",,),0)-1),"")</f>
        <v>1</v>
      </c>
      <c r="Q9612">
        <v>1</v>
      </c>
      <c r="R9612">
        <f>IF(P9612="","",0)</f>
        <v>0</v>
      </c>
    </row>
    <row r="9613" spans="1:18" x14ac:dyDescent="0.3">
      <c r="A9613" t="s">
        <v>1214</v>
      </c>
      <c r="B9613" s="1">
        <v>38652</v>
      </c>
      <c r="C9613" t="s">
        <v>667</v>
      </c>
      <c r="D9613" t="s">
        <v>1273</v>
      </c>
      <c r="E9613" t="s">
        <v>1274</v>
      </c>
      <c r="G9613" s="6" t="s">
        <v>88</v>
      </c>
      <c r="H9613" t="s">
        <v>96</v>
      </c>
      <c r="I9613" t="s">
        <v>21</v>
      </c>
      <c r="J9613" t="s">
        <v>73</v>
      </c>
      <c r="K9613">
        <v>98</v>
      </c>
      <c r="L9613">
        <v>13.5</v>
      </c>
      <c r="M9613" t="s">
        <v>1143</v>
      </c>
      <c r="N9613">
        <v>13.5</v>
      </c>
      <c r="O9613" t="s">
        <v>24</v>
      </c>
      <c r="P9613" cm="1">
        <f t="array" ref="P9613">IF(Q9613&gt;0,INDEX(Q9613:Q21747,MATCH(TRUE,INDEX(Q9613:Q21747="",,),0)-1),"")</f>
        <v>1</v>
      </c>
      <c r="Q9613">
        <v>1</v>
      </c>
      <c r="R9613">
        <f>IF(P9613="","",0)</f>
        <v>0</v>
      </c>
    </row>
    <row r="9614" spans="1:18" x14ac:dyDescent="0.3">
      <c r="P9614" t="str" cm="1">
        <f t="array" ref="P9614">IF(Q9614&gt;0,INDEX(Q9614:Q21748,MATCH(TRUE,INDEX(Q9614:Q21748="",,),0)-1),"")</f>
        <v/>
      </c>
      <c r="R9614" t="str">
        <f>IF(P9614="","",0)</f>
        <v/>
      </c>
    </row>
    <row r="9615" spans="1:18" x14ac:dyDescent="0.3">
      <c r="A9615" t="s">
        <v>1214</v>
      </c>
      <c r="B9615" s="1">
        <v>38652</v>
      </c>
      <c r="C9615" t="s">
        <v>667</v>
      </c>
      <c r="D9615" t="s">
        <v>1275</v>
      </c>
      <c r="E9615" t="s">
        <v>1276</v>
      </c>
      <c r="G9615" t="s">
        <v>19</v>
      </c>
      <c r="H9615" t="s">
        <v>95</v>
      </c>
      <c r="I9615" t="s">
        <v>21</v>
      </c>
      <c r="J9615" t="s">
        <v>73</v>
      </c>
      <c r="K9615">
        <v>1533</v>
      </c>
      <c r="L9615">
        <v>47.1</v>
      </c>
      <c r="M9615" t="s">
        <v>1145</v>
      </c>
      <c r="N9615">
        <v>58.23</v>
      </c>
      <c r="O9615" t="s">
        <v>24</v>
      </c>
      <c r="P9615" cm="1">
        <f t="array" ref="P9615">IF(Q9615&gt;0,INDEX(Q9615:Q21749,MATCH(TRUE,INDEX(Q9615:Q21749="",,),0)-1),"")</f>
        <v>2</v>
      </c>
      <c r="Q9615">
        <v>1</v>
      </c>
      <c r="R9615">
        <f>IF(P9615="","",0)</f>
        <v>0</v>
      </c>
    </row>
    <row r="9616" spans="1:18" x14ac:dyDescent="0.3">
      <c r="A9616" t="s">
        <v>1214</v>
      </c>
      <c r="B9616" s="1">
        <v>38652</v>
      </c>
      <c r="C9616" t="s">
        <v>667</v>
      </c>
      <c r="D9616" t="s">
        <v>1275</v>
      </c>
      <c r="E9616" t="s">
        <v>1276</v>
      </c>
      <c r="G9616" s="6" t="s">
        <v>88</v>
      </c>
      <c r="H9616" t="s">
        <v>41</v>
      </c>
      <c r="I9616" t="s">
        <v>45</v>
      </c>
      <c r="J9616" t="s">
        <v>93</v>
      </c>
      <c r="K9616">
        <v>2</v>
      </c>
      <c r="L9616">
        <v>252</v>
      </c>
      <c r="M9616" t="s">
        <v>1145</v>
      </c>
      <c r="N9616">
        <v>252</v>
      </c>
      <c r="O9616" t="s">
        <v>24</v>
      </c>
      <c r="P9616" cm="1">
        <f t="array" ref="P9616">IF(Q9616&gt;0,INDEX(Q9616:Q21750,MATCH(TRUE,INDEX(Q9616:Q21750="",,),0)-1),"")</f>
        <v>2</v>
      </c>
      <c r="Q9616">
        <v>1</v>
      </c>
      <c r="R9616">
        <f>IF(P9616="","",0)</f>
        <v>0</v>
      </c>
    </row>
    <row r="9617" spans="1:18" x14ac:dyDescent="0.3">
      <c r="A9617" t="s">
        <v>1214</v>
      </c>
      <c r="B9617" s="1">
        <v>38652</v>
      </c>
      <c r="C9617" t="s">
        <v>667</v>
      </c>
      <c r="D9617" t="s">
        <v>1275</v>
      </c>
      <c r="E9617" t="s">
        <v>1276</v>
      </c>
      <c r="G9617" s="6" t="s">
        <v>88</v>
      </c>
      <c r="H9617" t="s">
        <v>41</v>
      </c>
      <c r="I9617" t="s">
        <v>21</v>
      </c>
      <c r="J9617" t="s">
        <v>73</v>
      </c>
      <c r="K9617">
        <v>78</v>
      </c>
      <c r="L9617">
        <v>45.7</v>
      </c>
      <c r="M9617" t="s">
        <v>1145</v>
      </c>
      <c r="N9617">
        <v>45.7</v>
      </c>
      <c r="O9617" t="s">
        <v>24</v>
      </c>
      <c r="P9617" cm="1">
        <f t="array" ref="P9617">IF(Q9617&gt;0,INDEX(Q9617:Q21751,MATCH(TRUE,INDEX(Q9617:Q21751="",,),0)-1),"")</f>
        <v>2</v>
      </c>
      <c r="Q9617">
        <v>1</v>
      </c>
      <c r="R9617">
        <f>IF(P9617="","",0)</f>
        <v>0</v>
      </c>
    </row>
    <row r="9618" spans="1:18" x14ac:dyDescent="0.3">
      <c r="A9618" t="s">
        <v>1214</v>
      </c>
      <c r="B9618" s="1">
        <v>38652</v>
      </c>
      <c r="C9618" t="s">
        <v>667</v>
      </c>
      <c r="D9618" t="s">
        <v>1275</v>
      </c>
      <c r="E9618" t="s">
        <v>1276</v>
      </c>
      <c r="G9618" s="6" t="s">
        <v>88</v>
      </c>
      <c r="H9618" t="s">
        <v>87</v>
      </c>
      <c r="I9618" t="s">
        <v>21</v>
      </c>
      <c r="J9618" t="s">
        <v>73</v>
      </c>
      <c r="K9618">
        <v>37</v>
      </c>
      <c r="L9618">
        <v>25.2</v>
      </c>
      <c r="M9618" t="s">
        <v>1145</v>
      </c>
      <c r="N9618">
        <v>25.2</v>
      </c>
      <c r="O9618" t="s">
        <v>24</v>
      </c>
      <c r="P9618" cm="1">
        <f t="array" ref="P9618">IF(Q9618&gt;0,INDEX(Q9618:Q21752,MATCH(TRUE,INDEX(Q9618:Q21752="",,),0)-1),"")</f>
        <v>2</v>
      </c>
      <c r="Q9618">
        <v>1</v>
      </c>
      <c r="R9618">
        <f>IF(P9618="","",0)</f>
        <v>0</v>
      </c>
    </row>
    <row r="9619" spans="1:18" x14ac:dyDescent="0.3">
      <c r="A9619" t="s">
        <v>1214</v>
      </c>
      <c r="B9619" s="1">
        <v>38652</v>
      </c>
      <c r="C9619" t="s">
        <v>667</v>
      </c>
      <c r="D9619" t="s">
        <v>1275</v>
      </c>
      <c r="E9619" t="s">
        <v>1276</v>
      </c>
      <c r="G9619" s="6" t="s">
        <v>88</v>
      </c>
      <c r="H9619" t="s">
        <v>72</v>
      </c>
      <c r="I9619" t="s">
        <v>21</v>
      </c>
      <c r="J9619" t="s">
        <v>73</v>
      </c>
      <c r="K9619">
        <v>64</v>
      </c>
      <c r="L9619">
        <v>22.35</v>
      </c>
      <c r="M9619" t="s">
        <v>1145</v>
      </c>
      <c r="N9619">
        <v>22.35</v>
      </c>
      <c r="O9619" t="s">
        <v>24</v>
      </c>
      <c r="P9619" cm="1">
        <f t="array" ref="P9619">IF(Q9619&gt;0,INDEX(Q9619:Q21753,MATCH(TRUE,INDEX(Q9619:Q21753="",,),0)-1),"")</f>
        <v>2</v>
      </c>
      <c r="Q9619">
        <v>1</v>
      </c>
      <c r="R9619">
        <f>IF(P9619="","",0)</f>
        <v>0</v>
      </c>
    </row>
    <row r="9620" spans="1:18" x14ac:dyDescent="0.3">
      <c r="A9620" t="s">
        <v>1214</v>
      </c>
      <c r="B9620" s="1">
        <v>38652</v>
      </c>
      <c r="C9620" t="s">
        <v>667</v>
      </c>
      <c r="D9620" t="s">
        <v>1275</v>
      </c>
      <c r="E9620" t="s">
        <v>1276</v>
      </c>
      <c r="G9620" t="s">
        <v>19</v>
      </c>
      <c r="H9620" t="s">
        <v>95</v>
      </c>
      <c r="I9620" t="s">
        <v>21</v>
      </c>
      <c r="J9620" t="s">
        <v>73</v>
      </c>
      <c r="K9620">
        <v>1533</v>
      </c>
      <c r="L9620">
        <v>47.1</v>
      </c>
      <c r="M9620" t="s">
        <v>1143</v>
      </c>
      <c r="N9620">
        <v>54.1</v>
      </c>
      <c r="P9620" cm="1">
        <f t="array" ref="P9620">IF(Q9620&gt;0,INDEX(Q9620:Q21754,MATCH(TRUE,INDEX(Q9620:Q21754="",,),0)-1),"")</f>
        <v>2</v>
      </c>
      <c r="Q9620">
        <v>2</v>
      </c>
      <c r="R9620">
        <f>IF(P9620="","",0)</f>
        <v>0</v>
      </c>
    </row>
    <row r="9621" spans="1:18" x14ac:dyDescent="0.3">
      <c r="A9621" t="s">
        <v>1214</v>
      </c>
      <c r="B9621" s="1">
        <v>38652</v>
      </c>
      <c r="C9621" t="s">
        <v>667</v>
      </c>
      <c r="D9621" t="s">
        <v>1275</v>
      </c>
      <c r="E9621" t="s">
        <v>1276</v>
      </c>
      <c r="G9621" s="6" t="s">
        <v>88</v>
      </c>
      <c r="H9621" t="s">
        <v>41</v>
      </c>
      <c r="I9621" t="s">
        <v>45</v>
      </c>
      <c r="J9621" t="s">
        <v>93</v>
      </c>
      <c r="K9621">
        <v>2</v>
      </c>
      <c r="L9621">
        <v>252</v>
      </c>
      <c r="M9621" t="s">
        <v>1143</v>
      </c>
      <c r="N9621">
        <v>252</v>
      </c>
      <c r="P9621" cm="1">
        <f t="array" ref="P9621">IF(Q9621&gt;0,INDEX(Q9621:Q21755,MATCH(TRUE,INDEX(Q9621:Q21755="",,),0)-1),"")</f>
        <v>2</v>
      </c>
      <c r="Q9621">
        <v>2</v>
      </c>
      <c r="R9621">
        <f>IF(P9621="","",0)</f>
        <v>0</v>
      </c>
    </row>
    <row r="9622" spans="1:18" x14ac:dyDescent="0.3">
      <c r="A9622" t="s">
        <v>1214</v>
      </c>
      <c r="B9622" s="1">
        <v>38652</v>
      </c>
      <c r="C9622" t="s">
        <v>667</v>
      </c>
      <c r="D9622" t="s">
        <v>1275</v>
      </c>
      <c r="E9622" t="s">
        <v>1276</v>
      </c>
      <c r="G9622" s="6" t="s">
        <v>88</v>
      </c>
      <c r="H9622" t="s">
        <v>41</v>
      </c>
      <c r="I9622" t="s">
        <v>21</v>
      </c>
      <c r="J9622" t="s">
        <v>73</v>
      </c>
      <c r="K9622">
        <v>78</v>
      </c>
      <c r="L9622">
        <v>45.7</v>
      </c>
      <c r="M9622" t="s">
        <v>1143</v>
      </c>
      <c r="N9622">
        <v>45.7</v>
      </c>
      <c r="P9622" cm="1">
        <f t="array" ref="P9622">IF(Q9622&gt;0,INDEX(Q9622:Q21756,MATCH(TRUE,INDEX(Q9622:Q21756="",,),0)-1),"")</f>
        <v>2</v>
      </c>
      <c r="Q9622">
        <v>2</v>
      </c>
      <c r="R9622">
        <f>IF(P9622="","",0)</f>
        <v>0</v>
      </c>
    </row>
    <row r="9623" spans="1:18" x14ac:dyDescent="0.3">
      <c r="A9623" t="s">
        <v>1214</v>
      </c>
      <c r="B9623" s="1">
        <v>38652</v>
      </c>
      <c r="C9623" t="s">
        <v>667</v>
      </c>
      <c r="D9623" t="s">
        <v>1275</v>
      </c>
      <c r="E9623" t="s">
        <v>1276</v>
      </c>
      <c r="G9623" s="6" t="s">
        <v>88</v>
      </c>
      <c r="H9623" t="s">
        <v>87</v>
      </c>
      <c r="I9623" t="s">
        <v>21</v>
      </c>
      <c r="J9623" t="s">
        <v>73</v>
      </c>
      <c r="K9623">
        <v>37</v>
      </c>
      <c r="L9623">
        <v>25.2</v>
      </c>
      <c r="M9623" t="s">
        <v>1143</v>
      </c>
      <c r="N9623">
        <v>25.2</v>
      </c>
      <c r="P9623" cm="1">
        <f t="array" ref="P9623">IF(Q9623&gt;0,INDEX(Q9623:Q21757,MATCH(TRUE,INDEX(Q9623:Q21757="",,),0)-1),"")</f>
        <v>2</v>
      </c>
      <c r="Q9623">
        <v>2</v>
      </c>
      <c r="R9623">
        <f>IF(P9623="","",0)</f>
        <v>0</v>
      </c>
    </row>
    <row r="9624" spans="1:18" x14ac:dyDescent="0.3">
      <c r="A9624" t="s">
        <v>1214</v>
      </c>
      <c r="B9624" s="1">
        <v>38652</v>
      </c>
      <c r="C9624" t="s">
        <v>667</v>
      </c>
      <c r="D9624" t="s">
        <v>1275</v>
      </c>
      <c r="E9624" t="s">
        <v>1276</v>
      </c>
      <c r="G9624" s="6" t="s">
        <v>88</v>
      </c>
      <c r="H9624" t="s">
        <v>72</v>
      </c>
      <c r="I9624" t="s">
        <v>21</v>
      </c>
      <c r="J9624" t="s">
        <v>73</v>
      </c>
      <c r="K9624">
        <v>64</v>
      </c>
      <c r="L9624">
        <v>22.35</v>
      </c>
      <c r="M9624" t="s">
        <v>1143</v>
      </c>
      <c r="N9624">
        <v>22.35</v>
      </c>
      <c r="P9624" cm="1">
        <f t="array" ref="P9624">IF(Q9624&gt;0,INDEX(Q9624:Q21758,MATCH(TRUE,INDEX(Q9624:Q21758="",,),0)-1),"")</f>
        <v>2</v>
      </c>
      <c r="Q9624">
        <v>2</v>
      </c>
      <c r="R9624">
        <f>IF(P9624="","",0)</f>
        <v>0</v>
      </c>
    </row>
    <row r="9625" spans="1:18" x14ac:dyDescent="0.3">
      <c r="P9625" t="str" cm="1">
        <f t="array" ref="P9625">IF(Q9625&gt;0,INDEX(Q9625:Q21759,MATCH(TRUE,INDEX(Q9625:Q21759="",,),0)-1),"")</f>
        <v/>
      </c>
      <c r="R9625" t="str">
        <f>IF(P9625="","",0)</f>
        <v/>
      </c>
    </row>
    <row r="9626" spans="1:18" x14ac:dyDescent="0.3">
      <c r="A9626" t="s">
        <v>1277</v>
      </c>
      <c r="B9626" s="1">
        <v>38790</v>
      </c>
      <c r="C9626" t="s">
        <v>16</v>
      </c>
      <c r="D9626" t="s">
        <v>1278</v>
      </c>
      <c r="E9626" t="s">
        <v>1279</v>
      </c>
      <c r="G9626" t="s">
        <v>19</v>
      </c>
      <c r="H9626" t="s">
        <v>85</v>
      </c>
      <c r="I9626" t="s">
        <v>21</v>
      </c>
      <c r="J9626" t="s">
        <v>73</v>
      </c>
      <c r="K9626">
        <v>38</v>
      </c>
      <c r="L9626">
        <v>17.8</v>
      </c>
      <c r="M9626" t="s">
        <v>99</v>
      </c>
      <c r="N9626">
        <v>86.2</v>
      </c>
      <c r="O9626" t="s">
        <v>24</v>
      </c>
      <c r="P9626" cm="1">
        <f t="array" ref="P9626">IF(Q9626&gt;0,INDEX(Q9626:Q21760,MATCH(TRUE,INDEX(Q9626:Q21760="",,),0)-1),"")</f>
        <v>3</v>
      </c>
      <c r="Q9626">
        <f>INT((ROW()-9626)/7)+1</f>
        <v>1</v>
      </c>
      <c r="R9626">
        <f>IF(P9626="","",0)</f>
        <v>0</v>
      </c>
    </row>
    <row r="9627" spans="1:18" x14ac:dyDescent="0.3">
      <c r="A9627" t="s">
        <v>1277</v>
      </c>
      <c r="B9627" s="1">
        <v>38790</v>
      </c>
      <c r="C9627" t="s">
        <v>16</v>
      </c>
      <c r="D9627" t="s">
        <v>1278</v>
      </c>
      <c r="E9627" t="s">
        <v>1279</v>
      </c>
      <c r="G9627" t="s">
        <v>19</v>
      </c>
      <c r="H9627" t="s">
        <v>96</v>
      </c>
      <c r="I9627" t="s">
        <v>21</v>
      </c>
      <c r="J9627" t="s">
        <v>73</v>
      </c>
      <c r="K9627">
        <v>60</v>
      </c>
      <c r="L9627">
        <v>8.6999999999999993</v>
      </c>
      <c r="M9627" t="s">
        <v>99</v>
      </c>
      <c r="N9627">
        <v>8.6999999999999993</v>
      </c>
      <c r="O9627" t="s">
        <v>24</v>
      </c>
      <c r="P9627" cm="1">
        <f t="array" ref="P9627">IF(Q9627&gt;0,INDEX(Q9627:Q21761,MATCH(TRUE,INDEX(Q9627:Q21761="",,),0)-1),"")</f>
        <v>3</v>
      </c>
      <c r="Q9627">
        <f t="shared" ref="Q9627:Q9646" si="216">INT((ROW()-9626)/7)+1</f>
        <v>1</v>
      </c>
      <c r="R9627">
        <f>IF(P9627="","",0)</f>
        <v>0</v>
      </c>
    </row>
    <row r="9628" spans="1:18" x14ac:dyDescent="0.3">
      <c r="A9628" t="s">
        <v>1277</v>
      </c>
      <c r="B9628" s="1">
        <v>38790</v>
      </c>
      <c r="C9628" t="s">
        <v>16</v>
      </c>
      <c r="D9628" t="s">
        <v>1278</v>
      </c>
      <c r="E9628" t="s">
        <v>1279</v>
      </c>
      <c r="G9628" t="s">
        <v>19</v>
      </c>
      <c r="H9628" t="s">
        <v>95</v>
      </c>
      <c r="I9628" t="s">
        <v>21</v>
      </c>
      <c r="J9628" t="s">
        <v>73</v>
      </c>
      <c r="K9628">
        <v>64</v>
      </c>
      <c r="L9628">
        <v>28.05</v>
      </c>
      <c r="M9628" t="s">
        <v>99</v>
      </c>
      <c r="N9628">
        <v>28.05</v>
      </c>
      <c r="O9628" t="s">
        <v>24</v>
      </c>
      <c r="P9628" cm="1">
        <f t="array" ref="P9628">IF(Q9628&gt;0,INDEX(Q9628:Q21762,MATCH(TRUE,INDEX(Q9628:Q21762="",,),0)-1),"")</f>
        <v>3</v>
      </c>
      <c r="Q9628">
        <f t="shared" si="216"/>
        <v>1</v>
      </c>
      <c r="R9628">
        <f>IF(P9628="","",0)</f>
        <v>0</v>
      </c>
    </row>
    <row r="9629" spans="1:18" x14ac:dyDescent="0.3">
      <c r="A9629" t="s">
        <v>1277</v>
      </c>
      <c r="B9629" s="1">
        <v>38790</v>
      </c>
      <c r="C9629" t="s">
        <v>16</v>
      </c>
      <c r="D9629" t="s">
        <v>1278</v>
      </c>
      <c r="E9629" t="s">
        <v>1279</v>
      </c>
      <c r="G9629" t="s">
        <v>19</v>
      </c>
      <c r="H9629" t="s">
        <v>87</v>
      </c>
      <c r="I9629" t="s">
        <v>21</v>
      </c>
      <c r="J9629" t="s">
        <v>73</v>
      </c>
      <c r="K9629">
        <v>94</v>
      </c>
      <c r="L9629">
        <v>22.75</v>
      </c>
      <c r="M9629" t="s">
        <v>99</v>
      </c>
      <c r="N9629">
        <v>22.75</v>
      </c>
      <c r="O9629" t="s">
        <v>24</v>
      </c>
      <c r="P9629" cm="1">
        <f t="array" ref="P9629">IF(Q9629&gt;0,INDEX(Q9629:Q21763,MATCH(TRUE,INDEX(Q9629:Q21763="",,),0)-1),"")</f>
        <v>3</v>
      </c>
      <c r="Q9629">
        <f t="shared" si="216"/>
        <v>1</v>
      </c>
      <c r="R9629">
        <f>IF(P9629="","",0)</f>
        <v>0</v>
      </c>
    </row>
    <row r="9630" spans="1:18" x14ac:dyDescent="0.3">
      <c r="A9630" t="s">
        <v>1277</v>
      </c>
      <c r="B9630" s="1">
        <v>38790</v>
      </c>
      <c r="C9630" t="s">
        <v>16</v>
      </c>
      <c r="D9630" t="s">
        <v>1278</v>
      </c>
      <c r="E9630" t="s">
        <v>1279</v>
      </c>
      <c r="G9630" s="6" t="s">
        <v>88</v>
      </c>
      <c r="H9630" t="s">
        <v>41</v>
      </c>
      <c r="I9630" t="s">
        <v>45</v>
      </c>
      <c r="J9630" t="s">
        <v>93</v>
      </c>
      <c r="K9630">
        <v>3</v>
      </c>
      <c r="L9630">
        <v>115</v>
      </c>
      <c r="M9630" t="s">
        <v>99</v>
      </c>
      <c r="N9630">
        <v>115</v>
      </c>
      <c r="O9630" t="s">
        <v>24</v>
      </c>
      <c r="P9630" cm="1">
        <f t="array" ref="P9630">IF(Q9630&gt;0,INDEX(Q9630:Q21764,MATCH(TRUE,INDEX(Q9630:Q21764="",,),0)-1),"")</f>
        <v>3</v>
      </c>
      <c r="Q9630">
        <f t="shared" si="216"/>
        <v>1</v>
      </c>
      <c r="R9630">
        <f>IF(P9630="","",0)</f>
        <v>0</v>
      </c>
    </row>
    <row r="9631" spans="1:18" x14ac:dyDescent="0.3">
      <c r="A9631" t="s">
        <v>1277</v>
      </c>
      <c r="B9631" s="1">
        <v>38790</v>
      </c>
      <c r="C9631" t="s">
        <v>16</v>
      </c>
      <c r="D9631" t="s">
        <v>1278</v>
      </c>
      <c r="E9631" t="s">
        <v>1279</v>
      </c>
      <c r="G9631" s="6" t="s">
        <v>88</v>
      </c>
      <c r="H9631" t="s">
        <v>72</v>
      </c>
      <c r="I9631" t="s">
        <v>45</v>
      </c>
      <c r="J9631" t="s">
        <v>93</v>
      </c>
      <c r="K9631">
        <v>7</v>
      </c>
      <c r="L9631">
        <v>55</v>
      </c>
      <c r="M9631" t="s">
        <v>99</v>
      </c>
      <c r="N9631">
        <v>55</v>
      </c>
      <c r="O9631" t="s">
        <v>24</v>
      </c>
      <c r="P9631" cm="1">
        <f t="array" ref="P9631">IF(Q9631&gt;0,INDEX(Q9631:Q21765,MATCH(TRUE,INDEX(Q9631:Q21765="",,),0)-1),"")</f>
        <v>3</v>
      </c>
      <c r="Q9631">
        <f t="shared" si="216"/>
        <v>1</v>
      </c>
      <c r="R9631">
        <f>IF(P9631="","",0)</f>
        <v>0</v>
      </c>
    </row>
    <row r="9632" spans="1:18" x14ac:dyDescent="0.3">
      <c r="A9632" t="s">
        <v>1277</v>
      </c>
      <c r="B9632" s="1">
        <v>38790</v>
      </c>
      <c r="C9632" t="s">
        <v>16</v>
      </c>
      <c r="D9632" t="s">
        <v>1278</v>
      </c>
      <c r="E9632" t="s">
        <v>1279</v>
      </c>
      <c r="G9632" s="6" t="s">
        <v>88</v>
      </c>
      <c r="H9632" t="s">
        <v>72</v>
      </c>
      <c r="I9632" t="s">
        <v>21</v>
      </c>
      <c r="J9632" t="s">
        <v>73</v>
      </c>
      <c r="K9632">
        <v>21</v>
      </c>
      <c r="L9632">
        <v>15.45</v>
      </c>
      <c r="M9632" t="s">
        <v>99</v>
      </c>
      <c r="N9632">
        <v>15.45</v>
      </c>
      <c r="O9632" t="s">
        <v>24</v>
      </c>
      <c r="P9632" cm="1">
        <f t="array" ref="P9632">IF(Q9632&gt;0,INDEX(Q9632:Q21766,MATCH(TRUE,INDEX(Q9632:Q21766="",,),0)-1),"")</f>
        <v>3</v>
      </c>
      <c r="Q9632">
        <f t="shared" si="216"/>
        <v>1</v>
      </c>
      <c r="R9632">
        <f>IF(P9632="","",0)</f>
        <v>0</v>
      </c>
    </row>
    <row r="9633" spans="1:18" x14ac:dyDescent="0.3">
      <c r="A9633" t="s">
        <v>1277</v>
      </c>
      <c r="B9633" s="1">
        <v>38790</v>
      </c>
      <c r="C9633" t="s">
        <v>16</v>
      </c>
      <c r="D9633" t="s">
        <v>1278</v>
      </c>
      <c r="E9633" t="s">
        <v>1279</v>
      </c>
      <c r="G9633" t="s">
        <v>19</v>
      </c>
      <c r="H9633" t="s">
        <v>85</v>
      </c>
      <c r="I9633" t="s">
        <v>21</v>
      </c>
      <c r="J9633" t="s">
        <v>73</v>
      </c>
      <c r="K9633">
        <v>38</v>
      </c>
      <c r="L9633">
        <v>17.8</v>
      </c>
      <c r="M9633" t="s">
        <v>117</v>
      </c>
      <c r="N9633">
        <v>22</v>
      </c>
      <c r="P9633" cm="1">
        <f t="array" ref="P9633">IF(Q9633&gt;0,INDEX(Q9633:Q21767,MATCH(TRUE,INDEX(Q9633:Q21767="",,),0)-1),"")</f>
        <v>3</v>
      </c>
      <c r="Q9633">
        <f t="shared" si="216"/>
        <v>2</v>
      </c>
      <c r="R9633">
        <f>IF(P9633="","",0)</f>
        <v>0</v>
      </c>
    </row>
    <row r="9634" spans="1:18" x14ac:dyDescent="0.3">
      <c r="A9634" t="s">
        <v>1277</v>
      </c>
      <c r="B9634" s="1">
        <v>38790</v>
      </c>
      <c r="C9634" t="s">
        <v>16</v>
      </c>
      <c r="D9634" t="s">
        <v>1278</v>
      </c>
      <c r="E9634" t="s">
        <v>1279</v>
      </c>
      <c r="G9634" t="s">
        <v>19</v>
      </c>
      <c r="H9634" t="s">
        <v>96</v>
      </c>
      <c r="I9634" t="s">
        <v>21</v>
      </c>
      <c r="J9634" t="s">
        <v>73</v>
      </c>
      <c r="K9634">
        <v>60</v>
      </c>
      <c r="L9634">
        <v>8.6999999999999993</v>
      </c>
      <c r="M9634" t="s">
        <v>117</v>
      </c>
      <c r="N9634">
        <v>20</v>
      </c>
      <c r="P9634" cm="1">
        <f t="array" ref="P9634">IF(Q9634&gt;0,INDEX(Q9634:Q21768,MATCH(TRUE,INDEX(Q9634:Q21768="",,),0)-1),"")</f>
        <v>3</v>
      </c>
      <c r="Q9634">
        <f t="shared" si="216"/>
        <v>2</v>
      </c>
      <c r="R9634">
        <f>IF(P9634="","",0)</f>
        <v>0</v>
      </c>
    </row>
    <row r="9635" spans="1:18" x14ac:dyDescent="0.3">
      <c r="A9635" t="s">
        <v>1277</v>
      </c>
      <c r="B9635" s="1">
        <v>38790</v>
      </c>
      <c r="C9635" t="s">
        <v>16</v>
      </c>
      <c r="D9635" t="s">
        <v>1278</v>
      </c>
      <c r="E9635" t="s">
        <v>1279</v>
      </c>
      <c r="G9635" t="s">
        <v>19</v>
      </c>
      <c r="H9635" t="s">
        <v>95</v>
      </c>
      <c r="I9635" t="s">
        <v>21</v>
      </c>
      <c r="J9635" t="s">
        <v>73</v>
      </c>
      <c r="K9635">
        <v>64</v>
      </c>
      <c r="L9635">
        <v>28.05</v>
      </c>
      <c r="M9635" t="s">
        <v>117</v>
      </c>
      <c r="N9635">
        <v>50</v>
      </c>
      <c r="P9635" cm="1">
        <f t="array" ref="P9635">IF(Q9635&gt;0,INDEX(Q9635:Q21769,MATCH(TRUE,INDEX(Q9635:Q21769="",,),0)-1),"")</f>
        <v>3</v>
      </c>
      <c r="Q9635">
        <f t="shared" si="216"/>
        <v>2</v>
      </c>
      <c r="R9635">
        <f>IF(P9635="","",0)</f>
        <v>0</v>
      </c>
    </row>
    <row r="9636" spans="1:18" x14ac:dyDescent="0.3">
      <c r="A9636" t="s">
        <v>1277</v>
      </c>
      <c r="B9636" s="1">
        <v>38790</v>
      </c>
      <c r="C9636" t="s">
        <v>16</v>
      </c>
      <c r="D9636" t="s">
        <v>1278</v>
      </c>
      <c r="E9636" t="s">
        <v>1279</v>
      </c>
      <c r="G9636" t="s">
        <v>19</v>
      </c>
      <c r="H9636" t="s">
        <v>87</v>
      </c>
      <c r="I9636" t="s">
        <v>21</v>
      </c>
      <c r="J9636" t="s">
        <v>73</v>
      </c>
      <c r="K9636">
        <v>94</v>
      </c>
      <c r="L9636">
        <v>22.75</v>
      </c>
      <c r="M9636" t="s">
        <v>117</v>
      </c>
      <c r="N9636">
        <v>24</v>
      </c>
      <c r="P9636" cm="1">
        <f t="array" ref="P9636">IF(Q9636&gt;0,INDEX(Q9636:Q21770,MATCH(TRUE,INDEX(Q9636:Q21770="",,),0)-1),"")</f>
        <v>3</v>
      </c>
      <c r="Q9636">
        <f t="shared" si="216"/>
        <v>2</v>
      </c>
      <c r="R9636">
        <f>IF(P9636="","",0)</f>
        <v>0</v>
      </c>
    </row>
    <row r="9637" spans="1:18" x14ac:dyDescent="0.3">
      <c r="A9637" t="s">
        <v>1277</v>
      </c>
      <c r="B9637" s="1">
        <v>38790</v>
      </c>
      <c r="C9637" t="s">
        <v>16</v>
      </c>
      <c r="D9637" t="s">
        <v>1278</v>
      </c>
      <c r="E9637" t="s">
        <v>1279</v>
      </c>
      <c r="G9637" s="6" t="s">
        <v>88</v>
      </c>
      <c r="H9637" t="s">
        <v>41</v>
      </c>
      <c r="I9637" t="s">
        <v>45</v>
      </c>
      <c r="J9637" t="s">
        <v>93</v>
      </c>
      <c r="K9637">
        <v>3</v>
      </c>
      <c r="L9637">
        <v>115</v>
      </c>
      <c r="M9637" t="s">
        <v>117</v>
      </c>
      <c r="N9637">
        <v>115</v>
      </c>
      <c r="P9637" cm="1">
        <f t="array" ref="P9637">IF(Q9637&gt;0,INDEX(Q9637:Q21771,MATCH(TRUE,INDEX(Q9637:Q21771="",,),0)-1),"")</f>
        <v>3</v>
      </c>
      <c r="Q9637">
        <f t="shared" si="216"/>
        <v>2</v>
      </c>
      <c r="R9637">
        <f>IF(P9637="","",0)</f>
        <v>0</v>
      </c>
    </row>
    <row r="9638" spans="1:18" x14ac:dyDescent="0.3">
      <c r="A9638" t="s">
        <v>1277</v>
      </c>
      <c r="B9638" s="1">
        <v>38790</v>
      </c>
      <c r="C9638" t="s">
        <v>16</v>
      </c>
      <c r="D9638" t="s">
        <v>1278</v>
      </c>
      <c r="E9638" t="s">
        <v>1279</v>
      </c>
      <c r="G9638" s="6" t="s">
        <v>88</v>
      </c>
      <c r="H9638" t="s">
        <v>72</v>
      </c>
      <c r="I9638" t="s">
        <v>45</v>
      </c>
      <c r="J9638" t="s">
        <v>93</v>
      </c>
      <c r="K9638">
        <v>7</v>
      </c>
      <c r="L9638">
        <v>55</v>
      </c>
      <c r="M9638" t="s">
        <v>117</v>
      </c>
      <c r="N9638">
        <v>55</v>
      </c>
      <c r="P9638" cm="1">
        <f t="array" ref="P9638">IF(Q9638&gt;0,INDEX(Q9638:Q21772,MATCH(TRUE,INDEX(Q9638:Q21772="",,),0)-1),"")</f>
        <v>3</v>
      </c>
      <c r="Q9638">
        <f t="shared" si="216"/>
        <v>2</v>
      </c>
      <c r="R9638">
        <f>IF(P9638="","",0)</f>
        <v>0</v>
      </c>
    </row>
    <row r="9639" spans="1:18" x14ac:dyDescent="0.3">
      <c r="A9639" t="s">
        <v>1277</v>
      </c>
      <c r="B9639" s="1">
        <v>38790</v>
      </c>
      <c r="C9639" t="s">
        <v>16</v>
      </c>
      <c r="D9639" t="s">
        <v>1278</v>
      </c>
      <c r="E9639" t="s">
        <v>1279</v>
      </c>
      <c r="G9639" s="6" t="s">
        <v>88</v>
      </c>
      <c r="H9639" t="s">
        <v>72</v>
      </c>
      <c r="I9639" t="s">
        <v>21</v>
      </c>
      <c r="J9639" t="s">
        <v>73</v>
      </c>
      <c r="K9639">
        <v>21</v>
      </c>
      <c r="L9639">
        <v>15.45</v>
      </c>
      <c r="M9639" t="s">
        <v>117</v>
      </c>
      <c r="N9639">
        <v>15.45</v>
      </c>
      <c r="P9639" cm="1">
        <f t="array" ref="P9639">IF(Q9639&gt;0,INDEX(Q9639:Q21773,MATCH(TRUE,INDEX(Q9639:Q21773="",,),0)-1),"")</f>
        <v>3</v>
      </c>
      <c r="Q9639">
        <f t="shared" si="216"/>
        <v>2</v>
      </c>
      <c r="R9639">
        <f>IF(P9639="","",0)</f>
        <v>0</v>
      </c>
    </row>
    <row r="9640" spans="1:18" x14ac:dyDescent="0.3">
      <c r="A9640" t="s">
        <v>1277</v>
      </c>
      <c r="B9640" s="1">
        <v>38790</v>
      </c>
      <c r="C9640" t="s">
        <v>16</v>
      </c>
      <c r="D9640" t="s">
        <v>1278</v>
      </c>
      <c r="E9640" t="s">
        <v>1279</v>
      </c>
      <c r="G9640" t="s">
        <v>19</v>
      </c>
      <c r="H9640" t="s">
        <v>85</v>
      </c>
      <c r="I9640" t="s">
        <v>21</v>
      </c>
      <c r="J9640" t="s">
        <v>73</v>
      </c>
      <c r="K9640">
        <v>38</v>
      </c>
      <c r="L9640">
        <v>17.8</v>
      </c>
      <c r="M9640" t="s">
        <v>121</v>
      </c>
      <c r="N9640">
        <v>20.5</v>
      </c>
      <c r="P9640" cm="1">
        <f t="array" ref="P9640">IF(Q9640&gt;0,INDEX(Q9640:Q21774,MATCH(TRUE,INDEX(Q9640:Q21774="",,),0)-1),"")</f>
        <v>3</v>
      </c>
      <c r="Q9640">
        <f t="shared" si="216"/>
        <v>3</v>
      </c>
      <c r="R9640">
        <f>IF(P9640="","",0)</f>
        <v>0</v>
      </c>
    </row>
    <row r="9641" spans="1:18" x14ac:dyDescent="0.3">
      <c r="A9641" t="s">
        <v>1277</v>
      </c>
      <c r="B9641" s="1">
        <v>38790</v>
      </c>
      <c r="C9641" t="s">
        <v>16</v>
      </c>
      <c r="D9641" t="s">
        <v>1278</v>
      </c>
      <c r="E9641" t="s">
        <v>1279</v>
      </c>
      <c r="G9641" t="s">
        <v>19</v>
      </c>
      <c r="H9641" t="s">
        <v>96</v>
      </c>
      <c r="I9641" t="s">
        <v>21</v>
      </c>
      <c r="J9641" t="s">
        <v>73</v>
      </c>
      <c r="K9641">
        <v>60</v>
      </c>
      <c r="L9641">
        <v>8.6999999999999993</v>
      </c>
      <c r="M9641" t="s">
        <v>121</v>
      </c>
      <c r="N9641">
        <v>13.25</v>
      </c>
      <c r="P9641" cm="1">
        <f t="array" ref="P9641">IF(Q9641&gt;0,INDEX(Q9641:Q21775,MATCH(TRUE,INDEX(Q9641:Q21775="",,),0)-1),"")</f>
        <v>3</v>
      </c>
      <c r="Q9641">
        <f t="shared" si="216"/>
        <v>3</v>
      </c>
      <c r="R9641">
        <f>IF(P9641="","",0)</f>
        <v>0</v>
      </c>
    </row>
    <row r="9642" spans="1:18" x14ac:dyDescent="0.3">
      <c r="A9642" t="s">
        <v>1277</v>
      </c>
      <c r="B9642" s="1">
        <v>38790</v>
      </c>
      <c r="C9642" t="s">
        <v>16</v>
      </c>
      <c r="D9642" t="s">
        <v>1278</v>
      </c>
      <c r="E9642" t="s">
        <v>1279</v>
      </c>
      <c r="G9642" t="s">
        <v>19</v>
      </c>
      <c r="H9642" t="s">
        <v>95</v>
      </c>
      <c r="I9642" t="s">
        <v>21</v>
      </c>
      <c r="J9642" t="s">
        <v>73</v>
      </c>
      <c r="K9642">
        <v>64</v>
      </c>
      <c r="L9642">
        <v>28.05</v>
      </c>
      <c r="M9642" t="s">
        <v>121</v>
      </c>
      <c r="N9642">
        <v>31.5</v>
      </c>
      <c r="P9642" cm="1">
        <f t="array" ref="P9642">IF(Q9642&gt;0,INDEX(Q9642:Q21776,MATCH(TRUE,INDEX(Q9642:Q21776="",,),0)-1),"")</f>
        <v>3</v>
      </c>
      <c r="Q9642">
        <f t="shared" si="216"/>
        <v>3</v>
      </c>
      <c r="R9642">
        <f>IF(P9642="","",0)</f>
        <v>0</v>
      </c>
    </row>
    <row r="9643" spans="1:18" x14ac:dyDescent="0.3">
      <c r="A9643" t="s">
        <v>1277</v>
      </c>
      <c r="B9643" s="1">
        <v>38790</v>
      </c>
      <c r="C9643" t="s">
        <v>16</v>
      </c>
      <c r="D9643" t="s">
        <v>1278</v>
      </c>
      <c r="E9643" t="s">
        <v>1279</v>
      </c>
      <c r="G9643" t="s">
        <v>19</v>
      </c>
      <c r="H9643" t="s">
        <v>87</v>
      </c>
      <c r="I9643" t="s">
        <v>21</v>
      </c>
      <c r="J9643" t="s">
        <v>73</v>
      </c>
      <c r="K9643">
        <v>94</v>
      </c>
      <c r="L9643">
        <v>22.75</v>
      </c>
      <c r="M9643" t="s">
        <v>121</v>
      </c>
      <c r="N9643">
        <v>25.3</v>
      </c>
      <c r="P9643" cm="1">
        <f t="array" ref="P9643">IF(Q9643&gt;0,INDEX(Q9643:Q21777,MATCH(TRUE,INDEX(Q9643:Q21777="",,),0)-1),"")</f>
        <v>3</v>
      </c>
      <c r="Q9643">
        <f t="shared" si="216"/>
        <v>3</v>
      </c>
      <c r="R9643">
        <f>IF(P9643="","",0)</f>
        <v>0</v>
      </c>
    </row>
    <row r="9644" spans="1:18" x14ac:dyDescent="0.3">
      <c r="A9644" t="s">
        <v>1277</v>
      </c>
      <c r="B9644" s="1">
        <v>38790</v>
      </c>
      <c r="C9644" t="s">
        <v>16</v>
      </c>
      <c r="D9644" t="s">
        <v>1278</v>
      </c>
      <c r="E9644" t="s">
        <v>1279</v>
      </c>
      <c r="G9644" s="6" t="s">
        <v>88</v>
      </c>
      <c r="H9644" t="s">
        <v>41</v>
      </c>
      <c r="I9644" t="s">
        <v>45</v>
      </c>
      <c r="J9644" t="s">
        <v>93</v>
      </c>
      <c r="K9644">
        <v>3</v>
      </c>
      <c r="L9644">
        <v>115</v>
      </c>
      <c r="M9644" t="s">
        <v>121</v>
      </c>
      <c r="N9644">
        <v>115</v>
      </c>
      <c r="P9644" cm="1">
        <f t="array" ref="P9644">IF(Q9644&gt;0,INDEX(Q9644:Q21778,MATCH(TRUE,INDEX(Q9644:Q21778="",,),0)-1),"")</f>
        <v>3</v>
      </c>
      <c r="Q9644">
        <f t="shared" si="216"/>
        <v>3</v>
      </c>
      <c r="R9644">
        <f>IF(P9644="","",0)</f>
        <v>0</v>
      </c>
    </row>
    <row r="9645" spans="1:18" x14ac:dyDescent="0.3">
      <c r="A9645" t="s">
        <v>1277</v>
      </c>
      <c r="B9645" s="1">
        <v>38790</v>
      </c>
      <c r="C9645" t="s">
        <v>16</v>
      </c>
      <c r="D9645" t="s">
        <v>1278</v>
      </c>
      <c r="E9645" t="s">
        <v>1279</v>
      </c>
      <c r="G9645" s="6" t="s">
        <v>88</v>
      </c>
      <c r="H9645" t="s">
        <v>72</v>
      </c>
      <c r="I9645" t="s">
        <v>45</v>
      </c>
      <c r="J9645" t="s">
        <v>93</v>
      </c>
      <c r="K9645">
        <v>7</v>
      </c>
      <c r="L9645">
        <v>55</v>
      </c>
      <c r="M9645" t="s">
        <v>121</v>
      </c>
      <c r="N9645">
        <v>55</v>
      </c>
      <c r="P9645" cm="1">
        <f t="array" ref="P9645">IF(Q9645&gt;0,INDEX(Q9645:Q21779,MATCH(TRUE,INDEX(Q9645:Q21779="",,),0)-1),"")</f>
        <v>3</v>
      </c>
      <c r="Q9645">
        <f t="shared" si="216"/>
        <v>3</v>
      </c>
      <c r="R9645">
        <f>IF(P9645="","",0)</f>
        <v>0</v>
      </c>
    </row>
    <row r="9646" spans="1:18" x14ac:dyDescent="0.3">
      <c r="A9646" t="s">
        <v>1277</v>
      </c>
      <c r="B9646" s="1">
        <v>38790</v>
      </c>
      <c r="C9646" t="s">
        <v>16</v>
      </c>
      <c r="D9646" t="s">
        <v>1278</v>
      </c>
      <c r="E9646" t="s">
        <v>1279</v>
      </c>
      <c r="G9646" s="6" t="s">
        <v>88</v>
      </c>
      <c r="H9646" t="s">
        <v>72</v>
      </c>
      <c r="I9646" t="s">
        <v>21</v>
      </c>
      <c r="J9646" t="s">
        <v>73</v>
      </c>
      <c r="K9646">
        <v>21</v>
      </c>
      <c r="L9646">
        <v>15.45</v>
      </c>
      <c r="M9646" t="s">
        <v>121</v>
      </c>
      <c r="N9646">
        <v>15.45</v>
      </c>
      <c r="P9646" cm="1">
        <f t="array" ref="P9646">IF(Q9646&gt;0,INDEX(Q9646:Q21780,MATCH(TRUE,INDEX(Q9646:Q21780="",,),0)-1),"")</f>
        <v>3</v>
      </c>
      <c r="Q9646">
        <f t="shared" si="216"/>
        <v>3</v>
      </c>
      <c r="R9646">
        <f>IF(P9646="","",0)</f>
        <v>0</v>
      </c>
    </row>
    <row r="9647" spans="1:18" x14ac:dyDescent="0.3">
      <c r="P9647" t="str" cm="1">
        <f t="array" ref="P9647">IF(Q9647&gt;0,INDEX(Q9647:Q21781,MATCH(TRUE,INDEX(Q9647:Q21781="",,),0)-1),"")</f>
        <v/>
      </c>
      <c r="R9647" t="str">
        <f>IF(P9647="","",0)</f>
        <v/>
      </c>
    </row>
    <row r="9648" spans="1:18" x14ac:dyDescent="0.3">
      <c r="A9648" t="s">
        <v>1277</v>
      </c>
      <c r="B9648" s="1">
        <v>38790</v>
      </c>
      <c r="C9648" t="s">
        <v>16</v>
      </c>
      <c r="D9648" t="s">
        <v>1280</v>
      </c>
      <c r="E9648" t="s">
        <v>1281</v>
      </c>
      <c r="G9648" t="s">
        <v>19</v>
      </c>
      <c r="H9648" t="s">
        <v>36</v>
      </c>
      <c r="I9648" t="s">
        <v>45</v>
      </c>
      <c r="J9648" t="s">
        <v>93</v>
      </c>
      <c r="K9648">
        <v>66</v>
      </c>
      <c r="L9648">
        <v>104</v>
      </c>
      <c r="M9648" t="s">
        <v>188</v>
      </c>
      <c r="N9648">
        <v>150.5</v>
      </c>
      <c r="O9648" t="s">
        <v>24</v>
      </c>
      <c r="P9648" cm="1">
        <f t="array" ref="P9648">IF(Q9648&gt;0,INDEX(Q9648:Q21782,MATCH(TRUE,INDEX(Q9648:Q21782="",,),0)-1),"")</f>
        <v>5</v>
      </c>
      <c r="Q9648">
        <f>INT((ROW()-9648)/8)+1</f>
        <v>1</v>
      </c>
      <c r="R9648">
        <f>IF(P9648="","",0)</f>
        <v>0</v>
      </c>
    </row>
    <row r="9649" spans="1:18" x14ac:dyDescent="0.3">
      <c r="A9649" t="s">
        <v>1277</v>
      </c>
      <c r="B9649" s="1">
        <v>38790</v>
      </c>
      <c r="C9649" t="s">
        <v>16</v>
      </c>
      <c r="D9649" t="s">
        <v>1280</v>
      </c>
      <c r="E9649" t="s">
        <v>1281</v>
      </c>
      <c r="G9649" t="s">
        <v>19</v>
      </c>
      <c r="H9649" t="s">
        <v>41</v>
      </c>
      <c r="I9649" t="s">
        <v>45</v>
      </c>
      <c r="J9649" t="s">
        <v>93</v>
      </c>
      <c r="K9649">
        <v>24</v>
      </c>
      <c r="L9649">
        <v>129</v>
      </c>
      <c r="M9649" t="s">
        <v>188</v>
      </c>
      <c r="N9649">
        <v>149.9</v>
      </c>
      <c r="O9649" t="s">
        <v>24</v>
      </c>
      <c r="P9649" cm="1">
        <f t="array" ref="P9649">IF(Q9649&gt;0,INDEX(Q9649:Q21783,MATCH(TRUE,INDEX(Q9649:Q21783="",,),0)-1),"")</f>
        <v>5</v>
      </c>
      <c r="Q9649">
        <f t="shared" ref="Q9649:Q9687" si="217">INT((ROW()-9648)/8)+1</f>
        <v>1</v>
      </c>
      <c r="R9649">
        <f>IF(P9649="","",0)</f>
        <v>0</v>
      </c>
    </row>
    <row r="9650" spans="1:18" x14ac:dyDescent="0.3">
      <c r="A9650" t="s">
        <v>1277</v>
      </c>
      <c r="B9650" s="1">
        <v>38790</v>
      </c>
      <c r="C9650" t="s">
        <v>16</v>
      </c>
      <c r="D9650" t="s">
        <v>1280</v>
      </c>
      <c r="E9650" t="s">
        <v>1281</v>
      </c>
      <c r="G9650" t="s">
        <v>19</v>
      </c>
      <c r="H9650" t="s">
        <v>36</v>
      </c>
      <c r="I9650" t="s">
        <v>21</v>
      </c>
      <c r="J9650" t="s">
        <v>73</v>
      </c>
      <c r="K9650">
        <v>427</v>
      </c>
      <c r="L9650">
        <v>21.7</v>
      </c>
      <c r="M9650" t="s">
        <v>188</v>
      </c>
      <c r="N9650">
        <v>37</v>
      </c>
      <c r="O9650" t="s">
        <v>24</v>
      </c>
      <c r="P9650" cm="1">
        <f t="array" ref="P9650">IF(Q9650&gt;0,INDEX(Q9650:Q21784,MATCH(TRUE,INDEX(Q9650:Q21784="",,),0)-1),"")</f>
        <v>5</v>
      </c>
      <c r="Q9650">
        <f t="shared" si="217"/>
        <v>1</v>
      </c>
      <c r="R9650">
        <f>IF(P9650="","",0)</f>
        <v>0</v>
      </c>
    </row>
    <row r="9651" spans="1:18" x14ac:dyDescent="0.3">
      <c r="A9651" t="s">
        <v>1277</v>
      </c>
      <c r="B9651" s="1">
        <v>38790</v>
      </c>
      <c r="C9651" t="s">
        <v>16</v>
      </c>
      <c r="D9651" t="s">
        <v>1280</v>
      </c>
      <c r="E9651" t="s">
        <v>1281</v>
      </c>
      <c r="G9651" s="6" t="s">
        <v>88</v>
      </c>
      <c r="H9651" t="s">
        <v>67</v>
      </c>
      <c r="I9651" t="s">
        <v>45</v>
      </c>
      <c r="J9651" t="s">
        <v>93</v>
      </c>
      <c r="K9651">
        <v>5</v>
      </c>
      <c r="L9651">
        <v>102</v>
      </c>
      <c r="M9651" t="s">
        <v>188</v>
      </c>
      <c r="N9651">
        <v>102</v>
      </c>
      <c r="O9651" t="s">
        <v>24</v>
      </c>
      <c r="P9651" cm="1">
        <f t="array" ref="P9651">IF(Q9651&gt;0,INDEX(Q9651:Q21785,MATCH(TRUE,INDEX(Q9651:Q21785="",,),0)-1),"")</f>
        <v>5</v>
      </c>
      <c r="Q9651">
        <f t="shared" si="217"/>
        <v>1</v>
      </c>
      <c r="R9651">
        <f>IF(P9651="","",0)</f>
        <v>0</v>
      </c>
    </row>
    <row r="9652" spans="1:18" x14ac:dyDescent="0.3">
      <c r="A9652" t="s">
        <v>1277</v>
      </c>
      <c r="B9652" s="1">
        <v>38790</v>
      </c>
      <c r="C9652" t="s">
        <v>16</v>
      </c>
      <c r="D9652" t="s">
        <v>1280</v>
      </c>
      <c r="E9652" t="s">
        <v>1281</v>
      </c>
      <c r="G9652" s="6" t="s">
        <v>88</v>
      </c>
      <c r="H9652" t="s">
        <v>85</v>
      </c>
      <c r="I9652" t="s">
        <v>21</v>
      </c>
      <c r="J9652" t="s">
        <v>73</v>
      </c>
      <c r="K9652">
        <v>165</v>
      </c>
      <c r="L9652">
        <v>11</v>
      </c>
      <c r="M9652" t="s">
        <v>188</v>
      </c>
      <c r="N9652">
        <v>11</v>
      </c>
      <c r="O9652" t="s">
        <v>24</v>
      </c>
      <c r="P9652" cm="1">
        <f t="array" ref="P9652">IF(Q9652&gt;0,INDEX(Q9652:Q21786,MATCH(TRUE,INDEX(Q9652:Q21786="",,),0)-1),"")</f>
        <v>5</v>
      </c>
      <c r="Q9652">
        <f t="shared" si="217"/>
        <v>1</v>
      </c>
      <c r="R9652">
        <f>IF(P9652="","",0)</f>
        <v>0</v>
      </c>
    </row>
    <row r="9653" spans="1:18" x14ac:dyDescent="0.3">
      <c r="A9653" t="s">
        <v>1277</v>
      </c>
      <c r="B9653" s="1">
        <v>38790</v>
      </c>
      <c r="C9653" t="s">
        <v>16</v>
      </c>
      <c r="D9653" t="s">
        <v>1280</v>
      </c>
      <c r="E9653" t="s">
        <v>1281</v>
      </c>
      <c r="G9653" s="6" t="s">
        <v>88</v>
      </c>
      <c r="H9653" t="s">
        <v>67</v>
      </c>
      <c r="I9653" t="s">
        <v>21</v>
      </c>
      <c r="J9653" t="s">
        <v>73</v>
      </c>
      <c r="K9653">
        <v>7</v>
      </c>
      <c r="L9653">
        <v>13.9</v>
      </c>
      <c r="M9653" t="s">
        <v>188</v>
      </c>
      <c r="N9653">
        <v>13.9</v>
      </c>
      <c r="O9653" t="s">
        <v>24</v>
      </c>
      <c r="P9653" cm="1">
        <f t="array" ref="P9653">IF(Q9653&gt;0,INDEX(Q9653:Q21787,MATCH(TRUE,INDEX(Q9653:Q21787="",,),0)-1),"")</f>
        <v>5</v>
      </c>
      <c r="Q9653">
        <f t="shared" si="217"/>
        <v>1</v>
      </c>
      <c r="R9653">
        <f>IF(P9653="","",0)</f>
        <v>0</v>
      </c>
    </row>
    <row r="9654" spans="1:18" x14ac:dyDescent="0.3">
      <c r="A9654" t="s">
        <v>1277</v>
      </c>
      <c r="B9654" s="1">
        <v>38790</v>
      </c>
      <c r="C9654" t="s">
        <v>16</v>
      </c>
      <c r="D9654" t="s">
        <v>1280</v>
      </c>
      <c r="E9654" t="s">
        <v>1281</v>
      </c>
      <c r="G9654" s="6" t="s">
        <v>88</v>
      </c>
      <c r="H9654" t="s">
        <v>41</v>
      </c>
      <c r="I9654" t="s">
        <v>21</v>
      </c>
      <c r="J9654" t="s">
        <v>73</v>
      </c>
      <c r="K9654">
        <v>16</v>
      </c>
      <c r="L9654">
        <v>43.45</v>
      </c>
      <c r="M9654" t="s">
        <v>188</v>
      </c>
      <c r="N9654">
        <v>43.45</v>
      </c>
      <c r="O9654" t="s">
        <v>24</v>
      </c>
      <c r="P9654" cm="1">
        <f t="array" ref="P9654">IF(Q9654&gt;0,INDEX(Q9654:Q21788,MATCH(TRUE,INDEX(Q9654:Q21788="",,),0)-1),"")</f>
        <v>5</v>
      </c>
      <c r="Q9654">
        <f t="shared" si="217"/>
        <v>1</v>
      </c>
      <c r="R9654">
        <f>IF(P9654="","",0)</f>
        <v>0</v>
      </c>
    </row>
    <row r="9655" spans="1:18" x14ac:dyDescent="0.3">
      <c r="A9655" t="s">
        <v>1277</v>
      </c>
      <c r="B9655" s="1">
        <v>38790</v>
      </c>
      <c r="C9655" t="s">
        <v>16</v>
      </c>
      <c r="D9655" t="s">
        <v>1280</v>
      </c>
      <c r="E9655" t="s">
        <v>1281</v>
      </c>
      <c r="G9655" s="6" t="s">
        <v>88</v>
      </c>
      <c r="H9655" t="s">
        <v>95</v>
      </c>
      <c r="I9655" t="s">
        <v>21</v>
      </c>
      <c r="J9655" t="s">
        <v>73</v>
      </c>
      <c r="K9655">
        <v>40</v>
      </c>
      <c r="L9655">
        <v>23.6</v>
      </c>
      <c r="M9655" t="s">
        <v>188</v>
      </c>
      <c r="N9655">
        <v>23.6</v>
      </c>
      <c r="O9655" t="s">
        <v>24</v>
      </c>
      <c r="P9655" cm="1">
        <f t="array" ref="P9655">IF(Q9655&gt;0,INDEX(Q9655:Q21789,MATCH(TRUE,INDEX(Q9655:Q21789="",,),0)-1),"")</f>
        <v>5</v>
      </c>
      <c r="Q9655">
        <f t="shared" si="217"/>
        <v>1</v>
      </c>
      <c r="R9655">
        <f>IF(P9655="","",0)</f>
        <v>0</v>
      </c>
    </row>
    <row r="9656" spans="1:18" x14ac:dyDescent="0.3">
      <c r="A9656" t="s">
        <v>1277</v>
      </c>
      <c r="B9656" s="1">
        <v>38790</v>
      </c>
      <c r="C9656" t="s">
        <v>16</v>
      </c>
      <c r="D9656" t="s">
        <v>1280</v>
      </c>
      <c r="E9656" t="s">
        <v>1281</v>
      </c>
      <c r="G9656" t="s">
        <v>19</v>
      </c>
      <c r="H9656" t="s">
        <v>36</v>
      </c>
      <c r="I9656" t="s">
        <v>45</v>
      </c>
      <c r="J9656" t="s">
        <v>93</v>
      </c>
      <c r="K9656">
        <v>66</v>
      </c>
      <c r="L9656">
        <v>104</v>
      </c>
      <c r="M9656" t="s">
        <v>117</v>
      </c>
      <c r="N9656">
        <v>104</v>
      </c>
      <c r="P9656" cm="1">
        <f t="array" ref="P9656">IF(Q9656&gt;0,INDEX(Q9656:Q21790,MATCH(TRUE,INDEX(Q9656:Q21790="",,),0)-1),"")</f>
        <v>5</v>
      </c>
      <c r="Q9656">
        <f t="shared" si="217"/>
        <v>2</v>
      </c>
      <c r="R9656">
        <f>IF(P9656="","",0)</f>
        <v>0</v>
      </c>
    </row>
    <row r="9657" spans="1:18" x14ac:dyDescent="0.3">
      <c r="A9657" t="s">
        <v>1277</v>
      </c>
      <c r="B9657" s="1">
        <v>38790</v>
      </c>
      <c r="C9657" t="s">
        <v>16</v>
      </c>
      <c r="D9657" t="s">
        <v>1280</v>
      </c>
      <c r="E9657" t="s">
        <v>1281</v>
      </c>
      <c r="G9657" t="s">
        <v>19</v>
      </c>
      <c r="H9657" t="s">
        <v>41</v>
      </c>
      <c r="I9657" t="s">
        <v>45</v>
      </c>
      <c r="J9657" t="s">
        <v>93</v>
      </c>
      <c r="K9657">
        <v>24</v>
      </c>
      <c r="L9657">
        <v>129</v>
      </c>
      <c r="M9657" t="s">
        <v>117</v>
      </c>
      <c r="N9657">
        <v>425</v>
      </c>
      <c r="P9657" cm="1">
        <f t="array" ref="P9657">IF(Q9657&gt;0,INDEX(Q9657:Q21791,MATCH(TRUE,INDEX(Q9657:Q21791="",,),0)-1),"")</f>
        <v>5</v>
      </c>
      <c r="Q9657">
        <f t="shared" si="217"/>
        <v>2</v>
      </c>
      <c r="R9657">
        <f>IF(P9657="","",0)</f>
        <v>0</v>
      </c>
    </row>
    <row r="9658" spans="1:18" x14ac:dyDescent="0.3">
      <c r="A9658" t="s">
        <v>1277</v>
      </c>
      <c r="B9658" s="1">
        <v>38790</v>
      </c>
      <c r="C9658" t="s">
        <v>16</v>
      </c>
      <c r="D9658" t="s">
        <v>1280</v>
      </c>
      <c r="E9658" t="s">
        <v>1281</v>
      </c>
      <c r="G9658" t="s">
        <v>19</v>
      </c>
      <c r="H9658" t="s">
        <v>36</v>
      </c>
      <c r="I9658" t="s">
        <v>21</v>
      </c>
      <c r="J9658" t="s">
        <v>73</v>
      </c>
      <c r="K9658">
        <v>427</v>
      </c>
      <c r="L9658">
        <v>21.7</v>
      </c>
      <c r="M9658" t="s">
        <v>117</v>
      </c>
      <c r="N9658">
        <v>24</v>
      </c>
      <c r="P9658" cm="1">
        <f t="array" ref="P9658">IF(Q9658&gt;0,INDEX(Q9658:Q21792,MATCH(TRUE,INDEX(Q9658:Q21792="",,),0)-1),"")</f>
        <v>5</v>
      </c>
      <c r="Q9658">
        <f t="shared" si="217"/>
        <v>2</v>
      </c>
      <c r="R9658">
        <f>IF(P9658="","",0)</f>
        <v>0</v>
      </c>
    </row>
    <row r="9659" spans="1:18" x14ac:dyDescent="0.3">
      <c r="A9659" t="s">
        <v>1277</v>
      </c>
      <c r="B9659" s="1">
        <v>38790</v>
      </c>
      <c r="C9659" t="s">
        <v>16</v>
      </c>
      <c r="D9659" t="s">
        <v>1280</v>
      </c>
      <c r="E9659" t="s">
        <v>1281</v>
      </c>
      <c r="G9659" s="6" t="s">
        <v>88</v>
      </c>
      <c r="H9659" t="s">
        <v>67</v>
      </c>
      <c r="I9659" t="s">
        <v>45</v>
      </c>
      <c r="J9659" t="s">
        <v>93</v>
      </c>
      <c r="K9659">
        <v>5</v>
      </c>
      <c r="L9659">
        <v>102</v>
      </c>
      <c r="M9659" t="s">
        <v>117</v>
      </c>
      <c r="N9659">
        <v>102</v>
      </c>
      <c r="P9659" cm="1">
        <f t="array" ref="P9659">IF(Q9659&gt;0,INDEX(Q9659:Q21793,MATCH(TRUE,INDEX(Q9659:Q21793="",,),0)-1),"")</f>
        <v>5</v>
      </c>
      <c r="Q9659">
        <f t="shared" si="217"/>
        <v>2</v>
      </c>
      <c r="R9659">
        <f>IF(P9659="","",0)</f>
        <v>0</v>
      </c>
    </row>
    <row r="9660" spans="1:18" x14ac:dyDescent="0.3">
      <c r="A9660" t="s">
        <v>1277</v>
      </c>
      <c r="B9660" s="1">
        <v>38790</v>
      </c>
      <c r="C9660" t="s">
        <v>16</v>
      </c>
      <c r="D9660" t="s">
        <v>1280</v>
      </c>
      <c r="E9660" t="s">
        <v>1281</v>
      </c>
      <c r="G9660" s="6" t="s">
        <v>88</v>
      </c>
      <c r="H9660" t="s">
        <v>85</v>
      </c>
      <c r="I9660" t="s">
        <v>21</v>
      </c>
      <c r="J9660" t="s">
        <v>73</v>
      </c>
      <c r="K9660">
        <v>165</v>
      </c>
      <c r="L9660">
        <v>11</v>
      </c>
      <c r="M9660" t="s">
        <v>117</v>
      </c>
      <c r="N9660">
        <v>11</v>
      </c>
      <c r="P9660" cm="1">
        <f t="array" ref="P9660">IF(Q9660&gt;0,INDEX(Q9660:Q21794,MATCH(TRUE,INDEX(Q9660:Q21794="",,),0)-1),"")</f>
        <v>5</v>
      </c>
      <c r="Q9660">
        <f t="shared" si="217"/>
        <v>2</v>
      </c>
      <c r="R9660">
        <f>IF(P9660="","",0)</f>
        <v>0</v>
      </c>
    </row>
    <row r="9661" spans="1:18" x14ac:dyDescent="0.3">
      <c r="A9661" t="s">
        <v>1277</v>
      </c>
      <c r="B9661" s="1">
        <v>38790</v>
      </c>
      <c r="C9661" t="s">
        <v>16</v>
      </c>
      <c r="D9661" t="s">
        <v>1280</v>
      </c>
      <c r="E9661" t="s">
        <v>1281</v>
      </c>
      <c r="G9661" s="6" t="s">
        <v>88</v>
      </c>
      <c r="H9661" t="s">
        <v>67</v>
      </c>
      <c r="I9661" t="s">
        <v>21</v>
      </c>
      <c r="J9661" t="s">
        <v>73</v>
      </c>
      <c r="K9661">
        <v>7</v>
      </c>
      <c r="L9661">
        <v>13.9</v>
      </c>
      <c r="M9661" t="s">
        <v>117</v>
      </c>
      <c r="N9661">
        <v>13.9</v>
      </c>
      <c r="P9661" cm="1">
        <f t="array" ref="P9661">IF(Q9661&gt;0,INDEX(Q9661:Q21795,MATCH(TRUE,INDEX(Q9661:Q21795="",,),0)-1),"")</f>
        <v>5</v>
      </c>
      <c r="Q9661">
        <f t="shared" si="217"/>
        <v>2</v>
      </c>
      <c r="R9661">
        <f>IF(P9661="","",0)</f>
        <v>0</v>
      </c>
    </row>
    <row r="9662" spans="1:18" x14ac:dyDescent="0.3">
      <c r="A9662" t="s">
        <v>1277</v>
      </c>
      <c r="B9662" s="1">
        <v>38790</v>
      </c>
      <c r="C9662" t="s">
        <v>16</v>
      </c>
      <c r="D9662" t="s">
        <v>1280</v>
      </c>
      <c r="E9662" t="s">
        <v>1281</v>
      </c>
      <c r="G9662" s="6" t="s">
        <v>88</v>
      </c>
      <c r="H9662" t="s">
        <v>41</v>
      </c>
      <c r="I9662" t="s">
        <v>21</v>
      </c>
      <c r="J9662" t="s">
        <v>73</v>
      </c>
      <c r="K9662">
        <v>16</v>
      </c>
      <c r="L9662">
        <v>43.45</v>
      </c>
      <c r="M9662" t="s">
        <v>117</v>
      </c>
      <c r="N9662">
        <v>43.45</v>
      </c>
      <c r="P9662" cm="1">
        <f t="array" ref="P9662">IF(Q9662&gt;0,INDEX(Q9662:Q21796,MATCH(TRUE,INDEX(Q9662:Q21796="",,),0)-1),"")</f>
        <v>5</v>
      </c>
      <c r="Q9662">
        <f t="shared" si="217"/>
        <v>2</v>
      </c>
      <c r="R9662">
        <f>IF(P9662="","",0)</f>
        <v>0</v>
      </c>
    </row>
    <row r="9663" spans="1:18" x14ac:dyDescent="0.3">
      <c r="A9663" t="s">
        <v>1277</v>
      </c>
      <c r="B9663" s="1">
        <v>38790</v>
      </c>
      <c r="C9663" t="s">
        <v>16</v>
      </c>
      <c r="D9663" t="s">
        <v>1280</v>
      </c>
      <c r="E9663" t="s">
        <v>1281</v>
      </c>
      <c r="G9663" s="6" t="s">
        <v>88</v>
      </c>
      <c r="H9663" t="s">
        <v>95</v>
      </c>
      <c r="I9663" t="s">
        <v>21</v>
      </c>
      <c r="J9663" t="s">
        <v>73</v>
      </c>
      <c r="K9663">
        <v>40</v>
      </c>
      <c r="L9663">
        <v>23.6</v>
      </c>
      <c r="M9663" t="s">
        <v>117</v>
      </c>
      <c r="N9663">
        <v>23.6</v>
      </c>
      <c r="P9663" cm="1">
        <f t="array" ref="P9663">IF(Q9663&gt;0,INDEX(Q9663:Q21797,MATCH(TRUE,INDEX(Q9663:Q21797="",,),0)-1),"")</f>
        <v>5</v>
      </c>
      <c r="Q9663">
        <f t="shared" si="217"/>
        <v>2</v>
      </c>
      <c r="R9663">
        <f>IF(P9663="","",0)</f>
        <v>0</v>
      </c>
    </row>
    <row r="9664" spans="1:18" x14ac:dyDescent="0.3">
      <c r="A9664" t="s">
        <v>1277</v>
      </c>
      <c r="B9664" s="1">
        <v>38790</v>
      </c>
      <c r="C9664" t="s">
        <v>16</v>
      </c>
      <c r="D9664" t="s">
        <v>1280</v>
      </c>
      <c r="E9664" t="s">
        <v>1281</v>
      </c>
      <c r="G9664" t="s">
        <v>19</v>
      </c>
      <c r="H9664" t="s">
        <v>36</v>
      </c>
      <c r="I9664" t="s">
        <v>45</v>
      </c>
      <c r="J9664" t="s">
        <v>93</v>
      </c>
      <c r="K9664">
        <v>66</v>
      </c>
      <c r="L9664">
        <v>104</v>
      </c>
      <c r="M9664" t="s">
        <v>121</v>
      </c>
      <c r="N9664">
        <v>107</v>
      </c>
      <c r="P9664" cm="1">
        <f t="array" ref="P9664">IF(Q9664&gt;0,INDEX(Q9664:Q21798,MATCH(TRUE,INDEX(Q9664:Q21798="",,),0)-1),"")</f>
        <v>5</v>
      </c>
      <c r="Q9664">
        <f t="shared" si="217"/>
        <v>3</v>
      </c>
      <c r="R9664">
        <f>IF(P9664="","",0)</f>
        <v>0</v>
      </c>
    </row>
    <row r="9665" spans="1:18" x14ac:dyDescent="0.3">
      <c r="A9665" t="s">
        <v>1277</v>
      </c>
      <c r="B9665" s="1">
        <v>38790</v>
      </c>
      <c r="C9665" t="s">
        <v>16</v>
      </c>
      <c r="D9665" t="s">
        <v>1280</v>
      </c>
      <c r="E9665" t="s">
        <v>1281</v>
      </c>
      <c r="G9665" t="s">
        <v>19</v>
      </c>
      <c r="H9665" t="s">
        <v>41</v>
      </c>
      <c r="I9665" t="s">
        <v>45</v>
      </c>
      <c r="J9665" t="s">
        <v>93</v>
      </c>
      <c r="K9665">
        <v>24</v>
      </c>
      <c r="L9665">
        <v>129</v>
      </c>
      <c r="M9665" t="s">
        <v>121</v>
      </c>
      <c r="N9665">
        <v>143</v>
      </c>
      <c r="P9665" cm="1">
        <f t="array" ref="P9665">IF(Q9665&gt;0,INDEX(Q9665:Q21799,MATCH(TRUE,INDEX(Q9665:Q21799="",,),0)-1),"")</f>
        <v>5</v>
      </c>
      <c r="Q9665">
        <f t="shared" si="217"/>
        <v>3</v>
      </c>
      <c r="R9665">
        <f>IF(P9665="","",0)</f>
        <v>0</v>
      </c>
    </row>
    <row r="9666" spans="1:18" x14ac:dyDescent="0.3">
      <c r="A9666" t="s">
        <v>1277</v>
      </c>
      <c r="B9666" s="1">
        <v>38790</v>
      </c>
      <c r="C9666" t="s">
        <v>16</v>
      </c>
      <c r="D9666" t="s">
        <v>1280</v>
      </c>
      <c r="E9666" t="s">
        <v>1281</v>
      </c>
      <c r="G9666" t="s">
        <v>19</v>
      </c>
      <c r="H9666" t="s">
        <v>36</v>
      </c>
      <c r="I9666" t="s">
        <v>21</v>
      </c>
      <c r="J9666" t="s">
        <v>73</v>
      </c>
      <c r="K9666">
        <v>427</v>
      </c>
      <c r="L9666">
        <v>21.7</v>
      </c>
      <c r="M9666" t="s">
        <v>121</v>
      </c>
      <c r="N9666">
        <v>29</v>
      </c>
      <c r="P9666" cm="1">
        <f t="array" ref="P9666">IF(Q9666&gt;0,INDEX(Q9666:Q21800,MATCH(TRUE,INDEX(Q9666:Q21800="",,),0)-1),"")</f>
        <v>5</v>
      </c>
      <c r="Q9666">
        <f t="shared" si="217"/>
        <v>3</v>
      </c>
      <c r="R9666">
        <f>IF(P9666="","",0)</f>
        <v>0</v>
      </c>
    </row>
    <row r="9667" spans="1:18" x14ac:dyDescent="0.3">
      <c r="A9667" t="s">
        <v>1277</v>
      </c>
      <c r="B9667" s="1">
        <v>38790</v>
      </c>
      <c r="C9667" t="s">
        <v>16</v>
      </c>
      <c r="D9667" t="s">
        <v>1280</v>
      </c>
      <c r="E9667" t="s">
        <v>1281</v>
      </c>
      <c r="G9667" s="6" t="s">
        <v>88</v>
      </c>
      <c r="H9667" t="s">
        <v>67</v>
      </c>
      <c r="I9667" t="s">
        <v>45</v>
      </c>
      <c r="J9667" t="s">
        <v>93</v>
      </c>
      <c r="K9667">
        <v>5</v>
      </c>
      <c r="L9667">
        <v>102</v>
      </c>
      <c r="M9667" t="s">
        <v>121</v>
      </c>
      <c r="N9667">
        <v>102</v>
      </c>
      <c r="P9667" cm="1">
        <f t="array" ref="P9667">IF(Q9667&gt;0,INDEX(Q9667:Q21801,MATCH(TRUE,INDEX(Q9667:Q21801="",,),0)-1),"")</f>
        <v>5</v>
      </c>
      <c r="Q9667">
        <f t="shared" si="217"/>
        <v>3</v>
      </c>
      <c r="R9667">
        <f>IF(P9667="","",0)</f>
        <v>0</v>
      </c>
    </row>
    <row r="9668" spans="1:18" x14ac:dyDescent="0.3">
      <c r="A9668" t="s">
        <v>1277</v>
      </c>
      <c r="B9668" s="1">
        <v>38790</v>
      </c>
      <c r="C9668" t="s">
        <v>16</v>
      </c>
      <c r="D9668" t="s">
        <v>1280</v>
      </c>
      <c r="E9668" t="s">
        <v>1281</v>
      </c>
      <c r="G9668" s="6" t="s">
        <v>88</v>
      </c>
      <c r="H9668" t="s">
        <v>85</v>
      </c>
      <c r="I9668" t="s">
        <v>21</v>
      </c>
      <c r="J9668" t="s">
        <v>73</v>
      </c>
      <c r="K9668">
        <v>165</v>
      </c>
      <c r="L9668">
        <v>11</v>
      </c>
      <c r="M9668" t="s">
        <v>121</v>
      </c>
      <c r="N9668">
        <v>11</v>
      </c>
      <c r="P9668" cm="1">
        <f t="array" ref="P9668">IF(Q9668&gt;0,INDEX(Q9668:Q21802,MATCH(TRUE,INDEX(Q9668:Q21802="",,),0)-1),"")</f>
        <v>5</v>
      </c>
      <c r="Q9668">
        <f t="shared" si="217"/>
        <v>3</v>
      </c>
      <c r="R9668">
        <f>IF(P9668="","",0)</f>
        <v>0</v>
      </c>
    </row>
    <row r="9669" spans="1:18" x14ac:dyDescent="0.3">
      <c r="A9669" t="s">
        <v>1277</v>
      </c>
      <c r="B9669" s="1">
        <v>38790</v>
      </c>
      <c r="C9669" t="s">
        <v>16</v>
      </c>
      <c r="D9669" t="s">
        <v>1280</v>
      </c>
      <c r="E9669" t="s">
        <v>1281</v>
      </c>
      <c r="G9669" s="6" t="s">
        <v>88</v>
      </c>
      <c r="H9669" t="s">
        <v>67</v>
      </c>
      <c r="I9669" t="s">
        <v>21</v>
      </c>
      <c r="J9669" t="s">
        <v>73</v>
      </c>
      <c r="K9669">
        <v>7</v>
      </c>
      <c r="L9669">
        <v>13.9</v>
      </c>
      <c r="M9669" t="s">
        <v>121</v>
      </c>
      <c r="N9669">
        <v>13.9</v>
      </c>
      <c r="P9669" cm="1">
        <f t="array" ref="P9669">IF(Q9669&gt;0,INDEX(Q9669:Q21803,MATCH(TRUE,INDEX(Q9669:Q21803="",,),0)-1),"")</f>
        <v>5</v>
      </c>
      <c r="Q9669">
        <f t="shared" si="217"/>
        <v>3</v>
      </c>
      <c r="R9669">
        <f>IF(P9669="","",0)</f>
        <v>0</v>
      </c>
    </row>
    <row r="9670" spans="1:18" x14ac:dyDescent="0.3">
      <c r="A9670" t="s">
        <v>1277</v>
      </c>
      <c r="B9670" s="1">
        <v>38790</v>
      </c>
      <c r="C9670" t="s">
        <v>16</v>
      </c>
      <c r="D9670" t="s">
        <v>1280</v>
      </c>
      <c r="E9670" t="s">
        <v>1281</v>
      </c>
      <c r="G9670" s="6" t="s">
        <v>88</v>
      </c>
      <c r="H9670" t="s">
        <v>41</v>
      </c>
      <c r="I9670" t="s">
        <v>21</v>
      </c>
      <c r="J9670" t="s">
        <v>73</v>
      </c>
      <c r="K9670">
        <v>16</v>
      </c>
      <c r="L9670">
        <v>43.45</v>
      </c>
      <c r="M9670" t="s">
        <v>121</v>
      </c>
      <c r="N9670">
        <v>43.45</v>
      </c>
      <c r="P9670" cm="1">
        <f t="array" ref="P9670">IF(Q9670&gt;0,INDEX(Q9670:Q21804,MATCH(TRUE,INDEX(Q9670:Q21804="",,),0)-1),"")</f>
        <v>5</v>
      </c>
      <c r="Q9670">
        <f t="shared" si="217"/>
        <v>3</v>
      </c>
      <c r="R9670">
        <f>IF(P9670="","",0)</f>
        <v>0</v>
      </c>
    </row>
    <row r="9671" spans="1:18" x14ac:dyDescent="0.3">
      <c r="A9671" t="s">
        <v>1277</v>
      </c>
      <c r="B9671" s="1">
        <v>38790</v>
      </c>
      <c r="C9671" t="s">
        <v>16</v>
      </c>
      <c r="D9671" t="s">
        <v>1280</v>
      </c>
      <c r="E9671" t="s">
        <v>1281</v>
      </c>
      <c r="G9671" s="6" t="s">
        <v>88</v>
      </c>
      <c r="H9671" t="s">
        <v>95</v>
      </c>
      <c r="I9671" t="s">
        <v>21</v>
      </c>
      <c r="J9671" t="s">
        <v>73</v>
      </c>
      <c r="K9671">
        <v>40</v>
      </c>
      <c r="L9671">
        <v>23.6</v>
      </c>
      <c r="M9671" t="s">
        <v>121</v>
      </c>
      <c r="N9671">
        <v>23.6</v>
      </c>
      <c r="P9671" cm="1">
        <f t="array" ref="P9671">IF(Q9671&gt;0,INDEX(Q9671:Q21805,MATCH(TRUE,INDEX(Q9671:Q21805="",,),0)-1),"")</f>
        <v>5</v>
      </c>
      <c r="Q9671">
        <f t="shared" si="217"/>
        <v>3</v>
      </c>
      <c r="R9671">
        <f>IF(P9671="","",0)</f>
        <v>0</v>
      </c>
    </row>
    <row r="9672" spans="1:18" x14ac:dyDescent="0.3">
      <c r="A9672" t="s">
        <v>1277</v>
      </c>
      <c r="B9672" s="1">
        <v>38790</v>
      </c>
      <c r="C9672" t="s">
        <v>16</v>
      </c>
      <c r="D9672" t="s">
        <v>1280</v>
      </c>
      <c r="E9672" t="s">
        <v>1281</v>
      </c>
      <c r="G9672" t="s">
        <v>19</v>
      </c>
      <c r="H9672" t="s">
        <v>36</v>
      </c>
      <c r="I9672" t="s">
        <v>45</v>
      </c>
      <c r="J9672" t="s">
        <v>93</v>
      </c>
      <c r="K9672">
        <v>66</v>
      </c>
      <c r="L9672">
        <v>104</v>
      </c>
      <c r="M9672" t="s">
        <v>99</v>
      </c>
      <c r="N9672">
        <v>104</v>
      </c>
      <c r="P9672" cm="1">
        <f t="array" ref="P9672">IF(Q9672&gt;0,INDEX(Q9672:Q21806,MATCH(TRUE,INDEX(Q9672:Q21806="",,),0)-1),"")</f>
        <v>5</v>
      </c>
      <c r="Q9672">
        <f t="shared" si="217"/>
        <v>4</v>
      </c>
      <c r="R9672">
        <f>IF(P9672="","",0)</f>
        <v>0</v>
      </c>
    </row>
    <row r="9673" spans="1:18" x14ac:dyDescent="0.3">
      <c r="A9673" t="s">
        <v>1277</v>
      </c>
      <c r="B9673" s="1">
        <v>38790</v>
      </c>
      <c r="C9673" t="s">
        <v>16</v>
      </c>
      <c r="D9673" t="s">
        <v>1280</v>
      </c>
      <c r="E9673" t="s">
        <v>1281</v>
      </c>
      <c r="G9673" t="s">
        <v>19</v>
      </c>
      <c r="H9673" t="s">
        <v>41</v>
      </c>
      <c r="I9673" t="s">
        <v>45</v>
      </c>
      <c r="J9673" t="s">
        <v>93</v>
      </c>
      <c r="K9673">
        <v>24</v>
      </c>
      <c r="L9673">
        <v>129</v>
      </c>
      <c r="M9673" t="s">
        <v>99</v>
      </c>
      <c r="N9673">
        <v>273.61</v>
      </c>
      <c r="P9673" cm="1">
        <f t="array" ref="P9673">IF(Q9673&gt;0,INDEX(Q9673:Q21807,MATCH(TRUE,INDEX(Q9673:Q21807="",,),0)-1),"")</f>
        <v>5</v>
      </c>
      <c r="Q9673">
        <f t="shared" si="217"/>
        <v>4</v>
      </c>
      <c r="R9673">
        <f>IF(P9673="","",0)</f>
        <v>0</v>
      </c>
    </row>
    <row r="9674" spans="1:18" x14ac:dyDescent="0.3">
      <c r="A9674" t="s">
        <v>1277</v>
      </c>
      <c r="B9674" s="1">
        <v>38790</v>
      </c>
      <c r="C9674" t="s">
        <v>16</v>
      </c>
      <c r="D9674" t="s">
        <v>1280</v>
      </c>
      <c r="E9674" t="s">
        <v>1281</v>
      </c>
      <c r="G9674" t="s">
        <v>19</v>
      </c>
      <c r="H9674" t="s">
        <v>36</v>
      </c>
      <c r="I9674" t="s">
        <v>21</v>
      </c>
      <c r="J9674" t="s">
        <v>73</v>
      </c>
      <c r="K9674">
        <v>427</v>
      </c>
      <c r="L9674">
        <v>21.7</v>
      </c>
      <c r="M9674" t="s">
        <v>99</v>
      </c>
      <c r="N9674">
        <v>21.7</v>
      </c>
      <c r="P9674" cm="1">
        <f t="array" ref="P9674">IF(Q9674&gt;0,INDEX(Q9674:Q21808,MATCH(TRUE,INDEX(Q9674:Q21808="",,),0)-1),"")</f>
        <v>5</v>
      </c>
      <c r="Q9674">
        <f t="shared" si="217"/>
        <v>4</v>
      </c>
      <c r="R9674">
        <f>IF(P9674="","",0)</f>
        <v>0</v>
      </c>
    </row>
    <row r="9675" spans="1:18" x14ac:dyDescent="0.3">
      <c r="A9675" t="s">
        <v>1277</v>
      </c>
      <c r="B9675" s="1">
        <v>38790</v>
      </c>
      <c r="C9675" t="s">
        <v>16</v>
      </c>
      <c r="D9675" t="s">
        <v>1280</v>
      </c>
      <c r="E9675" t="s">
        <v>1281</v>
      </c>
      <c r="G9675" s="6" t="s">
        <v>88</v>
      </c>
      <c r="H9675" t="s">
        <v>67</v>
      </c>
      <c r="I9675" t="s">
        <v>45</v>
      </c>
      <c r="J9675" t="s">
        <v>93</v>
      </c>
      <c r="K9675">
        <v>5</v>
      </c>
      <c r="L9675">
        <v>102</v>
      </c>
      <c r="M9675" t="s">
        <v>99</v>
      </c>
      <c r="N9675">
        <v>102</v>
      </c>
      <c r="P9675" cm="1">
        <f t="array" ref="P9675">IF(Q9675&gt;0,INDEX(Q9675:Q21809,MATCH(TRUE,INDEX(Q9675:Q21809="",,),0)-1),"")</f>
        <v>5</v>
      </c>
      <c r="Q9675">
        <f t="shared" si="217"/>
        <v>4</v>
      </c>
      <c r="R9675">
        <f>IF(P9675="","",0)</f>
        <v>0</v>
      </c>
    </row>
    <row r="9676" spans="1:18" x14ac:dyDescent="0.3">
      <c r="A9676" t="s">
        <v>1277</v>
      </c>
      <c r="B9676" s="1">
        <v>38790</v>
      </c>
      <c r="C9676" t="s">
        <v>16</v>
      </c>
      <c r="D9676" t="s">
        <v>1280</v>
      </c>
      <c r="E9676" t="s">
        <v>1281</v>
      </c>
      <c r="G9676" s="6" t="s">
        <v>88</v>
      </c>
      <c r="H9676" t="s">
        <v>85</v>
      </c>
      <c r="I9676" t="s">
        <v>21</v>
      </c>
      <c r="J9676" t="s">
        <v>73</v>
      </c>
      <c r="K9676">
        <v>165</v>
      </c>
      <c r="L9676">
        <v>11</v>
      </c>
      <c r="M9676" t="s">
        <v>99</v>
      </c>
      <c r="N9676">
        <v>11</v>
      </c>
      <c r="P9676" cm="1">
        <f t="array" ref="P9676">IF(Q9676&gt;0,INDEX(Q9676:Q21810,MATCH(TRUE,INDEX(Q9676:Q21810="",,),0)-1),"")</f>
        <v>5</v>
      </c>
      <c r="Q9676">
        <f t="shared" si="217"/>
        <v>4</v>
      </c>
      <c r="R9676">
        <f>IF(P9676="","",0)</f>
        <v>0</v>
      </c>
    </row>
    <row r="9677" spans="1:18" x14ac:dyDescent="0.3">
      <c r="A9677" t="s">
        <v>1277</v>
      </c>
      <c r="B9677" s="1">
        <v>38790</v>
      </c>
      <c r="C9677" t="s">
        <v>16</v>
      </c>
      <c r="D9677" t="s">
        <v>1280</v>
      </c>
      <c r="E9677" t="s">
        <v>1281</v>
      </c>
      <c r="G9677" s="6" t="s">
        <v>88</v>
      </c>
      <c r="H9677" t="s">
        <v>67</v>
      </c>
      <c r="I9677" t="s">
        <v>21</v>
      </c>
      <c r="J9677" t="s">
        <v>73</v>
      </c>
      <c r="K9677">
        <v>7</v>
      </c>
      <c r="L9677">
        <v>13.9</v>
      </c>
      <c r="M9677" t="s">
        <v>99</v>
      </c>
      <c r="N9677">
        <v>13.9</v>
      </c>
      <c r="P9677" cm="1">
        <f t="array" ref="P9677">IF(Q9677&gt;0,INDEX(Q9677:Q21811,MATCH(TRUE,INDEX(Q9677:Q21811="",,),0)-1),"")</f>
        <v>5</v>
      </c>
      <c r="Q9677">
        <f t="shared" si="217"/>
        <v>4</v>
      </c>
      <c r="R9677">
        <f>IF(P9677="","",0)</f>
        <v>0</v>
      </c>
    </row>
    <row r="9678" spans="1:18" x14ac:dyDescent="0.3">
      <c r="A9678" t="s">
        <v>1277</v>
      </c>
      <c r="B9678" s="1">
        <v>38790</v>
      </c>
      <c r="C9678" t="s">
        <v>16</v>
      </c>
      <c r="D9678" t="s">
        <v>1280</v>
      </c>
      <c r="E9678" t="s">
        <v>1281</v>
      </c>
      <c r="G9678" s="6" t="s">
        <v>88</v>
      </c>
      <c r="H9678" t="s">
        <v>41</v>
      </c>
      <c r="I9678" t="s">
        <v>21</v>
      </c>
      <c r="J9678" t="s">
        <v>73</v>
      </c>
      <c r="K9678">
        <v>16</v>
      </c>
      <c r="L9678">
        <v>43.45</v>
      </c>
      <c r="M9678" t="s">
        <v>99</v>
      </c>
      <c r="N9678">
        <v>43.45</v>
      </c>
      <c r="P9678" cm="1">
        <f t="array" ref="P9678">IF(Q9678&gt;0,INDEX(Q9678:Q21812,MATCH(TRUE,INDEX(Q9678:Q21812="",,),0)-1),"")</f>
        <v>5</v>
      </c>
      <c r="Q9678">
        <f t="shared" si="217"/>
        <v>4</v>
      </c>
      <c r="R9678">
        <f>IF(P9678="","",0)</f>
        <v>0</v>
      </c>
    </row>
    <row r="9679" spans="1:18" x14ac:dyDescent="0.3">
      <c r="A9679" t="s">
        <v>1277</v>
      </c>
      <c r="B9679" s="1">
        <v>38790</v>
      </c>
      <c r="C9679" t="s">
        <v>16</v>
      </c>
      <c r="D9679" t="s">
        <v>1280</v>
      </c>
      <c r="E9679" t="s">
        <v>1281</v>
      </c>
      <c r="G9679" s="6" t="s">
        <v>88</v>
      </c>
      <c r="H9679" t="s">
        <v>95</v>
      </c>
      <c r="I9679" t="s">
        <v>21</v>
      </c>
      <c r="J9679" t="s">
        <v>73</v>
      </c>
      <c r="K9679">
        <v>40</v>
      </c>
      <c r="L9679">
        <v>23.6</v>
      </c>
      <c r="M9679" t="s">
        <v>99</v>
      </c>
      <c r="N9679">
        <v>23.6</v>
      </c>
      <c r="P9679" cm="1">
        <f t="array" ref="P9679">IF(Q9679&gt;0,INDEX(Q9679:Q21813,MATCH(TRUE,INDEX(Q9679:Q21813="",,),0)-1),"")</f>
        <v>5</v>
      </c>
      <c r="Q9679">
        <f t="shared" si="217"/>
        <v>4</v>
      </c>
      <c r="R9679">
        <f>IF(P9679="","",0)</f>
        <v>0</v>
      </c>
    </row>
    <row r="9680" spans="1:18" x14ac:dyDescent="0.3">
      <c r="A9680" t="s">
        <v>1277</v>
      </c>
      <c r="B9680" s="1">
        <v>38790</v>
      </c>
      <c r="C9680" t="s">
        <v>16</v>
      </c>
      <c r="D9680" t="s">
        <v>1280</v>
      </c>
      <c r="E9680" t="s">
        <v>1281</v>
      </c>
      <c r="G9680" t="s">
        <v>19</v>
      </c>
      <c r="H9680" t="s">
        <v>36</v>
      </c>
      <c r="I9680" t="s">
        <v>45</v>
      </c>
      <c r="J9680" t="s">
        <v>93</v>
      </c>
      <c r="K9680">
        <v>66</v>
      </c>
      <c r="L9680">
        <v>104</v>
      </c>
      <c r="M9680" t="s">
        <v>120</v>
      </c>
      <c r="N9680">
        <v>104</v>
      </c>
      <c r="P9680" cm="1">
        <f t="array" ref="P9680">IF(Q9680&gt;0,INDEX(Q9680:Q21814,MATCH(TRUE,INDEX(Q9680:Q21814="",,),0)-1),"")</f>
        <v>5</v>
      </c>
      <c r="Q9680">
        <f t="shared" si="217"/>
        <v>5</v>
      </c>
      <c r="R9680">
        <f>IF(P9680="","",0)</f>
        <v>0</v>
      </c>
    </row>
    <row r="9681" spans="1:18" x14ac:dyDescent="0.3">
      <c r="A9681" t="s">
        <v>1277</v>
      </c>
      <c r="B9681" s="1">
        <v>38790</v>
      </c>
      <c r="C9681" t="s">
        <v>16</v>
      </c>
      <c r="D9681" t="s">
        <v>1280</v>
      </c>
      <c r="E9681" t="s">
        <v>1281</v>
      </c>
      <c r="G9681" t="s">
        <v>19</v>
      </c>
      <c r="H9681" t="s">
        <v>41</v>
      </c>
      <c r="I9681" t="s">
        <v>45</v>
      </c>
      <c r="J9681" t="s">
        <v>93</v>
      </c>
      <c r="K9681">
        <v>24</v>
      </c>
      <c r="L9681">
        <v>129</v>
      </c>
      <c r="M9681" t="s">
        <v>120</v>
      </c>
      <c r="N9681">
        <v>130</v>
      </c>
      <c r="P9681" cm="1">
        <f t="array" ref="P9681">IF(Q9681&gt;0,INDEX(Q9681:Q21815,MATCH(TRUE,INDEX(Q9681:Q21815="",,),0)-1),"")</f>
        <v>5</v>
      </c>
      <c r="Q9681">
        <f t="shared" si="217"/>
        <v>5</v>
      </c>
      <c r="R9681">
        <f>IF(P9681="","",0)</f>
        <v>0</v>
      </c>
    </row>
    <row r="9682" spans="1:18" x14ac:dyDescent="0.3">
      <c r="A9682" t="s">
        <v>1277</v>
      </c>
      <c r="B9682" s="1">
        <v>38790</v>
      </c>
      <c r="C9682" t="s">
        <v>16</v>
      </c>
      <c r="D9682" t="s">
        <v>1280</v>
      </c>
      <c r="E9682" t="s">
        <v>1281</v>
      </c>
      <c r="G9682" t="s">
        <v>19</v>
      </c>
      <c r="H9682" t="s">
        <v>36</v>
      </c>
      <c r="I9682" t="s">
        <v>21</v>
      </c>
      <c r="J9682" t="s">
        <v>73</v>
      </c>
      <c r="K9682">
        <v>427</v>
      </c>
      <c r="L9682">
        <v>21.7</v>
      </c>
      <c r="M9682" t="s">
        <v>120</v>
      </c>
      <c r="N9682">
        <v>23.85</v>
      </c>
      <c r="P9682" cm="1">
        <f t="array" ref="P9682">IF(Q9682&gt;0,INDEX(Q9682:Q21816,MATCH(TRUE,INDEX(Q9682:Q21816="",,),0)-1),"")</f>
        <v>5</v>
      </c>
      <c r="Q9682">
        <f t="shared" si="217"/>
        <v>5</v>
      </c>
      <c r="R9682">
        <f>IF(P9682="","",0)</f>
        <v>0</v>
      </c>
    </row>
    <row r="9683" spans="1:18" x14ac:dyDescent="0.3">
      <c r="A9683" t="s">
        <v>1277</v>
      </c>
      <c r="B9683" s="1">
        <v>38790</v>
      </c>
      <c r="C9683" t="s">
        <v>16</v>
      </c>
      <c r="D9683" t="s">
        <v>1280</v>
      </c>
      <c r="E9683" t="s">
        <v>1281</v>
      </c>
      <c r="G9683" s="6" t="s">
        <v>88</v>
      </c>
      <c r="H9683" t="s">
        <v>67</v>
      </c>
      <c r="I9683" t="s">
        <v>45</v>
      </c>
      <c r="J9683" t="s">
        <v>93</v>
      </c>
      <c r="K9683">
        <v>5</v>
      </c>
      <c r="L9683">
        <v>102</v>
      </c>
      <c r="M9683" t="s">
        <v>120</v>
      </c>
      <c r="N9683">
        <v>102</v>
      </c>
      <c r="P9683" cm="1">
        <f t="array" ref="P9683">IF(Q9683&gt;0,INDEX(Q9683:Q21817,MATCH(TRUE,INDEX(Q9683:Q21817="",,),0)-1),"")</f>
        <v>5</v>
      </c>
      <c r="Q9683">
        <f t="shared" si="217"/>
        <v>5</v>
      </c>
      <c r="R9683">
        <f>IF(P9683="","",0)</f>
        <v>0</v>
      </c>
    </row>
    <row r="9684" spans="1:18" x14ac:dyDescent="0.3">
      <c r="A9684" t="s">
        <v>1277</v>
      </c>
      <c r="B9684" s="1">
        <v>38790</v>
      </c>
      <c r="C9684" t="s">
        <v>16</v>
      </c>
      <c r="D9684" t="s">
        <v>1280</v>
      </c>
      <c r="E9684" t="s">
        <v>1281</v>
      </c>
      <c r="G9684" s="6" t="s">
        <v>88</v>
      </c>
      <c r="H9684" t="s">
        <v>85</v>
      </c>
      <c r="I9684" t="s">
        <v>21</v>
      </c>
      <c r="J9684" t="s">
        <v>73</v>
      </c>
      <c r="K9684">
        <v>165</v>
      </c>
      <c r="L9684">
        <v>11</v>
      </c>
      <c r="M9684" t="s">
        <v>120</v>
      </c>
      <c r="N9684">
        <v>11</v>
      </c>
      <c r="P9684" cm="1">
        <f t="array" ref="P9684">IF(Q9684&gt;0,INDEX(Q9684:Q21818,MATCH(TRUE,INDEX(Q9684:Q21818="",,),0)-1),"")</f>
        <v>5</v>
      </c>
      <c r="Q9684">
        <f t="shared" si="217"/>
        <v>5</v>
      </c>
      <c r="R9684">
        <f>IF(P9684="","",0)</f>
        <v>0</v>
      </c>
    </row>
    <row r="9685" spans="1:18" x14ac:dyDescent="0.3">
      <c r="A9685" t="s">
        <v>1277</v>
      </c>
      <c r="B9685" s="1">
        <v>38790</v>
      </c>
      <c r="C9685" t="s">
        <v>16</v>
      </c>
      <c r="D9685" t="s">
        <v>1280</v>
      </c>
      <c r="E9685" t="s">
        <v>1281</v>
      </c>
      <c r="G9685" s="6" t="s">
        <v>88</v>
      </c>
      <c r="H9685" t="s">
        <v>67</v>
      </c>
      <c r="I9685" t="s">
        <v>21</v>
      </c>
      <c r="J9685" t="s">
        <v>73</v>
      </c>
      <c r="K9685">
        <v>7</v>
      </c>
      <c r="L9685">
        <v>13.9</v>
      </c>
      <c r="M9685" t="s">
        <v>120</v>
      </c>
      <c r="N9685">
        <v>13.9</v>
      </c>
      <c r="P9685" cm="1">
        <f t="array" ref="P9685">IF(Q9685&gt;0,INDEX(Q9685:Q21819,MATCH(TRUE,INDEX(Q9685:Q21819="",,),0)-1),"")</f>
        <v>5</v>
      </c>
      <c r="Q9685">
        <f t="shared" si="217"/>
        <v>5</v>
      </c>
      <c r="R9685">
        <f>IF(P9685="","",0)</f>
        <v>0</v>
      </c>
    </row>
    <row r="9686" spans="1:18" x14ac:dyDescent="0.3">
      <c r="A9686" t="s">
        <v>1277</v>
      </c>
      <c r="B9686" s="1">
        <v>38790</v>
      </c>
      <c r="C9686" t="s">
        <v>16</v>
      </c>
      <c r="D9686" t="s">
        <v>1280</v>
      </c>
      <c r="E9686" t="s">
        <v>1281</v>
      </c>
      <c r="G9686" s="6" t="s">
        <v>88</v>
      </c>
      <c r="H9686" t="s">
        <v>41</v>
      </c>
      <c r="I9686" t="s">
        <v>21</v>
      </c>
      <c r="J9686" t="s">
        <v>73</v>
      </c>
      <c r="K9686">
        <v>16</v>
      </c>
      <c r="L9686">
        <v>43.45</v>
      </c>
      <c r="M9686" t="s">
        <v>120</v>
      </c>
      <c r="N9686">
        <v>43.45</v>
      </c>
      <c r="P9686" cm="1">
        <f t="array" ref="P9686">IF(Q9686&gt;0,INDEX(Q9686:Q21820,MATCH(TRUE,INDEX(Q9686:Q21820="",,),0)-1),"")</f>
        <v>5</v>
      </c>
      <c r="Q9686">
        <f t="shared" si="217"/>
        <v>5</v>
      </c>
      <c r="R9686">
        <f>IF(P9686="","",0)</f>
        <v>0</v>
      </c>
    </row>
    <row r="9687" spans="1:18" x14ac:dyDescent="0.3">
      <c r="A9687" t="s">
        <v>1277</v>
      </c>
      <c r="B9687" s="1">
        <v>38790</v>
      </c>
      <c r="C9687" t="s">
        <v>16</v>
      </c>
      <c r="D9687" t="s">
        <v>1280</v>
      </c>
      <c r="E9687" t="s">
        <v>1281</v>
      </c>
      <c r="G9687" s="6" t="s">
        <v>88</v>
      </c>
      <c r="H9687" t="s">
        <v>95</v>
      </c>
      <c r="I9687" t="s">
        <v>21</v>
      </c>
      <c r="J9687" t="s">
        <v>73</v>
      </c>
      <c r="K9687">
        <v>40</v>
      </c>
      <c r="L9687">
        <v>23.6</v>
      </c>
      <c r="M9687" t="s">
        <v>120</v>
      </c>
      <c r="N9687">
        <v>23.6</v>
      </c>
      <c r="P9687" cm="1">
        <f t="array" ref="P9687">IF(Q9687&gt;0,INDEX(Q9687:Q21821,MATCH(TRUE,INDEX(Q9687:Q21821="",,),0)-1),"")</f>
        <v>5</v>
      </c>
      <c r="Q9687">
        <f t="shared" si="217"/>
        <v>5</v>
      </c>
      <c r="R9687">
        <f>IF(P9687="","",0)</f>
        <v>0</v>
      </c>
    </row>
    <row r="9688" spans="1:18" x14ac:dyDescent="0.3">
      <c r="P9688" t="str" cm="1">
        <f t="array" ref="P9688">IF(Q9688&gt;0,INDEX(Q9688:Q21822,MATCH(TRUE,INDEX(Q9688:Q21822="",,),0)-1),"")</f>
        <v/>
      </c>
      <c r="R9688" t="str">
        <f>IF(P9688="","",0)</f>
        <v/>
      </c>
    </row>
    <row r="9689" spans="1:18" x14ac:dyDescent="0.3">
      <c r="A9689" t="s">
        <v>1277</v>
      </c>
      <c r="B9689" s="1">
        <v>38790</v>
      </c>
      <c r="C9689" t="s">
        <v>16</v>
      </c>
      <c r="D9689" t="s">
        <v>1282</v>
      </c>
      <c r="E9689" t="s">
        <v>1283</v>
      </c>
      <c r="G9689" t="s">
        <v>19</v>
      </c>
      <c r="H9689" t="s">
        <v>102</v>
      </c>
      <c r="I9689" t="s">
        <v>45</v>
      </c>
      <c r="J9689" t="s">
        <v>93</v>
      </c>
      <c r="K9689">
        <v>8</v>
      </c>
      <c r="L9689">
        <v>583</v>
      </c>
      <c r="M9689" t="s">
        <v>99</v>
      </c>
      <c r="N9689">
        <v>1547.56</v>
      </c>
      <c r="O9689" t="s">
        <v>24</v>
      </c>
      <c r="P9689" cm="1">
        <f t="array" ref="P9689">IF(Q9689&gt;0,INDEX(Q9689:Q21823,MATCH(TRUE,INDEX(Q9689:Q21823="",,),0)-1),"")</f>
        <v>3</v>
      </c>
      <c r="Q9689">
        <f>INT((ROW()-9689)/8)+1</f>
        <v>1</v>
      </c>
      <c r="R9689">
        <f>IF(P9689="","",0)</f>
        <v>0</v>
      </c>
    </row>
    <row r="9690" spans="1:18" x14ac:dyDescent="0.3">
      <c r="A9690" t="s">
        <v>1277</v>
      </c>
      <c r="B9690" s="1">
        <v>38790</v>
      </c>
      <c r="C9690" t="s">
        <v>16</v>
      </c>
      <c r="D9690" t="s">
        <v>1282</v>
      </c>
      <c r="E9690" t="s">
        <v>1283</v>
      </c>
      <c r="G9690" t="s">
        <v>19</v>
      </c>
      <c r="H9690" t="s">
        <v>92</v>
      </c>
      <c r="I9690" t="s">
        <v>45</v>
      </c>
      <c r="J9690" t="s">
        <v>93</v>
      </c>
      <c r="K9690">
        <v>21</v>
      </c>
      <c r="L9690">
        <v>324</v>
      </c>
      <c r="M9690" t="s">
        <v>99</v>
      </c>
      <c r="N9690">
        <v>324</v>
      </c>
      <c r="O9690" t="s">
        <v>24</v>
      </c>
      <c r="P9690" cm="1">
        <f t="array" ref="P9690">IF(Q9690&gt;0,INDEX(Q9690:Q21824,MATCH(TRUE,INDEX(Q9690:Q21824="",,),0)-1),"")</f>
        <v>3</v>
      </c>
      <c r="Q9690">
        <f t="shared" ref="Q9690:Q9712" si="218">INT((ROW()-9689)/8)+1</f>
        <v>1</v>
      </c>
      <c r="R9690">
        <f>IF(P9690="","",0)</f>
        <v>0</v>
      </c>
    </row>
    <row r="9691" spans="1:18" x14ac:dyDescent="0.3">
      <c r="A9691" t="s">
        <v>1277</v>
      </c>
      <c r="B9691" s="1">
        <v>38790</v>
      </c>
      <c r="C9691" t="s">
        <v>16</v>
      </c>
      <c r="D9691" t="s">
        <v>1282</v>
      </c>
      <c r="E9691" t="s">
        <v>1283</v>
      </c>
      <c r="G9691" t="s">
        <v>19</v>
      </c>
      <c r="H9691" t="s">
        <v>36</v>
      </c>
      <c r="I9691" t="s">
        <v>45</v>
      </c>
      <c r="J9691" t="s">
        <v>93</v>
      </c>
      <c r="K9691">
        <v>30</v>
      </c>
      <c r="L9691">
        <v>96</v>
      </c>
      <c r="M9691" t="s">
        <v>99</v>
      </c>
      <c r="N9691">
        <v>96</v>
      </c>
      <c r="O9691" t="s">
        <v>24</v>
      </c>
      <c r="P9691" cm="1">
        <f t="array" ref="P9691">IF(Q9691&gt;0,INDEX(Q9691:Q21825,MATCH(TRUE,INDEX(Q9691:Q21825="",,),0)-1),"")</f>
        <v>3</v>
      </c>
      <c r="Q9691">
        <f t="shared" si="218"/>
        <v>1</v>
      </c>
      <c r="R9691">
        <f>IF(P9691="","",0)</f>
        <v>0</v>
      </c>
    </row>
    <row r="9692" spans="1:18" x14ac:dyDescent="0.3">
      <c r="A9692" t="s">
        <v>1277</v>
      </c>
      <c r="B9692" s="1">
        <v>38790</v>
      </c>
      <c r="C9692" t="s">
        <v>16</v>
      </c>
      <c r="D9692" t="s">
        <v>1282</v>
      </c>
      <c r="E9692" t="s">
        <v>1283</v>
      </c>
      <c r="G9692" t="s">
        <v>19</v>
      </c>
      <c r="H9692" t="s">
        <v>72</v>
      </c>
      <c r="I9692" t="s">
        <v>21</v>
      </c>
      <c r="J9692" t="s">
        <v>73</v>
      </c>
      <c r="K9692">
        <v>158</v>
      </c>
      <c r="L9692">
        <v>13.79</v>
      </c>
      <c r="M9692" t="s">
        <v>99</v>
      </c>
      <c r="N9692">
        <v>13.79</v>
      </c>
      <c r="O9692" t="s">
        <v>24</v>
      </c>
      <c r="P9692" cm="1">
        <f t="array" ref="P9692">IF(Q9692&gt;0,INDEX(Q9692:Q21826,MATCH(TRUE,INDEX(Q9692:Q21826="",,),0)-1),"")</f>
        <v>3</v>
      </c>
      <c r="Q9692">
        <f t="shared" si="218"/>
        <v>1</v>
      </c>
      <c r="R9692">
        <f>IF(P9692="","",0)</f>
        <v>0</v>
      </c>
    </row>
    <row r="9693" spans="1:18" x14ac:dyDescent="0.3">
      <c r="A9693" t="s">
        <v>1277</v>
      </c>
      <c r="B9693" s="1">
        <v>38790</v>
      </c>
      <c r="C9693" t="s">
        <v>16</v>
      </c>
      <c r="D9693" t="s">
        <v>1282</v>
      </c>
      <c r="E9693" t="s">
        <v>1283</v>
      </c>
      <c r="G9693" s="6" t="s">
        <v>88</v>
      </c>
      <c r="H9693" t="s">
        <v>41</v>
      </c>
      <c r="I9693" t="s">
        <v>45</v>
      </c>
      <c r="J9693" t="s">
        <v>93</v>
      </c>
      <c r="K9693">
        <v>10</v>
      </c>
      <c r="L9693">
        <v>120</v>
      </c>
      <c r="M9693" t="s">
        <v>99</v>
      </c>
      <c r="N9693">
        <v>120</v>
      </c>
      <c r="O9693" t="s">
        <v>24</v>
      </c>
      <c r="P9693" cm="1">
        <f t="array" ref="P9693">IF(Q9693&gt;0,INDEX(Q9693:Q21827,MATCH(TRUE,INDEX(Q9693:Q21827="",,),0)-1),"")</f>
        <v>3</v>
      </c>
      <c r="Q9693">
        <f t="shared" si="218"/>
        <v>1</v>
      </c>
      <c r="R9693">
        <f>IF(P9693="","",0)</f>
        <v>0</v>
      </c>
    </row>
    <row r="9694" spans="1:18" x14ac:dyDescent="0.3">
      <c r="A9694" t="s">
        <v>1277</v>
      </c>
      <c r="B9694" s="1">
        <v>38790</v>
      </c>
      <c r="C9694" t="s">
        <v>16</v>
      </c>
      <c r="D9694" t="s">
        <v>1282</v>
      </c>
      <c r="E9694" t="s">
        <v>1283</v>
      </c>
      <c r="G9694" s="6" t="s">
        <v>88</v>
      </c>
      <c r="H9694" t="s">
        <v>72</v>
      </c>
      <c r="I9694" t="s">
        <v>45</v>
      </c>
      <c r="J9694" t="s">
        <v>93</v>
      </c>
      <c r="K9694">
        <v>6</v>
      </c>
      <c r="L9694">
        <v>61</v>
      </c>
      <c r="M9694" t="s">
        <v>99</v>
      </c>
      <c r="N9694">
        <v>61</v>
      </c>
      <c r="O9694" t="s">
        <v>24</v>
      </c>
      <c r="P9694" cm="1">
        <f t="array" ref="P9694">IF(Q9694&gt;0,INDEX(Q9694:Q21828,MATCH(TRUE,INDEX(Q9694:Q21828="",,),0)-1),"")</f>
        <v>3</v>
      </c>
      <c r="Q9694">
        <f t="shared" si="218"/>
        <v>1</v>
      </c>
      <c r="R9694">
        <f>IF(P9694="","",0)</f>
        <v>0</v>
      </c>
    </row>
    <row r="9695" spans="1:18" x14ac:dyDescent="0.3">
      <c r="A9695" t="s">
        <v>1277</v>
      </c>
      <c r="B9695" s="1">
        <v>38790</v>
      </c>
      <c r="C9695" t="s">
        <v>16</v>
      </c>
      <c r="D9695" t="s">
        <v>1282</v>
      </c>
      <c r="E9695" t="s">
        <v>1283</v>
      </c>
      <c r="G9695" s="6" t="s">
        <v>88</v>
      </c>
      <c r="H9695" t="s">
        <v>36</v>
      </c>
      <c r="I9695" t="s">
        <v>21</v>
      </c>
      <c r="J9695" t="s">
        <v>73</v>
      </c>
      <c r="K9695">
        <v>39</v>
      </c>
      <c r="L9695">
        <v>23.25</v>
      </c>
      <c r="M9695" t="s">
        <v>99</v>
      </c>
      <c r="N9695">
        <v>23.25</v>
      </c>
      <c r="O9695" t="s">
        <v>24</v>
      </c>
      <c r="P9695" cm="1">
        <f t="array" ref="P9695">IF(Q9695&gt;0,INDEX(Q9695:Q21829,MATCH(TRUE,INDEX(Q9695:Q21829="",,),0)-1),"")</f>
        <v>3</v>
      </c>
      <c r="Q9695">
        <f t="shared" si="218"/>
        <v>1</v>
      </c>
      <c r="R9695">
        <f>IF(P9695="","",0)</f>
        <v>0</v>
      </c>
    </row>
    <row r="9696" spans="1:18" x14ac:dyDescent="0.3">
      <c r="A9696" t="s">
        <v>1277</v>
      </c>
      <c r="B9696" s="1">
        <v>38790</v>
      </c>
      <c r="C9696" t="s">
        <v>16</v>
      </c>
      <c r="D9696" t="s">
        <v>1282</v>
      </c>
      <c r="E9696" t="s">
        <v>1283</v>
      </c>
      <c r="G9696" s="6" t="s">
        <v>88</v>
      </c>
      <c r="H9696" t="s">
        <v>41</v>
      </c>
      <c r="I9696" t="s">
        <v>21</v>
      </c>
      <c r="J9696" t="s">
        <v>73</v>
      </c>
      <c r="K9696">
        <v>3</v>
      </c>
      <c r="L9696">
        <v>45.25</v>
      </c>
      <c r="M9696" t="s">
        <v>99</v>
      </c>
      <c r="N9696">
        <v>45.25</v>
      </c>
      <c r="O9696" t="s">
        <v>24</v>
      </c>
      <c r="P9696" cm="1">
        <f t="array" ref="P9696">IF(Q9696&gt;0,INDEX(Q9696:Q21830,MATCH(TRUE,INDEX(Q9696:Q21830="",,),0)-1),"")</f>
        <v>3</v>
      </c>
      <c r="Q9696">
        <f t="shared" si="218"/>
        <v>1</v>
      </c>
      <c r="R9696">
        <f>IF(P9696="","",0)</f>
        <v>0</v>
      </c>
    </row>
    <row r="9697" spans="1:18" x14ac:dyDescent="0.3">
      <c r="A9697" t="s">
        <v>1277</v>
      </c>
      <c r="B9697" s="1">
        <v>38790</v>
      </c>
      <c r="C9697" t="s">
        <v>16</v>
      </c>
      <c r="D9697" t="s">
        <v>1282</v>
      </c>
      <c r="E9697" t="s">
        <v>1283</v>
      </c>
      <c r="G9697" t="s">
        <v>19</v>
      </c>
      <c r="H9697" t="s">
        <v>102</v>
      </c>
      <c r="I9697" t="s">
        <v>45</v>
      </c>
      <c r="J9697" t="s">
        <v>93</v>
      </c>
      <c r="K9697">
        <v>8</v>
      </c>
      <c r="L9697">
        <v>583</v>
      </c>
      <c r="M9697" t="s">
        <v>121</v>
      </c>
      <c r="N9697">
        <v>603</v>
      </c>
      <c r="P9697" cm="1">
        <f t="array" ref="P9697">IF(Q9697&gt;0,INDEX(Q9697:Q21831,MATCH(TRUE,INDEX(Q9697:Q21831="",,),0)-1),"")</f>
        <v>3</v>
      </c>
      <c r="Q9697">
        <f t="shared" si="218"/>
        <v>2</v>
      </c>
      <c r="R9697">
        <f>IF(P9697="","",0)</f>
        <v>0</v>
      </c>
    </row>
    <row r="9698" spans="1:18" x14ac:dyDescent="0.3">
      <c r="A9698" t="s">
        <v>1277</v>
      </c>
      <c r="B9698" s="1">
        <v>38790</v>
      </c>
      <c r="C9698" t="s">
        <v>16</v>
      </c>
      <c r="D9698" t="s">
        <v>1282</v>
      </c>
      <c r="E9698" t="s">
        <v>1283</v>
      </c>
      <c r="G9698" t="s">
        <v>19</v>
      </c>
      <c r="H9698" t="s">
        <v>92</v>
      </c>
      <c r="I9698" t="s">
        <v>45</v>
      </c>
      <c r="J9698" t="s">
        <v>93</v>
      </c>
      <c r="K9698">
        <v>21</v>
      </c>
      <c r="L9698">
        <v>324</v>
      </c>
      <c r="M9698" t="s">
        <v>121</v>
      </c>
      <c r="N9698">
        <v>371</v>
      </c>
      <c r="P9698" cm="1">
        <f t="array" ref="P9698">IF(Q9698&gt;0,INDEX(Q9698:Q21832,MATCH(TRUE,INDEX(Q9698:Q21832="",,),0)-1),"")</f>
        <v>3</v>
      </c>
      <c r="Q9698">
        <f t="shared" si="218"/>
        <v>2</v>
      </c>
      <c r="R9698">
        <f>IF(P9698="","",0)</f>
        <v>0</v>
      </c>
    </row>
    <row r="9699" spans="1:18" x14ac:dyDescent="0.3">
      <c r="A9699" t="s">
        <v>1277</v>
      </c>
      <c r="B9699" s="1">
        <v>38790</v>
      </c>
      <c r="C9699" t="s">
        <v>16</v>
      </c>
      <c r="D9699" t="s">
        <v>1282</v>
      </c>
      <c r="E9699" t="s">
        <v>1283</v>
      </c>
      <c r="G9699" t="s">
        <v>19</v>
      </c>
      <c r="H9699" t="s">
        <v>36</v>
      </c>
      <c r="I9699" t="s">
        <v>45</v>
      </c>
      <c r="J9699" t="s">
        <v>93</v>
      </c>
      <c r="K9699">
        <v>30</v>
      </c>
      <c r="L9699">
        <v>96</v>
      </c>
      <c r="M9699" t="s">
        <v>121</v>
      </c>
      <c r="N9699">
        <v>101</v>
      </c>
      <c r="P9699" cm="1">
        <f t="array" ref="P9699">IF(Q9699&gt;0,INDEX(Q9699:Q21833,MATCH(TRUE,INDEX(Q9699:Q21833="",,),0)-1),"")</f>
        <v>3</v>
      </c>
      <c r="Q9699">
        <f t="shared" si="218"/>
        <v>2</v>
      </c>
      <c r="R9699">
        <f>IF(P9699="","",0)</f>
        <v>0</v>
      </c>
    </row>
    <row r="9700" spans="1:18" x14ac:dyDescent="0.3">
      <c r="A9700" t="s">
        <v>1277</v>
      </c>
      <c r="B9700" s="1">
        <v>38790</v>
      </c>
      <c r="C9700" t="s">
        <v>16</v>
      </c>
      <c r="D9700" t="s">
        <v>1282</v>
      </c>
      <c r="E9700" t="s">
        <v>1283</v>
      </c>
      <c r="G9700" t="s">
        <v>19</v>
      </c>
      <c r="H9700" t="s">
        <v>72</v>
      </c>
      <c r="I9700" t="s">
        <v>21</v>
      </c>
      <c r="J9700" t="s">
        <v>73</v>
      </c>
      <c r="K9700">
        <v>158</v>
      </c>
      <c r="L9700">
        <v>13.79</v>
      </c>
      <c r="M9700" t="s">
        <v>121</v>
      </c>
      <c r="N9700">
        <v>21.25</v>
      </c>
      <c r="P9700" cm="1">
        <f t="array" ref="P9700">IF(Q9700&gt;0,INDEX(Q9700:Q21834,MATCH(TRUE,INDEX(Q9700:Q21834="",,),0)-1),"")</f>
        <v>3</v>
      </c>
      <c r="Q9700">
        <f t="shared" si="218"/>
        <v>2</v>
      </c>
      <c r="R9700">
        <f>IF(P9700="","",0)</f>
        <v>0</v>
      </c>
    </row>
    <row r="9701" spans="1:18" x14ac:dyDescent="0.3">
      <c r="A9701" t="s">
        <v>1277</v>
      </c>
      <c r="B9701" s="1">
        <v>38790</v>
      </c>
      <c r="C9701" t="s">
        <v>16</v>
      </c>
      <c r="D9701" t="s">
        <v>1282</v>
      </c>
      <c r="E9701" t="s">
        <v>1283</v>
      </c>
      <c r="G9701" s="6" t="s">
        <v>88</v>
      </c>
      <c r="H9701" t="s">
        <v>41</v>
      </c>
      <c r="I9701" t="s">
        <v>45</v>
      </c>
      <c r="J9701" t="s">
        <v>93</v>
      </c>
      <c r="K9701">
        <v>10</v>
      </c>
      <c r="L9701">
        <v>120</v>
      </c>
      <c r="M9701" t="s">
        <v>121</v>
      </c>
      <c r="N9701">
        <v>120</v>
      </c>
      <c r="P9701" cm="1">
        <f t="array" ref="P9701">IF(Q9701&gt;0,INDEX(Q9701:Q21835,MATCH(TRUE,INDEX(Q9701:Q21835="",,),0)-1),"")</f>
        <v>3</v>
      </c>
      <c r="Q9701">
        <f t="shared" si="218"/>
        <v>2</v>
      </c>
      <c r="R9701">
        <f>IF(P9701="","",0)</f>
        <v>0</v>
      </c>
    </row>
    <row r="9702" spans="1:18" x14ac:dyDescent="0.3">
      <c r="A9702" t="s">
        <v>1277</v>
      </c>
      <c r="B9702" s="1">
        <v>38790</v>
      </c>
      <c r="C9702" t="s">
        <v>16</v>
      </c>
      <c r="D9702" t="s">
        <v>1282</v>
      </c>
      <c r="E9702" t="s">
        <v>1283</v>
      </c>
      <c r="G9702" s="6" t="s">
        <v>88</v>
      </c>
      <c r="H9702" t="s">
        <v>72</v>
      </c>
      <c r="I9702" t="s">
        <v>45</v>
      </c>
      <c r="J9702" t="s">
        <v>93</v>
      </c>
      <c r="K9702">
        <v>6</v>
      </c>
      <c r="L9702">
        <v>61</v>
      </c>
      <c r="M9702" t="s">
        <v>121</v>
      </c>
      <c r="N9702">
        <v>61</v>
      </c>
      <c r="P9702" cm="1">
        <f t="array" ref="P9702">IF(Q9702&gt;0,INDEX(Q9702:Q21836,MATCH(TRUE,INDEX(Q9702:Q21836="",,),0)-1),"")</f>
        <v>3</v>
      </c>
      <c r="Q9702">
        <f t="shared" si="218"/>
        <v>2</v>
      </c>
      <c r="R9702">
        <f>IF(P9702="","",0)</f>
        <v>0</v>
      </c>
    </row>
    <row r="9703" spans="1:18" x14ac:dyDescent="0.3">
      <c r="A9703" t="s">
        <v>1277</v>
      </c>
      <c r="B9703" s="1">
        <v>38790</v>
      </c>
      <c r="C9703" t="s">
        <v>16</v>
      </c>
      <c r="D9703" t="s">
        <v>1282</v>
      </c>
      <c r="E9703" t="s">
        <v>1283</v>
      </c>
      <c r="G9703" s="6" t="s">
        <v>88</v>
      </c>
      <c r="H9703" t="s">
        <v>36</v>
      </c>
      <c r="I9703" t="s">
        <v>21</v>
      </c>
      <c r="J9703" t="s">
        <v>73</v>
      </c>
      <c r="K9703">
        <v>39</v>
      </c>
      <c r="L9703">
        <v>23.25</v>
      </c>
      <c r="M9703" t="s">
        <v>121</v>
      </c>
      <c r="N9703">
        <v>23.25</v>
      </c>
      <c r="P9703" cm="1">
        <f t="array" ref="P9703">IF(Q9703&gt;0,INDEX(Q9703:Q21837,MATCH(TRUE,INDEX(Q9703:Q21837="",,),0)-1),"")</f>
        <v>3</v>
      </c>
      <c r="Q9703">
        <f t="shared" si="218"/>
        <v>2</v>
      </c>
      <c r="R9703">
        <f>IF(P9703="","",0)</f>
        <v>0</v>
      </c>
    </row>
    <row r="9704" spans="1:18" x14ac:dyDescent="0.3">
      <c r="A9704" t="s">
        <v>1277</v>
      </c>
      <c r="B9704" s="1">
        <v>38790</v>
      </c>
      <c r="C9704" t="s">
        <v>16</v>
      </c>
      <c r="D9704" t="s">
        <v>1282</v>
      </c>
      <c r="E9704" t="s">
        <v>1283</v>
      </c>
      <c r="G9704" s="6" t="s">
        <v>88</v>
      </c>
      <c r="H9704" t="s">
        <v>41</v>
      </c>
      <c r="I9704" t="s">
        <v>21</v>
      </c>
      <c r="J9704" t="s">
        <v>73</v>
      </c>
      <c r="K9704">
        <v>3</v>
      </c>
      <c r="L9704">
        <v>45.25</v>
      </c>
      <c r="M9704" t="s">
        <v>121</v>
      </c>
      <c r="N9704">
        <v>45.25</v>
      </c>
      <c r="P9704" cm="1">
        <f t="array" ref="P9704">IF(Q9704&gt;0,INDEX(Q9704:Q21838,MATCH(TRUE,INDEX(Q9704:Q21838="",,),0)-1),"")</f>
        <v>3</v>
      </c>
      <c r="Q9704">
        <f t="shared" si="218"/>
        <v>2</v>
      </c>
      <c r="R9704">
        <f>IF(P9704="","",0)</f>
        <v>0</v>
      </c>
    </row>
    <row r="9705" spans="1:18" x14ac:dyDescent="0.3">
      <c r="A9705" t="s">
        <v>1277</v>
      </c>
      <c r="B9705" s="1">
        <v>38790</v>
      </c>
      <c r="C9705" t="s">
        <v>16</v>
      </c>
      <c r="D9705" t="s">
        <v>1282</v>
      </c>
      <c r="E9705" t="s">
        <v>1283</v>
      </c>
      <c r="G9705" t="s">
        <v>19</v>
      </c>
      <c r="H9705" t="s">
        <v>102</v>
      </c>
      <c r="I9705" t="s">
        <v>45</v>
      </c>
      <c r="J9705" t="s">
        <v>93</v>
      </c>
      <c r="K9705">
        <v>8</v>
      </c>
      <c r="L9705">
        <v>583</v>
      </c>
      <c r="M9705" t="s">
        <v>188</v>
      </c>
      <c r="N9705">
        <v>583</v>
      </c>
      <c r="P9705" cm="1">
        <f t="array" ref="P9705">IF(Q9705&gt;0,INDEX(Q9705:Q21839,MATCH(TRUE,INDEX(Q9705:Q21839="",,),0)-1),"")</f>
        <v>3</v>
      </c>
      <c r="Q9705">
        <f t="shared" si="218"/>
        <v>3</v>
      </c>
      <c r="R9705">
        <f>IF(P9705="","",0)</f>
        <v>0</v>
      </c>
    </row>
    <row r="9706" spans="1:18" x14ac:dyDescent="0.3">
      <c r="A9706" t="s">
        <v>1277</v>
      </c>
      <c r="B9706" s="1">
        <v>38790</v>
      </c>
      <c r="C9706" t="s">
        <v>16</v>
      </c>
      <c r="D9706" t="s">
        <v>1282</v>
      </c>
      <c r="E9706" t="s">
        <v>1283</v>
      </c>
      <c r="G9706" t="s">
        <v>19</v>
      </c>
      <c r="H9706" t="s">
        <v>92</v>
      </c>
      <c r="I9706" t="s">
        <v>45</v>
      </c>
      <c r="J9706" t="s">
        <v>93</v>
      </c>
      <c r="K9706">
        <v>21</v>
      </c>
      <c r="L9706">
        <v>324</v>
      </c>
      <c r="M9706" t="s">
        <v>188</v>
      </c>
      <c r="N9706">
        <v>324</v>
      </c>
      <c r="P9706" cm="1">
        <f t="array" ref="P9706">IF(Q9706&gt;0,INDEX(Q9706:Q21840,MATCH(TRUE,INDEX(Q9706:Q21840="",,),0)-1),"")</f>
        <v>3</v>
      </c>
      <c r="Q9706">
        <f t="shared" si="218"/>
        <v>3</v>
      </c>
      <c r="R9706">
        <f>IF(P9706="","",0)</f>
        <v>0</v>
      </c>
    </row>
    <row r="9707" spans="1:18" x14ac:dyDescent="0.3">
      <c r="A9707" t="s">
        <v>1277</v>
      </c>
      <c r="B9707" s="1">
        <v>38790</v>
      </c>
      <c r="C9707" t="s">
        <v>16</v>
      </c>
      <c r="D9707" t="s">
        <v>1282</v>
      </c>
      <c r="E9707" t="s">
        <v>1283</v>
      </c>
      <c r="G9707" t="s">
        <v>19</v>
      </c>
      <c r="H9707" t="s">
        <v>36</v>
      </c>
      <c r="I9707" t="s">
        <v>45</v>
      </c>
      <c r="J9707" t="s">
        <v>93</v>
      </c>
      <c r="K9707">
        <v>30</v>
      </c>
      <c r="L9707">
        <v>96</v>
      </c>
      <c r="M9707" t="s">
        <v>188</v>
      </c>
      <c r="N9707">
        <v>162.1</v>
      </c>
      <c r="P9707" cm="1">
        <f t="array" ref="P9707">IF(Q9707&gt;0,INDEX(Q9707:Q21841,MATCH(TRUE,INDEX(Q9707:Q21841="",,),0)-1),"")</f>
        <v>3</v>
      </c>
      <c r="Q9707">
        <f t="shared" si="218"/>
        <v>3</v>
      </c>
      <c r="R9707">
        <f>IF(P9707="","",0)</f>
        <v>0</v>
      </c>
    </row>
    <row r="9708" spans="1:18" x14ac:dyDescent="0.3">
      <c r="A9708" t="s">
        <v>1277</v>
      </c>
      <c r="B9708" s="1">
        <v>38790</v>
      </c>
      <c r="C9708" t="s">
        <v>16</v>
      </c>
      <c r="D9708" t="s">
        <v>1282</v>
      </c>
      <c r="E9708" t="s">
        <v>1283</v>
      </c>
      <c r="G9708" t="s">
        <v>19</v>
      </c>
      <c r="H9708" t="s">
        <v>72</v>
      </c>
      <c r="I9708" t="s">
        <v>21</v>
      </c>
      <c r="J9708" t="s">
        <v>73</v>
      </c>
      <c r="K9708">
        <v>158</v>
      </c>
      <c r="L9708">
        <v>13.79</v>
      </c>
      <c r="M9708" t="s">
        <v>188</v>
      </c>
      <c r="N9708">
        <v>13.79</v>
      </c>
      <c r="P9708" cm="1">
        <f t="array" ref="P9708">IF(Q9708&gt;0,INDEX(Q9708:Q21842,MATCH(TRUE,INDEX(Q9708:Q21842="",,),0)-1),"")</f>
        <v>3</v>
      </c>
      <c r="Q9708">
        <f t="shared" si="218"/>
        <v>3</v>
      </c>
      <c r="R9708">
        <f>IF(P9708="","",0)</f>
        <v>0</v>
      </c>
    </row>
    <row r="9709" spans="1:18" x14ac:dyDescent="0.3">
      <c r="A9709" t="s">
        <v>1277</v>
      </c>
      <c r="B9709" s="1">
        <v>38790</v>
      </c>
      <c r="C9709" t="s">
        <v>16</v>
      </c>
      <c r="D9709" t="s">
        <v>1282</v>
      </c>
      <c r="E9709" t="s">
        <v>1283</v>
      </c>
      <c r="G9709" s="6" t="s">
        <v>88</v>
      </c>
      <c r="H9709" t="s">
        <v>41</v>
      </c>
      <c r="I9709" t="s">
        <v>45</v>
      </c>
      <c r="J9709" t="s">
        <v>93</v>
      </c>
      <c r="K9709">
        <v>10</v>
      </c>
      <c r="L9709">
        <v>120</v>
      </c>
      <c r="M9709" t="s">
        <v>188</v>
      </c>
      <c r="N9709">
        <v>120</v>
      </c>
      <c r="P9709" cm="1">
        <f t="array" ref="P9709">IF(Q9709&gt;0,INDEX(Q9709:Q21843,MATCH(TRUE,INDEX(Q9709:Q21843="",,),0)-1),"")</f>
        <v>3</v>
      </c>
      <c r="Q9709">
        <f t="shared" si="218"/>
        <v>3</v>
      </c>
      <c r="R9709">
        <f>IF(P9709="","",0)</f>
        <v>0</v>
      </c>
    </row>
    <row r="9710" spans="1:18" x14ac:dyDescent="0.3">
      <c r="A9710" t="s">
        <v>1277</v>
      </c>
      <c r="B9710" s="1">
        <v>38790</v>
      </c>
      <c r="C9710" t="s">
        <v>16</v>
      </c>
      <c r="D9710" t="s">
        <v>1282</v>
      </c>
      <c r="E9710" t="s">
        <v>1283</v>
      </c>
      <c r="G9710" s="6" t="s">
        <v>88</v>
      </c>
      <c r="H9710" t="s">
        <v>72</v>
      </c>
      <c r="I9710" t="s">
        <v>45</v>
      </c>
      <c r="J9710" t="s">
        <v>93</v>
      </c>
      <c r="K9710">
        <v>6</v>
      </c>
      <c r="L9710">
        <v>61</v>
      </c>
      <c r="M9710" t="s">
        <v>188</v>
      </c>
      <c r="N9710">
        <v>61</v>
      </c>
      <c r="P9710" cm="1">
        <f t="array" ref="P9710">IF(Q9710&gt;0,INDEX(Q9710:Q21844,MATCH(TRUE,INDEX(Q9710:Q21844="",,),0)-1),"")</f>
        <v>3</v>
      </c>
      <c r="Q9710">
        <f t="shared" si="218"/>
        <v>3</v>
      </c>
      <c r="R9710">
        <f>IF(P9710="","",0)</f>
        <v>0</v>
      </c>
    </row>
    <row r="9711" spans="1:18" x14ac:dyDescent="0.3">
      <c r="A9711" t="s">
        <v>1277</v>
      </c>
      <c r="B9711" s="1">
        <v>38790</v>
      </c>
      <c r="C9711" t="s">
        <v>16</v>
      </c>
      <c r="D9711" t="s">
        <v>1282</v>
      </c>
      <c r="E9711" t="s">
        <v>1283</v>
      </c>
      <c r="G9711" s="6" t="s">
        <v>88</v>
      </c>
      <c r="H9711" t="s">
        <v>36</v>
      </c>
      <c r="I9711" t="s">
        <v>21</v>
      </c>
      <c r="J9711" t="s">
        <v>73</v>
      </c>
      <c r="K9711">
        <v>39</v>
      </c>
      <c r="L9711">
        <v>23.25</v>
      </c>
      <c r="M9711" t="s">
        <v>188</v>
      </c>
      <c r="N9711">
        <v>23.25</v>
      </c>
      <c r="P9711" cm="1">
        <f t="array" ref="P9711">IF(Q9711&gt;0,INDEX(Q9711:Q21845,MATCH(TRUE,INDEX(Q9711:Q21845="",,),0)-1),"")</f>
        <v>3</v>
      </c>
      <c r="Q9711">
        <f t="shared" si="218"/>
        <v>3</v>
      </c>
      <c r="R9711">
        <f>IF(P9711="","",0)</f>
        <v>0</v>
      </c>
    </row>
    <row r="9712" spans="1:18" x14ac:dyDescent="0.3">
      <c r="A9712" t="s">
        <v>1277</v>
      </c>
      <c r="B9712" s="1">
        <v>38790</v>
      </c>
      <c r="C9712" t="s">
        <v>16</v>
      </c>
      <c r="D9712" t="s">
        <v>1282</v>
      </c>
      <c r="E9712" t="s">
        <v>1283</v>
      </c>
      <c r="G9712" s="6" t="s">
        <v>88</v>
      </c>
      <c r="H9712" t="s">
        <v>41</v>
      </c>
      <c r="I9712" t="s">
        <v>21</v>
      </c>
      <c r="J9712" t="s">
        <v>73</v>
      </c>
      <c r="K9712">
        <v>3</v>
      </c>
      <c r="L9712">
        <v>45.25</v>
      </c>
      <c r="M9712" t="s">
        <v>188</v>
      </c>
      <c r="N9712">
        <v>45.25</v>
      </c>
      <c r="P9712" cm="1">
        <f t="array" ref="P9712">IF(Q9712&gt;0,INDEX(Q9712:Q21846,MATCH(TRUE,INDEX(Q9712:Q21846="",,),0)-1),"")</f>
        <v>3</v>
      </c>
      <c r="Q9712">
        <f t="shared" si="218"/>
        <v>3</v>
      </c>
      <c r="R9712">
        <f>IF(P9712="","",0)</f>
        <v>0</v>
      </c>
    </row>
    <row r="9713" spans="1:18" x14ac:dyDescent="0.3">
      <c r="P9713" t="str" cm="1">
        <f t="array" ref="P9713">IF(Q9713&gt;0,INDEX(Q9713:Q21847,MATCH(TRUE,INDEX(Q9713:Q21847="",,),0)-1),"")</f>
        <v/>
      </c>
      <c r="R9713" t="str">
        <f>IF(P9713="","",0)</f>
        <v/>
      </c>
    </row>
    <row r="9714" spans="1:18" x14ac:dyDescent="0.3">
      <c r="A9714" s="3" t="s">
        <v>1277</v>
      </c>
      <c r="B9714" s="4">
        <v>38895</v>
      </c>
      <c r="C9714" s="3" t="s">
        <v>16</v>
      </c>
      <c r="D9714" s="3" t="s">
        <v>1284</v>
      </c>
      <c r="E9714" s="3" t="s">
        <v>1285</v>
      </c>
      <c r="F9714" s="3" t="s">
        <v>91</v>
      </c>
      <c r="G9714" s="3" t="s">
        <v>19</v>
      </c>
      <c r="H9714" s="3" t="s">
        <v>36</v>
      </c>
      <c r="I9714" s="3" t="s">
        <v>45</v>
      </c>
      <c r="J9714" s="3" t="s">
        <v>93</v>
      </c>
      <c r="K9714" s="3">
        <v>14</v>
      </c>
      <c r="L9714" s="3">
        <v>90</v>
      </c>
      <c r="M9714" s="3" t="s">
        <v>94</v>
      </c>
      <c r="N9714" s="3"/>
      <c r="O9714" s="3"/>
      <c r="P9714" s="3" t="str" cm="1">
        <f t="array" ref="P9714">IF(Q9714&gt;0,INDEX(Q9714:Q21848,MATCH(TRUE,INDEX(Q9714:Q21848="",,),0)-1),"")</f>
        <v/>
      </c>
      <c r="Q9714" s="3"/>
      <c r="R9714">
        <v>0</v>
      </c>
    </row>
    <row r="9715" spans="1:18" x14ac:dyDescent="0.3">
      <c r="A9715" t="s">
        <v>1277</v>
      </c>
      <c r="B9715" s="1">
        <v>38895</v>
      </c>
      <c r="C9715" t="s">
        <v>16</v>
      </c>
      <c r="D9715" t="s">
        <v>1284</v>
      </c>
      <c r="E9715" t="s">
        <v>1285</v>
      </c>
      <c r="F9715" t="s">
        <v>91</v>
      </c>
      <c r="G9715" t="s">
        <v>19</v>
      </c>
      <c r="H9715" t="s">
        <v>36</v>
      </c>
      <c r="I9715" t="s">
        <v>21</v>
      </c>
      <c r="J9715" t="s">
        <v>73</v>
      </c>
      <c r="K9715">
        <v>112</v>
      </c>
      <c r="L9715">
        <v>21.15</v>
      </c>
      <c r="M9715" t="s">
        <v>94</v>
      </c>
      <c r="P9715" t="str" cm="1">
        <f t="array" ref="P9715">IF(Q9715&gt;0,INDEX(Q9715:Q21849,MATCH(TRUE,INDEX(Q9715:Q21849="",,),0)-1),"")</f>
        <v/>
      </c>
      <c r="R9715">
        <v>0</v>
      </c>
    </row>
    <row r="9716" spans="1:18" x14ac:dyDescent="0.3">
      <c r="A9716" t="s">
        <v>1277</v>
      </c>
      <c r="B9716" s="1">
        <v>38895</v>
      </c>
      <c r="C9716" t="s">
        <v>16</v>
      </c>
      <c r="D9716" t="s">
        <v>1284</v>
      </c>
      <c r="E9716" t="s">
        <v>1285</v>
      </c>
      <c r="F9716" t="s">
        <v>91</v>
      </c>
      <c r="G9716" t="s">
        <v>19</v>
      </c>
      <c r="H9716" t="s">
        <v>95</v>
      </c>
      <c r="I9716" t="s">
        <v>21</v>
      </c>
      <c r="J9716" t="s">
        <v>73</v>
      </c>
      <c r="K9716">
        <v>286</v>
      </c>
      <c r="L9716">
        <v>23</v>
      </c>
      <c r="M9716" t="s">
        <v>94</v>
      </c>
      <c r="P9716" t="str" cm="1">
        <f t="array" ref="P9716">IF(Q9716&gt;0,INDEX(Q9716:Q21850,MATCH(TRUE,INDEX(Q9716:Q21850="",,),0)-1),"")</f>
        <v/>
      </c>
      <c r="R9716">
        <v>0</v>
      </c>
    </row>
    <row r="9717" spans="1:18" x14ac:dyDescent="0.3">
      <c r="A9717" t="s">
        <v>1277</v>
      </c>
      <c r="B9717" s="1">
        <v>38895</v>
      </c>
      <c r="C9717" t="s">
        <v>16</v>
      </c>
      <c r="D9717" t="s">
        <v>1284</v>
      </c>
      <c r="E9717" t="s">
        <v>1285</v>
      </c>
      <c r="F9717" t="s">
        <v>91</v>
      </c>
      <c r="G9717" s="6" t="s">
        <v>88</v>
      </c>
      <c r="H9717" t="s">
        <v>41</v>
      </c>
      <c r="I9717" t="s">
        <v>45</v>
      </c>
      <c r="J9717" t="s">
        <v>93</v>
      </c>
      <c r="K9717">
        <v>9</v>
      </c>
      <c r="L9717">
        <v>111</v>
      </c>
      <c r="M9717" t="s">
        <v>94</v>
      </c>
      <c r="P9717" t="str" cm="1">
        <f t="array" ref="P9717">IF(Q9717&gt;0,INDEX(Q9717:Q21851,MATCH(TRUE,INDEX(Q9717:Q21851="",,),0)-1),"")</f>
        <v/>
      </c>
      <c r="R9717">
        <v>0</v>
      </c>
    </row>
    <row r="9718" spans="1:18" x14ac:dyDescent="0.3">
      <c r="A9718" t="s">
        <v>1277</v>
      </c>
      <c r="B9718" s="1">
        <v>38895</v>
      </c>
      <c r="C9718" t="s">
        <v>16</v>
      </c>
      <c r="D9718" t="s">
        <v>1284</v>
      </c>
      <c r="E9718" t="s">
        <v>1285</v>
      </c>
      <c r="F9718" t="s">
        <v>91</v>
      </c>
      <c r="G9718" s="6" t="s">
        <v>88</v>
      </c>
      <c r="H9718" t="s">
        <v>85</v>
      </c>
      <c r="I9718" t="s">
        <v>21</v>
      </c>
      <c r="J9718" t="s">
        <v>73</v>
      </c>
      <c r="K9718">
        <v>11</v>
      </c>
      <c r="L9718">
        <v>10.7</v>
      </c>
      <c r="M9718" t="s">
        <v>94</v>
      </c>
      <c r="P9718" t="str" cm="1">
        <f t="array" ref="P9718">IF(Q9718&gt;0,INDEX(Q9718:Q21852,MATCH(TRUE,INDEX(Q9718:Q21852="",,),0)-1),"")</f>
        <v/>
      </c>
      <c r="R9718">
        <v>0</v>
      </c>
    </row>
    <row r="9719" spans="1:18" x14ac:dyDescent="0.3">
      <c r="A9719" t="s">
        <v>1277</v>
      </c>
      <c r="B9719" s="1">
        <v>38895</v>
      </c>
      <c r="C9719" t="s">
        <v>16</v>
      </c>
      <c r="D9719" t="s">
        <v>1284</v>
      </c>
      <c r="E9719" t="s">
        <v>1285</v>
      </c>
      <c r="F9719" t="s">
        <v>91</v>
      </c>
      <c r="G9719" s="6" t="s">
        <v>88</v>
      </c>
      <c r="H9719" t="s">
        <v>67</v>
      </c>
      <c r="I9719" t="s">
        <v>21</v>
      </c>
      <c r="J9719" t="s">
        <v>73</v>
      </c>
      <c r="K9719">
        <v>23</v>
      </c>
      <c r="L9719">
        <v>13.55</v>
      </c>
      <c r="M9719" t="s">
        <v>94</v>
      </c>
      <c r="P9719" t="str" cm="1">
        <f t="array" ref="P9719">IF(Q9719&gt;0,INDEX(Q9719:Q21853,MATCH(TRUE,INDEX(Q9719:Q21853="",,),0)-1),"")</f>
        <v/>
      </c>
      <c r="R9719">
        <v>0</v>
      </c>
    </row>
    <row r="9720" spans="1:18" x14ac:dyDescent="0.3">
      <c r="A9720" t="s">
        <v>1277</v>
      </c>
      <c r="B9720" s="1">
        <v>38895</v>
      </c>
      <c r="C9720" t="s">
        <v>16</v>
      </c>
      <c r="D9720" t="s">
        <v>1284</v>
      </c>
      <c r="E9720" t="s">
        <v>1285</v>
      </c>
      <c r="F9720" t="s">
        <v>91</v>
      </c>
      <c r="G9720" s="6" t="s">
        <v>88</v>
      </c>
      <c r="H9720" t="s">
        <v>41</v>
      </c>
      <c r="I9720" t="s">
        <v>21</v>
      </c>
      <c r="J9720" t="s">
        <v>73</v>
      </c>
      <c r="K9720">
        <v>12</v>
      </c>
      <c r="L9720">
        <v>42.3</v>
      </c>
      <c r="M9720" t="s">
        <v>94</v>
      </c>
      <c r="P9720" t="str" cm="1">
        <f t="array" ref="P9720">IF(Q9720&gt;0,INDEX(Q9720:Q21854,MATCH(TRUE,INDEX(Q9720:Q21854="",,),0)-1),"")</f>
        <v/>
      </c>
      <c r="R9720">
        <v>0</v>
      </c>
    </row>
    <row r="9721" spans="1:18" x14ac:dyDescent="0.3">
      <c r="P9721" t="str" cm="1">
        <f t="array" ref="P9721">IF(Q9721&gt;0,INDEX(Q9721:Q21855,MATCH(TRUE,INDEX(Q9721:Q21855="",,),0)-1),"")</f>
        <v/>
      </c>
      <c r="R9721" t="str">
        <f>IF(P9721="","",0)</f>
        <v/>
      </c>
    </row>
    <row r="9722" spans="1:18" x14ac:dyDescent="0.3">
      <c r="A9722" t="s">
        <v>1277</v>
      </c>
      <c r="B9722" s="1">
        <v>38895</v>
      </c>
      <c r="C9722" t="s">
        <v>16</v>
      </c>
      <c r="D9722" t="s">
        <v>1286</v>
      </c>
      <c r="E9722" t="s">
        <v>1287</v>
      </c>
      <c r="G9722" t="s">
        <v>19</v>
      </c>
      <c r="H9722" t="s">
        <v>41</v>
      </c>
      <c r="I9722" t="s">
        <v>45</v>
      </c>
      <c r="J9722" t="s">
        <v>93</v>
      </c>
      <c r="K9722">
        <v>241</v>
      </c>
      <c r="L9722">
        <v>111</v>
      </c>
      <c r="M9722" t="s">
        <v>590</v>
      </c>
      <c r="N9722">
        <v>175</v>
      </c>
      <c r="O9722" t="s">
        <v>24</v>
      </c>
      <c r="P9722" cm="1">
        <f t="array" ref="P9722">IF(Q9722&gt;0,INDEX(Q9722:Q21856,MATCH(TRUE,INDEX(Q9722:Q21856="",,),0)-1),"")</f>
        <v>3</v>
      </c>
      <c r="Q9722">
        <f>INT((ROW()-9722)/7)+1</f>
        <v>1</v>
      </c>
      <c r="R9722">
        <f>IF(P9722="","",0)</f>
        <v>0</v>
      </c>
    </row>
    <row r="9723" spans="1:18" x14ac:dyDescent="0.3">
      <c r="A9723" t="s">
        <v>1277</v>
      </c>
      <c r="B9723" s="1">
        <v>38895</v>
      </c>
      <c r="C9723" t="s">
        <v>16</v>
      </c>
      <c r="D9723" t="s">
        <v>1286</v>
      </c>
      <c r="E9723" t="s">
        <v>1287</v>
      </c>
      <c r="G9723" t="s">
        <v>19</v>
      </c>
      <c r="H9723" t="s">
        <v>41</v>
      </c>
      <c r="I9723" t="s">
        <v>21</v>
      </c>
      <c r="J9723" t="s">
        <v>73</v>
      </c>
      <c r="K9723">
        <v>161</v>
      </c>
      <c r="L9723">
        <v>40.6</v>
      </c>
      <c r="M9723" t="s">
        <v>590</v>
      </c>
      <c r="N9723">
        <v>95.1</v>
      </c>
      <c r="O9723" t="s">
        <v>24</v>
      </c>
      <c r="P9723" cm="1">
        <f t="array" ref="P9723">IF(Q9723&gt;0,INDEX(Q9723:Q21857,MATCH(TRUE,INDEX(Q9723:Q21857="",,),0)-1),"")</f>
        <v>3</v>
      </c>
      <c r="Q9723">
        <f t="shared" ref="Q9723:Q9742" si="219">INT((ROW()-9722)/7)+1</f>
        <v>1</v>
      </c>
      <c r="R9723">
        <f>IF(P9723="","",0)</f>
        <v>0</v>
      </c>
    </row>
    <row r="9724" spans="1:18" x14ac:dyDescent="0.3">
      <c r="A9724" t="s">
        <v>1277</v>
      </c>
      <c r="B9724" s="1">
        <v>38895</v>
      </c>
      <c r="C9724" t="s">
        <v>16</v>
      </c>
      <c r="D9724" t="s">
        <v>1286</v>
      </c>
      <c r="E9724" t="s">
        <v>1287</v>
      </c>
      <c r="G9724" s="6" t="s">
        <v>88</v>
      </c>
      <c r="H9724" t="s">
        <v>67</v>
      </c>
      <c r="I9724" t="s">
        <v>45</v>
      </c>
      <c r="J9724" t="s">
        <v>93</v>
      </c>
      <c r="K9724">
        <v>3</v>
      </c>
      <c r="L9724">
        <v>88</v>
      </c>
      <c r="M9724" t="s">
        <v>590</v>
      </c>
      <c r="N9724">
        <v>88</v>
      </c>
      <c r="O9724" t="s">
        <v>24</v>
      </c>
      <c r="P9724" cm="1">
        <f t="array" ref="P9724">IF(Q9724&gt;0,INDEX(Q9724:Q21858,MATCH(TRUE,INDEX(Q9724:Q21858="",,),0)-1),"")</f>
        <v>3</v>
      </c>
      <c r="Q9724">
        <f t="shared" si="219"/>
        <v>1</v>
      </c>
      <c r="R9724">
        <f>IF(P9724="","",0)</f>
        <v>0</v>
      </c>
    </row>
    <row r="9725" spans="1:18" x14ac:dyDescent="0.3">
      <c r="A9725" t="s">
        <v>1277</v>
      </c>
      <c r="B9725" s="1">
        <v>38895</v>
      </c>
      <c r="C9725" t="s">
        <v>16</v>
      </c>
      <c r="D9725" t="s">
        <v>1286</v>
      </c>
      <c r="E9725" t="s">
        <v>1287</v>
      </c>
      <c r="G9725" s="6" t="s">
        <v>88</v>
      </c>
      <c r="H9725" t="s">
        <v>85</v>
      </c>
      <c r="I9725" t="s">
        <v>21</v>
      </c>
      <c r="J9725" t="s">
        <v>73</v>
      </c>
      <c r="K9725">
        <v>34</v>
      </c>
      <c r="L9725">
        <v>10.25</v>
      </c>
      <c r="M9725" t="s">
        <v>590</v>
      </c>
      <c r="N9725">
        <v>10.25</v>
      </c>
      <c r="O9725" t="s">
        <v>24</v>
      </c>
      <c r="P9725" cm="1">
        <f t="array" ref="P9725">IF(Q9725&gt;0,INDEX(Q9725:Q21859,MATCH(TRUE,INDEX(Q9725:Q21859="",,),0)-1),"")</f>
        <v>3</v>
      </c>
      <c r="Q9725">
        <f t="shared" si="219"/>
        <v>1</v>
      </c>
      <c r="R9725">
        <f>IF(P9725="","",0)</f>
        <v>0</v>
      </c>
    </row>
    <row r="9726" spans="1:18" x14ac:dyDescent="0.3">
      <c r="A9726" t="s">
        <v>1277</v>
      </c>
      <c r="B9726" s="1">
        <v>38895</v>
      </c>
      <c r="C9726" t="s">
        <v>16</v>
      </c>
      <c r="D9726" t="s">
        <v>1286</v>
      </c>
      <c r="E9726" t="s">
        <v>1287</v>
      </c>
      <c r="G9726" s="6" t="s">
        <v>88</v>
      </c>
      <c r="H9726" t="s">
        <v>36</v>
      </c>
      <c r="I9726" t="s">
        <v>21</v>
      </c>
      <c r="J9726" t="s">
        <v>73</v>
      </c>
      <c r="K9726">
        <v>89</v>
      </c>
      <c r="L9726">
        <v>17.5</v>
      </c>
      <c r="M9726" t="s">
        <v>590</v>
      </c>
      <c r="N9726">
        <v>17.5</v>
      </c>
      <c r="O9726" t="s">
        <v>24</v>
      </c>
      <c r="P9726" cm="1">
        <f t="array" ref="P9726">IF(Q9726&gt;0,INDEX(Q9726:Q21860,MATCH(TRUE,INDEX(Q9726:Q21860="",,),0)-1),"")</f>
        <v>3</v>
      </c>
      <c r="Q9726">
        <f t="shared" si="219"/>
        <v>1</v>
      </c>
      <c r="R9726">
        <f>IF(P9726="","",0)</f>
        <v>0</v>
      </c>
    </row>
    <row r="9727" spans="1:18" x14ac:dyDescent="0.3">
      <c r="A9727" t="s">
        <v>1277</v>
      </c>
      <c r="B9727" s="1">
        <v>38895</v>
      </c>
      <c r="C9727" t="s">
        <v>16</v>
      </c>
      <c r="D9727" t="s">
        <v>1286</v>
      </c>
      <c r="E9727" t="s">
        <v>1287</v>
      </c>
      <c r="G9727" s="6" t="s">
        <v>88</v>
      </c>
      <c r="H9727" t="s">
        <v>67</v>
      </c>
      <c r="I9727" t="s">
        <v>21</v>
      </c>
      <c r="J9727" t="s">
        <v>73</v>
      </c>
      <c r="K9727">
        <v>7</v>
      </c>
      <c r="L9727">
        <v>13</v>
      </c>
      <c r="M9727" t="s">
        <v>590</v>
      </c>
      <c r="N9727">
        <v>13</v>
      </c>
      <c r="O9727" t="s">
        <v>24</v>
      </c>
      <c r="P9727" cm="1">
        <f t="array" ref="P9727">IF(Q9727&gt;0,INDEX(Q9727:Q21861,MATCH(TRUE,INDEX(Q9727:Q21861="",,),0)-1),"")</f>
        <v>3</v>
      </c>
      <c r="Q9727">
        <f t="shared" si="219"/>
        <v>1</v>
      </c>
      <c r="R9727">
        <f>IF(P9727="","",0)</f>
        <v>0</v>
      </c>
    </row>
    <row r="9728" spans="1:18" x14ac:dyDescent="0.3">
      <c r="A9728" t="s">
        <v>1277</v>
      </c>
      <c r="B9728" s="1">
        <v>38895</v>
      </c>
      <c r="C9728" t="s">
        <v>16</v>
      </c>
      <c r="D9728" t="s">
        <v>1286</v>
      </c>
      <c r="E9728" t="s">
        <v>1287</v>
      </c>
      <c r="G9728" s="6" t="s">
        <v>88</v>
      </c>
      <c r="H9728" t="s">
        <v>95</v>
      </c>
      <c r="I9728" t="s">
        <v>21</v>
      </c>
      <c r="J9728" t="s">
        <v>73</v>
      </c>
      <c r="K9728">
        <v>16</v>
      </c>
      <c r="L9728">
        <v>22.05</v>
      </c>
      <c r="M9728" t="s">
        <v>590</v>
      </c>
      <c r="N9728">
        <v>22.05</v>
      </c>
      <c r="O9728" t="s">
        <v>24</v>
      </c>
      <c r="P9728" cm="1">
        <f t="array" ref="P9728">IF(Q9728&gt;0,INDEX(Q9728:Q21862,MATCH(TRUE,INDEX(Q9728:Q21862="",,),0)-1),"")</f>
        <v>3</v>
      </c>
      <c r="Q9728">
        <f t="shared" si="219"/>
        <v>1</v>
      </c>
      <c r="R9728">
        <f>IF(P9728="","",0)</f>
        <v>0</v>
      </c>
    </row>
    <row r="9729" spans="1:18" x14ac:dyDescent="0.3">
      <c r="A9729" t="s">
        <v>1277</v>
      </c>
      <c r="B9729" s="1">
        <v>38895</v>
      </c>
      <c r="C9729" t="s">
        <v>16</v>
      </c>
      <c r="D9729" t="s">
        <v>1286</v>
      </c>
      <c r="E9729" t="s">
        <v>1287</v>
      </c>
      <c r="G9729" t="s">
        <v>19</v>
      </c>
      <c r="H9729" t="s">
        <v>41</v>
      </c>
      <c r="I9729" t="s">
        <v>45</v>
      </c>
      <c r="J9729" t="s">
        <v>93</v>
      </c>
      <c r="K9729">
        <v>241</v>
      </c>
      <c r="L9729">
        <v>111</v>
      </c>
      <c r="M9729" t="s">
        <v>108</v>
      </c>
      <c r="N9729">
        <v>131</v>
      </c>
      <c r="P9729" cm="1">
        <f t="array" ref="P9729">IF(Q9729&gt;0,INDEX(Q9729:Q21863,MATCH(TRUE,INDEX(Q9729:Q21863="",,),0)-1),"")</f>
        <v>3</v>
      </c>
      <c r="Q9729">
        <f t="shared" si="219"/>
        <v>2</v>
      </c>
      <c r="R9729">
        <f>IF(P9729="","",0)</f>
        <v>0</v>
      </c>
    </row>
    <row r="9730" spans="1:18" x14ac:dyDescent="0.3">
      <c r="A9730" t="s">
        <v>1277</v>
      </c>
      <c r="B9730" s="1">
        <v>38895</v>
      </c>
      <c r="C9730" t="s">
        <v>16</v>
      </c>
      <c r="D9730" t="s">
        <v>1286</v>
      </c>
      <c r="E9730" t="s">
        <v>1287</v>
      </c>
      <c r="G9730" t="s">
        <v>19</v>
      </c>
      <c r="H9730" t="s">
        <v>41</v>
      </c>
      <c r="I9730" t="s">
        <v>21</v>
      </c>
      <c r="J9730" t="s">
        <v>73</v>
      </c>
      <c r="K9730">
        <v>161</v>
      </c>
      <c r="L9730">
        <v>40.6</v>
      </c>
      <c r="M9730" t="s">
        <v>108</v>
      </c>
      <c r="N9730">
        <v>48</v>
      </c>
      <c r="P9730" cm="1">
        <f t="array" ref="P9730">IF(Q9730&gt;0,INDEX(Q9730:Q21864,MATCH(TRUE,INDEX(Q9730:Q21864="",,),0)-1),"")</f>
        <v>3</v>
      </c>
      <c r="Q9730">
        <f t="shared" si="219"/>
        <v>2</v>
      </c>
      <c r="R9730">
        <f>IF(P9730="","",0)</f>
        <v>0</v>
      </c>
    </row>
    <row r="9731" spans="1:18" x14ac:dyDescent="0.3">
      <c r="A9731" t="s">
        <v>1277</v>
      </c>
      <c r="B9731" s="1">
        <v>38895</v>
      </c>
      <c r="C9731" t="s">
        <v>16</v>
      </c>
      <c r="D9731" t="s">
        <v>1286</v>
      </c>
      <c r="E9731" t="s">
        <v>1287</v>
      </c>
      <c r="G9731" s="6" t="s">
        <v>88</v>
      </c>
      <c r="H9731" t="s">
        <v>67</v>
      </c>
      <c r="I9731" t="s">
        <v>45</v>
      </c>
      <c r="J9731" t="s">
        <v>93</v>
      </c>
      <c r="K9731">
        <v>3</v>
      </c>
      <c r="L9731">
        <v>88</v>
      </c>
      <c r="M9731" t="s">
        <v>108</v>
      </c>
      <c r="N9731">
        <v>88</v>
      </c>
      <c r="P9731" cm="1">
        <f t="array" ref="P9731">IF(Q9731&gt;0,INDEX(Q9731:Q21865,MATCH(TRUE,INDEX(Q9731:Q21865="",,),0)-1),"")</f>
        <v>3</v>
      </c>
      <c r="Q9731">
        <f t="shared" si="219"/>
        <v>2</v>
      </c>
      <c r="R9731">
        <f>IF(P9731="","",0)</f>
        <v>0</v>
      </c>
    </row>
    <row r="9732" spans="1:18" x14ac:dyDescent="0.3">
      <c r="A9732" t="s">
        <v>1277</v>
      </c>
      <c r="B9732" s="1">
        <v>38895</v>
      </c>
      <c r="C9732" t="s">
        <v>16</v>
      </c>
      <c r="D9732" t="s">
        <v>1286</v>
      </c>
      <c r="E9732" t="s">
        <v>1287</v>
      </c>
      <c r="G9732" s="6" t="s">
        <v>88</v>
      </c>
      <c r="H9732" t="s">
        <v>85</v>
      </c>
      <c r="I9732" t="s">
        <v>21</v>
      </c>
      <c r="J9732" t="s">
        <v>73</v>
      </c>
      <c r="K9732">
        <v>34</v>
      </c>
      <c r="L9732">
        <v>10.25</v>
      </c>
      <c r="M9732" t="s">
        <v>108</v>
      </c>
      <c r="N9732">
        <v>10.25</v>
      </c>
      <c r="P9732" cm="1">
        <f t="array" ref="P9732">IF(Q9732&gt;0,INDEX(Q9732:Q21866,MATCH(TRUE,INDEX(Q9732:Q21866="",,),0)-1),"")</f>
        <v>3</v>
      </c>
      <c r="Q9732">
        <f t="shared" si="219"/>
        <v>2</v>
      </c>
      <c r="R9732">
        <f>IF(P9732="","",0)</f>
        <v>0</v>
      </c>
    </row>
    <row r="9733" spans="1:18" x14ac:dyDescent="0.3">
      <c r="A9733" t="s">
        <v>1277</v>
      </c>
      <c r="B9733" s="1">
        <v>38895</v>
      </c>
      <c r="C9733" t="s">
        <v>16</v>
      </c>
      <c r="D9733" t="s">
        <v>1286</v>
      </c>
      <c r="E9733" t="s">
        <v>1287</v>
      </c>
      <c r="G9733" s="6" t="s">
        <v>88</v>
      </c>
      <c r="H9733" t="s">
        <v>36</v>
      </c>
      <c r="I9733" t="s">
        <v>21</v>
      </c>
      <c r="J9733" t="s">
        <v>73</v>
      </c>
      <c r="K9733">
        <v>89</v>
      </c>
      <c r="L9733">
        <v>17.5</v>
      </c>
      <c r="M9733" t="s">
        <v>108</v>
      </c>
      <c r="N9733">
        <v>17.5</v>
      </c>
      <c r="P9733" cm="1">
        <f t="array" ref="P9733">IF(Q9733&gt;0,INDEX(Q9733:Q21867,MATCH(TRUE,INDEX(Q9733:Q21867="",,),0)-1),"")</f>
        <v>3</v>
      </c>
      <c r="Q9733">
        <f t="shared" si="219"/>
        <v>2</v>
      </c>
      <c r="R9733">
        <f>IF(P9733="","",0)</f>
        <v>0</v>
      </c>
    </row>
    <row r="9734" spans="1:18" x14ac:dyDescent="0.3">
      <c r="A9734" t="s">
        <v>1277</v>
      </c>
      <c r="B9734" s="1">
        <v>38895</v>
      </c>
      <c r="C9734" t="s">
        <v>16</v>
      </c>
      <c r="D9734" t="s">
        <v>1286</v>
      </c>
      <c r="E9734" t="s">
        <v>1287</v>
      </c>
      <c r="G9734" s="6" t="s">
        <v>88</v>
      </c>
      <c r="H9734" t="s">
        <v>67</v>
      </c>
      <c r="I9734" t="s">
        <v>21</v>
      </c>
      <c r="J9734" t="s">
        <v>73</v>
      </c>
      <c r="K9734">
        <v>7</v>
      </c>
      <c r="L9734">
        <v>13</v>
      </c>
      <c r="M9734" t="s">
        <v>108</v>
      </c>
      <c r="N9734">
        <v>13</v>
      </c>
      <c r="P9734" cm="1">
        <f t="array" ref="P9734">IF(Q9734&gt;0,INDEX(Q9734:Q21868,MATCH(TRUE,INDEX(Q9734:Q21868="",,),0)-1),"")</f>
        <v>3</v>
      </c>
      <c r="Q9734">
        <f t="shared" si="219"/>
        <v>2</v>
      </c>
      <c r="R9734">
        <f>IF(P9734="","",0)</f>
        <v>0</v>
      </c>
    </row>
    <row r="9735" spans="1:18" x14ac:dyDescent="0.3">
      <c r="A9735" t="s">
        <v>1277</v>
      </c>
      <c r="B9735" s="1">
        <v>38895</v>
      </c>
      <c r="C9735" t="s">
        <v>16</v>
      </c>
      <c r="D9735" t="s">
        <v>1286</v>
      </c>
      <c r="E9735" t="s">
        <v>1287</v>
      </c>
      <c r="G9735" s="6" t="s">
        <v>88</v>
      </c>
      <c r="H9735" t="s">
        <v>95</v>
      </c>
      <c r="I9735" t="s">
        <v>21</v>
      </c>
      <c r="J9735" t="s">
        <v>73</v>
      </c>
      <c r="K9735">
        <v>16</v>
      </c>
      <c r="L9735">
        <v>22.05</v>
      </c>
      <c r="M9735" t="s">
        <v>108</v>
      </c>
      <c r="N9735">
        <v>22.05</v>
      </c>
      <c r="P9735" cm="1">
        <f t="array" ref="P9735">IF(Q9735&gt;0,INDEX(Q9735:Q21869,MATCH(TRUE,INDEX(Q9735:Q21869="",,),0)-1),"")</f>
        <v>3</v>
      </c>
      <c r="Q9735">
        <f t="shared" si="219"/>
        <v>2</v>
      </c>
      <c r="R9735">
        <f>IF(P9735="","",0)</f>
        <v>0</v>
      </c>
    </row>
    <row r="9736" spans="1:18" x14ac:dyDescent="0.3">
      <c r="A9736" t="s">
        <v>1277</v>
      </c>
      <c r="B9736" s="1">
        <v>38895</v>
      </c>
      <c r="C9736" t="s">
        <v>16</v>
      </c>
      <c r="D9736" t="s">
        <v>1286</v>
      </c>
      <c r="E9736" t="s">
        <v>1287</v>
      </c>
      <c r="G9736" t="s">
        <v>19</v>
      </c>
      <c r="H9736" t="s">
        <v>41</v>
      </c>
      <c r="I9736" t="s">
        <v>45</v>
      </c>
      <c r="J9736" t="s">
        <v>93</v>
      </c>
      <c r="K9736">
        <v>241</v>
      </c>
      <c r="L9736">
        <v>111</v>
      </c>
      <c r="M9736" t="s">
        <v>121</v>
      </c>
      <c r="N9736">
        <v>111</v>
      </c>
      <c r="P9736" cm="1">
        <f t="array" ref="P9736">IF(Q9736&gt;0,INDEX(Q9736:Q21870,MATCH(TRUE,INDEX(Q9736:Q21870="",,),0)-1),"")</f>
        <v>3</v>
      </c>
      <c r="Q9736">
        <f t="shared" si="219"/>
        <v>3</v>
      </c>
      <c r="R9736">
        <f>IF(P9736="","",0)</f>
        <v>0</v>
      </c>
    </row>
    <row r="9737" spans="1:18" x14ac:dyDescent="0.3">
      <c r="A9737" t="s">
        <v>1277</v>
      </c>
      <c r="B9737" s="1">
        <v>38895</v>
      </c>
      <c r="C9737" t="s">
        <v>16</v>
      </c>
      <c r="D9737" t="s">
        <v>1286</v>
      </c>
      <c r="E9737" t="s">
        <v>1287</v>
      </c>
      <c r="G9737" t="s">
        <v>19</v>
      </c>
      <c r="H9737" t="s">
        <v>41</v>
      </c>
      <c r="I9737" t="s">
        <v>21</v>
      </c>
      <c r="J9737" t="s">
        <v>73</v>
      </c>
      <c r="K9737">
        <v>161</v>
      </c>
      <c r="L9737">
        <v>40.6</v>
      </c>
      <c r="M9737" t="s">
        <v>121</v>
      </c>
      <c r="N9737">
        <v>71.819999999999993</v>
      </c>
      <c r="P9737" cm="1">
        <f t="array" ref="P9737">IF(Q9737&gt;0,INDEX(Q9737:Q21871,MATCH(TRUE,INDEX(Q9737:Q21871="",,),0)-1),"")</f>
        <v>3</v>
      </c>
      <c r="Q9737">
        <f t="shared" si="219"/>
        <v>3</v>
      </c>
      <c r="R9737">
        <f>IF(P9737="","",0)</f>
        <v>0</v>
      </c>
    </row>
    <row r="9738" spans="1:18" x14ac:dyDescent="0.3">
      <c r="A9738" t="s">
        <v>1277</v>
      </c>
      <c r="B9738" s="1">
        <v>38895</v>
      </c>
      <c r="C9738" t="s">
        <v>16</v>
      </c>
      <c r="D9738" t="s">
        <v>1286</v>
      </c>
      <c r="E9738" t="s">
        <v>1287</v>
      </c>
      <c r="G9738" s="6" t="s">
        <v>88</v>
      </c>
      <c r="H9738" t="s">
        <v>67</v>
      </c>
      <c r="I9738" t="s">
        <v>45</v>
      </c>
      <c r="J9738" t="s">
        <v>93</v>
      </c>
      <c r="K9738">
        <v>3</v>
      </c>
      <c r="L9738">
        <v>88</v>
      </c>
      <c r="M9738" t="s">
        <v>121</v>
      </c>
      <c r="N9738">
        <v>88</v>
      </c>
      <c r="P9738" cm="1">
        <f t="array" ref="P9738">IF(Q9738&gt;0,INDEX(Q9738:Q21872,MATCH(TRUE,INDEX(Q9738:Q21872="",,),0)-1),"")</f>
        <v>3</v>
      </c>
      <c r="Q9738">
        <f t="shared" si="219"/>
        <v>3</v>
      </c>
      <c r="R9738">
        <f>IF(P9738="","",0)</f>
        <v>0</v>
      </c>
    </row>
    <row r="9739" spans="1:18" x14ac:dyDescent="0.3">
      <c r="A9739" t="s">
        <v>1277</v>
      </c>
      <c r="B9739" s="1">
        <v>38895</v>
      </c>
      <c r="C9739" t="s">
        <v>16</v>
      </c>
      <c r="D9739" t="s">
        <v>1286</v>
      </c>
      <c r="E9739" t="s">
        <v>1287</v>
      </c>
      <c r="G9739" s="6" t="s">
        <v>88</v>
      </c>
      <c r="H9739" t="s">
        <v>85</v>
      </c>
      <c r="I9739" t="s">
        <v>21</v>
      </c>
      <c r="J9739" t="s">
        <v>73</v>
      </c>
      <c r="K9739">
        <v>34</v>
      </c>
      <c r="L9739">
        <v>10.25</v>
      </c>
      <c r="M9739" t="s">
        <v>121</v>
      </c>
      <c r="N9739">
        <v>10.25</v>
      </c>
      <c r="P9739" cm="1">
        <f t="array" ref="P9739">IF(Q9739&gt;0,INDEX(Q9739:Q21873,MATCH(TRUE,INDEX(Q9739:Q21873="",,),0)-1),"")</f>
        <v>3</v>
      </c>
      <c r="Q9739">
        <f t="shared" si="219"/>
        <v>3</v>
      </c>
      <c r="R9739">
        <f>IF(P9739="","",0)</f>
        <v>0</v>
      </c>
    </row>
    <row r="9740" spans="1:18" x14ac:dyDescent="0.3">
      <c r="A9740" t="s">
        <v>1277</v>
      </c>
      <c r="B9740" s="1">
        <v>38895</v>
      </c>
      <c r="C9740" t="s">
        <v>16</v>
      </c>
      <c r="D9740" t="s">
        <v>1286</v>
      </c>
      <c r="E9740" t="s">
        <v>1287</v>
      </c>
      <c r="G9740" s="6" t="s">
        <v>88</v>
      </c>
      <c r="H9740" t="s">
        <v>36</v>
      </c>
      <c r="I9740" t="s">
        <v>21</v>
      </c>
      <c r="J9740" t="s">
        <v>73</v>
      </c>
      <c r="K9740">
        <v>89</v>
      </c>
      <c r="L9740">
        <v>17.5</v>
      </c>
      <c r="M9740" t="s">
        <v>121</v>
      </c>
      <c r="N9740">
        <v>17.5</v>
      </c>
      <c r="P9740" cm="1">
        <f t="array" ref="P9740">IF(Q9740&gt;0,INDEX(Q9740:Q21874,MATCH(TRUE,INDEX(Q9740:Q21874="",,),0)-1),"")</f>
        <v>3</v>
      </c>
      <c r="Q9740">
        <f t="shared" si="219"/>
        <v>3</v>
      </c>
      <c r="R9740">
        <f>IF(P9740="","",0)</f>
        <v>0</v>
      </c>
    </row>
    <row r="9741" spans="1:18" x14ac:dyDescent="0.3">
      <c r="A9741" t="s">
        <v>1277</v>
      </c>
      <c r="B9741" s="1">
        <v>38895</v>
      </c>
      <c r="C9741" t="s">
        <v>16</v>
      </c>
      <c r="D9741" t="s">
        <v>1286</v>
      </c>
      <c r="E9741" t="s">
        <v>1287</v>
      </c>
      <c r="G9741" s="6" t="s">
        <v>88</v>
      </c>
      <c r="H9741" t="s">
        <v>67</v>
      </c>
      <c r="I9741" t="s">
        <v>21</v>
      </c>
      <c r="J9741" t="s">
        <v>73</v>
      </c>
      <c r="K9741">
        <v>7</v>
      </c>
      <c r="L9741">
        <v>13</v>
      </c>
      <c r="M9741" t="s">
        <v>121</v>
      </c>
      <c r="N9741">
        <v>13</v>
      </c>
      <c r="P9741" cm="1">
        <f t="array" ref="P9741">IF(Q9741&gt;0,INDEX(Q9741:Q21875,MATCH(TRUE,INDEX(Q9741:Q21875="",,),0)-1),"")</f>
        <v>3</v>
      </c>
      <c r="Q9741">
        <f t="shared" si="219"/>
        <v>3</v>
      </c>
      <c r="R9741">
        <f>IF(P9741="","",0)</f>
        <v>0</v>
      </c>
    </row>
    <row r="9742" spans="1:18" x14ac:dyDescent="0.3">
      <c r="A9742" t="s">
        <v>1277</v>
      </c>
      <c r="B9742" s="1">
        <v>38895</v>
      </c>
      <c r="C9742" t="s">
        <v>16</v>
      </c>
      <c r="D9742" t="s">
        <v>1286</v>
      </c>
      <c r="E9742" t="s">
        <v>1287</v>
      </c>
      <c r="G9742" s="6" t="s">
        <v>88</v>
      </c>
      <c r="H9742" t="s">
        <v>95</v>
      </c>
      <c r="I9742" t="s">
        <v>21</v>
      </c>
      <c r="J9742" t="s">
        <v>73</v>
      </c>
      <c r="K9742">
        <v>16</v>
      </c>
      <c r="L9742">
        <v>22.05</v>
      </c>
      <c r="M9742" t="s">
        <v>121</v>
      </c>
      <c r="N9742">
        <v>22.05</v>
      </c>
      <c r="P9742" cm="1">
        <f t="array" ref="P9742">IF(Q9742&gt;0,INDEX(Q9742:Q21876,MATCH(TRUE,INDEX(Q9742:Q21876="",,),0)-1),"")</f>
        <v>3</v>
      </c>
      <c r="Q9742">
        <f t="shared" si="219"/>
        <v>3</v>
      </c>
      <c r="R9742">
        <f>IF(P9742="","",0)</f>
        <v>0</v>
      </c>
    </row>
    <row r="9743" spans="1:18" x14ac:dyDescent="0.3">
      <c r="P9743" t="str" cm="1">
        <f t="array" ref="P9743">IF(Q9743&gt;0,INDEX(Q9743:Q21877,MATCH(TRUE,INDEX(Q9743:Q21877="",,),0)-1),"")</f>
        <v/>
      </c>
      <c r="R9743" t="str">
        <f>IF(P9743="","",0)</f>
        <v/>
      </c>
    </row>
    <row r="9744" spans="1:18" x14ac:dyDescent="0.3">
      <c r="A9744" t="s">
        <v>1277</v>
      </c>
      <c r="B9744" s="1">
        <v>38881</v>
      </c>
      <c r="C9744" t="s">
        <v>16</v>
      </c>
      <c r="D9744" t="s">
        <v>1288</v>
      </c>
      <c r="E9744" t="s">
        <v>1289</v>
      </c>
      <c r="G9744" t="s">
        <v>19</v>
      </c>
      <c r="H9744" t="s">
        <v>41</v>
      </c>
      <c r="I9744" t="s">
        <v>45</v>
      </c>
      <c r="J9744" t="s">
        <v>93</v>
      </c>
      <c r="K9744">
        <v>117</v>
      </c>
      <c r="L9744">
        <v>126</v>
      </c>
      <c r="M9744" t="s">
        <v>211</v>
      </c>
      <c r="N9744">
        <v>126</v>
      </c>
      <c r="O9744" t="s">
        <v>24</v>
      </c>
      <c r="P9744" cm="1">
        <f t="array" ref="P9744">IF(Q9744&gt;0,INDEX(Q9744:Q21878,MATCH(TRUE,INDEX(Q9744:Q21878="",,),0)-1),"")</f>
        <v>1</v>
      </c>
      <c r="Q9744">
        <v>1</v>
      </c>
      <c r="R9744">
        <f>IF(P9744="","",0)</f>
        <v>0</v>
      </c>
    </row>
    <row r="9745" spans="1:18" x14ac:dyDescent="0.3">
      <c r="A9745" t="s">
        <v>1277</v>
      </c>
      <c r="B9745" s="1">
        <v>38881</v>
      </c>
      <c r="C9745" t="s">
        <v>16</v>
      </c>
      <c r="D9745" t="s">
        <v>1288</v>
      </c>
      <c r="E9745" t="s">
        <v>1289</v>
      </c>
      <c r="G9745" t="s">
        <v>19</v>
      </c>
      <c r="H9745" t="s">
        <v>41</v>
      </c>
      <c r="I9745" t="s">
        <v>21</v>
      </c>
      <c r="J9745" t="s">
        <v>73</v>
      </c>
      <c r="K9745">
        <v>73</v>
      </c>
      <c r="L9745">
        <v>52.05</v>
      </c>
      <c r="M9745" t="s">
        <v>211</v>
      </c>
      <c r="N9745">
        <v>52.05</v>
      </c>
      <c r="O9745" t="s">
        <v>24</v>
      </c>
      <c r="P9745" cm="1">
        <f t="array" ref="P9745">IF(Q9745&gt;0,INDEX(Q9745:Q21879,MATCH(TRUE,INDEX(Q9745:Q21879="",,),0)-1),"")</f>
        <v>1</v>
      </c>
      <c r="Q9745">
        <v>1</v>
      </c>
      <c r="R9745">
        <f>IF(P9745="","",0)</f>
        <v>0</v>
      </c>
    </row>
    <row r="9746" spans="1:18" x14ac:dyDescent="0.3">
      <c r="A9746" t="s">
        <v>1277</v>
      </c>
      <c r="B9746" s="1">
        <v>38881</v>
      </c>
      <c r="C9746" t="s">
        <v>16</v>
      </c>
      <c r="D9746" t="s">
        <v>1288</v>
      </c>
      <c r="E9746" t="s">
        <v>1289</v>
      </c>
      <c r="G9746" t="s">
        <v>19</v>
      </c>
      <c r="H9746" t="s">
        <v>95</v>
      </c>
      <c r="I9746" t="s">
        <v>21</v>
      </c>
      <c r="J9746" t="s">
        <v>73</v>
      </c>
      <c r="K9746">
        <v>322</v>
      </c>
      <c r="L9746">
        <v>28.25</v>
      </c>
      <c r="M9746" t="s">
        <v>211</v>
      </c>
      <c r="N9746">
        <v>38.29</v>
      </c>
      <c r="O9746" t="s">
        <v>24</v>
      </c>
      <c r="P9746" cm="1">
        <f t="array" ref="P9746">IF(Q9746&gt;0,INDEX(Q9746:Q21880,MATCH(TRUE,INDEX(Q9746:Q21880="",,),0)-1),"")</f>
        <v>1</v>
      </c>
      <c r="Q9746">
        <v>1</v>
      </c>
      <c r="R9746">
        <f>IF(P9746="","",0)</f>
        <v>0</v>
      </c>
    </row>
    <row r="9747" spans="1:18" x14ac:dyDescent="0.3">
      <c r="A9747" t="s">
        <v>1277</v>
      </c>
      <c r="B9747" s="1">
        <v>38881</v>
      </c>
      <c r="C9747" t="s">
        <v>16</v>
      </c>
      <c r="D9747" t="s">
        <v>1288</v>
      </c>
      <c r="E9747" t="s">
        <v>1289</v>
      </c>
      <c r="G9747" t="s">
        <v>19</v>
      </c>
      <c r="H9747" t="s">
        <v>87</v>
      </c>
      <c r="I9747" t="s">
        <v>21</v>
      </c>
      <c r="J9747" t="s">
        <v>73</v>
      </c>
      <c r="K9747">
        <v>140</v>
      </c>
      <c r="L9747">
        <v>20</v>
      </c>
      <c r="M9747" t="s">
        <v>211</v>
      </c>
      <c r="N9747">
        <v>20</v>
      </c>
      <c r="O9747" t="s">
        <v>24</v>
      </c>
      <c r="P9747" cm="1">
        <f t="array" ref="P9747">IF(Q9747&gt;0,INDEX(Q9747:Q21881,MATCH(TRUE,INDEX(Q9747:Q21881="",,),0)-1),"")</f>
        <v>1</v>
      </c>
      <c r="Q9747">
        <v>1</v>
      </c>
      <c r="R9747">
        <f>IF(P9747="","",0)</f>
        <v>0</v>
      </c>
    </row>
    <row r="9748" spans="1:18" x14ac:dyDescent="0.3">
      <c r="A9748" t="s">
        <v>1277</v>
      </c>
      <c r="B9748" s="1">
        <v>38881</v>
      </c>
      <c r="C9748" t="s">
        <v>16</v>
      </c>
      <c r="D9748" t="s">
        <v>1288</v>
      </c>
      <c r="E9748" t="s">
        <v>1289</v>
      </c>
      <c r="G9748" s="6" t="s">
        <v>88</v>
      </c>
      <c r="H9748" t="s">
        <v>183</v>
      </c>
      <c r="I9748" t="s">
        <v>45</v>
      </c>
      <c r="J9748" t="s">
        <v>93</v>
      </c>
      <c r="K9748">
        <v>1</v>
      </c>
      <c r="L9748">
        <v>34</v>
      </c>
      <c r="M9748" t="s">
        <v>211</v>
      </c>
      <c r="N9748">
        <v>34</v>
      </c>
      <c r="O9748" t="s">
        <v>24</v>
      </c>
      <c r="P9748" cm="1">
        <f t="array" ref="P9748">IF(Q9748&gt;0,INDEX(Q9748:Q21882,MATCH(TRUE,INDEX(Q9748:Q21882="",,),0)-1),"")</f>
        <v>1</v>
      </c>
      <c r="Q9748">
        <v>1</v>
      </c>
      <c r="R9748">
        <f>IF(P9748="","",0)</f>
        <v>0</v>
      </c>
    </row>
    <row r="9749" spans="1:18" x14ac:dyDescent="0.3">
      <c r="A9749" t="s">
        <v>1277</v>
      </c>
      <c r="B9749" s="1">
        <v>38881</v>
      </c>
      <c r="C9749" t="s">
        <v>16</v>
      </c>
      <c r="D9749" t="s">
        <v>1288</v>
      </c>
      <c r="E9749" t="s">
        <v>1289</v>
      </c>
      <c r="G9749" s="6" t="s">
        <v>88</v>
      </c>
      <c r="H9749" t="s">
        <v>67</v>
      </c>
      <c r="I9749" t="s">
        <v>45</v>
      </c>
      <c r="J9749" t="s">
        <v>93</v>
      </c>
      <c r="K9749">
        <v>13</v>
      </c>
      <c r="L9749">
        <v>88</v>
      </c>
      <c r="M9749" t="s">
        <v>211</v>
      </c>
      <c r="N9749">
        <v>88</v>
      </c>
      <c r="O9749" t="s">
        <v>24</v>
      </c>
      <c r="P9749" cm="1">
        <f t="array" ref="P9749">IF(Q9749&gt;0,INDEX(Q9749:Q21883,MATCH(TRUE,INDEX(Q9749:Q21883="",,),0)-1),"")</f>
        <v>1</v>
      </c>
      <c r="Q9749">
        <v>1</v>
      </c>
      <c r="R9749">
        <f>IF(P9749="","",0)</f>
        <v>0</v>
      </c>
    </row>
    <row r="9750" spans="1:18" x14ac:dyDescent="0.3">
      <c r="A9750" t="s">
        <v>1277</v>
      </c>
      <c r="B9750" s="1">
        <v>38881</v>
      </c>
      <c r="C9750" t="s">
        <v>16</v>
      </c>
      <c r="D9750" t="s">
        <v>1288</v>
      </c>
      <c r="E9750" t="s">
        <v>1289</v>
      </c>
      <c r="G9750" s="6" t="s">
        <v>88</v>
      </c>
      <c r="H9750" t="s">
        <v>101</v>
      </c>
      <c r="I9750" t="s">
        <v>21</v>
      </c>
      <c r="J9750" t="s">
        <v>73</v>
      </c>
      <c r="K9750">
        <v>42</v>
      </c>
      <c r="L9750">
        <v>15.4</v>
      </c>
      <c r="M9750" t="s">
        <v>211</v>
      </c>
      <c r="N9750">
        <v>15.4</v>
      </c>
      <c r="O9750" t="s">
        <v>24</v>
      </c>
      <c r="P9750" cm="1">
        <f t="array" ref="P9750">IF(Q9750&gt;0,INDEX(Q9750:Q21884,MATCH(TRUE,INDEX(Q9750:Q21884="",,),0)-1),"")</f>
        <v>1</v>
      </c>
      <c r="Q9750">
        <v>1</v>
      </c>
      <c r="R9750">
        <f>IF(P9750="","",0)</f>
        <v>0</v>
      </c>
    </row>
    <row r="9751" spans="1:18" x14ac:dyDescent="0.3">
      <c r="A9751" t="s">
        <v>1277</v>
      </c>
      <c r="B9751" s="1">
        <v>38881</v>
      </c>
      <c r="C9751" t="s">
        <v>16</v>
      </c>
      <c r="D9751" t="s">
        <v>1288</v>
      </c>
      <c r="E9751" t="s">
        <v>1289</v>
      </c>
      <c r="G9751" s="6" t="s">
        <v>88</v>
      </c>
      <c r="H9751" t="s">
        <v>72</v>
      </c>
      <c r="I9751" t="s">
        <v>21</v>
      </c>
      <c r="J9751" t="s">
        <v>73</v>
      </c>
      <c r="K9751">
        <v>28</v>
      </c>
      <c r="L9751">
        <v>12.6</v>
      </c>
      <c r="M9751" t="s">
        <v>211</v>
      </c>
      <c r="N9751">
        <v>12.6</v>
      </c>
      <c r="O9751" t="s">
        <v>24</v>
      </c>
      <c r="P9751" cm="1">
        <f t="array" ref="P9751">IF(Q9751&gt;0,INDEX(Q9751:Q21885,MATCH(TRUE,INDEX(Q9751:Q21885="",,),0)-1),"")</f>
        <v>1</v>
      </c>
      <c r="Q9751">
        <v>1</v>
      </c>
      <c r="R9751">
        <f>IF(P9751="","",0)</f>
        <v>0</v>
      </c>
    </row>
    <row r="9752" spans="1:18" x14ac:dyDescent="0.3">
      <c r="P9752" t="str" cm="1">
        <f t="array" ref="P9752">IF(Q9752&gt;0,INDEX(Q9752:Q21886,MATCH(TRUE,INDEX(Q9752:Q21886="",,),0)-1),"")</f>
        <v/>
      </c>
      <c r="R9752" t="str">
        <f>IF(P9752="","",0)</f>
        <v/>
      </c>
    </row>
    <row r="9753" spans="1:18" x14ac:dyDescent="0.3">
      <c r="A9753" t="s">
        <v>1277</v>
      </c>
      <c r="B9753" s="1">
        <v>38881</v>
      </c>
      <c r="C9753" t="s">
        <v>16</v>
      </c>
      <c r="D9753" t="s">
        <v>1290</v>
      </c>
      <c r="E9753" t="s">
        <v>1291</v>
      </c>
      <c r="G9753" t="s">
        <v>19</v>
      </c>
      <c r="H9753" t="s">
        <v>102</v>
      </c>
      <c r="I9753" t="s">
        <v>45</v>
      </c>
      <c r="J9753" t="s">
        <v>93</v>
      </c>
      <c r="K9753">
        <v>44</v>
      </c>
      <c r="L9753">
        <v>622</v>
      </c>
      <c r="M9753" t="s">
        <v>607</v>
      </c>
      <c r="N9753">
        <v>622</v>
      </c>
      <c r="O9753" t="s">
        <v>24</v>
      </c>
      <c r="P9753" cm="1">
        <f t="array" ref="P9753">IF(Q9753&gt;0,INDEX(Q9753:Q21887,MATCH(TRUE,INDEX(Q9753:Q21887="",,),0)-1),"")</f>
        <v>2</v>
      </c>
      <c r="Q9753">
        <v>1</v>
      </c>
      <c r="R9753">
        <f>IF(P9753="","",0)</f>
        <v>0</v>
      </c>
    </row>
    <row r="9754" spans="1:18" x14ac:dyDescent="0.3">
      <c r="A9754" t="s">
        <v>1277</v>
      </c>
      <c r="B9754" s="1">
        <v>38881</v>
      </c>
      <c r="C9754" t="s">
        <v>16</v>
      </c>
      <c r="D9754" t="s">
        <v>1290</v>
      </c>
      <c r="E9754" t="s">
        <v>1291</v>
      </c>
      <c r="G9754" t="s">
        <v>19</v>
      </c>
      <c r="H9754" t="s">
        <v>100</v>
      </c>
      <c r="I9754" t="s">
        <v>45</v>
      </c>
      <c r="J9754" t="s">
        <v>93</v>
      </c>
      <c r="K9754">
        <v>62</v>
      </c>
      <c r="L9754">
        <v>76</v>
      </c>
      <c r="M9754" t="s">
        <v>607</v>
      </c>
      <c r="N9754">
        <v>176.76</v>
      </c>
      <c r="O9754" t="s">
        <v>24</v>
      </c>
      <c r="P9754" cm="1">
        <f t="array" ref="P9754">IF(Q9754&gt;0,INDEX(Q9754:Q21888,MATCH(TRUE,INDEX(Q9754:Q21888="",,),0)-1),"")</f>
        <v>2</v>
      </c>
      <c r="Q9754">
        <v>1</v>
      </c>
      <c r="R9754">
        <f>IF(P9754="","",0)</f>
        <v>0</v>
      </c>
    </row>
    <row r="9755" spans="1:18" x14ac:dyDescent="0.3">
      <c r="A9755" t="s">
        <v>1277</v>
      </c>
      <c r="B9755" s="1">
        <v>38881</v>
      </c>
      <c r="C9755" t="s">
        <v>16</v>
      </c>
      <c r="D9755" t="s">
        <v>1290</v>
      </c>
      <c r="E9755" t="s">
        <v>1291</v>
      </c>
      <c r="G9755" t="s">
        <v>19</v>
      </c>
      <c r="H9755" t="s">
        <v>72</v>
      </c>
      <c r="I9755" t="s">
        <v>21</v>
      </c>
      <c r="J9755" t="s">
        <v>73</v>
      </c>
      <c r="K9755">
        <v>395</v>
      </c>
      <c r="L9755">
        <v>10.15</v>
      </c>
      <c r="M9755" t="s">
        <v>607</v>
      </c>
      <c r="N9755">
        <v>10.15</v>
      </c>
      <c r="O9755" t="s">
        <v>24</v>
      </c>
      <c r="P9755" cm="1">
        <f t="array" ref="P9755">IF(Q9755&gt;0,INDEX(Q9755:Q21889,MATCH(TRUE,INDEX(Q9755:Q21889="",,),0)-1),"")</f>
        <v>2</v>
      </c>
      <c r="Q9755">
        <v>1</v>
      </c>
      <c r="R9755">
        <f>IF(P9755="","",0)</f>
        <v>0</v>
      </c>
    </row>
    <row r="9756" spans="1:18" x14ac:dyDescent="0.3">
      <c r="A9756" t="s">
        <v>1277</v>
      </c>
      <c r="B9756" s="1">
        <v>38881</v>
      </c>
      <c r="C9756" t="s">
        <v>16</v>
      </c>
      <c r="D9756" t="s">
        <v>1290</v>
      </c>
      <c r="E9756" t="s">
        <v>1291</v>
      </c>
      <c r="G9756" s="6" t="s">
        <v>88</v>
      </c>
      <c r="H9756" t="s">
        <v>279</v>
      </c>
      <c r="I9756" t="s">
        <v>45</v>
      </c>
      <c r="J9756" t="s">
        <v>93</v>
      </c>
      <c r="K9756">
        <v>21</v>
      </c>
      <c r="L9756">
        <v>75</v>
      </c>
      <c r="M9756" t="s">
        <v>607</v>
      </c>
      <c r="N9756">
        <v>75</v>
      </c>
      <c r="O9756" t="s">
        <v>24</v>
      </c>
      <c r="P9756" cm="1">
        <f t="array" ref="P9756">IF(Q9756&gt;0,INDEX(Q9756:Q21890,MATCH(TRUE,INDEX(Q9756:Q21890="",,),0)-1),"")</f>
        <v>2</v>
      </c>
      <c r="Q9756">
        <v>1</v>
      </c>
      <c r="R9756">
        <f>IF(P9756="","",0)</f>
        <v>0</v>
      </c>
    </row>
    <row r="9757" spans="1:18" x14ac:dyDescent="0.3">
      <c r="A9757" t="s">
        <v>1277</v>
      </c>
      <c r="B9757" s="1">
        <v>38881</v>
      </c>
      <c r="C9757" t="s">
        <v>16</v>
      </c>
      <c r="D9757" t="s">
        <v>1290</v>
      </c>
      <c r="E9757" t="s">
        <v>1291</v>
      </c>
      <c r="G9757" s="6" t="s">
        <v>88</v>
      </c>
      <c r="H9757" t="s">
        <v>232</v>
      </c>
      <c r="I9757" t="s">
        <v>45</v>
      </c>
      <c r="J9757" t="s">
        <v>93</v>
      </c>
      <c r="K9757">
        <v>4</v>
      </c>
      <c r="L9757">
        <v>54</v>
      </c>
      <c r="M9757" t="s">
        <v>607</v>
      </c>
      <c r="N9757">
        <v>54</v>
      </c>
      <c r="O9757" t="s">
        <v>24</v>
      </c>
      <c r="P9757" cm="1">
        <f t="array" ref="P9757">IF(Q9757&gt;0,INDEX(Q9757:Q21891,MATCH(TRUE,INDEX(Q9757:Q21891="",,),0)-1),"")</f>
        <v>2</v>
      </c>
      <c r="Q9757">
        <v>1</v>
      </c>
      <c r="R9757">
        <f>IF(P9757="","",0)</f>
        <v>0</v>
      </c>
    </row>
    <row r="9758" spans="1:18" x14ac:dyDescent="0.3">
      <c r="A9758" t="s">
        <v>1277</v>
      </c>
      <c r="B9758" s="1">
        <v>38881</v>
      </c>
      <c r="C9758" t="s">
        <v>16</v>
      </c>
      <c r="D9758" t="s">
        <v>1290</v>
      </c>
      <c r="E9758" t="s">
        <v>1291</v>
      </c>
      <c r="G9758" s="6" t="s">
        <v>88</v>
      </c>
      <c r="H9758" t="s">
        <v>100</v>
      </c>
      <c r="I9758" t="s">
        <v>21</v>
      </c>
      <c r="J9758" t="s">
        <v>73</v>
      </c>
      <c r="K9758">
        <v>130</v>
      </c>
      <c r="L9758">
        <v>9.25</v>
      </c>
      <c r="M9758" t="s">
        <v>607</v>
      </c>
      <c r="N9758">
        <v>9.25</v>
      </c>
      <c r="O9758" t="s">
        <v>24</v>
      </c>
      <c r="P9758" cm="1">
        <f t="array" ref="P9758">IF(Q9758&gt;0,INDEX(Q9758:Q21892,MATCH(TRUE,INDEX(Q9758:Q21892="",,),0)-1),"")</f>
        <v>2</v>
      </c>
      <c r="Q9758">
        <v>1</v>
      </c>
      <c r="R9758">
        <f>IF(P9758="","",0)</f>
        <v>0</v>
      </c>
    </row>
    <row r="9759" spans="1:18" x14ac:dyDescent="0.3">
      <c r="A9759" t="s">
        <v>1277</v>
      </c>
      <c r="B9759" s="1">
        <v>38881</v>
      </c>
      <c r="C9759" t="s">
        <v>16</v>
      </c>
      <c r="D9759" t="s">
        <v>1290</v>
      </c>
      <c r="E9759" t="s">
        <v>1291</v>
      </c>
      <c r="G9759" s="6" t="s">
        <v>88</v>
      </c>
      <c r="H9759" t="s">
        <v>102</v>
      </c>
      <c r="I9759" t="s">
        <v>583</v>
      </c>
      <c r="J9759" t="s">
        <v>93</v>
      </c>
      <c r="K9759">
        <v>4</v>
      </c>
      <c r="L9759">
        <v>311</v>
      </c>
      <c r="M9759" t="s">
        <v>607</v>
      </c>
      <c r="N9759">
        <v>311</v>
      </c>
      <c r="O9759" t="s">
        <v>24</v>
      </c>
      <c r="P9759" cm="1">
        <f t="array" ref="P9759">IF(Q9759&gt;0,INDEX(Q9759:Q21893,MATCH(TRUE,INDEX(Q9759:Q21893="",,),0)-1),"")</f>
        <v>2</v>
      </c>
      <c r="Q9759">
        <v>1</v>
      </c>
      <c r="R9759">
        <f>IF(P9759="","",0)</f>
        <v>0</v>
      </c>
    </row>
    <row r="9760" spans="1:18" x14ac:dyDescent="0.3">
      <c r="A9760" t="s">
        <v>1277</v>
      </c>
      <c r="B9760" s="1">
        <v>38881</v>
      </c>
      <c r="C9760" t="s">
        <v>16</v>
      </c>
      <c r="D9760" t="s">
        <v>1290</v>
      </c>
      <c r="E9760" t="s">
        <v>1291</v>
      </c>
      <c r="G9760" s="6" t="s">
        <v>88</v>
      </c>
      <c r="H9760" t="s">
        <v>100</v>
      </c>
      <c r="I9760" t="s">
        <v>583</v>
      </c>
      <c r="J9760" t="s">
        <v>93</v>
      </c>
      <c r="K9760">
        <v>4</v>
      </c>
      <c r="L9760">
        <v>38</v>
      </c>
      <c r="M9760" t="s">
        <v>607</v>
      </c>
      <c r="N9760">
        <v>38</v>
      </c>
      <c r="O9760" t="s">
        <v>24</v>
      </c>
      <c r="P9760" cm="1">
        <f t="array" ref="P9760">IF(Q9760&gt;0,INDEX(Q9760:Q21894,MATCH(TRUE,INDEX(Q9760:Q21894="",,),0)-1),"")</f>
        <v>2</v>
      </c>
      <c r="Q9760">
        <v>1</v>
      </c>
      <c r="R9760">
        <f>IF(P9760="","",0)</f>
        <v>0</v>
      </c>
    </row>
    <row r="9761" spans="1:18" x14ac:dyDescent="0.3">
      <c r="A9761" t="s">
        <v>1277</v>
      </c>
      <c r="B9761" s="1">
        <v>38881</v>
      </c>
      <c r="C9761" t="s">
        <v>16</v>
      </c>
      <c r="D9761" t="s">
        <v>1290</v>
      </c>
      <c r="E9761" t="s">
        <v>1291</v>
      </c>
      <c r="G9761" s="6" t="s">
        <v>88</v>
      </c>
      <c r="H9761" t="s">
        <v>279</v>
      </c>
      <c r="I9761" t="s">
        <v>583</v>
      </c>
      <c r="J9761" t="s">
        <v>93</v>
      </c>
      <c r="K9761">
        <v>1</v>
      </c>
      <c r="L9761">
        <v>37</v>
      </c>
      <c r="M9761" t="s">
        <v>607</v>
      </c>
      <c r="N9761">
        <v>37</v>
      </c>
      <c r="O9761" t="s">
        <v>24</v>
      </c>
      <c r="P9761" cm="1">
        <f t="array" ref="P9761">IF(Q9761&gt;0,INDEX(Q9761:Q21895,MATCH(TRUE,INDEX(Q9761:Q21895="",,),0)-1),"")</f>
        <v>2</v>
      </c>
      <c r="Q9761">
        <v>1</v>
      </c>
      <c r="R9761">
        <f>IF(P9761="","",0)</f>
        <v>0</v>
      </c>
    </row>
    <row r="9762" spans="1:18" x14ac:dyDescent="0.3">
      <c r="A9762" t="s">
        <v>1277</v>
      </c>
      <c r="B9762" s="1">
        <v>38881</v>
      </c>
      <c r="C9762" t="s">
        <v>16</v>
      </c>
      <c r="D9762" t="s">
        <v>1290</v>
      </c>
      <c r="E9762" t="s">
        <v>1291</v>
      </c>
      <c r="G9762" t="s">
        <v>19</v>
      </c>
      <c r="H9762" t="s">
        <v>102</v>
      </c>
      <c r="I9762" t="s">
        <v>45</v>
      </c>
      <c r="J9762" t="s">
        <v>93</v>
      </c>
      <c r="K9762">
        <v>44</v>
      </c>
      <c r="L9762">
        <v>622</v>
      </c>
      <c r="M9762" t="s">
        <v>99</v>
      </c>
      <c r="N9762">
        <v>704.88</v>
      </c>
      <c r="P9762" cm="1">
        <f t="array" ref="P9762">IF(Q9762&gt;0,INDEX(Q9762:Q21896,MATCH(TRUE,INDEX(Q9762:Q21896="",,),0)-1),"")</f>
        <v>2</v>
      </c>
      <c r="Q9762">
        <v>2</v>
      </c>
      <c r="R9762">
        <f>IF(P9762="","",0)</f>
        <v>0</v>
      </c>
    </row>
    <row r="9763" spans="1:18" x14ac:dyDescent="0.3">
      <c r="A9763" t="s">
        <v>1277</v>
      </c>
      <c r="B9763" s="1">
        <v>38881</v>
      </c>
      <c r="C9763" t="s">
        <v>16</v>
      </c>
      <c r="D9763" t="s">
        <v>1290</v>
      </c>
      <c r="E9763" t="s">
        <v>1291</v>
      </c>
      <c r="G9763" t="s">
        <v>19</v>
      </c>
      <c r="H9763" t="s">
        <v>100</v>
      </c>
      <c r="I9763" t="s">
        <v>45</v>
      </c>
      <c r="J9763" t="s">
        <v>93</v>
      </c>
      <c r="K9763">
        <v>62</v>
      </c>
      <c r="L9763">
        <v>76</v>
      </c>
      <c r="M9763" t="s">
        <v>99</v>
      </c>
      <c r="N9763">
        <v>76</v>
      </c>
      <c r="P9763" cm="1">
        <f t="array" ref="P9763">IF(Q9763&gt;0,INDEX(Q9763:Q21897,MATCH(TRUE,INDEX(Q9763:Q21897="",,),0)-1),"")</f>
        <v>2</v>
      </c>
      <c r="Q9763">
        <v>2</v>
      </c>
      <c r="R9763">
        <f>IF(P9763="","",0)</f>
        <v>0</v>
      </c>
    </row>
    <row r="9764" spans="1:18" x14ac:dyDescent="0.3">
      <c r="A9764" t="s">
        <v>1277</v>
      </c>
      <c r="B9764" s="1">
        <v>38881</v>
      </c>
      <c r="C9764" t="s">
        <v>16</v>
      </c>
      <c r="D9764" t="s">
        <v>1290</v>
      </c>
      <c r="E9764" t="s">
        <v>1291</v>
      </c>
      <c r="G9764" t="s">
        <v>19</v>
      </c>
      <c r="H9764" t="s">
        <v>72</v>
      </c>
      <c r="I9764" t="s">
        <v>21</v>
      </c>
      <c r="J9764" t="s">
        <v>73</v>
      </c>
      <c r="K9764">
        <v>395</v>
      </c>
      <c r="L9764">
        <v>10.15</v>
      </c>
      <c r="M9764" t="s">
        <v>99</v>
      </c>
      <c r="N9764">
        <v>10.15</v>
      </c>
      <c r="P9764" cm="1">
        <f t="array" ref="P9764">IF(Q9764&gt;0,INDEX(Q9764:Q21898,MATCH(TRUE,INDEX(Q9764:Q21898="",,),0)-1),"")</f>
        <v>2</v>
      </c>
      <c r="Q9764">
        <v>2</v>
      </c>
      <c r="R9764">
        <f>IF(P9764="","",0)</f>
        <v>0</v>
      </c>
    </row>
    <row r="9765" spans="1:18" x14ac:dyDescent="0.3">
      <c r="A9765" t="s">
        <v>1277</v>
      </c>
      <c r="B9765" s="1">
        <v>38881</v>
      </c>
      <c r="C9765" t="s">
        <v>16</v>
      </c>
      <c r="D9765" t="s">
        <v>1290</v>
      </c>
      <c r="E9765" t="s">
        <v>1291</v>
      </c>
      <c r="G9765" s="6" t="s">
        <v>88</v>
      </c>
      <c r="H9765" t="s">
        <v>279</v>
      </c>
      <c r="I9765" t="s">
        <v>45</v>
      </c>
      <c r="J9765" t="s">
        <v>93</v>
      </c>
      <c r="K9765">
        <v>21</v>
      </c>
      <c r="L9765">
        <v>75</v>
      </c>
      <c r="M9765" t="s">
        <v>99</v>
      </c>
      <c r="N9765">
        <v>75</v>
      </c>
      <c r="P9765" cm="1">
        <f t="array" ref="P9765">IF(Q9765&gt;0,INDEX(Q9765:Q21899,MATCH(TRUE,INDEX(Q9765:Q21899="",,),0)-1),"")</f>
        <v>2</v>
      </c>
      <c r="Q9765">
        <v>2</v>
      </c>
      <c r="R9765">
        <f>IF(P9765="","",0)</f>
        <v>0</v>
      </c>
    </row>
    <row r="9766" spans="1:18" x14ac:dyDescent="0.3">
      <c r="A9766" t="s">
        <v>1277</v>
      </c>
      <c r="B9766" s="1">
        <v>38881</v>
      </c>
      <c r="C9766" t="s">
        <v>16</v>
      </c>
      <c r="D9766" t="s">
        <v>1290</v>
      </c>
      <c r="E9766" t="s">
        <v>1291</v>
      </c>
      <c r="G9766" s="6" t="s">
        <v>88</v>
      </c>
      <c r="H9766" t="s">
        <v>232</v>
      </c>
      <c r="I9766" t="s">
        <v>45</v>
      </c>
      <c r="J9766" t="s">
        <v>93</v>
      </c>
      <c r="K9766">
        <v>4</v>
      </c>
      <c r="L9766">
        <v>54</v>
      </c>
      <c r="M9766" t="s">
        <v>99</v>
      </c>
      <c r="N9766">
        <v>54</v>
      </c>
      <c r="P9766" cm="1">
        <f t="array" ref="P9766">IF(Q9766&gt;0,INDEX(Q9766:Q21900,MATCH(TRUE,INDEX(Q9766:Q21900="",,),0)-1),"")</f>
        <v>2</v>
      </c>
      <c r="Q9766">
        <v>2</v>
      </c>
      <c r="R9766">
        <f>IF(P9766="","",0)</f>
        <v>0</v>
      </c>
    </row>
    <row r="9767" spans="1:18" x14ac:dyDescent="0.3">
      <c r="A9767" t="s">
        <v>1277</v>
      </c>
      <c r="B9767" s="1">
        <v>38881</v>
      </c>
      <c r="C9767" t="s">
        <v>16</v>
      </c>
      <c r="D9767" t="s">
        <v>1290</v>
      </c>
      <c r="E9767" t="s">
        <v>1291</v>
      </c>
      <c r="G9767" s="6" t="s">
        <v>88</v>
      </c>
      <c r="H9767" t="s">
        <v>100</v>
      </c>
      <c r="I9767" t="s">
        <v>21</v>
      </c>
      <c r="J9767" t="s">
        <v>73</v>
      </c>
      <c r="K9767">
        <v>130</v>
      </c>
      <c r="L9767">
        <v>9.25</v>
      </c>
      <c r="M9767" t="s">
        <v>99</v>
      </c>
      <c r="N9767">
        <v>9.25</v>
      </c>
      <c r="P9767" cm="1">
        <f t="array" ref="P9767">IF(Q9767&gt;0,INDEX(Q9767:Q21901,MATCH(TRUE,INDEX(Q9767:Q21901="",,),0)-1),"")</f>
        <v>2</v>
      </c>
      <c r="Q9767">
        <v>2</v>
      </c>
      <c r="R9767">
        <f>IF(P9767="","",0)</f>
        <v>0</v>
      </c>
    </row>
    <row r="9768" spans="1:18" x14ac:dyDescent="0.3">
      <c r="A9768" t="s">
        <v>1277</v>
      </c>
      <c r="B9768" s="1">
        <v>38881</v>
      </c>
      <c r="C9768" t="s">
        <v>16</v>
      </c>
      <c r="D9768" t="s">
        <v>1290</v>
      </c>
      <c r="E9768" t="s">
        <v>1291</v>
      </c>
      <c r="G9768" s="6" t="s">
        <v>88</v>
      </c>
      <c r="H9768" t="s">
        <v>102</v>
      </c>
      <c r="I9768" t="s">
        <v>583</v>
      </c>
      <c r="J9768" t="s">
        <v>93</v>
      </c>
      <c r="K9768">
        <v>4</v>
      </c>
      <c r="L9768">
        <v>311</v>
      </c>
      <c r="M9768" t="s">
        <v>99</v>
      </c>
      <c r="N9768">
        <v>311</v>
      </c>
      <c r="P9768" cm="1">
        <f t="array" ref="P9768">IF(Q9768&gt;0,INDEX(Q9768:Q21902,MATCH(TRUE,INDEX(Q9768:Q21902="",,),0)-1),"")</f>
        <v>2</v>
      </c>
      <c r="Q9768">
        <v>2</v>
      </c>
      <c r="R9768">
        <f>IF(P9768="","",0)</f>
        <v>0</v>
      </c>
    </row>
    <row r="9769" spans="1:18" x14ac:dyDescent="0.3">
      <c r="A9769" t="s">
        <v>1277</v>
      </c>
      <c r="B9769" s="1">
        <v>38881</v>
      </c>
      <c r="C9769" t="s">
        <v>16</v>
      </c>
      <c r="D9769" t="s">
        <v>1290</v>
      </c>
      <c r="E9769" t="s">
        <v>1291</v>
      </c>
      <c r="G9769" s="6" t="s">
        <v>88</v>
      </c>
      <c r="H9769" t="s">
        <v>100</v>
      </c>
      <c r="I9769" t="s">
        <v>583</v>
      </c>
      <c r="J9769" t="s">
        <v>93</v>
      </c>
      <c r="K9769">
        <v>4</v>
      </c>
      <c r="L9769">
        <v>38</v>
      </c>
      <c r="M9769" t="s">
        <v>99</v>
      </c>
      <c r="N9769">
        <v>38</v>
      </c>
      <c r="P9769" cm="1">
        <f t="array" ref="P9769">IF(Q9769&gt;0,INDEX(Q9769:Q21903,MATCH(TRUE,INDEX(Q9769:Q21903="",,),0)-1),"")</f>
        <v>2</v>
      </c>
      <c r="Q9769">
        <v>2</v>
      </c>
      <c r="R9769">
        <f>IF(P9769="","",0)</f>
        <v>0</v>
      </c>
    </row>
    <row r="9770" spans="1:18" x14ac:dyDescent="0.3">
      <c r="A9770" t="s">
        <v>1277</v>
      </c>
      <c r="B9770" s="1">
        <v>38881</v>
      </c>
      <c r="C9770" t="s">
        <v>16</v>
      </c>
      <c r="D9770" t="s">
        <v>1290</v>
      </c>
      <c r="E9770" t="s">
        <v>1291</v>
      </c>
      <c r="G9770" s="6" t="s">
        <v>88</v>
      </c>
      <c r="H9770" t="s">
        <v>279</v>
      </c>
      <c r="I9770" t="s">
        <v>583</v>
      </c>
      <c r="J9770" t="s">
        <v>93</v>
      </c>
      <c r="K9770">
        <v>1</v>
      </c>
      <c r="L9770">
        <v>37</v>
      </c>
      <c r="M9770" t="s">
        <v>99</v>
      </c>
      <c r="N9770">
        <v>37</v>
      </c>
      <c r="P9770" cm="1">
        <f t="array" ref="P9770">IF(Q9770&gt;0,INDEX(Q9770:Q21904,MATCH(TRUE,INDEX(Q9770:Q21904="",,),0)-1),"")</f>
        <v>2</v>
      </c>
      <c r="Q9770">
        <v>2</v>
      </c>
      <c r="R9770">
        <f>IF(P9770="","",0)</f>
        <v>0</v>
      </c>
    </row>
    <row r="9771" spans="1:18" x14ac:dyDescent="0.3">
      <c r="P9771" t="str" cm="1">
        <f t="array" ref="P9771">IF(Q9771&gt;0,INDEX(Q9771:Q21905,MATCH(TRUE,INDEX(Q9771:Q21905="",,),0)-1),"")</f>
        <v/>
      </c>
      <c r="R9771" t="str">
        <f>IF(P9771="","",0)</f>
        <v/>
      </c>
    </row>
    <row r="9772" spans="1:18" x14ac:dyDescent="0.3">
      <c r="A9772" t="s">
        <v>1277</v>
      </c>
      <c r="B9772" s="1">
        <v>38881</v>
      </c>
      <c r="C9772" t="s">
        <v>16</v>
      </c>
      <c r="D9772" t="s">
        <v>1292</v>
      </c>
      <c r="E9772" t="s">
        <v>1293</v>
      </c>
      <c r="G9772" t="s">
        <v>19</v>
      </c>
      <c r="H9772" t="s">
        <v>102</v>
      </c>
      <c r="I9772" t="s">
        <v>45</v>
      </c>
      <c r="J9772" t="s">
        <v>93</v>
      </c>
      <c r="K9772">
        <v>113</v>
      </c>
      <c r="L9772">
        <v>568</v>
      </c>
      <c r="M9772" t="s">
        <v>117</v>
      </c>
      <c r="N9772">
        <v>640</v>
      </c>
      <c r="O9772" t="s">
        <v>24</v>
      </c>
      <c r="P9772" cm="1">
        <f t="array" ref="P9772">IF(Q9772&gt;0,INDEX(Q9772:Q21906,MATCH(TRUE,INDEX(Q9772:Q21906="",,),0)-1),"")</f>
        <v>3</v>
      </c>
      <c r="Q9772">
        <f>INT((ROW()-9772)/11)+1</f>
        <v>1</v>
      </c>
      <c r="R9772">
        <f>IF(P9772="","",0)</f>
        <v>0</v>
      </c>
    </row>
    <row r="9773" spans="1:18" x14ac:dyDescent="0.3">
      <c r="A9773" t="s">
        <v>1277</v>
      </c>
      <c r="B9773" s="1">
        <v>38881</v>
      </c>
      <c r="C9773" t="s">
        <v>16</v>
      </c>
      <c r="D9773" t="s">
        <v>1292</v>
      </c>
      <c r="E9773" t="s">
        <v>1293</v>
      </c>
      <c r="G9773" t="s">
        <v>19</v>
      </c>
      <c r="H9773" t="s">
        <v>100</v>
      </c>
      <c r="I9773" t="s">
        <v>45</v>
      </c>
      <c r="J9773" t="s">
        <v>93</v>
      </c>
      <c r="K9773">
        <v>514</v>
      </c>
      <c r="L9773">
        <v>74</v>
      </c>
      <c r="M9773" t="s">
        <v>117</v>
      </c>
      <c r="N9773">
        <v>90</v>
      </c>
      <c r="O9773" t="s">
        <v>24</v>
      </c>
      <c r="P9773" cm="1">
        <f t="array" ref="P9773">IF(Q9773&gt;0,INDEX(Q9773:Q21907,MATCH(TRUE,INDEX(Q9773:Q21907="",,),0)-1),"")</f>
        <v>3</v>
      </c>
      <c r="Q9773">
        <f t="shared" ref="Q9773:Q9804" si="220">INT((ROW()-9772)/11)+1</f>
        <v>1</v>
      </c>
      <c r="R9773">
        <f>IF(P9773="","",0)</f>
        <v>0</v>
      </c>
    </row>
    <row r="9774" spans="1:18" x14ac:dyDescent="0.3">
      <c r="A9774" t="s">
        <v>1277</v>
      </c>
      <c r="B9774" s="1">
        <v>38881</v>
      </c>
      <c r="C9774" t="s">
        <v>16</v>
      </c>
      <c r="D9774" t="s">
        <v>1292</v>
      </c>
      <c r="E9774" t="s">
        <v>1293</v>
      </c>
      <c r="G9774" t="s">
        <v>19</v>
      </c>
      <c r="H9774" t="s">
        <v>279</v>
      </c>
      <c r="I9774" t="s">
        <v>45</v>
      </c>
      <c r="J9774" t="s">
        <v>93</v>
      </c>
      <c r="K9774">
        <v>176</v>
      </c>
      <c r="L9774">
        <v>73</v>
      </c>
      <c r="M9774" t="s">
        <v>117</v>
      </c>
      <c r="N9774">
        <v>90</v>
      </c>
      <c r="O9774" t="s">
        <v>24</v>
      </c>
      <c r="P9774" cm="1">
        <f t="array" ref="P9774">IF(Q9774&gt;0,INDEX(Q9774:Q21908,MATCH(TRUE,INDEX(Q9774:Q21908="",,),0)-1),"")</f>
        <v>3</v>
      </c>
      <c r="Q9774">
        <f t="shared" si="220"/>
        <v>1</v>
      </c>
      <c r="R9774">
        <f>IF(P9774="","",0)</f>
        <v>0</v>
      </c>
    </row>
    <row r="9775" spans="1:18" x14ac:dyDescent="0.3">
      <c r="A9775" t="s">
        <v>1277</v>
      </c>
      <c r="B9775" s="1">
        <v>38881</v>
      </c>
      <c r="C9775" t="s">
        <v>16</v>
      </c>
      <c r="D9775" t="s">
        <v>1292</v>
      </c>
      <c r="E9775" t="s">
        <v>1293</v>
      </c>
      <c r="G9775" t="s">
        <v>19</v>
      </c>
      <c r="H9775" t="s">
        <v>102</v>
      </c>
      <c r="I9775" t="s">
        <v>21</v>
      </c>
      <c r="J9775" t="s">
        <v>73</v>
      </c>
      <c r="K9775">
        <v>904</v>
      </c>
      <c r="L9775">
        <v>8.1</v>
      </c>
      <c r="M9775" t="s">
        <v>117</v>
      </c>
      <c r="N9775">
        <v>10</v>
      </c>
      <c r="O9775" t="s">
        <v>24</v>
      </c>
      <c r="P9775" cm="1">
        <f t="array" ref="P9775">IF(Q9775&gt;0,INDEX(Q9775:Q21909,MATCH(TRUE,INDEX(Q9775:Q21909="",,),0)-1),"")</f>
        <v>3</v>
      </c>
      <c r="Q9775">
        <f t="shared" si="220"/>
        <v>1</v>
      </c>
      <c r="R9775">
        <f>IF(P9775="","",0)</f>
        <v>0</v>
      </c>
    </row>
    <row r="9776" spans="1:18" x14ac:dyDescent="0.3">
      <c r="A9776" t="s">
        <v>1277</v>
      </c>
      <c r="B9776" s="1">
        <v>38881</v>
      </c>
      <c r="C9776" t="s">
        <v>16</v>
      </c>
      <c r="D9776" t="s">
        <v>1292</v>
      </c>
      <c r="E9776" t="s">
        <v>1293</v>
      </c>
      <c r="G9776" t="s">
        <v>19</v>
      </c>
      <c r="H9776" t="s">
        <v>100</v>
      </c>
      <c r="I9776" t="s">
        <v>21</v>
      </c>
      <c r="J9776" t="s">
        <v>73</v>
      </c>
      <c r="K9776">
        <v>888</v>
      </c>
      <c r="L9776">
        <v>9.1</v>
      </c>
      <c r="M9776" t="s">
        <v>117</v>
      </c>
      <c r="N9776">
        <v>10</v>
      </c>
      <c r="O9776" t="s">
        <v>24</v>
      </c>
      <c r="P9776" cm="1">
        <f t="array" ref="P9776">IF(Q9776&gt;0,INDEX(Q9776:Q21910,MATCH(TRUE,INDEX(Q9776:Q21910="",,),0)-1),"")</f>
        <v>3</v>
      </c>
      <c r="Q9776">
        <f t="shared" si="220"/>
        <v>1</v>
      </c>
      <c r="R9776">
        <f>IF(P9776="","",0)</f>
        <v>0</v>
      </c>
    </row>
    <row r="9777" spans="1:18" x14ac:dyDescent="0.3">
      <c r="A9777" t="s">
        <v>1277</v>
      </c>
      <c r="B9777" s="1">
        <v>38881</v>
      </c>
      <c r="C9777" t="s">
        <v>16</v>
      </c>
      <c r="D9777" t="s">
        <v>1292</v>
      </c>
      <c r="E9777" t="s">
        <v>1293</v>
      </c>
      <c r="G9777" s="6" t="s">
        <v>88</v>
      </c>
      <c r="H9777" t="s">
        <v>232</v>
      </c>
      <c r="I9777" t="s">
        <v>45</v>
      </c>
      <c r="J9777" t="s">
        <v>93</v>
      </c>
      <c r="K9777">
        <v>18</v>
      </c>
      <c r="L9777">
        <v>52</v>
      </c>
      <c r="M9777" t="s">
        <v>117</v>
      </c>
      <c r="N9777">
        <v>52</v>
      </c>
      <c r="O9777" t="s">
        <v>24</v>
      </c>
      <c r="P9777" cm="1">
        <f t="array" ref="P9777">IF(Q9777&gt;0,INDEX(Q9777:Q21911,MATCH(TRUE,INDEX(Q9777:Q21911="",,),0)-1),"")</f>
        <v>3</v>
      </c>
      <c r="Q9777">
        <f t="shared" si="220"/>
        <v>1</v>
      </c>
      <c r="R9777">
        <f>IF(P9777="","",0)</f>
        <v>0</v>
      </c>
    </row>
    <row r="9778" spans="1:18" x14ac:dyDescent="0.3">
      <c r="A9778" t="s">
        <v>1277</v>
      </c>
      <c r="B9778" s="1">
        <v>38881</v>
      </c>
      <c r="C9778" t="s">
        <v>16</v>
      </c>
      <c r="D9778" t="s">
        <v>1292</v>
      </c>
      <c r="E9778" t="s">
        <v>1293</v>
      </c>
      <c r="G9778" s="6" t="s">
        <v>88</v>
      </c>
      <c r="H9778" t="s">
        <v>128</v>
      </c>
      <c r="I9778" t="s">
        <v>45</v>
      </c>
      <c r="J9778" t="s">
        <v>93</v>
      </c>
      <c r="K9778">
        <v>41</v>
      </c>
      <c r="L9778">
        <v>50</v>
      </c>
      <c r="M9778" t="s">
        <v>117</v>
      </c>
      <c r="N9778">
        <v>50</v>
      </c>
      <c r="O9778" t="s">
        <v>24</v>
      </c>
      <c r="P9778" cm="1">
        <f t="array" ref="P9778">IF(Q9778&gt;0,INDEX(Q9778:Q21912,MATCH(TRUE,INDEX(Q9778:Q21912="",,),0)-1),"")</f>
        <v>3</v>
      </c>
      <c r="Q9778">
        <f t="shared" si="220"/>
        <v>1</v>
      </c>
      <c r="R9778">
        <f>IF(P9778="","",0)</f>
        <v>0</v>
      </c>
    </row>
    <row r="9779" spans="1:18" x14ac:dyDescent="0.3">
      <c r="A9779" t="s">
        <v>1277</v>
      </c>
      <c r="B9779" s="1">
        <v>38881</v>
      </c>
      <c r="C9779" t="s">
        <v>16</v>
      </c>
      <c r="D9779" t="s">
        <v>1292</v>
      </c>
      <c r="E9779" t="s">
        <v>1293</v>
      </c>
      <c r="G9779" s="6" t="s">
        <v>88</v>
      </c>
      <c r="H9779" t="s">
        <v>264</v>
      </c>
      <c r="I9779" t="s">
        <v>21</v>
      </c>
      <c r="J9779" t="s">
        <v>73</v>
      </c>
      <c r="K9779">
        <v>42</v>
      </c>
      <c r="L9779">
        <v>5.65</v>
      </c>
      <c r="M9779" t="s">
        <v>117</v>
      </c>
      <c r="N9779">
        <v>5.65</v>
      </c>
      <c r="O9779" t="s">
        <v>24</v>
      </c>
      <c r="P9779" cm="1">
        <f t="array" ref="P9779">IF(Q9779&gt;0,INDEX(Q9779:Q21913,MATCH(TRUE,INDEX(Q9779:Q21913="",,),0)-1),"")</f>
        <v>3</v>
      </c>
      <c r="Q9779">
        <f t="shared" si="220"/>
        <v>1</v>
      </c>
      <c r="R9779">
        <f>IF(P9779="","",0)</f>
        <v>0</v>
      </c>
    </row>
    <row r="9780" spans="1:18" x14ac:dyDescent="0.3">
      <c r="A9780" t="s">
        <v>1277</v>
      </c>
      <c r="B9780" s="1">
        <v>38881</v>
      </c>
      <c r="C9780" t="s">
        <v>16</v>
      </c>
      <c r="D9780" t="s">
        <v>1292</v>
      </c>
      <c r="E9780" t="s">
        <v>1293</v>
      </c>
      <c r="G9780" s="6" t="s">
        <v>88</v>
      </c>
      <c r="H9780" t="s">
        <v>279</v>
      </c>
      <c r="I9780" t="s">
        <v>21</v>
      </c>
      <c r="J9780" t="s">
        <v>73</v>
      </c>
      <c r="K9780">
        <v>247</v>
      </c>
      <c r="L9780">
        <v>4.25</v>
      </c>
      <c r="M9780" t="s">
        <v>117</v>
      </c>
      <c r="N9780">
        <v>4.25</v>
      </c>
      <c r="O9780" t="s">
        <v>24</v>
      </c>
      <c r="P9780" cm="1">
        <f t="array" ref="P9780">IF(Q9780&gt;0,INDEX(Q9780:Q21914,MATCH(TRUE,INDEX(Q9780:Q21914="",,),0)-1),"")</f>
        <v>3</v>
      </c>
      <c r="Q9780">
        <f t="shared" si="220"/>
        <v>1</v>
      </c>
      <c r="R9780">
        <f>IF(P9780="","",0)</f>
        <v>0</v>
      </c>
    </row>
    <row r="9781" spans="1:18" x14ac:dyDescent="0.3">
      <c r="A9781" t="s">
        <v>1277</v>
      </c>
      <c r="B9781" s="1">
        <v>38881</v>
      </c>
      <c r="C9781" t="s">
        <v>16</v>
      </c>
      <c r="D9781" t="s">
        <v>1292</v>
      </c>
      <c r="E9781" t="s">
        <v>1293</v>
      </c>
      <c r="G9781" s="6" t="s">
        <v>88</v>
      </c>
      <c r="H9781" t="s">
        <v>232</v>
      </c>
      <c r="I9781" t="s">
        <v>21</v>
      </c>
      <c r="J9781" t="s">
        <v>73</v>
      </c>
      <c r="K9781">
        <v>105</v>
      </c>
      <c r="L9781">
        <v>4.5999999999999996</v>
      </c>
      <c r="M9781" t="s">
        <v>117</v>
      </c>
      <c r="N9781">
        <v>4.5999999999999996</v>
      </c>
      <c r="O9781" t="s">
        <v>24</v>
      </c>
      <c r="P9781" cm="1">
        <f t="array" ref="P9781">IF(Q9781&gt;0,INDEX(Q9781:Q21915,MATCH(TRUE,INDEX(Q9781:Q21915="",,),0)-1),"")</f>
        <v>3</v>
      </c>
      <c r="Q9781">
        <f t="shared" si="220"/>
        <v>1</v>
      </c>
      <c r="R9781">
        <f>IF(P9781="","",0)</f>
        <v>0</v>
      </c>
    </row>
    <row r="9782" spans="1:18" x14ac:dyDescent="0.3">
      <c r="A9782" t="s">
        <v>1277</v>
      </c>
      <c r="B9782" s="1">
        <v>38881</v>
      </c>
      <c r="C9782" t="s">
        <v>16</v>
      </c>
      <c r="D9782" t="s">
        <v>1292</v>
      </c>
      <c r="E9782" t="s">
        <v>1293</v>
      </c>
      <c r="G9782" s="6" t="s">
        <v>88</v>
      </c>
      <c r="H9782" t="s">
        <v>128</v>
      </c>
      <c r="I9782" t="s">
        <v>21</v>
      </c>
      <c r="J9782" t="s">
        <v>73</v>
      </c>
      <c r="K9782">
        <v>22</v>
      </c>
      <c r="L9782">
        <v>17.25</v>
      </c>
      <c r="M9782" t="s">
        <v>117</v>
      </c>
      <c r="N9782">
        <v>17.25</v>
      </c>
      <c r="O9782" t="s">
        <v>24</v>
      </c>
      <c r="P9782" cm="1">
        <f t="array" ref="P9782">IF(Q9782&gt;0,INDEX(Q9782:Q21916,MATCH(TRUE,INDEX(Q9782:Q21916="",,),0)-1),"")</f>
        <v>3</v>
      </c>
      <c r="Q9782">
        <f t="shared" si="220"/>
        <v>1</v>
      </c>
      <c r="R9782">
        <f>IF(P9782="","",0)</f>
        <v>0</v>
      </c>
    </row>
    <row r="9783" spans="1:18" x14ac:dyDescent="0.3">
      <c r="A9783" t="s">
        <v>1277</v>
      </c>
      <c r="B9783" s="1">
        <v>38881</v>
      </c>
      <c r="C9783" t="s">
        <v>16</v>
      </c>
      <c r="D9783" t="s">
        <v>1292</v>
      </c>
      <c r="E9783" t="s">
        <v>1293</v>
      </c>
      <c r="G9783" t="s">
        <v>19</v>
      </c>
      <c r="H9783" t="s">
        <v>102</v>
      </c>
      <c r="I9783" t="s">
        <v>45</v>
      </c>
      <c r="J9783" t="s">
        <v>93</v>
      </c>
      <c r="K9783">
        <v>113</v>
      </c>
      <c r="L9783">
        <v>568</v>
      </c>
      <c r="M9783" t="s">
        <v>99</v>
      </c>
      <c r="N9783">
        <v>715.25</v>
      </c>
      <c r="P9783" cm="1">
        <f t="array" ref="P9783">IF(Q9783&gt;0,INDEX(Q9783:Q21917,MATCH(TRUE,INDEX(Q9783:Q21917="",,),0)-1),"")</f>
        <v>3</v>
      </c>
      <c r="Q9783">
        <f t="shared" si="220"/>
        <v>2</v>
      </c>
      <c r="R9783">
        <f>IF(P9783="","",0)</f>
        <v>0</v>
      </c>
    </row>
    <row r="9784" spans="1:18" x14ac:dyDescent="0.3">
      <c r="A9784" t="s">
        <v>1277</v>
      </c>
      <c r="B9784" s="1">
        <v>38881</v>
      </c>
      <c r="C9784" t="s">
        <v>16</v>
      </c>
      <c r="D9784" t="s">
        <v>1292</v>
      </c>
      <c r="E9784" t="s">
        <v>1293</v>
      </c>
      <c r="G9784" t="s">
        <v>19</v>
      </c>
      <c r="H9784" t="s">
        <v>100</v>
      </c>
      <c r="I9784" t="s">
        <v>45</v>
      </c>
      <c r="J9784" t="s">
        <v>93</v>
      </c>
      <c r="K9784">
        <v>514</v>
      </c>
      <c r="L9784">
        <v>74</v>
      </c>
      <c r="M9784" t="s">
        <v>99</v>
      </c>
      <c r="N9784">
        <v>74</v>
      </c>
      <c r="P9784" cm="1">
        <f t="array" ref="P9784">IF(Q9784&gt;0,INDEX(Q9784:Q21918,MATCH(TRUE,INDEX(Q9784:Q21918="",,),0)-1),"")</f>
        <v>3</v>
      </c>
      <c r="Q9784">
        <f t="shared" si="220"/>
        <v>2</v>
      </c>
      <c r="R9784">
        <f>IF(P9784="","",0)</f>
        <v>0</v>
      </c>
    </row>
    <row r="9785" spans="1:18" x14ac:dyDescent="0.3">
      <c r="A9785" t="s">
        <v>1277</v>
      </c>
      <c r="B9785" s="1">
        <v>38881</v>
      </c>
      <c r="C9785" t="s">
        <v>16</v>
      </c>
      <c r="D9785" t="s">
        <v>1292</v>
      </c>
      <c r="E9785" t="s">
        <v>1293</v>
      </c>
      <c r="G9785" t="s">
        <v>19</v>
      </c>
      <c r="H9785" t="s">
        <v>279</v>
      </c>
      <c r="I9785" t="s">
        <v>45</v>
      </c>
      <c r="J9785" t="s">
        <v>93</v>
      </c>
      <c r="K9785">
        <v>176</v>
      </c>
      <c r="L9785">
        <v>73</v>
      </c>
      <c r="M9785" t="s">
        <v>99</v>
      </c>
      <c r="N9785">
        <v>73</v>
      </c>
      <c r="P9785" cm="1">
        <f t="array" ref="P9785">IF(Q9785&gt;0,INDEX(Q9785:Q21919,MATCH(TRUE,INDEX(Q9785:Q21919="",,),0)-1),"")</f>
        <v>3</v>
      </c>
      <c r="Q9785">
        <f t="shared" si="220"/>
        <v>2</v>
      </c>
      <c r="R9785">
        <f>IF(P9785="","",0)</f>
        <v>0</v>
      </c>
    </row>
    <row r="9786" spans="1:18" x14ac:dyDescent="0.3">
      <c r="A9786" t="s">
        <v>1277</v>
      </c>
      <c r="B9786" s="1">
        <v>38881</v>
      </c>
      <c r="C9786" t="s">
        <v>16</v>
      </c>
      <c r="D9786" t="s">
        <v>1292</v>
      </c>
      <c r="E9786" t="s">
        <v>1293</v>
      </c>
      <c r="G9786" t="s">
        <v>19</v>
      </c>
      <c r="H9786" t="s">
        <v>102</v>
      </c>
      <c r="I9786" t="s">
        <v>21</v>
      </c>
      <c r="J9786" t="s">
        <v>73</v>
      </c>
      <c r="K9786">
        <v>904</v>
      </c>
      <c r="L9786">
        <v>8.1</v>
      </c>
      <c r="M9786" t="s">
        <v>99</v>
      </c>
      <c r="N9786">
        <v>8.1</v>
      </c>
      <c r="P9786" cm="1">
        <f t="array" ref="P9786">IF(Q9786&gt;0,INDEX(Q9786:Q21920,MATCH(TRUE,INDEX(Q9786:Q21920="",,),0)-1),"")</f>
        <v>3</v>
      </c>
      <c r="Q9786">
        <f t="shared" si="220"/>
        <v>2</v>
      </c>
      <c r="R9786">
        <f>IF(P9786="","",0)</f>
        <v>0</v>
      </c>
    </row>
    <row r="9787" spans="1:18" x14ac:dyDescent="0.3">
      <c r="A9787" t="s">
        <v>1277</v>
      </c>
      <c r="B9787" s="1">
        <v>38881</v>
      </c>
      <c r="C9787" t="s">
        <v>16</v>
      </c>
      <c r="D9787" t="s">
        <v>1292</v>
      </c>
      <c r="E9787" t="s">
        <v>1293</v>
      </c>
      <c r="G9787" t="s">
        <v>19</v>
      </c>
      <c r="H9787" t="s">
        <v>100</v>
      </c>
      <c r="I9787" t="s">
        <v>21</v>
      </c>
      <c r="J9787" t="s">
        <v>73</v>
      </c>
      <c r="K9787">
        <v>888</v>
      </c>
      <c r="L9787">
        <v>9.1</v>
      </c>
      <c r="M9787" t="s">
        <v>99</v>
      </c>
      <c r="N9787">
        <v>9.1</v>
      </c>
      <c r="P9787" cm="1">
        <f t="array" ref="P9787">IF(Q9787&gt;0,INDEX(Q9787:Q21921,MATCH(TRUE,INDEX(Q9787:Q21921="",,),0)-1),"")</f>
        <v>3</v>
      </c>
      <c r="Q9787">
        <f t="shared" si="220"/>
        <v>2</v>
      </c>
      <c r="R9787">
        <f>IF(P9787="","",0)</f>
        <v>0</v>
      </c>
    </row>
    <row r="9788" spans="1:18" x14ac:dyDescent="0.3">
      <c r="A9788" t="s">
        <v>1277</v>
      </c>
      <c r="B9788" s="1">
        <v>38881</v>
      </c>
      <c r="C9788" t="s">
        <v>16</v>
      </c>
      <c r="D9788" t="s">
        <v>1292</v>
      </c>
      <c r="E9788" t="s">
        <v>1293</v>
      </c>
      <c r="G9788" s="6" t="s">
        <v>88</v>
      </c>
      <c r="H9788" t="s">
        <v>232</v>
      </c>
      <c r="I9788" t="s">
        <v>45</v>
      </c>
      <c r="J9788" t="s">
        <v>93</v>
      </c>
      <c r="K9788">
        <v>18</v>
      </c>
      <c r="L9788">
        <v>52</v>
      </c>
      <c r="M9788" t="s">
        <v>99</v>
      </c>
      <c r="N9788">
        <v>52</v>
      </c>
      <c r="P9788" cm="1">
        <f t="array" ref="P9788">IF(Q9788&gt;0,INDEX(Q9788:Q21922,MATCH(TRUE,INDEX(Q9788:Q21922="",,),0)-1),"")</f>
        <v>3</v>
      </c>
      <c r="Q9788">
        <f t="shared" si="220"/>
        <v>2</v>
      </c>
      <c r="R9788">
        <f>IF(P9788="","",0)</f>
        <v>0</v>
      </c>
    </row>
    <row r="9789" spans="1:18" x14ac:dyDescent="0.3">
      <c r="A9789" t="s">
        <v>1277</v>
      </c>
      <c r="B9789" s="1">
        <v>38881</v>
      </c>
      <c r="C9789" t="s">
        <v>16</v>
      </c>
      <c r="D9789" t="s">
        <v>1292</v>
      </c>
      <c r="E9789" t="s">
        <v>1293</v>
      </c>
      <c r="G9789" s="6" t="s">
        <v>88</v>
      </c>
      <c r="H9789" t="s">
        <v>128</v>
      </c>
      <c r="I9789" t="s">
        <v>45</v>
      </c>
      <c r="J9789" t="s">
        <v>93</v>
      </c>
      <c r="K9789">
        <v>41</v>
      </c>
      <c r="L9789">
        <v>50</v>
      </c>
      <c r="M9789" t="s">
        <v>99</v>
      </c>
      <c r="N9789">
        <v>50</v>
      </c>
      <c r="P9789" cm="1">
        <f t="array" ref="P9789">IF(Q9789&gt;0,INDEX(Q9789:Q21923,MATCH(TRUE,INDEX(Q9789:Q21923="",,),0)-1),"")</f>
        <v>3</v>
      </c>
      <c r="Q9789">
        <f t="shared" si="220"/>
        <v>2</v>
      </c>
      <c r="R9789">
        <f>IF(P9789="","",0)</f>
        <v>0</v>
      </c>
    </row>
    <row r="9790" spans="1:18" x14ac:dyDescent="0.3">
      <c r="A9790" t="s">
        <v>1277</v>
      </c>
      <c r="B9790" s="1">
        <v>38881</v>
      </c>
      <c r="C9790" t="s">
        <v>16</v>
      </c>
      <c r="D9790" t="s">
        <v>1292</v>
      </c>
      <c r="E9790" t="s">
        <v>1293</v>
      </c>
      <c r="G9790" s="6" t="s">
        <v>88</v>
      </c>
      <c r="H9790" t="s">
        <v>264</v>
      </c>
      <c r="I9790" t="s">
        <v>21</v>
      </c>
      <c r="J9790" t="s">
        <v>73</v>
      </c>
      <c r="K9790">
        <v>42</v>
      </c>
      <c r="L9790">
        <v>5.65</v>
      </c>
      <c r="M9790" t="s">
        <v>99</v>
      </c>
      <c r="N9790">
        <v>5.65</v>
      </c>
      <c r="P9790" cm="1">
        <f t="array" ref="P9790">IF(Q9790&gt;0,INDEX(Q9790:Q21924,MATCH(TRUE,INDEX(Q9790:Q21924="",,),0)-1),"")</f>
        <v>3</v>
      </c>
      <c r="Q9790">
        <f t="shared" si="220"/>
        <v>2</v>
      </c>
      <c r="R9790">
        <f>IF(P9790="","",0)</f>
        <v>0</v>
      </c>
    </row>
    <row r="9791" spans="1:18" x14ac:dyDescent="0.3">
      <c r="A9791" t="s">
        <v>1277</v>
      </c>
      <c r="B9791" s="1">
        <v>38881</v>
      </c>
      <c r="C9791" t="s">
        <v>16</v>
      </c>
      <c r="D9791" t="s">
        <v>1292</v>
      </c>
      <c r="E9791" t="s">
        <v>1293</v>
      </c>
      <c r="G9791" s="6" t="s">
        <v>88</v>
      </c>
      <c r="H9791" t="s">
        <v>279</v>
      </c>
      <c r="I9791" t="s">
        <v>21</v>
      </c>
      <c r="J9791" t="s">
        <v>73</v>
      </c>
      <c r="K9791">
        <v>247</v>
      </c>
      <c r="L9791">
        <v>4.25</v>
      </c>
      <c r="M9791" t="s">
        <v>99</v>
      </c>
      <c r="N9791">
        <v>4.25</v>
      </c>
      <c r="P9791" cm="1">
        <f t="array" ref="P9791">IF(Q9791&gt;0,INDEX(Q9791:Q21925,MATCH(TRUE,INDEX(Q9791:Q21925="",,),0)-1),"")</f>
        <v>3</v>
      </c>
      <c r="Q9791">
        <f t="shared" si="220"/>
        <v>2</v>
      </c>
      <c r="R9791">
        <f>IF(P9791="","",0)</f>
        <v>0</v>
      </c>
    </row>
    <row r="9792" spans="1:18" x14ac:dyDescent="0.3">
      <c r="A9792" t="s">
        <v>1277</v>
      </c>
      <c r="B9792" s="1">
        <v>38881</v>
      </c>
      <c r="C9792" t="s">
        <v>16</v>
      </c>
      <c r="D9792" t="s">
        <v>1292</v>
      </c>
      <c r="E9792" t="s">
        <v>1293</v>
      </c>
      <c r="G9792" s="6" t="s">
        <v>88</v>
      </c>
      <c r="H9792" t="s">
        <v>232</v>
      </c>
      <c r="I9792" t="s">
        <v>21</v>
      </c>
      <c r="J9792" t="s">
        <v>73</v>
      </c>
      <c r="K9792">
        <v>105</v>
      </c>
      <c r="L9792">
        <v>4.5999999999999996</v>
      </c>
      <c r="M9792" t="s">
        <v>99</v>
      </c>
      <c r="N9792">
        <v>4.5999999999999996</v>
      </c>
      <c r="P9792" cm="1">
        <f t="array" ref="P9792">IF(Q9792&gt;0,INDEX(Q9792:Q21926,MATCH(TRUE,INDEX(Q9792:Q21926="",,),0)-1),"")</f>
        <v>3</v>
      </c>
      <c r="Q9792">
        <f t="shared" si="220"/>
        <v>2</v>
      </c>
      <c r="R9792">
        <f>IF(P9792="","",0)</f>
        <v>0</v>
      </c>
    </row>
    <row r="9793" spans="1:18" x14ac:dyDescent="0.3">
      <c r="A9793" t="s">
        <v>1277</v>
      </c>
      <c r="B9793" s="1">
        <v>38881</v>
      </c>
      <c r="C9793" t="s">
        <v>16</v>
      </c>
      <c r="D9793" t="s">
        <v>1292</v>
      </c>
      <c r="E9793" t="s">
        <v>1293</v>
      </c>
      <c r="G9793" s="6" t="s">
        <v>88</v>
      </c>
      <c r="H9793" t="s">
        <v>128</v>
      </c>
      <c r="I9793" t="s">
        <v>21</v>
      </c>
      <c r="J9793" t="s">
        <v>73</v>
      </c>
      <c r="K9793">
        <v>22</v>
      </c>
      <c r="L9793">
        <v>17.25</v>
      </c>
      <c r="M9793" t="s">
        <v>99</v>
      </c>
      <c r="N9793">
        <v>17.25</v>
      </c>
      <c r="P9793" cm="1">
        <f t="array" ref="P9793">IF(Q9793&gt;0,INDEX(Q9793:Q21927,MATCH(TRUE,INDEX(Q9793:Q21927="",,),0)-1),"")</f>
        <v>3</v>
      </c>
      <c r="Q9793">
        <f t="shared" si="220"/>
        <v>2</v>
      </c>
      <c r="R9793">
        <f>IF(P9793="","",0)</f>
        <v>0</v>
      </c>
    </row>
    <row r="9794" spans="1:18" x14ac:dyDescent="0.3">
      <c r="A9794" t="s">
        <v>1277</v>
      </c>
      <c r="B9794" s="1">
        <v>38881</v>
      </c>
      <c r="C9794" t="s">
        <v>16</v>
      </c>
      <c r="D9794" t="s">
        <v>1292</v>
      </c>
      <c r="E9794" t="s">
        <v>1293</v>
      </c>
      <c r="G9794" t="s">
        <v>19</v>
      </c>
      <c r="H9794" t="s">
        <v>102</v>
      </c>
      <c r="I9794" t="s">
        <v>45</v>
      </c>
      <c r="J9794" t="s">
        <v>93</v>
      </c>
      <c r="K9794">
        <v>113</v>
      </c>
      <c r="L9794">
        <v>568</v>
      </c>
      <c r="M9794" t="s">
        <v>607</v>
      </c>
      <c r="N9794">
        <v>568</v>
      </c>
      <c r="P9794" cm="1">
        <f t="array" ref="P9794">IF(Q9794&gt;0,INDEX(Q9794:Q21928,MATCH(TRUE,INDEX(Q9794:Q21928="",,),0)-1),"")</f>
        <v>3</v>
      </c>
      <c r="Q9794">
        <f t="shared" si="220"/>
        <v>3</v>
      </c>
      <c r="R9794">
        <f>IF(P9794="","",0)</f>
        <v>0</v>
      </c>
    </row>
    <row r="9795" spans="1:18" x14ac:dyDescent="0.3">
      <c r="A9795" t="s">
        <v>1277</v>
      </c>
      <c r="B9795" s="1">
        <v>38881</v>
      </c>
      <c r="C9795" t="s">
        <v>16</v>
      </c>
      <c r="D9795" t="s">
        <v>1292</v>
      </c>
      <c r="E9795" t="s">
        <v>1293</v>
      </c>
      <c r="G9795" t="s">
        <v>19</v>
      </c>
      <c r="H9795" t="s">
        <v>100</v>
      </c>
      <c r="I9795" t="s">
        <v>45</v>
      </c>
      <c r="J9795" t="s">
        <v>93</v>
      </c>
      <c r="K9795">
        <v>514</v>
      </c>
      <c r="L9795">
        <v>74</v>
      </c>
      <c r="M9795" t="s">
        <v>607</v>
      </c>
      <c r="N9795">
        <v>74</v>
      </c>
      <c r="P9795" cm="1">
        <f t="array" ref="P9795">IF(Q9795&gt;0,INDEX(Q9795:Q21929,MATCH(TRUE,INDEX(Q9795:Q21929="",,),0)-1),"")</f>
        <v>3</v>
      </c>
      <c r="Q9795">
        <f t="shared" si="220"/>
        <v>3</v>
      </c>
      <c r="R9795">
        <f>IF(P9795="","",0)</f>
        <v>0</v>
      </c>
    </row>
    <row r="9796" spans="1:18" x14ac:dyDescent="0.3">
      <c r="A9796" t="s">
        <v>1277</v>
      </c>
      <c r="B9796" s="1">
        <v>38881</v>
      </c>
      <c r="C9796" t="s">
        <v>16</v>
      </c>
      <c r="D9796" t="s">
        <v>1292</v>
      </c>
      <c r="E9796" t="s">
        <v>1293</v>
      </c>
      <c r="G9796" t="s">
        <v>19</v>
      </c>
      <c r="H9796" t="s">
        <v>279</v>
      </c>
      <c r="I9796" t="s">
        <v>45</v>
      </c>
      <c r="J9796" t="s">
        <v>93</v>
      </c>
      <c r="K9796">
        <v>176</v>
      </c>
      <c r="L9796">
        <v>73</v>
      </c>
      <c r="M9796" t="s">
        <v>607</v>
      </c>
      <c r="N9796">
        <v>73</v>
      </c>
      <c r="P9796" cm="1">
        <f t="array" ref="P9796">IF(Q9796&gt;0,INDEX(Q9796:Q21930,MATCH(TRUE,INDEX(Q9796:Q21930="",,),0)-1),"")</f>
        <v>3</v>
      </c>
      <c r="Q9796">
        <f t="shared" si="220"/>
        <v>3</v>
      </c>
      <c r="R9796">
        <f>IF(P9796="","",0)</f>
        <v>0</v>
      </c>
    </row>
    <row r="9797" spans="1:18" x14ac:dyDescent="0.3">
      <c r="A9797" t="s">
        <v>1277</v>
      </c>
      <c r="B9797" s="1">
        <v>38881</v>
      </c>
      <c r="C9797" t="s">
        <v>16</v>
      </c>
      <c r="D9797" t="s">
        <v>1292</v>
      </c>
      <c r="E9797" t="s">
        <v>1293</v>
      </c>
      <c r="G9797" t="s">
        <v>19</v>
      </c>
      <c r="H9797" t="s">
        <v>102</v>
      </c>
      <c r="I9797" t="s">
        <v>21</v>
      </c>
      <c r="J9797" t="s">
        <v>73</v>
      </c>
      <c r="K9797">
        <v>904</v>
      </c>
      <c r="L9797">
        <v>8.1</v>
      </c>
      <c r="M9797" t="s">
        <v>607</v>
      </c>
      <c r="N9797">
        <v>12.66</v>
      </c>
      <c r="P9797" cm="1">
        <f t="array" ref="P9797">IF(Q9797&gt;0,INDEX(Q9797:Q21931,MATCH(TRUE,INDEX(Q9797:Q21931="",,),0)-1),"")</f>
        <v>3</v>
      </c>
      <c r="Q9797">
        <f t="shared" si="220"/>
        <v>3</v>
      </c>
      <c r="R9797">
        <f>IF(P9797="","",0)</f>
        <v>0</v>
      </c>
    </row>
    <row r="9798" spans="1:18" x14ac:dyDescent="0.3">
      <c r="A9798" t="s">
        <v>1277</v>
      </c>
      <c r="B9798" s="1">
        <v>38881</v>
      </c>
      <c r="C9798" t="s">
        <v>16</v>
      </c>
      <c r="D9798" t="s">
        <v>1292</v>
      </c>
      <c r="E9798" t="s">
        <v>1293</v>
      </c>
      <c r="G9798" t="s">
        <v>19</v>
      </c>
      <c r="H9798" t="s">
        <v>100</v>
      </c>
      <c r="I9798" t="s">
        <v>21</v>
      </c>
      <c r="J9798" t="s">
        <v>73</v>
      </c>
      <c r="K9798">
        <v>888</v>
      </c>
      <c r="L9798">
        <v>9.1</v>
      </c>
      <c r="M9798" t="s">
        <v>607</v>
      </c>
      <c r="N9798">
        <v>12.66</v>
      </c>
      <c r="P9798" cm="1">
        <f t="array" ref="P9798">IF(Q9798&gt;0,INDEX(Q9798:Q21932,MATCH(TRUE,INDEX(Q9798:Q21932="",,),0)-1),"")</f>
        <v>3</v>
      </c>
      <c r="Q9798">
        <f t="shared" si="220"/>
        <v>3</v>
      </c>
      <c r="R9798">
        <f>IF(P9798="","",0)</f>
        <v>0</v>
      </c>
    </row>
    <row r="9799" spans="1:18" x14ac:dyDescent="0.3">
      <c r="A9799" t="s">
        <v>1277</v>
      </c>
      <c r="B9799" s="1">
        <v>38881</v>
      </c>
      <c r="C9799" t="s">
        <v>16</v>
      </c>
      <c r="D9799" t="s">
        <v>1292</v>
      </c>
      <c r="E9799" t="s">
        <v>1293</v>
      </c>
      <c r="G9799" s="6" t="s">
        <v>88</v>
      </c>
      <c r="H9799" t="s">
        <v>232</v>
      </c>
      <c r="I9799" t="s">
        <v>45</v>
      </c>
      <c r="J9799" t="s">
        <v>93</v>
      </c>
      <c r="K9799">
        <v>18</v>
      </c>
      <c r="L9799">
        <v>52</v>
      </c>
      <c r="M9799" t="s">
        <v>607</v>
      </c>
      <c r="N9799">
        <v>52</v>
      </c>
      <c r="P9799" cm="1">
        <f t="array" ref="P9799">IF(Q9799&gt;0,INDEX(Q9799:Q21933,MATCH(TRUE,INDEX(Q9799:Q21933="",,),0)-1),"")</f>
        <v>3</v>
      </c>
      <c r="Q9799">
        <f t="shared" si="220"/>
        <v>3</v>
      </c>
      <c r="R9799">
        <f>IF(P9799="","",0)</f>
        <v>0</v>
      </c>
    </row>
    <row r="9800" spans="1:18" x14ac:dyDescent="0.3">
      <c r="A9800" t="s">
        <v>1277</v>
      </c>
      <c r="B9800" s="1">
        <v>38881</v>
      </c>
      <c r="C9800" t="s">
        <v>16</v>
      </c>
      <c r="D9800" t="s">
        <v>1292</v>
      </c>
      <c r="E9800" t="s">
        <v>1293</v>
      </c>
      <c r="G9800" s="6" t="s">
        <v>88</v>
      </c>
      <c r="H9800" t="s">
        <v>128</v>
      </c>
      <c r="I9800" t="s">
        <v>45</v>
      </c>
      <c r="J9800" t="s">
        <v>93</v>
      </c>
      <c r="K9800">
        <v>41</v>
      </c>
      <c r="L9800">
        <v>50</v>
      </c>
      <c r="M9800" t="s">
        <v>607</v>
      </c>
      <c r="N9800">
        <v>50</v>
      </c>
      <c r="P9800" cm="1">
        <f t="array" ref="P9800">IF(Q9800&gt;0,INDEX(Q9800:Q21934,MATCH(TRUE,INDEX(Q9800:Q21934="",,),0)-1),"")</f>
        <v>3</v>
      </c>
      <c r="Q9800">
        <f t="shared" si="220"/>
        <v>3</v>
      </c>
      <c r="R9800">
        <f>IF(P9800="","",0)</f>
        <v>0</v>
      </c>
    </row>
    <row r="9801" spans="1:18" x14ac:dyDescent="0.3">
      <c r="A9801" t="s">
        <v>1277</v>
      </c>
      <c r="B9801" s="1">
        <v>38881</v>
      </c>
      <c r="C9801" t="s">
        <v>16</v>
      </c>
      <c r="D9801" t="s">
        <v>1292</v>
      </c>
      <c r="E9801" t="s">
        <v>1293</v>
      </c>
      <c r="G9801" s="6" t="s">
        <v>88</v>
      </c>
      <c r="H9801" t="s">
        <v>264</v>
      </c>
      <c r="I9801" t="s">
        <v>21</v>
      </c>
      <c r="J9801" t="s">
        <v>73</v>
      </c>
      <c r="K9801">
        <v>42</v>
      </c>
      <c r="L9801">
        <v>5.65</v>
      </c>
      <c r="M9801" t="s">
        <v>607</v>
      </c>
      <c r="N9801">
        <v>5.65</v>
      </c>
      <c r="P9801" cm="1">
        <f t="array" ref="P9801">IF(Q9801&gt;0,INDEX(Q9801:Q21935,MATCH(TRUE,INDEX(Q9801:Q21935="",,),0)-1),"")</f>
        <v>3</v>
      </c>
      <c r="Q9801">
        <f>INT((ROW()-9772)/11)+1</f>
        <v>3</v>
      </c>
      <c r="R9801">
        <f>IF(P9801="","",0)</f>
        <v>0</v>
      </c>
    </row>
    <row r="9802" spans="1:18" x14ac:dyDescent="0.3">
      <c r="A9802" t="s">
        <v>1277</v>
      </c>
      <c r="B9802" s="1">
        <v>38881</v>
      </c>
      <c r="C9802" t="s">
        <v>16</v>
      </c>
      <c r="D9802" t="s">
        <v>1292</v>
      </c>
      <c r="E9802" t="s">
        <v>1293</v>
      </c>
      <c r="G9802" s="6" t="s">
        <v>88</v>
      </c>
      <c r="H9802" t="s">
        <v>279</v>
      </c>
      <c r="I9802" t="s">
        <v>21</v>
      </c>
      <c r="J9802" t="s">
        <v>73</v>
      </c>
      <c r="K9802">
        <v>247</v>
      </c>
      <c r="L9802">
        <v>4.25</v>
      </c>
      <c r="M9802" t="s">
        <v>607</v>
      </c>
      <c r="N9802">
        <v>4.25</v>
      </c>
      <c r="P9802" cm="1">
        <f t="array" ref="P9802">IF(Q9802&gt;0,INDEX(Q9802:Q21936,MATCH(TRUE,INDEX(Q9802:Q21936="",,),0)-1),"")</f>
        <v>3</v>
      </c>
      <c r="Q9802">
        <f t="shared" si="220"/>
        <v>3</v>
      </c>
      <c r="R9802">
        <f>IF(P9802="","",0)</f>
        <v>0</v>
      </c>
    </row>
    <row r="9803" spans="1:18" x14ac:dyDescent="0.3">
      <c r="A9803" t="s">
        <v>1277</v>
      </c>
      <c r="B9803" s="1">
        <v>38881</v>
      </c>
      <c r="C9803" t="s">
        <v>16</v>
      </c>
      <c r="D9803" t="s">
        <v>1292</v>
      </c>
      <c r="E9803" t="s">
        <v>1293</v>
      </c>
      <c r="G9803" s="6" t="s">
        <v>88</v>
      </c>
      <c r="H9803" t="s">
        <v>232</v>
      </c>
      <c r="I9803" t="s">
        <v>21</v>
      </c>
      <c r="J9803" t="s">
        <v>73</v>
      </c>
      <c r="K9803">
        <v>105</v>
      </c>
      <c r="L9803">
        <v>4.5999999999999996</v>
      </c>
      <c r="M9803" t="s">
        <v>607</v>
      </c>
      <c r="N9803">
        <v>4.5999999999999996</v>
      </c>
      <c r="P9803" cm="1">
        <f t="array" ref="P9803">IF(Q9803&gt;0,INDEX(Q9803:Q21937,MATCH(TRUE,INDEX(Q9803:Q21937="",,),0)-1),"")</f>
        <v>3</v>
      </c>
      <c r="Q9803">
        <f t="shared" si="220"/>
        <v>3</v>
      </c>
      <c r="R9803">
        <f>IF(P9803="","",0)</f>
        <v>0</v>
      </c>
    </row>
    <row r="9804" spans="1:18" x14ac:dyDescent="0.3">
      <c r="A9804" t="s">
        <v>1277</v>
      </c>
      <c r="B9804" s="1">
        <v>38881</v>
      </c>
      <c r="C9804" t="s">
        <v>16</v>
      </c>
      <c r="D9804" t="s">
        <v>1292</v>
      </c>
      <c r="E9804" t="s">
        <v>1293</v>
      </c>
      <c r="G9804" s="6" t="s">
        <v>88</v>
      </c>
      <c r="H9804" t="s">
        <v>128</v>
      </c>
      <c r="I9804" t="s">
        <v>21</v>
      </c>
      <c r="J9804" t="s">
        <v>73</v>
      </c>
      <c r="K9804">
        <v>22</v>
      </c>
      <c r="L9804">
        <v>17.25</v>
      </c>
      <c r="M9804" t="s">
        <v>607</v>
      </c>
      <c r="N9804">
        <v>17.25</v>
      </c>
      <c r="P9804" cm="1">
        <f t="array" ref="P9804">IF(Q9804&gt;0,INDEX(Q9804:Q21938,MATCH(TRUE,INDEX(Q9804:Q21938="",,),0)-1),"")</f>
        <v>3</v>
      </c>
      <c r="Q9804">
        <f t="shared" si="220"/>
        <v>3</v>
      </c>
      <c r="R9804">
        <f>IF(P9804="","",0)</f>
        <v>0</v>
      </c>
    </row>
    <row r="9805" spans="1:18" x14ac:dyDescent="0.3">
      <c r="P9805" t="str" cm="1">
        <f t="array" ref="P9805">IF(Q9805&gt;0,INDEX(Q9805:Q21939,MATCH(TRUE,INDEX(Q9805:Q21939="",,),0)-1),"")</f>
        <v/>
      </c>
      <c r="R9805" t="str">
        <f>IF(P9805="","",0)</f>
        <v/>
      </c>
    </row>
    <row r="9806" spans="1:18" x14ac:dyDescent="0.3">
      <c r="A9806" s="3" t="s">
        <v>1277</v>
      </c>
      <c r="B9806" s="4">
        <v>38867</v>
      </c>
      <c r="C9806" s="3" t="s">
        <v>16</v>
      </c>
      <c r="D9806" s="3" t="s">
        <v>1294</v>
      </c>
      <c r="E9806" s="3" t="s">
        <v>1295</v>
      </c>
      <c r="F9806" s="3" t="s">
        <v>91</v>
      </c>
      <c r="G9806" s="3" t="s">
        <v>19</v>
      </c>
      <c r="H9806" s="3" t="s">
        <v>41</v>
      </c>
      <c r="I9806" s="3" t="s">
        <v>45</v>
      </c>
      <c r="J9806" s="3" t="s">
        <v>93</v>
      </c>
      <c r="K9806" s="3">
        <v>8.8000000000000007</v>
      </c>
      <c r="L9806" s="3">
        <v>111</v>
      </c>
      <c r="M9806" s="3" t="s">
        <v>94</v>
      </c>
      <c r="N9806" s="3"/>
      <c r="O9806" s="3"/>
      <c r="P9806" s="3" t="str" cm="1">
        <f t="array" ref="P9806">IF(Q9806&gt;0,INDEX(Q9806:Q21940,MATCH(TRUE,INDEX(Q9806:Q21940="",,),0)-1),"")</f>
        <v/>
      </c>
      <c r="Q9806" s="3"/>
      <c r="R9806">
        <v>0</v>
      </c>
    </row>
    <row r="9807" spans="1:18" x14ac:dyDescent="0.3">
      <c r="A9807" t="s">
        <v>1277</v>
      </c>
      <c r="B9807" s="1">
        <v>38867</v>
      </c>
      <c r="C9807" t="s">
        <v>16</v>
      </c>
      <c r="D9807" t="s">
        <v>1294</v>
      </c>
      <c r="E9807" t="s">
        <v>1295</v>
      </c>
      <c r="F9807" t="s">
        <v>91</v>
      </c>
      <c r="G9807" t="s">
        <v>19</v>
      </c>
      <c r="H9807" t="s">
        <v>41</v>
      </c>
      <c r="I9807" t="s">
        <v>21</v>
      </c>
      <c r="J9807" t="s">
        <v>73</v>
      </c>
      <c r="K9807">
        <v>180</v>
      </c>
      <c r="L9807">
        <v>46.9</v>
      </c>
      <c r="M9807" t="s">
        <v>94</v>
      </c>
      <c r="P9807" t="str" cm="1">
        <f t="array" ref="P9807">IF(Q9807&gt;0,INDEX(Q9807:Q21941,MATCH(TRUE,INDEX(Q9807:Q21941="",,),0)-1),"")</f>
        <v/>
      </c>
      <c r="R9807">
        <v>0</v>
      </c>
    </row>
    <row r="9808" spans="1:18" x14ac:dyDescent="0.3">
      <c r="A9808" t="s">
        <v>1277</v>
      </c>
      <c r="B9808" s="1">
        <v>38867</v>
      </c>
      <c r="C9808" t="s">
        <v>16</v>
      </c>
      <c r="D9808" t="s">
        <v>1294</v>
      </c>
      <c r="E9808" t="s">
        <v>1295</v>
      </c>
      <c r="F9808" t="s">
        <v>91</v>
      </c>
      <c r="G9808" t="s">
        <v>19</v>
      </c>
      <c r="H9808" t="s">
        <v>95</v>
      </c>
      <c r="I9808" t="s">
        <v>21</v>
      </c>
      <c r="J9808" t="s">
        <v>73</v>
      </c>
      <c r="K9808">
        <v>96</v>
      </c>
      <c r="L9808">
        <v>24.35</v>
      </c>
      <c r="M9808" t="s">
        <v>94</v>
      </c>
      <c r="P9808" t="str" cm="1">
        <f t="array" ref="P9808">IF(Q9808&gt;0,INDEX(Q9808:Q21942,MATCH(TRUE,INDEX(Q9808:Q21942="",,),0)-1),"")</f>
        <v/>
      </c>
      <c r="R9808">
        <v>0</v>
      </c>
    </row>
    <row r="9809" spans="1:18" x14ac:dyDescent="0.3">
      <c r="A9809" t="s">
        <v>1277</v>
      </c>
      <c r="B9809" s="1">
        <v>38867</v>
      </c>
      <c r="C9809" t="s">
        <v>16</v>
      </c>
      <c r="D9809" t="s">
        <v>1294</v>
      </c>
      <c r="E9809" t="s">
        <v>1295</v>
      </c>
      <c r="F9809" t="s">
        <v>91</v>
      </c>
      <c r="G9809" s="6" t="s">
        <v>88</v>
      </c>
      <c r="H9809" t="s">
        <v>85</v>
      </c>
      <c r="I9809" t="s">
        <v>21</v>
      </c>
      <c r="J9809" t="s">
        <v>73</v>
      </c>
      <c r="K9809">
        <v>10</v>
      </c>
      <c r="L9809">
        <v>14</v>
      </c>
      <c r="M9809" t="s">
        <v>94</v>
      </c>
      <c r="P9809" t="str" cm="1">
        <f t="array" ref="P9809">IF(Q9809&gt;0,INDEX(Q9809:Q21943,MATCH(TRUE,INDEX(Q9809:Q21943="",,),0)-1),"")</f>
        <v/>
      </c>
      <c r="R9809">
        <v>0</v>
      </c>
    </row>
    <row r="9810" spans="1:18" x14ac:dyDescent="0.3">
      <c r="A9810" t="s">
        <v>1277</v>
      </c>
      <c r="B9810" s="1">
        <v>38867</v>
      </c>
      <c r="C9810" t="s">
        <v>16</v>
      </c>
      <c r="D9810" t="s">
        <v>1294</v>
      </c>
      <c r="E9810" t="s">
        <v>1295</v>
      </c>
      <c r="F9810" t="s">
        <v>91</v>
      </c>
      <c r="G9810" s="6" t="s">
        <v>88</v>
      </c>
      <c r="H9810" t="s">
        <v>128</v>
      </c>
      <c r="I9810" t="s">
        <v>21</v>
      </c>
      <c r="J9810" t="s">
        <v>73</v>
      </c>
      <c r="K9810">
        <v>30</v>
      </c>
      <c r="L9810">
        <v>17.850000000000001</v>
      </c>
      <c r="M9810" t="s">
        <v>94</v>
      </c>
      <c r="P9810" t="str" cm="1">
        <f t="array" ref="P9810">IF(Q9810&gt;0,INDEX(Q9810:Q21944,MATCH(TRUE,INDEX(Q9810:Q21944="",,),0)-1),"")</f>
        <v/>
      </c>
      <c r="R9810">
        <v>0</v>
      </c>
    </row>
    <row r="9811" spans="1:18" x14ac:dyDescent="0.3">
      <c r="A9811" t="s">
        <v>1277</v>
      </c>
      <c r="B9811" s="1">
        <v>38867</v>
      </c>
      <c r="C9811" t="s">
        <v>16</v>
      </c>
      <c r="D9811" t="s">
        <v>1294</v>
      </c>
      <c r="E9811" t="s">
        <v>1295</v>
      </c>
      <c r="F9811" t="s">
        <v>91</v>
      </c>
      <c r="G9811" s="6" t="s">
        <v>88</v>
      </c>
      <c r="H9811" t="s">
        <v>67</v>
      </c>
      <c r="I9811" t="s">
        <v>21</v>
      </c>
      <c r="J9811" t="s">
        <v>73</v>
      </c>
      <c r="K9811">
        <v>4</v>
      </c>
      <c r="L9811">
        <v>14.85</v>
      </c>
      <c r="M9811" t="s">
        <v>94</v>
      </c>
      <c r="P9811" t="str" cm="1">
        <f t="array" ref="P9811">IF(Q9811&gt;0,INDEX(Q9811:Q21945,MATCH(TRUE,INDEX(Q9811:Q21945="",,),0)-1),"")</f>
        <v/>
      </c>
      <c r="R9811">
        <v>0</v>
      </c>
    </row>
    <row r="9812" spans="1:18" x14ac:dyDescent="0.3">
      <c r="P9812" t="str" cm="1">
        <f t="array" ref="P9812">IF(Q9812&gt;0,INDEX(Q9812:Q21946,MATCH(TRUE,INDEX(Q9812:Q21946="",,),0)-1),"")</f>
        <v/>
      </c>
      <c r="R9812" t="str">
        <f>IF(P9812="","",0)</f>
        <v/>
      </c>
    </row>
    <row r="9813" spans="1:18" x14ac:dyDescent="0.3">
      <c r="A9813" t="s">
        <v>1277</v>
      </c>
      <c r="B9813" s="1">
        <v>38867</v>
      </c>
      <c r="C9813" t="s">
        <v>16</v>
      </c>
      <c r="D9813" t="s">
        <v>1296</v>
      </c>
      <c r="E9813" t="s">
        <v>1297</v>
      </c>
      <c r="G9813" t="s">
        <v>19</v>
      </c>
      <c r="H9813" t="s">
        <v>92</v>
      </c>
      <c r="I9813" t="s">
        <v>45</v>
      </c>
      <c r="J9813" t="s">
        <v>93</v>
      </c>
      <c r="K9813">
        <v>21</v>
      </c>
      <c r="L9813">
        <v>381</v>
      </c>
      <c r="M9813" t="s">
        <v>721</v>
      </c>
      <c r="N9813">
        <v>440</v>
      </c>
      <c r="O9813" t="s">
        <v>24</v>
      </c>
      <c r="P9813" cm="1">
        <f t="array" ref="P9813">IF(Q9813&gt;0,INDEX(Q9813:Q21947,MATCH(TRUE,INDEX(Q9813:Q21947="",,),0)-1),"")</f>
        <v>1</v>
      </c>
      <c r="Q9813">
        <v>1</v>
      </c>
      <c r="R9813">
        <f>IF(P9813="","",0)</f>
        <v>0</v>
      </c>
    </row>
    <row r="9814" spans="1:18" x14ac:dyDescent="0.3">
      <c r="A9814" t="s">
        <v>1277</v>
      </c>
      <c r="B9814" s="1">
        <v>38867</v>
      </c>
      <c r="C9814" t="s">
        <v>16</v>
      </c>
      <c r="D9814" t="s">
        <v>1296</v>
      </c>
      <c r="E9814" t="s">
        <v>1297</v>
      </c>
      <c r="G9814" s="6" t="s">
        <v>88</v>
      </c>
      <c r="H9814" t="s">
        <v>72</v>
      </c>
      <c r="I9814" t="s">
        <v>45</v>
      </c>
      <c r="J9814" t="s">
        <v>93</v>
      </c>
      <c r="K9814">
        <v>6</v>
      </c>
      <c r="L9814">
        <v>62</v>
      </c>
      <c r="M9814" t="s">
        <v>721</v>
      </c>
      <c r="N9814">
        <v>62</v>
      </c>
      <c r="O9814" t="s">
        <v>24</v>
      </c>
      <c r="P9814" cm="1">
        <f t="array" ref="P9814">IF(Q9814&gt;0,INDEX(Q9814:Q21948,MATCH(TRUE,INDEX(Q9814:Q21948="",,),0)-1),"")</f>
        <v>1</v>
      </c>
      <c r="Q9814">
        <v>1</v>
      </c>
      <c r="R9814">
        <f>IF(P9814="","",0)</f>
        <v>0</v>
      </c>
    </row>
    <row r="9815" spans="1:18" x14ac:dyDescent="0.3">
      <c r="A9815" t="s">
        <v>1277</v>
      </c>
      <c r="B9815" s="1">
        <v>38867</v>
      </c>
      <c r="C9815" t="s">
        <v>16</v>
      </c>
      <c r="D9815" t="s">
        <v>1296</v>
      </c>
      <c r="E9815" t="s">
        <v>1297</v>
      </c>
      <c r="G9815" s="6" t="s">
        <v>88</v>
      </c>
      <c r="H9815" t="s">
        <v>92</v>
      </c>
      <c r="I9815" t="s">
        <v>21</v>
      </c>
      <c r="J9815" t="s">
        <v>73</v>
      </c>
      <c r="K9815">
        <v>37</v>
      </c>
      <c r="L9815">
        <v>10.85</v>
      </c>
      <c r="M9815" t="s">
        <v>721</v>
      </c>
      <c r="N9815">
        <v>10.85</v>
      </c>
      <c r="O9815" t="s">
        <v>24</v>
      </c>
      <c r="P9815" cm="1">
        <f t="array" ref="P9815">IF(Q9815&gt;0,INDEX(Q9815:Q21949,MATCH(TRUE,INDEX(Q9815:Q21949="",,),0)-1),"")</f>
        <v>1</v>
      </c>
      <c r="Q9815">
        <v>1</v>
      </c>
      <c r="R9815">
        <f>IF(P9815="","",0)</f>
        <v>0</v>
      </c>
    </row>
    <row r="9816" spans="1:18" x14ac:dyDescent="0.3">
      <c r="A9816" t="s">
        <v>1277</v>
      </c>
      <c r="B9816" s="1">
        <v>38867</v>
      </c>
      <c r="C9816" t="s">
        <v>16</v>
      </c>
      <c r="D9816" t="s">
        <v>1296</v>
      </c>
      <c r="E9816" t="s">
        <v>1297</v>
      </c>
      <c r="G9816" s="6" t="s">
        <v>88</v>
      </c>
      <c r="H9816" t="s">
        <v>72</v>
      </c>
      <c r="I9816" t="s">
        <v>21</v>
      </c>
      <c r="J9816" t="s">
        <v>73</v>
      </c>
      <c r="K9816">
        <v>57</v>
      </c>
      <c r="L9816">
        <v>10.45</v>
      </c>
      <c r="M9816" t="s">
        <v>721</v>
      </c>
      <c r="N9816">
        <v>10.45</v>
      </c>
      <c r="O9816" t="s">
        <v>24</v>
      </c>
      <c r="P9816" cm="1">
        <f t="array" ref="P9816">IF(Q9816&gt;0,INDEX(Q9816:Q21950,MATCH(TRUE,INDEX(Q9816:Q21950="",,),0)-1),"")</f>
        <v>1</v>
      </c>
      <c r="Q9816">
        <v>1</v>
      </c>
      <c r="R9816">
        <f>IF(P9816="","",0)</f>
        <v>0</v>
      </c>
    </row>
    <row r="9817" spans="1:18" x14ac:dyDescent="0.3">
      <c r="P9817" t="str" cm="1">
        <f t="array" ref="P9817">IF(Q9817&gt;0,INDEX(Q9817:Q21951,MATCH(TRUE,INDEX(Q9817:Q21951="",,),0)-1),"")</f>
        <v/>
      </c>
      <c r="R9817" t="str">
        <f>IF(P9817="","",0)</f>
        <v/>
      </c>
    </row>
    <row r="9818" spans="1:18" x14ac:dyDescent="0.3">
      <c r="A9818" t="s">
        <v>1277</v>
      </c>
      <c r="B9818" s="1">
        <v>38867</v>
      </c>
      <c r="C9818" t="s">
        <v>16</v>
      </c>
      <c r="D9818" t="s">
        <v>1298</v>
      </c>
      <c r="E9818" t="s">
        <v>1299</v>
      </c>
      <c r="G9818" t="s">
        <v>19</v>
      </c>
      <c r="H9818" t="s">
        <v>102</v>
      </c>
      <c r="I9818" t="s">
        <v>45</v>
      </c>
      <c r="J9818" t="s">
        <v>93</v>
      </c>
      <c r="K9818">
        <v>59</v>
      </c>
      <c r="L9818">
        <v>622</v>
      </c>
      <c r="M9818" t="s">
        <v>721</v>
      </c>
      <c r="N9818">
        <v>640</v>
      </c>
      <c r="O9818" t="s">
        <v>24</v>
      </c>
      <c r="P9818" cm="1">
        <f t="array" ref="P9818">IF(Q9818&gt;0,INDEX(Q9818:Q21952,MATCH(TRUE,INDEX(Q9818:Q21952="",,),0)-1),"")</f>
        <v>2</v>
      </c>
      <c r="Q9818">
        <f>INT((ROW()-9818)/11)+1</f>
        <v>1</v>
      </c>
      <c r="R9818">
        <f>IF(P9818="","",0)</f>
        <v>0</v>
      </c>
    </row>
    <row r="9819" spans="1:18" x14ac:dyDescent="0.3">
      <c r="A9819" t="s">
        <v>1277</v>
      </c>
      <c r="B9819" s="1">
        <v>38867</v>
      </c>
      <c r="C9819" t="s">
        <v>16</v>
      </c>
      <c r="D9819" t="s">
        <v>1298</v>
      </c>
      <c r="E9819" t="s">
        <v>1299</v>
      </c>
      <c r="G9819" t="s">
        <v>19</v>
      </c>
      <c r="H9819" t="s">
        <v>100</v>
      </c>
      <c r="I9819" t="s">
        <v>45</v>
      </c>
      <c r="J9819" t="s">
        <v>93</v>
      </c>
      <c r="K9819">
        <v>140</v>
      </c>
      <c r="L9819">
        <v>76</v>
      </c>
      <c r="M9819" t="s">
        <v>721</v>
      </c>
      <c r="N9819">
        <v>85</v>
      </c>
      <c r="O9819" t="s">
        <v>24</v>
      </c>
      <c r="P9819" cm="1">
        <f t="array" ref="P9819">IF(Q9819&gt;0,INDEX(Q9819:Q21953,MATCH(TRUE,INDEX(Q9819:Q21953="",,),0)-1),"")</f>
        <v>2</v>
      </c>
      <c r="Q9819">
        <f t="shared" ref="Q9819:Q9839" si="221">INT((ROW()-9818)/11)+1</f>
        <v>1</v>
      </c>
      <c r="R9819">
        <f>IF(P9819="","",0)</f>
        <v>0</v>
      </c>
    </row>
    <row r="9820" spans="1:18" x14ac:dyDescent="0.3">
      <c r="A9820" t="s">
        <v>1277</v>
      </c>
      <c r="B9820" s="1">
        <v>38867</v>
      </c>
      <c r="C9820" t="s">
        <v>16</v>
      </c>
      <c r="D9820" t="s">
        <v>1298</v>
      </c>
      <c r="E9820" t="s">
        <v>1299</v>
      </c>
      <c r="G9820" t="s">
        <v>19</v>
      </c>
      <c r="H9820" t="s">
        <v>92</v>
      </c>
      <c r="I9820" t="s">
        <v>45</v>
      </c>
      <c r="J9820" t="s">
        <v>93</v>
      </c>
      <c r="K9820">
        <v>133</v>
      </c>
      <c r="L9820">
        <v>381</v>
      </c>
      <c r="M9820" t="s">
        <v>721</v>
      </c>
      <c r="N9820">
        <v>425</v>
      </c>
      <c r="O9820" t="s">
        <v>24</v>
      </c>
      <c r="P9820" cm="1">
        <f t="array" ref="P9820">IF(Q9820&gt;0,INDEX(Q9820:Q21954,MATCH(TRUE,INDEX(Q9820:Q21954="",,),0)-1),"")</f>
        <v>2</v>
      </c>
      <c r="Q9820">
        <f t="shared" si="221"/>
        <v>1</v>
      </c>
      <c r="R9820">
        <f>IF(P9820="","",0)</f>
        <v>0</v>
      </c>
    </row>
    <row r="9821" spans="1:18" x14ac:dyDescent="0.3">
      <c r="A9821" t="s">
        <v>1277</v>
      </c>
      <c r="B9821" s="1">
        <v>38867</v>
      </c>
      <c r="C9821" t="s">
        <v>16</v>
      </c>
      <c r="D9821" t="s">
        <v>1298</v>
      </c>
      <c r="E9821" t="s">
        <v>1299</v>
      </c>
      <c r="G9821" t="s">
        <v>19</v>
      </c>
      <c r="H9821" t="s">
        <v>72</v>
      </c>
      <c r="I9821" t="s">
        <v>21</v>
      </c>
      <c r="J9821" t="s">
        <v>73</v>
      </c>
      <c r="K9821">
        <v>1061</v>
      </c>
      <c r="L9821">
        <v>10.45</v>
      </c>
      <c r="M9821" t="s">
        <v>721</v>
      </c>
      <c r="N9821">
        <v>10.45</v>
      </c>
      <c r="O9821" t="s">
        <v>24</v>
      </c>
      <c r="P9821" cm="1">
        <f t="array" ref="P9821">IF(Q9821&gt;0,INDEX(Q9821:Q21955,MATCH(TRUE,INDEX(Q9821:Q21955="",,),0)-1),"")</f>
        <v>2</v>
      </c>
      <c r="Q9821">
        <f t="shared" si="221"/>
        <v>1</v>
      </c>
      <c r="R9821">
        <f>IF(P9821="","",0)</f>
        <v>0</v>
      </c>
    </row>
    <row r="9822" spans="1:18" x14ac:dyDescent="0.3">
      <c r="A9822" t="s">
        <v>1277</v>
      </c>
      <c r="B9822" s="1">
        <v>38867</v>
      </c>
      <c r="C9822" t="s">
        <v>16</v>
      </c>
      <c r="D9822" t="s">
        <v>1298</v>
      </c>
      <c r="E9822" t="s">
        <v>1299</v>
      </c>
      <c r="G9822" s="6" t="s">
        <v>88</v>
      </c>
      <c r="H9822" t="s">
        <v>85</v>
      </c>
      <c r="I9822" t="s">
        <v>45</v>
      </c>
      <c r="J9822" t="s">
        <v>93</v>
      </c>
      <c r="K9822">
        <v>10</v>
      </c>
      <c r="L9822">
        <v>96</v>
      </c>
      <c r="M9822" t="s">
        <v>721</v>
      </c>
      <c r="N9822">
        <v>96</v>
      </c>
      <c r="O9822" t="s">
        <v>24</v>
      </c>
      <c r="P9822" cm="1">
        <f t="array" ref="P9822">IF(Q9822&gt;0,INDEX(Q9822:Q21956,MATCH(TRUE,INDEX(Q9822:Q21956="",,),0)-1),"")</f>
        <v>2</v>
      </c>
      <c r="Q9822">
        <f t="shared" si="221"/>
        <v>1</v>
      </c>
      <c r="R9822">
        <f>IF(P9822="","",0)</f>
        <v>0</v>
      </c>
    </row>
    <row r="9823" spans="1:18" x14ac:dyDescent="0.3">
      <c r="A9823" t="s">
        <v>1277</v>
      </c>
      <c r="B9823" s="1">
        <v>38867</v>
      </c>
      <c r="C9823" t="s">
        <v>16</v>
      </c>
      <c r="D9823" t="s">
        <v>1298</v>
      </c>
      <c r="E9823" t="s">
        <v>1299</v>
      </c>
      <c r="G9823" s="6" t="s">
        <v>88</v>
      </c>
      <c r="H9823" t="s">
        <v>232</v>
      </c>
      <c r="I9823" t="s">
        <v>45</v>
      </c>
      <c r="J9823" t="s">
        <v>93</v>
      </c>
      <c r="K9823">
        <v>20</v>
      </c>
      <c r="L9823">
        <v>54</v>
      </c>
      <c r="M9823" t="s">
        <v>721</v>
      </c>
      <c r="N9823">
        <v>54</v>
      </c>
      <c r="O9823" t="s">
        <v>24</v>
      </c>
      <c r="P9823" cm="1">
        <f t="array" ref="P9823">IF(Q9823&gt;0,INDEX(Q9823:Q21957,MATCH(TRUE,INDEX(Q9823:Q21957="",,),0)-1),"")</f>
        <v>2</v>
      </c>
      <c r="Q9823">
        <f t="shared" si="221"/>
        <v>1</v>
      </c>
      <c r="R9823">
        <f>IF(P9823="","",0)</f>
        <v>0</v>
      </c>
    </row>
    <row r="9824" spans="1:18" x14ac:dyDescent="0.3">
      <c r="A9824" t="s">
        <v>1277</v>
      </c>
      <c r="B9824" s="1">
        <v>38867</v>
      </c>
      <c r="C9824" t="s">
        <v>16</v>
      </c>
      <c r="D9824" t="s">
        <v>1298</v>
      </c>
      <c r="E9824" t="s">
        <v>1299</v>
      </c>
      <c r="G9824" s="6" t="s">
        <v>88</v>
      </c>
      <c r="H9824" t="s">
        <v>96</v>
      </c>
      <c r="I9824" t="s">
        <v>45</v>
      </c>
      <c r="J9824" t="s">
        <v>93</v>
      </c>
      <c r="K9824">
        <v>10</v>
      </c>
      <c r="L9824">
        <v>92</v>
      </c>
      <c r="M9824" t="s">
        <v>721</v>
      </c>
      <c r="N9824">
        <v>92</v>
      </c>
      <c r="O9824" t="s">
        <v>24</v>
      </c>
      <c r="P9824" cm="1">
        <f t="array" ref="P9824">IF(Q9824&gt;0,INDEX(Q9824:Q21958,MATCH(TRUE,INDEX(Q9824:Q21958="",,),0)-1),"")</f>
        <v>2</v>
      </c>
      <c r="Q9824">
        <f t="shared" si="221"/>
        <v>1</v>
      </c>
      <c r="R9824">
        <f>IF(P9824="","",0)</f>
        <v>0</v>
      </c>
    </row>
    <row r="9825" spans="1:18" x14ac:dyDescent="0.3">
      <c r="A9825" t="s">
        <v>1277</v>
      </c>
      <c r="B9825" s="1">
        <v>38867</v>
      </c>
      <c r="C9825" t="s">
        <v>16</v>
      </c>
      <c r="D9825" t="s">
        <v>1298</v>
      </c>
      <c r="E9825" t="s">
        <v>1299</v>
      </c>
      <c r="G9825" s="6" t="s">
        <v>88</v>
      </c>
      <c r="H9825" t="s">
        <v>41</v>
      </c>
      <c r="I9825" t="s">
        <v>45</v>
      </c>
      <c r="J9825" t="s">
        <v>93</v>
      </c>
      <c r="K9825">
        <v>2</v>
      </c>
      <c r="L9825">
        <v>127</v>
      </c>
      <c r="M9825" t="s">
        <v>721</v>
      </c>
      <c r="N9825">
        <v>127</v>
      </c>
      <c r="O9825" t="s">
        <v>24</v>
      </c>
      <c r="P9825" cm="1">
        <f t="array" ref="P9825">IF(Q9825&gt;0,INDEX(Q9825:Q21959,MATCH(TRUE,INDEX(Q9825:Q21959="",,),0)-1),"")</f>
        <v>2</v>
      </c>
      <c r="Q9825">
        <f t="shared" si="221"/>
        <v>1</v>
      </c>
      <c r="R9825">
        <f>IF(P9825="","",0)</f>
        <v>0</v>
      </c>
    </row>
    <row r="9826" spans="1:18" x14ac:dyDescent="0.3">
      <c r="A9826" t="s">
        <v>1277</v>
      </c>
      <c r="B9826" s="1">
        <v>38867</v>
      </c>
      <c r="C9826" t="s">
        <v>16</v>
      </c>
      <c r="D9826" t="s">
        <v>1298</v>
      </c>
      <c r="E9826" t="s">
        <v>1299</v>
      </c>
      <c r="G9826" s="6" t="s">
        <v>88</v>
      </c>
      <c r="H9826" t="s">
        <v>87</v>
      </c>
      <c r="I9826" t="s">
        <v>45</v>
      </c>
      <c r="J9826" t="s">
        <v>93</v>
      </c>
      <c r="K9826">
        <v>15</v>
      </c>
      <c r="L9826">
        <v>100</v>
      </c>
      <c r="M9826" t="s">
        <v>721</v>
      </c>
      <c r="N9826">
        <v>100</v>
      </c>
      <c r="O9826" t="s">
        <v>24</v>
      </c>
      <c r="P9826" cm="1">
        <f t="array" ref="P9826">IF(Q9826&gt;0,INDEX(Q9826:Q21960,MATCH(TRUE,INDEX(Q9826:Q21960="",,),0)-1),"")</f>
        <v>2</v>
      </c>
      <c r="Q9826">
        <f t="shared" si="221"/>
        <v>1</v>
      </c>
      <c r="R9826">
        <f>IF(P9826="","",0)</f>
        <v>0</v>
      </c>
    </row>
    <row r="9827" spans="1:18" x14ac:dyDescent="0.3">
      <c r="A9827" t="s">
        <v>1277</v>
      </c>
      <c r="B9827" s="1">
        <v>38867</v>
      </c>
      <c r="C9827" t="s">
        <v>16</v>
      </c>
      <c r="D9827" t="s">
        <v>1298</v>
      </c>
      <c r="E9827" t="s">
        <v>1299</v>
      </c>
      <c r="G9827" s="6" t="s">
        <v>88</v>
      </c>
      <c r="H9827" t="s">
        <v>100</v>
      </c>
      <c r="I9827" t="s">
        <v>21</v>
      </c>
      <c r="J9827" t="s">
        <v>73</v>
      </c>
      <c r="K9827">
        <v>440</v>
      </c>
      <c r="L9827">
        <v>9.5</v>
      </c>
      <c r="M9827" t="s">
        <v>721</v>
      </c>
      <c r="N9827">
        <v>9.5</v>
      </c>
      <c r="O9827" t="s">
        <v>24</v>
      </c>
      <c r="P9827" cm="1">
        <f t="array" ref="P9827">IF(Q9827&gt;0,INDEX(Q9827:Q21961,MATCH(TRUE,INDEX(Q9827:Q21961="",,),0)-1),"")</f>
        <v>2</v>
      </c>
      <c r="Q9827">
        <f t="shared" si="221"/>
        <v>1</v>
      </c>
      <c r="R9827">
        <f>IF(P9827="","",0)</f>
        <v>0</v>
      </c>
    </row>
    <row r="9828" spans="1:18" x14ac:dyDescent="0.3">
      <c r="A9828" t="s">
        <v>1277</v>
      </c>
      <c r="B9828" s="1">
        <v>38867</v>
      </c>
      <c r="C9828" t="s">
        <v>16</v>
      </c>
      <c r="D9828" t="s">
        <v>1298</v>
      </c>
      <c r="E9828" t="s">
        <v>1299</v>
      </c>
      <c r="G9828" s="6" t="s">
        <v>88</v>
      </c>
      <c r="H9828" t="s">
        <v>92</v>
      </c>
      <c r="I9828" t="s">
        <v>21</v>
      </c>
      <c r="J9828" t="s">
        <v>73</v>
      </c>
      <c r="K9828">
        <v>217</v>
      </c>
      <c r="L9828">
        <v>10.85</v>
      </c>
      <c r="M9828" t="s">
        <v>721</v>
      </c>
      <c r="N9828">
        <v>10.85</v>
      </c>
      <c r="O9828" t="s">
        <v>24</v>
      </c>
      <c r="P9828" cm="1">
        <f t="array" ref="P9828">IF(Q9828&gt;0,INDEX(Q9828:Q21962,MATCH(TRUE,INDEX(Q9828:Q21962="",,),0)-1),"")</f>
        <v>2</v>
      </c>
      <c r="Q9828">
        <f t="shared" si="221"/>
        <v>1</v>
      </c>
      <c r="R9828">
        <f>IF(P9828="","",0)</f>
        <v>0</v>
      </c>
    </row>
    <row r="9829" spans="1:18" x14ac:dyDescent="0.3">
      <c r="A9829" t="s">
        <v>1277</v>
      </c>
      <c r="B9829" s="1">
        <v>38867</v>
      </c>
      <c r="C9829" t="s">
        <v>16</v>
      </c>
      <c r="D9829" t="s">
        <v>1298</v>
      </c>
      <c r="E9829" t="s">
        <v>1299</v>
      </c>
      <c r="G9829" t="s">
        <v>19</v>
      </c>
      <c r="H9829" t="s">
        <v>102</v>
      </c>
      <c r="I9829" t="s">
        <v>45</v>
      </c>
      <c r="J9829" t="s">
        <v>93</v>
      </c>
      <c r="K9829">
        <v>59</v>
      </c>
      <c r="L9829">
        <v>622</v>
      </c>
      <c r="M9829" t="s">
        <v>99</v>
      </c>
      <c r="N9829">
        <v>622</v>
      </c>
      <c r="P9829" cm="1">
        <f t="array" ref="P9829">IF(Q9829&gt;0,INDEX(Q9829:Q21963,MATCH(TRUE,INDEX(Q9829:Q21963="",,),0)-1),"")</f>
        <v>2</v>
      </c>
      <c r="Q9829">
        <f t="shared" si="221"/>
        <v>2</v>
      </c>
      <c r="R9829">
        <f>IF(P9829="","",0)</f>
        <v>0</v>
      </c>
    </row>
    <row r="9830" spans="1:18" x14ac:dyDescent="0.3">
      <c r="A9830" t="s">
        <v>1277</v>
      </c>
      <c r="B9830" s="1">
        <v>38867</v>
      </c>
      <c r="C9830" t="s">
        <v>16</v>
      </c>
      <c r="D9830" t="s">
        <v>1298</v>
      </c>
      <c r="E9830" t="s">
        <v>1299</v>
      </c>
      <c r="G9830" t="s">
        <v>19</v>
      </c>
      <c r="H9830" t="s">
        <v>100</v>
      </c>
      <c r="I9830" t="s">
        <v>45</v>
      </c>
      <c r="J9830" t="s">
        <v>93</v>
      </c>
      <c r="K9830">
        <v>140</v>
      </c>
      <c r="L9830">
        <v>76</v>
      </c>
      <c r="M9830" t="s">
        <v>99</v>
      </c>
      <c r="N9830">
        <v>118</v>
      </c>
      <c r="P9830" cm="1">
        <f t="array" ref="P9830">IF(Q9830&gt;0,INDEX(Q9830:Q21964,MATCH(TRUE,INDEX(Q9830:Q21964="",,),0)-1),"")</f>
        <v>2</v>
      </c>
      <c r="Q9830">
        <f t="shared" si="221"/>
        <v>2</v>
      </c>
      <c r="R9830">
        <f>IF(P9830="","",0)</f>
        <v>0</v>
      </c>
    </row>
    <row r="9831" spans="1:18" x14ac:dyDescent="0.3">
      <c r="A9831" t="s">
        <v>1277</v>
      </c>
      <c r="B9831" s="1">
        <v>38867</v>
      </c>
      <c r="C9831" t="s">
        <v>16</v>
      </c>
      <c r="D9831" t="s">
        <v>1298</v>
      </c>
      <c r="E9831" t="s">
        <v>1299</v>
      </c>
      <c r="G9831" t="s">
        <v>19</v>
      </c>
      <c r="H9831" t="s">
        <v>92</v>
      </c>
      <c r="I9831" t="s">
        <v>45</v>
      </c>
      <c r="J9831" t="s">
        <v>93</v>
      </c>
      <c r="K9831">
        <v>133</v>
      </c>
      <c r="L9831">
        <v>381</v>
      </c>
      <c r="M9831" t="s">
        <v>99</v>
      </c>
      <c r="N9831">
        <v>381</v>
      </c>
      <c r="P9831" cm="1">
        <f t="array" ref="P9831">IF(Q9831&gt;0,INDEX(Q9831:Q21965,MATCH(TRUE,INDEX(Q9831:Q21965="",,),0)-1),"")</f>
        <v>2</v>
      </c>
      <c r="Q9831">
        <f t="shared" si="221"/>
        <v>2</v>
      </c>
      <c r="R9831">
        <f>IF(P9831="","",0)</f>
        <v>0</v>
      </c>
    </row>
    <row r="9832" spans="1:18" x14ac:dyDescent="0.3">
      <c r="A9832" t="s">
        <v>1277</v>
      </c>
      <c r="B9832" s="1">
        <v>38867</v>
      </c>
      <c r="C9832" t="s">
        <v>16</v>
      </c>
      <c r="D9832" t="s">
        <v>1298</v>
      </c>
      <c r="E9832" t="s">
        <v>1299</v>
      </c>
      <c r="G9832" t="s">
        <v>19</v>
      </c>
      <c r="H9832" t="s">
        <v>72</v>
      </c>
      <c r="I9832" t="s">
        <v>21</v>
      </c>
      <c r="J9832" t="s">
        <v>73</v>
      </c>
      <c r="K9832">
        <v>1061</v>
      </c>
      <c r="L9832">
        <v>10.45</v>
      </c>
      <c r="M9832" t="s">
        <v>99</v>
      </c>
      <c r="N9832">
        <v>10.45</v>
      </c>
      <c r="P9832" cm="1">
        <f t="array" ref="P9832">IF(Q9832&gt;0,INDEX(Q9832:Q21966,MATCH(TRUE,INDEX(Q9832:Q21966="",,),0)-1),"")</f>
        <v>2</v>
      </c>
      <c r="Q9832">
        <f t="shared" si="221"/>
        <v>2</v>
      </c>
      <c r="R9832">
        <f>IF(P9832="","",0)</f>
        <v>0</v>
      </c>
    </row>
    <row r="9833" spans="1:18" x14ac:dyDescent="0.3">
      <c r="A9833" t="s">
        <v>1277</v>
      </c>
      <c r="B9833" s="1">
        <v>38867</v>
      </c>
      <c r="C9833" t="s">
        <v>16</v>
      </c>
      <c r="D9833" t="s">
        <v>1298</v>
      </c>
      <c r="E9833" t="s">
        <v>1299</v>
      </c>
      <c r="G9833" s="6" t="s">
        <v>88</v>
      </c>
      <c r="H9833" t="s">
        <v>85</v>
      </c>
      <c r="I9833" t="s">
        <v>45</v>
      </c>
      <c r="J9833" t="s">
        <v>93</v>
      </c>
      <c r="K9833">
        <v>10</v>
      </c>
      <c r="L9833">
        <v>96</v>
      </c>
      <c r="M9833" t="s">
        <v>99</v>
      </c>
      <c r="N9833">
        <v>96</v>
      </c>
      <c r="P9833" cm="1">
        <f t="array" ref="P9833">IF(Q9833&gt;0,INDEX(Q9833:Q21967,MATCH(TRUE,INDEX(Q9833:Q21967="",,),0)-1),"")</f>
        <v>2</v>
      </c>
      <c r="Q9833">
        <f t="shared" si="221"/>
        <v>2</v>
      </c>
      <c r="R9833">
        <f>IF(P9833="","",0)</f>
        <v>0</v>
      </c>
    </row>
    <row r="9834" spans="1:18" x14ac:dyDescent="0.3">
      <c r="A9834" t="s">
        <v>1277</v>
      </c>
      <c r="B9834" s="1">
        <v>38867</v>
      </c>
      <c r="C9834" t="s">
        <v>16</v>
      </c>
      <c r="D9834" t="s">
        <v>1298</v>
      </c>
      <c r="E9834" t="s">
        <v>1299</v>
      </c>
      <c r="G9834" s="6" t="s">
        <v>88</v>
      </c>
      <c r="H9834" t="s">
        <v>232</v>
      </c>
      <c r="I9834" t="s">
        <v>45</v>
      </c>
      <c r="J9834" t="s">
        <v>93</v>
      </c>
      <c r="K9834">
        <v>20</v>
      </c>
      <c r="L9834">
        <v>54</v>
      </c>
      <c r="M9834" t="s">
        <v>99</v>
      </c>
      <c r="N9834">
        <v>54</v>
      </c>
      <c r="P9834" cm="1">
        <f t="array" ref="P9834">IF(Q9834&gt;0,INDEX(Q9834:Q21968,MATCH(TRUE,INDEX(Q9834:Q21968="",,),0)-1),"")</f>
        <v>2</v>
      </c>
      <c r="Q9834">
        <f t="shared" si="221"/>
        <v>2</v>
      </c>
      <c r="R9834">
        <f>IF(P9834="","",0)</f>
        <v>0</v>
      </c>
    </row>
    <row r="9835" spans="1:18" x14ac:dyDescent="0.3">
      <c r="A9835" t="s">
        <v>1277</v>
      </c>
      <c r="B9835" s="1">
        <v>38867</v>
      </c>
      <c r="C9835" t="s">
        <v>16</v>
      </c>
      <c r="D9835" t="s">
        <v>1298</v>
      </c>
      <c r="E9835" t="s">
        <v>1299</v>
      </c>
      <c r="G9835" s="6" t="s">
        <v>88</v>
      </c>
      <c r="H9835" t="s">
        <v>96</v>
      </c>
      <c r="I9835" t="s">
        <v>45</v>
      </c>
      <c r="J9835" t="s">
        <v>93</v>
      </c>
      <c r="K9835">
        <v>10</v>
      </c>
      <c r="L9835">
        <v>92</v>
      </c>
      <c r="M9835" t="s">
        <v>99</v>
      </c>
      <c r="N9835">
        <v>92</v>
      </c>
      <c r="P9835" cm="1">
        <f t="array" ref="P9835">IF(Q9835&gt;0,INDEX(Q9835:Q21969,MATCH(TRUE,INDEX(Q9835:Q21969="",,),0)-1),"")</f>
        <v>2</v>
      </c>
      <c r="Q9835">
        <f t="shared" si="221"/>
        <v>2</v>
      </c>
      <c r="R9835">
        <f>IF(P9835="","",0)</f>
        <v>0</v>
      </c>
    </row>
    <row r="9836" spans="1:18" x14ac:dyDescent="0.3">
      <c r="A9836" t="s">
        <v>1277</v>
      </c>
      <c r="B9836" s="1">
        <v>38867</v>
      </c>
      <c r="C9836" t="s">
        <v>16</v>
      </c>
      <c r="D9836" t="s">
        <v>1298</v>
      </c>
      <c r="E9836" t="s">
        <v>1299</v>
      </c>
      <c r="G9836" s="6" t="s">
        <v>88</v>
      </c>
      <c r="H9836" t="s">
        <v>41</v>
      </c>
      <c r="I9836" t="s">
        <v>45</v>
      </c>
      <c r="J9836" t="s">
        <v>93</v>
      </c>
      <c r="K9836">
        <v>2</v>
      </c>
      <c r="L9836">
        <v>127</v>
      </c>
      <c r="M9836" t="s">
        <v>99</v>
      </c>
      <c r="N9836">
        <v>127</v>
      </c>
      <c r="P9836" cm="1">
        <f t="array" ref="P9836">IF(Q9836&gt;0,INDEX(Q9836:Q21970,MATCH(TRUE,INDEX(Q9836:Q21970="",,),0)-1),"")</f>
        <v>2</v>
      </c>
      <c r="Q9836">
        <f t="shared" si="221"/>
        <v>2</v>
      </c>
      <c r="R9836">
        <f>IF(P9836="","",0)</f>
        <v>0</v>
      </c>
    </row>
    <row r="9837" spans="1:18" x14ac:dyDescent="0.3">
      <c r="A9837" t="s">
        <v>1277</v>
      </c>
      <c r="B9837" s="1">
        <v>38867</v>
      </c>
      <c r="C9837" t="s">
        <v>16</v>
      </c>
      <c r="D9837" t="s">
        <v>1298</v>
      </c>
      <c r="E9837" t="s">
        <v>1299</v>
      </c>
      <c r="G9837" s="6" t="s">
        <v>88</v>
      </c>
      <c r="H9837" t="s">
        <v>87</v>
      </c>
      <c r="I9837" t="s">
        <v>45</v>
      </c>
      <c r="J9837" t="s">
        <v>93</v>
      </c>
      <c r="K9837">
        <v>15</v>
      </c>
      <c r="L9837">
        <v>100</v>
      </c>
      <c r="M9837" t="s">
        <v>99</v>
      </c>
      <c r="N9837">
        <v>100</v>
      </c>
      <c r="P9837" cm="1">
        <f t="array" ref="P9837">IF(Q9837&gt;0,INDEX(Q9837:Q21971,MATCH(TRUE,INDEX(Q9837:Q21971="",,),0)-1),"")</f>
        <v>2</v>
      </c>
      <c r="Q9837">
        <f t="shared" si="221"/>
        <v>2</v>
      </c>
      <c r="R9837">
        <f>IF(P9837="","",0)</f>
        <v>0</v>
      </c>
    </row>
    <row r="9838" spans="1:18" x14ac:dyDescent="0.3">
      <c r="A9838" t="s">
        <v>1277</v>
      </c>
      <c r="B9838" s="1">
        <v>38867</v>
      </c>
      <c r="C9838" t="s">
        <v>16</v>
      </c>
      <c r="D9838" t="s">
        <v>1298</v>
      </c>
      <c r="E9838" t="s">
        <v>1299</v>
      </c>
      <c r="G9838" s="6" t="s">
        <v>88</v>
      </c>
      <c r="H9838" t="s">
        <v>100</v>
      </c>
      <c r="I9838" t="s">
        <v>21</v>
      </c>
      <c r="J9838" t="s">
        <v>73</v>
      </c>
      <c r="K9838">
        <v>440</v>
      </c>
      <c r="L9838">
        <v>9.5</v>
      </c>
      <c r="M9838" t="s">
        <v>99</v>
      </c>
      <c r="N9838">
        <v>9.5</v>
      </c>
      <c r="P9838" cm="1">
        <f t="array" ref="P9838">IF(Q9838&gt;0,INDEX(Q9838:Q21972,MATCH(TRUE,INDEX(Q9838:Q21972="",,),0)-1),"")</f>
        <v>2</v>
      </c>
      <c r="Q9838">
        <f t="shared" si="221"/>
        <v>2</v>
      </c>
      <c r="R9838">
        <f>IF(P9838="","",0)</f>
        <v>0</v>
      </c>
    </row>
    <row r="9839" spans="1:18" x14ac:dyDescent="0.3">
      <c r="A9839" t="s">
        <v>1277</v>
      </c>
      <c r="B9839" s="1">
        <v>38867</v>
      </c>
      <c r="C9839" t="s">
        <v>16</v>
      </c>
      <c r="D9839" t="s">
        <v>1298</v>
      </c>
      <c r="E9839" t="s">
        <v>1299</v>
      </c>
      <c r="G9839" s="6" t="s">
        <v>88</v>
      </c>
      <c r="H9839" t="s">
        <v>92</v>
      </c>
      <c r="I9839" t="s">
        <v>21</v>
      </c>
      <c r="J9839" t="s">
        <v>73</v>
      </c>
      <c r="K9839">
        <v>217</v>
      </c>
      <c r="L9839">
        <v>10.85</v>
      </c>
      <c r="M9839" t="s">
        <v>99</v>
      </c>
      <c r="N9839">
        <v>10.85</v>
      </c>
      <c r="P9839" cm="1">
        <f t="array" ref="P9839">IF(Q9839&gt;0,INDEX(Q9839:Q21973,MATCH(TRUE,INDEX(Q9839:Q21973="",,),0)-1),"")</f>
        <v>2</v>
      </c>
      <c r="Q9839">
        <f t="shared" si="221"/>
        <v>2</v>
      </c>
      <c r="R9839">
        <f>IF(P9839="","",0)</f>
        <v>0</v>
      </c>
    </row>
    <row r="9840" spans="1:18" x14ac:dyDescent="0.3">
      <c r="P9840" t="str" cm="1">
        <f t="array" ref="P9840">IF(Q9840&gt;0,INDEX(Q9840:Q21974,MATCH(TRUE,INDEX(Q9840:Q21974="",,),0)-1),"")</f>
        <v/>
      </c>
      <c r="R9840" t="str">
        <f>IF(P9840="","",0)</f>
        <v/>
      </c>
    </row>
    <row r="9841" spans="1:18" x14ac:dyDescent="0.3">
      <c r="A9841" t="s">
        <v>1277</v>
      </c>
      <c r="B9841" s="1">
        <v>38867</v>
      </c>
      <c r="C9841" t="s">
        <v>16</v>
      </c>
      <c r="D9841" t="s">
        <v>1300</v>
      </c>
      <c r="E9841" t="s">
        <v>1301</v>
      </c>
      <c r="G9841" t="s">
        <v>19</v>
      </c>
      <c r="H9841" t="s">
        <v>41</v>
      </c>
      <c r="I9841" t="s">
        <v>45</v>
      </c>
      <c r="J9841" t="s">
        <v>93</v>
      </c>
      <c r="K9841">
        <v>439</v>
      </c>
      <c r="L9841">
        <v>120</v>
      </c>
      <c r="M9841" t="s">
        <v>211</v>
      </c>
      <c r="N9841">
        <v>132.36000000000001</v>
      </c>
      <c r="O9841" t="s">
        <v>24</v>
      </c>
      <c r="P9841" cm="1">
        <f t="array" ref="P9841">IF(Q9841&gt;0,INDEX(Q9841:Q21975,MATCH(TRUE,INDEX(Q9841:Q21975="",,),0)-1),"")</f>
        <v>1</v>
      </c>
      <c r="Q9841">
        <v>1</v>
      </c>
      <c r="R9841">
        <f>IF(P9841="","",0)</f>
        <v>0</v>
      </c>
    </row>
    <row r="9842" spans="1:18" x14ac:dyDescent="0.3">
      <c r="A9842" t="s">
        <v>1277</v>
      </c>
      <c r="B9842" s="1">
        <v>38867</v>
      </c>
      <c r="C9842" t="s">
        <v>16</v>
      </c>
      <c r="D9842" t="s">
        <v>1300</v>
      </c>
      <c r="E9842" t="s">
        <v>1301</v>
      </c>
      <c r="G9842" t="s">
        <v>19</v>
      </c>
      <c r="H9842" t="s">
        <v>41</v>
      </c>
      <c r="I9842" t="s">
        <v>21</v>
      </c>
      <c r="J9842" t="s">
        <v>73</v>
      </c>
      <c r="K9842">
        <v>459</v>
      </c>
      <c r="L9842">
        <v>38.299999999999997</v>
      </c>
      <c r="M9842" t="s">
        <v>211</v>
      </c>
      <c r="N9842">
        <v>38.299999999999997</v>
      </c>
      <c r="O9842" t="s">
        <v>24</v>
      </c>
      <c r="P9842" cm="1">
        <f t="array" ref="P9842">IF(Q9842&gt;0,INDEX(Q9842:Q21976,MATCH(TRUE,INDEX(Q9842:Q21976="",,),0)-1),"")</f>
        <v>1</v>
      </c>
      <c r="Q9842">
        <v>1</v>
      </c>
      <c r="R9842">
        <f>IF(P9842="","",0)</f>
        <v>0</v>
      </c>
    </row>
    <row r="9843" spans="1:18" x14ac:dyDescent="0.3">
      <c r="P9843" t="str" cm="1">
        <f t="array" ref="P9843">IF(Q9843&gt;0,INDEX(Q9843:Q21977,MATCH(TRUE,INDEX(Q9843:Q21977="",,),0)-1),"")</f>
        <v/>
      </c>
      <c r="R9843" t="str">
        <f>IF(P9843="","",0)</f>
        <v/>
      </c>
    </row>
    <row r="9844" spans="1:18" x14ac:dyDescent="0.3">
      <c r="A9844" t="s">
        <v>1277</v>
      </c>
      <c r="B9844" s="1">
        <v>38853</v>
      </c>
      <c r="C9844" t="s">
        <v>16</v>
      </c>
      <c r="D9844" t="s">
        <v>1302</v>
      </c>
      <c r="E9844" t="s">
        <v>1303</v>
      </c>
      <c r="G9844" t="s">
        <v>19</v>
      </c>
      <c r="H9844" t="s">
        <v>41</v>
      </c>
      <c r="I9844" t="s">
        <v>45</v>
      </c>
      <c r="J9844" t="s">
        <v>93</v>
      </c>
      <c r="K9844">
        <v>107</v>
      </c>
      <c r="L9844">
        <v>92</v>
      </c>
      <c r="M9844" t="s">
        <v>121</v>
      </c>
      <c r="N9844">
        <v>114</v>
      </c>
      <c r="O9844" t="s">
        <v>24</v>
      </c>
      <c r="P9844" cm="1">
        <f t="array" ref="P9844">IF(Q9844&gt;0,INDEX(Q9844:Q21978,MATCH(TRUE,INDEX(Q9844:Q21978="",,),0)-1),"")</f>
        <v>2</v>
      </c>
      <c r="Q9844">
        <v>1</v>
      </c>
      <c r="R9844">
        <f>IF(P9844="","",0)</f>
        <v>0</v>
      </c>
    </row>
    <row r="9845" spans="1:18" x14ac:dyDescent="0.3">
      <c r="A9845" t="s">
        <v>1277</v>
      </c>
      <c r="B9845" s="1">
        <v>38853</v>
      </c>
      <c r="C9845" t="s">
        <v>16</v>
      </c>
      <c r="D9845" t="s">
        <v>1302</v>
      </c>
      <c r="E9845" t="s">
        <v>1303</v>
      </c>
      <c r="G9845" t="s">
        <v>19</v>
      </c>
      <c r="H9845" t="s">
        <v>41</v>
      </c>
      <c r="I9845" t="s">
        <v>21</v>
      </c>
      <c r="J9845" t="s">
        <v>73</v>
      </c>
      <c r="K9845">
        <v>34</v>
      </c>
      <c r="L9845">
        <v>33.35</v>
      </c>
      <c r="M9845" t="s">
        <v>121</v>
      </c>
      <c r="N9845">
        <v>33.35</v>
      </c>
      <c r="O9845" t="s">
        <v>24</v>
      </c>
      <c r="P9845" cm="1">
        <f t="array" ref="P9845">IF(Q9845&gt;0,INDEX(Q9845:Q21979,MATCH(TRUE,INDEX(Q9845:Q21979="",,),0)-1),"")</f>
        <v>2</v>
      </c>
      <c r="Q9845">
        <v>1</v>
      </c>
      <c r="R9845">
        <f>IF(P9845="","",0)</f>
        <v>0</v>
      </c>
    </row>
    <row r="9846" spans="1:18" x14ac:dyDescent="0.3">
      <c r="A9846" t="s">
        <v>1277</v>
      </c>
      <c r="B9846" s="1">
        <v>38853</v>
      </c>
      <c r="C9846" t="s">
        <v>16</v>
      </c>
      <c r="D9846" t="s">
        <v>1302</v>
      </c>
      <c r="E9846" t="s">
        <v>1303</v>
      </c>
      <c r="G9846" t="s">
        <v>19</v>
      </c>
      <c r="H9846" t="s">
        <v>41</v>
      </c>
      <c r="I9846" t="s">
        <v>45</v>
      </c>
      <c r="J9846" t="s">
        <v>93</v>
      </c>
      <c r="K9846">
        <v>107</v>
      </c>
      <c r="L9846">
        <v>92</v>
      </c>
      <c r="M9846" t="s">
        <v>108</v>
      </c>
      <c r="N9846">
        <v>99</v>
      </c>
      <c r="P9846" cm="1">
        <f t="array" ref="P9846">IF(Q9846&gt;0,INDEX(Q9846:Q21980,MATCH(TRUE,INDEX(Q9846:Q21980="",,),0)-1),"")</f>
        <v>2</v>
      </c>
      <c r="Q9846">
        <v>2</v>
      </c>
      <c r="R9846">
        <f>IF(P9846="","",0)</f>
        <v>0</v>
      </c>
    </row>
    <row r="9847" spans="1:18" x14ac:dyDescent="0.3">
      <c r="A9847" t="s">
        <v>1277</v>
      </c>
      <c r="B9847" s="1">
        <v>38853</v>
      </c>
      <c r="C9847" t="s">
        <v>16</v>
      </c>
      <c r="D9847" t="s">
        <v>1302</v>
      </c>
      <c r="E9847" t="s">
        <v>1303</v>
      </c>
      <c r="G9847" t="s">
        <v>19</v>
      </c>
      <c r="H9847" t="s">
        <v>41</v>
      </c>
      <c r="I9847" t="s">
        <v>21</v>
      </c>
      <c r="J9847" t="s">
        <v>73</v>
      </c>
      <c r="K9847">
        <v>34</v>
      </c>
      <c r="L9847">
        <v>33.35</v>
      </c>
      <c r="M9847" t="s">
        <v>108</v>
      </c>
      <c r="N9847">
        <v>45</v>
      </c>
      <c r="P9847" cm="1">
        <f t="array" ref="P9847">IF(Q9847&gt;0,INDEX(Q9847:Q21981,MATCH(TRUE,INDEX(Q9847:Q21981="",,),0)-1),"")</f>
        <v>2</v>
      </c>
      <c r="Q9847">
        <v>2</v>
      </c>
      <c r="R9847">
        <f>IF(P9847="","",0)</f>
        <v>0</v>
      </c>
    </row>
    <row r="9848" spans="1:18" x14ac:dyDescent="0.3">
      <c r="P9848" t="str" cm="1">
        <f t="array" ref="P9848">IF(Q9848&gt;0,INDEX(Q9848:Q21982,MATCH(TRUE,INDEX(Q9848:Q21982="",,),0)-1),"")</f>
        <v/>
      </c>
      <c r="R9848" t="str">
        <f>IF(P9848="","",0)</f>
        <v/>
      </c>
    </row>
    <row r="9849" spans="1:18" x14ac:dyDescent="0.3">
      <c r="A9849" t="s">
        <v>1277</v>
      </c>
      <c r="B9849" s="1">
        <v>38853</v>
      </c>
      <c r="C9849" t="s">
        <v>16</v>
      </c>
      <c r="D9849" t="s">
        <v>1304</v>
      </c>
      <c r="E9849" t="s">
        <v>1305</v>
      </c>
      <c r="G9849" t="s">
        <v>19</v>
      </c>
      <c r="H9849" t="s">
        <v>85</v>
      </c>
      <c r="I9849" t="s">
        <v>21</v>
      </c>
      <c r="J9849" t="s">
        <v>73</v>
      </c>
      <c r="K9849">
        <v>86</v>
      </c>
      <c r="L9849">
        <v>12.6</v>
      </c>
      <c r="M9849" t="s">
        <v>117</v>
      </c>
      <c r="N9849">
        <v>18</v>
      </c>
      <c r="O9849" t="s">
        <v>24</v>
      </c>
      <c r="P9849" cm="1">
        <f t="array" ref="P9849">IF(Q9849&gt;0,INDEX(Q9849:Q21983,MATCH(TRUE,INDEX(Q9849:Q21983="",,),0)-1),"")</f>
        <v>2</v>
      </c>
      <c r="Q9849">
        <v>1</v>
      </c>
      <c r="R9849">
        <f>IF(P9849="","",0)</f>
        <v>0</v>
      </c>
    </row>
    <row r="9850" spans="1:18" x14ac:dyDescent="0.3">
      <c r="A9850" t="s">
        <v>1277</v>
      </c>
      <c r="B9850" s="1">
        <v>38853</v>
      </c>
      <c r="C9850" t="s">
        <v>16</v>
      </c>
      <c r="D9850" t="s">
        <v>1304</v>
      </c>
      <c r="E9850" t="s">
        <v>1305</v>
      </c>
      <c r="G9850" t="s">
        <v>19</v>
      </c>
      <c r="H9850" t="s">
        <v>87</v>
      </c>
      <c r="I9850" t="s">
        <v>21</v>
      </c>
      <c r="J9850" t="s">
        <v>73</v>
      </c>
      <c r="K9850">
        <v>270</v>
      </c>
      <c r="L9850">
        <v>17.899999999999999</v>
      </c>
      <c r="M9850" t="s">
        <v>117</v>
      </c>
      <c r="N9850">
        <v>20</v>
      </c>
      <c r="O9850" t="s">
        <v>24</v>
      </c>
      <c r="P9850" cm="1">
        <f t="array" ref="P9850">IF(Q9850&gt;0,INDEX(Q9850:Q21984,MATCH(TRUE,INDEX(Q9850:Q21984="",,),0)-1),"")</f>
        <v>2</v>
      </c>
      <c r="Q9850">
        <v>1</v>
      </c>
      <c r="R9850">
        <f>IF(P9850="","",0)</f>
        <v>0</v>
      </c>
    </row>
    <row r="9851" spans="1:18" x14ac:dyDescent="0.3">
      <c r="A9851" t="s">
        <v>1277</v>
      </c>
      <c r="B9851" s="1">
        <v>38853</v>
      </c>
      <c r="C9851" t="s">
        <v>16</v>
      </c>
      <c r="D9851" t="s">
        <v>1304</v>
      </c>
      <c r="E9851" t="s">
        <v>1305</v>
      </c>
      <c r="G9851" t="s">
        <v>19</v>
      </c>
      <c r="H9851" t="s">
        <v>101</v>
      </c>
      <c r="I9851" t="s">
        <v>21</v>
      </c>
      <c r="J9851" t="s">
        <v>73</v>
      </c>
      <c r="K9851">
        <v>77</v>
      </c>
      <c r="L9851">
        <v>13.1</v>
      </c>
      <c r="M9851" t="s">
        <v>117</v>
      </c>
      <c r="N9851">
        <v>43</v>
      </c>
      <c r="O9851" t="s">
        <v>24</v>
      </c>
      <c r="P9851" cm="1">
        <f t="array" ref="P9851">IF(Q9851&gt;0,INDEX(Q9851:Q21985,MATCH(TRUE,INDEX(Q9851:Q21985="",,),0)-1),"")</f>
        <v>2</v>
      </c>
      <c r="Q9851">
        <v>1</v>
      </c>
      <c r="R9851">
        <f>IF(P9851="","",0)</f>
        <v>0</v>
      </c>
    </row>
    <row r="9852" spans="1:18" x14ac:dyDescent="0.3">
      <c r="A9852" t="s">
        <v>1277</v>
      </c>
      <c r="B9852" s="1">
        <v>38853</v>
      </c>
      <c r="C9852" t="s">
        <v>16</v>
      </c>
      <c r="D9852" t="s">
        <v>1304</v>
      </c>
      <c r="E9852" t="s">
        <v>1305</v>
      </c>
      <c r="G9852" s="6" t="s">
        <v>88</v>
      </c>
      <c r="H9852" t="s">
        <v>85</v>
      </c>
      <c r="I9852" t="s">
        <v>45</v>
      </c>
      <c r="J9852" t="s">
        <v>93</v>
      </c>
      <c r="K9852">
        <v>2</v>
      </c>
      <c r="L9852">
        <v>69</v>
      </c>
      <c r="M9852" t="s">
        <v>117</v>
      </c>
      <c r="N9852">
        <v>69</v>
      </c>
      <c r="O9852" t="s">
        <v>24</v>
      </c>
      <c r="P9852" cm="1">
        <f t="array" ref="P9852">IF(Q9852&gt;0,INDEX(Q9852:Q21986,MATCH(TRUE,INDEX(Q9852:Q21986="",,),0)-1),"")</f>
        <v>2</v>
      </c>
      <c r="Q9852">
        <v>1</v>
      </c>
      <c r="R9852">
        <f>IF(P9852="","",0)</f>
        <v>0</v>
      </c>
    </row>
    <row r="9853" spans="1:18" x14ac:dyDescent="0.3">
      <c r="A9853" t="s">
        <v>1277</v>
      </c>
      <c r="B9853" s="1">
        <v>38853</v>
      </c>
      <c r="C9853" t="s">
        <v>16</v>
      </c>
      <c r="D9853" t="s">
        <v>1304</v>
      </c>
      <c r="E9853" t="s">
        <v>1305</v>
      </c>
      <c r="G9853" s="6" t="s">
        <v>88</v>
      </c>
      <c r="H9853" t="s">
        <v>101</v>
      </c>
      <c r="I9853" t="s">
        <v>45</v>
      </c>
      <c r="J9853" t="s">
        <v>93</v>
      </c>
      <c r="K9853">
        <v>2</v>
      </c>
      <c r="L9853">
        <v>40</v>
      </c>
      <c r="M9853" t="s">
        <v>117</v>
      </c>
      <c r="N9853">
        <v>40</v>
      </c>
      <c r="O9853" t="s">
        <v>24</v>
      </c>
      <c r="P9853" cm="1">
        <f t="array" ref="P9853">IF(Q9853&gt;0,INDEX(Q9853:Q21987,MATCH(TRUE,INDEX(Q9853:Q21987="",,),0)-1),"")</f>
        <v>2</v>
      </c>
      <c r="Q9853">
        <v>1</v>
      </c>
      <c r="R9853">
        <f>IF(P9853="","",0)</f>
        <v>0</v>
      </c>
    </row>
    <row r="9854" spans="1:18" x14ac:dyDescent="0.3">
      <c r="A9854" t="s">
        <v>1277</v>
      </c>
      <c r="B9854" s="1">
        <v>38853</v>
      </c>
      <c r="C9854" t="s">
        <v>16</v>
      </c>
      <c r="D9854" t="s">
        <v>1304</v>
      </c>
      <c r="E9854" t="s">
        <v>1305</v>
      </c>
      <c r="G9854" s="6" t="s">
        <v>88</v>
      </c>
      <c r="H9854" t="s">
        <v>72</v>
      </c>
      <c r="I9854" t="s">
        <v>21</v>
      </c>
      <c r="J9854" t="s">
        <v>73</v>
      </c>
      <c r="K9854">
        <v>4</v>
      </c>
      <c r="L9854">
        <v>10.45</v>
      </c>
      <c r="M9854" t="s">
        <v>117</v>
      </c>
      <c r="N9854">
        <v>10.45</v>
      </c>
      <c r="O9854" t="s">
        <v>24</v>
      </c>
      <c r="P9854" cm="1">
        <f t="array" ref="P9854">IF(Q9854&gt;0,INDEX(Q9854:Q21988,MATCH(TRUE,INDEX(Q9854:Q21988="",,),0)-1),"")</f>
        <v>2</v>
      </c>
      <c r="Q9854">
        <v>1</v>
      </c>
      <c r="R9854">
        <f>IF(P9854="","",0)</f>
        <v>0</v>
      </c>
    </row>
    <row r="9855" spans="1:18" x14ac:dyDescent="0.3">
      <c r="A9855" t="s">
        <v>1277</v>
      </c>
      <c r="B9855" s="1">
        <v>38853</v>
      </c>
      <c r="C9855" t="s">
        <v>16</v>
      </c>
      <c r="D9855" t="s">
        <v>1304</v>
      </c>
      <c r="E9855" t="s">
        <v>1305</v>
      </c>
      <c r="G9855" t="s">
        <v>19</v>
      </c>
      <c r="H9855" t="s">
        <v>85</v>
      </c>
      <c r="I9855" t="s">
        <v>21</v>
      </c>
      <c r="J9855" t="s">
        <v>73</v>
      </c>
      <c r="K9855">
        <v>86</v>
      </c>
      <c r="L9855">
        <v>12.6</v>
      </c>
      <c r="M9855" t="s">
        <v>99</v>
      </c>
      <c r="N9855">
        <v>12.6</v>
      </c>
      <c r="P9855" cm="1">
        <f t="array" ref="P9855">IF(Q9855&gt;0,INDEX(Q9855:Q21989,MATCH(TRUE,INDEX(Q9855:Q21989="",,),0)-1),"")</f>
        <v>2</v>
      </c>
      <c r="Q9855">
        <v>2</v>
      </c>
      <c r="R9855">
        <f>IF(P9855="","",0)</f>
        <v>0</v>
      </c>
    </row>
    <row r="9856" spans="1:18" x14ac:dyDescent="0.3">
      <c r="A9856" t="s">
        <v>1277</v>
      </c>
      <c r="B9856" s="1">
        <v>38853</v>
      </c>
      <c r="C9856" t="s">
        <v>16</v>
      </c>
      <c r="D9856" t="s">
        <v>1304</v>
      </c>
      <c r="E9856" t="s">
        <v>1305</v>
      </c>
      <c r="G9856" t="s">
        <v>19</v>
      </c>
      <c r="H9856" t="s">
        <v>87</v>
      </c>
      <c r="I9856" t="s">
        <v>21</v>
      </c>
      <c r="J9856" t="s">
        <v>73</v>
      </c>
      <c r="K9856">
        <v>270</v>
      </c>
      <c r="L9856">
        <v>17.899999999999999</v>
      </c>
      <c r="M9856" t="s">
        <v>99</v>
      </c>
      <c r="N9856">
        <v>17.899999999999999</v>
      </c>
      <c r="P9856" cm="1">
        <f t="array" ref="P9856">IF(Q9856&gt;0,INDEX(Q9856:Q21990,MATCH(TRUE,INDEX(Q9856:Q21990="",,),0)-1),"")</f>
        <v>2</v>
      </c>
      <c r="Q9856">
        <v>2</v>
      </c>
      <c r="R9856">
        <f>IF(P9856="","",0)</f>
        <v>0</v>
      </c>
    </row>
    <row r="9857" spans="1:18" x14ac:dyDescent="0.3">
      <c r="A9857" t="s">
        <v>1277</v>
      </c>
      <c r="B9857" s="1">
        <v>38853</v>
      </c>
      <c r="C9857" t="s">
        <v>16</v>
      </c>
      <c r="D9857" t="s">
        <v>1304</v>
      </c>
      <c r="E9857" t="s">
        <v>1305</v>
      </c>
      <c r="G9857" t="s">
        <v>19</v>
      </c>
      <c r="H9857" t="s">
        <v>101</v>
      </c>
      <c r="I9857" t="s">
        <v>21</v>
      </c>
      <c r="J9857" t="s">
        <v>73</v>
      </c>
      <c r="K9857">
        <v>77</v>
      </c>
      <c r="L9857">
        <v>13.1</v>
      </c>
      <c r="M9857" t="s">
        <v>99</v>
      </c>
      <c r="N9857">
        <v>24.61</v>
      </c>
      <c r="P9857" cm="1">
        <f t="array" ref="P9857">IF(Q9857&gt;0,INDEX(Q9857:Q21991,MATCH(TRUE,INDEX(Q9857:Q21991="",,),0)-1),"")</f>
        <v>2</v>
      </c>
      <c r="Q9857">
        <v>2</v>
      </c>
      <c r="R9857">
        <f>IF(P9857="","",0)</f>
        <v>0</v>
      </c>
    </row>
    <row r="9858" spans="1:18" x14ac:dyDescent="0.3">
      <c r="A9858" t="s">
        <v>1277</v>
      </c>
      <c r="B9858" s="1">
        <v>38853</v>
      </c>
      <c r="C9858" t="s">
        <v>16</v>
      </c>
      <c r="D9858" t="s">
        <v>1304</v>
      </c>
      <c r="E9858" t="s">
        <v>1305</v>
      </c>
      <c r="G9858" s="6" t="s">
        <v>88</v>
      </c>
      <c r="H9858" t="s">
        <v>85</v>
      </c>
      <c r="I9858" t="s">
        <v>45</v>
      </c>
      <c r="J9858" t="s">
        <v>93</v>
      </c>
      <c r="K9858">
        <v>2</v>
      </c>
      <c r="L9858">
        <v>69</v>
      </c>
      <c r="M9858" t="s">
        <v>99</v>
      </c>
      <c r="N9858">
        <v>69</v>
      </c>
      <c r="P9858" cm="1">
        <f t="array" ref="P9858">IF(Q9858&gt;0,INDEX(Q9858:Q21992,MATCH(TRUE,INDEX(Q9858:Q21992="",,),0)-1),"")</f>
        <v>2</v>
      </c>
      <c r="Q9858">
        <v>2</v>
      </c>
      <c r="R9858">
        <f>IF(P9858="","",0)</f>
        <v>0</v>
      </c>
    </row>
    <row r="9859" spans="1:18" x14ac:dyDescent="0.3">
      <c r="A9859" t="s">
        <v>1277</v>
      </c>
      <c r="B9859" s="1">
        <v>38853</v>
      </c>
      <c r="C9859" t="s">
        <v>16</v>
      </c>
      <c r="D9859" t="s">
        <v>1304</v>
      </c>
      <c r="E9859" t="s">
        <v>1305</v>
      </c>
      <c r="G9859" s="6" t="s">
        <v>88</v>
      </c>
      <c r="H9859" t="s">
        <v>101</v>
      </c>
      <c r="I9859" t="s">
        <v>45</v>
      </c>
      <c r="J9859" t="s">
        <v>93</v>
      </c>
      <c r="K9859">
        <v>2</v>
      </c>
      <c r="L9859">
        <v>40</v>
      </c>
      <c r="M9859" t="s">
        <v>99</v>
      </c>
      <c r="N9859">
        <v>40</v>
      </c>
      <c r="P9859" cm="1">
        <f t="array" ref="P9859">IF(Q9859&gt;0,INDEX(Q9859:Q21993,MATCH(TRUE,INDEX(Q9859:Q21993="",,),0)-1),"")</f>
        <v>2</v>
      </c>
      <c r="Q9859">
        <v>2</v>
      </c>
      <c r="R9859">
        <f>IF(P9859="","",0)</f>
        <v>0</v>
      </c>
    </row>
    <row r="9860" spans="1:18" x14ac:dyDescent="0.3">
      <c r="A9860" t="s">
        <v>1277</v>
      </c>
      <c r="B9860" s="1">
        <v>38853</v>
      </c>
      <c r="C9860" t="s">
        <v>16</v>
      </c>
      <c r="D9860" t="s">
        <v>1304</v>
      </c>
      <c r="E9860" t="s">
        <v>1305</v>
      </c>
      <c r="G9860" s="6" t="s">
        <v>88</v>
      </c>
      <c r="H9860" t="s">
        <v>72</v>
      </c>
      <c r="I9860" t="s">
        <v>21</v>
      </c>
      <c r="J9860" t="s">
        <v>73</v>
      </c>
      <c r="K9860">
        <v>4</v>
      </c>
      <c r="L9860">
        <v>10.45</v>
      </c>
      <c r="M9860" t="s">
        <v>99</v>
      </c>
      <c r="N9860">
        <v>10.45</v>
      </c>
      <c r="P9860" cm="1">
        <f t="array" ref="P9860">IF(Q9860&gt;0,INDEX(Q9860:Q21994,MATCH(TRUE,INDEX(Q9860:Q21994="",,),0)-1),"")</f>
        <v>2</v>
      </c>
      <c r="Q9860">
        <v>2</v>
      </c>
      <c r="R9860">
        <f>IF(P9860="","",0)</f>
        <v>0</v>
      </c>
    </row>
    <row r="9861" spans="1:18" x14ac:dyDescent="0.3">
      <c r="P9861" t="str" cm="1">
        <f t="array" ref="P9861">IF(Q9861&gt;0,INDEX(Q9861:Q21995,MATCH(TRUE,INDEX(Q9861:Q21995="",,),0)-1),"")</f>
        <v/>
      </c>
      <c r="R9861" t="str">
        <f>IF(P9861="","",0)</f>
        <v/>
      </c>
    </row>
    <row r="9862" spans="1:18" x14ac:dyDescent="0.3">
      <c r="A9862" t="s">
        <v>1277</v>
      </c>
      <c r="B9862" s="1">
        <v>38853</v>
      </c>
      <c r="C9862" t="s">
        <v>16</v>
      </c>
      <c r="D9862" t="s">
        <v>1306</v>
      </c>
      <c r="E9862" t="s">
        <v>1307</v>
      </c>
      <c r="G9862" t="s">
        <v>19</v>
      </c>
      <c r="H9862" t="s">
        <v>102</v>
      </c>
      <c r="I9862" t="s">
        <v>45</v>
      </c>
      <c r="J9862" t="s">
        <v>93</v>
      </c>
      <c r="K9862">
        <v>89</v>
      </c>
      <c r="L9862">
        <v>607</v>
      </c>
      <c r="M9862" t="s">
        <v>607</v>
      </c>
      <c r="N9862">
        <v>650</v>
      </c>
      <c r="O9862" t="s">
        <v>24</v>
      </c>
      <c r="P9862" cm="1">
        <f t="array" ref="P9862">IF(Q9862&gt;0,INDEX(Q9862:Q21996,MATCH(TRUE,INDEX(Q9862:Q21996="",,),0)-1),"")</f>
        <v>3</v>
      </c>
      <c r="Q9862">
        <f>INT((ROW()-9862)/12)+1</f>
        <v>1</v>
      </c>
      <c r="R9862">
        <f>IF(P9862="","",0)</f>
        <v>0</v>
      </c>
    </row>
    <row r="9863" spans="1:18" x14ac:dyDescent="0.3">
      <c r="A9863" t="s">
        <v>1277</v>
      </c>
      <c r="B9863" s="1">
        <v>38853</v>
      </c>
      <c r="C9863" t="s">
        <v>16</v>
      </c>
      <c r="D9863" t="s">
        <v>1306</v>
      </c>
      <c r="E9863" t="s">
        <v>1307</v>
      </c>
      <c r="G9863" t="s">
        <v>19</v>
      </c>
      <c r="H9863" t="s">
        <v>100</v>
      </c>
      <c r="I9863" t="s">
        <v>45</v>
      </c>
      <c r="J9863" t="s">
        <v>93</v>
      </c>
      <c r="K9863">
        <v>301</v>
      </c>
      <c r="L9863">
        <v>74</v>
      </c>
      <c r="M9863" t="s">
        <v>607</v>
      </c>
      <c r="N9863">
        <v>85</v>
      </c>
      <c r="O9863" t="s">
        <v>24</v>
      </c>
      <c r="P9863" cm="1">
        <f t="array" ref="P9863">IF(Q9863&gt;0,INDEX(Q9863:Q21997,MATCH(TRUE,INDEX(Q9863:Q21997="",,),0)-1),"")</f>
        <v>3</v>
      </c>
      <c r="Q9863">
        <f t="shared" ref="Q9863:Q9897" si="222">INT((ROW()-9862)/12)+1</f>
        <v>1</v>
      </c>
      <c r="R9863">
        <f>IF(P9863="","",0)</f>
        <v>0</v>
      </c>
    </row>
    <row r="9864" spans="1:18" x14ac:dyDescent="0.3">
      <c r="A9864" t="s">
        <v>1277</v>
      </c>
      <c r="B9864" s="1">
        <v>38853</v>
      </c>
      <c r="C9864" t="s">
        <v>16</v>
      </c>
      <c r="D9864" t="s">
        <v>1306</v>
      </c>
      <c r="E9864" t="s">
        <v>1307</v>
      </c>
      <c r="G9864" t="s">
        <v>19</v>
      </c>
      <c r="H9864" t="s">
        <v>102</v>
      </c>
      <c r="I9864" t="s">
        <v>21</v>
      </c>
      <c r="J9864" t="s">
        <v>73</v>
      </c>
      <c r="K9864">
        <v>1038</v>
      </c>
      <c r="L9864">
        <v>6.5</v>
      </c>
      <c r="M9864" t="s">
        <v>607</v>
      </c>
      <c r="N9864">
        <v>10</v>
      </c>
      <c r="O9864" t="s">
        <v>24</v>
      </c>
      <c r="P9864" cm="1">
        <f t="array" ref="P9864">IF(Q9864&gt;0,INDEX(Q9864:Q21998,MATCH(TRUE,INDEX(Q9864:Q21998="",,),0)-1),"")</f>
        <v>3</v>
      </c>
      <c r="Q9864">
        <f t="shared" si="222"/>
        <v>1</v>
      </c>
      <c r="R9864">
        <f>IF(P9864="","",0)</f>
        <v>0</v>
      </c>
    </row>
    <row r="9865" spans="1:18" x14ac:dyDescent="0.3">
      <c r="A9865" t="s">
        <v>1277</v>
      </c>
      <c r="B9865" s="1">
        <v>38853</v>
      </c>
      <c r="C9865" t="s">
        <v>16</v>
      </c>
      <c r="D9865" t="s">
        <v>1306</v>
      </c>
      <c r="E9865" t="s">
        <v>1307</v>
      </c>
      <c r="G9865" s="6" t="s">
        <v>88</v>
      </c>
      <c r="H9865" t="s">
        <v>85</v>
      </c>
      <c r="I9865" t="s">
        <v>45</v>
      </c>
      <c r="J9865" t="s">
        <v>93</v>
      </c>
      <c r="K9865">
        <v>4</v>
      </c>
      <c r="L9865">
        <v>93</v>
      </c>
      <c r="M9865" t="s">
        <v>607</v>
      </c>
      <c r="N9865">
        <v>93</v>
      </c>
      <c r="O9865" t="s">
        <v>24</v>
      </c>
      <c r="P9865" cm="1">
        <f t="array" ref="P9865">IF(Q9865&gt;0,INDEX(Q9865:Q21999,MATCH(TRUE,INDEX(Q9865:Q21999="",,),0)-1),"")</f>
        <v>3</v>
      </c>
      <c r="Q9865">
        <f t="shared" si="222"/>
        <v>1</v>
      </c>
      <c r="R9865">
        <f>IF(P9865="","",0)</f>
        <v>0</v>
      </c>
    </row>
    <row r="9866" spans="1:18" x14ac:dyDescent="0.3">
      <c r="A9866" t="s">
        <v>1277</v>
      </c>
      <c r="B9866" s="1">
        <v>38853</v>
      </c>
      <c r="C9866" t="s">
        <v>16</v>
      </c>
      <c r="D9866" t="s">
        <v>1306</v>
      </c>
      <c r="E9866" t="s">
        <v>1307</v>
      </c>
      <c r="G9866" s="6" t="s">
        <v>88</v>
      </c>
      <c r="H9866" t="s">
        <v>232</v>
      </c>
      <c r="I9866" t="s">
        <v>45</v>
      </c>
      <c r="J9866" t="s">
        <v>93</v>
      </c>
      <c r="K9866">
        <v>36</v>
      </c>
      <c r="L9866">
        <v>52</v>
      </c>
      <c r="M9866" t="s">
        <v>607</v>
      </c>
      <c r="N9866">
        <v>52</v>
      </c>
      <c r="O9866" t="s">
        <v>24</v>
      </c>
      <c r="P9866" cm="1">
        <f t="array" ref="P9866">IF(Q9866&gt;0,INDEX(Q9866:Q22000,MATCH(TRUE,INDEX(Q9866:Q22000="",,),0)-1),"")</f>
        <v>3</v>
      </c>
      <c r="Q9866">
        <f t="shared" si="222"/>
        <v>1</v>
      </c>
      <c r="R9866">
        <f>IF(P9866="","",0)</f>
        <v>0</v>
      </c>
    </row>
    <row r="9867" spans="1:18" x14ac:dyDescent="0.3">
      <c r="A9867" t="s">
        <v>1277</v>
      </c>
      <c r="B9867" s="1">
        <v>38853</v>
      </c>
      <c r="C9867" t="s">
        <v>16</v>
      </c>
      <c r="D9867" t="s">
        <v>1306</v>
      </c>
      <c r="E9867" t="s">
        <v>1307</v>
      </c>
      <c r="G9867" s="6" t="s">
        <v>88</v>
      </c>
      <c r="H9867" t="s">
        <v>96</v>
      </c>
      <c r="I9867" t="s">
        <v>45</v>
      </c>
      <c r="J9867" t="s">
        <v>93</v>
      </c>
      <c r="K9867">
        <v>7</v>
      </c>
      <c r="L9867">
        <v>90</v>
      </c>
      <c r="M9867" t="s">
        <v>607</v>
      </c>
      <c r="N9867">
        <v>90</v>
      </c>
      <c r="O9867" t="s">
        <v>24</v>
      </c>
      <c r="P9867" cm="1">
        <f t="array" ref="P9867">IF(Q9867&gt;0,INDEX(Q9867:Q22001,MATCH(TRUE,INDEX(Q9867:Q22001="",,),0)-1),"")</f>
        <v>3</v>
      </c>
      <c r="Q9867">
        <f t="shared" si="222"/>
        <v>1</v>
      </c>
      <c r="R9867">
        <f>IF(P9867="","",0)</f>
        <v>0</v>
      </c>
    </row>
    <row r="9868" spans="1:18" x14ac:dyDescent="0.3">
      <c r="A9868" t="s">
        <v>1277</v>
      </c>
      <c r="B9868" s="1">
        <v>38853</v>
      </c>
      <c r="C9868" t="s">
        <v>16</v>
      </c>
      <c r="D9868" t="s">
        <v>1306</v>
      </c>
      <c r="E9868" t="s">
        <v>1307</v>
      </c>
      <c r="G9868" s="6" t="s">
        <v>88</v>
      </c>
      <c r="H9868" t="s">
        <v>87</v>
      </c>
      <c r="I9868" t="s">
        <v>45</v>
      </c>
      <c r="J9868" t="s">
        <v>93</v>
      </c>
      <c r="K9868">
        <v>24</v>
      </c>
      <c r="L9868">
        <v>97</v>
      </c>
      <c r="M9868" t="s">
        <v>607</v>
      </c>
      <c r="N9868">
        <v>97</v>
      </c>
      <c r="O9868" t="s">
        <v>24</v>
      </c>
      <c r="P9868" cm="1">
        <f t="array" ref="P9868">IF(Q9868&gt;0,INDEX(Q9868:Q22002,MATCH(TRUE,INDEX(Q9868:Q22002="",,),0)-1),"")</f>
        <v>3</v>
      </c>
      <c r="Q9868">
        <f t="shared" si="222"/>
        <v>1</v>
      </c>
      <c r="R9868">
        <f>IF(P9868="","",0)</f>
        <v>0</v>
      </c>
    </row>
    <row r="9869" spans="1:18" x14ac:dyDescent="0.3">
      <c r="A9869" t="s">
        <v>1277</v>
      </c>
      <c r="B9869" s="1">
        <v>38853</v>
      </c>
      <c r="C9869" t="s">
        <v>16</v>
      </c>
      <c r="D9869" t="s">
        <v>1306</v>
      </c>
      <c r="E9869" t="s">
        <v>1307</v>
      </c>
      <c r="G9869" s="6" t="s">
        <v>88</v>
      </c>
      <c r="H9869" t="s">
        <v>100</v>
      </c>
      <c r="I9869" t="s">
        <v>21</v>
      </c>
      <c r="J9869" t="s">
        <v>73</v>
      </c>
      <c r="K9869">
        <v>523</v>
      </c>
      <c r="L9869">
        <v>8.6</v>
      </c>
      <c r="M9869" t="s">
        <v>607</v>
      </c>
      <c r="N9869">
        <v>8.6</v>
      </c>
      <c r="O9869" t="s">
        <v>24</v>
      </c>
      <c r="P9869" cm="1">
        <f t="array" ref="P9869">IF(Q9869&gt;0,INDEX(Q9869:Q22003,MATCH(TRUE,INDEX(Q9869:Q22003="",,),0)-1),"")</f>
        <v>3</v>
      </c>
      <c r="Q9869">
        <f t="shared" si="222"/>
        <v>1</v>
      </c>
      <c r="R9869">
        <f>IF(P9869="","",0)</f>
        <v>0</v>
      </c>
    </row>
    <row r="9870" spans="1:18" x14ac:dyDescent="0.3">
      <c r="A9870" t="s">
        <v>1277</v>
      </c>
      <c r="B9870" s="1">
        <v>38853</v>
      </c>
      <c r="C9870" t="s">
        <v>16</v>
      </c>
      <c r="D9870" t="s">
        <v>1306</v>
      </c>
      <c r="E9870" t="s">
        <v>1307</v>
      </c>
      <c r="G9870" s="6" t="s">
        <v>88</v>
      </c>
      <c r="H9870" t="s">
        <v>72</v>
      </c>
      <c r="I9870" t="s">
        <v>21</v>
      </c>
      <c r="J9870" t="s">
        <v>73</v>
      </c>
      <c r="K9870">
        <v>105</v>
      </c>
      <c r="L9870">
        <v>9.3000000000000007</v>
      </c>
      <c r="M9870" t="s">
        <v>607</v>
      </c>
      <c r="N9870">
        <v>9.3000000000000007</v>
      </c>
      <c r="O9870" t="s">
        <v>24</v>
      </c>
      <c r="P9870" cm="1">
        <f t="array" ref="P9870">IF(Q9870&gt;0,INDEX(Q9870:Q22004,MATCH(TRUE,INDEX(Q9870:Q22004="",,),0)-1),"")</f>
        <v>3</v>
      </c>
      <c r="Q9870">
        <f t="shared" si="222"/>
        <v>1</v>
      </c>
      <c r="R9870">
        <f>IF(P9870="","",0)</f>
        <v>0</v>
      </c>
    </row>
    <row r="9871" spans="1:18" x14ac:dyDescent="0.3">
      <c r="A9871" t="s">
        <v>1277</v>
      </c>
      <c r="B9871" s="1">
        <v>38853</v>
      </c>
      <c r="C9871" t="s">
        <v>16</v>
      </c>
      <c r="D9871" t="s">
        <v>1306</v>
      </c>
      <c r="E9871" t="s">
        <v>1307</v>
      </c>
      <c r="G9871" s="6" t="s">
        <v>88</v>
      </c>
      <c r="H9871" t="s">
        <v>102</v>
      </c>
      <c r="I9871" t="s">
        <v>583</v>
      </c>
      <c r="J9871" t="s">
        <v>93</v>
      </c>
      <c r="K9871">
        <v>22</v>
      </c>
      <c r="L9871">
        <v>261</v>
      </c>
      <c r="M9871" t="s">
        <v>607</v>
      </c>
      <c r="N9871">
        <v>261</v>
      </c>
      <c r="O9871" t="s">
        <v>24</v>
      </c>
      <c r="P9871" cm="1">
        <f t="array" ref="P9871">IF(Q9871&gt;0,INDEX(Q9871:Q22005,MATCH(TRUE,INDEX(Q9871:Q22005="",,),0)-1),"")</f>
        <v>3</v>
      </c>
      <c r="Q9871">
        <f t="shared" si="222"/>
        <v>1</v>
      </c>
      <c r="R9871">
        <f>IF(P9871="","",0)</f>
        <v>0</v>
      </c>
    </row>
    <row r="9872" spans="1:18" x14ac:dyDescent="0.3">
      <c r="A9872" t="s">
        <v>1277</v>
      </c>
      <c r="B9872" s="1">
        <v>38853</v>
      </c>
      <c r="C9872" t="s">
        <v>16</v>
      </c>
      <c r="D9872" t="s">
        <v>1306</v>
      </c>
      <c r="E9872" t="s">
        <v>1307</v>
      </c>
      <c r="G9872" s="6" t="s">
        <v>88</v>
      </c>
      <c r="H9872" t="s">
        <v>100</v>
      </c>
      <c r="I9872" t="s">
        <v>583</v>
      </c>
      <c r="J9872" t="s">
        <v>93</v>
      </c>
      <c r="K9872">
        <v>21</v>
      </c>
      <c r="L9872">
        <v>34</v>
      </c>
      <c r="M9872" t="s">
        <v>607</v>
      </c>
      <c r="N9872">
        <v>34</v>
      </c>
      <c r="O9872" t="s">
        <v>24</v>
      </c>
      <c r="P9872" cm="1">
        <f t="array" ref="P9872">IF(Q9872&gt;0,INDEX(Q9872:Q22006,MATCH(TRUE,INDEX(Q9872:Q22006="",,),0)-1),"")</f>
        <v>3</v>
      </c>
      <c r="Q9872">
        <f t="shared" si="222"/>
        <v>1</v>
      </c>
      <c r="R9872">
        <f>IF(P9872="","",0)</f>
        <v>0</v>
      </c>
    </row>
    <row r="9873" spans="1:18" x14ac:dyDescent="0.3">
      <c r="A9873" t="s">
        <v>1277</v>
      </c>
      <c r="B9873" s="1">
        <v>38853</v>
      </c>
      <c r="C9873" t="s">
        <v>16</v>
      </c>
      <c r="D9873" t="s">
        <v>1306</v>
      </c>
      <c r="E9873" t="s">
        <v>1307</v>
      </c>
      <c r="G9873" s="6" t="s">
        <v>88</v>
      </c>
      <c r="H9873" t="s">
        <v>232</v>
      </c>
      <c r="I9873" t="s">
        <v>583</v>
      </c>
      <c r="J9873" t="s">
        <v>93</v>
      </c>
      <c r="K9873">
        <v>2</v>
      </c>
      <c r="L9873">
        <v>24</v>
      </c>
      <c r="M9873" t="s">
        <v>607</v>
      </c>
      <c r="N9873">
        <v>24</v>
      </c>
      <c r="O9873" t="s">
        <v>24</v>
      </c>
      <c r="P9873" cm="1">
        <f t="array" ref="P9873">IF(Q9873&gt;0,INDEX(Q9873:Q22007,MATCH(TRUE,INDEX(Q9873:Q22007="",,),0)-1),"")</f>
        <v>3</v>
      </c>
      <c r="Q9873">
        <f t="shared" si="222"/>
        <v>1</v>
      </c>
      <c r="R9873">
        <f>IF(P9873="","",0)</f>
        <v>0</v>
      </c>
    </row>
    <row r="9874" spans="1:18" x14ac:dyDescent="0.3">
      <c r="A9874" t="s">
        <v>1277</v>
      </c>
      <c r="B9874" s="1">
        <v>38853</v>
      </c>
      <c r="C9874" t="s">
        <v>16</v>
      </c>
      <c r="D9874" t="s">
        <v>1306</v>
      </c>
      <c r="E9874" t="s">
        <v>1307</v>
      </c>
      <c r="G9874" t="s">
        <v>19</v>
      </c>
      <c r="H9874" t="s">
        <v>102</v>
      </c>
      <c r="I9874" t="s">
        <v>45</v>
      </c>
      <c r="J9874" t="s">
        <v>93</v>
      </c>
      <c r="K9874">
        <v>89</v>
      </c>
      <c r="L9874">
        <v>607</v>
      </c>
      <c r="M9874" t="s">
        <v>99</v>
      </c>
      <c r="N9874">
        <v>607</v>
      </c>
      <c r="P9874" cm="1">
        <f t="array" ref="P9874">IF(Q9874&gt;0,INDEX(Q9874:Q22008,MATCH(TRUE,INDEX(Q9874:Q22008="",,),0)-1),"")</f>
        <v>3</v>
      </c>
      <c r="Q9874">
        <f t="shared" si="222"/>
        <v>2</v>
      </c>
      <c r="R9874">
        <f>IF(P9874="","",0)</f>
        <v>0</v>
      </c>
    </row>
    <row r="9875" spans="1:18" x14ac:dyDescent="0.3">
      <c r="A9875" t="s">
        <v>1277</v>
      </c>
      <c r="B9875" s="1">
        <v>38853</v>
      </c>
      <c r="C9875" t="s">
        <v>16</v>
      </c>
      <c r="D9875" t="s">
        <v>1306</v>
      </c>
      <c r="E9875" t="s">
        <v>1307</v>
      </c>
      <c r="G9875" t="s">
        <v>19</v>
      </c>
      <c r="H9875" t="s">
        <v>100</v>
      </c>
      <c r="I9875" t="s">
        <v>45</v>
      </c>
      <c r="J9875" t="s">
        <v>93</v>
      </c>
      <c r="K9875">
        <v>301</v>
      </c>
      <c r="L9875">
        <v>74</v>
      </c>
      <c r="M9875" t="s">
        <v>99</v>
      </c>
      <c r="N9875">
        <v>90.6</v>
      </c>
      <c r="P9875" cm="1">
        <f t="array" ref="P9875">IF(Q9875&gt;0,INDEX(Q9875:Q22009,MATCH(TRUE,INDEX(Q9875:Q22009="",,),0)-1),"")</f>
        <v>3</v>
      </c>
      <c r="Q9875">
        <f t="shared" si="222"/>
        <v>2</v>
      </c>
      <c r="R9875">
        <f>IF(P9875="","",0)</f>
        <v>0</v>
      </c>
    </row>
    <row r="9876" spans="1:18" x14ac:dyDescent="0.3">
      <c r="A9876" t="s">
        <v>1277</v>
      </c>
      <c r="B9876" s="1">
        <v>38853</v>
      </c>
      <c r="C9876" t="s">
        <v>16</v>
      </c>
      <c r="D9876" t="s">
        <v>1306</v>
      </c>
      <c r="E9876" t="s">
        <v>1307</v>
      </c>
      <c r="G9876" t="s">
        <v>19</v>
      </c>
      <c r="H9876" t="s">
        <v>102</v>
      </c>
      <c r="I9876" t="s">
        <v>21</v>
      </c>
      <c r="J9876" t="s">
        <v>73</v>
      </c>
      <c r="K9876">
        <v>1038</v>
      </c>
      <c r="L9876">
        <v>6.5</v>
      </c>
      <c r="M9876" t="s">
        <v>99</v>
      </c>
      <c r="N9876">
        <v>6.5</v>
      </c>
      <c r="P9876" cm="1">
        <f t="array" ref="P9876">IF(Q9876&gt;0,INDEX(Q9876:Q22010,MATCH(TRUE,INDEX(Q9876:Q22010="",,),0)-1),"")</f>
        <v>3</v>
      </c>
      <c r="Q9876">
        <f t="shared" si="222"/>
        <v>2</v>
      </c>
      <c r="R9876">
        <f>IF(P9876="","",0)</f>
        <v>0</v>
      </c>
    </row>
    <row r="9877" spans="1:18" x14ac:dyDescent="0.3">
      <c r="A9877" t="s">
        <v>1277</v>
      </c>
      <c r="B9877" s="1">
        <v>38853</v>
      </c>
      <c r="C9877" t="s">
        <v>16</v>
      </c>
      <c r="D9877" t="s">
        <v>1306</v>
      </c>
      <c r="E9877" t="s">
        <v>1307</v>
      </c>
      <c r="G9877" s="6" t="s">
        <v>88</v>
      </c>
      <c r="H9877" t="s">
        <v>85</v>
      </c>
      <c r="I9877" t="s">
        <v>45</v>
      </c>
      <c r="J9877" t="s">
        <v>93</v>
      </c>
      <c r="K9877">
        <v>4</v>
      </c>
      <c r="L9877">
        <v>93</v>
      </c>
      <c r="M9877" t="s">
        <v>99</v>
      </c>
      <c r="N9877">
        <v>93</v>
      </c>
      <c r="P9877" cm="1">
        <f t="array" ref="P9877">IF(Q9877&gt;0,INDEX(Q9877:Q22011,MATCH(TRUE,INDEX(Q9877:Q22011="",,),0)-1),"")</f>
        <v>3</v>
      </c>
      <c r="Q9877">
        <f t="shared" si="222"/>
        <v>2</v>
      </c>
      <c r="R9877">
        <f>IF(P9877="","",0)</f>
        <v>0</v>
      </c>
    </row>
    <row r="9878" spans="1:18" x14ac:dyDescent="0.3">
      <c r="A9878" t="s">
        <v>1277</v>
      </c>
      <c r="B9878" s="1">
        <v>38853</v>
      </c>
      <c r="C9878" t="s">
        <v>16</v>
      </c>
      <c r="D9878" t="s">
        <v>1306</v>
      </c>
      <c r="E9878" t="s">
        <v>1307</v>
      </c>
      <c r="G9878" s="6" t="s">
        <v>88</v>
      </c>
      <c r="H9878" t="s">
        <v>232</v>
      </c>
      <c r="I9878" t="s">
        <v>45</v>
      </c>
      <c r="J9878" t="s">
        <v>93</v>
      </c>
      <c r="K9878">
        <v>36</v>
      </c>
      <c r="L9878">
        <v>52</v>
      </c>
      <c r="M9878" t="s">
        <v>99</v>
      </c>
      <c r="N9878">
        <v>52</v>
      </c>
      <c r="P9878" cm="1">
        <f t="array" ref="P9878">IF(Q9878&gt;0,INDEX(Q9878:Q22012,MATCH(TRUE,INDEX(Q9878:Q22012="",,),0)-1),"")</f>
        <v>3</v>
      </c>
      <c r="Q9878">
        <f t="shared" si="222"/>
        <v>2</v>
      </c>
      <c r="R9878">
        <f>IF(P9878="","",0)</f>
        <v>0</v>
      </c>
    </row>
    <row r="9879" spans="1:18" x14ac:dyDescent="0.3">
      <c r="A9879" t="s">
        <v>1277</v>
      </c>
      <c r="B9879" s="1">
        <v>38853</v>
      </c>
      <c r="C9879" t="s">
        <v>16</v>
      </c>
      <c r="D9879" t="s">
        <v>1306</v>
      </c>
      <c r="E9879" t="s">
        <v>1307</v>
      </c>
      <c r="G9879" s="6" t="s">
        <v>88</v>
      </c>
      <c r="H9879" t="s">
        <v>96</v>
      </c>
      <c r="I9879" t="s">
        <v>45</v>
      </c>
      <c r="J9879" t="s">
        <v>93</v>
      </c>
      <c r="K9879">
        <v>7</v>
      </c>
      <c r="L9879">
        <v>90</v>
      </c>
      <c r="M9879" t="s">
        <v>99</v>
      </c>
      <c r="N9879">
        <v>90</v>
      </c>
      <c r="P9879" cm="1">
        <f t="array" ref="P9879">IF(Q9879&gt;0,INDEX(Q9879:Q22013,MATCH(TRUE,INDEX(Q9879:Q22013="",,),0)-1),"")</f>
        <v>3</v>
      </c>
      <c r="Q9879">
        <f t="shared" si="222"/>
        <v>2</v>
      </c>
      <c r="R9879">
        <f>IF(P9879="","",0)</f>
        <v>0</v>
      </c>
    </row>
    <row r="9880" spans="1:18" x14ac:dyDescent="0.3">
      <c r="A9880" t="s">
        <v>1277</v>
      </c>
      <c r="B9880" s="1">
        <v>38853</v>
      </c>
      <c r="C9880" t="s">
        <v>16</v>
      </c>
      <c r="D9880" t="s">
        <v>1306</v>
      </c>
      <c r="E9880" t="s">
        <v>1307</v>
      </c>
      <c r="G9880" s="6" t="s">
        <v>88</v>
      </c>
      <c r="H9880" t="s">
        <v>87</v>
      </c>
      <c r="I9880" t="s">
        <v>45</v>
      </c>
      <c r="J9880" t="s">
        <v>93</v>
      </c>
      <c r="K9880">
        <v>24</v>
      </c>
      <c r="L9880">
        <v>97</v>
      </c>
      <c r="M9880" t="s">
        <v>99</v>
      </c>
      <c r="N9880">
        <v>97</v>
      </c>
      <c r="P9880" cm="1">
        <f t="array" ref="P9880">IF(Q9880&gt;0,INDEX(Q9880:Q22014,MATCH(TRUE,INDEX(Q9880:Q22014="",,),0)-1),"")</f>
        <v>3</v>
      </c>
      <c r="Q9880">
        <f t="shared" si="222"/>
        <v>2</v>
      </c>
      <c r="R9880">
        <f>IF(P9880="","",0)</f>
        <v>0</v>
      </c>
    </row>
    <row r="9881" spans="1:18" x14ac:dyDescent="0.3">
      <c r="A9881" t="s">
        <v>1277</v>
      </c>
      <c r="B9881" s="1">
        <v>38853</v>
      </c>
      <c r="C9881" t="s">
        <v>16</v>
      </c>
      <c r="D9881" t="s">
        <v>1306</v>
      </c>
      <c r="E9881" t="s">
        <v>1307</v>
      </c>
      <c r="G9881" s="6" t="s">
        <v>88</v>
      </c>
      <c r="H9881" t="s">
        <v>100</v>
      </c>
      <c r="I9881" t="s">
        <v>21</v>
      </c>
      <c r="J9881" t="s">
        <v>73</v>
      </c>
      <c r="K9881">
        <v>523</v>
      </c>
      <c r="L9881">
        <v>8.6</v>
      </c>
      <c r="M9881" t="s">
        <v>99</v>
      </c>
      <c r="N9881">
        <v>8.6</v>
      </c>
      <c r="P9881" cm="1">
        <f t="array" ref="P9881">IF(Q9881&gt;0,INDEX(Q9881:Q22015,MATCH(TRUE,INDEX(Q9881:Q22015="",,),0)-1),"")</f>
        <v>3</v>
      </c>
      <c r="Q9881">
        <f t="shared" si="222"/>
        <v>2</v>
      </c>
      <c r="R9881">
        <f>IF(P9881="","",0)</f>
        <v>0</v>
      </c>
    </row>
    <row r="9882" spans="1:18" x14ac:dyDescent="0.3">
      <c r="A9882" t="s">
        <v>1277</v>
      </c>
      <c r="B9882" s="1">
        <v>38853</v>
      </c>
      <c r="C9882" t="s">
        <v>16</v>
      </c>
      <c r="D9882" t="s">
        <v>1306</v>
      </c>
      <c r="E9882" t="s">
        <v>1307</v>
      </c>
      <c r="G9882" s="6" t="s">
        <v>88</v>
      </c>
      <c r="H9882" t="s">
        <v>72</v>
      </c>
      <c r="I9882" t="s">
        <v>21</v>
      </c>
      <c r="J9882" t="s">
        <v>73</v>
      </c>
      <c r="K9882">
        <v>105</v>
      </c>
      <c r="L9882">
        <v>9.3000000000000007</v>
      </c>
      <c r="M9882" t="s">
        <v>99</v>
      </c>
      <c r="N9882">
        <v>9.3000000000000007</v>
      </c>
      <c r="P9882" cm="1">
        <f t="array" ref="P9882">IF(Q9882&gt;0,INDEX(Q9882:Q22016,MATCH(TRUE,INDEX(Q9882:Q22016="",,),0)-1),"")</f>
        <v>3</v>
      </c>
      <c r="Q9882">
        <f t="shared" si="222"/>
        <v>2</v>
      </c>
      <c r="R9882">
        <f>IF(P9882="","",0)</f>
        <v>0</v>
      </c>
    </row>
    <row r="9883" spans="1:18" x14ac:dyDescent="0.3">
      <c r="A9883" t="s">
        <v>1277</v>
      </c>
      <c r="B9883" s="1">
        <v>38853</v>
      </c>
      <c r="C9883" t="s">
        <v>16</v>
      </c>
      <c r="D9883" t="s">
        <v>1306</v>
      </c>
      <c r="E9883" t="s">
        <v>1307</v>
      </c>
      <c r="G9883" s="6" t="s">
        <v>88</v>
      </c>
      <c r="H9883" t="s">
        <v>102</v>
      </c>
      <c r="I9883" t="s">
        <v>583</v>
      </c>
      <c r="J9883" t="s">
        <v>93</v>
      </c>
      <c r="K9883">
        <v>22</v>
      </c>
      <c r="L9883">
        <v>261</v>
      </c>
      <c r="M9883" t="s">
        <v>99</v>
      </c>
      <c r="N9883">
        <v>261</v>
      </c>
      <c r="P9883" cm="1">
        <f t="array" ref="P9883">IF(Q9883&gt;0,INDEX(Q9883:Q22017,MATCH(TRUE,INDEX(Q9883:Q22017="",,),0)-1),"")</f>
        <v>3</v>
      </c>
      <c r="Q9883">
        <f t="shared" si="222"/>
        <v>2</v>
      </c>
      <c r="R9883">
        <f>IF(P9883="","",0)</f>
        <v>0</v>
      </c>
    </row>
    <row r="9884" spans="1:18" x14ac:dyDescent="0.3">
      <c r="A9884" t="s">
        <v>1277</v>
      </c>
      <c r="B9884" s="1">
        <v>38853</v>
      </c>
      <c r="C9884" t="s">
        <v>16</v>
      </c>
      <c r="D9884" t="s">
        <v>1306</v>
      </c>
      <c r="E9884" t="s">
        <v>1307</v>
      </c>
      <c r="G9884" s="6" t="s">
        <v>88</v>
      </c>
      <c r="H9884" t="s">
        <v>100</v>
      </c>
      <c r="I9884" t="s">
        <v>583</v>
      </c>
      <c r="J9884" t="s">
        <v>93</v>
      </c>
      <c r="K9884">
        <v>21</v>
      </c>
      <c r="L9884">
        <v>34</v>
      </c>
      <c r="M9884" t="s">
        <v>99</v>
      </c>
      <c r="N9884">
        <v>34</v>
      </c>
      <c r="P9884" cm="1">
        <f t="array" ref="P9884">IF(Q9884&gt;0,INDEX(Q9884:Q22018,MATCH(TRUE,INDEX(Q9884:Q22018="",,),0)-1),"")</f>
        <v>3</v>
      </c>
      <c r="Q9884">
        <f t="shared" si="222"/>
        <v>2</v>
      </c>
      <c r="R9884">
        <f>IF(P9884="","",0)</f>
        <v>0</v>
      </c>
    </row>
    <row r="9885" spans="1:18" x14ac:dyDescent="0.3">
      <c r="A9885" t="s">
        <v>1277</v>
      </c>
      <c r="B9885" s="1">
        <v>38853</v>
      </c>
      <c r="C9885" t="s">
        <v>16</v>
      </c>
      <c r="D9885" t="s">
        <v>1306</v>
      </c>
      <c r="E9885" t="s">
        <v>1307</v>
      </c>
      <c r="G9885" s="6" t="s">
        <v>88</v>
      </c>
      <c r="H9885" t="s">
        <v>232</v>
      </c>
      <c r="I9885" t="s">
        <v>583</v>
      </c>
      <c r="J9885" t="s">
        <v>93</v>
      </c>
      <c r="K9885">
        <v>2</v>
      </c>
      <c r="L9885">
        <v>24</v>
      </c>
      <c r="M9885" t="s">
        <v>99</v>
      </c>
      <c r="N9885">
        <v>24</v>
      </c>
      <c r="P9885" cm="1">
        <f t="array" ref="P9885">IF(Q9885&gt;0,INDEX(Q9885:Q22019,MATCH(TRUE,INDEX(Q9885:Q22019="",,),0)-1),"")</f>
        <v>3</v>
      </c>
      <c r="Q9885">
        <f t="shared" si="222"/>
        <v>2</v>
      </c>
      <c r="R9885">
        <f>IF(P9885="","",0)</f>
        <v>0</v>
      </c>
    </row>
    <row r="9886" spans="1:18" x14ac:dyDescent="0.3">
      <c r="A9886" t="s">
        <v>1277</v>
      </c>
      <c r="B9886" s="1">
        <v>38853</v>
      </c>
      <c r="C9886" t="s">
        <v>16</v>
      </c>
      <c r="D9886" t="s">
        <v>1306</v>
      </c>
      <c r="E9886" t="s">
        <v>1307</v>
      </c>
      <c r="G9886" t="s">
        <v>19</v>
      </c>
      <c r="H9886" t="s">
        <v>102</v>
      </c>
      <c r="I9886" t="s">
        <v>45</v>
      </c>
      <c r="J9886" t="s">
        <v>93</v>
      </c>
      <c r="K9886">
        <v>89</v>
      </c>
      <c r="L9886">
        <v>607</v>
      </c>
      <c r="M9886" t="s">
        <v>117</v>
      </c>
      <c r="N9886">
        <v>618</v>
      </c>
      <c r="P9886" cm="1">
        <f t="array" ref="P9886">IF(Q9886&gt;0,INDEX(Q9886:Q22020,MATCH(TRUE,INDEX(Q9886:Q22020="",,),0)-1),"")</f>
        <v>3</v>
      </c>
      <c r="Q9886">
        <f t="shared" si="222"/>
        <v>3</v>
      </c>
      <c r="R9886">
        <f>IF(P9886="","",0)</f>
        <v>0</v>
      </c>
    </row>
    <row r="9887" spans="1:18" x14ac:dyDescent="0.3">
      <c r="A9887" t="s">
        <v>1277</v>
      </c>
      <c r="B9887" s="1">
        <v>38853</v>
      </c>
      <c r="C9887" t="s">
        <v>16</v>
      </c>
      <c r="D9887" t="s">
        <v>1306</v>
      </c>
      <c r="E9887" t="s">
        <v>1307</v>
      </c>
      <c r="G9887" t="s">
        <v>19</v>
      </c>
      <c r="H9887" t="s">
        <v>100</v>
      </c>
      <c r="I9887" t="s">
        <v>45</v>
      </c>
      <c r="J9887" t="s">
        <v>93</v>
      </c>
      <c r="K9887">
        <v>301</v>
      </c>
      <c r="L9887">
        <v>74</v>
      </c>
      <c r="M9887" t="s">
        <v>117</v>
      </c>
      <c r="N9887">
        <v>74</v>
      </c>
      <c r="P9887" cm="1">
        <f t="array" ref="P9887">IF(Q9887&gt;0,INDEX(Q9887:Q22021,MATCH(TRUE,INDEX(Q9887:Q22021="",,),0)-1),"")</f>
        <v>3</v>
      </c>
      <c r="Q9887">
        <f t="shared" si="222"/>
        <v>3</v>
      </c>
      <c r="R9887">
        <f>IF(P9887="","",0)</f>
        <v>0</v>
      </c>
    </row>
    <row r="9888" spans="1:18" x14ac:dyDescent="0.3">
      <c r="A9888" t="s">
        <v>1277</v>
      </c>
      <c r="B9888" s="1">
        <v>38853</v>
      </c>
      <c r="C9888" t="s">
        <v>16</v>
      </c>
      <c r="D9888" t="s">
        <v>1306</v>
      </c>
      <c r="E9888" t="s">
        <v>1307</v>
      </c>
      <c r="G9888" t="s">
        <v>19</v>
      </c>
      <c r="H9888" t="s">
        <v>102</v>
      </c>
      <c r="I9888" t="s">
        <v>21</v>
      </c>
      <c r="J9888" t="s">
        <v>73</v>
      </c>
      <c r="K9888">
        <v>1038</v>
      </c>
      <c r="L9888">
        <v>6.5</v>
      </c>
      <c r="M9888" t="s">
        <v>117</v>
      </c>
      <c r="N9888">
        <v>7</v>
      </c>
      <c r="P9888" cm="1">
        <f t="array" ref="P9888">IF(Q9888&gt;0,INDEX(Q9888:Q22022,MATCH(TRUE,INDEX(Q9888:Q22022="",,),0)-1),"")</f>
        <v>3</v>
      </c>
      <c r="Q9888">
        <f t="shared" si="222"/>
        <v>3</v>
      </c>
      <c r="R9888">
        <f>IF(P9888="","",0)</f>
        <v>0</v>
      </c>
    </row>
    <row r="9889" spans="1:18" x14ac:dyDescent="0.3">
      <c r="A9889" t="s">
        <v>1277</v>
      </c>
      <c r="B9889" s="1">
        <v>38853</v>
      </c>
      <c r="C9889" t="s">
        <v>16</v>
      </c>
      <c r="D9889" t="s">
        <v>1306</v>
      </c>
      <c r="E9889" t="s">
        <v>1307</v>
      </c>
      <c r="G9889" s="6" t="s">
        <v>88</v>
      </c>
      <c r="H9889" t="s">
        <v>85</v>
      </c>
      <c r="I9889" t="s">
        <v>45</v>
      </c>
      <c r="J9889" t="s">
        <v>93</v>
      </c>
      <c r="K9889">
        <v>4</v>
      </c>
      <c r="L9889">
        <v>93</v>
      </c>
      <c r="M9889" t="s">
        <v>117</v>
      </c>
      <c r="N9889">
        <v>93</v>
      </c>
      <c r="P9889" cm="1">
        <f t="array" ref="P9889">IF(Q9889&gt;0,INDEX(Q9889:Q22023,MATCH(TRUE,INDEX(Q9889:Q22023="",,),0)-1),"")</f>
        <v>3</v>
      </c>
      <c r="Q9889">
        <f t="shared" si="222"/>
        <v>3</v>
      </c>
      <c r="R9889">
        <f>IF(P9889="","",0)</f>
        <v>0</v>
      </c>
    </row>
    <row r="9890" spans="1:18" x14ac:dyDescent="0.3">
      <c r="A9890" t="s">
        <v>1277</v>
      </c>
      <c r="B9890" s="1">
        <v>38853</v>
      </c>
      <c r="C9890" t="s">
        <v>16</v>
      </c>
      <c r="D9890" t="s">
        <v>1306</v>
      </c>
      <c r="E9890" t="s">
        <v>1307</v>
      </c>
      <c r="G9890" s="6" t="s">
        <v>88</v>
      </c>
      <c r="H9890" t="s">
        <v>232</v>
      </c>
      <c r="I9890" t="s">
        <v>45</v>
      </c>
      <c r="J9890" t="s">
        <v>93</v>
      </c>
      <c r="K9890">
        <v>36</v>
      </c>
      <c r="L9890">
        <v>52</v>
      </c>
      <c r="M9890" t="s">
        <v>117</v>
      </c>
      <c r="N9890">
        <v>52</v>
      </c>
      <c r="P9890" cm="1">
        <f t="array" ref="P9890">IF(Q9890&gt;0,INDEX(Q9890:Q22024,MATCH(TRUE,INDEX(Q9890:Q22024="",,),0)-1),"")</f>
        <v>3</v>
      </c>
      <c r="Q9890">
        <f t="shared" si="222"/>
        <v>3</v>
      </c>
      <c r="R9890">
        <f>IF(P9890="","",0)</f>
        <v>0</v>
      </c>
    </row>
    <row r="9891" spans="1:18" x14ac:dyDescent="0.3">
      <c r="A9891" t="s">
        <v>1277</v>
      </c>
      <c r="B9891" s="1">
        <v>38853</v>
      </c>
      <c r="C9891" t="s">
        <v>16</v>
      </c>
      <c r="D9891" t="s">
        <v>1306</v>
      </c>
      <c r="E9891" t="s">
        <v>1307</v>
      </c>
      <c r="G9891" s="6" t="s">
        <v>88</v>
      </c>
      <c r="H9891" t="s">
        <v>96</v>
      </c>
      <c r="I9891" t="s">
        <v>45</v>
      </c>
      <c r="J9891" t="s">
        <v>93</v>
      </c>
      <c r="K9891">
        <v>7</v>
      </c>
      <c r="L9891">
        <v>90</v>
      </c>
      <c r="M9891" t="s">
        <v>117</v>
      </c>
      <c r="N9891">
        <v>90</v>
      </c>
      <c r="P9891" cm="1">
        <f t="array" ref="P9891">IF(Q9891&gt;0,INDEX(Q9891:Q22025,MATCH(TRUE,INDEX(Q9891:Q22025="",,),0)-1),"")</f>
        <v>3</v>
      </c>
      <c r="Q9891">
        <f t="shared" si="222"/>
        <v>3</v>
      </c>
      <c r="R9891">
        <f>IF(P9891="","",0)</f>
        <v>0</v>
      </c>
    </row>
    <row r="9892" spans="1:18" x14ac:dyDescent="0.3">
      <c r="A9892" t="s">
        <v>1277</v>
      </c>
      <c r="B9892" s="1">
        <v>38853</v>
      </c>
      <c r="C9892" t="s">
        <v>16</v>
      </c>
      <c r="D9892" t="s">
        <v>1306</v>
      </c>
      <c r="E9892" t="s">
        <v>1307</v>
      </c>
      <c r="G9892" s="6" t="s">
        <v>88</v>
      </c>
      <c r="H9892" t="s">
        <v>87</v>
      </c>
      <c r="I9892" t="s">
        <v>45</v>
      </c>
      <c r="J9892" t="s">
        <v>93</v>
      </c>
      <c r="K9892">
        <v>24</v>
      </c>
      <c r="L9892">
        <v>97</v>
      </c>
      <c r="M9892" t="s">
        <v>117</v>
      </c>
      <c r="N9892">
        <v>97</v>
      </c>
      <c r="P9892" cm="1">
        <f t="array" ref="P9892">IF(Q9892&gt;0,INDEX(Q9892:Q22026,MATCH(TRUE,INDEX(Q9892:Q22026="",,),0)-1),"")</f>
        <v>3</v>
      </c>
      <c r="Q9892">
        <f t="shared" si="222"/>
        <v>3</v>
      </c>
      <c r="R9892">
        <f>IF(P9892="","",0)</f>
        <v>0</v>
      </c>
    </row>
    <row r="9893" spans="1:18" x14ac:dyDescent="0.3">
      <c r="A9893" t="s">
        <v>1277</v>
      </c>
      <c r="B9893" s="1">
        <v>38853</v>
      </c>
      <c r="C9893" t="s">
        <v>16</v>
      </c>
      <c r="D9893" t="s">
        <v>1306</v>
      </c>
      <c r="E9893" t="s">
        <v>1307</v>
      </c>
      <c r="G9893" s="6" t="s">
        <v>88</v>
      </c>
      <c r="H9893" t="s">
        <v>100</v>
      </c>
      <c r="I9893" t="s">
        <v>21</v>
      </c>
      <c r="J9893" t="s">
        <v>73</v>
      </c>
      <c r="K9893">
        <v>523</v>
      </c>
      <c r="L9893">
        <v>8.6</v>
      </c>
      <c r="M9893" t="s">
        <v>117</v>
      </c>
      <c r="N9893">
        <v>8.6</v>
      </c>
      <c r="P9893" cm="1">
        <f t="array" ref="P9893">IF(Q9893&gt;0,INDEX(Q9893:Q22027,MATCH(TRUE,INDEX(Q9893:Q22027="",,),0)-1),"")</f>
        <v>3</v>
      </c>
      <c r="Q9893">
        <f t="shared" si="222"/>
        <v>3</v>
      </c>
      <c r="R9893">
        <f>IF(P9893="","",0)</f>
        <v>0</v>
      </c>
    </row>
    <row r="9894" spans="1:18" x14ac:dyDescent="0.3">
      <c r="A9894" t="s">
        <v>1277</v>
      </c>
      <c r="B9894" s="1">
        <v>38853</v>
      </c>
      <c r="C9894" t="s">
        <v>16</v>
      </c>
      <c r="D9894" t="s">
        <v>1306</v>
      </c>
      <c r="E9894" t="s">
        <v>1307</v>
      </c>
      <c r="G9894" s="6" t="s">
        <v>88</v>
      </c>
      <c r="H9894" t="s">
        <v>72</v>
      </c>
      <c r="I9894" t="s">
        <v>21</v>
      </c>
      <c r="J9894" t="s">
        <v>73</v>
      </c>
      <c r="K9894">
        <v>105</v>
      </c>
      <c r="L9894">
        <v>9.3000000000000007</v>
      </c>
      <c r="M9894" t="s">
        <v>117</v>
      </c>
      <c r="N9894">
        <v>9.3000000000000007</v>
      </c>
      <c r="P9894" cm="1">
        <f t="array" ref="P9894">IF(Q9894&gt;0,INDEX(Q9894:Q22028,MATCH(TRUE,INDEX(Q9894:Q22028="",,),0)-1),"")</f>
        <v>3</v>
      </c>
      <c r="Q9894">
        <f t="shared" si="222"/>
        <v>3</v>
      </c>
      <c r="R9894">
        <f>IF(P9894="","",0)</f>
        <v>0</v>
      </c>
    </row>
    <row r="9895" spans="1:18" x14ac:dyDescent="0.3">
      <c r="A9895" t="s">
        <v>1277</v>
      </c>
      <c r="B9895" s="1">
        <v>38853</v>
      </c>
      <c r="C9895" t="s">
        <v>16</v>
      </c>
      <c r="D9895" t="s">
        <v>1306</v>
      </c>
      <c r="E9895" t="s">
        <v>1307</v>
      </c>
      <c r="G9895" s="6" t="s">
        <v>88</v>
      </c>
      <c r="H9895" t="s">
        <v>102</v>
      </c>
      <c r="I9895" t="s">
        <v>583</v>
      </c>
      <c r="J9895" t="s">
        <v>93</v>
      </c>
      <c r="K9895">
        <v>22</v>
      </c>
      <c r="L9895">
        <v>261</v>
      </c>
      <c r="M9895" t="s">
        <v>117</v>
      </c>
      <c r="N9895">
        <v>261</v>
      </c>
      <c r="P9895" cm="1">
        <f t="array" ref="P9895">IF(Q9895&gt;0,INDEX(Q9895:Q22029,MATCH(TRUE,INDEX(Q9895:Q22029="",,),0)-1),"")</f>
        <v>3</v>
      </c>
      <c r="Q9895">
        <f t="shared" si="222"/>
        <v>3</v>
      </c>
      <c r="R9895">
        <f>IF(P9895="","",0)</f>
        <v>0</v>
      </c>
    </row>
    <row r="9896" spans="1:18" x14ac:dyDescent="0.3">
      <c r="A9896" t="s">
        <v>1277</v>
      </c>
      <c r="B9896" s="1">
        <v>38853</v>
      </c>
      <c r="C9896" t="s">
        <v>16</v>
      </c>
      <c r="D9896" t="s">
        <v>1306</v>
      </c>
      <c r="E9896" t="s">
        <v>1307</v>
      </c>
      <c r="G9896" s="6" t="s">
        <v>88</v>
      </c>
      <c r="H9896" t="s">
        <v>100</v>
      </c>
      <c r="I9896" t="s">
        <v>583</v>
      </c>
      <c r="J9896" t="s">
        <v>93</v>
      </c>
      <c r="K9896">
        <v>21</v>
      </c>
      <c r="L9896">
        <v>34</v>
      </c>
      <c r="M9896" t="s">
        <v>117</v>
      </c>
      <c r="N9896">
        <v>34</v>
      </c>
      <c r="P9896" cm="1">
        <f t="array" ref="P9896">IF(Q9896&gt;0,INDEX(Q9896:Q22030,MATCH(TRUE,INDEX(Q9896:Q22030="",,),0)-1),"")</f>
        <v>3</v>
      </c>
      <c r="Q9896">
        <f t="shared" si="222"/>
        <v>3</v>
      </c>
      <c r="R9896">
        <f>IF(P9896="","",0)</f>
        <v>0</v>
      </c>
    </row>
    <row r="9897" spans="1:18" x14ac:dyDescent="0.3">
      <c r="A9897" t="s">
        <v>1277</v>
      </c>
      <c r="B9897" s="1">
        <v>38853</v>
      </c>
      <c r="C9897" t="s">
        <v>16</v>
      </c>
      <c r="D9897" t="s">
        <v>1306</v>
      </c>
      <c r="E9897" t="s">
        <v>1307</v>
      </c>
      <c r="G9897" s="6" t="s">
        <v>88</v>
      </c>
      <c r="H9897" t="s">
        <v>232</v>
      </c>
      <c r="I9897" t="s">
        <v>583</v>
      </c>
      <c r="J9897" t="s">
        <v>93</v>
      </c>
      <c r="K9897">
        <v>2</v>
      </c>
      <c r="L9897">
        <v>24</v>
      </c>
      <c r="M9897" t="s">
        <v>117</v>
      </c>
      <c r="N9897">
        <v>24</v>
      </c>
      <c r="P9897" cm="1">
        <f t="array" ref="P9897">IF(Q9897&gt;0,INDEX(Q9897:Q22031,MATCH(TRUE,INDEX(Q9897:Q22031="",,),0)-1),"")</f>
        <v>3</v>
      </c>
      <c r="Q9897">
        <f t="shared" si="222"/>
        <v>3</v>
      </c>
      <c r="R9897">
        <f>IF(P9897="","",0)</f>
        <v>0</v>
      </c>
    </row>
    <row r="9898" spans="1:18" x14ac:dyDescent="0.3">
      <c r="P9898" t="str" cm="1">
        <f t="array" ref="P9898">IF(Q9898&gt;0,INDEX(Q9898:Q22032,MATCH(TRUE,INDEX(Q9898:Q22032="",,),0)-1),"")</f>
        <v/>
      </c>
      <c r="R9898" t="str">
        <f>IF(P9898="","",0)</f>
        <v/>
      </c>
    </row>
    <row r="9899" spans="1:18" x14ac:dyDescent="0.3">
      <c r="A9899" t="s">
        <v>1277</v>
      </c>
      <c r="B9899" s="1">
        <v>38853</v>
      </c>
      <c r="C9899" t="s">
        <v>16</v>
      </c>
      <c r="D9899" t="s">
        <v>1308</v>
      </c>
      <c r="E9899" t="s">
        <v>1309</v>
      </c>
      <c r="G9899" t="s">
        <v>19</v>
      </c>
      <c r="H9899" t="s">
        <v>102</v>
      </c>
      <c r="I9899" t="s">
        <v>45</v>
      </c>
      <c r="J9899" t="s">
        <v>93</v>
      </c>
      <c r="K9899">
        <v>49</v>
      </c>
      <c r="L9899">
        <v>614</v>
      </c>
      <c r="M9899" t="s">
        <v>99</v>
      </c>
      <c r="N9899">
        <v>614</v>
      </c>
      <c r="O9899" t="s">
        <v>24</v>
      </c>
      <c r="P9899" cm="1">
        <f t="array" ref="P9899">IF(Q9899&gt;0,INDEX(Q9899:Q22033,MATCH(TRUE,INDEX(Q9899:Q22033="",,),0)-1),"")</f>
        <v>2</v>
      </c>
      <c r="Q9899">
        <v>1</v>
      </c>
      <c r="R9899">
        <f>IF(P9899="","",0)</f>
        <v>0</v>
      </c>
    </row>
    <row r="9900" spans="1:18" x14ac:dyDescent="0.3">
      <c r="A9900" t="s">
        <v>1277</v>
      </c>
      <c r="B9900" s="1">
        <v>38853</v>
      </c>
      <c r="C9900" t="s">
        <v>16</v>
      </c>
      <c r="D9900" t="s">
        <v>1308</v>
      </c>
      <c r="E9900" t="s">
        <v>1309</v>
      </c>
      <c r="G9900" t="s">
        <v>19</v>
      </c>
      <c r="H9900" t="s">
        <v>100</v>
      </c>
      <c r="I9900" t="s">
        <v>45</v>
      </c>
      <c r="J9900" t="s">
        <v>93</v>
      </c>
      <c r="K9900">
        <v>151</v>
      </c>
      <c r="L9900">
        <v>75</v>
      </c>
      <c r="M9900" t="s">
        <v>99</v>
      </c>
      <c r="N9900">
        <v>114.9</v>
      </c>
      <c r="O9900" t="s">
        <v>24</v>
      </c>
      <c r="P9900" cm="1">
        <f t="array" ref="P9900">IF(Q9900&gt;0,INDEX(Q9900:Q22034,MATCH(TRUE,INDEX(Q9900:Q22034="",,),0)-1),"")</f>
        <v>2</v>
      </c>
      <c r="Q9900">
        <v>1</v>
      </c>
      <c r="R9900">
        <f>IF(P9900="","",0)</f>
        <v>0</v>
      </c>
    </row>
    <row r="9901" spans="1:18" x14ac:dyDescent="0.3">
      <c r="A9901" t="s">
        <v>1277</v>
      </c>
      <c r="B9901" s="1">
        <v>38853</v>
      </c>
      <c r="C9901" t="s">
        <v>16</v>
      </c>
      <c r="D9901" t="s">
        <v>1308</v>
      </c>
      <c r="E9901" t="s">
        <v>1309</v>
      </c>
      <c r="G9901" t="s">
        <v>19</v>
      </c>
      <c r="H9901" t="s">
        <v>102</v>
      </c>
      <c r="I9901" t="s">
        <v>21</v>
      </c>
      <c r="J9901" t="s">
        <v>73</v>
      </c>
      <c r="K9901">
        <v>457</v>
      </c>
      <c r="L9901">
        <v>6.35</v>
      </c>
      <c r="M9901" t="s">
        <v>99</v>
      </c>
      <c r="N9901">
        <v>6.35</v>
      </c>
      <c r="O9901" t="s">
        <v>24</v>
      </c>
      <c r="P9901" cm="1">
        <f t="array" ref="P9901">IF(Q9901&gt;0,INDEX(Q9901:Q22035,MATCH(TRUE,INDEX(Q9901:Q22035="",,),0)-1),"")</f>
        <v>2</v>
      </c>
      <c r="Q9901">
        <v>1</v>
      </c>
      <c r="R9901">
        <f>IF(P9901="","",0)</f>
        <v>0</v>
      </c>
    </row>
    <row r="9902" spans="1:18" x14ac:dyDescent="0.3">
      <c r="A9902" t="s">
        <v>1277</v>
      </c>
      <c r="B9902" s="1">
        <v>38853</v>
      </c>
      <c r="C9902" t="s">
        <v>16</v>
      </c>
      <c r="D9902" t="s">
        <v>1308</v>
      </c>
      <c r="E9902" t="s">
        <v>1309</v>
      </c>
      <c r="G9902" t="s">
        <v>19</v>
      </c>
      <c r="H9902" t="s">
        <v>100</v>
      </c>
      <c r="I9902" t="s">
        <v>21</v>
      </c>
      <c r="J9902" t="s">
        <v>73</v>
      </c>
      <c r="K9902">
        <v>433</v>
      </c>
      <c r="L9902">
        <v>8.4499999999999993</v>
      </c>
      <c r="M9902" t="s">
        <v>99</v>
      </c>
      <c r="N9902">
        <v>8.4499999999999993</v>
      </c>
      <c r="O9902" t="s">
        <v>24</v>
      </c>
      <c r="P9902" cm="1">
        <f t="array" ref="P9902">IF(Q9902&gt;0,INDEX(Q9902:Q22036,MATCH(TRUE,INDEX(Q9902:Q22036="",,),0)-1),"")</f>
        <v>2</v>
      </c>
      <c r="Q9902">
        <v>1</v>
      </c>
      <c r="R9902">
        <f>IF(P9902="","",0)</f>
        <v>0</v>
      </c>
    </row>
    <row r="9903" spans="1:18" x14ac:dyDescent="0.3">
      <c r="A9903" t="s">
        <v>1277</v>
      </c>
      <c r="B9903" s="1">
        <v>38853</v>
      </c>
      <c r="C9903" t="s">
        <v>16</v>
      </c>
      <c r="D9903" t="s">
        <v>1308</v>
      </c>
      <c r="E9903" t="s">
        <v>1309</v>
      </c>
      <c r="G9903" s="6" t="s">
        <v>88</v>
      </c>
      <c r="H9903" t="s">
        <v>85</v>
      </c>
      <c r="I9903" t="s">
        <v>45</v>
      </c>
      <c r="J9903" t="s">
        <v>93</v>
      </c>
      <c r="K9903">
        <v>3</v>
      </c>
      <c r="L9903">
        <v>95</v>
      </c>
      <c r="M9903" t="s">
        <v>99</v>
      </c>
      <c r="N9903">
        <v>95</v>
      </c>
      <c r="O9903" t="s">
        <v>24</v>
      </c>
      <c r="P9903" cm="1">
        <f t="array" ref="P9903">IF(Q9903&gt;0,INDEX(Q9903:Q22037,MATCH(TRUE,INDEX(Q9903:Q22037="",,),0)-1),"")</f>
        <v>2</v>
      </c>
      <c r="Q9903">
        <v>1</v>
      </c>
      <c r="R9903">
        <f>IF(P9903="","",0)</f>
        <v>0</v>
      </c>
    </row>
    <row r="9904" spans="1:18" x14ac:dyDescent="0.3">
      <c r="A9904" t="s">
        <v>1277</v>
      </c>
      <c r="B9904" s="1">
        <v>38853</v>
      </c>
      <c r="C9904" t="s">
        <v>16</v>
      </c>
      <c r="D9904" t="s">
        <v>1308</v>
      </c>
      <c r="E9904" t="s">
        <v>1309</v>
      </c>
      <c r="G9904" s="6" t="s">
        <v>88</v>
      </c>
      <c r="H9904" t="s">
        <v>232</v>
      </c>
      <c r="I9904" t="s">
        <v>45</v>
      </c>
      <c r="J9904" t="s">
        <v>93</v>
      </c>
      <c r="K9904">
        <v>4</v>
      </c>
      <c r="L9904">
        <v>53</v>
      </c>
      <c r="M9904" t="s">
        <v>99</v>
      </c>
      <c r="N9904">
        <v>53</v>
      </c>
      <c r="O9904" t="s">
        <v>24</v>
      </c>
      <c r="P9904" cm="1">
        <f t="array" ref="P9904">IF(Q9904&gt;0,INDEX(Q9904:Q22038,MATCH(TRUE,INDEX(Q9904:Q22038="",,),0)-1),"")</f>
        <v>2</v>
      </c>
      <c r="Q9904">
        <v>1</v>
      </c>
      <c r="R9904">
        <f>IF(P9904="","",0)</f>
        <v>0</v>
      </c>
    </row>
    <row r="9905" spans="1:18" x14ac:dyDescent="0.3">
      <c r="A9905" t="s">
        <v>1277</v>
      </c>
      <c r="B9905" s="1">
        <v>38853</v>
      </c>
      <c r="C9905" t="s">
        <v>16</v>
      </c>
      <c r="D9905" t="s">
        <v>1308</v>
      </c>
      <c r="E9905" t="s">
        <v>1309</v>
      </c>
      <c r="G9905" s="6" t="s">
        <v>88</v>
      </c>
      <c r="H9905" t="s">
        <v>72</v>
      </c>
      <c r="I9905" t="s">
        <v>21</v>
      </c>
      <c r="J9905" t="s">
        <v>73</v>
      </c>
      <c r="K9905">
        <v>24</v>
      </c>
      <c r="L9905">
        <v>9.15</v>
      </c>
      <c r="M9905" t="s">
        <v>99</v>
      </c>
      <c r="N9905">
        <v>9.15</v>
      </c>
      <c r="O9905" t="s">
        <v>24</v>
      </c>
      <c r="P9905" cm="1">
        <f t="array" ref="P9905">IF(Q9905&gt;0,INDEX(Q9905:Q22039,MATCH(TRUE,INDEX(Q9905:Q22039="",,),0)-1),"")</f>
        <v>2</v>
      </c>
      <c r="Q9905">
        <v>1</v>
      </c>
      <c r="R9905">
        <f>IF(P9905="","",0)</f>
        <v>0</v>
      </c>
    </row>
    <row r="9906" spans="1:18" x14ac:dyDescent="0.3">
      <c r="A9906" t="s">
        <v>1277</v>
      </c>
      <c r="B9906" s="1">
        <v>38853</v>
      </c>
      <c r="C9906" t="s">
        <v>16</v>
      </c>
      <c r="D9906" t="s">
        <v>1308</v>
      </c>
      <c r="E9906" t="s">
        <v>1309</v>
      </c>
      <c r="G9906" s="6" t="s">
        <v>88</v>
      </c>
      <c r="H9906" t="s">
        <v>102</v>
      </c>
      <c r="I9906" t="s">
        <v>583</v>
      </c>
      <c r="J9906" t="s">
        <v>93</v>
      </c>
      <c r="K9906">
        <v>6</v>
      </c>
      <c r="L9906">
        <v>307</v>
      </c>
      <c r="M9906" t="s">
        <v>99</v>
      </c>
      <c r="N9906">
        <v>307</v>
      </c>
      <c r="O9906" t="s">
        <v>24</v>
      </c>
      <c r="P9906" cm="1">
        <f t="array" ref="P9906">IF(Q9906&gt;0,INDEX(Q9906:Q22040,MATCH(TRUE,INDEX(Q9906:Q22040="",,),0)-1),"")</f>
        <v>2</v>
      </c>
      <c r="Q9906">
        <v>1</v>
      </c>
      <c r="R9906">
        <f>IF(P9906="","",0)</f>
        <v>0</v>
      </c>
    </row>
    <row r="9907" spans="1:18" x14ac:dyDescent="0.3">
      <c r="A9907" t="s">
        <v>1277</v>
      </c>
      <c r="B9907" s="1">
        <v>38853</v>
      </c>
      <c r="C9907" t="s">
        <v>16</v>
      </c>
      <c r="D9907" t="s">
        <v>1308</v>
      </c>
      <c r="E9907" t="s">
        <v>1309</v>
      </c>
      <c r="G9907" s="6" t="s">
        <v>88</v>
      </c>
      <c r="H9907" t="s">
        <v>100</v>
      </c>
      <c r="I9907" t="s">
        <v>583</v>
      </c>
      <c r="J9907" t="s">
        <v>93</v>
      </c>
      <c r="K9907">
        <v>9</v>
      </c>
      <c r="L9907">
        <v>38</v>
      </c>
      <c r="M9907" t="s">
        <v>99</v>
      </c>
      <c r="N9907">
        <v>38</v>
      </c>
      <c r="O9907" t="s">
        <v>24</v>
      </c>
      <c r="P9907" cm="1">
        <f t="array" ref="P9907">IF(Q9907&gt;0,INDEX(Q9907:Q22041,MATCH(TRUE,INDEX(Q9907:Q22041="",,),0)-1),"")</f>
        <v>2</v>
      </c>
      <c r="Q9907">
        <v>1</v>
      </c>
      <c r="R9907">
        <f>IF(P9907="","",0)</f>
        <v>0</v>
      </c>
    </row>
    <row r="9908" spans="1:18" x14ac:dyDescent="0.3">
      <c r="A9908" t="s">
        <v>1277</v>
      </c>
      <c r="B9908" s="1">
        <v>38853</v>
      </c>
      <c r="C9908" t="s">
        <v>16</v>
      </c>
      <c r="D9908" t="s">
        <v>1308</v>
      </c>
      <c r="E9908" t="s">
        <v>1309</v>
      </c>
      <c r="G9908" t="s">
        <v>19</v>
      </c>
      <c r="H9908" t="s">
        <v>102</v>
      </c>
      <c r="I9908" t="s">
        <v>45</v>
      </c>
      <c r="J9908" t="s">
        <v>93</v>
      </c>
      <c r="K9908">
        <v>49</v>
      </c>
      <c r="L9908">
        <v>614</v>
      </c>
      <c r="M9908" t="s">
        <v>607</v>
      </c>
      <c r="N9908">
        <v>650</v>
      </c>
      <c r="P9908" cm="1">
        <f t="array" ref="P9908">IF(Q9908&gt;0,INDEX(Q9908:Q22042,MATCH(TRUE,INDEX(Q9908:Q22042="",,),0)-1),"")</f>
        <v>2</v>
      </c>
      <c r="Q9908">
        <v>2</v>
      </c>
      <c r="R9908">
        <f>IF(P9908="","",0)</f>
        <v>0</v>
      </c>
    </row>
    <row r="9909" spans="1:18" x14ac:dyDescent="0.3">
      <c r="A9909" t="s">
        <v>1277</v>
      </c>
      <c r="B9909" s="1">
        <v>38853</v>
      </c>
      <c r="C9909" t="s">
        <v>16</v>
      </c>
      <c r="D9909" t="s">
        <v>1308</v>
      </c>
      <c r="E9909" t="s">
        <v>1309</v>
      </c>
      <c r="G9909" t="s">
        <v>19</v>
      </c>
      <c r="H9909" t="s">
        <v>100</v>
      </c>
      <c r="I9909" t="s">
        <v>45</v>
      </c>
      <c r="J9909" t="s">
        <v>93</v>
      </c>
      <c r="K9909">
        <v>151</v>
      </c>
      <c r="L9909">
        <v>75</v>
      </c>
      <c r="M9909" t="s">
        <v>607</v>
      </c>
      <c r="N9909">
        <v>85</v>
      </c>
      <c r="P9909" cm="1">
        <f t="array" ref="P9909">IF(Q9909&gt;0,INDEX(Q9909:Q22043,MATCH(TRUE,INDEX(Q9909:Q22043="",,),0)-1),"")</f>
        <v>2</v>
      </c>
      <c r="Q9909">
        <v>2</v>
      </c>
      <c r="R9909">
        <f>IF(P9909="","",0)</f>
        <v>0</v>
      </c>
    </row>
    <row r="9910" spans="1:18" x14ac:dyDescent="0.3">
      <c r="A9910" t="s">
        <v>1277</v>
      </c>
      <c r="B9910" s="1">
        <v>38853</v>
      </c>
      <c r="C9910" t="s">
        <v>16</v>
      </c>
      <c r="D9910" t="s">
        <v>1308</v>
      </c>
      <c r="E9910" t="s">
        <v>1309</v>
      </c>
      <c r="G9910" t="s">
        <v>19</v>
      </c>
      <c r="H9910" t="s">
        <v>102</v>
      </c>
      <c r="I9910" t="s">
        <v>21</v>
      </c>
      <c r="J9910" t="s">
        <v>73</v>
      </c>
      <c r="K9910">
        <v>457</v>
      </c>
      <c r="L9910">
        <v>6.35</v>
      </c>
      <c r="M9910" t="s">
        <v>607</v>
      </c>
      <c r="N9910">
        <v>10</v>
      </c>
      <c r="P9910" cm="1">
        <f t="array" ref="P9910">IF(Q9910&gt;0,INDEX(Q9910:Q22044,MATCH(TRUE,INDEX(Q9910:Q22044="",,),0)-1),"")</f>
        <v>2</v>
      </c>
      <c r="Q9910">
        <v>2</v>
      </c>
      <c r="R9910">
        <f>IF(P9910="","",0)</f>
        <v>0</v>
      </c>
    </row>
    <row r="9911" spans="1:18" x14ac:dyDescent="0.3">
      <c r="A9911" t="s">
        <v>1277</v>
      </c>
      <c r="B9911" s="1">
        <v>38853</v>
      </c>
      <c r="C9911" t="s">
        <v>16</v>
      </c>
      <c r="D9911" t="s">
        <v>1308</v>
      </c>
      <c r="E9911" t="s">
        <v>1309</v>
      </c>
      <c r="G9911" t="s">
        <v>19</v>
      </c>
      <c r="H9911" t="s">
        <v>100</v>
      </c>
      <c r="I9911" t="s">
        <v>21</v>
      </c>
      <c r="J9911" t="s">
        <v>73</v>
      </c>
      <c r="K9911">
        <v>433</v>
      </c>
      <c r="L9911">
        <v>8.4499999999999993</v>
      </c>
      <c r="M9911" t="s">
        <v>607</v>
      </c>
      <c r="N9911">
        <v>9</v>
      </c>
      <c r="P9911" cm="1">
        <f t="array" ref="P9911">IF(Q9911&gt;0,INDEX(Q9911:Q22045,MATCH(TRUE,INDEX(Q9911:Q22045="",,),0)-1),"")</f>
        <v>2</v>
      </c>
      <c r="Q9911">
        <v>2</v>
      </c>
      <c r="R9911">
        <f>IF(P9911="","",0)</f>
        <v>0</v>
      </c>
    </row>
    <row r="9912" spans="1:18" x14ac:dyDescent="0.3">
      <c r="A9912" t="s">
        <v>1277</v>
      </c>
      <c r="B9912" s="1">
        <v>38853</v>
      </c>
      <c r="C9912" t="s">
        <v>16</v>
      </c>
      <c r="D9912" t="s">
        <v>1308</v>
      </c>
      <c r="E9912" t="s">
        <v>1309</v>
      </c>
      <c r="G9912" s="6" t="s">
        <v>88</v>
      </c>
      <c r="H9912" t="s">
        <v>85</v>
      </c>
      <c r="I9912" t="s">
        <v>45</v>
      </c>
      <c r="J9912" t="s">
        <v>93</v>
      </c>
      <c r="K9912">
        <v>3</v>
      </c>
      <c r="L9912">
        <v>95</v>
      </c>
      <c r="M9912" t="s">
        <v>607</v>
      </c>
      <c r="N9912">
        <v>95</v>
      </c>
      <c r="P9912" cm="1">
        <f t="array" ref="P9912">IF(Q9912&gt;0,INDEX(Q9912:Q22046,MATCH(TRUE,INDEX(Q9912:Q22046="",,),0)-1),"")</f>
        <v>2</v>
      </c>
      <c r="Q9912">
        <v>2</v>
      </c>
      <c r="R9912">
        <f>IF(P9912="","",0)</f>
        <v>0</v>
      </c>
    </row>
    <row r="9913" spans="1:18" x14ac:dyDescent="0.3">
      <c r="A9913" t="s">
        <v>1277</v>
      </c>
      <c r="B9913" s="1">
        <v>38853</v>
      </c>
      <c r="C9913" t="s">
        <v>16</v>
      </c>
      <c r="D9913" t="s">
        <v>1308</v>
      </c>
      <c r="E9913" t="s">
        <v>1309</v>
      </c>
      <c r="G9913" s="6" t="s">
        <v>88</v>
      </c>
      <c r="H9913" t="s">
        <v>232</v>
      </c>
      <c r="I9913" t="s">
        <v>45</v>
      </c>
      <c r="J9913" t="s">
        <v>93</v>
      </c>
      <c r="K9913">
        <v>4</v>
      </c>
      <c r="L9913">
        <v>53</v>
      </c>
      <c r="M9913" t="s">
        <v>607</v>
      </c>
      <c r="N9913">
        <v>53</v>
      </c>
      <c r="P9913" cm="1">
        <f t="array" ref="P9913">IF(Q9913&gt;0,INDEX(Q9913:Q22047,MATCH(TRUE,INDEX(Q9913:Q22047="",,),0)-1),"")</f>
        <v>2</v>
      </c>
      <c r="Q9913">
        <v>2</v>
      </c>
      <c r="R9913">
        <f>IF(P9913="","",0)</f>
        <v>0</v>
      </c>
    </row>
    <row r="9914" spans="1:18" x14ac:dyDescent="0.3">
      <c r="A9914" t="s">
        <v>1277</v>
      </c>
      <c r="B9914" s="1">
        <v>38853</v>
      </c>
      <c r="C9914" t="s">
        <v>16</v>
      </c>
      <c r="D9914" t="s">
        <v>1308</v>
      </c>
      <c r="E9914" t="s">
        <v>1309</v>
      </c>
      <c r="G9914" s="6" t="s">
        <v>88</v>
      </c>
      <c r="H9914" t="s">
        <v>72</v>
      </c>
      <c r="I9914" t="s">
        <v>21</v>
      </c>
      <c r="J9914" t="s">
        <v>73</v>
      </c>
      <c r="K9914">
        <v>24</v>
      </c>
      <c r="L9914">
        <v>9.15</v>
      </c>
      <c r="M9914" t="s">
        <v>607</v>
      </c>
      <c r="N9914">
        <v>9.15</v>
      </c>
      <c r="P9914" cm="1">
        <f t="array" ref="P9914">IF(Q9914&gt;0,INDEX(Q9914:Q22048,MATCH(TRUE,INDEX(Q9914:Q22048="",,),0)-1),"")</f>
        <v>2</v>
      </c>
      <c r="Q9914">
        <v>2</v>
      </c>
      <c r="R9914">
        <f>IF(P9914="","",0)</f>
        <v>0</v>
      </c>
    </row>
    <row r="9915" spans="1:18" x14ac:dyDescent="0.3">
      <c r="A9915" t="s">
        <v>1277</v>
      </c>
      <c r="B9915" s="1">
        <v>38853</v>
      </c>
      <c r="C9915" t="s">
        <v>16</v>
      </c>
      <c r="D9915" t="s">
        <v>1308</v>
      </c>
      <c r="E9915" t="s">
        <v>1309</v>
      </c>
      <c r="G9915" s="6" t="s">
        <v>88</v>
      </c>
      <c r="H9915" t="s">
        <v>102</v>
      </c>
      <c r="I9915" t="s">
        <v>583</v>
      </c>
      <c r="J9915" t="s">
        <v>93</v>
      </c>
      <c r="K9915">
        <v>6</v>
      </c>
      <c r="L9915">
        <v>307</v>
      </c>
      <c r="M9915" t="s">
        <v>607</v>
      </c>
      <c r="N9915">
        <v>307</v>
      </c>
      <c r="P9915" cm="1">
        <f t="array" ref="P9915">IF(Q9915&gt;0,INDEX(Q9915:Q22049,MATCH(TRUE,INDEX(Q9915:Q22049="",,),0)-1),"")</f>
        <v>2</v>
      </c>
      <c r="Q9915">
        <v>2</v>
      </c>
      <c r="R9915">
        <f>IF(P9915="","",0)</f>
        <v>0</v>
      </c>
    </row>
    <row r="9916" spans="1:18" x14ac:dyDescent="0.3">
      <c r="A9916" t="s">
        <v>1277</v>
      </c>
      <c r="B9916" s="1">
        <v>38853</v>
      </c>
      <c r="C9916" t="s">
        <v>16</v>
      </c>
      <c r="D9916" t="s">
        <v>1308</v>
      </c>
      <c r="E9916" t="s">
        <v>1309</v>
      </c>
      <c r="G9916" s="6" t="s">
        <v>88</v>
      </c>
      <c r="H9916" t="s">
        <v>100</v>
      </c>
      <c r="I9916" t="s">
        <v>583</v>
      </c>
      <c r="J9916" t="s">
        <v>93</v>
      </c>
      <c r="K9916">
        <v>9</v>
      </c>
      <c r="L9916">
        <v>38</v>
      </c>
      <c r="M9916" t="s">
        <v>607</v>
      </c>
      <c r="N9916">
        <v>38</v>
      </c>
      <c r="P9916" cm="1">
        <f t="array" ref="P9916">IF(Q9916&gt;0,INDEX(Q9916:Q22050,MATCH(TRUE,INDEX(Q9916:Q22050="",,),0)-1),"")</f>
        <v>2</v>
      </c>
      <c r="Q9916">
        <v>2</v>
      </c>
      <c r="R9916">
        <f>IF(P9916="","",0)</f>
        <v>0</v>
      </c>
    </row>
    <row r="9917" spans="1:18" x14ac:dyDescent="0.3">
      <c r="P9917" t="str" cm="1">
        <f t="array" ref="P9917">IF(Q9917&gt;0,INDEX(Q9917:Q22051,MATCH(TRUE,INDEX(Q9917:Q22051="",,),0)-1),"")</f>
        <v/>
      </c>
      <c r="R9917" t="str">
        <f>IF(P9917="","",0)</f>
        <v/>
      </c>
    </row>
    <row r="9918" spans="1:18" x14ac:dyDescent="0.3">
      <c r="A9918" t="s">
        <v>1277</v>
      </c>
      <c r="B9918" s="1">
        <v>38650</v>
      </c>
      <c r="C9918" t="s">
        <v>16</v>
      </c>
      <c r="D9918" t="s">
        <v>1310</v>
      </c>
      <c r="E9918" t="s">
        <v>1311</v>
      </c>
      <c r="G9918" t="s">
        <v>19</v>
      </c>
      <c r="H9918" t="s">
        <v>41</v>
      </c>
      <c r="I9918" t="s">
        <v>45</v>
      </c>
      <c r="J9918" t="s">
        <v>93</v>
      </c>
      <c r="K9918">
        <v>62</v>
      </c>
      <c r="L9918">
        <v>120</v>
      </c>
      <c r="M9918" t="s">
        <v>173</v>
      </c>
      <c r="N9918">
        <v>208</v>
      </c>
      <c r="O9918" t="s">
        <v>24</v>
      </c>
      <c r="P9918" cm="1">
        <f t="array" ref="P9918">IF(Q9918&gt;0,INDEX(Q9918:Q22052,MATCH(TRUE,INDEX(Q9918:Q22052="",,),0)-1),"")</f>
        <v>4</v>
      </c>
      <c r="Q9918">
        <f>INT((ROW()-9918)/7)+1</f>
        <v>1</v>
      </c>
      <c r="R9918">
        <f>IF(P9918="","",0)</f>
        <v>0</v>
      </c>
    </row>
    <row r="9919" spans="1:18" x14ac:dyDescent="0.3">
      <c r="A9919" t="s">
        <v>1277</v>
      </c>
      <c r="B9919" s="1">
        <v>38650</v>
      </c>
      <c r="C9919" t="s">
        <v>16</v>
      </c>
      <c r="D9919" t="s">
        <v>1310</v>
      </c>
      <c r="E9919" t="s">
        <v>1311</v>
      </c>
      <c r="G9919" t="s">
        <v>19</v>
      </c>
      <c r="H9919" t="s">
        <v>41</v>
      </c>
      <c r="I9919" t="s">
        <v>21</v>
      </c>
      <c r="J9919" t="s">
        <v>73</v>
      </c>
      <c r="K9919">
        <v>80</v>
      </c>
      <c r="L9919">
        <v>36.950000000000003</v>
      </c>
      <c r="M9919" t="s">
        <v>173</v>
      </c>
      <c r="N9919">
        <v>45.5</v>
      </c>
      <c r="O9919" t="s">
        <v>24</v>
      </c>
      <c r="P9919" cm="1">
        <f t="array" ref="P9919">IF(Q9919&gt;0,INDEX(Q9919:Q22053,MATCH(TRUE,INDEX(Q9919:Q22053="",,),0)-1),"")</f>
        <v>4</v>
      </c>
      <c r="Q9919">
        <f t="shared" ref="Q9919:Q9945" si="223">INT((ROW()-9918)/7)+1</f>
        <v>1</v>
      </c>
      <c r="R9919">
        <f>IF(P9919="","",0)</f>
        <v>0</v>
      </c>
    </row>
    <row r="9920" spans="1:18" x14ac:dyDescent="0.3">
      <c r="A9920" t="s">
        <v>1277</v>
      </c>
      <c r="B9920" s="1">
        <v>38650</v>
      </c>
      <c r="C9920" t="s">
        <v>16</v>
      </c>
      <c r="D9920" t="s">
        <v>1310</v>
      </c>
      <c r="E9920" t="s">
        <v>1311</v>
      </c>
      <c r="G9920" s="6" t="s">
        <v>88</v>
      </c>
      <c r="H9920" t="s">
        <v>67</v>
      </c>
      <c r="I9920" t="s">
        <v>45</v>
      </c>
      <c r="J9920" t="s">
        <v>93</v>
      </c>
      <c r="K9920">
        <v>13</v>
      </c>
      <c r="L9920">
        <v>50</v>
      </c>
      <c r="M9920" t="s">
        <v>173</v>
      </c>
      <c r="N9920">
        <v>50</v>
      </c>
      <c r="O9920" t="s">
        <v>24</v>
      </c>
      <c r="P9920" cm="1">
        <f t="array" ref="P9920">IF(Q9920&gt;0,INDEX(Q9920:Q22054,MATCH(TRUE,INDEX(Q9920:Q22054="",,),0)-1),"")</f>
        <v>4</v>
      </c>
      <c r="Q9920">
        <f t="shared" si="223"/>
        <v>1</v>
      </c>
      <c r="R9920">
        <f>IF(P9920="","",0)</f>
        <v>0</v>
      </c>
    </row>
    <row r="9921" spans="1:18" x14ac:dyDescent="0.3">
      <c r="A9921" t="s">
        <v>1277</v>
      </c>
      <c r="B9921" s="1">
        <v>38650</v>
      </c>
      <c r="C9921" t="s">
        <v>16</v>
      </c>
      <c r="D9921" t="s">
        <v>1310</v>
      </c>
      <c r="E9921" t="s">
        <v>1311</v>
      </c>
      <c r="G9921" s="6" t="s">
        <v>88</v>
      </c>
      <c r="H9921" t="s">
        <v>128</v>
      </c>
      <c r="I9921" t="s">
        <v>21</v>
      </c>
      <c r="J9921" t="s">
        <v>73</v>
      </c>
      <c r="K9921">
        <v>17</v>
      </c>
      <c r="L9921">
        <v>15.2</v>
      </c>
      <c r="M9921" t="s">
        <v>173</v>
      </c>
      <c r="N9921">
        <v>15.2</v>
      </c>
      <c r="O9921" t="s">
        <v>24</v>
      </c>
      <c r="P9921" cm="1">
        <f t="array" ref="P9921">IF(Q9921&gt;0,INDEX(Q9921:Q22055,MATCH(TRUE,INDEX(Q9921:Q22055="",,),0)-1),"")</f>
        <v>4</v>
      </c>
      <c r="Q9921">
        <f t="shared" si="223"/>
        <v>1</v>
      </c>
      <c r="R9921">
        <f>IF(P9921="","",0)</f>
        <v>0</v>
      </c>
    </row>
    <row r="9922" spans="1:18" x14ac:dyDescent="0.3">
      <c r="A9922" t="s">
        <v>1277</v>
      </c>
      <c r="B9922" s="1">
        <v>38650</v>
      </c>
      <c r="C9922" t="s">
        <v>16</v>
      </c>
      <c r="D9922" t="s">
        <v>1310</v>
      </c>
      <c r="E9922" t="s">
        <v>1311</v>
      </c>
      <c r="G9922" s="6" t="s">
        <v>88</v>
      </c>
      <c r="H9922" t="s">
        <v>67</v>
      </c>
      <c r="I9922" t="s">
        <v>21</v>
      </c>
      <c r="J9922" t="s">
        <v>73</v>
      </c>
      <c r="K9922">
        <v>36</v>
      </c>
      <c r="L9922">
        <v>12.15</v>
      </c>
      <c r="M9922" t="s">
        <v>173</v>
      </c>
      <c r="N9922">
        <v>12.15</v>
      </c>
      <c r="O9922" t="s">
        <v>24</v>
      </c>
      <c r="P9922" cm="1">
        <f t="array" ref="P9922">IF(Q9922&gt;0,INDEX(Q9922:Q22056,MATCH(TRUE,INDEX(Q9922:Q22056="",,),0)-1),"")</f>
        <v>4</v>
      </c>
      <c r="Q9922">
        <f t="shared" si="223"/>
        <v>1</v>
      </c>
      <c r="R9922">
        <f>IF(P9922="","",0)</f>
        <v>0</v>
      </c>
    </row>
    <row r="9923" spans="1:18" x14ac:dyDescent="0.3">
      <c r="A9923" t="s">
        <v>1277</v>
      </c>
      <c r="B9923" s="1">
        <v>38650</v>
      </c>
      <c r="C9923" t="s">
        <v>16</v>
      </c>
      <c r="D9923" t="s">
        <v>1310</v>
      </c>
      <c r="E9923" t="s">
        <v>1311</v>
      </c>
      <c r="G9923" s="6" t="s">
        <v>88</v>
      </c>
      <c r="H9923" t="s">
        <v>95</v>
      </c>
      <c r="I9923" t="s">
        <v>21</v>
      </c>
      <c r="J9923" t="s">
        <v>73</v>
      </c>
      <c r="K9923">
        <v>24</v>
      </c>
      <c r="L9923">
        <v>20.55</v>
      </c>
      <c r="M9923" t="s">
        <v>173</v>
      </c>
      <c r="N9923">
        <v>20.55</v>
      </c>
      <c r="O9923" t="s">
        <v>24</v>
      </c>
      <c r="P9923" cm="1">
        <f t="array" ref="P9923">IF(Q9923&gt;0,INDEX(Q9923:Q22057,MATCH(TRUE,INDEX(Q9923:Q22057="",,),0)-1),"")</f>
        <v>4</v>
      </c>
      <c r="Q9923">
        <f t="shared" si="223"/>
        <v>1</v>
      </c>
      <c r="R9923">
        <f>IF(P9923="","",0)</f>
        <v>0</v>
      </c>
    </row>
    <row r="9924" spans="1:18" x14ac:dyDescent="0.3">
      <c r="A9924" t="s">
        <v>1277</v>
      </c>
      <c r="B9924" s="1">
        <v>38650</v>
      </c>
      <c r="C9924" t="s">
        <v>16</v>
      </c>
      <c r="D9924" t="s">
        <v>1310</v>
      </c>
      <c r="E9924" t="s">
        <v>1311</v>
      </c>
      <c r="G9924" s="6" t="s">
        <v>88</v>
      </c>
      <c r="H9924" t="s">
        <v>72</v>
      </c>
      <c r="I9924" t="s">
        <v>21</v>
      </c>
      <c r="J9924" t="s">
        <v>73</v>
      </c>
      <c r="K9924">
        <v>4</v>
      </c>
      <c r="L9924">
        <v>11.95</v>
      </c>
      <c r="M9924" t="s">
        <v>173</v>
      </c>
      <c r="N9924">
        <v>11.95</v>
      </c>
      <c r="O9924" t="s">
        <v>24</v>
      </c>
      <c r="P9924" cm="1">
        <f t="array" ref="P9924">IF(Q9924&gt;0,INDEX(Q9924:Q22058,MATCH(TRUE,INDEX(Q9924:Q22058="",,),0)-1),"")</f>
        <v>4</v>
      </c>
      <c r="Q9924">
        <f t="shared" si="223"/>
        <v>1</v>
      </c>
      <c r="R9924">
        <f>IF(P9924="","",0)</f>
        <v>0</v>
      </c>
    </row>
    <row r="9925" spans="1:18" x14ac:dyDescent="0.3">
      <c r="A9925" t="s">
        <v>1277</v>
      </c>
      <c r="B9925" s="1">
        <v>38650</v>
      </c>
      <c r="C9925" t="s">
        <v>16</v>
      </c>
      <c r="D9925" t="s">
        <v>1310</v>
      </c>
      <c r="E9925" t="s">
        <v>1311</v>
      </c>
      <c r="G9925" t="s">
        <v>19</v>
      </c>
      <c r="H9925" t="s">
        <v>41</v>
      </c>
      <c r="I9925" t="s">
        <v>45</v>
      </c>
      <c r="J9925" t="s">
        <v>93</v>
      </c>
      <c r="K9925">
        <v>62</v>
      </c>
      <c r="L9925">
        <v>120</v>
      </c>
      <c r="M9925" t="s">
        <v>1312</v>
      </c>
      <c r="N9925">
        <v>190</v>
      </c>
      <c r="P9925" cm="1">
        <f t="array" ref="P9925">IF(Q9925&gt;0,INDEX(Q9925:Q22059,MATCH(TRUE,INDEX(Q9925:Q22059="",,),0)-1),"")</f>
        <v>4</v>
      </c>
      <c r="Q9925">
        <f t="shared" si="223"/>
        <v>2</v>
      </c>
      <c r="R9925">
        <f>IF(P9925="","",0)</f>
        <v>0</v>
      </c>
    </row>
    <row r="9926" spans="1:18" x14ac:dyDescent="0.3">
      <c r="A9926" t="s">
        <v>1277</v>
      </c>
      <c r="B9926" s="1">
        <v>38650</v>
      </c>
      <c r="C9926" t="s">
        <v>16</v>
      </c>
      <c r="D9926" t="s">
        <v>1310</v>
      </c>
      <c r="E9926" t="s">
        <v>1311</v>
      </c>
      <c r="G9926" t="s">
        <v>19</v>
      </c>
      <c r="H9926" t="s">
        <v>41</v>
      </c>
      <c r="I9926" t="s">
        <v>21</v>
      </c>
      <c r="J9926" t="s">
        <v>73</v>
      </c>
      <c r="K9926">
        <v>80</v>
      </c>
      <c r="L9926">
        <v>36.950000000000003</v>
      </c>
      <c r="M9926" t="s">
        <v>1312</v>
      </c>
      <c r="N9926">
        <v>37</v>
      </c>
      <c r="P9926" cm="1">
        <f t="array" ref="P9926">IF(Q9926&gt;0,INDEX(Q9926:Q22060,MATCH(TRUE,INDEX(Q9926:Q22060="",,),0)-1),"")</f>
        <v>4</v>
      </c>
      <c r="Q9926">
        <f t="shared" si="223"/>
        <v>2</v>
      </c>
      <c r="R9926">
        <f>IF(P9926="","",0)</f>
        <v>0</v>
      </c>
    </row>
    <row r="9927" spans="1:18" x14ac:dyDescent="0.3">
      <c r="A9927" t="s">
        <v>1277</v>
      </c>
      <c r="B9927" s="1">
        <v>38650</v>
      </c>
      <c r="C9927" t="s">
        <v>16</v>
      </c>
      <c r="D9927" t="s">
        <v>1310</v>
      </c>
      <c r="E9927" t="s">
        <v>1311</v>
      </c>
      <c r="G9927" s="6" t="s">
        <v>88</v>
      </c>
      <c r="H9927" t="s">
        <v>67</v>
      </c>
      <c r="I9927" t="s">
        <v>45</v>
      </c>
      <c r="J9927" t="s">
        <v>93</v>
      </c>
      <c r="K9927">
        <v>13</v>
      </c>
      <c r="L9927">
        <v>50</v>
      </c>
      <c r="M9927" t="s">
        <v>1312</v>
      </c>
      <c r="N9927">
        <v>50</v>
      </c>
      <c r="P9927" cm="1">
        <f t="array" ref="P9927">IF(Q9927&gt;0,INDEX(Q9927:Q22061,MATCH(TRUE,INDEX(Q9927:Q22061="",,),0)-1),"")</f>
        <v>4</v>
      </c>
      <c r="Q9927">
        <f t="shared" si="223"/>
        <v>2</v>
      </c>
      <c r="R9927">
        <f>IF(P9927="","",0)</f>
        <v>0</v>
      </c>
    </row>
    <row r="9928" spans="1:18" x14ac:dyDescent="0.3">
      <c r="A9928" t="s">
        <v>1277</v>
      </c>
      <c r="B9928" s="1">
        <v>38650</v>
      </c>
      <c r="C9928" t="s">
        <v>16</v>
      </c>
      <c r="D9928" t="s">
        <v>1310</v>
      </c>
      <c r="E9928" t="s">
        <v>1311</v>
      </c>
      <c r="G9928" s="6" t="s">
        <v>88</v>
      </c>
      <c r="H9928" t="s">
        <v>128</v>
      </c>
      <c r="I9928" t="s">
        <v>21</v>
      </c>
      <c r="J9928" t="s">
        <v>73</v>
      </c>
      <c r="K9928">
        <v>17</v>
      </c>
      <c r="L9928">
        <v>15.2</v>
      </c>
      <c r="M9928" t="s">
        <v>1312</v>
      </c>
      <c r="N9928">
        <v>15.2</v>
      </c>
      <c r="P9928" cm="1">
        <f t="array" ref="P9928">IF(Q9928&gt;0,INDEX(Q9928:Q22062,MATCH(TRUE,INDEX(Q9928:Q22062="",,),0)-1),"")</f>
        <v>4</v>
      </c>
      <c r="Q9928">
        <f t="shared" si="223"/>
        <v>2</v>
      </c>
      <c r="R9928">
        <f>IF(P9928="","",0)</f>
        <v>0</v>
      </c>
    </row>
    <row r="9929" spans="1:18" x14ac:dyDescent="0.3">
      <c r="A9929" t="s">
        <v>1277</v>
      </c>
      <c r="B9929" s="1">
        <v>38650</v>
      </c>
      <c r="C9929" t="s">
        <v>16</v>
      </c>
      <c r="D9929" t="s">
        <v>1310</v>
      </c>
      <c r="E9929" t="s">
        <v>1311</v>
      </c>
      <c r="G9929" s="6" t="s">
        <v>88</v>
      </c>
      <c r="H9929" t="s">
        <v>67</v>
      </c>
      <c r="I9929" t="s">
        <v>21</v>
      </c>
      <c r="J9929" t="s">
        <v>73</v>
      </c>
      <c r="K9929">
        <v>36</v>
      </c>
      <c r="L9929">
        <v>12.15</v>
      </c>
      <c r="M9929" t="s">
        <v>1312</v>
      </c>
      <c r="N9929">
        <v>12.15</v>
      </c>
      <c r="P9929" cm="1">
        <f t="array" ref="P9929">IF(Q9929&gt;0,INDEX(Q9929:Q22063,MATCH(TRUE,INDEX(Q9929:Q22063="",,),0)-1),"")</f>
        <v>4</v>
      </c>
      <c r="Q9929">
        <f t="shared" si="223"/>
        <v>2</v>
      </c>
      <c r="R9929">
        <f>IF(P9929="","",0)</f>
        <v>0</v>
      </c>
    </row>
    <row r="9930" spans="1:18" x14ac:dyDescent="0.3">
      <c r="A9930" t="s">
        <v>1277</v>
      </c>
      <c r="B9930" s="1">
        <v>38650</v>
      </c>
      <c r="C9930" t="s">
        <v>16</v>
      </c>
      <c r="D9930" t="s">
        <v>1310</v>
      </c>
      <c r="E9930" t="s">
        <v>1311</v>
      </c>
      <c r="G9930" s="6" t="s">
        <v>88</v>
      </c>
      <c r="H9930" t="s">
        <v>95</v>
      </c>
      <c r="I9930" t="s">
        <v>21</v>
      </c>
      <c r="J9930" t="s">
        <v>73</v>
      </c>
      <c r="K9930">
        <v>24</v>
      </c>
      <c r="L9930">
        <v>20.55</v>
      </c>
      <c r="M9930" t="s">
        <v>1312</v>
      </c>
      <c r="N9930">
        <v>20.55</v>
      </c>
      <c r="P9930" cm="1">
        <f t="array" ref="P9930">IF(Q9930&gt;0,INDEX(Q9930:Q22064,MATCH(TRUE,INDEX(Q9930:Q22064="",,),0)-1),"")</f>
        <v>4</v>
      </c>
      <c r="Q9930">
        <f t="shared" si="223"/>
        <v>2</v>
      </c>
      <c r="R9930">
        <f>IF(P9930="","",0)</f>
        <v>0</v>
      </c>
    </row>
    <row r="9931" spans="1:18" x14ac:dyDescent="0.3">
      <c r="A9931" t="s">
        <v>1277</v>
      </c>
      <c r="B9931" s="1">
        <v>38650</v>
      </c>
      <c r="C9931" t="s">
        <v>16</v>
      </c>
      <c r="D9931" t="s">
        <v>1310</v>
      </c>
      <c r="E9931" t="s">
        <v>1311</v>
      </c>
      <c r="G9931" s="6" t="s">
        <v>88</v>
      </c>
      <c r="H9931" t="s">
        <v>72</v>
      </c>
      <c r="I9931" t="s">
        <v>21</v>
      </c>
      <c r="J9931" t="s">
        <v>73</v>
      </c>
      <c r="K9931">
        <v>4</v>
      </c>
      <c r="L9931">
        <v>11.95</v>
      </c>
      <c r="M9931" t="s">
        <v>1312</v>
      </c>
      <c r="N9931">
        <v>11.95</v>
      </c>
      <c r="P9931" cm="1">
        <f t="array" ref="P9931">IF(Q9931&gt;0,INDEX(Q9931:Q22065,MATCH(TRUE,INDEX(Q9931:Q22065="",,),0)-1),"")</f>
        <v>4</v>
      </c>
      <c r="Q9931">
        <f t="shared" si="223"/>
        <v>2</v>
      </c>
      <c r="R9931">
        <f>IF(P9931="","",0)</f>
        <v>0</v>
      </c>
    </row>
    <row r="9932" spans="1:18" x14ac:dyDescent="0.3">
      <c r="A9932" t="s">
        <v>1277</v>
      </c>
      <c r="B9932" s="1">
        <v>38650</v>
      </c>
      <c r="C9932" t="s">
        <v>16</v>
      </c>
      <c r="D9932" t="s">
        <v>1310</v>
      </c>
      <c r="E9932" t="s">
        <v>1311</v>
      </c>
      <c r="G9932" t="s">
        <v>19</v>
      </c>
      <c r="H9932" t="s">
        <v>41</v>
      </c>
      <c r="I9932" t="s">
        <v>45</v>
      </c>
      <c r="J9932" t="s">
        <v>93</v>
      </c>
      <c r="K9932">
        <v>62</v>
      </c>
      <c r="L9932">
        <v>120</v>
      </c>
      <c r="M9932" t="s">
        <v>211</v>
      </c>
      <c r="N9932">
        <v>120</v>
      </c>
      <c r="P9932" cm="1">
        <f t="array" ref="P9932">IF(Q9932&gt;0,INDEX(Q9932:Q22066,MATCH(TRUE,INDEX(Q9932:Q22066="",,),0)-1),"")</f>
        <v>4</v>
      </c>
      <c r="Q9932">
        <f t="shared" si="223"/>
        <v>3</v>
      </c>
      <c r="R9932">
        <f>IF(P9932="","",0)</f>
        <v>0</v>
      </c>
    </row>
    <row r="9933" spans="1:18" x14ac:dyDescent="0.3">
      <c r="A9933" t="s">
        <v>1277</v>
      </c>
      <c r="B9933" s="1">
        <v>38650</v>
      </c>
      <c r="C9933" t="s">
        <v>16</v>
      </c>
      <c r="D9933" t="s">
        <v>1310</v>
      </c>
      <c r="E9933" t="s">
        <v>1311</v>
      </c>
      <c r="G9933" t="s">
        <v>19</v>
      </c>
      <c r="H9933" t="s">
        <v>41</v>
      </c>
      <c r="I9933" t="s">
        <v>21</v>
      </c>
      <c r="J9933" t="s">
        <v>73</v>
      </c>
      <c r="K9933">
        <v>80</v>
      </c>
      <c r="L9933">
        <v>36.950000000000003</v>
      </c>
      <c r="M9933" t="s">
        <v>211</v>
      </c>
      <c r="N9933">
        <v>51.61</v>
      </c>
      <c r="P9933" cm="1">
        <f t="array" ref="P9933">IF(Q9933&gt;0,INDEX(Q9933:Q22067,MATCH(TRUE,INDEX(Q9933:Q22067="",,),0)-1),"")</f>
        <v>4</v>
      </c>
      <c r="Q9933">
        <f t="shared" si="223"/>
        <v>3</v>
      </c>
      <c r="R9933">
        <f>IF(P9933="","",0)</f>
        <v>0</v>
      </c>
    </row>
    <row r="9934" spans="1:18" x14ac:dyDescent="0.3">
      <c r="A9934" t="s">
        <v>1277</v>
      </c>
      <c r="B9934" s="1">
        <v>38650</v>
      </c>
      <c r="C9934" t="s">
        <v>16</v>
      </c>
      <c r="D9934" t="s">
        <v>1310</v>
      </c>
      <c r="E9934" t="s">
        <v>1311</v>
      </c>
      <c r="G9934" s="6" t="s">
        <v>88</v>
      </c>
      <c r="H9934" t="s">
        <v>67</v>
      </c>
      <c r="I9934" t="s">
        <v>45</v>
      </c>
      <c r="J9934" t="s">
        <v>93</v>
      </c>
      <c r="K9934">
        <v>13</v>
      </c>
      <c r="L9934">
        <v>50</v>
      </c>
      <c r="M9934" t="s">
        <v>211</v>
      </c>
      <c r="N9934">
        <v>50</v>
      </c>
      <c r="P9934" cm="1">
        <f t="array" ref="P9934">IF(Q9934&gt;0,INDEX(Q9934:Q22068,MATCH(TRUE,INDEX(Q9934:Q22068="",,),0)-1),"")</f>
        <v>4</v>
      </c>
      <c r="Q9934">
        <f t="shared" si="223"/>
        <v>3</v>
      </c>
      <c r="R9934">
        <f>IF(P9934="","",0)</f>
        <v>0</v>
      </c>
    </row>
    <row r="9935" spans="1:18" x14ac:dyDescent="0.3">
      <c r="A9935" t="s">
        <v>1277</v>
      </c>
      <c r="B9935" s="1">
        <v>38650</v>
      </c>
      <c r="C9935" t="s">
        <v>16</v>
      </c>
      <c r="D9935" t="s">
        <v>1310</v>
      </c>
      <c r="E9935" t="s">
        <v>1311</v>
      </c>
      <c r="G9935" s="6" t="s">
        <v>88</v>
      </c>
      <c r="H9935" t="s">
        <v>128</v>
      </c>
      <c r="I9935" t="s">
        <v>21</v>
      </c>
      <c r="J9935" t="s">
        <v>73</v>
      </c>
      <c r="K9935">
        <v>17</v>
      </c>
      <c r="L9935">
        <v>15.2</v>
      </c>
      <c r="M9935" t="s">
        <v>211</v>
      </c>
      <c r="N9935">
        <v>15.2</v>
      </c>
      <c r="P9935" cm="1">
        <f t="array" ref="P9935">IF(Q9935&gt;0,INDEX(Q9935:Q22069,MATCH(TRUE,INDEX(Q9935:Q22069="",,),0)-1),"")</f>
        <v>4</v>
      </c>
      <c r="Q9935">
        <f t="shared" si="223"/>
        <v>3</v>
      </c>
      <c r="R9935">
        <f>IF(P9935="","",0)</f>
        <v>0</v>
      </c>
    </row>
    <row r="9936" spans="1:18" x14ac:dyDescent="0.3">
      <c r="A9936" t="s">
        <v>1277</v>
      </c>
      <c r="B9936" s="1">
        <v>38650</v>
      </c>
      <c r="C9936" t="s">
        <v>16</v>
      </c>
      <c r="D9936" t="s">
        <v>1310</v>
      </c>
      <c r="E9936" t="s">
        <v>1311</v>
      </c>
      <c r="G9936" s="6" t="s">
        <v>88</v>
      </c>
      <c r="H9936" t="s">
        <v>67</v>
      </c>
      <c r="I9936" t="s">
        <v>21</v>
      </c>
      <c r="J9936" t="s">
        <v>73</v>
      </c>
      <c r="K9936">
        <v>36</v>
      </c>
      <c r="L9936">
        <v>12.15</v>
      </c>
      <c r="M9936" t="s">
        <v>211</v>
      </c>
      <c r="N9936">
        <v>12.15</v>
      </c>
      <c r="P9936" cm="1">
        <f t="array" ref="P9936">IF(Q9936&gt;0,INDEX(Q9936:Q22070,MATCH(TRUE,INDEX(Q9936:Q22070="",,),0)-1),"")</f>
        <v>4</v>
      </c>
      <c r="Q9936">
        <f t="shared" si="223"/>
        <v>3</v>
      </c>
      <c r="R9936">
        <f>IF(P9936="","",0)</f>
        <v>0</v>
      </c>
    </row>
    <row r="9937" spans="1:18" x14ac:dyDescent="0.3">
      <c r="A9937" t="s">
        <v>1277</v>
      </c>
      <c r="B9937" s="1">
        <v>38650</v>
      </c>
      <c r="C9937" t="s">
        <v>16</v>
      </c>
      <c r="D9937" t="s">
        <v>1310</v>
      </c>
      <c r="E9937" t="s">
        <v>1311</v>
      </c>
      <c r="G9937" s="6" t="s">
        <v>88</v>
      </c>
      <c r="H9937" t="s">
        <v>95</v>
      </c>
      <c r="I9937" t="s">
        <v>21</v>
      </c>
      <c r="J9937" t="s">
        <v>73</v>
      </c>
      <c r="K9937">
        <v>24</v>
      </c>
      <c r="L9937">
        <v>20.55</v>
      </c>
      <c r="M9937" t="s">
        <v>211</v>
      </c>
      <c r="N9937">
        <v>20.55</v>
      </c>
      <c r="P9937" cm="1">
        <f t="array" ref="P9937">IF(Q9937&gt;0,INDEX(Q9937:Q22071,MATCH(TRUE,INDEX(Q9937:Q22071="",,),0)-1),"")</f>
        <v>4</v>
      </c>
      <c r="Q9937">
        <f t="shared" si="223"/>
        <v>3</v>
      </c>
      <c r="R9937">
        <f>IF(P9937="","",0)</f>
        <v>0</v>
      </c>
    </row>
    <row r="9938" spans="1:18" x14ac:dyDescent="0.3">
      <c r="A9938" t="s">
        <v>1277</v>
      </c>
      <c r="B9938" s="1">
        <v>38650</v>
      </c>
      <c r="C9938" t="s">
        <v>16</v>
      </c>
      <c r="D9938" t="s">
        <v>1310</v>
      </c>
      <c r="E9938" t="s">
        <v>1311</v>
      </c>
      <c r="G9938" s="6" t="s">
        <v>88</v>
      </c>
      <c r="H9938" t="s">
        <v>72</v>
      </c>
      <c r="I9938" t="s">
        <v>21</v>
      </c>
      <c r="J9938" t="s">
        <v>73</v>
      </c>
      <c r="K9938">
        <v>4</v>
      </c>
      <c r="L9938">
        <v>11.95</v>
      </c>
      <c r="M9938" t="s">
        <v>211</v>
      </c>
      <c r="N9938">
        <v>11.95</v>
      </c>
      <c r="P9938" cm="1">
        <f t="array" ref="P9938">IF(Q9938&gt;0,INDEX(Q9938:Q22072,MATCH(TRUE,INDEX(Q9938:Q22072="",,),0)-1),"")</f>
        <v>4</v>
      </c>
      <c r="Q9938">
        <f t="shared" si="223"/>
        <v>3</v>
      </c>
      <c r="R9938">
        <f>IF(P9938="","",0)</f>
        <v>0</v>
      </c>
    </row>
    <row r="9939" spans="1:18" x14ac:dyDescent="0.3">
      <c r="A9939" t="s">
        <v>1277</v>
      </c>
      <c r="B9939" s="1">
        <v>38650</v>
      </c>
      <c r="C9939" t="s">
        <v>16</v>
      </c>
      <c r="D9939" t="s">
        <v>1310</v>
      </c>
      <c r="E9939" t="s">
        <v>1311</v>
      </c>
      <c r="G9939" t="s">
        <v>19</v>
      </c>
      <c r="H9939" t="s">
        <v>41</v>
      </c>
      <c r="I9939" t="s">
        <v>45</v>
      </c>
      <c r="J9939" t="s">
        <v>93</v>
      </c>
      <c r="K9939">
        <v>62</v>
      </c>
      <c r="L9939">
        <v>120</v>
      </c>
      <c r="M9939" t="s">
        <v>129</v>
      </c>
      <c r="N9939">
        <v>120</v>
      </c>
      <c r="P9939" cm="1">
        <f t="array" ref="P9939">IF(Q9939&gt;0,INDEX(Q9939:Q22073,MATCH(TRUE,INDEX(Q9939:Q22073="",,),0)-1),"")</f>
        <v>4</v>
      </c>
      <c r="Q9939">
        <f t="shared" si="223"/>
        <v>4</v>
      </c>
      <c r="R9939">
        <f>IF(P9939="","",0)</f>
        <v>0</v>
      </c>
    </row>
    <row r="9940" spans="1:18" x14ac:dyDescent="0.3">
      <c r="A9940" t="s">
        <v>1277</v>
      </c>
      <c r="B9940" s="1">
        <v>38650</v>
      </c>
      <c r="C9940" t="s">
        <v>16</v>
      </c>
      <c r="D9940" t="s">
        <v>1310</v>
      </c>
      <c r="E9940" t="s">
        <v>1311</v>
      </c>
      <c r="G9940" t="s">
        <v>19</v>
      </c>
      <c r="H9940" t="s">
        <v>41</v>
      </c>
      <c r="I9940" t="s">
        <v>21</v>
      </c>
      <c r="J9940" t="s">
        <v>73</v>
      </c>
      <c r="K9940">
        <v>80</v>
      </c>
      <c r="L9940">
        <v>36.950000000000003</v>
      </c>
      <c r="M9940" t="s">
        <v>129</v>
      </c>
      <c r="N9940">
        <v>38</v>
      </c>
      <c r="P9940" cm="1">
        <f t="array" ref="P9940">IF(Q9940&gt;0,INDEX(Q9940:Q22074,MATCH(TRUE,INDEX(Q9940:Q22074="",,),0)-1),"")</f>
        <v>4</v>
      </c>
      <c r="Q9940">
        <f t="shared" si="223"/>
        <v>4</v>
      </c>
      <c r="R9940">
        <f>IF(P9940="","",0)</f>
        <v>0</v>
      </c>
    </row>
    <row r="9941" spans="1:18" x14ac:dyDescent="0.3">
      <c r="A9941" t="s">
        <v>1277</v>
      </c>
      <c r="B9941" s="1">
        <v>38650</v>
      </c>
      <c r="C9941" t="s">
        <v>16</v>
      </c>
      <c r="D9941" t="s">
        <v>1310</v>
      </c>
      <c r="E9941" t="s">
        <v>1311</v>
      </c>
      <c r="G9941" s="6" t="s">
        <v>88</v>
      </c>
      <c r="H9941" t="s">
        <v>67</v>
      </c>
      <c r="I9941" t="s">
        <v>45</v>
      </c>
      <c r="J9941" t="s">
        <v>93</v>
      </c>
      <c r="K9941">
        <v>13</v>
      </c>
      <c r="L9941">
        <v>50</v>
      </c>
      <c r="M9941" t="s">
        <v>129</v>
      </c>
      <c r="N9941">
        <v>50</v>
      </c>
      <c r="P9941" cm="1">
        <f t="array" ref="P9941">IF(Q9941&gt;0,INDEX(Q9941:Q22075,MATCH(TRUE,INDEX(Q9941:Q22075="",,),0)-1),"")</f>
        <v>4</v>
      </c>
      <c r="Q9941">
        <f t="shared" si="223"/>
        <v>4</v>
      </c>
      <c r="R9941">
        <f>IF(P9941="","",0)</f>
        <v>0</v>
      </c>
    </row>
    <row r="9942" spans="1:18" x14ac:dyDescent="0.3">
      <c r="A9942" t="s">
        <v>1277</v>
      </c>
      <c r="B9942" s="1">
        <v>38650</v>
      </c>
      <c r="C9942" t="s">
        <v>16</v>
      </c>
      <c r="D9942" t="s">
        <v>1310</v>
      </c>
      <c r="E9942" t="s">
        <v>1311</v>
      </c>
      <c r="G9942" s="6" t="s">
        <v>88</v>
      </c>
      <c r="H9942" t="s">
        <v>128</v>
      </c>
      <c r="I9942" t="s">
        <v>21</v>
      </c>
      <c r="J9942" t="s">
        <v>73</v>
      </c>
      <c r="K9942">
        <v>17</v>
      </c>
      <c r="L9942">
        <v>15.2</v>
      </c>
      <c r="M9942" t="s">
        <v>129</v>
      </c>
      <c r="N9942">
        <v>15.2</v>
      </c>
      <c r="P9942" cm="1">
        <f t="array" ref="P9942">IF(Q9942&gt;0,INDEX(Q9942:Q22076,MATCH(TRUE,INDEX(Q9942:Q22076="",,),0)-1),"")</f>
        <v>4</v>
      </c>
      <c r="Q9942">
        <f t="shared" si="223"/>
        <v>4</v>
      </c>
      <c r="R9942">
        <f>IF(P9942="","",0)</f>
        <v>0</v>
      </c>
    </row>
    <row r="9943" spans="1:18" x14ac:dyDescent="0.3">
      <c r="A9943" t="s">
        <v>1277</v>
      </c>
      <c r="B9943" s="1">
        <v>38650</v>
      </c>
      <c r="C9943" t="s">
        <v>16</v>
      </c>
      <c r="D9943" t="s">
        <v>1310</v>
      </c>
      <c r="E9943" t="s">
        <v>1311</v>
      </c>
      <c r="G9943" s="6" t="s">
        <v>88</v>
      </c>
      <c r="H9943" t="s">
        <v>67</v>
      </c>
      <c r="I9943" t="s">
        <v>21</v>
      </c>
      <c r="J9943" t="s">
        <v>73</v>
      </c>
      <c r="K9943">
        <v>36</v>
      </c>
      <c r="L9943">
        <v>12.15</v>
      </c>
      <c r="M9943" t="s">
        <v>129</v>
      </c>
      <c r="N9943">
        <v>12.15</v>
      </c>
      <c r="P9943" cm="1">
        <f t="array" ref="P9943">IF(Q9943&gt;0,INDEX(Q9943:Q22077,MATCH(TRUE,INDEX(Q9943:Q22077="",,),0)-1),"")</f>
        <v>4</v>
      </c>
      <c r="Q9943">
        <f t="shared" si="223"/>
        <v>4</v>
      </c>
      <c r="R9943">
        <f>IF(P9943="","",0)</f>
        <v>0</v>
      </c>
    </row>
    <row r="9944" spans="1:18" x14ac:dyDescent="0.3">
      <c r="A9944" t="s">
        <v>1277</v>
      </c>
      <c r="B9944" s="1">
        <v>38650</v>
      </c>
      <c r="C9944" t="s">
        <v>16</v>
      </c>
      <c r="D9944" t="s">
        <v>1310</v>
      </c>
      <c r="E9944" t="s">
        <v>1311</v>
      </c>
      <c r="G9944" s="6" t="s">
        <v>88</v>
      </c>
      <c r="H9944" t="s">
        <v>95</v>
      </c>
      <c r="I9944" t="s">
        <v>21</v>
      </c>
      <c r="J9944" t="s">
        <v>73</v>
      </c>
      <c r="K9944">
        <v>24</v>
      </c>
      <c r="L9944">
        <v>20.55</v>
      </c>
      <c r="M9944" t="s">
        <v>129</v>
      </c>
      <c r="N9944">
        <v>20.55</v>
      </c>
      <c r="P9944" cm="1">
        <f t="array" ref="P9944">IF(Q9944&gt;0,INDEX(Q9944:Q22078,MATCH(TRUE,INDEX(Q9944:Q22078="",,),0)-1),"")</f>
        <v>4</v>
      </c>
      <c r="Q9944">
        <f t="shared" si="223"/>
        <v>4</v>
      </c>
      <c r="R9944">
        <f>IF(P9944="","",0)</f>
        <v>0</v>
      </c>
    </row>
    <row r="9945" spans="1:18" x14ac:dyDescent="0.3">
      <c r="A9945" t="s">
        <v>1277</v>
      </c>
      <c r="B9945" s="1">
        <v>38650</v>
      </c>
      <c r="C9945" t="s">
        <v>16</v>
      </c>
      <c r="D9945" t="s">
        <v>1310</v>
      </c>
      <c r="E9945" t="s">
        <v>1311</v>
      </c>
      <c r="G9945" s="6" t="s">
        <v>88</v>
      </c>
      <c r="H9945" t="s">
        <v>72</v>
      </c>
      <c r="I9945" t="s">
        <v>21</v>
      </c>
      <c r="J9945" t="s">
        <v>73</v>
      </c>
      <c r="K9945">
        <v>4</v>
      </c>
      <c r="L9945">
        <v>11.95</v>
      </c>
      <c r="M9945" t="s">
        <v>129</v>
      </c>
      <c r="N9945">
        <v>11.95</v>
      </c>
      <c r="P9945" cm="1">
        <f t="array" ref="P9945">IF(Q9945&gt;0,INDEX(Q9945:Q22079,MATCH(TRUE,INDEX(Q9945:Q22079="",,),0)-1),"")</f>
        <v>4</v>
      </c>
      <c r="Q9945">
        <f t="shared" si="223"/>
        <v>4</v>
      </c>
      <c r="R9945">
        <f>IF(P9945="","",0)</f>
        <v>0</v>
      </c>
    </row>
    <row r="9946" spans="1:18" x14ac:dyDescent="0.3">
      <c r="P9946" t="str" cm="1">
        <f t="array" ref="P9946">IF(Q9946&gt;0,INDEX(Q9946:Q22080,MATCH(TRUE,INDEX(Q9946:Q22080="",,),0)-1),"")</f>
        <v/>
      </c>
      <c r="R9946" t="str">
        <f>IF(P9946="","",0)</f>
        <v/>
      </c>
    </row>
    <row r="9947" spans="1:18" x14ac:dyDescent="0.3">
      <c r="A9947" t="s">
        <v>1277</v>
      </c>
      <c r="B9947" s="1">
        <v>38650</v>
      </c>
      <c r="C9947" t="s">
        <v>16</v>
      </c>
      <c r="D9947" t="s">
        <v>1313</v>
      </c>
      <c r="E9947" t="s">
        <v>1314</v>
      </c>
      <c r="G9947" t="s">
        <v>19</v>
      </c>
      <c r="H9947" t="s">
        <v>128</v>
      </c>
      <c r="I9947" t="s">
        <v>45</v>
      </c>
      <c r="J9947" t="s">
        <v>93</v>
      </c>
      <c r="K9947">
        <v>32</v>
      </c>
      <c r="L9947">
        <v>54</v>
      </c>
      <c r="M9947" t="s">
        <v>153</v>
      </c>
      <c r="N9947">
        <v>101.02</v>
      </c>
      <c r="O9947" t="s">
        <v>24</v>
      </c>
      <c r="P9947" cm="1">
        <f t="array" ref="P9947">IF(Q9947&gt;0,INDEX(Q9947:Q22081,MATCH(TRUE,INDEX(Q9947:Q22081="",,),0)-1),"")</f>
        <v>9</v>
      </c>
      <c r="Q9947">
        <f>INT((ROW()-9947)/5)+1</f>
        <v>1</v>
      </c>
      <c r="R9947">
        <f>IF(P9947="","",0)</f>
        <v>0</v>
      </c>
    </row>
    <row r="9948" spans="1:18" x14ac:dyDescent="0.3">
      <c r="A9948" t="s">
        <v>1277</v>
      </c>
      <c r="B9948" s="1">
        <v>38650</v>
      </c>
      <c r="C9948" t="s">
        <v>16</v>
      </c>
      <c r="D9948" t="s">
        <v>1313</v>
      </c>
      <c r="E9948" t="s">
        <v>1314</v>
      </c>
      <c r="G9948" t="s">
        <v>19</v>
      </c>
      <c r="H9948" t="s">
        <v>128</v>
      </c>
      <c r="I9948" t="s">
        <v>21</v>
      </c>
      <c r="J9948" t="s">
        <v>73</v>
      </c>
      <c r="K9948">
        <v>265</v>
      </c>
      <c r="L9948">
        <v>16.3</v>
      </c>
      <c r="M9948" t="s">
        <v>153</v>
      </c>
      <c r="N9948">
        <v>36.25</v>
      </c>
      <c r="O9948" t="s">
        <v>24</v>
      </c>
      <c r="P9948" cm="1">
        <f t="array" ref="P9948">IF(Q9948&gt;0,INDEX(Q9948:Q22082,MATCH(TRUE,INDEX(Q9948:Q22082="",,),0)-1),"")</f>
        <v>9</v>
      </c>
      <c r="Q9948">
        <f t="shared" ref="Q9948:Q9991" si="224">INT((ROW()-9947)/5)+1</f>
        <v>1</v>
      </c>
      <c r="R9948">
        <f>IF(P9948="","",0)</f>
        <v>0</v>
      </c>
    </row>
    <row r="9949" spans="1:18" x14ac:dyDescent="0.3">
      <c r="A9949" t="s">
        <v>1277</v>
      </c>
      <c r="B9949" s="1">
        <v>38650</v>
      </c>
      <c r="C9949" t="s">
        <v>16</v>
      </c>
      <c r="D9949" t="s">
        <v>1313</v>
      </c>
      <c r="E9949" t="s">
        <v>1314</v>
      </c>
      <c r="G9949" t="s">
        <v>19</v>
      </c>
      <c r="H9949" t="s">
        <v>72</v>
      </c>
      <c r="I9949" t="s">
        <v>21</v>
      </c>
      <c r="J9949" t="s">
        <v>73</v>
      </c>
      <c r="K9949">
        <v>116</v>
      </c>
      <c r="L9949">
        <v>12.8</v>
      </c>
      <c r="M9949" t="s">
        <v>153</v>
      </c>
      <c r="N9949">
        <v>32.51</v>
      </c>
      <c r="O9949" t="s">
        <v>24</v>
      </c>
      <c r="P9949" cm="1">
        <f t="array" ref="P9949">IF(Q9949&gt;0,INDEX(Q9949:Q22083,MATCH(TRUE,INDEX(Q9949:Q22083="",,),0)-1),"")</f>
        <v>9</v>
      </c>
      <c r="Q9949">
        <f t="shared" si="224"/>
        <v>1</v>
      </c>
      <c r="R9949">
        <f>IF(P9949="","",0)</f>
        <v>0</v>
      </c>
    </row>
    <row r="9950" spans="1:18" x14ac:dyDescent="0.3">
      <c r="A9950" t="s">
        <v>1277</v>
      </c>
      <c r="B9950" s="1">
        <v>38650</v>
      </c>
      <c r="C9950" t="s">
        <v>16</v>
      </c>
      <c r="D9950" t="s">
        <v>1313</v>
      </c>
      <c r="E9950" t="s">
        <v>1314</v>
      </c>
      <c r="G9950" s="6" t="s">
        <v>88</v>
      </c>
      <c r="H9950" t="s">
        <v>72</v>
      </c>
      <c r="I9950" t="s">
        <v>45</v>
      </c>
      <c r="J9950" t="s">
        <v>93</v>
      </c>
      <c r="K9950">
        <v>13</v>
      </c>
      <c r="L9950">
        <v>55</v>
      </c>
      <c r="M9950" t="s">
        <v>153</v>
      </c>
      <c r="N9950">
        <v>55</v>
      </c>
      <c r="O9950" t="s">
        <v>24</v>
      </c>
      <c r="P9950" cm="1">
        <f t="array" ref="P9950">IF(Q9950&gt;0,INDEX(Q9950:Q22084,MATCH(TRUE,INDEX(Q9950:Q22084="",,),0)-1),"")</f>
        <v>9</v>
      </c>
      <c r="Q9950">
        <f t="shared" si="224"/>
        <v>1</v>
      </c>
      <c r="R9950">
        <f>IF(P9950="","",0)</f>
        <v>0</v>
      </c>
    </row>
    <row r="9951" spans="1:18" x14ac:dyDescent="0.3">
      <c r="A9951" t="s">
        <v>1277</v>
      </c>
      <c r="B9951" s="1">
        <v>38650</v>
      </c>
      <c r="C9951" t="s">
        <v>16</v>
      </c>
      <c r="D9951" t="s">
        <v>1313</v>
      </c>
      <c r="E9951" t="s">
        <v>1314</v>
      </c>
      <c r="G9951" s="6" t="s">
        <v>88</v>
      </c>
      <c r="H9951" t="s">
        <v>116</v>
      </c>
      <c r="I9951" t="s">
        <v>21</v>
      </c>
      <c r="J9951" t="s">
        <v>73</v>
      </c>
      <c r="K9951">
        <v>38</v>
      </c>
      <c r="L9951">
        <v>9.5500000000000007</v>
      </c>
      <c r="M9951" t="s">
        <v>153</v>
      </c>
      <c r="N9951">
        <v>9.5500000000000007</v>
      </c>
      <c r="O9951" t="s">
        <v>24</v>
      </c>
      <c r="P9951" cm="1">
        <f t="array" ref="P9951">IF(Q9951&gt;0,INDEX(Q9951:Q22085,MATCH(TRUE,INDEX(Q9951:Q22085="",,),0)-1),"")</f>
        <v>9</v>
      </c>
      <c r="Q9951">
        <f t="shared" si="224"/>
        <v>1</v>
      </c>
      <c r="R9951">
        <f>IF(P9951="","",0)</f>
        <v>0</v>
      </c>
    </row>
    <row r="9952" spans="1:18" x14ac:dyDescent="0.3">
      <c r="A9952" t="s">
        <v>1277</v>
      </c>
      <c r="B9952" s="1">
        <v>38650</v>
      </c>
      <c r="C9952" t="s">
        <v>16</v>
      </c>
      <c r="D9952" t="s">
        <v>1313</v>
      </c>
      <c r="E9952" t="s">
        <v>1314</v>
      </c>
      <c r="G9952" t="s">
        <v>19</v>
      </c>
      <c r="H9952" t="s">
        <v>128</v>
      </c>
      <c r="I9952" t="s">
        <v>45</v>
      </c>
      <c r="J9952" t="s">
        <v>93</v>
      </c>
      <c r="K9952">
        <v>32</v>
      </c>
      <c r="L9952">
        <v>54</v>
      </c>
      <c r="M9952" t="s">
        <v>117</v>
      </c>
      <c r="N9952">
        <v>80</v>
      </c>
      <c r="P9952" cm="1">
        <f t="array" ref="P9952">IF(Q9952&gt;0,INDEX(Q9952:Q22086,MATCH(TRUE,INDEX(Q9952:Q22086="",,),0)-1),"")</f>
        <v>9</v>
      </c>
      <c r="Q9952">
        <f t="shared" si="224"/>
        <v>2</v>
      </c>
      <c r="R9952">
        <f>IF(P9952="","",0)</f>
        <v>0</v>
      </c>
    </row>
    <row r="9953" spans="1:18" x14ac:dyDescent="0.3">
      <c r="A9953" t="s">
        <v>1277</v>
      </c>
      <c r="B9953" s="1">
        <v>38650</v>
      </c>
      <c r="C9953" t="s">
        <v>16</v>
      </c>
      <c r="D9953" t="s">
        <v>1313</v>
      </c>
      <c r="E9953" t="s">
        <v>1314</v>
      </c>
      <c r="G9953" t="s">
        <v>19</v>
      </c>
      <c r="H9953" t="s">
        <v>128</v>
      </c>
      <c r="I9953" t="s">
        <v>21</v>
      </c>
      <c r="J9953" t="s">
        <v>73</v>
      </c>
      <c r="K9953">
        <v>265</v>
      </c>
      <c r="L9953">
        <v>16.3</v>
      </c>
      <c r="M9953" t="s">
        <v>117</v>
      </c>
      <c r="N9953">
        <v>20</v>
      </c>
      <c r="P9953" cm="1">
        <f t="array" ref="P9953">IF(Q9953&gt;0,INDEX(Q9953:Q22087,MATCH(TRUE,INDEX(Q9953:Q22087="",,),0)-1),"")</f>
        <v>9</v>
      </c>
      <c r="Q9953">
        <f t="shared" si="224"/>
        <v>2</v>
      </c>
      <c r="R9953">
        <f>IF(P9953="","",0)</f>
        <v>0</v>
      </c>
    </row>
    <row r="9954" spans="1:18" x14ac:dyDescent="0.3">
      <c r="A9954" t="s">
        <v>1277</v>
      </c>
      <c r="B9954" s="1">
        <v>38650</v>
      </c>
      <c r="C9954" t="s">
        <v>16</v>
      </c>
      <c r="D9954" t="s">
        <v>1313</v>
      </c>
      <c r="E9954" t="s">
        <v>1314</v>
      </c>
      <c r="G9954" t="s">
        <v>19</v>
      </c>
      <c r="H9954" t="s">
        <v>72</v>
      </c>
      <c r="I9954" t="s">
        <v>21</v>
      </c>
      <c r="J9954" t="s">
        <v>73</v>
      </c>
      <c r="K9954">
        <v>116</v>
      </c>
      <c r="L9954">
        <v>12.8</v>
      </c>
      <c r="M9954" t="s">
        <v>117</v>
      </c>
      <c r="N9954">
        <v>65.599999999999994</v>
      </c>
      <c r="P9954" cm="1">
        <f t="array" ref="P9954">IF(Q9954&gt;0,INDEX(Q9954:Q22088,MATCH(TRUE,INDEX(Q9954:Q22088="",,),0)-1),"")</f>
        <v>9</v>
      </c>
      <c r="Q9954">
        <f t="shared" si="224"/>
        <v>2</v>
      </c>
      <c r="R9954">
        <f>IF(P9954="","",0)</f>
        <v>0</v>
      </c>
    </row>
    <row r="9955" spans="1:18" x14ac:dyDescent="0.3">
      <c r="A9955" t="s">
        <v>1277</v>
      </c>
      <c r="B9955" s="1">
        <v>38650</v>
      </c>
      <c r="C9955" t="s">
        <v>16</v>
      </c>
      <c r="D9955" t="s">
        <v>1313</v>
      </c>
      <c r="E9955" t="s">
        <v>1314</v>
      </c>
      <c r="G9955" s="6" t="s">
        <v>88</v>
      </c>
      <c r="H9955" t="s">
        <v>72</v>
      </c>
      <c r="I9955" t="s">
        <v>45</v>
      </c>
      <c r="J9955" t="s">
        <v>93</v>
      </c>
      <c r="K9955">
        <v>13</v>
      </c>
      <c r="L9955">
        <v>55</v>
      </c>
      <c r="M9955" t="s">
        <v>117</v>
      </c>
      <c r="N9955">
        <v>55</v>
      </c>
      <c r="P9955" cm="1">
        <f t="array" ref="P9955">IF(Q9955&gt;0,INDEX(Q9955:Q22089,MATCH(TRUE,INDEX(Q9955:Q22089="",,),0)-1),"")</f>
        <v>9</v>
      </c>
      <c r="Q9955">
        <f t="shared" si="224"/>
        <v>2</v>
      </c>
      <c r="R9955">
        <f>IF(P9955="","",0)</f>
        <v>0</v>
      </c>
    </row>
    <row r="9956" spans="1:18" x14ac:dyDescent="0.3">
      <c r="A9956" t="s">
        <v>1277</v>
      </c>
      <c r="B9956" s="1">
        <v>38650</v>
      </c>
      <c r="C9956" t="s">
        <v>16</v>
      </c>
      <c r="D9956" t="s">
        <v>1313</v>
      </c>
      <c r="E9956" t="s">
        <v>1314</v>
      </c>
      <c r="G9956" s="6" t="s">
        <v>88</v>
      </c>
      <c r="H9956" t="s">
        <v>116</v>
      </c>
      <c r="I9956" t="s">
        <v>21</v>
      </c>
      <c r="J9956" t="s">
        <v>73</v>
      </c>
      <c r="K9956">
        <v>38</v>
      </c>
      <c r="L9956">
        <v>9.5500000000000007</v>
      </c>
      <c r="M9956" t="s">
        <v>117</v>
      </c>
      <c r="N9956">
        <v>9.5500000000000007</v>
      </c>
      <c r="P9956" cm="1">
        <f t="array" ref="P9956">IF(Q9956&gt;0,INDEX(Q9956:Q22090,MATCH(TRUE,INDEX(Q9956:Q22090="",,),0)-1),"")</f>
        <v>9</v>
      </c>
      <c r="Q9956">
        <f t="shared" si="224"/>
        <v>2</v>
      </c>
      <c r="R9956">
        <f>IF(P9956="","",0)</f>
        <v>0</v>
      </c>
    </row>
    <row r="9957" spans="1:18" x14ac:dyDescent="0.3">
      <c r="A9957" t="s">
        <v>1277</v>
      </c>
      <c r="B9957" s="1">
        <v>38650</v>
      </c>
      <c r="C9957" t="s">
        <v>16</v>
      </c>
      <c r="D9957" t="s">
        <v>1313</v>
      </c>
      <c r="E9957" t="s">
        <v>1314</v>
      </c>
      <c r="G9957" t="s">
        <v>19</v>
      </c>
      <c r="H9957" t="s">
        <v>128</v>
      </c>
      <c r="I9957" t="s">
        <v>45</v>
      </c>
      <c r="J9957" t="s">
        <v>93</v>
      </c>
      <c r="K9957">
        <v>32</v>
      </c>
      <c r="L9957">
        <v>54</v>
      </c>
      <c r="M9957" t="s">
        <v>173</v>
      </c>
      <c r="N9957">
        <v>111</v>
      </c>
      <c r="P9957" cm="1">
        <f t="array" ref="P9957">IF(Q9957&gt;0,INDEX(Q9957:Q22091,MATCH(TRUE,INDEX(Q9957:Q22091="",,),0)-1),"")</f>
        <v>9</v>
      </c>
      <c r="Q9957">
        <f t="shared" si="224"/>
        <v>3</v>
      </c>
      <c r="R9957">
        <f>IF(P9957="","",0)</f>
        <v>0</v>
      </c>
    </row>
    <row r="9958" spans="1:18" x14ac:dyDescent="0.3">
      <c r="A9958" t="s">
        <v>1277</v>
      </c>
      <c r="B9958" s="1">
        <v>38650</v>
      </c>
      <c r="C9958" t="s">
        <v>16</v>
      </c>
      <c r="D9958" t="s">
        <v>1313</v>
      </c>
      <c r="E9958" t="s">
        <v>1314</v>
      </c>
      <c r="G9958" t="s">
        <v>19</v>
      </c>
      <c r="H9958" t="s">
        <v>128</v>
      </c>
      <c r="I9958" t="s">
        <v>21</v>
      </c>
      <c r="J9958" t="s">
        <v>73</v>
      </c>
      <c r="K9958">
        <v>265</v>
      </c>
      <c r="L9958">
        <v>16.3</v>
      </c>
      <c r="M9958" t="s">
        <v>173</v>
      </c>
      <c r="N9958">
        <v>28.75</v>
      </c>
      <c r="P9958" cm="1">
        <f t="array" ref="P9958">IF(Q9958&gt;0,INDEX(Q9958:Q22092,MATCH(TRUE,INDEX(Q9958:Q22092="",,),0)-1),"")</f>
        <v>9</v>
      </c>
      <c r="Q9958">
        <f t="shared" si="224"/>
        <v>3</v>
      </c>
      <c r="R9958">
        <f>IF(P9958="","",0)</f>
        <v>0</v>
      </c>
    </row>
    <row r="9959" spans="1:18" x14ac:dyDescent="0.3">
      <c r="A9959" t="s">
        <v>1277</v>
      </c>
      <c r="B9959" s="1">
        <v>38650</v>
      </c>
      <c r="C9959" t="s">
        <v>16</v>
      </c>
      <c r="D9959" t="s">
        <v>1313</v>
      </c>
      <c r="E9959" t="s">
        <v>1314</v>
      </c>
      <c r="G9959" t="s">
        <v>19</v>
      </c>
      <c r="H9959" t="s">
        <v>72</v>
      </c>
      <c r="I9959" t="s">
        <v>21</v>
      </c>
      <c r="J9959" t="s">
        <v>73</v>
      </c>
      <c r="K9959">
        <v>116</v>
      </c>
      <c r="L9959">
        <v>12.8</v>
      </c>
      <c r="M9959" t="s">
        <v>173</v>
      </c>
      <c r="N9959">
        <v>26.75</v>
      </c>
      <c r="P9959" cm="1">
        <f t="array" ref="P9959">IF(Q9959&gt;0,INDEX(Q9959:Q22093,MATCH(TRUE,INDEX(Q9959:Q22093="",,),0)-1),"")</f>
        <v>9</v>
      </c>
      <c r="Q9959">
        <f t="shared" si="224"/>
        <v>3</v>
      </c>
      <c r="R9959">
        <f>IF(P9959="","",0)</f>
        <v>0</v>
      </c>
    </row>
    <row r="9960" spans="1:18" x14ac:dyDescent="0.3">
      <c r="A9960" t="s">
        <v>1277</v>
      </c>
      <c r="B9960" s="1">
        <v>38650</v>
      </c>
      <c r="C9960" t="s">
        <v>16</v>
      </c>
      <c r="D9960" t="s">
        <v>1313</v>
      </c>
      <c r="E9960" t="s">
        <v>1314</v>
      </c>
      <c r="G9960" s="6" t="s">
        <v>88</v>
      </c>
      <c r="H9960" t="s">
        <v>72</v>
      </c>
      <c r="I9960" t="s">
        <v>45</v>
      </c>
      <c r="J9960" t="s">
        <v>93</v>
      </c>
      <c r="K9960">
        <v>13</v>
      </c>
      <c r="L9960">
        <v>55</v>
      </c>
      <c r="M9960" t="s">
        <v>173</v>
      </c>
      <c r="N9960">
        <v>55</v>
      </c>
      <c r="P9960" cm="1">
        <f t="array" ref="P9960">IF(Q9960&gt;0,INDEX(Q9960:Q22094,MATCH(TRUE,INDEX(Q9960:Q22094="",,),0)-1),"")</f>
        <v>9</v>
      </c>
      <c r="Q9960">
        <f t="shared" si="224"/>
        <v>3</v>
      </c>
      <c r="R9960">
        <f>IF(P9960="","",0)</f>
        <v>0</v>
      </c>
    </row>
    <row r="9961" spans="1:18" x14ac:dyDescent="0.3">
      <c r="A9961" t="s">
        <v>1277</v>
      </c>
      <c r="B9961" s="1">
        <v>38650</v>
      </c>
      <c r="C9961" t="s">
        <v>16</v>
      </c>
      <c r="D9961" t="s">
        <v>1313</v>
      </c>
      <c r="E9961" t="s">
        <v>1314</v>
      </c>
      <c r="G9961" s="6" t="s">
        <v>88</v>
      </c>
      <c r="H9961" t="s">
        <v>116</v>
      </c>
      <c r="I9961" t="s">
        <v>21</v>
      </c>
      <c r="J9961" t="s">
        <v>73</v>
      </c>
      <c r="K9961">
        <v>38</v>
      </c>
      <c r="L9961">
        <v>9.5500000000000007</v>
      </c>
      <c r="M9961" t="s">
        <v>173</v>
      </c>
      <c r="N9961">
        <v>9.5500000000000007</v>
      </c>
      <c r="P9961" cm="1">
        <f t="array" ref="P9961">IF(Q9961&gt;0,INDEX(Q9961:Q22095,MATCH(TRUE,INDEX(Q9961:Q22095="",,),0)-1),"")</f>
        <v>9</v>
      </c>
      <c r="Q9961">
        <f t="shared" si="224"/>
        <v>3</v>
      </c>
      <c r="R9961">
        <f>IF(P9961="","",0)</f>
        <v>0</v>
      </c>
    </row>
    <row r="9962" spans="1:18" x14ac:dyDescent="0.3">
      <c r="A9962" t="s">
        <v>1277</v>
      </c>
      <c r="B9962" s="1">
        <v>38650</v>
      </c>
      <c r="C9962" t="s">
        <v>16</v>
      </c>
      <c r="D9962" t="s">
        <v>1313</v>
      </c>
      <c r="E9962" t="s">
        <v>1314</v>
      </c>
      <c r="G9962" t="s">
        <v>19</v>
      </c>
      <c r="H9962" t="s">
        <v>128</v>
      </c>
      <c r="I9962" t="s">
        <v>45</v>
      </c>
      <c r="J9962" t="s">
        <v>93</v>
      </c>
      <c r="K9962">
        <v>32</v>
      </c>
      <c r="L9962">
        <v>54</v>
      </c>
      <c r="M9962" t="s">
        <v>129</v>
      </c>
      <c r="N9962">
        <v>62</v>
      </c>
      <c r="P9962" cm="1">
        <f t="array" ref="P9962">IF(Q9962&gt;0,INDEX(Q9962:Q22096,MATCH(TRUE,INDEX(Q9962:Q22096="",,),0)-1),"")</f>
        <v>9</v>
      </c>
      <c r="Q9962">
        <f t="shared" si="224"/>
        <v>4</v>
      </c>
      <c r="R9962">
        <f>IF(P9962="","",0)</f>
        <v>0</v>
      </c>
    </row>
    <row r="9963" spans="1:18" x14ac:dyDescent="0.3">
      <c r="A9963" t="s">
        <v>1277</v>
      </c>
      <c r="B9963" s="1">
        <v>38650</v>
      </c>
      <c r="C9963" t="s">
        <v>16</v>
      </c>
      <c r="D9963" t="s">
        <v>1313</v>
      </c>
      <c r="E9963" t="s">
        <v>1314</v>
      </c>
      <c r="G9963" t="s">
        <v>19</v>
      </c>
      <c r="H9963" t="s">
        <v>128</v>
      </c>
      <c r="I9963" t="s">
        <v>21</v>
      </c>
      <c r="J9963" t="s">
        <v>73</v>
      </c>
      <c r="K9963">
        <v>265</v>
      </c>
      <c r="L9963">
        <v>16.3</v>
      </c>
      <c r="M9963" t="s">
        <v>129</v>
      </c>
      <c r="N9963">
        <v>31</v>
      </c>
      <c r="P9963" cm="1">
        <f t="array" ref="P9963">IF(Q9963&gt;0,INDEX(Q9963:Q22097,MATCH(TRUE,INDEX(Q9963:Q22097="",,),0)-1),"")</f>
        <v>9</v>
      </c>
      <c r="Q9963">
        <f t="shared" si="224"/>
        <v>4</v>
      </c>
      <c r="R9963">
        <f>IF(P9963="","",0)</f>
        <v>0</v>
      </c>
    </row>
    <row r="9964" spans="1:18" x14ac:dyDescent="0.3">
      <c r="A9964" t="s">
        <v>1277</v>
      </c>
      <c r="B9964" s="1">
        <v>38650</v>
      </c>
      <c r="C9964" t="s">
        <v>16</v>
      </c>
      <c r="D9964" t="s">
        <v>1313</v>
      </c>
      <c r="E9964" t="s">
        <v>1314</v>
      </c>
      <c r="G9964" t="s">
        <v>19</v>
      </c>
      <c r="H9964" t="s">
        <v>72</v>
      </c>
      <c r="I9964" t="s">
        <v>21</v>
      </c>
      <c r="J9964" t="s">
        <v>73</v>
      </c>
      <c r="K9964">
        <v>116</v>
      </c>
      <c r="L9964">
        <v>12.8</v>
      </c>
      <c r="M9964" t="s">
        <v>129</v>
      </c>
      <c r="N9964">
        <v>31.01</v>
      </c>
      <c r="P9964" cm="1">
        <f t="array" ref="P9964">IF(Q9964&gt;0,INDEX(Q9964:Q22098,MATCH(TRUE,INDEX(Q9964:Q22098="",,),0)-1),"")</f>
        <v>9</v>
      </c>
      <c r="Q9964">
        <f t="shared" si="224"/>
        <v>4</v>
      </c>
      <c r="R9964">
        <f>IF(P9964="","",0)</f>
        <v>0</v>
      </c>
    </row>
    <row r="9965" spans="1:18" x14ac:dyDescent="0.3">
      <c r="A9965" t="s">
        <v>1277</v>
      </c>
      <c r="B9965" s="1">
        <v>38650</v>
      </c>
      <c r="C9965" t="s">
        <v>16</v>
      </c>
      <c r="D9965" t="s">
        <v>1313</v>
      </c>
      <c r="E9965" t="s">
        <v>1314</v>
      </c>
      <c r="G9965" s="6" t="s">
        <v>88</v>
      </c>
      <c r="H9965" t="s">
        <v>72</v>
      </c>
      <c r="I9965" t="s">
        <v>45</v>
      </c>
      <c r="J9965" t="s">
        <v>93</v>
      </c>
      <c r="K9965">
        <v>13</v>
      </c>
      <c r="L9965">
        <v>55</v>
      </c>
      <c r="M9965" t="s">
        <v>129</v>
      </c>
      <c r="N9965">
        <v>55</v>
      </c>
      <c r="P9965" cm="1">
        <f t="array" ref="P9965">IF(Q9965&gt;0,INDEX(Q9965:Q22099,MATCH(TRUE,INDEX(Q9965:Q22099="",,),0)-1),"")</f>
        <v>9</v>
      </c>
      <c r="Q9965">
        <f t="shared" si="224"/>
        <v>4</v>
      </c>
      <c r="R9965">
        <f>IF(P9965="","",0)</f>
        <v>0</v>
      </c>
    </row>
    <row r="9966" spans="1:18" x14ac:dyDescent="0.3">
      <c r="A9966" t="s">
        <v>1277</v>
      </c>
      <c r="B9966" s="1">
        <v>38650</v>
      </c>
      <c r="C9966" t="s">
        <v>16</v>
      </c>
      <c r="D9966" t="s">
        <v>1313</v>
      </c>
      <c r="E9966" t="s">
        <v>1314</v>
      </c>
      <c r="G9966" s="6" t="s">
        <v>88</v>
      </c>
      <c r="H9966" t="s">
        <v>116</v>
      </c>
      <c r="I9966" t="s">
        <v>21</v>
      </c>
      <c r="J9966" t="s">
        <v>73</v>
      </c>
      <c r="K9966">
        <v>38</v>
      </c>
      <c r="L9966">
        <v>9.5500000000000007</v>
      </c>
      <c r="M9966" t="s">
        <v>129</v>
      </c>
      <c r="N9966">
        <v>9.5500000000000007</v>
      </c>
      <c r="P9966" cm="1">
        <f t="array" ref="P9966">IF(Q9966&gt;0,INDEX(Q9966:Q22100,MATCH(TRUE,INDEX(Q9966:Q22100="",,),0)-1),"")</f>
        <v>9</v>
      </c>
      <c r="Q9966">
        <f t="shared" si="224"/>
        <v>4</v>
      </c>
      <c r="R9966">
        <f>IF(P9966="","",0)</f>
        <v>0</v>
      </c>
    </row>
    <row r="9967" spans="1:18" x14ac:dyDescent="0.3">
      <c r="A9967" t="s">
        <v>1277</v>
      </c>
      <c r="B9967" s="1">
        <v>38650</v>
      </c>
      <c r="C9967" t="s">
        <v>16</v>
      </c>
      <c r="D9967" t="s">
        <v>1313</v>
      </c>
      <c r="E9967" t="s">
        <v>1314</v>
      </c>
      <c r="G9967" t="s">
        <v>19</v>
      </c>
      <c r="H9967" t="s">
        <v>128</v>
      </c>
      <c r="I9967" t="s">
        <v>45</v>
      </c>
      <c r="J9967" t="s">
        <v>93</v>
      </c>
      <c r="K9967">
        <v>32</v>
      </c>
      <c r="L9967">
        <v>54</v>
      </c>
      <c r="M9967" t="s">
        <v>188</v>
      </c>
      <c r="N9967">
        <v>160.9</v>
      </c>
      <c r="P9967" cm="1">
        <f t="array" ref="P9967">IF(Q9967&gt;0,INDEX(Q9967:Q22101,MATCH(TRUE,INDEX(Q9967:Q22101="",,),0)-1),"")</f>
        <v>9</v>
      </c>
      <c r="Q9967">
        <f t="shared" si="224"/>
        <v>5</v>
      </c>
      <c r="R9967">
        <f>IF(P9967="","",0)</f>
        <v>0</v>
      </c>
    </row>
    <row r="9968" spans="1:18" x14ac:dyDescent="0.3">
      <c r="A9968" t="s">
        <v>1277</v>
      </c>
      <c r="B9968" s="1">
        <v>38650</v>
      </c>
      <c r="C9968" t="s">
        <v>16</v>
      </c>
      <c r="D9968" t="s">
        <v>1313</v>
      </c>
      <c r="E9968" t="s">
        <v>1314</v>
      </c>
      <c r="G9968" t="s">
        <v>19</v>
      </c>
      <c r="H9968" t="s">
        <v>128</v>
      </c>
      <c r="I9968" t="s">
        <v>21</v>
      </c>
      <c r="J9968" t="s">
        <v>73</v>
      </c>
      <c r="K9968">
        <v>265</v>
      </c>
      <c r="L9968">
        <v>16.3</v>
      </c>
      <c r="M9968" t="s">
        <v>188</v>
      </c>
      <c r="N9968">
        <v>23.79</v>
      </c>
      <c r="P9968" cm="1">
        <f t="array" ref="P9968">IF(Q9968&gt;0,INDEX(Q9968:Q22102,MATCH(TRUE,INDEX(Q9968:Q22102="",,),0)-1),"")</f>
        <v>9</v>
      </c>
      <c r="Q9968">
        <f t="shared" si="224"/>
        <v>5</v>
      </c>
      <c r="R9968">
        <f>IF(P9968="","",0)</f>
        <v>0</v>
      </c>
    </row>
    <row r="9969" spans="1:18" x14ac:dyDescent="0.3">
      <c r="A9969" t="s">
        <v>1277</v>
      </c>
      <c r="B9969" s="1">
        <v>38650</v>
      </c>
      <c r="C9969" t="s">
        <v>16</v>
      </c>
      <c r="D9969" t="s">
        <v>1313</v>
      </c>
      <c r="E9969" t="s">
        <v>1314</v>
      </c>
      <c r="G9969" t="s">
        <v>19</v>
      </c>
      <c r="H9969" t="s">
        <v>72</v>
      </c>
      <c r="I9969" t="s">
        <v>21</v>
      </c>
      <c r="J9969" t="s">
        <v>73</v>
      </c>
      <c r="K9969">
        <v>116</v>
      </c>
      <c r="L9969">
        <v>12.8</v>
      </c>
      <c r="M9969" t="s">
        <v>188</v>
      </c>
      <c r="N9969">
        <v>15.97</v>
      </c>
      <c r="P9969" cm="1">
        <f t="array" ref="P9969">IF(Q9969&gt;0,INDEX(Q9969:Q22103,MATCH(TRUE,INDEX(Q9969:Q22103="",,),0)-1),"")</f>
        <v>9</v>
      </c>
      <c r="Q9969">
        <f t="shared" si="224"/>
        <v>5</v>
      </c>
      <c r="R9969">
        <f>IF(P9969="","",0)</f>
        <v>0</v>
      </c>
    </row>
    <row r="9970" spans="1:18" x14ac:dyDescent="0.3">
      <c r="A9970" t="s">
        <v>1277</v>
      </c>
      <c r="B9970" s="1">
        <v>38650</v>
      </c>
      <c r="C9970" t="s">
        <v>16</v>
      </c>
      <c r="D9970" t="s">
        <v>1313</v>
      </c>
      <c r="E9970" t="s">
        <v>1314</v>
      </c>
      <c r="G9970" s="6" t="s">
        <v>88</v>
      </c>
      <c r="H9970" t="s">
        <v>72</v>
      </c>
      <c r="I9970" t="s">
        <v>45</v>
      </c>
      <c r="J9970" t="s">
        <v>93</v>
      </c>
      <c r="K9970">
        <v>13</v>
      </c>
      <c r="L9970">
        <v>55</v>
      </c>
      <c r="M9970" t="s">
        <v>188</v>
      </c>
      <c r="N9970">
        <v>55</v>
      </c>
      <c r="P9970" cm="1">
        <f t="array" ref="P9970">IF(Q9970&gt;0,INDEX(Q9970:Q22104,MATCH(TRUE,INDEX(Q9970:Q22104="",,),0)-1),"")</f>
        <v>9</v>
      </c>
      <c r="Q9970">
        <f t="shared" si="224"/>
        <v>5</v>
      </c>
      <c r="R9970">
        <f>IF(P9970="","",0)</f>
        <v>0</v>
      </c>
    </row>
    <row r="9971" spans="1:18" x14ac:dyDescent="0.3">
      <c r="A9971" t="s">
        <v>1277</v>
      </c>
      <c r="B9971" s="1">
        <v>38650</v>
      </c>
      <c r="C9971" t="s">
        <v>16</v>
      </c>
      <c r="D9971" t="s">
        <v>1313</v>
      </c>
      <c r="E9971" t="s">
        <v>1314</v>
      </c>
      <c r="G9971" s="6" t="s">
        <v>88</v>
      </c>
      <c r="H9971" t="s">
        <v>116</v>
      </c>
      <c r="I9971" t="s">
        <v>21</v>
      </c>
      <c r="J9971" t="s">
        <v>73</v>
      </c>
      <c r="K9971">
        <v>38</v>
      </c>
      <c r="L9971">
        <v>9.5500000000000007</v>
      </c>
      <c r="M9971" t="s">
        <v>188</v>
      </c>
      <c r="N9971">
        <v>9.5500000000000007</v>
      </c>
      <c r="P9971" cm="1">
        <f t="array" ref="P9971">IF(Q9971&gt;0,INDEX(Q9971:Q22105,MATCH(TRUE,INDEX(Q9971:Q22105="",,),0)-1),"")</f>
        <v>9</v>
      </c>
      <c r="Q9971">
        <f t="shared" si="224"/>
        <v>5</v>
      </c>
      <c r="R9971">
        <f>IF(P9971="","",0)</f>
        <v>0</v>
      </c>
    </row>
    <row r="9972" spans="1:18" x14ac:dyDescent="0.3">
      <c r="A9972" t="s">
        <v>1277</v>
      </c>
      <c r="B9972" s="1">
        <v>38650</v>
      </c>
      <c r="C9972" t="s">
        <v>16</v>
      </c>
      <c r="D9972" t="s">
        <v>1313</v>
      </c>
      <c r="E9972" t="s">
        <v>1314</v>
      </c>
      <c r="G9972" t="s">
        <v>19</v>
      </c>
      <c r="H9972" t="s">
        <v>128</v>
      </c>
      <c r="I9972" t="s">
        <v>45</v>
      </c>
      <c r="J9972" t="s">
        <v>93</v>
      </c>
      <c r="K9972">
        <v>32</v>
      </c>
      <c r="L9972">
        <v>54</v>
      </c>
      <c r="M9972" t="s">
        <v>939</v>
      </c>
      <c r="N9972">
        <v>60</v>
      </c>
      <c r="P9972" cm="1">
        <f t="array" ref="P9972">IF(Q9972&gt;0,INDEX(Q9972:Q22106,MATCH(TRUE,INDEX(Q9972:Q22106="",,),0)-1),"")</f>
        <v>9</v>
      </c>
      <c r="Q9972">
        <f t="shared" si="224"/>
        <v>6</v>
      </c>
      <c r="R9972">
        <f>IF(P9972="","",0)</f>
        <v>0</v>
      </c>
    </row>
    <row r="9973" spans="1:18" x14ac:dyDescent="0.3">
      <c r="A9973" t="s">
        <v>1277</v>
      </c>
      <c r="B9973" s="1">
        <v>38650</v>
      </c>
      <c r="C9973" t="s">
        <v>16</v>
      </c>
      <c r="D9973" t="s">
        <v>1313</v>
      </c>
      <c r="E9973" t="s">
        <v>1314</v>
      </c>
      <c r="G9973" t="s">
        <v>19</v>
      </c>
      <c r="H9973" t="s">
        <v>128</v>
      </c>
      <c r="I9973" t="s">
        <v>21</v>
      </c>
      <c r="J9973" t="s">
        <v>73</v>
      </c>
      <c r="K9973">
        <v>265</v>
      </c>
      <c r="L9973">
        <v>16.3</v>
      </c>
      <c r="M9973" t="s">
        <v>939</v>
      </c>
      <c r="N9973">
        <v>25</v>
      </c>
      <c r="P9973" cm="1">
        <f t="array" ref="P9973">IF(Q9973&gt;0,INDEX(Q9973:Q22107,MATCH(TRUE,INDEX(Q9973:Q22107="",,),0)-1),"")</f>
        <v>9</v>
      </c>
      <c r="Q9973">
        <f t="shared" si="224"/>
        <v>6</v>
      </c>
      <c r="R9973">
        <f>IF(P9973="","",0)</f>
        <v>0</v>
      </c>
    </row>
    <row r="9974" spans="1:18" x14ac:dyDescent="0.3">
      <c r="A9974" t="s">
        <v>1277</v>
      </c>
      <c r="B9974" s="1">
        <v>38650</v>
      </c>
      <c r="C9974" t="s">
        <v>16</v>
      </c>
      <c r="D9974" t="s">
        <v>1313</v>
      </c>
      <c r="E9974" t="s">
        <v>1314</v>
      </c>
      <c r="G9974" t="s">
        <v>19</v>
      </c>
      <c r="H9974" t="s">
        <v>72</v>
      </c>
      <c r="I9974" t="s">
        <v>21</v>
      </c>
      <c r="J9974" t="s">
        <v>73</v>
      </c>
      <c r="K9974">
        <v>116</v>
      </c>
      <c r="L9974">
        <v>12.8</v>
      </c>
      <c r="M9974" t="s">
        <v>939</v>
      </c>
      <c r="N9974">
        <v>15</v>
      </c>
      <c r="P9974" cm="1">
        <f t="array" ref="P9974">IF(Q9974&gt;0,INDEX(Q9974:Q22108,MATCH(TRUE,INDEX(Q9974:Q22108="",,),0)-1),"")</f>
        <v>9</v>
      </c>
      <c r="Q9974">
        <f t="shared" si="224"/>
        <v>6</v>
      </c>
      <c r="R9974">
        <f>IF(P9974="","",0)</f>
        <v>0</v>
      </c>
    </row>
    <row r="9975" spans="1:18" x14ac:dyDescent="0.3">
      <c r="A9975" t="s">
        <v>1277</v>
      </c>
      <c r="B9975" s="1">
        <v>38650</v>
      </c>
      <c r="C9975" t="s">
        <v>16</v>
      </c>
      <c r="D9975" t="s">
        <v>1313</v>
      </c>
      <c r="E9975" t="s">
        <v>1314</v>
      </c>
      <c r="G9975" s="6" t="s">
        <v>88</v>
      </c>
      <c r="H9975" t="s">
        <v>72</v>
      </c>
      <c r="I9975" t="s">
        <v>45</v>
      </c>
      <c r="J9975" t="s">
        <v>93</v>
      </c>
      <c r="K9975">
        <v>13</v>
      </c>
      <c r="L9975">
        <v>55</v>
      </c>
      <c r="M9975" t="s">
        <v>939</v>
      </c>
      <c r="N9975">
        <v>55</v>
      </c>
      <c r="P9975" cm="1">
        <f t="array" ref="P9975">IF(Q9975&gt;0,INDEX(Q9975:Q22109,MATCH(TRUE,INDEX(Q9975:Q22109="",,),0)-1),"")</f>
        <v>9</v>
      </c>
      <c r="Q9975">
        <f t="shared" si="224"/>
        <v>6</v>
      </c>
      <c r="R9975">
        <f>IF(P9975="","",0)</f>
        <v>0</v>
      </c>
    </row>
    <row r="9976" spans="1:18" x14ac:dyDescent="0.3">
      <c r="A9976" t="s">
        <v>1277</v>
      </c>
      <c r="B9976" s="1">
        <v>38650</v>
      </c>
      <c r="C9976" t="s">
        <v>16</v>
      </c>
      <c r="D9976" t="s">
        <v>1313</v>
      </c>
      <c r="E9976" t="s">
        <v>1314</v>
      </c>
      <c r="G9976" s="6" t="s">
        <v>88</v>
      </c>
      <c r="H9976" t="s">
        <v>116</v>
      </c>
      <c r="I9976" t="s">
        <v>21</v>
      </c>
      <c r="J9976" t="s">
        <v>73</v>
      </c>
      <c r="K9976">
        <v>38</v>
      </c>
      <c r="L9976">
        <v>9.5500000000000007</v>
      </c>
      <c r="M9976" t="s">
        <v>939</v>
      </c>
      <c r="N9976">
        <v>9.5500000000000007</v>
      </c>
      <c r="P9976" cm="1">
        <f t="array" ref="P9976">IF(Q9976&gt;0,INDEX(Q9976:Q22110,MATCH(TRUE,INDEX(Q9976:Q22110="",,),0)-1),"")</f>
        <v>9</v>
      </c>
      <c r="Q9976">
        <f t="shared" si="224"/>
        <v>6</v>
      </c>
      <c r="R9976">
        <f>IF(P9976="","",0)</f>
        <v>0</v>
      </c>
    </row>
    <row r="9977" spans="1:18" x14ac:dyDescent="0.3">
      <c r="A9977" t="s">
        <v>1277</v>
      </c>
      <c r="B9977" s="1">
        <v>38650</v>
      </c>
      <c r="C9977" t="s">
        <v>16</v>
      </c>
      <c r="D9977" t="s">
        <v>1313</v>
      </c>
      <c r="E9977" t="s">
        <v>1314</v>
      </c>
      <c r="G9977" t="s">
        <v>19</v>
      </c>
      <c r="H9977" t="s">
        <v>128</v>
      </c>
      <c r="I9977" t="s">
        <v>45</v>
      </c>
      <c r="J9977" t="s">
        <v>93</v>
      </c>
      <c r="K9977">
        <v>32</v>
      </c>
      <c r="L9977">
        <v>54</v>
      </c>
      <c r="M9977" t="s">
        <v>1315</v>
      </c>
      <c r="N9977">
        <v>70.2</v>
      </c>
      <c r="P9977" cm="1">
        <f t="array" ref="P9977">IF(Q9977&gt;0,INDEX(Q9977:Q22111,MATCH(TRUE,INDEX(Q9977:Q22111="",,),0)-1),"")</f>
        <v>9</v>
      </c>
      <c r="Q9977">
        <f t="shared" si="224"/>
        <v>7</v>
      </c>
      <c r="R9977">
        <f>IF(P9977="","",0)</f>
        <v>0</v>
      </c>
    </row>
    <row r="9978" spans="1:18" x14ac:dyDescent="0.3">
      <c r="A9978" t="s">
        <v>1277</v>
      </c>
      <c r="B9978" s="1">
        <v>38650</v>
      </c>
      <c r="C9978" t="s">
        <v>16</v>
      </c>
      <c r="D9978" t="s">
        <v>1313</v>
      </c>
      <c r="E9978" t="s">
        <v>1314</v>
      </c>
      <c r="G9978" t="s">
        <v>19</v>
      </c>
      <c r="H9978" t="s">
        <v>128</v>
      </c>
      <c r="I9978" t="s">
        <v>21</v>
      </c>
      <c r="J9978" t="s">
        <v>73</v>
      </c>
      <c r="K9978">
        <v>265</v>
      </c>
      <c r="L9978">
        <v>16.3</v>
      </c>
      <c r="M9978" t="s">
        <v>1315</v>
      </c>
      <c r="N9978">
        <v>21.7</v>
      </c>
      <c r="P9978" cm="1">
        <f t="array" ref="P9978">IF(Q9978&gt;0,INDEX(Q9978:Q22112,MATCH(TRUE,INDEX(Q9978:Q22112="",,),0)-1),"")</f>
        <v>9</v>
      </c>
      <c r="Q9978">
        <f t="shared" si="224"/>
        <v>7</v>
      </c>
      <c r="R9978">
        <f>IF(P9978="","",0)</f>
        <v>0</v>
      </c>
    </row>
    <row r="9979" spans="1:18" x14ac:dyDescent="0.3">
      <c r="A9979" t="s">
        <v>1277</v>
      </c>
      <c r="B9979" s="1">
        <v>38650</v>
      </c>
      <c r="C9979" t="s">
        <v>16</v>
      </c>
      <c r="D9979" t="s">
        <v>1313</v>
      </c>
      <c r="E9979" t="s">
        <v>1314</v>
      </c>
      <c r="G9979" t="s">
        <v>19</v>
      </c>
      <c r="H9979" t="s">
        <v>72</v>
      </c>
      <c r="I9979" t="s">
        <v>21</v>
      </c>
      <c r="J9979" t="s">
        <v>73</v>
      </c>
      <c r="K9979">
        <v>116</v>
      </c>
      <c r="L9979">
        <v>12.8</v>
      </c>
      <c r="M9979" t="s">
        <v>1315</v>
      </c>
      <c r="N9979">
        <v>17.02</v>
      </c>
      <c r="P9979" cm="1">
        <f t="array" ref="P9979">IF(Q9979&gt;0,INDEX(Q9979:Q22113,MATCH(TRUE,INDEX(Q9979:Q22113="",,),0)-1),"")</f>
        <v>9</v>
      </c>
      <c r="Q9979">
        <f t="shared" si="224"/>
        <v>7</v>
      </c>
      <c r="R9979">
        <f>IF(P9979="","",0)</f>
        <v>0</v>
      </c>
    </row>
    <row r="9980" spans="1:18" x14ac:dyDescent="0.3">
      <c r="A9980" t="s">
        <v>1277</v>
      </c>
      <c r="B9980" s="1">
        <v>38650</v>
      </c>
      <c r="C9980" t="s">
        <v>16</v>
      </c>
      <c r="D9980" t="s">
        <v>1313</v>
      </c>
      <c r="E9980" t="s">
        <v>1314</v>
      </c>
      <c r="G9980" s="6" t="s">
        <v>88</v>
      </c>
      <c r="H9980" t="s">
        <v>72</v>
      </c>
      <c r="I9980" t="s">
        <v>45</v>
      </c>
      <c r="J9980" t="s">
        <v>93</v>
      </c>
      <c r="K9980">
        <v>13</v>
      </c>
      <c r="L9980">
        <v>55</v>
      </c>
      <c r="M9980" t="s">
        <v>1315</v>
      </c>
      <c r="N9980">
        <v>55</v>
      </c>
      <c r="P9980" cm="1">
        <f t="array" ref="P9980">IF(Q9980&gt;0,INDEX(Q9980:Q22114,MATCH(TRUE,INDEX(Q9980:Q22114="",,),0)-1),"")</f>
        <v>9</v>
      </c>
      <c r="Q9980">
        <f t="shared" si="224"/>
        <v>7</v>
      </c>
      <c r="R9980">
        <f>IF(P9980="","",0)</f>
        <v>0</v>
      </c>
    </row>
    <row r="9981" spans="1:18" x14ac:dyDescent="0.3">
      <c r="A9981" t="s">
        <v>1277</v>
      </c>
      <c r="B9981" s="1">
        <v>38650</v>
      </c>
      <c r="C9981" t="s">
        <v>16</v>
      </c>
      <c r="D9981" t="s">
        <v>1313</v>
      </c>
      <c r="E9981" t="s">
        <v>1314</v>
      </c>
      <c r="G9981" s="6" t="s">
        <v>88</v>
      </c>
      <c r="H9981" t="s">
        <v>116</v>
      </c>
      <c r="I9981" t="s">
        <v>21</v>
      </c>
      <c r="J9981" t="s">
        <v>73</v>
      </c>
      <c r="K9981">
        <v>38</v>
      </c>
      <c r="L9981">
        <v>9.5500000000000007</v>
      </c>
      <c r="M9981" t="s">
        <v>1315</v>
      </c>
      <c r="N9981">
        <v>9.5500000000000007</v>
      </c>
      <c r="P9981" cm="1">
        <f t="array" ref="P9981">IF(Q9981&gt;0,INDEX(Q9981:Q22115,MATCH(TRUE,INDEX(Q9981:Q22115="",,),0)-1),"")</f>
        <v>9</v>
      </c>
      <c r="Q9981">
        <f t="shared" si="224"/>
        <v>7</v>
      </c>
      <c r="R9981">
        <f>IF(P9981="","",0)</f>
        <v>0</v>
      </c>
    </row>
    <row r="9982" spans="1:18" x14ac:dyDescent="0.3">
      <c r="A9982" t="s">
        <v>1277</v>
      </c>
      <c r="B9982" s="1">
        <v>38650</v>
      </c>
      <c r="C9982" t="s">
        <v>16</v>
      </c>
      <c r="D9982" t="s">
        <v>1313</v>
      </c>
      <c r="E9982" t="s">
        <v>1314</v>
      </c>
      <c r="G9982" t="s">
        <v>19</v>
      </c>
      <c r="H9982" t="s">
        <v>128</v>
      </c>
      <c r="I9982" t="s">
        <v>45</v>
      </c>
      <c r="J9982" t="s">
        <v>93</v>
      </c>
      <c r="K9982">
        <v>32</v>
      </c>
      <c r="L9982">
        <v>54</v>
      </c>
      <c r="M9982" t="s">
        <v>1312</v>
      </c>
      <c r="N9982">
        <v>76</v>
      </c>
      <c r="P9982" cm="1">
        <f t="array" ref="P9982">IF(Q9982&gt;0,INDEX(Q9982:Q22116,MATCH(TRUE,INDEX(Q9982:Q22116="",,),0)-1),"")</f>
        <v>9</v>
      </c>
      <c r="Q9982">
        <f t="shared" si="224"/>
        <v>8</v>
      </c>
      <c r="R9982">
        <f>IF(P9982="","",0)</f>
        <v>0</v>
      </c>
    </row>
    <row r="9983" spans="1:18" x14ac:dyDescent="0.3">
      <c r="A9983" t="s">
        <v>1277</v>
      </c>
      <c r="B9983" s="1">
        <v>38650</v>
      </c>
      <c r="C9983" t="s">
        <v>16</v>
      </c>
      <c r="D9983" t="s">
        <v>1313</v>
      </c>
      <c r="E9983" t="s">
        <v>1314</v>
      </c>
      <c r="G9983" t="s">
        <v>19</v>
      </c>
      <c r="H9983" t="s">
        <v>128</v>
      </c>
      <c r="I9983" t="s">
        <v>21</v>
      </c>
      <c r="J9983" t="s">
        <v>73</v>
      </c>
      <c r="K9983">
        <v>265</v>
      </c>
      <c r="L9983">
        <v>16.3</v>
      </c>
      <c r="M9983" t="s">
        <v>1312</v>
      </c>
      <c r="N9983">
        <v>20</v>
      </c>
      <c r="P9983" cm="1">
        <f t="array" ref="P9983">IF(Q9983&gt;0,INDEX(Q9983:Q22117,MATCH(TRUE,INDEX(Q9983:Q22117="",,),0)-1),"")</f>
        <v>9</v>
      </c>
      <c r="Q9983">
        <f t="shared" si="224"/>
        <v>8</v>
      </c>
      <c r="R9983">
        <f>IF(P9983="","",0)</f>
        <v>0</v>
      </c>
    </row>
    <row r="9984" spans="1:18" x14ac:dyDescent="0.3">
      <c r="A9984" t="s">
        <v>1277</v>
      </c>
      <c r="B9984" s="1">
        <v>38650</v>
      </c>
      <c r="C9984" t="s">
        <v>16</v>
      </c>
      <c r="D9984" t="s">
        <v>1313</v>
      </c>
      <c r="E9984" t="s">
        <v>1314</v>
      </c>
      <c r="G9984" t="s">
        <v>19</v>
      </c>
      <c r="H9984" t="s">
        <v>72</v>
      </c>
      <c r="I9984" t="s">
        <v>21</v>
      </c>
      <c r="J9984" t="s">
        <v>73</v>
      </c>
      <c r="K9984">
        <v>116</v>
      </c>
      <c r="L9984">
        <v>12.8</v>
      </c>
      <c r="M9984" t="s">
        <v>1312</v>
      </c>
      <c r="N9984">
        <v>17</v>
      </c>
      <c r="P9984" cm="1">
        <f t="array" ref="P9984">IF(Q9984&gt;0,INDEX(Q9984:Q22118,MATCH(TRUE,INDEX(Q9984:Q22118="",,),0)-1),"")</f>
        <v>9</v>
      </c>
      <c r="Q9984">
        <f t="shared" si="224"/>
        <v>8</v>
      </c>
      <c r="R9984">
        <f>IF(P9984="","",0)</f>
        <v>0</v>
      </c>
    </row>
    <row r="9985" spans="1:18" x14ac:dyDescent="0.3">
      <c r="A9985" t="s">
        <v>1277</v>
      </c>
      <c r="B9985" s="1">
        <v>38650</v>
      </c>
      <c r="C9985" t="s">
        <v>16</v>
      </c>
      <c r="D9985" t="s">
        <v>1313</v>
      </c>
      <c r="E9985" t="s">
        <v>1314</v>
      </c>
      <c r="G9985" s="6" t="s">
        <v>88</v>
      </c>
      <c r="H9985" t="s">
        <v>72</v>
      </c>
      <c r="I9985" t="s">
        <v>45</v>
      </c>
      <c r="J9985" t="s">
        <v>93</v>
      </c>
      <c r="K9985">
        <v>13</v>
      </c>
      <c r="L9985">
        <v>55</v>
      </c>
      <c r="M9985" t="s">
        <v>1312</v>
      </c>
      <c r="N9985">
        <v>55</v>
      </c>
      <c r="P9985" cm="1">
        <f t="array" ref="P9985">IF(Q9985&gt;0,INDEX(Q9985:Q22119,MATCH(TRUE,INDEX(Q9985:Q22119="",,),0)-1),"")</f>
        <v>9</v>
      </c>
      <c r="Q9985">
        <f t="shared" si="224"/>
        <v>8</v>
      </c>
      <c r="R9985">
        <f>IF(P9985="","",0)</f>
        <v>0</v>
      </c>
    </row>
    <row r="9986" spans="1:18" x14ac:dyDescent="0.3">
      <c r="A9986" t="s">
        <v>1277</v>
      </c>
      <c r="B9986" s="1">
        <v>38650</v>
      </c>
      <c r="C9986" t="s">
        <v>16</v>
      </c>
      <c r="D9986" t="s">
        <v>1313</v>
      </c>
      <c r="E9986" t="s">
        <v>1314</v>
      </c>
      <c r="G9986" s="6" t="s">
        <v>88</v>
      </c>
      <c r="H9986" t="s">
        <v>116</v>
      </c>
      <c r="I9986" t="s">
        <v>21</v>
      </c>
      <c r="J9986" t="s">
        <v>73</v>
      </c>
      <c r="K9986">
        <v>38</v>
      </c>
      <c r="L9986">
        <v>9.5500000000000007</v>
      </c>
      <c r="M9986" t="s">
        <v>1312</v>
      </c>
      <c r="N9986">
        <v>9.5500000000000007</v>
      </c>
      <c r="P9986" cm="1">
        <f t="array" ref="P9986">IF(Q9986&gt;0,INDEX(Q9986:Q22120,MATCH(TRUE,INDEX(Q9986:Q22120="",,),0)-1),"")</f>
        <v>9</v>
      </c>
      <c r="Q9986">
        <f t="shared" si="224"/>
        <v>8</v>
      </c>
      <c r="R9986">
        <f>IF(P9986="","",0)</f>
        <v>0</v>
      </c>
    </row>
    <row r="9987" spans="1:18" x14ac:dyDescent="0.3">
      <c r="A9987" t="s">
        <v>1277</v>
      </c>
      <c r="B9987" s="1">
        <v>38650</v>
      </c>
      <c r="C9987" t="s">
        <v>16</v>
      </c>
      <c r="D9987" t="s">
        <v>1313</v>
      </c>
      <c r="E9987" t="s">
        <v>1314</v>
      </c>
      <c r="G9987" t="s">
        <v>19</v>
      </c>
      <c r="H9987" t="s">
        <v>128</v>
      </c>
      <c r="I9987" t="s">
        <v>45</v>
      </c>
      <c r="J9987" t="s">
        <v>93</v>
      </c>
      <c r="K9987">
        <v>32</v>
      </c>
      <c r="L9987">
        <v>54</v>
      </c>
      <c r="M9987" t="s">
        <v>211</v>
      </c>
      <c r="N9987">
        <v>54</v>
      </c>
      <c r="P9987" cm="1">
        <f t="array" ref="P9987">IF(Q9987&gt;0,INDEX(Q9987:Q22121,MATCH(TRUE,INDEX(Q9987:Q22121="",,),0)-1),"")</f>
        <v>9</v>
      </c>
      <c r="Q9987">
        <f t="shared" si="224"/>
        <v>9</v>
      </c>
      <c r="R9987">
        <f>IF(P9987="","",0)</f>
        <v>0</v>
      </c>
    </row>
    <row r="9988" spans="1:18" x14ac:dyDescent="0.3">
      <c r="A9988" t="s">
        <v>1277</v>
      </c>
      <c r="B9988" s="1">
        <v>38650</v>
      </c>
      <c r="C9988" t="s">
        <v>16</v>
      </c>
      <c r="D9988" t="s">
        <v>1313</v>
      </c>
      <c r="E9988" t="s">
        <v>1314</v>
      </c>
      <c r="G9988" t="s">
        <v>19</v>
      </c>
      <c r="H9988" t="s">
        <v>128</v>
      </c>
      <c r="I9988" t="s">
        <v>21</v>
      </c>
      <c r="J9988" t="s">
        <v>73</v>
      </c>
      <c r="K9988">
        <v>265</v>
      </c>
      <c r="L9988">
        <v>16.3</v>
      </c>
      <c r="M9988" t="s">
        <v>211</v>
      </c>
      <c r="N9988">
        <v>16.3</v>
      </c>
      <c r="P9988" cm="1">
        <f t="array" ref="P9988">IF(Q9988&gt;0,INDEX(Q9988:Q22122,MATCH(TRUE,INDEX(Q9988:Q22122="",,),0)-1),"")</f>
        <v>9</v>
      </c>
      <c r="Q9988">
        <f t="shared" si="224"/>
        <v>9</v>
      </c>
      <c r="R9988">
        <f>IF(P9988="","",0)</f>
        <v>0</v>
      </c>
    </row>
    <row r="9989" spans="1:18" x14ac:dyDescent="0.3">
      <c r="A9989" t="s">
        <v>1277</v>
      </c>
      <c r="B9989" s="1">
        <v>38650</v>
      </c>
      <c r="C9989" t="s">
        <v>16</v>
      </c>
      <c r="D9989" t="s">
        <v>1313</v>
      </c>
      <c r="E9989" t="s">
        <v>1314</v>
      </c>
      <c r="G9989" t="s">
        <v>19</v>
      </c>
      <c r="H9989" t="s">
        <v>72</v>
      </c>
      <c r="I9989" t="s">
        <v>21</v>
      </c>
      <c r="J9989" t="s">
        <v>73</v>
      </c>
      <c r="K9989">
        <v>116</v>
      </c>
      <c r="L9989">
        <v>12.8</v>
      </c>
      <c r="M9989" t="s">
        <v>211</v>
      </c>
      <c r="N9989">
        <v>17.61</v>
      </c>
      <c r="P9989" cm="1">
        <f t="array" ref="P9989">IF(Q9989&gt;0,INDEX(Q9989:Q22123,MATCH(TRUE,INDEX(Q9989:Q22123="",,),0)-1),"")</f>
        <v>9</v>
      </c>
      <c r="Q9989">
        <f t="shared" si="224"/>
        <v>9</v>
      </c>
      <c r="R9989">
        <f>IF(P9989="","",0)</f>
        <v>0</v>
      </c>
    </row>
    <row r="9990" spans="1:18" x14ac:dyDescent="0.3">
      <c r="A9990" t="s">
        <v>1277</v>
      </c>
      <c r="B9990" s="1">
        <v>38650</v>
      </c>
      <c r="C9990" t="s">
        <v>16</v>
      </c>
      <c r="D9990" t="s">
        <v>1313</v>
      </c>
      <c r="E9990" t="s">
        <v>1314</v>
      </c>
      <c r="G9990" s="6" t="s">
        <v>88</v>
      </c>
      <c r="H9990" t="s">
        <v>72</v>
      </c>
      <c r="I9990" t="s">
        <v>45</v>
      </c>
      <c r="J9990" t="s">
        <v>93</v>
      </c>
      <c r="K9990">
        <v>13</v>
      </c>
      <c r="L9990">
        <v>55</v>
      </c>
      <c r="M9990" t="s">
        <v>211</v>
      </c>
      <c r="N9990">
        <v>55</v>
      </c>
      <c r="P9990" cm="1">
        <f t="array" ref="P9990">IF(Q9990&gt;0,INDEX(Q9990:Q22124,MATCH(TRUE,INDEX(Q9990:Q22124="",,),0)-1),"")</f>
        <v>9</v>
      </c>
      <c r="Q9990">
        <f t="shared" si="224"/>
        <v>9</v>
      </c>
      <c r="R9990">
        <f>IF(P9990="","",0)</f>
        <v>0</v>
      </c>
    </row>
    <row r="9991" spans="1:18" x14ac:dyDescent="0.3">
      <c r="A9991" t="s">
        <v>1277</v>
      </c>
      <c r="B9991" s="1">
        <v>38650</v>
      </c>
      <c r="C9991" t="s">
        <v>16</v>
      </c>
      <c r="D9991" t="s">
        <v>1313</v>
      </c>
      <c r="E9991" t="s">
        <v>1314</v>
      </c>
      <c r="G9991" s="6" t="s">
        <v>88</v>
      </c>
      <c r="H9991" t="s">
        <v>116</v>
      </c>
      <c r="I9991" t="s">
        <v>21</v>
      </c>
      <c r="J9991" t="s">
        <v>73</v>
      </c>
      <c r="K9991">
        <v>38</v>
      </c>
      <c r="L9991">
        <v>9.5500000000000007</v>
      </c>
      <c r="M9991" t="s">
        <v>211</v>
      </c>
      <c r="N9991">
        <v>9.5500000000000007</v>
      </c>
      <c r="P9991" cm="1">
        <f t="array" ref="P9991">IF(Q9991&gt;0,INDEX(Q9991:Q22125,MATCH(TRUE,INDEX(Q9991:Q22125="",,),0)-1),"")</f>
        <v>9</v>
      </c>
      <c r="Q9991">
        <f t="shared" si="224"/>
        <v>9</v>
      </c>
      <c r="R9991">
        <f>IF(P9991="","",0)</f>
        <v>0</v>
      </c>
    </row>
    <row r="9992" spans="1:18" x14ac:dyDescent="0.3">
      <c r="P9992" t="str" cm="1">
        <f t="array" ref="P9992">IF(Q9992&gt;0,INDEX(Q9992:Q22126,MATCH(TRUE,INDEX(Q9992:Q22126="",,),0)-1),"")</f>
        <v/>
      </c>
      <c r="R9992" t="str">
        <f>IF(P9992="","",0)</f>
        <v/>
      </c>
    </row>
    <row r="9993" spans="1:18" x14ac:dyDescent="0.3">
      <c r="A9993" t="s">
        <v>1277</v>
      </c>
      <c r="B9993" s="1">
        <v>38650</v>
      </c>
      <c r="C9993" t="s">
        <v>16</v>
      </c>
      <c r="D9993" t="s">
        <v>1316</v>
      </c>
      <c r="E9993" t="s">
        <v>1317</v>
      </c>
      <c r="G9993" t="s">
        <v>19</v>
      </c>
      <c r="H9993" t="s">
        <v>41</v>
      </c>
      <c r="I9993" t="s">
        <v>45</v>
      </c>
      <c r="J9993" t="s">
        <v>93</v>
      </c>
      <c r="K9993">
        <v>53</v>
      </c>
      <c r="L9993">
        <v>108</v>
      </c>
      <c r="M9993" t="s">
        <v>153</v>
      </c>
      <c r="N9993">
        <v>151</v>
      </c>
      <c r="O9993" t="s">
        <v>24</v>
      </c>
      <c r="P9993" cm="1">
        <f t="array" ref="P9993">IF(Q9993&gt;0,INDEX(Q9993:Q22127,MATCH(TRUE,INDEX(Q9993:Q22127="",,),0)-1),"")</f>
        <v>4</v>
      </c>
      <c r="Q9993">
        <f>INT((ROW()-9993)/7)+1</f>
        <v>1</v>
      </c>
      <c r="R9993">
        <f>IF(P9993="","",0)</f>
        <v>0</v>
      </c>
    </row>
    <row r="9994" spans="1:18" x14ac:dyDescent="0.3">
      <c r="A9994" t="s">
        <v>1277</v>
      </c>
      <c r="B9994" s="1">
        <v>38650</v>
      </c>
      <c r="C9994" t="s">
        <v>16</v>
      </c>
      <c r="D9994" t="s">
        <v>1316</v>
      </c>
      <c r="E9994" t="s">
        <v>1317</v>
      </c>
      <c r="G9994" t="s">
        <v>19</v>
      </c>
      <c r="H9994" t="s">
        <v>95</v>
      </c>
      <c r="I9994" t="s">
        <v>21</v>
      </c>
      <c r="J9994" t="s">
        <v>73</v>
      </c>
      <c r="K9994">
        <v>179</v>
      </c>
      <c r="L9994">
        <v>21.15</v>
      </c>
      <c r="M9994" t="s">
        <v>153</v>
      </c>
      <c r="N9994">
        <v>41.01</v>
      </c>
      <c r="O9994" t="s">
        <v>24</v>
      </c>
      <c r="P9994" cm="1">
        <f t="array" ref="P9994">IF(Q9994&gt;0,INDEX(Q9994:Q22128,MATCH(TRUE,INDEX(Q9994:Q22128="",,),0)-1),"")</f>
        <v>4</v>
      </c>
      <c r="Q9994">
        <f t="shared" ref="Q9994:Q10020" si="225">INT((ROW()-9993)/7)+1</f>
        <v>1</v>
      </c>
      <c r="R9994">
        <f>IF(P9994="","",0)</f>
        <v>0</v>
      </c>
    </row>
    <row r="9995" spans="1:18" x14ac:dyDescent="0.3">
      <c r="A9995" t="s">
        <v>1277</v>
      </c>
      <c r="B9995" s="1">
        <v>38650</v>
      </c>
      <c r="C9995" t="s">
        <v>16</v>
      </c>
      <c r="D9995" t="s">
        <v>1316</v>
      </c>
      <c r="E9995" t="s">
        <v>1317</v>
      </c>
      <c r="G9995" t="s">
        <v>19</v>
      </c>
      <c r="H9995" t="s">
        <v>87</v>
      </c>
      <c r="I9995" t="s">
        <v>21</v>
      </c>
      <c r="J9995" t="s">
        <v>73</v>
      </c>
      <c r="K9995">
        <v>230</v>
      </c>
      <c r="L9995">
        <v>17</v>
      </c>
      <c r="M9995" t="s">
        <v>153</v>
      </c>
      <c r="N9995">
        <v>38.020000000000003</v>
      </c>
      <c r="O9995" t="s">
        <v>24</v>
      </c>
      <c r="P9995" cm="1">
        <f t="array" ref="P9995">IF(Q9995&gt;0,INDEX(Q9995:Q22129,MATCH(TRUE,INDEX(Q9995:Q22129="",,),0)-1),"")</f>
        <v>4</v>
      </c>
      <c r="Q9995">
        <f t="shared" si="225"/>
        <v>1</v>
      </c>
      <c r="R9995">
        <f>IF(P9995="","",0)</f>
        <v>0</v>
      </c>
    </row>
    <row r="9996" spans="1:18" x14ac:dyDescent="0.3">
      <c r="A9996" t="s">
        <v>1277</v>
      </c>
      <c r="B9996" s="1">
        <v>38650</v>
      </c>
      <c r="C9996" t="s">
        <v>16</v>
      </c>
      <c r="D9996" t="s">
        <v>1316</v>
      </c>
      <c r="E9996" t="s">
        <v>1317</v>
      </c>
      <c r="G9996" s="6" t="s">
        <v>88</v>
      </c>
      <c r="H9996" t="s">
        <v>67</v>
      </c>
      <c r="I9996" t="s">
        <v>45</v>
      </c>
      <c r="J9996" t="s">
        <v>93</v>
      </c>
      <c r="K9996">
        <v>1</v>
      </c>
      <c r="L9996">
        <v>51</v>
      </c>
      <c r="M9996" t="s">
        <v>153</v>
      </c>
      <c r="N9996">
        <v>51</v>
      </c>
      <c r="O9996" t="s">
        <v>24</v>
      </c>
      <c r="P9996" cm="1">
        <f t="array" ref="P9996">IF(Q9996&gt;0,INDEX(Q9996:Q22130,MATCH(TRUE,INDEX(Q9996:Q22130="",,),0)-1),"")</f>
        <v>4</v>
      </c>
      <c r="Q9996">
        <f t="shared" si="225"/>
        <v>1</v>
      </c>
      <c r="R9996">
        <f>IF(P9996="","",0)</f>
        <v>0</v>
      </c>
    </row>
    <row r="9997" spans="1:18" x14ac:dyDescent="0.3">
      <c r="A9997" t="s">
        <v>1277</v>
      </c>
      <c r="B9997" s="1">
        <v>38650</v>
      </c>
      <c r="C9997" t="s">
        <v>16</v>
      </c>
      <c r="D9997" t="s">
        <v>1316</v>
      </c>
      <c r="E9997" t="s">
        <v>1317</v>
      </c>
      <c r="G9997" s="6" t="s">
        <v>88</v>
      </c>
      <c r="H9997" t="s">
        <v>85</v>
      </c>
      <c r="I9997" t="s">
        <v>21</v>
      </c>
      <c r="J9997" t="s">
        <v>73</v>
      </c>
      <c r="K9997">
        <v>45</v>
      </c>
      <c r="L9997">
        <v>12.3</v>
      </c>
      <c r="M9997" t="s">
        <v>153</v>
      </c>
      <c r="N9997">
        <v>12.3</v>
      </c>
      <c r="O9997" t="s">
        <v>24</v>
      </c>
      <c r="P9997" cm="1">
        <f t="array" ref="P9997">IF(Q9997&gt;0,INDEX(Q9997:Q22131,MATCH(TRUE,INDEX(Q9997:Q22131="",,),0)-1),"")</f>
        <v>4</v>
      </c>
      <c r="Q9997">
        <f t="shared" si="225"/>
        <v>1</v>
      </c>
      <c r="R9997">
        <f>IF(P9997="","",0)</f>
        <v>0</v>
      </c>
    </row>
    <row r="9998" spans="1:18" x14ac:dyDescent="0.3">
      <c r="A9998" t="s">
        <v>1277</v>
      </c>
      <c r="B9998" s="1">
        <v>38650</v>
      </c>
      <c r="C9998" t="s">
        <v>16</v>
      </c>
      <c r="D9998" t="s">
        <v>1316</v>
      </c>
      <c r="E9998" t="s">
        <v>1317</v>
      </c>
      <c r="G9998" s="6" t="s">
        <v>88</v>
      </c>
      <c r="H9998" t="s">
        <v>67</v>
      </c>
      <c r="I9998" t="s">
        <v>21</v>
      </c>
      <c r="J9998" t="s">
        <v>73</v>
      </c>
      <c r="K9998">
        <v>1</v>
      </c>
      <c r="L9998">
        <v>12.5</v>
      </c>
      <c r="M9998" t="s">
        <v>153</v>
      </c>
      <c r="N9998">
        <v>12.5</v>
      </c>
      <c r="O9998" t="s">
        <v>24</v>
      </c>
      <c r="P9998" cm="1">
        <f t="array" ref="P9998">IF(Q9998&gt;0,INDEX(Q9998:Q22132,MATCH(TRUE,INDEX(Q9998:Q22132="",,),0)-1),"")</f>
        <v>4</v>
      </c>
      <c r="Q9998">
        <f t="shared" si="225"/>
        <v>1</v>
      </c>
      <c r="R9998">
        <f>IF(P9998="","",0)</f>
        <v>0</v>
      </c>
    </row>
    <row r="9999" spans="1:18" x14ac:dyDescent="0.3">
      <c r="A9999" t="s">
        <v>1277</v>
      </c>
      <c r="B9999" s="1">
        <v>38650</v>
      </c>
      <c r="C9999" t="s">
        <v>16</v>
      </c>
      <c r="D9999" t="s">
        <v>1316</v>
      </c>
      <c r="E9999" t="s">
        <v>1317</v>
      </c>
      <c r="G9999" s="6" t="s">
        <v>88</v>
      </c>
      <c r="H9999" t="s">
        <v>41</v>
      </c>
      <c r="I9999" t="s">
        <v>21</v>
      </c>
      <c r="J9999" t="s">
        <v>73</v>
      </c>
      <c r="K9999">
        <v>19</v>
      </c>
      <c r="L9999">
        <v>38</v>
      </c>
      <c r="M9999" t="s">
        <v>153</v>
      </c>
      <c r="N9999">
        <v>38</v>
      </c>
      <c r="O9999" t="s">
        <v>24</v>
      </c>
      <c r="P9999" cm="1">
        <f t="array" ref="P9999">IF(Q9999&gt;0,INDEX(Q9999:Q22133,MATCH(TRUE,INDEX(Q9999:Q22133="",,),0)-1),"")</f>
        <v>4</v>
      </c>
      <c r="Q9999">
        <f t="shared" si="225"/>
        <v>1</v>
      </c>
      <c r="R9999">
        <f>IF(P9999="","",0)</f>
        <v>0</v>
      </c>
    </row>
    <row r="10000" spans="1:18" x14ac:dyDescent="0.3">
      <c r="A10000" t="s">
        <v>1277</v>
      </c>
      <c r="B10000" s="1">
        <v>38650</v>
      </c>
      <c r="C10000" t="s">
        <v>16</v>
      </c>
      <c r="D10000" t="s">
        <v>1316</v>
      </c>
      <c r="E10000" t="s">
        <v>1317</v>
      </c>
      <c r="G10000" t="s">
        <v>19</v>
      </c>
      <c r="H10000" t="s">
        <v>41</v>
      </c>
      <c r="I10000" t="s">
        <v>45</v>
      </c>
      <c r="J10000" t="s">
        <v>93</v>
      </c>
      <c r="K10000">
        <v>53</v>
      </c>
      <c r="L10000">
        <v>108</v>
      </c>
      <c r="M10000" t="s">
        <v>173</v>
      </c>
      <c r="N10000">
        <v>196.28</v>
      </c>
      <c r="P10000" cm="1">
        <f t="array" ref="P10000">IF(Q10000&gt;0,INDEX(Q10000:Q22134,MATCH(TRUE,INDEX(Q10000:Q22134="",,),0)-1),"")</f>
        <v>4</v>
      </c>
      <c r="Q10000">
        <f t="shared" si="225"/>
        <v>2</v>
      </c>
      <c r="R10000">
        <f>IF(P10000="","",0)</f>
        <v>0</v>
      </c>
    </row>
    <row r="10001" spans="1:18" x14ac:dyDescent="0.3">
      <c r="A10001" t="s">
        <v>1277</v>
      </c>
      <c r="B10001" s="1">
        <v>38650</v>
      </c>
      <c r="C10001" t="s">
        <v>16</v>
      </c>
      <c r="D10001" t="s">
        <v>1316</v>
      </c>
      <c r="E10001" t="s">
        <v>1317</v>
      </c>
      <c r="G10001" t="s">
        <v>19</v>
      </c>
      <c r="H10001" t="s">
        <v>95</v>
      </c>
      <c r="I10001" t="s">
        <v>21</v>
      </c>
      <c r="J10001" t="s">
        <v>73</v>
      </c>
      <c r="K10001">
        <v>179</v>
      </c>
      <c r="L10001">
        <v>21.15</v>
      </c>
      <c r="M10001" t="s">
        <v>173</v>
      </c>
      <c r="N10001">
        <v>34.75</v>
      </c>
      <c r="P10001" cm="1">
        <f t="array" ref="P10001">IF(Q10001&gt;0,INDEX(Q10001:Q22135,MATCH(TRUE,INDEX(Q10001:Q22135="",,),0)-1),"")</f>
        <v>4</v>
      </c>
      <c r="Q10001">
        <f t="shared" si="225"/>
        <v>2</v>
      </c>
      <c r="R10001">
        <f>IF(P10001="","",0)</f>
        <v>0</v>
      </c>
    </row>
    <row r="10002" spans="1:18" x14ac:dyDescent="0.3">
      <c r="A10002" t="s">
        <v>1277</v>
      </c>
      <c r="B10002" s="1">
        <v>38650</v>
      </c>
      <c r="C10002" t="s">
        <v>16</v>
      </c>
      <c r="D10002" t="s">
        <v>1316</v>
      </c>
      <c r="E10002" t="s">
        <v>1317</v>
      </c>
      <c r="G10002" t="s">
        <v>19</v>
      </c>
      <c r="H10002" t="s">
        <v>87</v>
      </c>
      <c r="I10002" t="s">
        <v>21</v>
      </c>
      <c r="J10002" t="s">
        <v>73</v>
      </c>
      <c r="K10002">
        <v>230</v>
      </c>
      <c r="L10002">
        <v>17</v>
      </c>
      <c r="M10002" t="s">
        <v>173</v>
      </c>
      <c r="N10002">
        <v>28.75</v>
      </c>
      <c r="P10002" cm="1">
        <f t="array" ref="P10002">IF(Q10002&gt;0,INDEX(Q10002:Q22136,MATCH(TRUE,INDEX(Q10002:Q22136="",,),0)-1),"")</f>
        <v>4</v>
      </c>
      <c r="Q10002">
        <f t="shared" si="225"/>
        <v>2</v>
      </c>
      <c r="R10002">
        <f>IF(P10002="","",0)</f>
        <v>0</v>
      </c>
    </row>
    <row r="10003" spans="1:18" x14ac:dyDescent="0.3">
      <c r="A10003" t="s">
        <v>1277</v>
      </c>
      <c r="B10003" s="1">
        <v>38650</v>
      </c>
      <c r="C10003" t="s">
        <v>16</v>
      </c>
      <c r="D10003" t="s">
        <v>1316</v>
      </c>
      <c r="E10003" t="s">
        <v>1317</v>
      </c>
      <c r="G10003" s="6" t="s">
        <v>88</v>
      </c>
      <c r="H10003" t="s">
        <v>67</v>
      </c>
      <c r="I10003" t="s">
        <v>45</v>
      </c>
      <c r="J10003" t="s">
        <v>93</v>
      </c>
      <c r="K10003">
        <v>1</v>
      </c>
      <c r="L10003">
        <v>51</v>
      </c>
      <c r="M10003" t="s">
        <v>173</v>
      </c>
      <c r="N10003">
        <v>51</v>
      </c>
      <c r="P10003" cm="1">
        <f t="array" ref="P10003">IF(Q10003&gt;0,INDEX(Q10003:Q22137,MATCH(TRUE,INDEX(Q10003:Q22137="",,),0)-1),"")</f>
        <v>4</v>
      </c>
      <c r="Q10003">
        <f t="shared" si="225"/>
        <v>2</v>
      </c>
      <c r="R10003">
        <f>IF(P10003="","",0)</f>
        <v>0</v>
      </c>
    </row>
    <row r="10004" spans="1:18" x14ac:dyDescent="0.3">
      <c r="A10004" t="s">
        <v>1277</v>
      </c>
      <c r="B10004" s="1">
        <v>38650</v>
      </c>
      <c r="C10004" t="s">
        <v>16</v>
      </c>
      <c r="D10004" t="s">
        <v>1316</v>
      </c>
      <c r="E10004" t="s">
        <v>1317</v>
      </c>
      <c r="G10004" s="6" t="s">
        <v>88</v>
      </c>
      <c r="H10004" t="s">
        <v>85</v>
      </c>
      <c r="I10004" t="s">
        <v>21</v>
      </c>
      <c r="J10004" t="s">
        <v>73</v>
      </c>
      <c r="K10004">
        <v>45</v>
      </c>
      <c r="L10004">
        <v>12.3</v>
      </c>
      <c r="M10004" t="s">
        <v>173</v>
      </c>
      <c r="N10004">
        <v>12.3</v>
      </c>
      <c r="P10004" cm="1">
        <f t="array" ref="P10004">IF(Q10004&gt;0,INDEX(Q10004:Q22138,MATCH(TRUE,INDEX(Q10004:Q22138="",,),0)-1),"")</f>
        <v>4</v>
      </c>
      <c r="Q10004">
        <f t="shared" si="225"/>
        <v>2</v>
      </c>
      <c r="R10004">
        <f>IF(P10004="","",0)</f>
        <v>0</v>
      </c>
    </row>
    <row r="10005" spans="1:18" x14ac:dyDescent="0.3">
      <c r="A10005" t="s">
        <v>1277</v>
      </c>
      <c r="B10005" s="1">
        <v>38650</v>
      </c>
      <c r="C10005" t="s">
        <v>16</v>
      </c>
      <c r="D10005" t="s">
        <v>1316</v>
      </c>
      <c r="E10005" t="s">
        <v>1317</v>
      </c>
      <c r="G10005" s="6" t="s">
        <v>88</v>
      </c>
      <c r="H10005" t="s">
        <v>67</v>
      </c>
      <c r="I10005" t="s">
        <v>21</v>
      </c>
      <c r="J10005" t="s">
        <v>73</v>
      </c>
      <c r="K10005">
        <v>1</v>
      </c>
      <c r="L10005">
        <v>12.5</v>
      </c>
      <c r="M10005" t="s">
        <v>173</v>
      </c>
      <c r="N10005">
        <v>12.5</v>
      </c>
      <c r="P10005" cm="1">
        <f t="array" ref="P10005">IF(Q10005&gt;0,INDEX(Q10005:Q22139,MATCH(TRUE,INDEX(Q10005:Q22139="",,),0)-1),"")</f>
        <v>4</v>
      </c>
      <c r="Q10005">
        <f t="shared" si="225"/>
        <v>2</v>
      </c>
      <c r="R10005">
        <f>IF(P10005="","",0)</f>
        <v>0</v>
      </c>
    </row>
    <row r="10006" spans="1:18" x14ac:dyDescent="0.3">
      <c r="A10006" t="s">
        <v>1277</v>
      </c>
      <c r="B10006" s="1">
        <v>38650</v>
      </c>
      <c r="C10006" t="s">
        <v>16</v>
      </c>
      <c r="D10006" t="s">
        <v>1316</v>
      </c>
      <c r="E10006" t="s">
        <v>1317</v>
      </c>
      <c r="G10006" s="6" t="s">
        <v>88</v>
      </c>
      <c r="H10006" t="s">
        <v>41</v>
      </c>
      <c r="I10006" t="s">
        <v>21</v>
      </c>
      <c r="J10006" t="s">
        <v>73</v>
      </c>
      <c r="K10006">
        <v>19</v>
      </c>
      <c r="L10006">
        <v>38</v>
      </c>
      <c r="M10006" t="s">
        <v>173</v>
      </c>
      <c r="N10006">
        <v>38</v>
      </c>
      <c r="P10006" cm="1">
        <f t="array" ref="P10006">IF(Q10006&gt;0,INDEX(Q10006:Q22140,MATCH(TRUE,INDEX(Q10006:Q22140="",,),0)-1),"")</f>
        <v>4</v>
      </c>
      <c r="Q10006">
        <f t="shared" si="225"/>
        <v>2</v>
      </c>
      <c r="R10006">
        <f>IF(P10006="","",0)</f>
        <v>0</v>
      </c>
    </row>
    <row r="10007" spans="1:18" x14ac:dyDescent="0.3">
      <c r="A10007" t="s">
        <v>1277</v>
      </c>
      <c r="B10007" s="1">
        <v>38650</v>
      </c>
      <c r="C10007" t="s">
        <v>16</v>
      </c>
      <c r="D10007" t="s">
        <v>1316</v>
      </c>
      <c r="E10007" t="s">
        <v>1317</v>
      </c>
      <c r="G10007" t="s">
        <v>19</v>
      </c>
      <c r="H10007" t="s">
        <v>41</v>
      </c>
      <c r="I10007" t="s">
        <v>45</v>
      </c>
      <c r="J10007" t="s">
        <v>93</v>
      </c>
      <c r="K10007">
        <v>53</v>
      </c>
      <c r="L10007">
        <v>108</v>
      </c>
      <c r="M10007" t="s">
        <v>1312</v>
      </c>
      <c r="N10007">
        <v>150</v>
      </c>
      <c r="P10007" cm="1">
        <f t="array" ref="P10007">IF(Q10007&gt;0,INDEX(Q10007:Q22141,MATCH(TRUE,INDEX(Q10007:Q22141="",,),0)-1),"")</f>
        <v>4</v>
      </c>
      <c r="Q10007">
        <f t="shared" si="225"/>
        <v>3</v>
      </c>
      <c r="R10007">
        <f>IF(P10007="","",0)</f>
        <v>0</v>
      </c>
    </row>
    <row r="10008" spans="1:18" x14ac:dyDescent="0.3">
      <c r="A10008" t="s">
        <v>1277</v>
      </c>
      <c r="B10008" s="1">
        <v>38650</v>
      </c>
      <c r="C10008" t="s">
        <v>16</v>
      </c>
      <c r="D10008" t="s">
        <v>1316</v>
      </c>
      <c r="E10008" t="s">
        <v>1317</v>
      </c>
      <c r="G10008" t="s">
        <v>19</v>
      </c>
      <c r="H10008" t="s">
        <v>95</v>
      </c>
      <c r="I10008" t="s">
        <v>21</v>
      </c>
      <c r="J10008" t="s">
        <v>73</v>
      </c>
      <c r="K10008">
        <v>179</v>
      </c>
      <c r="L10008">
        <v>21.15</v>
      </c>
      <c r="M10008" t="s">
        <v>1312</v>
      </c>
      <c r="N10008">
        <v>23</v>
      </c>
      <c r="P10008" cm="1">
        <f t="array" ref="P10008">IF(Q10008&gt;0,INDEX(Q10008:Q22142,MATCH(TRUE,INDEX(Q10008:Q22142="",,),0)-1),"")</f>
        <v>4</v>
      </c>
      <c r="Q10008">
        <f t="shared" si="225"/>
        <v>3</v>
      </c>
      <c r="R10008">
        <f>IF(P10008="","",0)</f>
        <v>0</v>
      </c>
    </row>
    <row r="10009" spans="1:18" x14ac:dyDescent="0.3">
      <c r="A10009" t="s">
        <v>1277</v>
      </c>
      <c r="B10009" s="1">
        <v>38650</v>
      </c>
      <c r="C10009" t="s">
        <v>16</v>
      </c>
      <c r="D10009" t="s">
        <v>1316</v>
      </c>
      <c r="E10009" t="s">
        <v>1317</v>
      </c>
      <c r="G10009" t="s">
        <v>19</v>
      </c>
      <c r="H10009" t="s">
        <v>87</v>
      </c>
      <c r="I10009" t="s">
        <v>21</v>
      </c>
      <c r="J10009" t="s">
        <v>73</v>
      </c>
      <c r="K10009">
        <v>230</v>
      </c>
      <c r="L10009">
        <v>17</v>
      </c>
      <c r="M10009" t="s">
        <v>1312</v>
      </c>
      <c r="N10009">
        <v>20</v>
      </c>
      <c r="P10009" cm="1">
        <f t="array" ref="P10009">IF(Q10009&gt;0,INDEX(Q10009:Q22143,MATCH(TRUE,INDEX(Q10009:Q22143="",,),0)-1),"")</f>
        <v>4</v>
      </c>
      <c r="Q10009">
        <f t="shared" si="225"/>
        <v>3</v>
      </c>
      <c r="R10009">
        <f>IF(P10009="","",0)</f>
        <v>0</v>
      </c>
    </row>
    <row r="10010" spans="1:18" x14ac:dyDescent="0.3">
      <c r="A10010" t="s">
        <v>1277</v>
      </c>
      <c r="B10010" s="1">
        <v>38650</v>
      </c>
      <c r="C10010" t="s">
        <v>16</v>
      </c>
      <c r="D10010" t="s">
        <v>1316</v>
      </c>
      <c r="E10010" t="s">
        <v>1317</v>
      </c>
      <c r="G10010" s="6" t="s">
        <v>88</v>
      </c>
      <c r="H10010" t="s">
        <v>67</v>
      </c>
      <c r="I10010" t="s">
        <v>45</v>
      </c>
      <c r="J10010" t="s">
        <v>93</v>
      </c>
      <c r="K10010">
        <v>1</v>
      </c>
      <c r="L10010">
        <v>51</v>
      </c>
      <c r="M10010" t="s">
        <v>1312</v>
      </c>
      <c r="N10010">
        <v>51</v>
      </c>
      <c r="P10010" cm="1">
        <f t="array" ref="P10010">IF(Q10010&gt;0,INDEX(Q10010:Q22144,MATCH(TRUE,INDEX(Q10010:Q22144="",,),0)-1),"")</f>
        <v>4</v>
      </c>
      <c r="Q10010">
        <f t="shared" si="225"/>
        <v>3</v>
      </c>
      <c r="R10010">
        <f>IF(P10010="","",0)</f>
        <v>0</v>
      </c>
    </row>
    <row r="10011" spans="1:18" x14ac:dyDescent="0.3">
      <c r="A10011" t="s">
        <v>1277</v>
      </c>
      <c r="B10011" s="1">
        <v>38650</v>
      </c>
      <c r="C10011" t="s">
        <v>16</v>
      </c>
      <c r="D10011" t="s">
        <v>1316</v>
      </c>
      <c r="E10011" t="s">
        <v>1317</v>
      </c>
      <c r="G10011" s="6" t="s">
        <v>88</v>
      </c>
      <c r="H10011" t="s">
        <v>85</v>
      </c>
      <c r="I10011" t="s">
        <v>21</v>
      </c>
      <c r="J10011" t="s">
        <v>73</v>
      </c>
      <c r="K10011">
        <v>45</v>
      </c>
      <c r="L10011">
        <v>12.3</v>
      </c>
      <c r="M10011" t="s">
        <v>1312</v>
      </c>
      <c r="N10011">
        <v>12.3</v>
      </c>
      <c r="P10011" cm="1">
        <f t="array" ref="P10011">IF(Q10011&gt;0,INDEX(Q10011:Q22145,MATCH(TRUE,INDEX(Q10011:Q22145="",,),0)-1),"")</f>
        <v>4</v>
      </c>
      <c r="Q10011">
        <f t="shared" si="225"/>
        <v>3</v>
      </c>
      <c r="R10011">
        <f>IF(P10011="","",0)</f>
        <v>0</v>
      </c>
    </row>
    <row r="10012" spans="1:18" x14ac:dyDescent="0.3">
      <c r="A10012" t="s">
        <v>1277</v>
      </c>
      <c r="B10012" s="1">
        <v>38650</v>
      </c>
      <c r="C10012" t="s">
        <v>16</v>
      </c>
      <c r="D10012" t="s">
        <v>1316</v>
      </c>
      <c r="E10012" t="s">
        <v>1317</v>
      </c>
      <c r="G10012" s="6" t="s">
        <v>88</v>
      </c>
      <c r="H10012" t="s">
        <v>67</v>
      </c>
      <c r="I10012" t="s">
        <v>21</v>
      </c>
      <c r="J10012" t="s">
        <v>73</v>
      </c>
      <c r="K10012">
        <v>1</v>
      </c>
      <c r="L10012">
        <v>12.5</v>
      </c>
      <c r="M10012" t="s">
        <v>1312</v>
      </c>
      <c r="N10012">
        <v>12.5</v>
      </c>
      <c r="P10012" cm="1">
        <f t="array" ref="P10012">IF(Q10012&gt;0,INDEX(Q10012:Q22146,MATCH(TRUE,INDEX(Q10012:Q22146="",,),0)-1),"")</f>
        <v>4</v>
      </c>
      <c r="Q10012">
        <f t="shared" si="225"/>
        <v>3</v>
      </c>
      <c r="R10012">
        <f>IF(P10012="","",0)</f>
        <v>0</v>
      </c>
    </row>
    <row r="10013" spans="1:18" x14ac:dyDescent="0.3">
      <c r="A10013" t="s">
        <v>1277</v>
      </c>
      <c r="B10013" s="1">
        <v>38650</v>
      </c>
      <c r="C10013" t="s">
        <v>16</v>
      </c>
      <c r="D10013" t="s">
        <v>1316</v>
      </c>
      <c r="E10013" t="s">
        <v>1317</v>
      </c>
      <c r="G10013" s="6" t="s">
        <v>88</v>
      </c>
      <c r="H10013" t="s">
        <v>41</v>
      </c>
      <c r="I10013" t="s">
        <v>21</v>
      </c>
      <c r="J10013" t="s">
        <v>73</v>
      </c>
      <c r="K10013">
        <v>19</v>
      </c>
      <c r="L10013">
        <v>38</v>
      </c>
      <c r="M10013" t="s">
        <v>1312</v>
      </c>
      <c r="N10013">
        <v>38</v>
      </c>
      <c r="P10013" cm="1">
        <f t="array" ref="P10013">IF(Q10013&gt;0,INDEX(Q10013:Q22147,MATCH(TRUE,INDEX(Q10013:Q22147="",,),0)-1),"")</f>
        <v>4</v>
      </c>
      <c r="Q10013">
        <f t="shared" si="225"/>
        <v>3</v>
      </c>
      <c r="R10013">
        <f>IF(P10013="","",0)</f>
        <v>0</v>
      </c>
    </row>
    <row r="10014" spans="1:18" x14ac:dyDescent="0.3">
      <c r="A10014" t="s">
        <v>1277</v>
      </c>
      <c r="B10014" s="1">
        <v>38650</v>
      </c>
      <c r="C10014" t="s">
        <v>16</v>
      </c>
      <c r="D10014" t="s">
        <v>1316</v>
      </c>
      <c r="E10014" t="s">
        <v>1317</v>
      </c>
      <c r="G10014" t="s">
        <v>19</v>
      </c>
      <c r="H10014" t="s">
        <v>41</v>
      </c>
      <c r="I10014" t="s">
        <v>45</v>
      </c>
      <c r="J10014" t="s">
        <v>93</v>
      </c>
      <c r="K10014">
        <v>53</v>
      </c>
      <c r="L10014">
        <v>108</v>
      </c>
      <c r="M10014" t="s">
        <v>129</v>
      </c>
      <c r="N10014">
        <v>110</v>
      </c>
      <c r="P10014" cm="1">
        <f t="array" ref="P10014">IF(Q10014&gt;0,INDEX(Q10014:Q22148,MATCH(TRUE,INDEX(Q10014:Q22148="",,),0)-1),"")</f>
        <v>4</v>
      </c>
      <c r="Q10014">
        <f t="shared" si="225"/>
        <v>4</v>
      </c>
      <c r="R10014">
        <f>IF(P10014="","",0)</f>
        <v>0</v>
      </c>
    </row>
    <row r="10015" spans="1:18" x14ac:dyDescent="0.3">
      <c r="A10015" t="s">
        <v>1277</v>
      </c>
      <c r="B10015" s="1">
        <v>38650</v>
      </c>
      <c r="C10015" t="s">
        <v>16</v>
      </c>
      <c r="D10015" t="s">
        <v>1316</v>
      </c>
      <c r="E10015" t="s">
        <v>1317</v>
      </c>
      <c r="G10015" t="s">
        <v>19</v>
      </c>
      <c r="H10015" t="s">
        <v>95</v>
      </c>
      <c r="I10015" t="s">
        <v>21</v>
      </c>
      <c r="J10015" t="s">
        <v>73</v>
      </c>
      <c r="K10015">
        <v>179</v>
      </c>
      <c r="L10015">
        <v>21.15</v>
      </c>
      <c r="M10015" t="s">
        <v>129</v>
      </c>
      <c r="N10015">
        <v>24</v>
      </c>
      <c r="P10015" cm="1">
        <f t="array" ref="P10015">IF(Q10015&gt;0,INDEX(Q10015:Q22149,MATCH(TRUE,INDEX(Q10015:Q22149="",,),0)-1),"")</f>
        <v>4</v>
      </c>
      <c r="Q10015">
        <f t="shared" si="225"/>
        <v>4</v>
      </c>
      <c r="R10015">
        <f>IF(P10015="","",0)</f>
        <v>0</v>
      </c>
    </row>
    <row r="10016" spans="1:18" x14ac:dyDescent="0.3">
      <c r="A10016" t="s">
        <v>1277</v>
      </c>
      <c r="B10016" s="1">
        <v>38650</v>
      </c>
      <c r="C10016" t="s">
        <v>16</v>
      </c>
      <c r="D10016" t="s">
        <v>1316</v>
      </c>
      <c r="E10016" t="s">
        <v>1317</v>
      </c>
      <c r="G10016" t="s">
        <v>19</v>
      </c>
      <c r="H10016" t="s">
        <v>87</v>
      </c>
      <c r="I10016" t="s">
        <v>21</v>
      </c>
      <c r="J10016" t="s">
        <v>73</v>
      </c>
      <c r="K10016">
        <v>230</v>
      </c>
      <c r="L10016">
        <v>17</v>
      </c>
      <c r="M10016" t="s">
        <v>129</v>
      </c>
      <c r="N10016">
        <v>26</v>
      </c>
      <c r="P10016" cm="1">
        <f t="array" ref="P10016">IF(Q10016&gt;0,INDEX(Q10016:Q22150,MATCH(TRUE,INDEX(Q10016:Q22150="",,),0)-1),"")</f>
        <v>4</v>
      </c>
      <c r="Q10016">
        <f t="shared" si="225"/>
        <v>4</v>
      </c>
      <c r="R10016">
        <f>IF(P10016="","",0)</f>
        <v>0</v>
      </c>
    </row>
    <row r="10017" spans="1:18" x14ac:dyDescent="0.3">
      <c r="A10017" t="s">
        <v>1277</v>
      </c>
      <c r="B10017" s="1">
        <v>38650</v>
      </c>
      <c r="C10017" t="s">
        <v>16</v>
      </c>
      <c r="D10017" t="s">
        <v>1316</v>
      </c>
      <c r="E10017" t="s">
        <v>1317</v>
      </c>
      <c r="G10017" s="6" t="s">
        <v>88</v>
      </c>
      <c r="H10017" t="s">
        <v>67</v>
      </c>
      <c r="I10017" t="s">
        <v>45</v>
      </c>
      <c r="J10017" t="s">
        <v>93</v>
      </c>
      <c r="K10017">
        <v>1</v>
      </c>
      <c r="L10017">
        <v>51</v>
      </c>
      <c r="M10017" t="s">
        <v>129</v>
      </c>
      <c r="N10017">
        <v>51</v>
      </c>
      <c r="P10017" cm="1">
        <f t="array" ref="P10017">IF(Q10017&gt;0,INDEX(Q10017:Q22151,MATCH(TRUE,INDEX(Q10017:Q22151="",,),0)-1),"")</f>
        <v>4</v>
      </c>
      <c r="Q10017">
        <f t="shared" si="225"/>
        <v>4</v>
      </c>
      <c r="R10017">
        <f>IF(P10017="","",0)</f>
        <v>0</v>
      </c>
    </row>
    <row r="10018" spans="1:18" x14ac:dyDescent="0.3">
      <c r="A10018" t="s">
        <v>1277</v>
      </c>
      <c r="B10018" s="1">
        <v>38650</v>
      </c>
      <c r="C10018" t="s">
        <v>16</v>
      </c>
      <c r="D10018" t="s">
        <v>1316</v>
      </c>
      <c r="E10018" t="s">
        <v>1317</v>
      </c>
      <c r="G10018" s="6" t="s">
        <v>88</v>
      </c>
      <c r="H10018" t="s">
        <v>85</v>
      </c>
      <c r="I10018" t="s">
        <v>21</v>
      </c>
      <c r="J10018" t="s">
        <v>73</v>
      </c>
      <c r="K10018">
        <v>45</v>
      </c>
      <c r="L10018">
        <v>12.3</v>
      </c>
      <c r="M10018" t="s">
        <v>129</v>
      </c>
      <c r="N10018">
        <v>12.3</v>
      </c>
      <c r="P10018" cm="1">
        <f t="array" ref="P10018">IF(Q10018&gt;0,INDEX(Q10018:Q22152,MATCH(TRUE,INDEX(Q10018:Q22152="",,),0)-1),"")</f>
        <v>4</v>
      </c>
      <c r="Q10018">
        <f t="shared" si="225"/>
        <v>4</v>
      </c>
      <c r="R10018">
        <f>IF(P10018="","",0)</f>
        <v>0</v>
      </c>
    </row>
    <row r="10019" spans="1:18" x14ac:dyDescent="0.3">
      <c r="A10019" t="s">
        <v>1277</v>
      </c>
      <c r="B10019" s="1">
        <v>38650</v>
      </c>
      <c r="C10019" t="s">
        <v>16</v>
      </c>
      <c r="D10019" t="s">
        <v>1316</v>
      </c>
      <c r="E10019" t="s">
        <v>1317</v>
      </c>
      <c r="G10019" s="6" t="s">
        <v>88</v>
      </c>
      <c r="H10019" t="s">
        <v>67</v>
      </c>
      <c r="I10019" t="s">
        <v>21</v>
      </c>
      <c r="J10019" t="s">
        <v>73</v>
      </c>
      <c r="K10019">
        <v>1</v>
      </c>
      <c r="L10019">
        <v>12.5</v>
      </c>
      <c r="M10019" t="s">
        <v>129</v>
      </c>
      <c r="N10019">
        <v>12.5</v>
      </c>
      <c r="P10019" cm="1">
        <f t="array" ref="P10019">IF(Q10019&gt;0,INDEX(Q10019:Q22153,MATCH(TRUE,INDEX(Q10019:Q22153="",,),0)-1),"")</f>
        <v>4</v>
      </c>
      <c r="Q10019">
        <f t="shared" si="225"/>
        <v>4</v>
      </c>
      <c r="R10019">
        <f>IF(P10019="","",0)</f>
        <v>0</v>
      </c>
    </row>
    <row r="10020" spans="1:18" x14ac:dyDescent="0.3">
      <c r="A10020" t="s">
        <v>1277</v>
      </c>
      <c r="B10020" s="1">
        <v>38650</v>
      </c>
      <c r="C10020" t="s">
        <v>16</v>
      </c>
      <c r="D10020" t="s">
        <v>1316</v>
      </c>
      <c r="E10020" t="s">
        <v>1317</v>
      </c>
      <c r="G10020" s="6" t="s">
        <v>88</v>
      </c>
      <c r="H10020" t="s">
        <v>41</v>
      </c>
      <c r="I10020" t="s">
        <v>21</v>
      </c>
      <c r="J10020" t="s">
        <v>73</v>
      </c>
      <c r="K10020">
        <v>19</v>
      </c>
      <c r="L10020">
        <v>38</v>
      </c>
      <c r="M10020" t="s">
        <v>129</v>
      </c>
      <c r="N10020">
        <v>38</v>
      </c>
      <c r="P10020" cm="1">
        <f t="array" ref="P10020">IF(Q10020&gt;0,INDEX(Q10020:Q22154,MATCH(TRUE,INDEX(Q10020:Q22154="",,),0)-1),"")</f>
        <v>4</v>
      </c>
      <c r="Q10020">
        <f t="shared" si="225"/>
        <v>4</v>
      </c>
      <c r="R10020">
        <f>IF(P10020="","",0)</f>
        <v>0</v>
      </c>
    </row>
    <row r="10021" spans="1:18" x14ac:dyDescent="0.3">
      <c r="P10021" t="str" cm="1">
        <f t="array" ref="P10021">IF(Q10021&gt;0,INDEX(Q10021:Q22155,MATCH(TRUE,INDEX(Q10021:Q22155="",,),0)-1),"")</f>
        <v/>
      </c>
      <c r="R10021" t="str">
        <f>IF(P10021="","",0)</f>
        <v/>
      </c>
    </row>
    <row r="10022" spans="1:18" x14ac:dyDescent="0.3">
      <c r="A10022" t="s">
        <v>1277</v>
      </c>
      <c r="B10022" s="1">
        <v>38665</v>
      </c>
      <c r="C10022" t="s">
        <v>16</v>
      </c>
      <c r="D10022" t="s">
        <v>1302</v>
      </c>
      <c r="E10022" t="s">
        <v>1303</v>
      </c>
      <c r="G10022" t="s">
        <v>19</v>
      </c>
      <c r="H10022" t="s">
        <v>41</v>
      </c>
      <c r="I10022" t="s">
        <v>45</v>
      </c>
      <c r="J10022" t="s">
        <v>93</v>
      </c>
      <c r="K10022">
        <v>107</v>
      </c>
      <c r="L10022">
        <v>92</v>
      </c>
      <c r="M10022" t="s">
        <v>173</v>
      </c>
      <c r="N10022">
        <v>150</v>
      </c>
      <c r="O10022" t="s">
        <v>24</v>
      </c>
      <c r="P10022" cm="1">
        <f t="array" ref="P10022">IF(Q10022&gt;0,INDEX(Q10022:Q22156,MATCH(TRUE,INDEX(Q10022:Q22156="",,),0)-1),"")</f>
        <v>3</v>
      </c>
      <c r="Q10022">
        <v>1</v>
      </c>
      <c r="R10022">
        <f>IF(P10022="","",0)</f>
        <v>0</v>
      </c>
    </row>
    <row r="10023" spans="1:18" x14ac:dyDescent="0.3">
      <c r="A10023" t="s">
        <v>1277</v>
      </c>
      <c r="B10023" s="1">
        <v>38665</v>
      </c>
      <c r="C10023" t="s">
        <v>16</v>
      </c>
      <c r="D10023" t="s">
        <v>1302</v>
      </c>
      <c r="E10023" t="s">
        <v>1303</v>
      </c>
      <c r="G10023" t="s">
        <v>19</v>
      </c>
      <c r="H10023" t="s">
        <v>41</v>
      </c>
      <c r="I10023" t="s">
        <v>21</v>
      </c>
      <c r="J10023" t="s">
        <v>73</v>
      </c>
      <c r="K10023">
        <v>34</v>
      </c>
      <c r="L10023">
        <v>33.35</v>
      </c>
      <c r="M10023" t="s">
        <v>173</v>
      </c>
      <c r="N10023">
        <v>45</v>
      </c>
      <c r="O10023" t="s">
        <v>24</v>
      </c>
      <c r="P10023" cm="1">
        <f t="array" ref="P10023">IF(Q10023&gt;0,INDEX(Q10023:Q22157,MATCH(TRUE,INDEX(Q10023:Q22157="",,),0)-1),"")</f>
        <v>3</v>
      </c>
      <c r="Q10023">
        <v>1</v>
      </c>
      <c r="R10023">
        <f>IF(P10023="","",0)</f>
        <v>0</v>
      </c>
    </row>
    <row r="10024" spans="1:18" x14ac:dyDescent="0.3">
      <c r="A10024" t="s">
        <v>1277</v>
      </c>
      <c r="B10024" s="1">
        <v>38665</v>
      </c>
      <c r="C10024" t="s">
        <v>16</v>
      </c>
      <c r="D10024" t="s">
        <v>1302</v>
      </c>
      <c r="E10024" t="s">
        <v>1303</v>
      </c>
      <c r="G10024" t="s">
        <v>19</v>
      </c>
      <c r="H10024" t="s">
        <v>41</v>
      </c>
      <c r="I10024" t="s">
        <v>45</v>
      </c>
      <c r="J10024" t="s">
        <v>93</v>
      </c>
      <c r="K10024">
        <v>107</v>
      </c>
      <c r="L10024">
        <v>92</v>
      </c>
      <c r="M10024" t="s">
        <v>1318</v>
      </c>
      <c r="N10024">
        <v>130</v>
      </c>
      <c r="P10024" cm="1">
        <f t="array" ref="P10024">IF(Q10024&gt;0,INDEX(Q10024:Q22158,MATCH(TRUE,INDEX(Q10024:Q22158="",,),0)-1),"")</f>
        <v>3</v>
      </c>
      <c r="Q10024">
        <v>2</v>
      </c>
      <c r="R10024">
        <f>IF(P10024="","",0)</f>
        <v>0</v>
      </c>
    </row>
    <row r="10025" spans="1:18" x14ac:dyDescent="0.3">
      <c r="A10025" t="s">
        <v>1277</v>
      </c>
      <c r="B10025" s="1">
        <v>38665</v>
      </c>
      <c r="C10025" t="s">
        <v>16</v>
      </c>
      <c r="D10025" t="s">
        <v>1302</v>
      </c>
      <c r="E10025" t="s">
        <v>1303</v>
      </c>
      <c r="G10025" t="s">
        <v>19</v>
      </c>
      <c r="H10025" t="s">
        <v>41</v>
      </c>
      <c r="I10025" t="s">
        <v>21</v>
      </c>
      <c r="J10025" t="s">
        <v>73</v>
      </c>
      <c r="K10025">
        <v>34</v>
      </c>
      <c r="L10025">
        <v>33.35</v>
      </c>
      <c r="M10025" t="s">
        <v>1318</v>
      </c>
      <c r="N10025">
        <v>33.35</v>
      </c>
      <c r="P10025" cm="1">
        <f t="array" ref="P10025">IF(Q10025&gt;0,INDEX(Q10025:Q22159,MATCH(TRUE,INDEX(Q10025:Q22159="",,),0)-1),"")</f>
        <v>3</v>
      </c>
      <c r="Q10025">
        <v>2</v>
      </c>
      <c r="R10025">
        <f>IF(P10025="","",0)</f>
        <v>0</v>
      </c>
    </row>
    <row r="10026" spans="1:18" x14ac:dyDescent="0.3">
      <c r="A10026" t="s">
        <v>1277</v>
      </c>
      <c r="B10026" s="1">
        <v>38665</v>
      </c>
      <c r="C10026" t="s">
        <v>16</v>
      </c>
      <c r="D10026" t="s">
        <v>1302</v>
      </c>
      <c r="E10026" t="s">
        <v>1303</v>
      </c>
      <c r="G10026" t="s">
        <v>19</v>
      </c>
      <c r="H10026" t="s">
        <v>41</v>
      </c>
      <c r="I10026" t="s">
        <v>45</v>
      </c>
      <c r="J10026" t="s">
        <v>93</v>
      </c>
      <c r="K10026">
        <v>107</v>
      </c>
      <c r="L10026">
        <v>92</v>
      </c>
      <c r="M10026" t="s">
        <v>108</v>
      </c>
      <c r="N10026">
        <v>108.97</v>
      </c>
      <c r="P10026" cm="1">
        <f t="array" ref="P10026">IF(Q10026&gt;0,INDEX(Q10026:Q22160,MATCH(TRUE,INDEX(Q10026:Q22160="",,),0)-1),"")</f>
        <v>3</v>
      </c>
      <c r="Q10026">
        <v>3</v>
      </c>
      <c r="R10026">
        <f>IF(P10026="","",0)</f>
        <v>0</v>
      </c>
    </row>
    <row r="10027" spans="1:18" x14ac:dyDescent="0.3">
      <c r="A10027" t="s">
        <v>1277</v>
      </c>
      <c r="B10027" s="1">
        <v>38665</v>
      </c>
      <c r="C10027" t="s">
        <v>16</v>
      </c>
      <c r="D10027" t="s">
        <v>1302</v>
      </c>
      <c r="E10027" t="s">
        <v>1303</v>
      </c>
      <c r="G10027" t="s">
        <v>19</v>
      </c>
      <c r="H10027" t="s">
        <v>41</v>
      </c>
      <c r="I10027" t="s">
        <v>21</v>
      </c>
      <c r="J10027" t="s">
        <v>73</v>
      </c>
      <c r="K10027">
        <v>34</v>
      </c>
      <c r="L10027">
        <v>33.35</v>
      </c>
      <c r="M10027" t="s">
        <v>108</v>
      </c>
      <c r="N10027">
        <v>45</v>
      </c>
      <c r="P10027" cm="1">
        <f t="array" ref="P10027">IF(Q10027&gt;0,INDEX(Q10027:Q22161,MATCH(TRUE,INDEX(Q10027:Q22161="",,),0)-1),"")</f>
        <v>3</v>
      </c>
      <c r="Q10027">
        <v>3</v>
      </c>
      <c r="R10027">
        <f>IF(P10027="","",0)</f>
        <v>0</v>
      </c>
    </row>
    <row r="10028" spans="1:18" x14ac:dyDescent="0.3">
      <c r="P10028" t="str" cm="1">
        <f t="array" ref="P10028">IF(Q10028&gt;0,INDEX(Q10028:Q22162,MATCH(TRUE,INDEX(Q10028:Q22162="",,),0)-1),"")</f>
        <v/>
      </c>
      <c r="R10028" t="str">
        <f>IF(P10028="","",0)</f>
        <v/>
      </c>
    </row>
    <row r="10029" spans="1:18" x14ac:dyDescent="0.3">
      <c r="A10029" t="s">
        <v>1277</v>
      </c>
      <c r="B10029" s="1">
        <v>38665</v>
      </c>
      <c r="C10029" t="s">
        <v>16</v>
      </c>
      <c r="D10029" t="s">
        <v>1319</v>
      </c>
      <c r="E10029" t="s">
        <v>1320</v>
      </c>
      <c r="G10029" t="s">
        <v>19</v>
      </c>
      <c r="H10029" t="s">
        <v>41</v>
      </c>
      <c r="I10029" t="s">
        <v>45</v>
      </c>
      <c r="J10029" t="s">
        <v>93</v>
      </c>
      <c r="K10029">
        <v>20</v>
      </c>
      <c r="L10029">
        <v>127</v>
      </c>
      <c r="M10029" t="s">
        <v>153</v>
      </c>
      <c r="N10029">
        <v>151</v>
      </c>
      <c r="O10029" t="s">
        <v>24</v>
      </c>
      <c r="P10029" cm="1">
        <f t="array" ref="P10029">IF(Q10029&gt;0,INDEX(Q10029:Q22163,MATCH(TRUE,INDEX(Q10029:Q22163="",,),0)-1),"")</f>
        <v>4</v>
      </c>
      <c r="Q10029">
        <f>INT((ROW()-10029)/6)+1</f>
        <v>1</v>
      </c>
      <c r="R10029">
        <f>IF(P10029="","",0)</f>
        <v>0</v>
      </c>
    </row>
    <row r="10030" spans="1:18" x14ac:dyDescent="0.3">
      <c r="A10030" t="s">
        <v>1277</v>
      </c>
      <c r="B10030" s="1">
        <v>38665</v>
      </c>
      <c r="C10030" t="s">
        <v>16</v>
      </c>
      <c r="D10030" t="s">
        <v>1319</v>
      </c>
      <c r="E10030" t="s">
        <v>1320</v>
      </c>
      <c r="G10030" t="s">
        <v>19</v>
      </c>
      <c r="H10030" t="s">
        <v>87</v>
      </c>
      <c r="I10030" t="s">
        <v>45</v>
      </c>
      <c r="J10030" t="s">
        <v>93</v>
      </c>
      <c r="K10030">
        <v>24</v>
      </c>
      <c r="L10030">
        <v>95</v>
      </c>
      <c r="M10030" t="s">
        <v>153</v>
      </c>
      <c r="N10030">
        <v>151</v>
      </c>
      <c r="O10030" t="s">
        <v>24</v>
      </c>
      <c r="P10030" cm="1">
        <f t="array" ref="P10030">IF(Q10030&gt;0,INDEX(Q10030:Q22164,MATCH(TRUE,INDEX(Q10030:Q22164="",,),0)-1),"")</f>
        <v>4</v>
      </c>
      <c r="Q10030">
        <f t="shared" ref="Q10030:Q10052" si="226">INT((ROW()-10029)/6)+1</f>
        <v>1</v>
      </c>
      <c r="R10030">
        <f>IF(P10030="","",0)</f>
        <v>0</v>
      </c>
    </row>
    <row r="10031" spans="1:18" x14ac:dyDescent="0.3">
      <c r="A10031" t="s">
        <v>1277</v>
      </c>
      <c r="B10031" s="1">
        <v>38665</v>
      </c>
      <c r="C10031" t="s">
        <v>16</v>
      </c>
      <c r="D10031" t="s">
        <v>1319</v>
      </c>
      <c r="E10031" t="s">
        <v>1320</v>
      </c>
      <c r="G10031" t="s">
        <v>19</v>
      </c>
      <c r="H10031" t="s">
        <v>87</v>
      </c>
      <c r="I10031" t="s">
        <v>21</v>
      </c>
      <c r="J10031" t="s">
        <v>73</v>
      </c>
      <c r="K10031">
        <v>67</v>
      </c>
      <c r="L10031">
        <v>17</v>
      </c>
      <c r="M10031" t="s">
        <v>153</v>
      </c>
      <c r="N10031">
        <v>38.01</v>
      </c>
      <c r="O10031" t="s">
        <v>24</v>
      </c>
      <c r="P10031" cm="1">
        <f t="array" ref="P10031">IF(Q10031&gt;0,INDEX(Q10031:Q22165,MATCH(TRUE,INDEX(Q10031:Q22165="",,),0)-1),"")</f>
        <v>4</v>
      </c>
      <c r="Q10031">
        <f t="shared" si="226"/>
        <v>1</v>
      </c>
      <c r="R10031">
        <f>IF(P10031="","",0)</f>
        <v>0</v>
      </c>
    </row>
    <row r="10032" spans="1:18" x14ac:dyDescent="0.3">
      <c r="A10032" t="s">
        <v>1277</v>
      </c>
      <c r="B10032" s="1">
        <v>38665</v>
      </c>
      <c r="C10032" t="s">
        <v>16</v>
      </c>
      <c r="D10032" t="s">
        <v>1319</v>
      </c>
      <c r="E10032" t="s">
        <v>1320</v>
      </c>
      <c r="G10032" t="s">
        <v>19</v>
      </c>
      <c r="H10032" t="s">
        <v>72</v>
      </c>
      <c r="I10032" t="s">
        <v>21</v>
      </c>
      <c r="J10032" t="s">
        <v>73</v>
      </c>
      <c r="K10032">
        <v>120</v>
      </c>
      <c r="L10032">
        <v>11.45</v>
      </c>
      <c r="M10032" t="s">
        <v>153</v>
      </c>
      <c r="N10032">
        <v>34.01</v>
      </c>
      <c r="O10032" t="s">
        <v>24</v>
      </c>
      <c r="P10032" cm="1">
        <f t="array" ref="P10032">IF(Q10032&gt;0,INDEX(Q10032:Q22166,MATCH(TRUE,INDEX(Q10032:Q22166="",,),0)-1),"")</f>
        <v>4</v>
      </c>
      <c r="Q10032">
        <f t="shared" si="226"/>
        <v>1</v>
      </c>
      <c r="R10032">
        <f>IF(P10032="","",0)</f>
        <v>0</v>
      </c>
    </row>
    <row r="10033" spans="1:18" x14ac:dyDescent="0.3">
      <c r="A10033" t="s">
        <v>1277</v>
      </c>
      <c r="B10033" s="1">
        <v>38665</v>
      </c>
      <c r="C10033" t="s">
        <v>16</v>
      </c>
      <c r="D10033" t="s">
        <v>1319</v>
      </c>
      <c r="E10033" t="s">
        <v>1320</v>
      </c>
      <c r="G10033" s="6" t="s">
        <v>88</v>
      </c>
      <c r="H10033" t="s">
        <v>41</v>
      </c>
      <c r="I10033" t="s">
        <v>21</v>
      </c>
      <c r="J10033" t="s">
        <v>73</v>
      </c>
      <c r="K10033">
        <v>10</v>
      </c>
      <c r="L10033">
        <v>38</v>
      </c>
      <c r="M10033" t="s">
        <v>153</v>
      </c>
      <c r="N10033">
        <v>38</v>
      </c>
      <c r="O10033" t="s">
        <v>24</v>
      </c>
      <c r="P10033" cm="1">
        <f t="array" ref="P10033">IF(Q10033&gt;0,INDEX(Q10033:Q22167,MATCH(TRUE,INDEX(Q10033:Q22167="",,),0)-1),"")</f>
        <v>4</v>
      </c>
      <c r="Q10033">
        <f t="shared" si="226"/>
        <v>1</v>
      </c>
      <c r="R10033">
        <f>IF(P10033="","",0)</f>
        <v>0</v>
      </c>
    </row>
    <row r="10034" spans="1:18" x14ac:dyDescent="0.3">
      <c r="A10034" t="s">
        <v>1277</v>
      </c>
      <c r="B10034" s="1">
        <v>38665</v>
      </c>
      <c r="C10034" t="s">
        <v>16</v>
      </c>
      <c r="D10034" t="s">
        <v>1319</v>
      </c>
      <c r="E10034" t="s">
        <v>1320</v>
      </c>
      <c r="G10034" s="6" t="s">
        <v>88</v>
      </c>
      <c r="H10034" t="s">
        <v>101</v>
      </c>
      <c r="I10034" t="s">
        <v>21</v>
      </c>
      <c r="J10034" t="s">
        <v>73</v>
      </c>
      <c r="K10034">
        <v>5</v>
      </c>
      <c r="L10034">
        <v>12.15</v>
      </c>
      <c r="M10034" t="s">
        <v>153</v>
      </c>
      <c r="N10034">
        <v>12.15</v>
      </c>
      <c r="O10034" t="s">
        <v>24</v>
      </c>
      <c r="P10034" cm="1">
        <f t="array" ref="P10034">IF(Q10034&gt;0,INDEX(Q10034:Q22168,MATCH(TRUE,INDEX(Q10034:Q22168="",,),0)-1),"")</f>
        <v>4</v>
      </c>
      <c r="Q10034">
        <f t="shared" si="226"/>
        <v>1</v>
      </c>
      <c r="R10034">
        <f>IF(P10034="","",0)</f>
        <v>0</v>
      </c>
    </row>
    <row r="10035" spans="1:18" x14ac:dyDescent="0.3">
      <c r="A10035" t="s">
        <v>1277</v>
      </c>
      <c r="B10035" s="1">
        <v>38665</v>
      </c>
      <c r="C10035" t="s">
        <v>16</v>
      </c>
      <c r="D10035" t="s">
        <v>1319</v>
      </c>
      <c r="E10035" t="s">
        <v>1320</v>
      </c>
      <c r="G10035" t="s">
        <v>19</v>
      </c>
      <c r="H10035" t="s">
        <v>41</v>
      </c>
      <c r="I10035" t="s">
        <v>45</v>
      </c>
      <c r="J10035" t="s">
        <v>93</v>
      </c>
      <c r="K10035">
        <v>20</v>
      </c>
      <c r="L10035">
        <v>127</v>
      </c>
      <c r="M10035" t="s">
        <v>188</v>
      </c>
      <c r="N10035">
        <v>130</v>
      </c>
      <c r="P10035" cm="1">
        <f t="array" ref="P10035">IF(Q10035&gt;0,INDEX(Q10035:Q22169,MATCH(TRUE,INDEX(Q10035:Q22169="",,),0)-1),"")</f>
        <v>4</v>
      </c>
      <c r="Q10035">
        <f t="shared" si="226"/>
        <v>2</v>
      </c>
      <c r="R10035">
        <f>IF(P10035="","",0)</f>
        <v>0</v>
      </c>
    </row>
    <row r="10036" spans="1:18" x14ac:dyDescent="0.3">
      <c r="A10036" t="s">
        <v>1277</v>
      </c>
      <c r="B10036" s="1">
        <v>38665</v>
      </c>
      <c r="C10036" t="s">
        <v>16</v>
      </c>
      <c r="D10036" t="s">
        <v>1319</v>
      </c>
      <c r="E10036" t="s">
        <v>1320</v>
      </c>
      <c r="G10036" t="s">
        <v>19</v>
      </c>
      <c r="H10036" t="s">
        <v>87</v>
      </c>
      <c r="I10036" t="s">
        <v>45</v>
      </c>
      <c r="J10036" t="s">
        <v>93</v>
      </c>
      <c r="K10036">
        <v>24</v>
      </c>
      <c r="L10036">
        <v>95</v>
      </c>
      <c r="M10036" t="s">
        <v>188</v>
      </c>
      <c r="N10036">
        <v>170.95</v>
      </c>
      <c r="P10036" cm="1">
        <f t="array" ref="P10036">IF(Q10036&gt;0,INDEX(Q10036:Q22170,MATCH(TRUE,INDEX(Q10036:Q22170="",,),0)-1),"")</f>
        <v>4</v>
      </c>
      <c r="Q10036">
        <f t="shared" si="226"/>
        <v>2</v>
      </c>
      <c r="R10036">
        <f>IF(P10036="","",0)</f>
        <v>0</v>
      </c>
    </row>
    <row r="10037" spans="1:18" x14ac:dyDescent="0.3">
      <c r="A10037" t="s">
        <v>1277</v>
      </c>
      <c r="B10037" s="1">
        <v>38665</v>
      </c>
      <c r="C10037" t="s">
        <v>16</v>
      </c>
      <c r="D10037" t="s">
        <v>1319</v>
      </c>
      <c r="E10037" t="s">
        <v>1320</v>
      </c>
      <c r="G10037" t="s">
        <v>19</v>
      </c>
      <c r="H10037" t="s">
        <v>87</v>
      </c>
      <c r="I10037" t="s">
        <v>21</v>
      </c>
      <c r="J10037" t="s">
        <v>73</v>
      </c>
      <c r="K10037">
        <v>67</v>
      </c>
      <c r="L10037">
        <v>17</v>
      </c>
      <c r="M10037" t="s">
        <v>188</v>
      </c>
      <c r="N10037">
        <v>45.09</v>
      </c>
      <c r="P10037" cm="1">
        <f t="array" ref="P10037">IF(Q10037&gt;0,INDEX(Q10037:Q22171,MATCH(TRUE,INDEX(Q10037:Q22171="",,),0)-1),"")</f>
        <v>4</v>
      </c>
      <c r="Q10037">
        <f t="shared" si="226"/>
        <v>2</v>
      </c>
      <c r="R10037">
        <f>IF(P10037="","",0)</f>
        <v>0</v>
      </c>
    </row>
    <row r="10038" spans="1:18" x14ac:dyDescent="0.3">
      <c r="A10038" t="s">
        <v>1277</v>
      </c>
      <c r="B10038" s="1">
        <v>38665</v>
      </c>
      <c r="C10038" t="s">
        <v>16</v>
      </c>
      <c r="D10038" t="s">
        <v>1319</v>
      </c>
      <c r="E10038" t="s">
        <v>1320</v>
      </c>
      <c r="G10038" t="s">
        <v>19</v>
      </c>
      <c r="H10038" t="s">
        <v>72</v>
      </c>
      <c r="I10038" t="s">
        <v>21</v>
      </c>
      <c r="J10038" t="s">
        <v>73</v>
      </c>
      <c r="K10038">
        <v>120</v>
      </c>
      <c r="L10038">
        <v>11.45</v>
      </c>
      <c r="M10038" t="s">
        <v>188</v>
      </c>
      <c r="N10038">
        <v>19</v>
      </c>
      <c r="P10038" cm="1">
        <f t="array" ref="P10038">IF(Q10038&gt;0,INDEX(Q10038:Q22172,MATCH(TRUE,INDEX(Q10038:Q22172="",,),0)-1),"")</f>
        <v>4</v>
      </c>
      <c r="Q10038">
        <f t="shared" si="226"/>
        <v>2</v>
      </c>
      <c r="R10038">
        <f>IF(P10038="","",0)</f>
        <v>0</v>
      </c>
    </row>
    <row r="10039" spans="1:18" x14ac:dyDescent="0.3">
      <c r="A10039" t="s">
        <v>1277</v>
      </c>
      <c r="B10039" s="1">
        <v>38665</v>
      </c>
      <c r="C10039" t="s">
        <v>16</v>
      </c>
      <c r="D10039" t="s">
        <v>1319</v>
      </c>
      <c r="E10039" t="s">
        <v>1320</v>
      </c>
      <c r="G10039" s="6" t="s">
        <v>88</v>
      </c>
      <c r="H10039" t="s">
        <v>41</v>
      </c>
      <c r="I10039" t="s">
        <v>21</v>
      </c>
      <c r="J10039" t="s">
        <v>73</v>
      </c>
      <c r="K10039">
        <v>10</v>
      </c>
      <c r="L10039">
        <v>38</v>
      </c>
      <c r="M10039" t="s">
        <v>188</v>
      </c>
      <c r="N10039">
        <v>38</v>
      </c>
      <c r="P10039" cm="1">
        <f t="array" ref="P10039">IF(Q10039&gt;0,INDEX(Q10039:Q22173,MATCH(TRUE,INDEX(Q10039:Q22173="",,),0)-1),"")</f>
        <v>4</v>
      </c>
      <c r="Q10039">
        <f t="shared" si="226"/>
        <v>2</v>
      </c>
      <c r="R10039">
        <f>IF(P10039="","",0)</f>
        <v>0</v>
      </c>
    </row>
    <row r="10040" spans="1:18" x14ac:dyDescent="0.3">
      <c r="A10040" t="s">
        <v>1277</v>
      </c>
      <c r="B10040" s="1">
        <v>38665</v>
      </c>
      <c r="C10040" t="s">
        <v>16</v>
      </c>
      <c r="D10040" t="s">
        <v>1319</v>
      </c>
      <c r="E10040" t="s">
        <v>1320</v>
      </c>
      <c r="G10040" s="6" t="s">
        <v>88</v>
      </c>
      <c r="H10040" t="s">
        <v>101</v>
      </c>
      <c r="I10040" t="s">
        <v>21</v>
      </c>
      <c r="J10040" t="s">
        <v>73</v>
      </c>
      <c r="K10040">
        <v>5</v>
      </c>
      <c r="L10040">
        <v>12.15</v>
      </c>
      <c r="M10040" t="s">
        <v>188</v>
      </c>
      <c r="N10040">
        <v>12.15</v>
      </c>
      <c r="P10040" cm="1">
        <f t="array" ref="P10040">IF(Q10040&gt;0,INDEX(Q10040:Q22174,MATCH(TRUE,INDEX(Q10040:Q22174="",,),0)-1),"")</f>
        <v>4</v>
      </c>
      <c r="Q10040">
        <f t="shared" si="226"/>
        <v>2</v>
      </c>
      <c r="R10040">
        <f>IF(P10040="","",0)</f>
        <v>0</v>
      </c>
    </row>
    <row r="10041" spans="1:18" x14ac:dyDescent="0.3">
      <c r="A10041" t="s">
        <v>1277</v>
      </c>
      <c r="B10041" s="1">
        <v>38665</v>
      </c>
      <c r="C10041" t="s">
        <v>16</v>
      </c>
      <c r="D10041" t="s">
        <v>1319</v>
      </c>
      <c r="E10041" t="s">
        <v>1320</v>
      </c>
      <c r="G10041" t="s">
        <v>19</v>
      </c>
      <c r="H10041" t="s">
        <v>41</v>
      </c>
      <c r="I10041" t="s">
        <v>45</v>
      </c>
      <c r="J10041" t="s">
        <v>93</v>
      </c>
      <c r="K10041">
        <v>20</v>
      </c>
      <c r="L10041">
        <v>127</v>
      </c>
      <c r="M10041" t="s">
        <v>173</v>
      </c>
      <c r="N10041">
        <v>150</v>
      </c>
      <c r="P10041" cm="1">
        <f t="array" ref="P10041">IF(Q10041&gt;0,INDEX(Q10041:Q22175,MATCH(TRUE,INDEX(Q10041:Q22175="",,),0)-1),"")</f>
        <v>4</v>
      </c>
      <c r="Q10041">
        <f t="shared" si="226"/>
        <v>3</v>
      </c>
      <c r="R10041">
        <f>IF(P10041="","",0)</f>
        <v>0</v>
      </c>
    </row>
    <row r="10042" spans="1:18" x14ac:dyDescent="0.3">
      <c r="A10042" t="s">
        <v>1277</v>
      </c>
      <c r="B10042" s="1">
        <v>38665</v>
      </c>
      <c r="C10042" t="s">
        <v>16</v>
      </c>
      <c r="D10042" t="s">
        <v>1319</v>
      </c>
      <c r="E10042" t="s">
        <v>1320</v>
      </c>
      <c r="G10042" t="s">
        <v>19</v>
      </c>
      <c r="H10042" t="s">
        <v>87</v>
      </c>
      <c r="I10042" t="s">
        <v>45</v>
      </c>
      <c r="J10042" t="s">
        <v>93</v>
      </c>
      <c r="K10042">
        <v>24</v>
      </c>
      <c r="L10042">
        <v>95</v>
      </c>
      <c r="M10042" t="s">
        <v>173</v>
      </c>
      <c r="N10042">
        <v>100</v>
      </c>
      <c r="P10042" cm="1">
        <f t="array" ref="P10042">IF(Q10042&gt;0,INDEX(Q10042:Q22176,MATCH(TRUE,INDEX(Q10042:Q22176="",,),0)-1),"")</f>
        <v>4</v>
      </c>
      <c r="Q10042">
        <f t="shared" si="226"/>
        <v>3</v>
      </c>
      <c r="R10042">
        <f>IF(P10042="","",0)</f>
        <v>0</v>
      </c>
    </row>
    <row r="10043" spans="1:18" x14ac:dyDescent="0.3">
      <c r="A10043" t="s">
        <v>1277</v>
      </c>
      <c r="B10043" s="1">
        <v>38665</v>
      </c>
      <c r="C10043" t="s">
        <v>16</v>
      </c>
      <c r="D10043" t="s">
        <v>1319</v>
      </c>
      <c r="E10043" t="s">
        <v>1320</v>
      </c>
      <c r="G10043" t="s">
        <v>19</v>
      </c>
      <c r="H10043" t="s">
        <v>87</v>
      </c>
      <c r="I10043" t="s">
        <v>21</v>
      </c>
      <c r="J10043" t="s">
        <v>73</v>
      </c>
      <c r="K10043">
        <v>67</v>
      </c>
      <c r="L10043">
        <v>17</v>
      </c>
      <c r="M10043" t="s">
        <v>173</v>
      </c>
      <c r="N10043">
        <v>24</v>
      </c>
      <c r="P10043" cm="1">
        <f t="array" ref="P10043">IF(Q10043&gt;0,INDEX(Q10043:Q22177,MATCH(TRUE,INDEX(Q10043:Q22177="",,),0)-1),"")</f>
        <v>4</v>
      </c>
      <c r="Q10043">
        <f t="shared" si="226"/>
        <v>3</v>
      </c>
      <c r="R10043">
        <f>IF(P10043="","",0)</f>
        <v>0</v>
      </c>
    </row>
    <row r="10044" spans="1:18" x14ac:dyDescent="0.3">
      <c r="A10044" t="s">
        <v>1277</v>
      </c>
      <c r="B10044" s="1">
        <v>38665</v>
      </c>
      <c r="C10044" t="s">
        <v>16</v>
      </c>
      <c r="D10044" t="s">
        <v>1319</v>
      </c>
      <c r="E10044" t="s">
        <v>1320</v>
      </c>
      <c r="G10044" t="s">
        <v>19</v>
      </c>
      <c r="H10044" t="s">
        <v>72</v>
      </c>
      <c r="I10044" t="s">
        <v>21</v>
      </c>
      <c r="J10044" t="s">
        <v>73</v>
      </c>
      <c r="K10044">
        <v>120</v>
      </c>
      <c r="L10044">
        <v>11.45</v>
      </c>
      <c r="M10044" t="s">
        <v>173</v>
      </c>
      <c r="N10044">
        <v>24</v>
      </c>
      <c r="P10044" cm="1">
        <f t="array" ref="P10044">IF(Q10044&gt;0,INDEX(Q10044:Q22178,MATCH(TRUE,INDEX(Q10044:Q22178="",,),0)-1),"")</f>
        <v>4</v>
      </c>
      <c r="Q10044">
        <f t="shared" si="226"/>
        <v>3</v>
      </c>
      <c r="R10044">
        <f>IF(P10044="","",0)</f>
        <v>0</v>
      </c>
    </row>
    <row r="10045" spans="1:18" x14ac:dyDescent="0.3">
      <c r="A10045" t="s">
        <v>1277</v>
      </c>
      <c r="B10045" s="1">
        <v>38665</v>
      </c>
      <c r="C10045" t="s">
        <v>16</v>
      </c>
      <c r="D10045" t="s">
        <v>1319</v>
      </c>
      <c r="E10045" t="s">
        <v>1320</v>
      </c>
      <c r="G10045" s="6" t="s">
        <v>88</v>
      </c>
      <c r="H10045" t="s">
        <v>41</v>
      </c>
      <c r="I10045" t="s">
        <v>21</v>
      </c>
      <c r="J10045" t="s">
        <v>73</v>
      </c>
      <c r="K10045">
        <v>10</v>
      </c>
      <c r="L10045">
        <v>38</v>
      </c>
      <c r="M10045" t="s">
        <v>173</v>
      </c>
      <c r="N10045">
        <v>38</v>
      </c>
      <c r="P10045" cm="1">
        <f t="array" ref="P10045">IF(Q10045&gt;0,INDEX(Q10045:Q22179,MATCH(TRUE,INDEX(Q10045:Q22179="",,),0)-1),"")</f>
        <v>4</v>
      </c>
      <c r="Q10045">
        <f t="shared" si="226"/>
        <v>3</v>
      </c>
      <c r="R10045">
        <f>IF(P10045="","",0)</f>
        <v>0</v>
      </c>
    </row>
    <row r="10046" spans="1:18" x14ac:dyDescent="0.3">
      <c r="A10046" t="s">
        <v>1277</v>
      </c>
      <c r="B10046" s="1">
        <v>38665</v>
      </c>
      <c r="C10046" t="s">
        <v>16</v>
      </c>
      <c r="D10046" t="s">
        <v>1319</v>
      </c>
      <c r="E10046" t="s">
        <v>1320</v>
      </c>
      <c r="G10046" s="6" t="s">
        <v>88</v>
      </c>
      <c r="H10046" t="s">
        <v>101</v>
      </c>
      <c r="I10046" t="s">
        <v>21</v>
      </c>
      <c r="J10046" t="s">
        <v>73</v>
      </c>
      <c r="K10046">
        <v>5</v>
      </c>
      <c r="L10046">
        <v>12.15</v>
      </c>
      <c r="M10046" t="s">
        <v>173</v>
      </c>
      <c r="N10046">
        <v>12.15</v>
      </c>
      <c r="P10046" cm="1">
        <f t="array" ref="P10046">IF(Q10046&gt;0,INDEX(Q10046:Q22180,MATCH(TRUE,INDEX(Q10046:Q22180="",,),0)-1),"")</f>
        <v>4</v>
      </c>
      <c r="Q10046">
        <f t="shared" si="226"/>
        <v>3</v>
      </c>
      <c r="R10046">
        <f>IF(P10046="","",0)</f>
        <v>0</v>
      </c>
    </row>
    <row r="10047" spans="1:18" x14ac:dyDescent="0.3">
      <c r="A10047" t="s">
        <v>1277</v>
      </c>
      <c r="B10047" s="1">
        <v>38665</v>
      </c>
      <c r="C10047" t="s">
        <v>16</v>
      </c>
      <c r="D10047" t="s">
        <v>1319</v>
      </c>
      <c r="E10047" t="s">
        <v>1320</v>
      </c>
      <c r="G10047" t="s">
        <v>19</v>
      </c>
      <c r="H10047" t="s">
        <v>41</v>
      </c>
      <c r="I10047" t="s">
        <v>45</v>
      </c>
      <c r="J10047" t="s">
        <v>93</v>
      </c>
      <c r="K10047">
        <v>20</v>
      </c>
      <c r="L10047">
        <v>127</v>
      </c>
      <c r="M10047" t="s">
        <v>117</v>
      </c>
      <c r="N10047">
        <v>200</v>
      </c>
      <c r="P10047" cm="1">
        <f t="array" ref="P10047">IF(Q10047&gt;0,INDEX(Q10047:Q22181,MATCH(TRUE,INDEX(Q10047:Q22181="",,),0)-1),"")</f>
        <v>4</v>
      </c>
      <c r="Q10047">
        <f t="shared" si="226"/>
        <v>4</v>
      </c>
      <c r="R10047">
        <f>IF(P10047="","",0)</f>
        <v>0</v>
      </c>
    </row>
    <row r="10048" spans="1:18" x14ac:dyDescent="0.3">
      <c r="A10048" t="s">
        <v>1277</v>
      </c>
      <c r="B10048" s="1">
        <v>38665</v>
      </c>
      <c r="C10048" t="s">
        <v>16</v>
      </c>
      <c r="D10048" t="s">
        <v>1319</v>
      </c>
      <c r="E10048" t="s">
        <v>1320</v>
      </c>
      <c r="G10048" t="s">
        <v>19</v>
      </c>
      <c r="H10048" t="s">
        <v>87</v>
      </c>
      <c r="I10048" t="s">
        <v>45</v>
      </c>
      <c r="J10048" t="s">
        <v>93</v>
      </c>
      <c r="K10048">
        <v>24</v>
      </c>
      <c r="L10048">
        <v>95</v>
      </c>
      <c r="M10048" t="s">
        <v>117</v>
      </c>
      <c r="N10048">
        <v>95</v>
      </c>
      <c r="P10048" cm="1">
        <f t="array" ref="P10048">IF(Q10048&gt;0,INDEX(Q10048:Q22182,MATCH(TRUE,INDEX(Q10048:Q22182="",,),0)-1),"")</f>
        <v>4</v>
      </c>
      <c r="Q10048">
        <f t="shared" si="226"/>
        <v>4</v>
      </c>
      <c r="R10048">
        <f>IF(P10048="","",0)</f>
        <v>0</v>
      </c>
    </row>
    <row r="10049" spans="1:18" x14ac:dyDescent="0.3">
      <c r="A10049" t="s">
        <v>1277</v>
      </c>
      <c r="B10049" s="1">
        <v>38665</v>
      </c>
      <c r="C10049" t="s">
        <v>16</v>
      </c>
      <c r="D10049" t="s">
        <v>1319</v>
      </c>
      <c r="E10049" t="s">
        <v>1320</v>
      </c>
      <c r="G10049" t="s">
        <v>19</v>
      </c>
      <c r="H10049" t="s">
        <v>87</v>
      </c>
      <c r="I10049" t="s">
        <v>21</v>
      </c>
      <c r="J10049" t="s">
        <v>73</v>
      </c>
      <c r="K10049">
        <v>67</v>
      </c>
      <c r="L10049">
        <v>17</v>
      </c>
      <c r="M10049" t="s">
        <v>117</v>
      </c>
      <c r="N10049">
        <v>17</v>
      </c>
      <c r="P10049" cm="1">
        <f t="array" ref="P10049">IF(Q10049&gt;0,INDEX(Q10049:Q22183,MATCH(TRUE,INDEX(Q10049:Q22183="",,),0)-1),"")</f>
        <v>4</v>
      </c>
      <c r="Q10049">
        <f t="shared" si="226"/>
        <v>4</v>
      </c>
      <c r="R10049">
        <f>IF(P10049="","",0)</f>
        <v>0</v>
      </c>
    </row>
    <row r="10050" spans="1:18" x14ac:dyDescent="0.3">
      <c r="A10050" t="s">
        <v>1277</v>
      </c>
      <c r="B10050" s="1">
        <v>38665</v>
      </c>
      <c r="C10050" t="s">
        <v>16</v>
      </c>
      <c r="D10050" t="s">
        <v>1319</v>
      </c>
      <c r="E10050" t="s">
        <v>1320</v>
      </c>
      <c r="G10050" t="s">
        <v>19</v>
      </c>
      <c r="H10050" t="s">
        <v>72</v>
      </c>
      <c r="I10050" t="s">
        <v>21</v>
      </c>
      <c r="J10050" t="s">
        <v>73</v>
      </c>
      <c r="K10050">
        <v>120</v>
      </c>
      <c r="L10050">
        <v>11.45</v>
      </c>
      <c r="M10050" t="s">
        <v>117</v>
      </c>
      <c r="N10050">
        <v>14</v>
      </c>
      <c r="P10050" cm="1">
        <f t="array" ref="P10050">IF(Q10050&gt;0,INDEX(Q10050:Q22184,MATCH(TRUE,INDEX(Q10050:Q22184="",,),0)-1),"")</f>
        <v>4</v>
      </c>
      <c r="Q10050">
        <f t="shared" si="226"/>
        <v>4</v>
      </c>
      <c r="R10050">
        <f>IF(P10050="","",0)</f>
        <v>0</v>
      </c>
    </row>
    <row r="10051" spans="1:18" x14ac:dyDescent="0.3">
      <c r="A10051" t="s">
        <v>1277</v>
      </c>
      <c r="B10051" s="1">
        <v>38665</v>
      </c>
      <c r="C10051" t="s">
        <v>16</v>
      </c>
      <c r="D10051" t="s">
        <v>1319</v>
      </c>
      <c r="E10051" t="s">
        <v>1320</v>
      </c>
      <c r="G10051" s="6" t="s">
        <v>88</v>
      </c>
      <c r="H10051" t="s">
        <v>41</v>
      </c>
      <c r="I10051" t="s">
        <v>21</v>
      </c>
      <c r="J10051" t="s">
        <v>73</v>
      </c>
      <c r="K10051">
        <v>10</v>
      </c>
      <c r="L10051">
        <v>38</v>
      </c>
      <c r="M10051" t="s">
        <v>117</v>
      </c>
      <c r="N10051">
        <v>38</v>
      </c>
      <c r="P10051" cm="1">
        <f t="array" ref="P10051">IF(Q10051&gt;0,INDEX(Q10051:Q22185,MATCH(TRUE,INDEX(Q10051:Q22185="",,),0)-1),"")</f>
        <v>4</v>
      </c>
      <c r="Q10051">
        <f t="shared" si="226"/>
        <v>4</v>
      </c>
      <c r="R10051">
        <f>IF(P10051="","",0)</f>
        <v>0</v>
      </c>
    </row>
    <row r="10052" spans="1:18" x14ac:dyDescent="0.3">
      <c r="A10052" t="s">
        <v>1277</v>
      </c>
      <c r="B10052" s="1">
        <v>38665</v>
      </c>
      <c r="C10052" t="s">
        <v>16</v>
      </c>
      <c r="D10052" t="s">
        <v>1319</v>
      </c>
      <c r="E10052" t="s">
        <v>1320</v>
      </c>
      <c r="G10052" s="6" t="s">
        <v>88</v>
      </c>
      <c r="H10052" t="s">
        <v>101</v>
      </c>
      <c r="I10052" t="s">
        <v>21</v>
      </c>
      <c r="J10052" t="s">
        <v>73</v>
      </c>
      <c r="K10052">
        <v>5</v>
      </c>
      <c r="L10052">
        <v>12.15</v>
      </c>
      <c r="M10052" t="s">
        <v>117</v>
      </c>
      <c r="N10052">
        <v>12.15</v>
      </c>
      <c r="P10052" cm="1">
        <f t="array" ref="P10052">IF(Q10052&gt;0,INDEX(Q10052:Q22186,MATCH(TRUE,INDEX(Q10052:Q22186="",,),0)-1),"")</f>
        <v>4</v>
      </c>
      <c r="Q10052">
        <f t="shared" si="226"/>
        <v>4</v>
      </c>
      <c r="R10052">
        <f>IF(P10052="","",0)</f>
        <v>0</v>
      </c>
    </row>
    <row r="10053" spans="1:18" x14ac:dyDescent="0.3">
      <c r="P10053" t="str" cm="1">
        <f t="array" ref="P10053">IF(Q10053&gt;0,INDEX(Q10053:Q22187,MATCH(TRUE,INDEX(Q10053:Q22187="",,),0)-1),"")</f>
        <v/>
      </c>
      <c r="R10053" t="str">
        <f>IF(P10053="","",0)</f>
        <v/>
      </c>
    </row>
    <row r="10054" spans="1:18" x14ac:dyDescent="0.3">
      <c r="A10054" t="s">
        <v>1321</v>
      </c>
      <c r="B10054" s="1">
        <v>38685</v>
      </c>
      <c r="C10054" s="2">
        <v>0.45833333333333331</v>
      </c>
      <c r="D10054" t="s">
        <v>1322</v>
      </c>
      <c r="E10054" t="s">
        <v>1323</v>
      </c>
      <c r="G10054" t="s">
        <v>19</v>
      </c>
      <c r="H10054" t="s">
        <v>199</v>
      </c>
      <c r="I10054" t="s">
        <v>45</v>
      </c>
      <c r="J10054" t="s">
        <v>93</v>
      </c>
      <c r="K10054">
        <v>44.8</v>
      </c>
      <c r="L10054">
        <v>96</v>
      </c>
      <c r="M10054" t="s">
        <v>657</v>
      </c>
      <c r="N10054">
        <v>96</v>
      </c>
      <c r="O10054" t="s">
        <v>24</v>
      </c>
      <c r="P10054" cm="1">
        <f t="array" ref="P10054">IF(Q10054&gt;0,INDEX(Q10054:Q22188,MATCH(TRUE,INDEX(Q10054:Q22188="",,),0)-1),"")</f>
        <v>4</v>
      </c>
      <c r="Q10054">
        <f>INT((ROW()-10054)/13)+1</f>
        <v>1</v>
      </c>
      <c r="R10054">
        <f>IF(P10054="","",0)</f>
        <v>0</v>
      </c>
    </row>
    <row r="10055" spans="1:18" x14ac:dyDescent="0.3">
      <c r="A10055" t="s">
        <v>1321</v>
      </c>
      <c r="B10055" s="1">
        <v>38685</v>
      </c>
      <c r="C10055" s="2">
        <v>0.45833333333333331</v>
      </c>
      <c r="D10055" t="s">
        <v>1322</v>
      </c>
      <c r="E10055" t="s">
        <v>1323</v>
      </c>
      <c r="G10055" t="s">
        <v>19</v>
      </c>
      <c r="H10055" t="s">
        <v>41</v>
      </c>
      <c r="I10055" t="s">
        <v>45</v>
      </c>
      <c r="J10055" t="s">
        <v>93</v>
      </c>
      <c r="K10055">
        <v>86.8</v>
      </c>
      <c r="L10055">
        <v>169</v>
      </c>
      <c r="M10055" t="s">
        <v>657</v>
      </c>
      <c r="N10055">
        <v>169</v>
      </c>
      <c r="O10055" t="s">
        <v>24</v>
      </c>
      <c r="P10055" cm="1">
        <f t="array" ref="P10055">IF(Q10055&gt;0,INDEX(Q10055:Q22189,MATCH(TRUE,INDEX(Q10055:Q22189="",,),0)-1),"")</f>
        <v>4</v>
      </c>
      <c r="Q10055">
        <f t="shared" ref="Q10055:Q10105" si="227">INT((ROW()-10054)/13)+1</f>
        <v>1</v>
      </c>
      <c r="R10055">
        <f>IF(P10055="","",0)</f>
        <v>0</v>
      </c>
    </row>
    <row r="10056" spans="1:18" x14ac:dyDescent="0.3">
      <c r="A10056" t="s">
        <v>1321</v>
      </c>
      <c r="B10056" s="1">
        <v>38685</v>
      </c>
      <c r="C10056" s="2">
        <v>0.45833333333333331</v>
      </c>
      <c r="D10056" t="s">
        <v>1322</v>
      </c>
      <c r="E10056" t="s">
        <v>1323</v>
      </c>
      <c r="G10056" t="s">
        <v>19</v>
      </c>
      <c r="H10056" t="s">
        <v>95</v>
      </c>
      <c r="I10056" t="s">
        <v>45</v>
      </c>
      <c r="J10056" t="s">
        <v>93</v>
      </c>
      <c r="K10056">
        <v>46.8</v>
      </c>
      <c r="L10056">
        <v>79</v>
      </c>
      <c r="M10056" t="s">
        <v>657</v>
      </c>
      <c r="N10056">
        <v>79</v>
      </c>
      <c r="O10056" t="s">
        <v>24</v>
      </c>
      <c r="P10056" cm="1">
        <f t="array" ref="P10056">IF(Q10056&gt;0,INDEX(Q10056:Q22190,MATCH(TRUE,INDEX(Q10056:Q22190="",,),0)-1),"")</f>
        <v>4</v>
      </c>
      <c r="Q10056">
        <f t="shared" si="227"/>
        <v>1</v>
      </c>
      <c r="R10056">
        <f>IF(P10056="","",0)</f>
        <v>0</v>
      </c>
    </row>
    <row r="10057" spans="1:18" x14ac:dyDescent="0.3">
      <c r="A10057" t="s">
        <v>1321</v>
      </c>
      <c r="B10057" s="1">
        <v>38685</v>
      </c>
      <c r="C10057" s="2">
        <v>0.45833333333333331</v>
      </c>
      <c r="D10057" t="s">
        <v>1322</v>
      </c>
      <c r="E10057" t="s">
        <v>1323</v>
      </c>
      <c r="G10057" t="s">
        <v>19</v>
      </c>
      <c r="H10057" t="s">
        <v>20</v>
      </c>
      <c r="I10057" t="s">
        <v>45</v>
      </c>
      <c r="J10057" t="s">
        <v>93</v>
      </c>
      <c r="K10057">
        <v>105.2</v>
      </c>
      <c r="L10057">
        <v>96</v>
      </c>
      <c r="M10057" t="s">
        <v>657</v>
      </c>
      <c r="N10057">
        <v>357.19</v>
      </c>
      <c r="O10057" t="s">
        <v>24</v>
      </c>
      <c r="P10057" cm="1">
        <f t="array" ref="P10057">IF(Q10057&gt;0,INDEX(Q10057:Q22191,MATCH(TRUE,INDEX(Q10057:Q22191="",,),0)-1),"")</f>
        <v>4</v>
      </c>
      <c r="Q10057">
        <f t="shared" si="227"/>
        <v>1</v>
      </c>
      <c r="R10057">
        <f>IF(P10057="","",0)</f>
        <v>0</v>
      </c>
    </row>
    <row r="10058" spans="1:18" x14ac:dyDescent="0.3">
      <c r="A10058" t="s">
        <v>1321</v>
      </c>
      <c r="B10058" s="1">
        <v>38685</v>
      </c>
      <c r="C10058" s="2">
        <v>0.45833333333333331</v>
      </c>
      <c r="D10058" t="s">
        <v>1322</v>
      </c>
      <c r="E10058" t="s">
        <v>1323</v>
      </c>
      <c r="G10058" t="s">
        <v>19</v>
      </c>
      <c r="H10058" t="s">
        <v>41</v>
      </c>
      <c r="I10058" t="s">
        <v>21</v>
      </c>
      <c r="J10058" t="s">
        <v>73</v>
      </c>
      <c r="K10058">
        <v>449</v>
      </c>
      <c r="L10058">
        <v>26</v>
      </c>
      <c r="M10058" t="s">
        <v>657</v>
      </c>
      <c r="N10058">
        <v>26</v>
      </c>
      <c r="O10058" t="s">
        <v>24</v>
      </c>
      <c r="P10058" cm="1">
        <f t="array" ref="P10058">IF(Q10058&gt;0,INDEX(Q10058:Q22192,MATCH(TRUE,INDEX(Q10058:Q22192="",,),0)-1),"")</f>
        <v>4</v>
      </c>
      <c r="Q10058">
        <f t="shared" si="227"/>
        <v>1</v>
      </c>
      <c r="R10058">
        <f>IF(P10058="","",0)</f>
        <v>0</v>
      </c>
    </row>
    <row r="10059" spans="1:18" x14ac:dyDescent="0.3">
      <c r="A10059" t="s">
        <v>1321</v>
      </c>
      <c r="B10059" s="1">
        <v>38685</v>
      </c>
      <c r="C10059" s="2">
        <v>0.45833333333333331</v>
      </c>
      <c r="D10059" t="s">
        <v>1322</v>
      </c>
      <c r="E10059" t="s">
        <v>1323</v>
      </c>
      <c r="G10059" t="s">
        <v>19</v>
      </c>
      <c r="H10059" t="s">
        <v>95</v>
      </c>
      <c r="I10059" t="s">
        <v>21</v>
      </c>
      <c r="J10059" t="s">
        <v>73</v>
      </c>
      <c r="K10059">
        <v>233</v>
      </c>
      <c r="L10059">
        <v>16.899999999999999</v>
      </c>
      <c r="M10059" t="s">
        <v>657</v>
      </c>
      <c r="N10059">
        <v>16.899999999999999</v>
      </c>
      <c r="O10059" t="s">
        <v>24</v>
      </c>
      <c r="P10059" cm="1">
        <f t="array" ref="P10059">IF(Q10059&gt;0,INDEX(Q10059:Q22193,MATCH(TRUE,INDEX(Q10059:Q22193="",,),0)-1),"")</f>
        <v>4</v>
      </c>
      <c r="Q10059">
        <f t="shared" si="227"/>
        <v>1</v>
      </c>
      <c r="R10059">
        <f>IF(P10059="","",0)</f>
        <v>0</v>
      </c>
    </row>
    <row r="10060" spans="1:18" x14ac:dyDescent="0.3">
      <c r="A10060" t="s">
        <v>1321</v>
      </c>
      <c r="B10060" s="1">
        <v>38685</v>
      </c>
      <c r="C10060" s="2">
        <v>0.45833333333333331</v>
      </c>
      <c r="D10060" t="s">
        <v>1322</v>
      </c>
      <c r="E10060" t="s">
        <v>1323</v>
      </c>
      <c r="G10060" t="s">
        <v>19</v>
      </c>
      <c r="H10060" t="s">
        <v>20</v>
      </c>
      <c r="I10060" t="s">
        <v>21</v>
      </c>
      <c r="J10060" t="s">
        <v>73</v>
      </c>
      <c r="K10060">
        <v>304</v>
      </c>
      <c r="L10060">
        <v>13.5</v>
      </c>
      <c r="M10060" t="s">
        <v>657</v>
      </c>
      <c r="N10060">
        <v>13.5</v>
      </c>
      <c r="O10060" t="s">
        <v>24</v>
      </c>
      <c r="P10060" cm="1">
        <f t="array" ref="P10060">IF(Q10060&gt;0,INDEX(Q10060:Q22194,MATCH(TRUE,INDEX(Q10060:Q22194="",,),0)-1),"")</f>
        <v>4</v>
      </c>
      <c r="Q10060">
        <f t="shared" si="227"/>
        <v>1</v>
      </c>
      <c r="R10060">
        <f>IF(P10060="","",0)</f>
        <v>0</v>
      </c>
    </row>
    <row r="10061" spans="1:18" x14ac:dyDescent="0.3">
      <c r="A10061" t="s">
        <v>1321</v>
      </c>
      <c r="B10061" s="1">
        <v>38685</v>
      </c>
      <c r="C10061" s="2">
        <v>0.45833333333333331</v>
      </c>
      <c r="D10061" t="s">
        <v>1322</v>
      </c>
      <c r="E10061" t="s">
        <v>1323</v>
      </c>
      <c r="G10061" s="6" t="s">
        <v>88</v>
      </c>
      <c r="H10061" t="s">
        <v>85</v>
      </c>
      <c r="I10061" t="s">
        <v>21</v>
      </c>
      <c r="J10061" t="s">
        <v>73</v>
      </c>
      <c r="K10061">
        <v>104</v>
      </c>
      <c r="L10061">
        <v>8.75</v>
      </c>
      <c r="M10061" t="s">
        <v>657</v>
      </c>
      <c r="N10061">
        <v>8.75</v>
      </c>
      <c r="O10061" t="s">
        <v>24</v>
      </c>
      <c r="P10061" cm="1">
        <f t="array" ref="P10061">IF(Q10061&gt;0,INDEX(Q10061:Q22195,MATCH(TRUE,INDEX(Q10061:Q22195="",,),0)-1),"")</f>
        <v>4</v>
      </c>
      <c r="Q10061">
        <f t="shared" si="227"/>
        <v>1</v>
      </c>
      <c r="R10061">
        <f>IF(P10061="","",0)</f>
        <v>0</v>
      </c>
    </row>
    <row r="10062" spans="1:18" x14ac:dyDescent="0.3">
      <c r="A10062" t="s">
        <v>1321</v>
      </c>
      <c r="B10062" s="1">
        <v>38685</v>
      </c>
      <c r="C10062" s="2">
        <v>0.45833333333333331</v>
      </c>
      <c r="D10062" t="s">
        <v>1322</v>
      </c>
      <c r="E10062" t="s">
        <v>1323</v>
      </c>
      <c r="G10062" s="6" t="s">
        <v>88</v>
      </c>
      <c r="H10062" t="s">
        <v>199</v>
      </c>
      <c r="I10062" t="s">
        <v>21</v>
      </c>
      <c r="J10062" t="s">
        <v>73</v>
      </c>
      <c r="K10062">
        <v>127</v>
      </c>
      <c r="L10062">
        <v>13.1</v>
      </c>
      <c r="M10062" t="s">
        <v>657</v>
      </c>
      <c r="N10062">
        <v>13.1</v>
      </c>
      <c r="O10062" t="s">
        <v>24</v>
      </c>
      <c r="P10062" cm="1">
        <f t="array" ref="P10062">IF(Q10062&gt;0,INDEX(Q10062:Q22196,MATCH(TRUE,INDEX(Q10062:Q22196="",,),0)-1),"")</f>
        <v>4</v>
      </c>
      <c r="Q10062">
        <f t="shared" si="227"/>
        <v>1</v>
      </c>
      <c r="R10062">
        <f>IF(P10062="","",0)</f>
        <v>0</v>
      </c>
    </row>
    <row r="10063" spans="1:18" x14ac:dyDescent="0.3">
      <c r="A10063" t="s">
        <v>1321</v>
      </c>
      <c r="B10063" s="1">
        <v>38685</v>
      </c>
      <c r="C10063" s="2">
        <v>0.45833333333333331</v>
      </c>
      <c r="D10063" t="s">
        <v>1322</v>
      </c>
      <c r="E10063" t="s">
        <v>1323</v>
      </c>
      <c r="G10063" s="6" t="s">
        <v>88</v>
      </c>
      <c r="H10063" t="s">
        <v>128</v>
      </c>
      <c r="I10063" t="s">
        <v>21</v>
      </c>
      <c r="J10063" t="s">
        <v>73</v>
      </c>
      <c r="K10063">
        <v>45</v>
      </c>
      <c r="L10063">
        <v>13.25</v>
      </c>
      <c r="M10063" t="s">
        <v>657</v>
      </c>
      <c r="N10063">
        <v>13.25</v>
      </c>
      <c r="O10063" t="s">
        <v>24</v>
      </c>
      <c r="P10063" cm="1">
        <f t="array" ref="P10063">IF(Q10063&gt;0,INDEX(Q10063:Q22197,MATCH(TRUE,INDEX(Q10063:Q22197="",,),0)-1),"")</f>
        <v>4</v>
      </c>
      <c r="Q10063">
        <f t="shared" si="227"/>
        <v>1</v>
      </c>
      <c r="R10063">
        <f>IF(P10063="","",0)</f>
        <v>0</v>
      </c>
    </row>
    <row r="10064" spans="1:18" x14ac:dyDescent="0.3">
      <c r="A10064" t="s">
        <v>1321</v>
      </c>
      <c r="B10064" s="1">
        <v>38685</v>
      </c>
      <c r="C10064" s="2">
        <v>0.45833333333333331</v>
      </c>
      <c r="D10064" t="s">
        <v>1322</v>
      </c>
      <c r="E10064" t="s">
        <v>1323</v>
      </c>
      <c r="G10064" s="6" t="s">
        <v>88</v>
      </c>
      <c r="H10064" t="s">
        <v>36</v>
      </c>
      <c r="I10064" t="s">
        <v>21</v>
      </c>
      <c r="J10064" t="s">
        <v>73</v>
      </c>
      <c r="K10064">
        <v>97</v>
      </c>
      <c r="L10064">
        <v>17.5</v>
      </c>
      <c r="M10064" t="s">
        <v>657</v>
      </c>
      <c r="N10064">
        <v>17.5</v>
      </c>
      <c r="O10064" t="s">
        <v>24</v>
      </c>
      <c r="P10064" cm="1">
        <f t="array" ref="P10064">IF(Q10064&gt;0,INDEX(Q10064:Q22198,MATCH(TRUE,INDEX(Q10064:Q22198="",,),0)-1),"")</f>
        <v>4</v>
      </c>
      <c r="Q10064">
        <f t="shared" si="227"/>
        <v>1</v>
      </c>
      <c r="R10064">
        <f>IF(P10064="","",0)</f>
        <v>0</v>
      </c>
    </row>
    <row r="10065" spans="1:18" x14ac:dyDescent="0.3">
      <c r="A10065" t="s">
        <v>1321</v>
      </c>
      <c r="B10065" s="1">
        <v>38685</v>
      </c>
      <c r="C10065" s="2">
        <v>0.45833333333333331</v>
      </c>
      <c r="D10065" t="s">
        <v>1322</v>
      </c>
      <c r="E10065" t="s">
        <v>1323</v>
      </c>
      <c r="G10065" s="6" t="s">
        <v>88</v>
      </c>
      <c r="H10065" t="s">
        <v>101</v>
      </c>
      <c r="I10065" t="s">
        <v>21</v>
      </c>
      <c r="J10065" t="s">
        <v>73</v>
      </c>
      <c r="K10065">
        <v>9</v>
      </c>
      <c r="L10065">
        <v>12.9</v>
      </c>
      <c r="M10065" t="s">
        <v>657</v>
      </c>
      <c r="N10065">
        <v>12.9</v>
      </c>
      <c r="O10065" t="s">
        <v>24</v>
      </c>
      <c r="P10065" cm="1">
        <f t="array" ref="P10065">IF(Q10065&gt;0,INDEX(Q10065:Q22199,MATCH(TRUE,INDEX(Q10065:Q22199="",,),0)-1),"")</f>
        <v>4</v>
      </c>
      <c r="Q10065">
        <f t="shared" si="227"/>
        <v>1</v>
      </c>
      <c r="R10065">
        <f>IF(P10065="","",0)</f>
        <v>0</v>
      </c>
    </row>
    <row r="10066" spans="1:18" x14ac:dyDescent="0.3">
      <c r="A10066" t="s">
        <v>1321</v>
      </c>
      <c r="B10066" s="1">
        <v>38685</v>
      </c>
      <c r="C10066" s="2">
        <v>0.45833333333333331</v>
      </c>
      <c r="D10066" t="s">
        <v>1322</v>
      </c>
      <c r="E10066" t="s">
        <v>1323</v>
      </c>
      <c r="G10066" s="6" t="s">
        <v>88</v>
      </c>
      <c r="H10066" t="s">
        <v>72</v>
      </c>
      <c r="I10066" t="s">
        <v>21</v>
      </c>
      <c r="J10066" t="s">
        <v>73</v>
      </c>
      <c r="K10066">
        <v>11</v>
      </c>
      <c r="L10066">
        <v>14.85</v>
      </c>
      <c r="M10066" t="s">
        <v>657</v>
      </c>
      <c r="N10066">
        <v>14.85</v>
      </c>
      <c r="O10066" t="s">
        <v>24</v>
      </c>
      <c r="P10066" cm="1">
        <f t="array" ref="P10066">IF(Q10066&gt;0,INDEX(Q10066:Q22200,MATCH(TRUE,INDEX(Q10066:Q22200="",,),0)-1),"")</f>
        <v>4</v>
      </c>
      <c r="Q10066">
        <f t="shared" si="227"/>
        <v>1</v>
      </c>
      <c r="R10066">
        <f>IF(P10066="","",0)</f>
        <v>0</v>
      </c>
    </row>
    <row r="10067" spans="1:18" x14ac:dyDescent="0.3">
      <c r="A10067" t="s">
        <v>1321</v>
      </c>
      <c r="B10067" s="1">
        <v>38685</v>
      </c>
      <c r="C10067" s="2">
        <v>0.45833333333333331</v>
      </c>
      <c r="D10067" t="s">
        <v>1322</v>
      </c>
      <c r="E10067" t="s">
        <v>1323</v>
      </c>
      <c r="G10067" t="s">
        <v>19</v>
      </c>
      <c r="H10067" t="s">
        <v>199</v>
      </c>
      <c r="I10067" t="s">
        <v>45</v>
      </c>
      <c r="J10067" t="s">
        <v>93</v>
      </c>
      <c r="K10067">
        <v>44.8</v>
      </c>
      <c r="L10067">
        <v>96</v>
      </c>
      <c r="M10067" t="s">
        <v>173</v>
      </c>
      <c r="N10067">
        <v>100</v>
      </c>
      <c r="P10067" cm="1">
        <f t="array" ref="P10067">IF(Q10067&gt;0,INDEX(Q10067:Q22201,MATCH(TRUE,INDEX(Q10067:Q22201="",,),0)-1),"")</f>
        <v>4</v>
      </c>
      <c r="Q10067">
        <f t="shared" si="227"/>
        <v>2</v>
      </c>
      <c r="R10067">
        <f>IF(P10067="","",0)</f>
        <v>0</v>
      </c>
    </row>
    <row r="10068" spans="1:18" x14ac:dyDescent="0.3">
      <c r="A10068" t="s">
        <v>1321</v>
      </c>
      <c r="B10068" s="1">
        <v>38685</v>
      </c>
      <c r="C10068" s="2">
        <v>0.45833333333333331</v>
      </c>
      <c r="D10068" t="s">
        <v>1322</v>
      </c>
      <c r="E10068" t="s">
        <v>1323</v>
      </c>
      <c r="G10068" t="s">
        <v>19</v>
      </c>
      <c r="H10068" t="s">
        <v>41</v>
      </c>
      <c r="I10068" t="s">
        <v>45</v>
      </c>
      <c r="J10068" t="s">
        <v>93</v>
      </c>
      <c r="K10068">
        <v>86.8</v>
      </c>
      <c r="L10068">
        <v>169</v>
      </c>
      <c r="M10068" t="s">
        <v>173</v>
      </c>
      <c r="N10068">
        <v>170</v>
      </c>
      <c r="P10068" cm="1">
        <f t="array" ref="P10068">IF(Q10068&gt;0,INDEX(Q10068:Q22202,MATCH(TRUE,INDEX(Q10068:Q22202="",,),0)-1),"")</f>
        <v>4</v>
      </c>
      <c r="Q10068">
        <f t="shared" si="227"/>
        <v>2</v>
      </c>
      <c r="R10068">
        <f>IF(P10068="","",0)</f>
        <v>0</v>
      </c>
    </row>
    <row r="10069" spans="1:18" x14ac:dyDescent="0.3">
      <c r="A10069" t="s">
        <v>1321</v>
      </c>
      <c r="B10069" s="1">
        <v>38685</v>
      </c>
      <c r="C10069" s="2">
        <v>0.45833333333333331</v>
      </c>
      <c r="D10069" t="s">
        <v>1322</v>
      </c>
      <c r="E10069" t="s">
        <v>1323</v>
      </c>
      <c r="G10069" t="s">
        <v>19</v>
      </c>
      <c r="H10069" t="s">
        <v>95</v>
      </c>
      <c r="I10069" t="s">
        <v>45</v>
      </c>
      <c r="J10069" t="s">
        <v>93</v>
      </c>
      <c r="K10069">
        <v>46.8</v>
      </c>
      <c r="L10069">
        <v>79</v>
      </c>
      <c r="M10069" t="s">
        <v>173</v>
      </c>
      <c r="N10069">
        <v>80</v>
      </c>
      <c r="P10069" cm="1">
        <f t="array" ref="P10069">IF(Q10069&gt;0,INDEX(Q10069:Q22203,MATCH(TRUE,INDEX(Q10069:Q22203="",,),0)-1),"")</f>
        <v>4</v>
      </c>
      <c r="Q10069">
        <f t="shared" si="227"/>
        <v>2</v>
      </c>
      <c r="R10069">
        <f>IF(P10069="","",0)</f>
        <v>0</v>
      </c>
    </row>
    <row r="10070" spans="1:18" x14ac:dyDescent="0.3">
      <c r="A10070" t="s">
        <v>1321</v>
      </c>
      <c r="B10070" s="1">
        <v>38685</v>
      </c>
      <c r="C10070" s="2">
        <v>0.45833333333333331</v>
      </c>
      <c r="D10070" t="s">
        <v>1322</v>
      </c>
      <c r="E10070" t="s">
        <v>1323</v>
      </c>
      <c r="G10070" t="s">
        <v>19</v>
      </c>
      <c r="H10070" t="s">
        <v>20</v>
      </c>
      <c r="I10070" t="s">
        <v>45</v>
      </c>
      <c r="J10070" t="s">
        <v>93</v>
      </c>
      <c r="K10070">
        <v>105.2</v>
      </c>
      <c r="L10070">
        <v>96</v>
      </c>
      <c r="M10070" t="s">
        <v>173</v>
      </c>
      <c r="N10070">
        <v>100</v>
      </c>
      <c r="P10070" cm="1">
        <f t="array" ref="P10070">IF(Q10070&gt;0,INDEX(Q10070:Q22204,MATCH(TRUE,INDEX(Q10070:Q22204="",,),0)-1),"")</f>
        <v>4</v>
      </c>
      <c r="Q10070">
        <f t="shared" si="227"/>
        <v>2</v>
      </c>
      <c r="R10070">
        <f>IF(P10070="","",0)</f>
        <v>0</v>
      </c>
    </row>
    <row r="10071" spans="1:18" x14ac:dyDescent="0.3">
      <c r="A10071" t="s">
        <v>1321</v>
      </c>
      <c r="B10071" s="1">
        <v>38685</v>
      </c>
      <c r="C10071" s="2">
        <v>0.45833333333333331</v>
      </c>
      <c r="D10071" t="s">
        <v>1322</v>
      </c>
      <c r="E10071" t="s">
        <v>1323</v>
      </c>
      <c r="G10071" t="s">
        <v>19</v>
      </c>
      <c r="H10071" t="s">
        <v>41</v>
      </c>
      <c r="I10071" t="s">
        <v>21</v>
      </c>
      <c r="J10071" t="s">
        <v>73</v>
      </c>
      <c r="K10071">
        <v>449</v>
      </c>
      <c r="L10071">
        <v>26</v>
      </c>
      <c r="M10071" t="s">
        <v>173</v>
      </c>
      <c r="N10071">
        <v>48</v>
      </c>
      <c r="P10071" cm="1">
        <f t="array" ref="P10071">IF(Q10071&gt;0,INDEX(Q10071:Q22205,MATCH(TRUE,INDEX(Q10071:Q22205="",,),0)-1),"")</f>
        <v>4</v>
      </c>
      <c r="Q10071">
        <f t="shared" si="227"/>
        <v>2</v>
      </c>
      <c r="R10071">
        <f>IF(P10071="","",0)</f>
        <v>0</v>
      </c>
    </row>
    <row r="10072" spans="1:18" x14ac:dyDescent="0.3">
      <c r="A10072" t="s">
        <v>1321</v>
      </c>
      <c r="B10072" s="1">
        <v>38685</v>
      </c>
      <c r="C10072" s="2">
        <v>0.45833333333333331</v>
      </c>
      <c r="D10072" t="s">
        <v>1322</v>
      </c>
      <c r="E10072" t="s">
        <v>1323</v>
      </c>
      <c r="G10072" t="s">
        <v>19</v>
      </c>
      <c r="H10072" t="s">
        <v>95</v>
      </c>
      <c r="I10072" t="s">
        <v>21</v>
      </c>
      <c r="J10072" t="s">
        <v>73</v>
      </c>
      <c r="K10072">
        <v>233</v>
      </c>
      <c r="L10072">
        <v>16.899999999999999</v>
      </c>
      <c r="M10072" t="s">
        <v>173</v>
      </c>
      <c r="N10072">
        <v>38</v>
      </c>
      <c r="P10072" cm="1">
        <f t="array" ref="P10072">IF(Q10072&gt;0,INDEX(Q10072:Q22206,MATCH(TRUE,INDEX(Q10072:Q22206="",,),0)-1),"")</f>
        <v>4</v>
      </c>
      <c r="Q10072">
        <f t="shared" si="227"/>
        <v>2</v>
      </c>
      <c r="R10072">
        <f>IF(P10072="","",0)</f>
        <v>0</v>
      </c>
    </row>
    <row r="10073" spans="1:18" x14ac:dyDescent="0.3">
      <c r="A10073" t="s">
        <v>1321</v>
      </c>
      <c r="B10073" s="1">
        <v>38685</v>
      </c>
      <c r="C10073" s="2">
        <v>0.45833333333333331</v>
      </c>
      <c r="D10073" t="s">
        <v>1322</v>
      </c>
      <c r="E10073" t="s">
        <v>1323</v>
      </c>
      <c r="G10073" t="s">
        <v>19</v>
      </c>
      <c r="H10073" t="s">
        <v>20</v>
      </c>
      <c r="I10073" t="s">
        <v>21</v>
      </c>
      <c r="J10073" t="s">
        <v>73</v>
      </c>
      <c r="K10073">
        <v>304</v>
      </c>
      <c r="L10073">
        <v>13.5</v>
      </c>
      <c r="M10073" t="s">
        <v>173</v>
      </c>
      <c r="N10073">
        <v>15.5</v>
      </c>
      <c r="P10073" cm="1">
        <f t="array" ref="P10073">IF(Q10073&gt;0,INDEX(Q10073:Q22207,MATCH(TRUE,INDEX(Q10073:Q22207="",,),0)-1),"")</f>
        <v>4</v>
      </c>
      <c r="Q10073">
        <f t="shared" si="227"/>
        <v>2</v>
      </c>
      <c r="R10073">
        <f>IF(P10073="","",0)</f>
        <v>0</v>
      </c>
    </row>
    <row r="10074" spans="1:18" x14ac:dyDescent="0.3">
      <c r="A10074" t="s">
        <v>1321</v>
      </c>
      <c r="B10074" s="1">
        <v>38685</v>
      </c>
      <c r="C10074" s="2">
        <v>0.45833333333333331</v>
      </c>
      <c r="D10074" t="s">
        <v>1322</v>
      </c>
      <c r="E10074" t="s">
        <v>1323</v>
      </c>
      <c r="G10074" s="6" t="s">
        <v>88</v>
      </c>
      <c r="H10074" t="s">
        <v>85</v>
      </c>
      <c r="I10074" t="s">
        <v>21</v>
      </c>
      <c r="J10074" t="s">
        <v>73</v>
      </c>
      <c r="K10074">
        <v>104</v>
      </c>
      <c r="L10074">
        <v>8.75</v>
      </c>
      <c r="M10074" t="s">
        <v>173</v>
      </c>
      <c r="N10074">
        <v>8.75</v>
      </c>
      <c r="P10074" cm="1">
        <f t="array" ref="P10074">IF(Q10074&gt;0,INDEX(Q10074:Q22208,MATCH(TRUE,INDEX(Q10074:Q22208="",,),0)-1),"")</f>
        <v>4</v>
      </c>
      <c r="Q10074">
        <f t="shared" si="227"/>
        <v>2</v>
      </c>
      <c r="R10074">
        <f>IF(P10074="","",0)</f>
        <v>0</v>
      </c>
    </row>
    <row r="10075" spans="1:18" x14ac:dyDescent="0.3">
      <c r="A10075" t="s">
        <v>1321</v>
      </c>
      <c r="B10075" s="1">
        <v>38685</v>
      </c>
      <c r="C10075" s="2">
        <v>0.45833333333333331</v>
      </c>
      <c r="D10075" t="s">
        <v>1322</v>
      </c>
      <c r="E10075" t="s">
        <v>1323</v>
      </c>
      <c r="G10075" s="6" t="s">
        <v>88</v>
      </c>
      <c r="H10075" t="s">
        <v>199</v>
      </c>
      <c r="I10075" t="s">
        <v>21</v>
      </c>
      <c r="J10075" t="s">
        <v>73</v>
      </c>
      <c r="K10075">
        <v>127</v>
      </c>
      <c r="L10075">
        <v>13.1</v>
      </c>
      <c r="M10075" t="s">
        <v>173</v>
      </c>
      <c r="N10075">
        <v>13.1</v>
      </c>
      <c r="P10075" cm="1">
        <f t="array" ref="P10075">IF(Q10075&gt;0,INDEX(Q10075:Q22209,MATCH(TRUE,INDEX(Q10075:Q22209="",,),0)-1),"")</f>
        <v>4</v>
      </c>
      <c r="Q10075">
        <f t="shared" si="227"/>
        <v>2</v>
      </c>
      <c r="R10075">
        <f>IF(P10075="","",0)</f>
        <v>0</v>
      </c>
    </row>
    <row r="10076" spans="1:18" x14ac:dyDescent="0.3">
      <c r="A10076" t="s">
        <v>1321</v>
      </c>
      <c r="B10076" s="1">
        <v>38685</v>
      </c>
      <c r="C10076" s="2">
        <v>0.45833333333333331</v>
      </c>
      <c r="D10076" t="s">
        <v>1322</v>
      </c>
      <c r="E10076" t="s">
        <v>1323</v>
      </c>
      <c r="G10076" s="6" t="s">
        <v>88</v>
      </c>
      <c r="H10076" t="s">
        <v>128</v>
      </c>
      <c r="I10076" t="s">
        <v>21</v>
      </c>
      <c r="J10076" t="s">
        <v>73</v>
      </c>
      <c r="K10076">
        <v>45</v>
      </c>
      <c r="L10076">
        <v>13.25</v>
      </c>
      <c r="M10076" t="s">
        <v>173</v>
      </c>
      <c r="N10076">
        <v>13.25</v>
      </c>
      <c r="P10076" cm="1">
        <f t="array" ref="P10076">IF(Q10076&gt;0,INDEX(Q10076:Q22210,MATCH(TRUE,INDEX(Q10076:Q22210="",,),0)-1),"")</f>
        <v>4</v>
      </c>
      <c r="Q10076">
        <f t="shared" si="227"/>
        <v>2</v>
      </c>
      <c r="R10076">
        <f>IF(P10076="","",0)</f>
        <v>0</v>
      </c>
    </row>
    <row r="10077" spans="1:18" x14ac:dyDescent="0.3">
      <c r="A10077" t="s">
        <v>1321</v>
      </c>
      <c r="B10077" s="1">
        <v>38685</v>
      </c>
      <c r="C10077" s="2">
        <v>0.45833333333333331</v>
      </c>
      <c r="D10077" t="s">
        <v>1322</v>
      </c>
      <c r="E10077" t="s">
        <v>1323</v>
      </c>
      <c r="G10077" s="6" t="s">
        <v>88</v>
      </c>
      <c r="H10077" t="s">
        <v>36</v>
      </c>
      <c r="I10077" t="s">
        <v>21</v>
      </c>
      <c r="J10077" t="s">
        <v>73</v>
      </c>
      <c r="K10077">
        <v>97</v>
      </c>
      <c r="L10077">
        <v>17.5</v>
      </c>
      <c r="M10077" t="s">
        <v>173</v>
      </c>
      <c r="N10077">
        <v>17.5</v>
      </c>
      <c r="P10077" cm="1">
        <f t="array" ref="P10077">IF(Q10077&gt;0,INDEX(Q10077:Q22211,MATCH(TRUE,INDEX(Q10077:Q22211="",,),0)-1),"")</f>
        <v>4</v>
      </c>
      <c r="Q10077">
        <f t="shared" si="227"/>
        <v>2</v>
      </c>
      <c r="R10077">
        <f>IF(P10077="","",0)</f>
        <v>0</v>
      </c>
    </row>
    <row r="10078" spans="1:18" x14ac:dyDescent="0.3">
      <c r="A10078" t="s">
        <v>1321</v>
      </c>
      <c r="B10078" s="1">
        <v>38685</v>
      </c>
      <c r="C10078" s="2">
        <v>0.45833333333333331</v>
      </c>
      <c r="D10078" t="s">
        <v>1322</v>
      </c>
      <c r="E10078" t="s">
        <v>1323</v>
      </c>
      <c r="G10078" s="6" t="s">
        <v>88</v>
      </c>
      <c r="H10078" t="s">
        <v>101</v>
      </c>
      <c r="I10078" t="s">
        <v>21</v>
      </c>
      <c r="J10078" t="s">
        <v>73</v>
      </c>
      <c r="K10078">
        <v>9</v>
      </c>
      <c r="L10078">
        <v>12.9</v>
      </c>
      <c r="M10078" t="s">
        <v>173</v>
      </c>
      <c r="N10078">
        <v>12.9</v>
      </c>
      <c r="P10078" cm="1">
        <f t="array" ref="P10078">IF(Q10078&gt;0,INDEX(Q10078:Q22212,MATCH(TRUE,INDEX(Q10078:Q22212="",,),0)-1),"")</f>
        <v>4</v>
      </c>
      <c r="Q10078">
        <f t="shared" si="227"/>
        <v>2</v>
      </c>
      <c r="R10078">
        <f>IF(P10078="","",0)</f>
        <v>0</v>
      </c>
    </row>
    <row r="10079" spans="1:18" x14ac:dyDescent="0.3">
      <c r="A10079" t="s">
        <v>1321</v>
      </c>
      <c r="B10079" s="1">
        <v>38685</v>
      </c>
      <c r="C10079" s="2">
        <v>0.45833333333333331</v>
      </c>
      <c r="D10079" t="s">
        <v>1322</v>
      </c>
      <c r="E10079" t="s">
        <v>1323</v>
      </c>
      <c r="G10079" s="6" t="s">
        <v>88</v>
      </c>
      <c r="H10079" t="s">
        <v>72</v>
      </c>
      <c r="I10079" t="s">
        <v>21</v>
      </c>
      <c r="J10079" t="s">
        <v>73</v>
      </c>
      <c r="K10079">
        <v>11</v>
      </c>
      <c r="L10079">
        <v>14.85</v>
      </c>
      <c r="M10079" t="s">
        <v>173</v>
      </c>
      <c r="N10079">
        <v>14.85</v>
      </c>
      <c r="P10079" cm="1">
        <f t="array" ref="P10079">IF(Q10079&gt;0,INDEX(Q10079:Q22213,MATCH(TRUE,INDEX(Q10079:Q22213="",,),0)-1),"")</f>
        <v>4</v>
      </c>
      <c r="Q10079">
        <f t="shared" si="227"/>
        <v>2</v>
      </c>
      <c r="R10079">
        <f>IF(P10079="","",0)</f>
        <v>0</v>
      </c>
    </row>
    <row r="10080" spans="1:18" x14ac:dyDescent="0.3">
      <c r="A10080" t="s">
        <v>1321</v>
      </c>
      <c r="B10080" s="1">
        <v>38685</v>
      </c>
      <c r="C10080" s="2">
        <v>0.45833333333333331</v>
      </c>
      <c r="D10080" t="s">
        <v>1322</v>
      </c>
      <c r="E10080" t="s">
        <v>1323</v>
      </c>
      <c r="G10080" t="s">
        <v>19</v>
      </c>
      <c r="H10080" t="s">
        <v>199</v>
      </c>
      <c r="I10080" t="s">
        <v>45</v>
      </c>
      <c r="J10080" t="s">
        <v>93</v>
      </c>
      <c r="K10080">
        <v>44.8</v>
      </c>
      <c r="L10080">
        <v>96</v>
      </c>
      <c r="M10080" t="s">
        <v>211</v>
      </c>
      <c r="N10080">
        <v>96</v>
      </c>
      <c r="P10080" cm="1">
        <f t="array" ref="P10080">IF(Q10080&gt;0,INDEX(Q10080:Q22214,MATCH(TRUE,INDEX(Q10080:Q22214="",,),0)-1),"")</f>
        <v>4</v>
      </c>
      <c r="Q10080">
        <f t="shared" si="227"/>
        <v>3</v>
      </c>
      <c r="R10080">
        <f>IF(P10080="","",0)</f>
        <v>0</v>
      </c>
    </row>
    <row r="10081" spans="1:18" x14ac:dyDescent="0.3">
      <c r="A10081" t="s">
        <v>1321</v>
      </c>
      <c r="B10081" s="1">
        <v>38685</v>
      </c>
      <c r="C10081" s="2">
        <v>0.45833333333333331</v>
      </c>
      <c r="D10081" t="s">
        <v>1322</v>
      </c>
      <c r="E10081" t="s">
        <v>1323</v>
      </c>
      <c r="G10081" t="s">
        <v>19</v>
      </c>
      <c r="H10081" t="s">
        <v>41</v>
      </c>
      <c r="I10081" t="s">
        <v>45</v>
      </c>
      <c r="J10081" t="s">
        <v>93</v>
      </c>
      <c r="K10081">
        <v>86.8</v>
      </c>
      <c r="L10081">
        <v>169</v>
      </c>
      <c r="M10081" t="s">
        <v>211</v>
      </c>
      <c r="N10081">
        <v>169</v>
      </c>
      <c r="P10081" cm="1">
        <f t="array" ref="P10081">IF(Q10081&gt;0,INDEX(Q10081:Q22215,MATCH(TRUE,INDEX(Q10081:Q22215="",,),0)-1),"")</f>
        <v>4</v>
      </c>
      <c r="Q10081">
        <f t="shared" si="227"/>
        <v>3</v>
      </c>
      <c r="R10081">
        <f>IF(P10081="","",0)</f>
        <v>0</v>
      </c>
    </row>
    <row r="10082" spans="1:18" x14ac:dyDescent="0.3">
      <c r="A10082" t="s">
        <v>1321</v>
      </c>
      <c r="B10082" s="1">
        <v>38685</v>
      </c>
      <c r="C10082" s="2">
        <v>0.45833333333333331</v>
      </c>
      <c r="D10082" t="s">
        <v>1322</v>
      </c>
      <c r="E10082" t="s">
        <v>1323</v>
      </c>
      <c r="G10082" t="s">
        <v>19</v>
      </c>
      <c r="H10082" t="s">
        <v>95</v>
      </c>
      <c r="I10082" t="s">
        <v>45</v>
      </c>
      <c r="J10082" t="s">
        <v>93</v>
      </c>
      <c r="K10082">
        <v>46.8</v>
      </c>
      <c r="L10082">
        <v>79</v>
      </c>
      <c r="M10082" t="s">
        <v>211</v>
      </c>
      <c r="N10082">
        <v>79</v>
      </c>
      <c r="P10082" cm="1">
        <f t="array" ref="P10082">IF(Q10082&gt;0,INDEX(Q10082:Q22216,MATCH(TRUE,INDEX(Q10082:Q22216="",,),0)-1),"")</f>
        <v>4</v>
      </c>
      <c r="Q10082">
        <f t="shared" si="227"/>
        <v>3</v>
      </c>
      <c r="R10082">
        <f>IF(P10082="","",0)</f>
        <v>0</v>
      </c>
    </row>
    <row r="10083" spans="1:18" x14ac:dyDescent="0.3">
      <c r="A10083" t="s">
        <v>1321</v>
      </c>
      <c r="B10083" s="1">
        <v>38685</v>
      </c>
      <c r="C10083" s="2">
        <v>0.45833333333333331</v>
      </c>
      <c r="D10083" t="s">
        <v>1322</v>
      </c>
      <c r="E10083" t="s">
        <v>1323</v>
      </c>
      <c r="G10083" t="s">
        <v>19</v>
      </c>
      <c r="H10083" t="s">
        <v>20</v>
      </c>
      <c r="I10083" t="s">
        <v>45</v>
      </c>
      <c r="J10083" t="s">
        <v>93</v>
      </c>
      <c r="K10083">
        <v>105.2</v>
      </c>
      <c r="L10083">
        <v>96</v>
      </c>
      <c r="M10083" t="s">
        <v>211</v>
      </c>
      <c r="N10083">
        <v>96</v>
      </c>
      <c r="P10083" cm="1">
        <f t="array" ref="P10083">IF(Q10083&gt;0,INDEX(Q10083:Q22217,MATCH(TRUE,INDEX(Q10083:Q22217="",,),0)-1),"")</f>
        <v>4</v>
      </c>
      <c r="Q10083">
        <f t="shared" si="227"/>
        <v>3</v>
      </c>
      <c r="R10083">
        <f>IF(P10083="","",0)</f>
        <v>0</v>
      </c>
    </row>
    <row r="10084" spans="1:18" x14ac:dyDescent="0.3">
      <c r="A10084" t="s">
        <v>1321</v>
      </c>
      <c r="B10084" s="1">
        <v>38685</v>
      </c>
      <c r="C10084" s="2">
        <v>0.45833333333333331</v>
      </c>
      <c r="D10084" t="s">
        <v>1322</v>
      </c>
      <c r="E10084" t="s">
        <v>1323</v>
      </c>
      <c r="G10084" t="s">
        <v>19</v>
      </c>
      <c r="H10084" t="s">
        <v>41</v>
      </c>
      <c r="I10084" t="s">
        <v>21</v>
      </c>
      <c r="J10084" t="s">
        <v>73</v>
      </c>
      <c r="K10084">
        <v>449</v>
      </c>
      <c r="L10084">
        <v>26</v>
      </c>
      <c r="M10084" t="s">
        <v>211</v>
      </c>
      <c r="N10084">
        <v>26</v>
      </c>
      <c r="P10084" cm="1">
        <f t="array" ref="P10084">IF(Q10084&gt;0,INDEX(Q10084:Q22218,MATCH(TRUE,INDEX(Q10084:Q22218="",,),0)-1),"")</f>
        <v>4</v>
      </c>
      <c r="Q10084">
        <f t="shared" si="227"/>
        <v>3</v>
      </c>
      <c r="R10084">
        <f>IF(P10084="","",0)</f>
        <v>0</v>
      </c>
    </row>
    <row r="10085" spans="1:18" x14ac:dyDescent="0.3">
      <c r="A10085" t="s">
        <v>1321</v>
      </c>
      <c r="B10085" s="1">
        <v>38685</v>
      </c>
      <c r="C10085" s="2">
        <v>0.45833333333333331</v>
      </c>
      <c r="D10085" t="s">
        <v>1322</v>
      </c>
      <c r="E10085" t="s">
        <v>1323</v>
      </c>
      <c r="G10085" t="s">
        <v>19</v>
      </c>
      <c r="H10085" t="s">
        <v>95</v>
      </c>
      <c r="I10085" t="s">
        <v>21</v>
      </c>
      <c r="J10085" t="s">
        <v>73</v>
      </c>
      <c r="K10085">
        <v>233</v>
      </c>
      <c r="L10085">
        <v>16.899999999999999</v>
      </c>
      <c r="M10085" t="s">
        <v>211</v>
      </c>
      <c r="N10085">
        <v>44.1</v>
      </c>
      <c r="P10085" cm="1">
        <f t="array" ref="P10085">IF(Q10085&gt;0,INDEX(Q10085:Q22219,MATCH(TRUE,INDEX(Q10085:Q22219="",,),0)-1),"")</f>
        <v>4</v>
      </c>
      <c r="Q10085">
        <f t="shared" si="227"/>
        <v>3</v>
      </c>
      <c r="R10085">
        <f>IF(P10085="","",0)</f>
        <v>0</v>
      </c>
    </row>
    <row r="10086" spans="1:18" x14ac:dyDescent="0.3">
      <c r="A10086" t="s">
        <v>1321</v>
      </c>
      <c r="B10086" s="1">
        <v>38685</v>
      </c>
      <c r="C10086" s="2">
        <v>0.45833333333333331</v>
      </c>
      <c r="D10086" t="s">
        <v>1322</v>
      </c>
      <c r="E10086" t="s">
        <v>1323</v>
      </c>
      <c r="G10086" t="s">
        <v>19</v>
      </c>
      <c r="H10086" t="s">
        <v>20</v>
      </c>
      <c r="I10086" t="s">
        <v>21</v>
      </c>
      <c r="J10086" t="s">
        <v>73</v>
      </c>
      <c r="K10086">
        <v>304</v>
      </c>
      <c r="L10086">
        <v>13.5</v>
      </c>
      <c r="M10086" t="s">
        <v>211</v>
      </c>
      <c r="N10086">
        <v>13.5</v>
      </c>
      <c r="P10086" cm="1">
        <f t="array" ref="P10086">IF(Q10086&gt;0,INDEX(Q10086:Q22220,MATCH(TRUE,INDEX(Q10086:Q22220="",,),0)-1),"")</f>
        <v>4</v>
      </c>
      <c r="Q10086">
        <f t="shared" si="227"/>
        <v>3</v>
      </c>
      <c r="R10086">
        <f>IF(P10086="","",0)</f>
        <v>0</v>
      </c>
    </row>
    <row r="10087" spans="1:18" x14ac:dyDescent="0.3">
      <c r="A10087" t="s">
        <v>1321</v>
      </c>
      <c r="B10087" s="1">
        <v>38685</v>
      </c>
      <c r="C10087" s="2">
        <v>0.45833333333333331</v>
      </c>
      <c r="D10087" t="s">
        <v>1322</v>
      </c>
      <c r="E10087" t="s">
        <v>1323</v>
      </c>
      <c r="G10087" s="6" t="s">
        <v>88</v>
      </c>
      <c r="H10087" t="s">
        <v>85</v>
      </c>
      <c r="I10087" t="s">
        <v>21</v>
      </c>
      <c r="J10087" t="s">
        <v>73</v>
      </c>
      <c r="K10087">
        <v>104</v>
      </c>
      <c r="L10087">
        <v>8.75</v>
      </c>
      <c r="M10087" t="s">
        <v>211</v>
      </c>
      <c r="N10087">
        <v>8.75</v>
      </c>
      <c r="P10087" cm="1">
        <f t="array" ref="P10087">IF(Q10087&gt;0,INDEX(Q10087:Q22221,MATCH(TRUE,INDEX(Q10087:Q22221="",,),0)-1),"")</f>
        <v>4</v>
      </c>
      <c r="Q10087">
        <f t="shared" si="227"/>
        <v>3</v>
      </c>
      <c r="R10087">
        <f>IF(P10087="","",0)</f>
        <v>0</v>
      </c>
    </row>
    <row r="10088" spans="1:18" x14ac:dyDescent="0.3">
      <c r="A10088" t="s">
        <v>1321</v>
      </c>
      <c r="B10088" s="1">
        <v>38685</v>
      </c>
      <c r="C10088" s="2">
        <v>0.45833333333333331</v>
      </c>
      <c r="D10088" t="s">
        <v>1322</v>
      </c>
      <c r="E10088" t="s">
        <v>1323</v>
      </c>
      <c r="G10088" s="6" t="s">
        <v>88</v>
      </c>
      <c r="H10088" t="s">
        <v>199</v>
      </c>
      <c r="I10088" t="s">
        <v>21</v>
      </c>
      <c r="J10088" t="s">
        <v>73</v>
      </c>
      <c r="K10088">
        <v>127</v>
      </c>
      <c r="L10088">
        <v>13.1</v>
      </c>
      <c r="M10088" t="s">
        <v>211</v>
      </c>
      <c r="N10088">
        <v>13.1</v>
      </c>
      <c r="P10088" cm="1">
        <f t="array" ref="P10088">IF(Q10088&gt;0,INDEX(Q10088:Q22222,MATCH(TRUE,INDEX(Q10088:Q22222="",,),0)-1),"")</f>
        <v>4</v>
      </c>
      <c r="Q10088">
        <f t="shared" si="227"/>
        <v>3</v>
      </c>
      <c r="R10088">
        <f>IF(P10088="","",0)</f>
        <v>0</v>
      </c>
    </row>
    <row r="10089" spans="1:18" x14ac:dyDescent="0.3">
      <c r="A10089" t="s">
        <v>1321</v>
      </c>
      <c r="B10089" s="1">
        <v>38685</v>
      </c>
      <c r="C10089" s="2">
        <v>0.45833333333333331</v>
      </c>
      <c r="D10089" t="s">
        <v>1322</v>
      </c>
      <c r="E10089" t="s">
        <v>1323</v>
      </c>
      <c r="G10089" s="6" t="s">
        <v>88</v>
      </c>
      <c r="H10089" t="s">
        <v>128</v>
      </c>
      <c r="I10089" t="s">
        <v>21</v>
      </c>
      <c r="J10089" t="s">
        <v>73</v>
      </c>
      <c r="K10089">
        <v>45</v>
      </c>
      <c r="L10089">
        <v>13.25</v>
      </c>
      <c r="M10089" t="s">
        <v>211</v>
      </c>
      <c r="N10089">
        <v>13.25</v>
      </c>
      <c r="P10089" cm="1">
        <f t="array" ref="P10089">IF(Q10089&gt;0,INDEX(Q10089:Q22223,MATCH(TRUE,INDEX(Q10089:Q22223="",,),0)-1),"")</f>
        <v>4</v>
      </c>
      <c r="Q10089">
        <f t="shared" si="227"/>
        <v>3</v>
      </c>
      <c r="R10089">
        <f>IF(P10089="","",0)</f>
        <v>0</v>
      </c>
    </row>
    <row r="10090" spans="1:18" x14ac:dyDescent="0.3">
      <c r="A10090" t="s">
        <v>1321</v>
      </c>
      <c r="B10090" s="1">
        <v>38685</v>
      </c>
      <c r="C10090" s="2">
        <v>0.45833333333333331</v>
      </c>
      <c r="D10090" t="s">
        <v>1322</v>
      </c>
      <c r="E10090" t="s">
        <v>1323</v>
      </c>
      <c r="G10090" s="6" t="s">
        <v>88</v>
      </c>
      <c r="H10090" t="s">
        <v>36</v>
      </c>
      <c r="I10090" t="s">
        <v>21</v>
      </c>
      <c r="J10090" t="s">
        <v>73</v>
      </c>
      <c r="K10090">
        <v>97</v>
      </c>
      <c r="L10090">
        <v>17.5</v>
      </c>
      <c r="M10090" t="s">
        <v>211</v>
      </c>
      <c r="N10090">
        <v>17.5</v>
      </c>
      <c r="P10090" cm="1">
        <f t="array" ref="P10090">IF(Q10090&gt;0,INDEX(Q10090:Q22224,MATCH(TRUE,INDEX(Q10090:Q22224="",,),0)-1),"")</f>
        <v>4</v>
      </c>
      <c r="Q10090">
        <f t="shared" si="227"/>
        <v>3</v>
      </c>
      <c r="R10090">
        <f>IF(P10090="","",0)</f>
        <v>0</v>
      </c>
    </row>
    <row r="10091" spans="1:18" x14ac:dyDescent="0.3">
      <c r="A10091" t="s">
        <v>1321</v>
      </c>
      <c r="B10091" s="1">
        <v>38685</v>
      </c>
      <c r="C10091" s="2">
        <v>0.45833333333333331</v>
      </c>
      <c r="D10091" t="s">
        <v>1322</v>
      </c>
      <c r="E10091" t="s">
        <v>1323</v>
      </c>
      <c r="G10091" s="6" t="s">
        <v>88</v>
      </c>
      <c r="H10091" t="s">
        <v>101</v>
      </c>
      <c r="I10091" t="s">
        <v>21</v>
      </c>
      <c r="J10091" t="s">
        <v>73</v>
      </c>
      <c r="K10091">
        <v>9</v>
      </c>
      <c r="L10091">
        <v>12.9</v>
      </c>
      <c r="M10091" t="s">
        <v>211</v>
      </c>
      <c r="N10091">
        <v>12.9</v>
      </c>
      <c r="P10091" cm="1">
        <f t="array" ref="P10091">IF(Q10091&gt;0,INDEX(Q10091:Q22225,MATCH(TRUE,INDEX(Q10091:Q22225="",,),0)-1),"")</f>
        <v>4</v>
      </c>
      <c r="Q10091">
        <f t="shared" si="227"/>
        <v>3</v>
      </c>
      <c r="R10091">
        <f>IF(P10091="","",0)</f>
        <v>0</v>
      </c>
    </row>
    <row r="10092" spans="1:18" x14ac:dyDescent="0.3">
      <c r="A10092" t="s">
        <v>1321</v>
      </c>
      <c r="B10092" s="1">
        <v>38685</v>
      </c>
      <c r="C10092" s="2">
        <v>0.45833333333333331</v>
      </c>
      <c r="D10092" t="s">
        <v>1322</v>
      </c>
      <c r="E10092" t="s">
        <v>1323</v>
      </c>
      <c r="G10092" s="6" t="s">
        <v>88</v>
      </c>
      <c r="H10092" t="s">
        <v>72</v>
      </c>
      <c r="I10092" t="s">
        <v>21</v>
      </c>
      <c r="J10092" t="s">
        <v>73</v>
      </c>
      <c r="K10092">
        <v>11</v>
      </c>
      <c r="L10092">
        <v>14.85</v>
      </c>
      <c r="M10092" t="s">
        <v>211</v>
      </c>
      <c r="N10092">
        <v>14.85</v>
      </c>
      <c r="P10092" cm="1">
        <f t="array" ref="P10092">IF(Q10092&gt;0,INDEX(Q10092:Q22226,MATCH(TRUE,INDEX(Q10092:Q22226="",,),0)-1),"")</f>
        <v>4</v>
      </c>
      <c r="Q10092">
        <f t="shared" si="227"/>
        <v>3</v>
      </c>
      <c r="R10092">
        <f>IF(P10092="","",0)</f>
        <v>0</v>
      </c>
    </row>
    <row r="10093" spans="1:18" x14ac:dyDescent="0.3">
      <c r="A10093" t="s">
        <v>1321</v>
      </c>
      <c r="B10093" s="1">
        <v>38685</v>
      </c>
      <c r="C10093" s="2">
        <v>0.45833333333333331</v>
      </c>
      <c r="D10093" t="s">
        <v>1322</v>
      </c>
      <c r="E10093" t="s">
        <v>1323</v>
      </c>
      <c r="G10093" t="s">
        <v>19</v>
      </c>
      <c r="H10093" t="s">
        <v>199</v>
      </c>
      <c r="I10093" t="s">
        <v>45</v>
      </c>
      <c r="J10093" t="s">
        <v>93</v>
      </c>
      <c r="K10093">
        <v>44.8</v>
      </c>
      <c r="L10093">
        <v>96</v>
      </c>
      <c r="M10093" t="s">
        <v>1132</v>
      </c>
      <c r="N10093">
        <v>96</v>
      </c>
      <c r="P10093" cm="1">
        <f t="array" ref="P10093">IF(Q10093&gt;0,INDEX(Q10093:Q22227,MATCH(TRUE,INDEX(Q10093:Q22227="",,),0)-1),"")</f>
        <v>4</v>
      </c>
      <c r="Q10093">
        <f t="shared" si="227"/>
        <v>4</v>
      </c>
      <c r="R10093">
        <f>IF(P10093="","",0)</f>
        <v>0</v>
      </c>
    </row>
    <row r="10094" spans="1:18" x14ac:dyDescent="0.3">
      <c r="A10094" t="s">
        <v>1321</v>
      </c>
      <c r="B10094" s="1">
        <v>38685</v>
      </c>
      <c r="C10094" s="2">
        <v>0.45833333333333331</v>
      </c>
      <c r="D10094" t="s">
        <v>1322</v>
      </c>
      <c r="E10094" t="s">
        <v>1323</v>
      </c>
      <c r="G10094" t="s">
        <v>19</v>
      </c>
      <c r="H10094" t="s">
        <v>41</v>
      </c>
      <c r="I10094" t="s">
        <v>45</v>
      </c>
      <c r="J10094" t="s">
        <v>93</v>
      </c>
      <c r="K10094">
        <v>86.8</v>
      </c>
      <c r="L10094">
        <v>169</v>
      </c>
      <c r="M10094" t="s">
        <v>1132</v>
      </c>
      <c r="N10094">
        <v>170</v>
      </c>
      <c r="P10094" cm="1">
        <f t="array" ref="P10094">IF(Q10094&gt;0,INDEX(Q10094:Q22228,MATCH(TRUE,INDEX(Q10094:Q22228="",,),0)-1),"")</f>
        <v>4</v>
      </c>
      <c r="Q10094">
        <f t="shared" si="227"/>
        <v>4</v>
      </c>
      <c r="R10094">
        <f>IF(P10094="","",0)</f>
        <v>0</v>
      </c>
    </row>
    <row r="10095" spans="1:18" x14ac:dyDescent="0.3">
      <c r="A10095" t="s">
        <v>1321</v>
      </c>
      <c r="B10095" s="1">
        <v>38685</v>
      </c>
      <c r="C10095" s="2">
        <v>0.45833333333333331</v>
      </c>
      <c r="D10095" t="s">
        <v>1322</v>
      </c>
      <c r="E10095" t="s">
        <v>1323</v>
      </c>
      <c r="G10095" t="s">
        <v>19</v>
      </c>
      <c r="H10095" t="s">
        <v>95</v>
      </c>
      <c r="I10095" t="s">
        <v>45</v>
      </c>
      <c r="J10095" t="s">
        <v>93</v>
      </c>
      <c r="K10095">
        <v>46.8</v>
      </c>
      <c r="L10095">
        <v>79</v>
      </c>
      <c r="M10095" t="s">
        <v>1132</v>
      </c>
      <c r="N10095">
        <v>79</v>
      </c>
      <c r="P10095" cm="1">
        <f t="array" ref="P10095">IF(Q10095&gt;0,INDEX(Q10095:Q22229,MATCH(TRUE,INDEX(Q10095:Q22229="",,),0)-1),"")</f>
        <v>4</v>
      </c>
      <c r="Q10095">
        <f t="shared" si="227"/>
        <v>4</v>
      </c>
      <c r="R10095">
        <f>IF(P10095="","",0)</f>
        <v>0</v>
      </c>
    </row>
    <row r="10096" spans="1:18" x14ac:dyDescent="0.3">
      <c r="A10096" t="s">
        <v>1321</v>
      </c>
      <c r="B10096" s="1">
        <v>38685</v>
      </c>
      <c r="C10096" s="2">
        <v>0.45833333333333331</v>
      </c>
      <c r="D10096" t="s">
        <v>1322</v>
      </c>
      <c r="E10096" t="s">
        <v>1323</v>
      </c>
      <c r="G10096" t="s">
        <v>19</v>
      </c>
      <c r="H10096" t="s">
        <v>20</v>
      </c>
      <c r="I10096" t="s">
        <v>45</v>
      </c>
      <c r="J10096" t="s">
        <v>93</v>
      </c>
      <c r="K10096">
        <v>105.2</v>
      </c>
      <c r="L10096">
        <v>96</v>
      </c>
      <c r="M10096" t="s">
        <v>1132</v>
      </c>
      <c r="N10096">
        <v>96</v>
      </c>
      <c r="P10096" cm="1">
        <f t="array" ref="P10096">IF(Q10096&gt;0,INDEX(Q10096:Q22230,MATCH(TRUE,INDEX(Q10096:Q22230="",,),0)-1),"")</f>
        <v>4</v>
      </c>
      <c r="Q10096">
        <f t="shared" si="227"/>
        <v>4</v>
      </c>
      <c r="R10096">
        <f>IF(P10096="","",0)</f>
        <v>0</v>
      </c>
    </row>
    <row r="10097" spans="1:18" x14ac:dyDescent="0.3">
      <c r="A10097" t="s">
        <v>1321</v>
      </c>
      <c r="B10097" s="1">
        <v>38685</v>
      </c>
      <c r="C10097" s="2">
        <v>0.45833333333333331</v>
      </c>
      <c r="D10097" t="s">
        <v>1322</v>
      </c>
      <c r="E10097" t="s">
        <v>1323</v>
      </c>
      <c r="G10097" t="s">
        <v>19</v>
      </c>
      <c r="H10097" t="s">
        <v>41</v>
      </c>
      <c r="I10097" t="s">
        <v>21</v>
      </c>
      <c r="J10097" t="s">
        <v>73</v>
      </c>
      <c r="K10097">
        <v>449</v>
      </c>
      <c r="L10097">
        <v>26</v>
      </c>
      <c r="M10097" t="s">
        <v>1132</v>
      </c>
      <c r="N10097">
        <v>28</v>
      </c>
      <c r="P10097" cm="1">
        <f t="array" ref="P10097">IF(Q10097&gt;0,INDEX(Q10097:Q22231,MATCH(TRUE,INDEX(Q10097:Q22231="",,),0)-1),"")</f>
        <v>4</v>
      </c>
      <c r="Q10097">
        <f t="shared" si="227"/>
        <v>4</v>
      </c>
      <c r="R10097">
        <f>IF(P10097="","",0)</f>
        <v>0</v>
      </c>
    </row>
    <row r="10098" spans="1:18" x14ac:dyDescent="0.3">
      <c r="A10098" t="s">
        <v>1321</v>
      </c>
      <c r="B10098" s="1">
        <v>38685</v>
      </c>
      <c r="C10098" s="2">
        <v>0.45833333333333331</v>
      </c>
      <c r="D10098" t="s">
        <v>1322</v>
      </c>
      <c r="E10098" t="s">
        <v>1323</v>
      </c>
      <c r="G10098" t="s">
        <v>19</v>
      </c>
      <c r="H10098" t="s">
        <v>95</v>
      </c>
      <c r="I10098" t="s">
        <v>21</v>
      </c>
      <c r="J10098" t="s">
        <v>73</v>
      </c>
      <c r="K10098">
        <v>233</v>
      </c>
      <c r="L10098">
        <v>16.899999999999999</v>
      </c>
      <c r="M10098" t="s">
        <v>1132</v>
      </c>
      <c r="N10098">
        <v>17</v>
      </c>
      <c r="P10098" cm="1">
        <f t="array" ref="P10098">IF(Q10098&gt;0,INDEX(Q10098:Q22232,MATCH(TRUE,INDEX(Q10098:Q22232="",,),0)-1),"")</f>
        <v>4</v>
      </c>
      <c r="Q10098">
        <f t="shared" si="227"/>
        <v>4</v>
      </c>
      <c r="R10098">
        <f>IF(P10098="","",0)</f>
        <v>0</v>
      </c>
    </row>
    <row r="10099" spans="1:18" x14ac:dyDescent="0.3">
      <c r="A10099" t="s">
        <v>1321</v>
      </c>
      <c r="B10099" s="1">
        <v>38685</v>
      </c>
      <c r="C10099" s="2">
        <v>0.45833333333333331</v>
      </c>
      <c r="D10099" t="s">
        <v>1322</v>
      </c>
      <c r="E10099" t="s">
        <v>1323</v>
      </c>
      <c r="G10099" t="s">
        <v>19</v>
      </c>
      <c r="H10099" t="s">
        <v>20</v>
      </c>
      <c r="I10099" t="s">
        <v>21</v>
      </c>
      <c r="J10099" t="s">
        <v>73</v>
      </c>
      <c r="K10099">
        <v>304</v>
      </c>
      <c r="L10099">
        <v>13.5</v>
      </c>
      <c r="M10099" t="s">
        <v>1132</v>
      </c>
      <c r="N10099">
        <v>14</v>
      </c>
      <c r="P10099" cm="1">
        <f t="array" ref="P10099">IF(Q10099&gt;0,INDEX(Q10099:Q22233,MATCH(TRUE,INDEX(Q10099:Q22233="",,),0)-1),"")</f>
        <v>4</v>
      </c>
      <c r="Q10099">
        <f t="shared" si="227"/>
        <v>4</v>
      </c>
      <c r="R10099">
        <f>IF(P10099="","",0)</f>
        <v>0</v>
      </c>
    </row>
    <row r="10100" spans="1:18" x14ac:dyDescent="0.3">
      <c r="A10100" t="s">
        <v>1321</v>
      </c>
      <c r="B10100" s="1">
        <v>38685</v>
      </c>
      <c r="C10100" s="2">
        <v>0.45833333333333331</v>
      </c>
      <c r="D10100" t="s">
        <v>1322</v>
      </c>
      <c r="E10100" t="s">
        <v>1323</v>
      </c>
      <c r="G10100" s="6" t="s">
        <v>88</v>
      </c>
      <c r="H10100" t="s">
        <v>85</v>
      </c>
      <c r="I10100" t="s">
        <v>21</v>
      </c>
      <c r="J10100" t="s">
        <v>73</v>
      </c>
      <c r="K10100">
        <v>104</v>
      </c>
      <c r="L10100">
        <v>8.75</v>
      </c>
      <c r="M10100" t="s">
        <v>1132</v>
      </c>
      <c r="N10100">
        <v>8.75</v>
      </c>
      <c r="P10100" cm="1">
        <f t="array" ref="P10100">IF(Q10100&gt;0,INDEX(Q10100:Q22234,MATCH(TRUE,INDEX(Q10100:Q22234="",,),0)-1),"")</f>
        <v>4</v>
      </c>
      <c r="Q10100">
        <f t="shared" si="227"/>
        <v>4</v>
      </c>
      <c r="R10100">
        <f>IF(P10100="","",0)</f>
        <v>0</v>
      </c>
    </row>
    <row r="10101" spans="1:18" x14ac:dyDescent="0.3">
      <c r="A10101" t="s">
        <v>1321</v>
      </c>
      <c r="B10101" s="1">
        <v>38685</v>
      </c>
      <c r="C10101" s="2">
        <v>0.45833333333333331</v>
      </c>
      <c r="D10101" t="s">
        <v>1322</v>
      </c>
      <c r="E10101" t="s">
        <v>1323</v>
      </c>
      <c r="G10101" s="6" t="s">
        <v>88</v>
      </c>
      <c r="H10101" t="s">
        <v>199</v>
      </c>
      <c r="I10101" t="s">
        <v>21</v>
      </c>
      <c r="J10101" t="s">
        <v>73</v>
      </c>
      <c r="K10101">
        <v>127</v>
      </c>
      <c r="L10101">
        <v>13.1</v>
      </c>
      <c r="M10101" t="s">
        <v>1132</v>
      </c>
      <c r="N10101">
        <v>13.1</v>
      </c>
      <c r="P10101" cm="1">
        <f t="array" ref="P10101">IF(Q10101&gt;0,INDEX(Q10101:Q22235,MATCH(TRUE,INDEX(Q10101:Q22235="",,),0)-1),"")</f>
        <v>4</v>
      </c>
      <c r="Q10101">
        <f t="shared" si="227"/>
        <v>4</v>
      </c>
      <c r="R10101">
        <f>IF(P10101="","",0)</f>
        <v>0</v>
      </c>
    </row>
    <row r="10102" spans="1:18" x14ac:dyDescent="0.3">
      <c r="A10102" t="s">
        <v>1321</v>
      </c>
      <c r="B10102" s="1">
        <v>38685</v>
      </c>
      <c r="C10102" s="2">
        <v>0.45833333333333331</v>
      </c>
      <c r="D10102" t="s">
        <v>1322</v>
      </c>
      <c r="E10102" t="s">
        <v>1323</v>
      </c>
      <c r="G10102" s="6" t="s">
        <v>88</v>
      </c>
      <c r="H10102" t="s">
        <v>128</v>
      </c>
      <c r="I10102" t="s">
        <v>21</v>
      </c>
      <c r="J10102" t="s">
        <v>73</v>
      </c>
      <c r="K10102">
        <v>45</v>
      </c>
      <c r="L10102">
        <v>13.25</v>
      </c>
      <c r="M10102" t="s">
        <v>1132</v>
      </c>
      <c r="N10102">
        <v>13.25</v>
      </c>
      <c r="P10102" cm="1">
        <f t="array" ref="P10102">IF(Q10102&gt;0,INDEX(Q10102:Q22236,MATCH(TRUE,INDEX(Q10102:Q22236="",,),0)-1),"")</f>
        <v>4</v>
      </c>
      <c r="Q10102">
        <f t="shared" si="227"/>
        <v>4</v>
      </c>
      <c r="R10102">
        <f>IF(P10102="","",0)</f>
        <v>0</v>
      </c>
    </row>
    <row r="10103" spans="1:18" x14ac:dyDescent="0.3">
      <c r="A10103" t="s">
        <v>1321</v>
      </c>
      <c r="B10103" s="1">
        <v>38685</v>
      </c>
      <c r="C10103" s="2">
        <v>0.45833333333333331</v>
      </c>
      <c r="D10103" t="s">
        <v>1322</v>
      </c>
      <c r="E10103" t="s">
        <v>1323</v>
      </c>
      <c r="G10103" s="6" t="s">
        <v>88</v>
      </c>
      <c r="H10103" t="s">
        <v>36</v>
      </c>
      <c r="I10103" t="s">
        <v>21</v>
      </c>
      <c r="J10103" t="s">
        <v>73</v>
      </c>
      <c r="K10103">
        <v>97</v>
      </c>
      <c r="L10103">
        <v>17.5</v>
      </c>
      <c r="M10103" t="s">
        <v>1132</v>
      </c>
      <c r="N10103">
        <v>17.5</v>
      </c>
      <c r="P10103" cm="1">
        <f t="array" ref="P10103">IF(Q10103&gt;0,INDEX(Q10103:Q22237,MATCH(TRUE,INDEX(Q10103:Q22237="",,),0)-1),"")</f>
        <v>4</v>
      </c>
      <c r="Q10103">
        <f t="shared" si="227"/>
        <v>4</v>
      </c>
      <c r="R10103">
        <f>IF(P10103="","",0)</f>
        <v>0</v>
      </c>
    </row>
    <row r="10104" spans="1:18" x14ac:dyDescent="0.3">
      <c r="A10104" t="s">
        <v>1321</v>
      </c>
      <c r="B10104" s="1">
        <v>38685</v>
      </c>
      <c r="C10104" s="2">
        <v>0.45833333333333331</v>
      </c>
      <c r="D10104" t="s">
        <v>1322</v>
      </c>
      <c r="E10104" t="s">
        <v>1323</v>
      </c>
      <c r="G10104" s="6" t="s">
        <v>88</v>
      </c>
      <c r="H10104" t="s">
        <v>101</v>
      </c>
      <c r="I10104" t="s">
        <v>21</v>
      </c>
      <c r="J10104" t="s">
        <v>73</v>
      </c>
      <c r="K10104">
        <v>9</v>
      </c>
      <c r="L10104">
        <v>12.9</v>
      </c>
      <c r="M10104" t="s">
        <v>1132</v>
      </c>
      <c r="N10104">
        <v>12.9</v>
      </c>
      <c r="P10104" cm="1">
        <f t="array" ref="P10104">IF(Q10104&gt;0,INDEX(Q10104:Q22238,MATCH(TRUE,INDEX(Q10104:Q22238="",,),0)-1),"")</f>
        <v>4</v>
      </c>
      <c r="Q10104">
        <f t="shared" si="227"/>
        <v>4</v>
      </c>
      <c r="R10104">
        <f>IF(P10104="","",0)</f>
        <v>0</v>
      </c>
    </row>
    <row r="10105" spans="1:18" x14ac:dyDescent="0.3">
      <c r="A10105" t="s">
        <v>1321</v>
      </c>
      <c r="B10105" s="1">
        <v>38685</v>
      </c>
      <c r="C10105" s="2">
        <v>0.45833333333333331</v>
      </c>
      <c r="D10105" t="s">
        <v>1322</v>
      </c>
      <c r="E10105" t="s">
        <v>1323</v>
      </c>
      <c r="G10105" s="6" t="s">
        <v>88</v>
      </c>
      <c r="H10105" t="s">
        <v>72</v>
      </c>
      <c r="I10105" t="s">
        <v>21</v>
      </c>
      <c r="J10105" t="s">
        <v>73</v>
      </c>
      <c r="K10105">
        <v>11</v>
      </c>
      <c r="L10105">
        <v>14.85</v>
      </c>
      <c r="M10105" t="s">
        <v>1132</v>
      </c>
      <c r="N10105">
        <v>14.85</v>
      </c>
      <c r="P10105" cm="1">
        <f t="array" ref="P10105">IF(Q10105&gt;0,INDEX(Q10105:Q22239,MATCH(TRUE,INDEX(Q10105:Q22239="",,),0)-1),"")</f>
        <v>4</v>
      </c>
      <c r="Q10105">
        <f t="shared" si="227"/>
        <v>4</v>
      </c>
      <c r="R10105">
        <f>IF(P10105="","",0)</f>
        <v>0</v>
      </c>
    </row>
    <row r="10106" spans="1:18" x14ac:dyDescent="0.3">
      <c r="P10106" t="str" cm="1">
        <f t="array" ref="P10106">IF(Q10106&gt;0,INDEX(Q10106:Q22240,MATCH(TRUE,INDEX(Q10106:Q22240="",,),0)-1),"")</f>
        <v/>
      </c>
      <c r="R10106" t="str">
        <f>IF(P10106="","",0)</f>
        <v/>
      </c>
    </row>
    <row r="10107" spans="1:18" x14ac:dyDescent="0.3">
      <c r="A10107" t="s">
        <v>1321</v>
      </c>
      <c r="B10107" s="1">
        <v>38685</v>
      </c>
      <c r="C10107" s="2">
        <v>0.45833333333333331</v>
      </c>
      <c r="D10107" t="s">
        <v>1324</v>
      </c>
      <c r="E10107" t="s">
        <v>1325</v>
      </c>
      <c r="G10107" t="s">
        <v>19</v>
      </c>
      <c r="H10107" t="s">
        <v>41</v>
      </c>
      <c r="I10107" t="s">
        <v>45</v>
      </c>
      <c r="J10107" t="s">
        <v>93</v>
      </c>
      <c r="K10107">
        <v>852.5</v>
      </c>
      <c r="L10107">
        <v>184</v>
      </c>
      <c r="M10107" t="s">
        <v>702</v>
      </c>
      <c r="N10107">
        <v>234.6</v>
      </c>
      <c r="O10107" t="s">
        <v>24</v>
      </c>
      <c r="P10107" cm="1">
        <f t="array" ref="P10107">IF(Q10107&gt;0,INDEX(Q10107:Q22241,MATCH(TRUE,INDEX(Q10107:Q22241="",,),0)-1),"")</f>
        <v>5</v>
      </c>
      <c r="Q10107">
        <f>INT((ROW()-10107)/5)+1</f>
        <v>1</v>
      </c>
      <c r="R10107">
        <f>IF(P10107="","",0)</f>
        <v>0</v>
      </c>
    </row>
    <row r="10108" spans="1:18" x14ac:dyDescent="0.3">
      <c r="A10108" t="s">
        <v>1321</v>
      </c>
      <c r="B10108" s="1">
        <v>38685</v>
      </c>
      <c r="C10108" s="2">
        <v>0.45833333333333331</v>
      </c>
      <c r="D10108" t="s">
        <v>1324</v>
      </c>
      <c r="E10108" t="s">
        <v>1325</v>
      </c>
      <c r="G10108" t="s">
        <v>19</v>
      </c>
      <c r="H10108" t="s">
        <v>41</v>
      </c>
      <c r="I10108" t="s">
        <v>21</v>
      </c>
      <c r="J10108" t="s">
        <v>73</v>
      </c>
      <c r="K10108">
        <v>945</v>
      </c>
      <c r="L10108">
        <v>42.9</v>
      </c>
      <c r="M10108" t="s">
        <v>702</v>
      </c>
      <c r="N10108">
        <v>42.9</v>
      </c>
      <c r="O10108" t="s">
        <v>24</v>
      </c>
      <c r="P10108" cm="1">
        <f t="array" ref="P10108">IF(Q10108&gt;0,INDEX(Q10108:Q22242,MATCH(TRUE,INDEX(Q10108:Q22242="",,),0)-1),"")</f>
        <v>5</v>
      </c>
      <c r="Q10108">
        <f t="shared" ref="Q10108:Q10131" si="228">INT((ROW()-10107)/5)+1</f>
        <v>1</v>
      </c>
      <c r="R10108">
        <f>IF(P10108="","",0)</f>
        <v>0</v>
      </c>
    </row>
    <row r="10109" spans="1:18" x14ac:dyDescent="0.3">
      <c r="A10109" t="s">
        <v>1321</v>
      </c>
      <c r="B10109" s="1">
        <v>38685</v>
      </c>
      <c r="C10109" s="2">
        <v>0.45833333333333331</v>
      </c>
      <c r="D10109" t="s">
        <v>1324</v>
      </c>
      <c r="E10109" t="s">
        <v>1325</v>
      </c>
      <c r="G10109" s="6" t="s">
        <v>88</v>
      </c>
      <c r="H10109" t="s">
        <v>67</v>
      </c>
      <c r="I10109" t="s">
        <v>21</v>
      </c>
      <c r="J10109" t="s">
        <v>73</v>
      </c>
      <c r="K10109">
        <v>21</v>
      </c>
      <c r="L10109">
        <v>6.45</v>
      </c>
      <c r="M10109" t="s">
        <v>702</v>
      </c>
      <c r="N10109">
        <v>6.45</v>
      </c>
      <c r="O10109" t="s">
        <v>24</v>
      </c>
      <c r="P10109" cm="1">
        <f t="array" ref="P10109">IF(Q10109&gt;0,INDEX(Q10109:Q22243,MATCH(TRUE,INDEX(Q10109:Q22243="",,),0)-1),"")</f>
        <v>5</v>
      </c>
      <c r="Q10109">
        <f t="shared" si="228"/>
        <v>1</v>
      </c>
      <c r="R10109">
        <f>IF(P10109="","",0)</f>
        <v>0</v>
      </c>
    </row>
    <row r="10110" spans="1:18" x14ac:dyDescent="0.3">
      <c r="A10110" t="s">
        <v>1321</v>
      </c>
      <c r="B10110" s="1">
        <v>38685</v>
      </c>
      <c r="C10110" s="2">
        <v>0.45833333333333331</v>
      </c>
      <c r="D10110" t="s">
        <v>1324</v>
      </c>
      <c r="E10110" t="s">
        <v>1325</v>
      </c>
      <c r="G10110" s="6" t="s">
        <v>88</v>
      </c>
      <c r="H10110" t="s">
        <v>95</v>
      </c>
      <c r="I10110" t="s">
        <v>21</v>
      </c>
      <c r="J10110" t="s">
        <v>73</v>
      </c>
      <c r="K10110">
        <v>18</v>
      </c>
      <c r="L10110">
        <v>18.45</v>
      </c>
      <c r="M10110" t="s">
        <v>702</v>
      </c>
      <c r="N10110">
        <v>18.45</v>
      </c>
      <c r="O10110" t="s">
        <v>24</v>
      </c>
      <c r="P10110" cm="1">
        <f t="array" ref="P10110">IF(Q10110&gt;0,INDEX(Q10110:Q22244,MATCH(TRUE,INDEX(Q10110:Q22244="",,),0)-1),"")</f>
        <v>5</v>
      </c>
      <c r="Q10110">
        <f t="shared" si="228"/>
        <v>1</v>
      </c>
      <c r="R10110">
        <f>IF(P10110="","",0)</f>
        <v>0</v>
      </c>
    </row>
    <row r="10111" spans="1:18" x14ac:dyDescent="0.3">
      <c r="A10111" t="s">
        <v>1321</v>
      </c>
      <c r="B10111" s="1">
        <v>38685</v>
      </c>
      <c r="C10111" s="2">
        <v>0.45833333333333331</v>
      </c>
      <c r="D10111" t="s">
        <v>1324</v>
      </c>
      <c r="E10111" t="s">
        <v>1325</v>
      </c>
      <c r="G10111" s="6" t="s">
        <v>88</v>
      </c>
      <c r="H10111" t="s">
        <v>20</v>
      </c>
      <c r="I10111" t="s">
        <v>21</v>
      </c>
      <c r="J10111" t="s">
        <v>73</v>
      </c>
      <c r="K10111">
        <v>39</v>
      </c>
      <c r="L10111">
        <v>15.4</v>
      </c>
      <c r="M10111" t="s">
        <v>702</v>
      </c>
      <c r="N10111">
        <v>15.4</v>
      </c>
      <c r="O10111" t="s">
        <v>24</v>
      </c>
      <c r="P10111" cm="1">
        <f t="array" ref="P10111">IF(Q10111&gt;0,INDEX(Q10111:Q22245,MATCH(TRUE,INDEX(Q10111:Q22245="",,),0)-1),"")</f>
        <v>5</v>
      </c>
      <c r="Q10111">
        <f t="shared" si="228"/>
        <v>1</v>
      </c>
      <c r="R10111">
        <f>IF(P10111="","",0)</f>
        <v>0</v>
      </c>
    </row>
    <row r="10112" spans="1:18" x14ac:dyDescent="0.3">
      <c r="A10112" t="s">
        <v>1321</v>
      </c>
      <c r="B10112" s="1">
        <v>38685</v>
      </c>
      <c r="C10112" s="2">
        <v>0.45833333333333331</v>
      </c>
      <c r="D10112" t="s">
        <v>1324</v>
      </c>
      <c r="E10112" t="s">
        <v>1325</v>
      </c>
      <c r="G10112" t="s">
        <v>19</v>
      </c>
      <c r="H10112" t="s">
        <v>41</v>
      </c>
      <c r="I10112" t="s">
        <v>45</v>
      </c>
      <c r="J10112" t="s">
        <v>93</v>
      </c>
      <c r="K10112">
        <v>852.5</v>
      </c>
      <c r="L10112">
        <v>184</v>
      </c>
      <c r="M10112" t="s">
        <v>590</v>
      </c>
      <c r="N10112">
        <v>200</v>
      </c>
      <c r="P10112" cm="1">
        <f t="array" ref="P10112">IF(Q10112&gt;0,INDEX(Q10112:Q22246,MATCH(TRUE,INDEX(Q10112:Q22246="",,),0)-1),"")</f>
        <v>5</v>
      </c>
      <c r="Q10112">
        <f t="shared" si="228"/>
        <v>2</v>
      </c>
      <c r="R10112">
        <f>IF(P10112="","",0)</f>
        <v>0</v>
      </c>
    </row>
    <row r="10113" spans="1:18" x14ac:dyDescent="0.3">
      <c r="A10113" t="s">
        <v>1321</v>
      </c>
      <c r="B10113" s="1">
        <v>38685</v>
      </c>
      <c r="C10113" s="2">
        <v>0.45833333333333331</v>
      </c>
      <c r="D10113" t="s">
        <v>1324</v>
      </c>
      <c r="E10113" t="s">
        <v>1325</v>
      </c>
      <c r="G10113" t="s">
        <v>19</v>
      </c>
      <c r="H10113" t="s">
        <v>41</v>
      </c>
      <c r="I10113" t="s">
        <v>21</v>
      </c>
      <c r="J10113" t="s">
        <v>73</v>
      </c>
      <c r="K10113">
        <v>945</v>
      </c>
      <c r="L10113">
        <v>42.9</v>
      </c>
      <c r="M10113" t="s">
        <v>590</v>
      </c>
      <c r="N10113">
        <v>64.91</v>
      </c>
      <c r="P10113" cm="1">
        <f t="array" ref="P10113">IF(Q10113&gt;0,INDEX(Q10113:Q22247,MATCH(TRUE,INDEX(Q10113:Q22247="",,),0)-1),"")</f>
        <v>5</v>
      </c>
      <c r="Q10113">
        <f t="shared" si="228"/>
        <v>2</v>
      </c>
      <c r="R10113">
        <f>IF(P10113="","",0)</f>
        <v>0</v>
      </c>
    </row>
    <row r="10114" spans="1:18" x14ac:dyDescent="0.3">
      <c r="A10114" t="s">
        <v>1321</v>
      </c>
      <c r="B10114" s="1">
        <v>38685</v>
      </c>
      <c r="C10114" s="2">
        <v>0.45833333333333331</v>
      </c>
      <c r="D10114" t="s">
        <v>1324</v>
      </c>
      <c r="E10114" t="s">
        <v>1325</v>
      </c>
      <c r="G10114" s="6" t="s">
        <v>88</v>
      </c>
      <c r="H10114" t="s">
        <v>67</v>
      </c>
      <c r="I10114" t="s">
        <v>21</v>
      </c>
      <c r="J10114" t="s">
        <v>73</v>
      </c>
      <c r="K10114">
        <v>21</v>
      </c>
      <c r="L10114">
        <v>6.45</v>
      </c>
      <c r="M10114" t="s">
        <v>590</v>
      </c>
      <c r="N10114">
        <v>6.45</v>
      </c>
      <c r="P10114" cm="1">
        <f t="array" ref="P10114">IF(Q10114&gt;0,INDEX(Q10114:Q22248,MATCH(TRUE,INDEX(Q10114:Q22248="",,),0)-1),"")</f>
        <v>5</v>
      </c>
      <c r="Q10114">
        <f t="shared" si="228"/>
        <v>2</v>
      </c>
      <c r="R10114">
        <f>IF(P10114="","",0)</f>
        <v>0</v>
      </c>
    </row>
    <row r="10115" spans="1:18" x14ac:dyDescent="0.3">
      <c r="A10115" t="s">
        <v>1321</v>
      </c>
      <c r="B10115" s="1">
        <v>38685</v>
      </c>
      <c r="C10115" s="2">
        <v>0.45833333333333331</v>
      </c>
      <c r="D10115" t="s">
        <v>1324</v>
      </c>
      <c r="E10115" t="s">
        <v>1325</v>
      </c>
      <c r="G10115" s="6" t="s">
        <v>88</v>
      </c>
      <c r="H10115" t="s">
        <v>95</v>
      </c>
      <c r="I10115" t="s">
        <v>21</v>
      </c>
      <c r="J10115" t="s">
        <v>73</v>
      </c>
      <c r="K10115">
        <v>18</v>
      </c>
      <c r="L10115">
        <v>18.45</v>
      </c>
      <c r="M10115" t="s">
        <v>590</v>
      </c>
      <c r="N10115">
        <v>18.45</v>
      </c>
      <c r="P10115" cm="1">
        <f t="array" ref="P10115">IF(Q10115&gt;0,INDEX(Q10115:Q22249,MATCH(TRUE,INDEX(Q10115:Q22249="",,),0)-1),"")</f>
        <v>5</v>
      </c>
      <c r="Q10115">
        <f t="shared" si="228"/>
        <v>2</v>
      </c>
      <c r="R10115">
        <f>IF(P10115="","",0)</f>
        <v>0</v>
      </c>
    </row>
    <row r="10116" spans="1:18" x14ac:dyDescent="0.3">
      <c r="A10116" t="s">
        <v>1321</v>
      </c>
      <c r="B10116" s="1">
        <v>38685</v>
      </c>
      <c r="C10116" s="2">
        <v>0.45833333333333331</v>
      </c>
      <c r="D10116" t="s">
        <v>1324</v>
      </c>
      <c r="E10116" t="s">
        <v>1325</v>
      </c>
      <c r="G10116" s="6" t="s">
        <v>88</v>
      </c>
      <c r="H10116" t="s">
        <v>20</v>
      </c>
      <c r="I10116" t="s">
        <v>21</v>
      </c>
      <c r="J10116" t="s">
        <v>73</v>
      </c>
      <c r="K10116">
        <v>39</v>
      </c>
      <c r="L10116">
        <v>15.4</v>
      </c>
      <c r="M10116" t="s">
        <v>590</v>
      </c>
      <c r="N10116">
        <v>15.4</v>
      </c>
      <c r="P10116" cm="1">
        <f t="array" ref="P10116">IF(Q10116&gt;0,INDEX(Q10116:Q22250,MATCH(TRUE,INDEX(Q10116:Q22250="",,),0)-1),"")</f>
        <v>5</v>
      </c>
      <c r="Q10116">
        <f t="shared" si="228"/>
        <v>2</v>
      </c>
      <c r="R10116">
        <f>IF(P10116="","",0)</f>
        <v>0</v>
      </c>
    </row>
    <row r="10117" spans="1:18" x14ac:dyDescent="0.3">
      <c r="A10117" t="s">
        <v>1321</v>
      </c>
      <c r="B10117" s="1">
        <v>38685</v>
      </c>
      <c r="C10117" s="2">
        <v>0.45833333333333331</v>
      </c>
      <c r="D10117" t="s">
        <v>1324</v>
      </c>
      <c r="E10117" t="s">
        <v>1325</v>
      </c>
      <c r="G10117" t="s">
        <v>19</v>
      </c>
      <c r="H10117" t="s">
        <v>41</v>
      </c>
      <c r="I10117" t="s">
        <v>45</v>
      </c>
      <c r="J10117" t="s">
        <v>93</v>
      </c>
      <c r="K10117">
        <v>852.5</v>
      </c>
      <c r="L10117">
        <v>184</v>
      </c>
      <c r="M10117" t="s">
        <v>108</v>
      </c>
      <c r="N10117">
        <v>202</v>
      </c>
      <c r="P10117" cm="1">
        <f t="array" ref="P10117">IF(Q10117&gt;0,INDEX(Q10117:Q22251,MATCH(TRUE,INDEX(Q10117:Q22251="",,),0)-1),"")</f>
        <v>5</v>
      </c>
      <c r="Q10117">
        <f t="shared" si="228"/>
        <v>3</v>
      </c>
      <c r="R10117">
        <f>IF(P10117="","",0)</f>
        <v>0</v>
      </c>
    </row>
    <row r="10118" spans="1:18" x14ac:dyDescent="0.3">
      <c r="A10118" t="s">
        <v>1321</v>
      </c>
      <c r="B10118" s="1">
        <v>38685</v>
      </c>
      <c r="C10118" s="2">
        <v>0.45833333333333331</v>
      </c>
      <c r="D10118" t="s">
        <v>1324</v>
      </c>
      <c r="E10118" t="s">
        <v>1325</v>
      </c>
      <c r="G10118" t="s">
        <v>19</v>
      </c>
      <c r="H10118" t="s">
        <v>41</v>
      </c>
      <c r="I10118" t="s">
        <v>21</v>
      </c>
      <c r="J10118" t="s">
        <v>73</v>
      </c>
      <c r="K10118">
        <v>945</v>
      </c>
      <c r="L10118">
        <v>42.9</v>
      </c>
      <c r="M10118" t="s">
        <v>108</v>
      </c>
      <c r="N10118">
        <v>56.13</v>
      </c>
      <c r="P10118" cm="1">
        <f t="array" ref="P10118">IF(Q10118&gt;0,INDEX(Q10118:Q22252,MATCH(TRUE,INDEX(Q10118:Q22252="",,),0)-1),"")</f>
        <v>5</v>
      </c>
      <c r="Q10118">
        <f t="shared" si="228"/>
        <v>3</v>
      </c>
      <c r="R10118">
        <f>IF(P10118="","",0)</f>
        <v>0</v>
      </c>
    </row>
    <row r="10119" spans="1:18" x14ac:dyDescent="0.3">
      <c r="A10119" t="s">
        <v>1321</v>
      </c>
      <c r="B10119" s="1">
        <v>38685</v>
      </c>
      <c r="C10119" s="2">
        <v>0.45833333333333331</v>
      </c>
      <c r="D10119" t="s">
        <v>1324</v>
      </c>
      <c r="E10119" t="s">
        <v>1325</v>
      </c>
      <c r="G10119" s="6" t="s">
        <v>88</v>
      </c>
      <c r="H10119" t="s">
        <v>67</v>
      </c>
      <c r="I10119" t="s">
        <v>21</v>
      </c>
      <c r="J10119" t="s">
        <v>73</v>
      </c>
      <c r="K10119">
        <v>21</v>
      </c>
      <c r="L10119">
        <v>6.45</v>
      </c>
      <c r="M10119" t="s">
        <v>108</v>
      </c>
      <c r="N10119">
        <v>6.45</v>
      </c>
      <c r="P10119" cm="1">
        <f t="array" ref="P10119">IF(Q10119&gt;0,INDEX(Q10119:Q22253,MATCH(TRUE,INDEX(Q10119:Q22253="",,),0)-1),"")</f>
        <v>5</v>
      </c>
      <c r="Q10119">
        <f t="shared" si="228"/>
        <v>3</v>
      </c>
      <c r="R10119">
        <f>IF(P10119="","",0)</f>
        <v>0</v>
      </c>
    </row>
    <row r="10120" spans="1:18" x14ac:dyDescent="0.3">
      <c r="A10120" t="s">
        <v>1321</v>
      </c>
      <c r="B10120" s="1">
        <v>38685</v>
      </c>
      <c r="C10120" s="2">
        <v>0.45833333333333331</v>
      </c>
      <c r="D10120" t="s">
        <v>1324</v>
      </c>
      <c r="E10120" t="s">
        <v>1325</v>
      </c>
      <c r="G10120" s="6" t="s">
        <v>88</v>
      </c>
      <c r="H10120" t="s">
        <v>95</v>
      </c>
      <c r="I10120" t="s">
        <v>21</v>
      </c>
      <c r="J10120" t="s">
        <v>73</v>
      </c>
      <c r="K10120">
        <v>18</v>
      </c>
      <c r="L10120">
        <v>18.45</v>
      </c>
      <c r="M10120" t="s">
        <v>108</v>
      </c>
      <c r="N10120">
        <v>18.45</v>
      </c>
      <c r="P10120" cm="1">
        <f t="array" ref="P10120">IF(Q10120&gt;0,INDEX(Q10120:Q22254,MATCH(TRUE,INDEX(Q10120:Q22254="",,),0)-1),"")</f>
        <v>5</v>
      </c>
      <c r="Q10120">
        <f t="shared" si="228"/>
        <v>3</v>
      </c>
      <c r="R10120">
        <f>IF(P10120="","",0)</f>
        <v>0</v>
      </c>
    </row>
    <row r="10121" spans="1:18" x14ac:dyDescent="0.3">
      <c r="A10121" t="s">
        <v>1321</v>
      </c>
      <c r="B10121" s="1">
        <v>38685</v>
      </c>
      <c r="C10121" s="2">
        <v>0.45833333333333331</v>
      </c>
      <c r="D10121" t="s">
        <v>1324</v>
      </c>
      <c r="E10121" t="s">
        <v>1325</v>
      </c>
      <c r="G10121" s="6" t="s">
        <v>88</v>
      </c>
      <c r="H10121" t="s">
        <v>20</v>
      </c>
      <c r="I10121" t="s">
        <v>21</v>
      </c>
      <c r="J10121" t="s">
        <v>73</v>
      </c>
      <c r="K10121">
        <v>39</v>
      </c>
      <c r="L10121">
        <v>15.4</v>
      </c>
      <c r="M10121" t="s">
        <v>108</v>
      </c>
      <c r="N10121">
        <v>15.4</v>
      </c>
      <c r="P10121" cm="1">
        <f t="array" ref="P10121">IF(Q10121&gt;0,INDEX(Q10121:Q22255,MATCH(TRUE,INDEX(Q10121:Q22255="",,),0)-1),"")</f>
        <v>5</v>
      </c>
      <c r="Q10121">
        <f t="shared" si="228"/>
        <v>3</v>
      </c>
      <c r="R10121">
        <f>IF(P10121="","",0)</f>
        <v>0</v>
      </c>
    </row>
    <row r="10122" spans="1:18" x14ac:dyDescent="0.3">
      <c r="A10122" t="s">
        <v>1321</v>
      </c>
      <c r="B10122" s="1">
        <v>38685</v>
      </c>
      <c r="C10122" s="2">
        <v>0.45833333333333331</v>
      </c>
      <c r="D10122" t="s">
        <v>1324</v>
      </c>
      <c r="E10122" t="s">
        <v>1325</v>
      </c>
      <c r="G10122" t="s">
        <v>19</v>
      </c>
      <c r="H10122" t="s">
        <v>41</v>
      </c>
      <c r="I10122" t="s">
        <v>45</v>
      </c>
      <c r="J10122" t="s">
        <v>93</v>
      </c>
      <c r="K10122">
        <v>852.5</v>
      </c>
      <c r="L10122">
        <v>184</v>
      </c>
      <c r="M10122" t="s">
        <v>1326</v>
      </c>
      <c r="N10122">
        <v>207.5</v>
      </c>
      <c r="P10122" cm="1">
        <f t="array" ref="P10122">IF(Q10122&gt;0,INDEX(Q10122:Q22256,MATCH(TRUE,INDEX(Q10122:Q22256="",,),0)-1),"")</f>
        <v>5</v>
      </c>
      <c r="Q10122">
        <f t="shared" si="228"/>
        <v>4</v>
      </c>
      <c r="R10122">
        <f>IF(P10122="","",0)</f>
        <v>0</v>
      </c>
    </row>
    <row r="10123" spans="1:18" x14ac:dyDescent="0.3">
      <c r="A10123" t="s">
        <v>1321</v>
      </c>
      <c r="B10123" s="1">
        <v>38685</v>
      </c>
      <c r="C10123" s="2">
        <v>0.45833333333333331</v>
      </c>
      <c r="D10123" t="s">
        <v>1324</v>
      </c>
      <c r="E10123" t="s">
        <v>1325</v>
      </c>
      <c r="G10123" t="s">
        <v>19</v>
      </c>
      <c r="H10123" t="s">
        <v>41</v>
      </c>
      <c r="I10123" t="s">
        <v>21</v>
      </c>
      <c r="J10123" t="s">
        <v>73</v>
      </c>
      <c r="K10123">
        <v>945</v>
      </c>
      <c r="L10123">
        <v>42.9</v>
      </c>
      <c r="M10123" t="s">
        <v>1326</v>
      </c>
      <c r="N10123">
        <v>42.9</v>
      </c>
      <c r="P10123" cm="1">
        <f t="array" ref="P10123">IF(Q10123&gt;0,INDEX(Q10123:Q22257,MATCH(TRUE,INDEX(Q10123:Q22257="",,),0)-1),"")</f>
        <v>5</v>
      </c>
      <c r="Q10123">
        <f t="shared" si="228"/>
        <v>4</v>
      </c>
      <c r="R10123">
        <f>IF(P10123="","",0)</f>
        <v>0</v>
      </c>
    </row>
    <row r="10124" spans="1:18" x14ac:dyDescent="0.3">
      <c r="A10124" t="s">
        <v>1321</v>
      </c>
      <c r="B10124" s="1">
        <v>38685</v>
      </c>
      <c r="C10124" s="2">
        <v>0.45833333333333331</v>
      </c>
      <c r="D10124" t="s">
        <v>1324</v>
      </c>
      <c r="E10124" t="s">
        <v>1325</v>
      </c>
      <c r="G10124" s="6" t="s">
        <v>88</v>
      </c>
      <c r="H10124" t="s">
        <v>67</v>
      </c>
      <c r="I10124" t="s">
        <v>21</v>
      </c>
      <c r="J10124" t="s">
        <v>73</v>
      </c>
      <c r="K10124">
        <v>21</v>
      </c>
      <c r="L10124">
        <v>6.45</v>
      </c>
      <c r="M10124" t="s">
        <v>1326</v>
      </c>
      <c r="N10124">
        <v>6.45</v>
      </c>
      <c r="P10124" cm="1">
        <f t="array" ref="P10124">IF(Q10124&gt;0,INDEX(Q10124:Q22258,MATCH(TRUE,INDEX(Q10124:Q22258="",,),0)-1),"")</f>
        <v>5</v>
      </c>
      <c r="Q10124">
        <f t="shared" si="228"/>
        <v>4</v>
      </c>
      <c r="R10124">
        <f>IF(P10124="","",0)</f>
        <v>0</v>
      </c>
    </row>
    <row r="10125" spans="1:18" x14ac:dyDescent="0.3">
      <c r="A10125" t="s">
        <v>1321</v>
      </c>
      <c r="B10125" s="1">
        <v>38685</v>
      </c>
      <c r="C10125" s="2">
        <v>0.45833333333333331</v>
      </c>
      <c r="D10125" t="s">
        <v>1324</v>
      </c>
      <c r="E10125" t="s">
        <v>1325</v>
      </c>
      <c r="G10125" s="6" t="s">
        <v>88</v>
      </c>
      <c r="H10125" t="s">
        <v>95</v>
      </c>
      <c r="I10125" t="s">
        <v>21</v>
      </c>
      <c r="J10125" t="s">
        <v>73</v>
      </c>
      <c r="K10125">
        <v>18</v>
      </c>
      <c r="L10125">
        <v>18.45</v>
      </c>
      <c r="M10125" t="s">
        <v>1326</v>
      </c>
      <c r="N10125">
        <v>18.45</v>
      </c>
      <c r="P10125" cm="1">
        <f t="array" ref="P10125">IF(Q10125&gt;0,INDEX(Q10125:Q22259,MATCH(TRUE,INDEX(Q10125:Q22259="",,),0)-1),"")</f>
        <v>5</v>
      </c>
      <c r="Q10125">
        <f t="shared" si="228"/>
        <v>4</v>
      </c>
      <c r="R10125">
        <f>IF(P10125="","",0)</f>
        <v>0</v>
      </c>
    </row>
    <row r="10126" spans="1:18" x14ac:dyDescent="0.3">
      <c r="A10126" t="s">
        <v>1321</v>
      </c>
      <c r="B10126" s="1">
        <v>38685</v>
      </c>
      <c r="C10126" s="2">
        <v>0.45833333333333331</v>
      </c>
      <c r="D10126" t="s">
        <v>1324</v>
      </c>
      <c r="E10126" t="s">
        <v>1325</v>
      </c>
      <c r="G10126" s="6" t="s">
        <v>88</v>
      </c>
      <c r="H10126" t="s">
        <v>20</v>
      </c>
      <c r="I10126" t="s">
        <v>21</v>
      </c>
      <c r="J10126" t="s">
        <v>73</v>
      </c>
      <c r="K10126">
        <v>39</v>
      </c>
      <c r="L10126">
        <v>15.4</v>
      </c>
      <c r="M10126" t="s">
        <v>1326</v>
      </c>
      <c r="N10126">
        <v>15.4</v>
      </c>
      <c r="P10126" cm="1">
        <f t="array" ref="P10126">IF(Q10126&gt;0,INDEX(Q10126:Q22260,MATCH(TRUE,INDEX(Q10126:Q22260="",,),0)-1),"")</f>
        <v>5</v>
      </c>
      <c r="Q10126">
        <f t="shared" si="228"/>
        <v>4</v>
      </c>
      <c r="R10126">
        <f>IF(P10126="","",0)</f>
        <v>0</v>
      </c>
    </row>
    <row r="10127" spans="1:18" x14ac:dyDescent="0.3">
      <c r="A10127" t="s">
        <v>1321</v>
      </c>
      <c r="B10127" s="1">
        <v>38685</v>
      </c>
      <c r="C10127" s="2">
        <v>0.45833333333333331</v>
      </c>
      <c r="D10127" t="s">
        <v>1324</v>
      </c>
      <c r="E10127" t="s">
        <v>1325</v>
      </c>
      <c r="G10127" t="s">
        <v>19</v>
      </c>
      <c r="H10127" t="s">
        <v>41</v>
      </c>
      <c r="I10127" t="s">
        <v>45</v>
      </c>
      <c r="J10127" t="s">
        <v>93</v>
      </c>
      <c r="K10127">
        <v>852.5</v>
      </c>
      <c r="L10127">
        <v>184</v>
      </c>
      <c r="M10127" t="s">
        <v>211</v>
      </c>
      <c r="N10127">
        <v>186.52</v>
      </c>
      <c r="P10127" cm="1">
        <f t="array" ref="P10127">IF(Q10127&gt;0,INDEX(Q10127:Q22261,MATCH(TRUE,INDEX(Q10127:Q22261="",,),0)-1),"")</f>
        <v>5</v>
      </c>
      <c r="Q10127">
        <f t="shared" si="228"/>
        <v>5</v>
      </c>
      <c r="R10127">
        <f>IF(P10127="","",0)</f>
        <v>0</v>
      </c>
    </row>
    <row r="10128" spans="1:18" x14ac:dyDescent="0.3">
      <c r="A10128" t="s">
        <v>1321</v>
      </c>
      <c r="B10128" s="1">
        <v>38685</v>
      </c>
      <c r="C10128" s="2">
        <v>0.45833333333333331</v>
      </c>
      <c r="D10128" t="s">
        <v>1324</v>
      </c>
      <c r="E10128" t="s">
        <v>1325</v>
      </c>
      <c r="G10128" t="s">
        <v>19</v>
      </c>
      <c r="H10128" t="s">
        <v>41</v>
      </c>
      <c r="I10128" t="s">
        <v>21</v>
      </c>
      <c r="J10128" t="s">
        <v>73</v>
      </c>
      <c r="K10128">
        <v>945</v>
      </c>
      <c r="L10128">
        <v>42.9</v>
      </c>
      <c r="M10128" t="s">
        <v>211</v>
      </c>
      <c r="N10128">
        <v>42.9</v>
      </c>
      <c r="P10128" cm="1">
        <f t="array" ref="P10128">IF(Q10128&gt;0,INDEX(Q10128:Q22262,MATCH(TRUE,INDEX(Q10128:Q22262="",,),0)-1),"")</f>
        <v>5</v>
      </c>
      <c r="Q10128">
        <f t="shared" si="228"/>
        <v>5</v>
      </c>
      <c r="R10128">
        <f>IF(P10128="","",0)</f>
        <v>0</v>
      </c>
    </row>
    <row r="10129" spans="1:18" x14ac:dyDescent="0.3">
      <c r="A10129" t="s">
        <v>1321</v>
      </c>
      <c r="B10129" s="1">
        <v>38685</v>
      </c>
      <c r="C10129" s="2">
        <v>0.45833333333333331</v>
      </c>
      <c r="D10129" t="s">
        <v>1324</v>
      </c>
      <c r="E10129" t="s">
        <v>1325</v>
      </c>
      <c r="G10129" s="6" t="s">
        <v>88</v>
      </c>
      <c r="H10129" t="s">
        <v>67</v>
      </c>
      <c r="I10129" t="s">
        <v>21</v>
      </c>
      <c r="J10129" t="s">
        <v>73</v>
      </c>
      <c r="K10129">
        <v>21</v>
      </c>
      <c r="L10129">
        <v>6.45</v>
      </c>
      <c r="M10129" t="s">
        <v>211</v>
      </c>
      <c r="N10129">
        <v>6.45</v>
      </c>
      <c r="P10129" cm="1">
        <f t="array" ref="P10129">IF(Q10129&gt;0,INDEX(Q10129:Q22263,MATCH(TRUE,INDEX(Q10129:Q22263="",,),0)-1),"")</f>
        <v>5</v>
      </c>
      <c r="Q10129">
        <f t="shared" si="228"/>
        <v>5</v>
      </c>
      <c r="R10129">
        <f>IF(P10129="","",0)</f>
        <v>0</v>
      </c>
    </row>
    <row r="10130" spans="1:18" x14ac:dyDescent="0.3">
      <c r="A10130" t="s">
        <v>1321</v>
      </c>
      <c r="B10130" s="1">
        <v>38685</v>
      </c>
      <c r="C10130" s="2">
        <v>0.45833333333333331</v>
      </c>
      <c r="D10130" t="s">
        <v>1324</v>
      </c>
      <c r="E10130" t="s">
        <v>1325</v>
      </c>
      <c r="G10130" s="6" t="s">
        <v>88</v>
      </c>
      <c r="H10130" t="s">
        <v>95</v>
      </c>
      <c r="I10130" t="s">
        <v>21</v>
      </c>
      <c r="J10130" t="s">
        <v>73</v>
      </c>
      <c r="K10130">
        <v>18</v>
      </c>
      <c r="L10130">
        <v>18.45</v>
      </c>
      <c r="M10130" t="s">
        <v>211</v>
      </c>
      <c r="N10130">
        <v>18.45</v>
      </c>
      <c r="P10130" cm="1">
        <f t="array" ref="P10130">IF(Q10130&gt;0,INDEX(Q10130:Q22264,MATCH(TRUE,INDEX(Q10130:Q22264="",,),0)-1),"")</f>
        <v>5</v>
      </c>
      <c r="Q10130">
        <f t="shared" si="228"/>
        <v>5</v>
      </c>
      <c r="R10130">
        <f>IF(P10130="","",0)</f>
        <v>0</v>
      </c>
    </row>
    <row r="10131" spans="1:18" x14ac:dyDescent="0.3">
      <c r="A10131" t="s">
        <v>1321</v>
      </c>
      <c r="B10131" s="1">
        <v>38685</v>
      </c>
      <c r="C10131" s="2">
        <v>0.45833333333333331</v>
      </c>
      <c r="D10131" t="s">
        <v>1324</v>
      </c>
      <c r="E10131" t="s">
        <v>1325</v>
      </c>
      <c r="G10131" s="6" t="s">
        <v>88</v>
      </c>
      <c r="H10131" t="s">
        <v>20</v>
      </c>
      <c r="I10131" t="s">
        <v>21</v>
      </c>
      <c r="J10131" t="s">
        <v>73</v>
      </c>
      <c r="K10131">
        <v>39</v>
      </c>
      <c r="L10131">
        <v>15.4</v>
      </c>
      <c r="M10131" t="s">
        <v>211</v>
      </c>
      <c r="N10131">
        <v>15.4</v>
      </c>
      <c r="P10131" cm="1">
        <f t="array" ref="P10131">IF(Q10131&gt;0,INDEX(Q10131:Q22265,MATCH(TRUE,INDEX(Q10131:Q22265="",,),0)-1),"")</f>
        <v>5</v>
      </c>
      <c r="Q10131">
        <f t="shared" si="228"/>
        <v>5</v>
      </c>
      <c r="R10131">
        <f>IF(P10131="","",0)</f>
        <v>0</v>
      </c>
    </row>
    <row r="10132" spans="1:18" x14ac:dyDescent="0.3">
      <c r="P10132" t="str" cm="1">
        <f t="array" ref="P10132">IF(Q10132&gt;0,INDEX(Q10132:Q22266,MATCH(TRUE,INDEX(Q10132:Q22266="",,),0)-1),"")</f>
        <v/>
      </c>
      <c r="R10132" t="str">
        <f>IF(P10132="","",0)</f>
        <v/>
      </c>
    </row>
    <row r="10133" spans="1:18" x14ac:dyDescent="0.3">
      <c r="A10133" t="s">
        <v>1321</v>
      </c>
      <c r="B10133" s="1">
        <v>38685</v>
      </c>
      <c r="C10133" s="2">
        <v>0.45833333333333331</v>
      </c>
      <c r="D10133" t="s">
        <v>1327</v>
      </c>
      <c r="E10133" t="s">
        <v>1328</v>
      </c>
      <c r="G10133" t="s">
        <v>19</v>
      </c>
      <c r="H10133" t="s">
        <v>95</v>
      </c>
      <c r="I10133" t="s">
        <v>21</v>
      </c>
      <c r="J10133" t="s">
        <v>73</v>
      </c>
      <c r="K10133">
        <v>1322.1</v>
      </c>
      <c r="L10133">
        <v>23</v>
      </c>
      <c r="M10133" t="s">
        <v>701</v>
      </c>
      <c r="N10133">
        <v>42.82</v>
      </c>
      <c r="O10133" t="s">
        <v>24</v>
      </c>
      <c r="P10133" cm="1">
        <f t="array" ref="P10133">IF(Q10133&gt;0,INDEX(Q10133:Q22267,MATCH(TRUE,INDEX(Q10133:Q22267="",,),0)-1),"")</f>
        <v>3</v>
      </c>
      <c r="Q10133">
        <f>INT((ROW()-10133)/6)+1</f>
        <v>1</v>
      </c>
      <c r="R10133">
        <f>IF(P10133="","",0)</f>
        <v>0</v>
      </c>
    </row>
    <row r="10134" spans="1:18" x14ac:dyDescent="0.3">
      <c r="A10134" t="s">
        <v>1321</v>
      </c>
      <c r="B10134" s="1">
        <v>38685</v>
      </c>
      <c r="C10134" s="2">
        <v>0.45833333333333331</v>
      </c>
      <c r="D10134" t="s">
        <v>1327</v>
      </c>
      <c r="E10134" t="s">
        <v>1328</v>
      </c>
      <c r="G10134" s="6" t="s">
        <v>88</v>
      </c>
      <c r="H10134" t="s">
        <v>41</v>
      </c>
      <c r="I10134" t="s">
        <v>45</v>
      </c>
      <c r="J10134" t="s">
        <v>93</v>
      </c>
      <c r="K10134">
        <v>2.6</v>
      </c>
      <c r="L10134">
        <v>162</v>
      </c>
      <c r="M10134" t="s">
        <v>701</v>
      </c>
      <c r="N10134">
        <v>162</v>
      </c>
      <c r="O10134" t="s">
        <v>24</v>
      </c>
      <c r="P10134" cm="1">
        <f t="array" ref="P10134">IF(Q10134&gt;0,INDEX(Q10134:Q22268,MATCH(TRUE,INDEX(Q10134:Q22268="",,),0)-1),"")</f>
        <v>3</v>
      </c>
      <c r="Q10134">
        <f t="shared" ref="Q10134:Q10149" si="229">INT((ROW()-10133)/6)+1</f>
        <v>1</v>
      </c>
      <c r="R10134">
        <f>IF(P10134="","",0)</f>
        <v>0</v>
      </c>
    </row>
    <row r="10135" spans="1:18" x14ac:dyDescent="0.3">
      <c r="A10135" t="s">
        <v>1321</v>
      </c>
      <c r="B10135" s="1">
        <v>38685</v>
      </c>
      <c r="C10135" s="2">
        <v>0.45833333333333331</v>
      </c>
      <c r="D10135" t="s">
        <v>1327</v>
      </c>
      <c r="E10135" t="s">
        <v>1328</v>
      </c>
      <c r="G10135" s="6" t="s">
        <v>88</v>
      </c>
      <c r="H10135" t="s">
        <v>95</v>
      </c>
      <c r="I10135" t="s">
        <v>45</v>
      </c>
      <c r="J10135" t="s">
        <v>93</v>
      </c>
      <c r="K10135">
        <v>122.2</v>
      </c>
      <c r="L10135">
        <v>78</v>
      </c>
      <c r="M10135" t="s">
        <v>701</v>
      </c>
      <c r="N10135">
        <v>78</v>
      </c>
      <c r="O10135" t="s">
        <v>24</v>
      </c>
      <c r="P10135" cm="1">
        <f t="array" ref="P10135">IF(Q10135&gt;0,INDEX(Q10135:Q22269,MATCH(TRUE,INDEX(Q10135:Q22269="",,),0)-1),"")</f>
        <v>3</v>
      </c>
      <c r="Q10135">
        <f t="shared" si="229"/>
        <v>1</v>
      </c>
      <c r="R10135">
        <f>IF(P10135="","",0)</f>
        <v>0</v>
      </c>
    </row>
    <row r="10136" spans="1:18" x14ac:dyDescent="0.3">
      <c r="A10136" t="s">
        <v>1321</v>
      </c>
      <c r="B10136" s="1">
        <v>38685</v>
      </c>
      <c r="C10136" s="2">
        <v>0.45833333333333331</v>
      </c>
      <c r="D10136" t="s">
        <v>1327</v>
      </c>
      <c r="E10136" t="s">
        <v>1328</v>
      </c>
      <c r="G10136" s="6" t="s">
        <v>88</v>
      </c>
      <c r="H10136" t="s">
        <v>20</v>
      </c>
      <c r="I10136" t="s">
        <v>45</v>
      </c>
      <c r="J10136" t="s">
        <v>93</v>
      </c>
      <c r="K10136">
        <v>5</v>
      </c>
      <c r="L10136">
        <v>135</v>
      </c>
      <c r="M10136" t="s">
        <v>701</v>
      </c>
      <c r="N10136">
        <v>135</v>
      </c>
      <c r="O10136" t="s">
        <v>24</v>
      </c>
      <c r="P10136" cm="1">
        <f t="array" ref="P10136">IF(Q10136&gt;0,INDEX(Q10136:Q22270,MATCH(TRUE,INDEX(Q10136:Q22270="",,),0)-1),"")</f>
        <v>3</v>
      </c>
      <c r="Q10136">
        <f t="shared" si="229"/>
        <v>1</v>
      </c>
      <c r="R10136">
        <f>IF(P10136="","",0)</f>
        <v>0</v>
      </c>
    </row>
    <row r="10137" spans="1:18" x14ac:dyDescent="0.3">
      <c r="A10137" t="s">
        <v>1321</v>
      </c>
      <c r="B10137" s="1">
        <v>38685</v>
      </c>
      <c r="C10137" s="2">
        <v>0.45833333333333331</v>
      </c>
      <c r="D10137" t="s">
        <v>1327</v>
      </c>
      <c r="E10137" t="s">
        <v>1328</v>
      </c>
      <c r="G10137" s="6" t="s">
        <v>88</v>
      </c>
      <c r="H10137" t="s">
        <v>41</v>
      </c>
      <c r="I10137" t="s">
        <v>21</v>
      </c>
      <c r="J10137" t="s">
        <v>73</v>
      </c>
      <c r="K10137">
        <v>25.3</v>
      </c>
      <c r="L10137">
        <v>36.15</v>
      </c>
      <c r="M10137" t="s">
        <v>701</v>
      </c>
      <c r="N10137">
        <v>36.15</v>
      </c>
      <c r="O10137" t="s">
        <v>24</v>
      </c>
      <c r="P10137" cm="1">
        <f t="array" ref="P10137">IF(Q10137&gt;0,INDEX(Q10137:Q22271,MATCH(TRUE,INDEX(Q10137:Q22271="",,),0)-1),"")</f>
        <v>3</v>
      </c>
      <c r="Q10137">
        <f t="shared" si="229"/>
        <v>1</v>
      </c>
      <c r="R10137">
        <f>IF(P10137="","",0)</f>
        <v>0</v>
      </c>
    </row>
    <row r="10138" spans="1:18" x14ac:dyDescent="0.3">
      <c r="A10138" t="s">
        <v>1321</v>
      </c>
      <c r="B10138" s="1">
        <v>38685</v>
      </c>
      <c r="C10138" s="2">
        <v>0.45833333333333331</v>
      </c>
      <c r="D10138" t="s">
        <v>1327</v>
      </c>
      <c r="E10138" t="s">
        <v>1328</v>
      </c>
      <c r="G10138" s="6" t="s">
        <v>88</v>
      </c>
      <c r="H10138" t="s">
        <v>20</v>
      </c>
      <c r="I10138" t="s">
        <v>21</v>
      </c>
      <c r="J10138" t="s">
        <v>73</v>
      </c>
      <c r="K10138">
        <v>26.2</v>
      </c>
      <c r="L10138">
        <v>12.25</v>
      </c>
      <c r="M10138" t="s">
        <v>701</v>
      </c>
      <c r="N10138">
        <v>12.25</v>
      </c>
      <c r="O10138" t="s">
        <v>24</v>
      </c>
      <c r="P10138" cm="1">
        <f t="array" ref="P10138">IF(Q10138&gt;0,INDEX(Q10138:Q22272,MATCH(TRUE,INDEX(Q10138:Q22272="",,),0)-1),"")</f>
        <v>3</v>
      </c>
      <c r="Q10138">
        <f t="shared" si="229"/>
        <v>1</v>
      </c>
      <c r="R10138">
        <f>IF(P10138="","",0)</f>
        <v>0</v>
      </c>
    </row>
    <row r="10139" spans="1:18" x14ac:dyDescent="0.3">
      <c r="A10139" t="s">
        <v>1321</v>
      </c>
      <c r="B10139" s="1">
        <v>38685</v>
      </c>
      <c r="C10139" s="2">
        <v>0.45833333333333331</v>
      </c>
      <c r="D10139" t="s">
        <v>1327</v>
      </c>
      <c r="E10139" t="s">
        <v>1328</v>
      </c>
      <c r="G10139" t="s">
        <v>19</v>
      </c>
      <c r="H10139" t="s">
        <v>95</v>
      </c>
      <c r="I10139" t="s">
        <v>21</v>
      </c>
      <c r="J10139" t="s">
        <v>73</v>
      </c>
      <c r="K10139">
        <v>1322.1</v>
      </c>
      <c r="L10139">
        <v>23</v>
      </c>
      <c r="M10139" t="s">
        <v>955</v>
      </c>
      <c r="N10139">
        <v>42.02</v>
      </c>
      <c r="P10139" cm="1">
        <f t="array" ref="P10139">IF(Q10139&gt;0,INDEX(Q10139:Q22273,MATCH(TRUE,INDEX(Q10139:Q22273="",,),0)-1),"")</f>
        <v>3</v>
      </c>
      <c r="Q10139">
        <f t="shared" si="229"/>
        <v>2</v>
      </c>
      <c r="R10139">
        <f>IF(P10139="","",0)</f>
        <v>0</v>
      </c>
    </row>
    <row r="10140" spans="1:18" x14ac:dyDescent="0.3">
      <c r="A10140" t="s">
        <v>1321</v>
      </c>
      <c r="B10140" s="1">
        <v>38685</v>
      </c>
      <c r="C10140" s="2">
        <v>0.45833333333333331</v>
      </c>
      <c r="D10140" t="s">
        <v>1327</v>
      </c>
      <c r="E10140" t="s">
        <v>1328</v>
      </c>
      <c r="G10140" s="6" t="s">
        <v>88</v>
      </c>
      <c r="H10140" t="s">
        <v>41</v>
      </c>
      <c r="I10140" t="s">
        <v>45</v>
      </c>
      <c r="J10140" t="s">
        <v>93</v>
      </c>
      <c r="K10140">
        <v>2.6</v>
      </c>
      <c r="L10140">
        <v>162</v>
      </c>
      <c r="M10140" t="s">
        <v>955</v>
      </c>
      <c r="N10140">
        <v>162</v>
      </c>
      <c r="P10140" cm="1">
        <f t="array" ref="P10140">IF(Q10140&gt;0,INDEX(Q10140:Q22274,MATCH(TRUE,INDEX(Q10140:Q22274="",,),0)-1),"")</f>
        <v>3</v>
      </c>
      <c r="Q10140">
        <f t="shared" si="229"/>
        <v>2</v>
      </c>
      <c r="R10140">
        <f>IF(P10140="","",0)</f>
        <v>0</v>
      </c>
    </row>
    <row r="10141" spans="1:18" x14ac:dyDescent="0.3">
      <c r="A10141" t="s">
        <v>1321</v>
      </c>
      <c r="B10141" s="1">
        <v>38685</v>
      </c>
      <c r="C10141" s="2">
        <v>0.45833333333333331</v>
      </c>
      <c r="D10141" t="s">
        <v>1327</v>
      </c>
      <c r="E10141" t="s">
        <v>1328</v>
      </c>
      <c r="G10141" s="6" t="s">
        <v>88</v>
      </c>
      <c r="H10141" t="s">
        <v>95</v>
      </c>
      <c r="I10141" t="s">
        <v>45</v>
      </c>
      <c r="J10141" t="s">
        <v>93</v>
      </c>
      <c r="K10141">
        <v>122.2</v>
      </c>
      <c r="L10141">
        <v>78</v>
      </c>
      <c r="M10141" t="s">
        <v>955</v>
      </c>
      <c r="N10141">
        <v>78</v>
      </c>
      <c r="P10141" cm="1">
        <f t="array" ref="P10141">IF(Q10141&gt;0,INDEX(Q10141:Q22275,MATCH(TRUE,INDEX(Q10141:Q22275="",,),0)-1),"")</f>
        <v>3</v>
      </c>
      <c r="Q10141">
        <f t="shared" si="229"/>
        <v>2</v>
      </c>
      <c r="R10141">
        <f>IF(P10141="","",0)</f>
        <v>0</v>
      </c>
    </row>
    <row r="10142" spans="1:18" x14ac:dyDescent="0.3">
      <c r="A10142" t="s">
        <v>1321</v>
      </c>
      <c r="B10142" s="1">
        <v>38685</v>
      </c>
      <c r="C10142" s="2">
        <v>0.45833333333333331</v>
      </c>
      <c r="D10142" t="s">
        <v>1327</v>
      </c>
      <c r="E10142" t="s">
        <v>1328</v>
      </c>
      <c r="G10142" s="6" t="s">
        <v>88</v>
      </c>
      <c r="H10142" t="s">
        <v>20</v>
      </c>
      <c r="I10142" t="s">
        <v>45</v>
      </c>
      <c r="J10142" t="s">
        <v>93</v>
      </c>
      <c r="K10142">
        <v>5</v>
      </c>
      <c r="L10142">
        <v>135</v>
      </c>
      <c r="M10142" t="s">
        <v>955</v>
      </c>
      <c r="N10142">
        <v>135</v>
      </c>
      <c r="P10142" cm="1">
        <f t="array" ref="P10142">IF(Q10142&gt;0,INDEX(Q10142:Q22276,MATCH(TRUE,INDEX(Q10142:Q22276="",,),0)-1),"")</f>
        <v>3</v>
      </c>
      <c r="Q10142">
        <f t="shared" si="229"/>
        <v>2</v>
      </c>
      <c r="R10142">
        <f>IF(P10142="","",0)</f>
        <v>0</v>
      </c>
    </row>
    <row r="10143" spans="1:18" x14ac:dyDescent="0.3">
      <c r="A10143" t="s">
        <v>1321</v>
      </c>
      <c r="B10143" s="1">
        <v>38685</v>
      </c>
      <c r="C10143" s="2">
        <v>0.45833333333333331</v>
      </c>
      <c r="D10143" t="s">
        <v>1327</v>
      </c>
      <c r="E10143" t="s">
        <v>1328</v>
      </c>
      <c r="G10143" s="6" t="s">
        <v>88</v>
      </c>
      <c r="H10143" t="s">
        <v>41</v>
      </c>
      <c r="I10143" t="s">
        <v>21</v>
      </c>
      <c r="J10143" t="s">
        <v>73</v>
      </c>
      <c r="K10143">
        <v>25.3</v>
      </c>
      <c r="L10143">
        <v>36.15</v>
      </c>
      <c r="M10143" t="s">
        <v>955</v>
      </c>
      <c r="N10143">
        <v>36.15</v>
      </c>
      <c r="P10143" cm="1">
        <f t="array" ref="P10143">IF(Q10143&gt;0,INDEX(Q10143:Q22277,MATCH(TRUE,INDEX(Q10143:Q22277="",,),0)-1),"")</f>
        <v>3</v>
      </c>
      <c r="Q10143">
        <f t="shared" si="229"/>
        <v>2</v>
      </c>
      <c r="R10143">
        <f>IF(P10143="","",0)</f>
        <v>0</v>
      </c>
    </row>
    <row r="10144" spans="1:18" x14ac:dyDescent="0.3">
      <c r="A10144" t="s">
        <v>1321</v>
      </c>
      <c r="B10144" s="1">
        <v>38685</v>
      </c>
      <c r="C10144" s="2">
        <v>0.45833333333333331</v>
      </c>
      <c r="D10144" t="s">
        <v>1327</v>
      </c>
      <c r="E10144" t="s">
        <v>1328</v>
      </c>
      <c r="G10144" s="6" t="s">
        <v>88</v>
      </c>
      <c r="H10144" t="s">
        <v>20</v>
      </c>
      <c r="I10144" t="s">
        <v>21</v>
      </c>
      <c r="J10144" t="s">
        <v>73</v>
      </c>
      <c r="K10144">
        <v>26.2</v>
      </c>
      <c r="L10144">
        <v>12.25</v>
      </c>
      <c r="M10144" t="s">
        <v>955</v>
      </c>
      <c r="N10144">
        <v>12.25</v>
      </c>
      <c r="P10144" cm="1">
        <f t="array" ref="P10144">IF(Q10144&gt;0,INDEX(Q10144:Q22278,MATCH(TRUE,INDEX(Q10144:Q22278="",,),0)-1),"")</f>
        <v>3</v>
      </c>
      <c r="Q10144">
        <f t="shared" si="229"/>
        <v>2</v>
      </c>
      <c r="R10144">
        <f>IF(P10144="","",0)</f>
        <v>0</v>
      </c>
    </row>
    <row r="10145" spans="1:18" x14ac:dyDescent="0.3">
      <c r="A10145" t="s">
        <v>1321</v>
      </c>
      <c r="B10145" s="1">
        <v>38685</v>
      </c>
      <c r="C10145" s="2">
        <v>0.45833333333333331</v>
      </c>
      <c r="D10145" t="s">
        <v>1327</v>
      </c>
      <c r="E10145" t="s">
        <v>1328</v>
      </c>
      <c r="G10145" t="s">
        <v>19</v>
      </c>
      <c r="H10145" t="s">
        <v>95</v>
      </c>
      <c r="I10145" t="s">
        <v>21</v>
      </c>
      <c r="J10145" t="s">
        <v>73</v>
      </c>
      <c r="K10145">
        <v>1322.1</v>
      </c>
      <c r="L10145">
        <v>23</v>
      </c>
      <c r="M10145" t="s">
        <v>173</v>
      </c>
      <c r="N10145">
        <v>34</v>
      </c>
      <c r="P10145" cm="1">
        <f t="array" ref="P10145">IF(Q10145&gt;0,INDEX(Q10145:Q22279,MATCH(TRUE,INDEX(Q10145:Q22279="",,),0)-1),"")</f>
        <v>3</v>
      </c>
      <c r="Q10145">
        <f t="shared" si="229"/>
        <v>3</v>
      </c>
      <c r="R10145">
        <f>IF(P10145="","",0)</f>
        <v>0</v>
      </c>
    </row>
    <row r="10146" spans="1:18" x14ac:dyDescent="0.3">
      <c r="A10146" t="s">
        <v>1321</v>
      </c>
      <c r="B10146" s="1">
        <v>38685</v>
      </c>
      <c r="C10146" s="2">
        <v>0.45833333333333331</v>
      </c>
      <c r="D10146" t="s">
        <v>1327</v>
      </c>
      <c r="E10146" t="s">
        <v>1328</v>
      </c>
      <c r="G10146" s="6" t="s">
        <v>88</v>
      </c>
      <c r="H10146" t="s">
        <v>41</v>
      </c>
      <c r="I10146" t="s">
        <v>45</v>
      </c>
      <c r="J10146" t="s">
        <v>93</v>
      </c>
      <c r="K10146">
        <v>2.6</v>
      </c>
      <c r="L10146">
        <v>162</v>
      </c>
      <c r="M10146" t="s">
        <v>173</v>
      </c>
      <c r="N10146">
        <v>162</v>
      </c>
      <c r="P10146" cm="1">
        <f t="array" ref="P10146">IF(Q10146&gt;0,INDEX(Q10146:Q22280,MATCH(TRUE,INDEX(Q10146:Q22280="",,),0)-1),"")</f>
        <v>3</v>
      </c>
      <c r="Q10146">
        <f t="shared" si="229"/>
        <v>3</v>
      </c>
      <c r="R10146">
        <f>IF(P10146="","",0)</f>
        <v>0</v>
      </c>
    </row>
    <row r="10147" spans="1:18" x14ac:dyDescent="0.3">
      <c r="A10147" t="s">
        <v>1321</v>
      </c>
      <c r="B10147" s="1">
        <v>38685</v>
      </c>
      <c r="C10147" s="2">
        <v>0.45833333333333331</v>
      </c>
      <c r="D10147" t="s">
        <v>1327</v>
      </c>
      <c r="E10147" t="s">
        <v>1328</v>
      </c>
      <c r="G10147" s="6" t="s">
        <v>88</v>
      </c>
      <c r="H10147" t="s">
        <v>95</v>
      </c>
      <c r="I10147" t="s">
        <v>45</v>
      </c>
      <c r="J10147" t="s">
        <v>93</v>
      </c>
      <c r="K10147">
        <v>122.2</v>
      </c>
      <c r="L10147">
        <v>78</v>
      </c>
      <c r="M10147" t="s">
        <v>173</v>
      </c>
      <c r="N10147">
        <v>78</v>
      </c>
      <c r="P10147" cm="1">
        <f t="array" ref="P10147">IF(Q10147&gt;0,INDEX(Q10147:Q22281,MATCH(TRUE,INDEX(Q10147:Q22281="",,),0)-1),"")</f>
        <v>3</v>
      </c>
      <c r="Q10147">
        <f t="shared" si="229"/>
        <v>3</v>
      </c>
      <c r="R10147">
        <f>IF(P10147="","",0)</f>
        <v>0</v>
      </c>
    </row>
    <row r="10148" spans="1:18" x14ac:dyDescent="0.3">
      <c r="A10148" t="s">
        <v>1321</v>
      </c>
      <c r="B10148" s="1">
        <v>38685</v>
      </c>
      <c r="C10148" s="2">
        <v>0.45833333333333331</v>
      </c>
      <c r="D10148" t="s">
        <v>1327</v>
      </c>
      <c r="E10148" t="s">
        <v>1328</v>
      </c>
      <c r="G10148" s="6" t="s">
        <v>88</v>
      </c>
      <c r="H10148" t="s">
        <v>20</v>
      </c>
      <c r="I10148" t="s">
        <v>45</v>
      </c>
      <c r="J10148" t="s">
        <v>93</v>
      </c>
      <c r="K10148">
        <v>5</v>
      </c>
      <c r="L10148">
        <v>135</v>
      </c>
      <c r="M10148" t="s">
        <v>173</v>
      </c>
      <c r="N10148">
        <v>135</v>
      </c>
      <c r="P10148" cm="1">
        <f t="array" ref="P10148">IF(Q10148&gt;0,INDEX(Q10148:Q22282,MATCH(TRUE,INDEX(Q10148:Q22282="",,),0)-1),"")</f>
        <v>3</v>
      </c>
      <c r="Q10148">
        <f t="shared" si="229"/>
        <v>3</v>
      </c>
      <c r="R10148">
        <f>IF(P10148="","",0)</f>
        <v>0</v>
      </c>
    </row>
    <row r="10149" spans="1:18" x14ac:dyDescent="0.3">
      <c r="A10149" t="s">
        <v>1321</v>
      </c>
      <c r="B10149" s="1">
        <v>38685</v>
      </c>
      <c r="C10149" s="2">
        <v>0.45833333333333331</v>
      </c>
      <c r="D10149" t="s">
        <v>1327</v>
      </c>
      <c r="E10149" t="s">
        <v>1328</v>
      </c>
      <c r="G10149" s="6" t="s">
        <v>88</v>
      </c>
      <c r="H10149" t="s">
        <v>41</v>
      </c>
      <c r="I10149" t="s">
        <v>21</v>
      </c>
      <c r="J10149" t="s">
        <v>73</v>
      </c>
      <c r="K10149">
        <v>25.3</v>
      </c>
      <c r="L10149">
        <v>36.15</v>
      </c>
      <c r="M10149" t="s">
        <v>173</v>
      </c>
      <c r="N10149">
        <v>36.15</v>
      </c>
      <c r="P10149" cm="1">
        <f t="array" ref="P10149">IF(Q10149&gt;0,INDEX(Q10149:Q22283,MATCH(TRUE,INDEX(Q10149:Q22283="",,),0)-1),"")</f>
        <v>3</v>
      </c>
      <c r="Q10149">
        <f t="shared" si="229"/>
        <v>3</v>
      </c>
      <c r="R10149">
        <f>IF(P10149="","",0)</f>
        <v>0</v>
      </c>
    </row>
    <row r="10150" spans="1:18" x14ac:dyDescent="0.3">
      <c r="A10150" t="s">
        <v>1321</v>
      </c>
      <c r="B10150" s="1">
        <v>38685</v>
      </c>
      <c r="C10150" s="2">
        <v>0.45833333333333331</v>
      </c>
      <c r="D10150" t="s">
        <v>1327</v>
      </c>
      <c r="E10150" t="s">
        <v>1328</v>
      </c>
      <c r="G10150" s="6" t="s">
        <v>88</v>
      </c>
      <c r="H10150" t="s">
        <v>20</v>
      </c>
      <c r="I10150" t="s">
        <v>21</v>
      </c>
      <c r="J10150" t="s">
        <v>73</v>
      </c>
      <c r="K10150">
        <v>26.2</v>
      </c>
      <c r="L10150">
        <v>12.25</v>
      </c>
      <c r="M10150" t="s">
        <v>173</v>
      </c>
      <c r="N10150">
        <v>12.25</v>
      </c>
      <c r="P10150" cm="1">
        <f t="array" ref="P10150">IF(Q10150&gt;0,INDEX(Q10150:Q22284,MATCH(TRUE,INDEX(Q10150:Q22284="",,),0)-1),"")</f>
        <v>3</v>
      </c>
      <c r="Q10150">
        <f>INT((ROW()-10133)/6)+1</f>
        <v>3</v>
      </c>
      <c r="R10150">
        <f>IF(P10150="","",0)</f>
        <v>0</v>
      </c>
    </row>
    <row r="10151" spans="1:18" x14ac:dyDescent="0.3">
      <c r="P10151" t="str" cm="1">
        <f t="array" ref="P10151">IF(Q10151&gt;0,INDEX(Q10151:Q22285,MATCH(TRUE,INDEX(Q10151:Q22285="",,),0)-1),"")</f>
        <v/>
      </c>
      <c r="R10151" t="str">
        <f>IF(P10151="","",0)</f>
        <v/>
      </c>
    </row>
    <row r="10152" spans="1:18" x14ac:dyDescent="0.3">
      <c r="A10152" s="3" t="s">
        <v>1321</v>
      </c>
      <c r="B10152" s="4">
        <v>38951</v>
      </c>
      <c r="C10152" s="5">
        <v>0.45833333333333331</v>
      </c>
      <c r="D10152" s="3" t="s">
        <v>1329</v>
      </c>
      <c r="E10152" s="3" t="s">
        <v>1330</v>
      </c>
      <c r="F10152" s="3" t="s">
        <v>91</v>
      </c>
      <c r="G10152" s="3" t="s">
        <v>19</v>
      </c>
      <c r="H10152" s="3" t="s">
        <v>95</v>
      </c>
      <c r="I10152" s="3" t="s">
        <v>45</v>
      </c>
      <c r="J10152" s="3" t="s">
        <v>93</v>
      </c>
      <c r="K10152" s="3">
        <v>89.9</v>
      </c>
      <c r="L10152" s="3">
        <v>78</v>
      </c>
      <c r="M10152" s="3" t="s">
        <v>94</v>
      </c>
      <c r="N10152" s="3"/>
      <c r="O10152" s="3"/>
      <c r="P10152" s="3" t="str" cm="1">
        <f t="array" ref="P10152">IF(Q10152&gt;0,INDEX(Q10152:Q22286,MATCH(TRUE,INDEX(Q10152:Q22286="",,),0)-1),"")</f>
        <v/>
      </c>
      <c r="Q10152" s="3"/>
      <c r="R10152">
        <v>0</v>
      </c>
    </row>
    <row r="10153" spans="1:18" x14ac:dyDescent="0.3">
      <c r="A10153" t="s">
        <v>1321</v>
      </c>
      <c r="B10153" s="1">
        <v>38951</v>
      </c>
      <c r="C10153" s="2">
        <v>0.45833333333333331</v>
      </c>
      <c r="D10153" t="s">
        <v>1329</v>
      </c>
      <c r="E10153" t="s">
        <v>1330</v>
      </c>
      <c r="F10153" t="s">
        <v>91</v>
      </c>
      <c r="G10153" t="s">
        <v>19</v>
      </c>
      <c r="H10153" t="s">
        <v>128</v>
      </c>
      <c r="I10153" t="s">
        <v>21</v>
      </c>
      <c r="J10153" t="s">
        <v>73</v>
      </c>
      <c r="K10153">
        <v>194</v>
      </c>
      <c r="L10153">
        <v>18.600000000000001</v>
      </c>
      <c r="M10153" t="s">
        <v>94</v>
      </c>
      <c r="P10153" t="str" cm="1">
        <f t="array" ref="P10153">IF(Q10153&gt;0,INDEX(Q10153:Q22287,MATCH(TRUE,INDEX(Q10153:Q22287="",,),0)-1),"")</f>
        <v/>
      </c>
      <c r="R10153">
        <v>0</v>
      </c>
    </row>
    <row r="10154" spans="1:18" x14ac:dyDescent="0.3">
      <c r="A10154" t="s">
        <v>1321</v>
      </c>
      <c r="B10154" s="1">
        <v>38951</v>
      </c>
      <c r="C10154" s="2">
        <v>0.45833333333333331</v>
      </c>
      <c r="D10154" t="s">
        <v>1329</v>
      </c>
      <c r="E10154" t="s">
        <v>1330</v>
      </c>
      <c r="F10154" t="s">
        <v>91</v>
      </c>
      <c r="G10154" t="s">
        <v>19</v>
      </c>
      <c r="H10154" t="s">
        <v>95</v>
      </c>
      <c r="I10154" t="s">
        <v>21</v>
      </c>
      <c r="J10154" t="s">
        <v>73</v>
      </c>
      <c r="K10154">
        <v>852</v>
      </c>
      <c r="L10154">
        <v>22.8</v>
      </c>
      <c r="M10154" t="s">
        <v>94</v>
      </c>
      <c r="P10154" t="str" cm="1">
        <f t="array" ref="P10154">IF(Q10154&gt;0,INDEX(Q10154:Q22288,MATCH(TRUE,INDEX(Q10154:Q22288="",,),0)-1),"")</f>
        <v/>
      </c>
      <c r="R10154">
        <v>0</v>
      </c>
    </row>
    <row r="10155" spans="1:18" x14ac:dyDescent="0.3">
      <c r="A10155" t="s">
        <v>1321</v>
      </c>
      <c r="B10155" s="1">
        <v>38951</v>
      </c>
      <c r="C10155" s="2">
        <v>0.45833333333333331</v>
      </c>
      <c r="D10155" t="s">
        <v>1329</v>
      </c>
      <c r="E10155" t="s">
        <v>1330</v>
      </c>
      <c r="F10155" t="s">
        <v>91</v>
      </c>
      <c r="G10155" s="6" t="s">
        <v>88</v>
      </c>
      <c r="H10155" t="s">
        <v>41</v>
      </c>
      <c r="I10155" t="s">
        <v>45</v>
      </c>
      <c r="J10155" t="s">
        <v>93</v>
      </c>
      <c r="K10155">
        <v>17.899999999999999</v>
      </c>
      <c r="L10155">
        <v>151</v>
      </c>
      <c r="M10155" t="s">
        <v>94</v>
      </c>
      <c r="P10155" t="str" cm="1">
        <f t="array" ref="P10155">IF(Q10155&gt;0,INDEX(Q10155:Q22289,MATCH(TRUE,INDEX(Q10155:Q22289="",,),0)-1),"")</f>
        <v/>
      </c>
      <c r="R10155">
        <v>0</v>
      </c>
    </row>
    <row r="10156" spans="1:18" x14ac:dyDescent="0.3">
      <c r="A10156" t="s">
        <v>1321</v>
      </c>
      <c r="B10156" s="1">
        <v>38951</v>
      </c>
      <c r="C10156" s="2">
        <v>0.45833333333333331</v>
      </c>
      <c r="D10156" t="s">
        <v>1329</v>
      </c>
      <c r="E10156" t="s">
        <v>1330</v>
      </c>
      <c r="F10156" t="s">
        <v>91</v>
      </c>
      <c r="G10156" s="6" t="s">
        <v>88</v>
      </c>
      <c r="H10156" t="s">
        <v>85</v>
      </c>
      <c r="I10156" t="s">
        <v>21</v>
      </c>
      <c r="J10156" t="s">
        <v>73</v>
      </c>
      <c r="K10156">
        <v>21</v>
      </c>
      <c r="L10156">
        <v>7.8</v>
      </c>
      <c r="M10156" t="s">
        <v>94</v>
      </c>
      <c r="P10156" t="str" cm="1">
        <f t="array" ref="P10156">IF(Q10156&gt;0,INDEX(Q10156:Q22290,MATCH(TRUE,INDEX(Q10156:Q22290="",,),0)-1),"")</f>
        <v/>
      </c>
      <c r="R10156">
        <v>0</v>
      </c>
    </row>
    <row r="10157" spans="1:18" x14ac:dyDescent="0.3">
      <c r="A10157" t="s">
        <v>1321</v>
      </c>
      <c r="B10157" s="1">
        <v>38951</v>
      </c>
      <c r="C10157" s="2">
        <v>0.45833333333333331</v>
      </c>
      <c r="D10157" t="s">
        <v>1329</v>
      </c>
      <c r="E10157" t="s">
        <v>1330</v>
      </c>
      <c r="F10157" t="s">
        <v>91</v>
      </c>
      <c r="G10157" s="6" t="s">
        <v>88</v>
      </c>
      <c r="H10157" t="s">
        <v>41</v>
      </c>
      <c r="I10157" t="s">
        <v>21</v>
      </c>
      <c r="J10157" t="s">
        <v>73</v>
      </c>
      <c r="K10157">
        <v>27</v>
      </c>
      <c r="L10157">
        <v>39.65</v>
      </c>
      <c r="M10157" t="s">
        <v>94</v>
      </c>
      <c r="P10157" t="str" cm="1">
        <f t="array" ref="P10157">IF(Q10157&gt;0,INDEX(Q10157:Q22291,MATCH(TRUE,INDEX(Q10157:Q22291="",,),0)-1),"")</f>
        <v/>
      </c>
      <c r="R10157">
        <v>0</v>
      </c>
    </row>
    <row r="10158" spans="1:18" x14ac:dyDescent="0.3">
      <c r="P10158" t="str" cm="1">
        <f t="array" ref="P10158">IF(Q10158&gt;0,INDEX(Q10158:Q22292,MATCH(TRUE,INDEX(Q10158:Q22292="",,),0)-1),"")</f>
        <v/>
      </c>
      <c r="R10158" t="str">
        <f>IF(P10158="","",0)</f>
        <v/>
      </c>
    </row>
    <row r="10159" spans="1:18" x14ac:dyDescent="0.3">
      <c r="A10159" s="3" t="s">
        <v>1321</v>
      </c>
      <c r="B10159" s="4">
        <v>38951</v>
      </c>
      <c r="C10159" s="5">
        <v>0.45833333333333331</v>
      </c>
      <c r="D10159" s="3" t="s">
        <v>1331</v>
      </c>
      <c r="E10159" s="3" t="s">
        <v>1332</v>
      </c>
      <c r="F10159" s="3" t="s">
        <v>91</v>
      </c>
      <c r="G10159" s="3" t="s">
        <v>19</v>
      </c>
      <c r="H10159" s="3" t="s">
        <v>20</v>
      </c>
      <c r="I10159" s="3" t="s">
        <v>45</v>
      </c>
      <c r="J10159" s="3" t="s">
        <v>93</v>
      </c>
      <c r="K10159" s="3">
        <v>27</v>
      </c>
      <c r="L10159" s="3">
        <v>175</v>
      </c>
      <c r="M10159" s="3" t="s">
        <v>94</v>
      </c>
      <c r="N10159" s="3"/>
      <c r="O10159" s="3"/>
      <c r="P10159" s="3" t="str" cm="1">
        <f t="array" ref="P10159">IF(Q10159&gt;0,INDEX(Q10159:Q22293,MATCH(TRUE,INDEX(Q10159:Q22293="",,),0)-1),"")</f>
        <v/>
      </c>
      <c r="Q10159" s="3"/>
      <c r="R10159">
        <v>0</v>
      </c>
    </row>
    <row r="10160" spans="1:18" x14ac:dyDescent="0.3">
      <c r="A10160" t="s">
        <v>1321</v>
      </c>
      <c r="B10160" s="1">
        <v>38951</v>
      </c>
      <c r="C10160" s="2">
        <v>0.45833333333333331</v>
      </c>
      <c r="D10160" t="s">
        <v>1331</v>
      </c>
      <c r="E10160" t="s">
        <v>1332</v>
      </c>
      <c r="F10160" t="s">
        <v>91</v>
      </c>
      <c r="G10160" t="s">
        <v>19</v>
      </c>
      <c r="H10160" t="s">
        <v>20</v>
      </c>
      <c r="I10160" t="s">
        <v>21</v>
      </c>
      <c r="J10160" t="s">
        <v>73</v>
      </c>
      <c r="K10160">
        <v>132</v>
      </c>
      <c r="L10160">
        <v>11.05</v>
      </c>
      <c r="M10160" t="s">
        <v>94</v>
      </c>
      <c r="P10160" t="str" cm="1">
        <f t="array" ref="P10160">IF(Q10160&gt;0,INDEX(Q10160:Q22294,MATCH(TRUE,INDEX(Q10160:Q22294="",,),0)-1),"")</f>
        <v/>
      </c>
      <c r="R10160">
        <v>0</v>
      </c>
    </row>
    <row r="10161" spans="1:18" x14ac:dyDescent="0.3">
      <c r="A10161" t="s">
        <v>1321</v>
      </c>
      <c r="B10161" s="1">
        <v>38951</v>
      </c>
      <c r="C10161" s="2">
        <v>0.45833333333333331</v>
      </c>
      <c r="D10161" t="s">
        <v>1331</v>
      </c>
      <c r="E10161" t="s">
        <v>1332</v>
      </c>
      <c r="F10161" t="s">
        <v>91</v>
      </c>
      <c r="G10161" s="6" t="s">
        <v>88</v>
      </c>
      <c r="H10161" t="s">
        <v>36</v>
      </c>
      <c r="I10161" t="s">
        <v>45</v>
      </c>
      <c r="J10161" t="s">
        <v>93</v>
      </c>
      <c r="K10161">
        <v>4.7</v>
      </c>
      <c r="L10161">
        <v>60</v>
      </c>
      <c r="M10161" t="s">
        <v>94</v>
      </c>
      <c r="P10161" t="str" cm="1">
        <f t="array" ref="P10161">IF(Q10161&gt;0,INDEX(Q10161:Q22295,MATCH(TRUE,INDEX(Q10161:Q22295="",,),0)-1),"")</f>
        <v/>
      </c>
      <c r="R10161">
        <v>0</v>
      </c>
    </row>
    <row r="10162" spans="1:18" x14ac:dyDescent="0.3">
      <c r="A10162" t="s">
        <v>1321</v>
      </c>
      <c r="B10162" s="1">
        <v>38951</v>
      </c>
      <c r="C10162" s="2">
        <v>0.45833333333333331</v>
      </c>
      <c r="D10162" t="s">
        <v>1331</v>
      </c>
      <c r="E10162" t="s">
        <v>1332</v>
      </c>
      <c r="F10162" t="s">
        <v>91</v>
      </c>
      <c r="G10162" s="6" t="s">
        <v>88</v>
      </c>
      <c r="H10162" t="s">
        <v>36</v>
      </c>
      <c r="I10162" t="s">
        <v>21</v>
      </c>
      <c r="J10162" t="s">
        <v>73</v>
      </c>
      <c r="K10162">
        <v>21</v>
      </c>
      <c r="L10162">
        <v>23.15</v>
      </c>
      <c r="M10162" t="s">
        <v>94</v>
      </c>
      <c r="P10162" t="str" cm="1">
        <f t="array" ref="P10162">IF(Q10162&gt;0,INDEX(Q10162:Q22296,MATCH(TRUE,INDEX(Q10162:Q22296="",,),0)-1),"")</f>
        <v/>
      </c>
      <c r="R10162">
        <v>0</v>
      </c>
    </row>
    <row r="10163" spans="1:18" x14ac:dyDescent="0.3">
      <c r="A10163" t="s">
        <v>1321</v>
      </c>
      <c r="B10163" s="1">
        <v>38951</v>
      </c>
      <c r="C10163" s="2">
        <v>0.45833333333333331</v>
      </c>
      <c r="D10163" t="s">
        <v>1331</v>
      </c>
      <c r="E10163" t="s">
        <v>1332</v>
      </c>
      <c r="F10163" t="s">
        <v>91</v>
      </c>
      <c r="G10163" s="6" t="s">
        <v>88</v>
      </c>
      <c r="H10163" t="s">
        <v>95</v>
      </c>
      <c r="I10163" t="s">
        <v>21</v>
      </c>
      <c r="J10163" t="s">
        <v>73</v>
      </c>
      <c r="K10163">
        <v>5</v>
      </c>
      <c r="L10163">
        <v>26.45</v>
      </c>
      <c r="M10163" t="s">
        <v>94</v>
      </c>
      <c r="P10163" t="str" cm="1">
        <f t="array" ref="P10163">IF(Q10163&gt;0,INDEX(Q10163:Q22297,MATCH(TRUE,INDEX(Q10163:Q22297="",,),0)-1),"")</f>
        <v/>
      </c>
      <c r="R10163">
        <v>0</v>
      </c>
    </row>
    <row r="10164" spans="1:18" x14ac:dyDescent="0.3">
      <c r="P10164" t="str" cm="1">
        <f t="array" ref="P10164">IF(Q10164&gt;0,INDEX(Q10164:Q22298,MATCH(TRUE,INDEX(Q10164:Q22298="",,),0)-1),"")</f>
        <v/>
      </c>
      <c r="R10164" t="str">
        <f>IF(P10164="","",0)</f>
        <v/>
      </c>
    </row>
    <row r="10165" spans="1:18" x14ac:dyDescent="0.3">
      <c r="A10165" s="3" t="s">
        <v>1321</v>
      </c>
      <c r="B10165" s="4">
        <v>38951</v>
      </c>
      <c r="C10165" s="5">
        <v>0.45833333333333331</v>
      </c>
      <c r="D10165" s="3" t="s">
        <v>1333</v>
      </c>
      <c r="E10165" s="3" t="s">
        <v>1334</v>
      </c>
      <c r="F10165" s="3" t="s">
        <v>91</v>
      </c>
      <c r="G10165" s="3" t="s">
        <v>19</v>
      </c>
      <c r="H10165" s="3" t="s">
        <v>92</v>
      </c>
      <c r="I10165" s="3" t="s">
        <v>45</v>
      </c>
      <c r="J10165" s="3" t="s">
        <v>93</v>
      </c>
      <c r="K10165" s="3">
        <v>80.599999999999994</v>
      </c>
      <c r="L10165" s="3">
        <v>344</v>
      </c>
      <c r="M10165" s="3" t="s">
        <v>94</v>
      </c>
      <c r="N10165" s="3"/>
      <c r="O10165" s="3"/>
      <c r="P10165" s="3" t="str" cm="1">
        <f t="array" ref="P10165">IF(Q10165&gt;0,INDEX(Q10165:Q22299,MATCH(TRUE,INDEX(Q10165:Q22299="",,),0)-1),"")</f>
        <v/>
      </c>
      <c r="Q10165" s="3"/>
      <c r="R10165">
        <v>0</v>
      </c>
    </row>
    <row r="10166" spans="1:18" x14ac:dyDescent="0.3">
      <c r="A10166" t="s">
        <v>1321</v>
      </c>
      <c r="B10166" s="1">
        <v>38951</v>
      </c>
      <c r="C10166" s="2">
        <v>0.45833333333333331</v>
      </c>
      <c r="D10166" t="s">
        <v>1333</v>
      </c>
      <c r="E10166" t="s">
        <v>1334</v>
      </c>
      <c r="F10166" t="s">
        <v>91</v>
      </c>
      <c r="G10166" t="s">
        <v>19</v>
      </c>
      <c r="H10166" t="s">
        <v>92</v>
      </c>
      <c r="I10166" t="s">
        <v>21</v>
      </c>
      <c r="J10166" t="s">
        <v>73</v>
      </c>
      <c r="K10166">
        <v>447</v>
      </c>
      <c r="L10166">
        <v>8</v>
      </c>
      <c r="M10166" t="s">
        <v>94</v>
      </c>
      <c r="P10166" t="str" cm="1">
        <f t="array" ref="P10166">IF(Q10166&gt;0,INDEX(Q10166:Q22300,MATCH(TRUE,INDEX(Q10166:Q22300="",,),0)-1),"")</f>
        <v/>
      </c>
      <c r="R10166">
        <v>0</v>
      </c>
    </row>
    <row r="10167" spans="1:18" x14ac:dyDescent="0.3">
      <c r="A10167" t="s">
        <v>1321</v>
      </c>
      <c r="B10167" s="1">
        <v>38951</v>
      </c>
      <c r="C10167" s="2">
        <v>0.45833333333333331</v>
      </c>
      <c r="D10167" t="s">
        <v>1333</v>
      </c>
      <c r="E10167" t="s">
        <v>1334</v>
      </c>
      <c r="F10167" t="s">
        <v>91</v>
      </c>
      <c r="G10167" s="6" t="s">
        <v>88</v>
      </c>
      <c r="H10167" t="s">
        <v>20</v>
      </c>
      <c r="I10167" t="s">
        <v>45</v>
      </c>
      <c r="J10167" t="s">
        <v>93</v>
      </c>
      <c r="K10167">
        <v>4.5</v>
      </c>
      <c r="L10167">
        <v>227</v>
      </c>
      <c r="M10167" t="s">
        <v>94</v>
      </c>
      <c r="P10167" t="str" cm="1">
        <f t="array" ref="P10167">IF(Q10167&gt;0,INDEX(Q10167:Q22301,MATCH(TRUE,INDEX(Q10167:Q22301="",,),0)-1),"")</f>
        <v/>
      </c>
      <c r="R10167">
        <v>0</v>
      </c>
    </row>
    <row r="10168" spans="1:18" x14ac:dyDescent="0.3">
      <c r="A10168" t="s">
        <v>1321</v>
      </c>
      <c r="B10168" s="1">
        <v>38951</v>
      </c>
      <c r="C10168" s="2">
        <v>0.45833333333333331</v>
      </c>
      <c r="D10168" t="s">
        <v>1333</v>
      </c>
      <c r="E10168" t="s">
        <v>1334</v>
      </c>
      <c r="F10168" t="s">
        <v>91</v>
      </c>
      <c r="G10168" s="6" t="s">
        <v>88</v>
      </c>
      <c r="H10168" t="s">
        <v>36</v>
      </c>
      <c r="I10168" t="s">
        <v>21</v>
      </c>
      <c r="J10168" t="s">
        <v>73</v>
      </c>
      <c r="K10168">
        <v>50</v>
      </c>
      <c r="L10168">
        <v>16.350000000000001</v>
      </c>
      <c r="M10168" t="s">
        <v>94</v>
      </c>
      <c r="P10168" t="str" cm="1">
        <f t="array" ref="P10168">IF(Q10168&gt;0,INDEX(Q10168:Q22302,MATCH(TRUE,INDEX(Q10168:Q22302="",,),0)-1),"")</f>
        <v/>
      </c>
      <c r="R10168">
        <v>0</v>
      </c>
    </row>
    <row r="10169" spans="1:18" x14ac:dyDescent="0.3">
      <c r="A10169" t="s">
        <v>1321</v>
      </c>
      <c r="B10169" s="1">
        <v>38951</v>
      </c>
      <c r="C10169" s="2">
        <v>0.45833333333333331</v>
      </c>
      <c r="D10169" t="s">
        <v>1333</v>
      </c>
      <c r="E10169" t="s">
        <v>1334</v>
      </c>
      <c r="F10169" t="s">
        <v>91</v>
      </c>
      <c r="G10169" s="6" t="s">
        <v>88</v>
      </c>
      <c r="H10169" t="s">
        <v>20</v>
      </c>
      <c r="I10169" t="s">
        <v>21</v>
      </c>
      <c r="J10169" t="s">
        <v>73</v>
      </c>
      <c r="K10169">
        <v>68</v>
      </c>
      <c r="L10169">
        <v>8</v>
      </c>
      <c r="M10169" t="s">
        <v>94</v>
      </c>
      <c r="P10169" t="str" cm="1">
        <f t="array" ref="P10169">IF(Q10169&gt;0,INDEX(Q10169:Q22303,MATCH(TRUE,INDEX(Q10169:Q22303="",,),0)-1),"")</f>
        <v/>
      </c>
      <c r="R10169">
        <v>0</v>
      </c>
    </row>
    <row r="10170" spans="1:18" x14ac:dyDescent="0.3">
      <c r="P10170" t="str" cm="1">
        <f t="array" ref="P10170">IF(Q10170&gt;0,INDEX(Q10170:Q22304,MATCH(TRUE,INDEX(Q10170:Q22304="",,),0)-1),"")</f>
        <v/>
      </c>
      <c r="R10170" t="str">
        <f>IF(P10170="","",0)</f>
        <v/>
      </c>
    </row>
    <row r="10171" spans="1:18" x14ac:dyDescent="0.3">
      <c r="A10171" s="3" t="s">
        <v>1321</v>
      </c>
      <c r="B10171" s="4">
        <v>38951</v>
      </c>
      <c r="C10171" s="5">
        <v>0.45833333333333331</v>
      </c>
      <c r="D10171" s="3" t="s">
        <v>1335</v>
      </c>
      <c r="E10171" s="3" t="s">
        <v>1336</v>
      </c>
      <c r="F10171" s="3" t="s">
        <v>91</v>
      </c>
      <c r="G10171" s="3" t="s">
        <v>19</v>
      </c>
      <c r="H10171" s="3" t="s">
        <v>92</v>
      </c>
      <c r="I10171" s="3" t="s">
        <v>45</v>
      </c>
      <c r="J10171" s="3" t="s">
        <v>93</v>
      </c>
      <c r="K10171" s="3">
        <v>84.5</v>
      </c>
      <c r="L10171" s="3">
        <v>410</v>
      </c>
      <c r="M10171" s="3" t="s">
        <v>94</v>
      </c>
      <c r="N10171" s="3"/>
      <c r="O10171" s="3"/>
      <c r="P10171" s="3" t="str" cm="1">
        <f t="array" ref="P10171">IF(Q10171&gt;0,INDEX(Q10171:Q22305,MATCH(TRUE,INDEX(Q10171:Q22305="",,),0)-1),"")</f>
        <v/>
      </c>
      <c r="Q10171" s="3"/>
      <c r="R10171">
        <v>0</v>
      </c>
    </row>
    <row r="10172" spans="1:18" x14ac:dyDescent="0.3">
      <c r="A10172" t="s">
        <v>1321</v>
      </c>
      <c r="B10172" s="1">
        <v>38951</v>
      </c>
      <c r="C10172" s="2">
        <v>0.45833333333333331</v>
      </c>
      <c r="D10172" t="s">
        <v>1335</v>
      </c>
      <c r="E10172" t="s">
        <v>1336</v>
      </c>
      <c r="F10172" t="s">
        <v>91</v>
      </c>
      <c r="G10172" t="s">
        <v>19</v>
      </c>
      <c r="H10172" t="s">
        <v>41</v>
      </c>
      <c r="I10172" t="s">
        <v>45</v>
      </c>
      <c r="J10172" t="s">
        <v>93</v>
      </c>
      <c r="K10172">
        <v>27.5</v>
      </c>
      <c r="L10172">
        <v>237</v>
      </c>
      <c r="M10172" t="s">
        <v>94</v>
      </c>
      <c r="P10172" t="str" cm="1">
        <f t="array" ref="P10172">IF(Q10172&gt;0,INDEX(Q10172:Q22306,MATCH(TRUE,INDEX(Q10172:Q22306="",,),0)-1),"")</f>
        <v/>
      </c>
      <c r="R10172">
        <v>0</v>
      </c>
    </row>
    <row r="10173" spans="1:18" x14ac:dyDescent="0.3">
      <c r="A10173" t="s">
        <v>1321</v>
      </c>
      <c r="B10173" s="1">
        <v>38951</v>
      </c>
      <c r="C10173" s="2">
        <v>0.45833333333333331</v>
      </c>
      <c r="D10173" t="s">
        <v>1335</v>
      </c>
      <c r="E10173" t="s">
        <v>1336</v>
      </c>
      <c r="F10173" t="s">
        <v>91</v>
      </c>
      <c r="G10173" t="s">
        <v>19</v>
      </c>
      <c r="H10173" t="s">
        <v>92</v>
      </c>
      <c r="I10173" t="s">
        <v>21</v>
      </c>
      <c r="J10173" t="s">
        <v>73</v>
      </c>
      <c r="K10173">
        <v>393</v>
      </c>
      <c r="L10173">
        <v>12.15</v>
      </c>
      <c r="M10173" t="s">
        <v>94</v>
      </c>
      <c r="P10173" t="str" cm="1">
        <f t="array" ref="P10173">IF(Q10173&gt;0,INDEX(Q10173:Q22307,MATCH(TRUE,INDEX(Q10173:Q22307="",,),0)-1),"")</f>
        <v/>
      </c>
      <c r="R10173">
        <v>0</v>
      </c>
    </row>
    <row r="10174" spans="1:18" x14ac:dyDescent="0.3">
      <c r="A10174" t="s">
        <v>1321</v>
      </c>
      <c r="B10174" s="1">
        <v>38951</v>
      </c>
      <c r="C10174" s="2">
        <v>0.45833333333333331</v>
      </c>
      <c r="D10174" t="s">
        <v>1335</v>
      </c>
      <c r="E10174" t="s">
        <v>1336</v>
      </c>
      <c r="F10174" t="s">
        <v>91</v>
      </c>
      <c r="G10174" s="6" t="s">
        <v>88</v>
      </c>
      <c r="H10174" t="s">
        <v>199</v>
      </c>
      <c r="I10174" t="s">
        <v>45</v>
      </c>
      <c r="J10174" t="s">
        <v>93</v>
      </c>
      <c r="K10174">
        <v>11.9</v>
      </c>
      <c r="L10174">
        <v>87</v>
      </c>
      <c r="M10174" t="s">
        <v>94</v>
      </c>
      <c r="P10174" t="str" cm="1">
        <f t="array" ref="P10174">IF(Q10174&gt;0,INDEX(Q10174:Q22308,MATCH(TRUE,INDEX(Q10174:Q22308="",,),0)-1),"")</f>
        <v/>
      </c>
      <c r="R10174">
        <v>0</v>
      </c>
    </row>
    <row r="10175" spans="1:18" x14ac:dyDescent="0.3">
      <c r="A10175" t="s">
        <v>1321</v>
      </c>
      <c r="B10175" s="1">
        <v>38951</v>
      </c>
      <c r="C10175" s="2">
        <v>0.45833333333333331</v>
      </c>
      <c r="D10175" t="s">
        <v>1335</v>
      </c>
      <c r="E10175" t="s">
        <v>1336</v>
      </c>
      <c r="F10175" t="s">
        <v>91</v>
      </c>
      <c r="G10175" s="6" t="s">
        <v>88</v>
      </c>
      <c r="H10175" t="s">
        <v>67</v>
      </c>
      <c r="I10175" t="s">
        <v>45</v>
      </c>
      <c r="J10175" t="s">
        <v>93</v>
      </c>
      <c r="K10175">
        <v>4.5</v>
      </c>
      <c r="L10175">
        <v>345</v>
      </c>
      <c r="M10175" t="s">
        <v>94</v>
      </c>
      <c r="P10175" t="str" cm="1">
        <f t="array" ref="P10175">IF(Q10175&gt;0,INDEX(Q10175:Q22309,MATCH(TRUE,INDEX(Q10175:Q22309="",,),0)-1),"")</f>
        <v/>
      </c>
      <c r="R10175">
        <v>0</v>
      </c>
    </row>
    <row r="10176" spans="1:18" x14ac:dyDescent="0.3">
      <c r="A10176" t="s">
        <v>1321</v>
      </c>
      <c r="B10176" s="1">
        <v>38951</v>
      </c>
      <c r="C10176" s="2">
        <v>0.45833333333333331</v>
      </c>
      <c r="D10176" t="s">
        <v>1335</v>
      </c>
      <c r="E10176" t="s">
        <v>1336</v>
      </c>
      <c r="F10176" t="s">
        <v>91</v>
      </c>
      <c r="G10176" s="6" t="s">
        <v>88</v>
      </c>
      <c r="H10176" t="s">
        <v>95</v>
      </c>
      <c r="I10176" t="s">
        <v>45</v>
      </c>
      <c r="J10176" t="s">
        <v>93</v>
      </c>
      <c r="K10176">
        <v>11.1</v>
      </c>
      <c r="L10176">
        <v>105</v>
      </c>
      <c r="M10176" t="s">
        <v>94</v>
      </c>
      <c r="P10176" t="str" cm="1">
        <f t="array" ref="P10176">IF(Q10176&gt;0,INDEX(Q10176:Q22310,MATCH(TRUE,INDEX(Q10176:Q22310="",,),0)-1),"")</f>
        <v/>
      </c>
      <c r="R10176">
        <v>0</v>
      </c>
    </row>
    <row r="10177" spans="1:18" x14ac:dyDescent="0.3">
      <c r="A10177" t="s">
        <v>1321</v>
      </c>
      <c r="B10177" s="1">
        <v>38951</v>
      </c>
      <c r="C10177" s="2">
        <v>0.45833333333333331</v>
      </c>
      <c r="D10177" t="s">
        <v>1335</v>
      </c>
      <c r="E10177" t="s">
        <v>1336</v>
      </c>
      <c r="F10177" t="s">
        <v>91</v>
      </c>
      <c r="G10177" s="6" t="s">
        <v>88</v>
      </c>
      <c r="H10177" t="s">
        <v>199</v>
      </c>
      <c r="I10177" t="s">
        <v>21</v>
      </c>
      <c r="J10177" t="s">
        <v>73</v>
      </c>
      <c r="K10177">
        <v>72</v>
      </c>
      <c r="L10177">
        <v>15.5</v>
      </c>
      <c r="M10177" t="s">
        <v>94</v>
      </c>
      <c r="P10177" t="str" cm="1">
        <f t="array" ref="P10177">IF(Q10177&gt;0,INDEX(Q10177:Q22311,MATCH(TRUE,INDEX(Q10177:Q22311="",,),0)-1),"")</f>
        <v/>
      </c>
      <c r="R10177">
        <v>0</v>
      </c>
    </row>
    <row r="10178" spans="1:18" x14ac:dyDescent="0.3">
      <c r="A10178" t="s">
        <v>1321</v>
      </c>
      <c r="B10178" s="1">
        <v>38951</v>
      </c>
      <c r="C10178" s="2">
        <v>0.45833333333333331</v>
      </c>
      <c r="D10178" t="s">
        <v>1335</v>
      </c>
      <c r="E10178" t="s">
        <v>1336</v>
      </c>
      <c r="F10178" t="s">
        <v>91</v>
      </c>
      <c r="G10178" s="6" t="s">
        <v>88</v>
      </c>
      <c r="H10178" t="s">
        <v>128</v>
      </c>
      <c r="I10178" t="s">
        <v>21</v>
      </c>
      <c r="J10178" t="s">
        <v>73</v>
      </c>
      <c r="K10178">
        <v>7</v>
      </c>
      <c r="L10178">
        <v>27.4</v>
      </c>
      <c r="M10178" t="s">
        <v>94</v>
      </c>
      <c r="P10178" t="str" cm="1">
        <f t="array" ref="P10178">IF(Q10178&gt;0,INDEX(Q10178:Q22312,MATCH(TRUE,INDEX(Q10178:Q22312="",,),0)-1),"")</f>
        <v/>
      </c>
      <c r="R10178">
        <v>0</v>
      </c>
    </row>
    <row r="10179" spans="1:18" x14ac:dyDescent="0.3">
      <c r="A10179" t="s">
        <v>1321</v>
      </c>
      <c r="B10179" s="1">
        <v>38951</v>
      </c>
      <c r="C10179" s="2">
        <v>0.45833333333333331</v>
      </c>
      <c r="D10179" t="s">
        <v>1335</v>
      </c>
      <c r="E10179" t="s">
        <v>1336</v>
      </c>
      <c r="F10179" t="s">
        <v>91</v>
      </c>
      <c r="G10179" s="6" t="s">
        <v>88</v>
      </c>
      <c r="H10179" t="s">
        <v>67</v>
      </c>
      <c r="I10179" t="s">
        <v>21</v>
      </c>
      <c r="J10179" t="s">
        <v>73</v>
      </c>
      <c r="K10179">
        <v>28</v>
      </c>
      <c r="L10179">
        <v>14.1</v>
      </c>
      <c r="M10179" t="s">
        <v>94</v>
      </c>
      <c r="P10179" t="str" cm="1">
        <f t="array" ref="P10179">IF(Q10179&gt;0,INDEX(Q10179:Q22313,MATCH(TRUE,INDEX(Q10179:Q22313="",,),0)-1),"")</f>
        <v/>
      </c>
      <c r="R10179">
        <v>0</v>
      </c>
    </row>
    <row r="10180" spans="1:18" x14ac:dyDescent="0.3">
      <c r="A10180" t="s">
        <v>1321</v>
      </c>
      <c r="B10180" s="1">
        <v>38951</v>
      </c>
      <c r="C10180" s="2">
        <v>0.45833333333333331</v>
      </c>
      <c r="D10180" t="s">
        <v>1335</v>
      </c>
      <c r="E10180" t="s">
        <v>1336</v>
      </c>
      <c r="F10180" t="s">
        <v>91</v>
      </c>
      <c r="G10180" s="6" t="s">
        <v>88</v>
      </c>
      <c r="H10180" t="s">
        <v>41</v>
      </c>
      <c r="I10180" t="s">
        <v>21</v>
      </c>
      <c r="J10180" t="s">
        <v>73</v>
      </c>
      <c r="K10180">
        <v>46</v>
      </c>
      <c r="L10180">
        <v>42.85</v>
      </c>
      <c r="M10180" t="s">
        <v>94</v>
      </c>
      <c r="P10180" t="str" cm="1">
        <f t="array" ref="P10180">IF(Q10180&gt;0,INDEX(Q10180:Q22314,MATCH(TRUE,INDEX(Q10180:Q22314="",,),0)-1),"")</f>
        <v/>
      </c>
      <c r="R10180">
        <v>0</v>
      </c>
    </row>
    <row r="10181" spans="1:18" x14ac:dyDescent="0.3">
      <c r="A10181" t="s">
        <v>1321</v>
      </c>
      <c r="B10181" s="1">
        <v>38951</v>
      </c>
      <c r="C10181" s="2">
        <v>0.45833333333333331</v>
      </c>
      <c r="D10181" t="s">
        <v>1335</v>
      </c>
      <c r="E10181" t="s">
        <v>1336</v>
      </c>
      <c r="F10181" t="s">
        <v>91</v>
      </c>
      <c r="G10181" s="6" t="s">
        <v>88</v>
      </c>
      <c r="H10181" t="s">
        <v>95</v>
      </c>
      <c r="I10181" t="s">
        <v>21</v>
      </c>
      <c r="J10181" t="s">
        <v>73</v>
      </c>
      <c r="K10181">
        <v>159</v>
      </c>
      <c r="L10181">
        <v>27.2</v>
      </c>
      <c r="M10181" t="s">
        <v>94</v>
      </c>
      <c r="P10181" t="str" cm="1">
        <f t="array" ref="P10181">IF(Q10181&gt;0,INDEX(Q10181:Q22315,MATCH(TRUE,INDEX(Q10181:Q22315="",,),0)-1),"")</f>
        <v/>
      </c>
      <c r="R10181">
        <v>0</v>
      </c>
    </row>
    <row r="10182" spans="1:18" x14ac:dyDescent="0.3">
      <c r="P10182" t="str" cm="1">
        <f t="array" ref="P10182">IF(Q10182&gt;0,INDEX(Q10182:Q22316,MATCH(TRUE,INDEX(Q10182:Q22316="",,),0)-1),"")</f>
        <v/>
      </c>
      <c r="R10182" t="str">
        <f>IF(P10182="","",0)</f>
        <v/>
      </c>
    </row>
    <row r="10183" spans="1:18" x14ac:dyDescent="0.3">
      <c r="A10183" t="s">
        <v>1321</v>
      </c>
      <c r="B10183" s="1">
        <v>38762</v>
      </c>
      <c r="C10183" s="2">
        <v>0.45833333333333331</v>
      </c>
      <c r="D10183" t="s">
        <v>1337</v>
      </c>
      <c r="E10183" t="s">
        <v>1338</v>
      </c>
      <c r="G10183" t="s">
        <v>19</v>
      </c>
      <c r="H10183" t="s">
        <v>20</v>
      </c>
      <c r="I10183" t="s">
        <v>45</v>
      </c>
      <c r="J10183" t="s">
        <v>93</v>
      </c>
      <c r="K10183">
        <v>49.9</v>
      </c>
      <c r="L10183">
        <v>138</v>
      </c>
      <c r="M10183" t="s">
        <v>657</v>
      </c>
      <c r="N10183">
        <v>670</v>
      </c>
      <c r="O10183" t="s">
        <v>24</v>
      </c>
      <c r="P10183" cm="1">
        <f t="array" ref="P10183">IF(Q10183&gt;0,INDEX(Q10183:Q22317,MATCH(TRUE,INDEX(Q10183:Q22317="",,),0)-1),"")</f>
        <v>4</v>
      </c>
      <c r="Q10183">
        <f>INT((ROW()-10183)/12)+1</f>
        <v>1</v>
      </c>
      <c r="R10183">
        <f>IF(P10183="","",0)</f>
        <v>0</v>
      </c>
    </row>
    <row r="10184" spans="1:18" x14ac:dyDescent="0.3">
      <c r="A10184" t="s">
        <v>1321</v>
      </c>
      <c r="B10184" s="1">
        <v>38762</v>
      </c>
      <c r="C10184" s="2">
        <v>0.45833333333333331</v>
      </c>
      <c r="D10184" t="s">
        <v>1337</v>
      </c>
      <c r="E10184" t="s">
        <v>1338</v>
      </c>
      <c r="G10184" t="s">
        <v>19</v>
      </c>
      <c r="H10184" t="s">
        <v>85</v>
      </c>
      <c r="I10184" t="s">
        <v>21</v>
      </c>
      <c r="J10184" t="s">
        <v>73</v>
      </c>
      <c r="K10184">
        <v>240.6</v>
      </c>
      <c r="L10184">
        <v>12.9</v>
      </c>
      <c r="M10184" t="s">
        <v>657</v>
      </c>
      <c r="N10184">
        <v>12.9</v>
      </c>
      <c r="O10184" t="s">
        <v>24</v>
      </c>
      <c r="P10184" cm="1">
        <f t="array" ref="P10184">IF(Q10184&gt;0,INDEX(Q10184:Q22318,MATCH(TRUE,INDEX(Q10184:Q22318="",,),0)-1),"")</f>
        <v>4</v>
      </c>
      <c r="Q10184">
        <f t="shared" ref="Q10184:Q10230" si="230">INT((ROW()-10183)/12)+1</f>
        <v>1</v>
      </c>
      <c r="R10184">
        <f>IF(P10184="","",0)</f>
        <v>0</v>
      </c>
    </row>
    <row r="10185" spans="1:18" x14ac:dyDescent="0.3">
      <c r="A10185" t="s">
        <v>1321</v>
      </c>
      <c r="B10185" s="1">
        <v>38762</v>
      </c>
      <c r="C10185" s="2">
        <v>0.45833333333333331</v>
      </c>
      <c r="D10185" t="s">
        <v>1337</v>
      </c>
      <c r="E10185" t="s">
        <v>1338</v>
      </c>
      <c r="G10185" t="s">
        <v>19</v>
      </c>
      <c r="H10185" t="s">
        <v>128</v>
      </c>
      <c r="I10185" t="s">
        <v>21</v>
      </c>
      <c r="J10185" t="s">
        <v>73</v>
      </c>
      <c r="K10185">
        <v>280.89999999999998</v>
      </c>
      <c r="L10185">
        <v>12</v>
      </c>
      <c r="M10185" t="s">
        <v>657</v>
      </c>
      <c r="N10185">
        <v>12</v>
      </c>
      <c r="O10185" t="s">
        <v>24</v>
      </c>
      <c r="P10185" cm="1">
        <f t="array" ref="P10185">IF(Q10185&gt;0,INDEX(Q10185:Q22319,MATCH(TRUE,INDEX(Q10185:Q22319="",,),0)-1),"")</f>
        <v>4</v>
      </c>
      <c r="Q10185">
        <f t="shared" si="230"/>
        <v>1</v>
      </c>
      <c r="R10185">
        <f>IF(P10185="","",0)</f>
        <v>0</v>
      </c>
    </row>
    <row r="10186" spans="1:18" x14ac:dyDescent="0.3">
      <c r="A10186" t="s">
        <v>1321</v>
      </c>
      <c r="B10186" s="1">
        <v>38762</v>
      </c>
      <c r="C10186" s="2">
        <v>0.45833333333333331</v>
      </c>
      <c r="D10186" t="s">
        <v>1337</v>
      </c>
      <c r="E10186" t="s">
        <v>1338</v>
      </c>
      <c r="G10186" t="s">
        <v>19</v>
      </c>
      <c r="H10186" t="s">
        <v>95</v>
      </c>
      <c r="I10186" t="s">
        <v>21</v>
      </c>
      <c r="J10186" t="s">
        <v>73</v>
      </c>
      <c r="K10186">
        <v>292.89999999999998</v>
      </c>
      <c r="L10186">
        <v>16.5</v>
      </c>
      <c r="M10186" t="s">
        <v>657</v>
      </c>
      <c r="N10186">
        <v>16.5</v>
      </c>
      <c r="O10186" t="s">
        <v>24</v>
      </c>
      <c r="P10186" cm="1">
        <f t="array" ref="P10186">IF(Q10186&gt;0,INDEX(Q10186:Q22320,MATCH(TRUE,INDEX(Q10186:Q22320="",,),0)-1),"")</f>
        <v>4</v>
      </c>
      <c r="Q10186">
        <f t="shared" si="230"/>
        <v>1</v>
      </c>
      <c r="R10186">
        <f>IF(P10186="","",0)</f>
        <v>0</v>
      </c>
    </row>
    <row r="10187" spans="1:18" x14ac:dyDescent="0.3">
      <c r="A10187" t="s">
        <v>1321</v>
      </c>
      <c r="B10187" s="1">
        <v>38762</v>
      </c>
      <c r="C10187" s="2">
        <v>0.45833333333333331</v>
      </c>
      <c r="D10187" t="s">
        <v>1337</v>
      </c>
      <c r="E10187" t="s">
        <v>1338</v>
      </c>
      <c r="G10187" t="s">
        <v>19</v>
      </c>
      <c r="H10187" t="s">
        <v>20</v>
      </c>
      <c r="I10187" t="s">
        <v>21</v>
      </c>
      <c r="J10187" t="s">
        <v>73</v>
      </c>
      <c r="K10187">
        <v>311.5</v>
      </c>
      <c r="L10187">
        <v>11.1</v>
      </c>
      <c r="M10187" t="s">
        <v>657</v>
      </c>
      <c r="N10187">
        <v>11.1</v>
      </c>
      <c r="O10187" t="s">
        <v>24</v>
      </c>
      <c r="P10187" cm="1">
        <f t="array" ref="P10187">IF(Q10187&gt;0,INDEX(Q10187:Q22321,MATCH(TRUE,INDEX(Q10187:Q22321="",,),0)-1),"")</f>
        <v>4</v>
      </c>
      <c r="Q10187">
        <f t="shared" si="230"/>
        <v>1</v>
      </c>
      <c r="R10187">
        <f>IF(P10187="","",0)</f>
        <v>0</v>
      </c>
    </row>
    <row r="10188" spans="1:18" x14ac:dyDescent="0.3">
      <c r="A10188" t="s">
        <v>1321</v>
      </c>
      <c r="B10188" s="1">
        <v>38762</v>
      </c>
      <c r="C10188" s="2">
        <v>0.45833333333333331</v>
      </c>
      <c r="D10188" t="s">
        <v>1337</v>
      </c>
      <c r="E10188" t="s">
        <v>1338</v>
      </c>
      <c r="G10188" s="6" t="s">
        <v>88</v>
      </c>
      <c r="H10188" t="s">
        <v>85</v>
      </c>
      <c r="I10188" t="s">
        <v>45</v>
      </c>
      <c r="J10188" t="s">
        <v>93</v>
      </c>
      <c r="K10188">
        <v>15.1</v>
      </c>
      <c r="L10188">
        <v>84</v>
      </c>
      <c r="M10188" t="s">
        <v>657</v>
      </c>
      <c r="N10188">
        <v>84</v>
      </c>
      <c r="O10188" t="s">
        <v>24</v>
      </c>
      <c r="P10188" cm="1">
        <f t="array" ref="P10188">IF(Q10188&gt;0,INDEX(Q10188:Q22322,MATCH(TRUE,INDEX(Q10188:Q22322="",,),0)-1),"")</f>
        <v>4</v>
      </c>
      <c r="Q10188">
        <f t="shared" si="230"/>
        <v>1</v>
      </c>
      <c r="R10188">
        <f>IF(P10188="","",0)</f>
        <v>0</v>
      </c>
    </row>
    <row r="10189" spans="1:18" x14ac:dyDescent="0.3">
      <c r="A10189" t="s">
        <v>1321</v>
      </c>
      <c r="B10189" s="1">
        <v>38762</v>
      </c>
      <c r="C10189" s="2">
        <v>0.45833333333333331</v>
      </c>
      <c r="D10189" t="s">
        <v>1337</v>
      </c>
      <c r="E10189" t="s">
        <v>1338</v>
      </c>
      <c r="G10189" s="6" t="s">
        <v>88</v>
      </c>
      <c r="H10189" t="s">
        <v>128</v>
      </c>
      <c r="I10189" t="s">
        <v>45</v>
      </c>
      <c r="J10189" t="s">
        <v>93</v>
      </c>
      <c r="K10189">
        <v>3.1</v>
      </c>
      <c r="L10189">
        <v>34</v>
      </c>
      <c r="M10189" t="s">
        <v>657</v>
      </c>
      <c r="N10189">
        <v>34</v>
      </c>
      <c r="O10189" t="s">
        <v>24</v>
      </c>
      <c r="P10189" cm="1">
        <f t="array" ref="P10189">IF(Q10189&gt;0,INDEX(Q10189:Q22323,MATCH(TRUE,INDEX(Q10189:Q22323="",,),0)-1),"")</f>
        <v>4</v>
      </c>
      <c r="Q10189">
        <f t="shared" si="230"/>
        <v>1</v>
      </c>
      <c r="R10189">
        <f>IF(P10189="","",0)</f>
        <v>0</v>
      </c>
    </row>
    <row r="10190" spans="1:18" x14ac:dyDescent="0.3">
      <c r="A10190" t="s">
        <v>1321</v>
      </c>
      <c r="B10190" s="1">
        <v>38762</v>
      </c>
      <c r="C10190" s="2">
        <v>0.45833333333333331</v>
      </c>
      <c r="D10190" t="s">
        <v>1337</v>
      </c>
      <c r="E10190" t="s">
        <v>1338</v>
      </c>
      <c r="G10190" s="6" t="s">
        <v>88</v>
      </c>
      <c r="H10190" t="s">
        <v>41</v>
      </c>
      <c r="I10190" t="s">
        <v>45</v>
      </c>
      <c r="J10190" t="s">
        <v>93</v>
      </c>
      <c r="K10190">
        <v>14.4</v>
      </c>
      <c r="L10190">
        <v>177</v>
      </c>
      <c r="M10190" t="s">
        <v>657</v>
      </c>
      <c r="N10190">
        <v>177</v>
      </c>
      <c r="O10190" t="s">
        <v>24</v>
      </c>
      <c r="P10190" cm="1">
        <f t="array" ref="P10190">IF(Q10190&gt;0,INDEX(Q10190:Q22324,MATCH(TRUE,INDEX(Q10190:Q22324="",,),0)-1),"")</f>
        <v>4</v>
      </c>
      <c r="Q10190">
        <f t="shared" si="230"/>
        <v>1</v>
      </c>
      <c r="R10190">
        <f>IF(P10190="","",0)</f>
        <v>0</v>
      </c>
    </row>
    <row r="10191" spans="1:18" x14ac:dyDescent="0.3">
      <c r="A10191" t="s">
        <v>1321</v>
      </c>
      <c r="B10191" s="1">
        <v>38762</v>
      </c>
      <c r="C10191" s="2">
        <v>0.45833333333333331</v>
      </c>
      <c r="D10191" t="s">
        <v>1337</v>
      </c>
      <c r="E10191" t="s">
        <v>1338</v>
      </c>
      <c r="G10191" s="6" t="s">
        <v>88</v>
      </c>
      <c r="H10191" t="s">
        <v>95</v>
      </c>
      <c r="I10191" t="s">
        <v>45</v>
      </c>
      <c r="J10191" t="s">
        <v>93</v>
      </c>
      <c r="K10191">
        <v>39.799999999999997</v>
      </c>
      <c r="L10191">
        <v>48</v>
      </c>
      <c r="M10191" t="s">
        <v>657</v>
      </c>
      <c r="N10191">
        <v>48</v>
      </c>
      <c r="O10191" t="s">
        <v>24</v>
      </c>
      <c r="P10191" cm="1">
        <f t="array" ref="P10191">IF(Q10191&gt;0,INDEX(Q10191:Q22325,MATCH(TRUE,INDEX(Q10191:Q22325="",,),0)-1),"")</f>
        <v>4</v>
      </c>
      <c r="Q10191">
        <f t="shared" si="230"/>
        <v>1</v>
      </c>
      <c r="R10191">
        <f>IF(P10191="","",0)</f>
        <v>0</v>
      </c>
    </row>
    <row r="10192" spans="1:18" x14ac:dyDescent="0.3">
      <c r="A10192" t="s">
        <v>1321</v>
      </c>
      <c r="B10192" s="1">
        <v>38762</v>
      </c>
      <c r="C10192" s="2">
        <v>0.45833333333333331</v>
      </c>
      <c r="D10192" t="s">
        <v>1337</v>
      </c>
      <c r="E10192" t="s">
        <v>1338</v>
      </c>
      <c r="G10192" s="6" t="s">
        <v>88</v>
      </c>
      <c r="H10192" t="s">
        <v>116</v>
      </c>
      <c r="I10192" t="s">
        <v>21</v>
      </c>
      <c r="J10192" t="s">
        <v>73</v>
      </c>
      <c r="K10192">
        <v>22.5</v>
      </c>
      <c r="L10192">
        <v>7</v>
      </c>
      <c r="M10192" t="s">
        <v>657</v>
      </c>
      <c r="N10192">
        <v>7</v>
      </c>
      <c r="O10192" t="s">
        <v>24</v>
      </c>
      <c r="P10192" cm="1">
        <f t="array" ref="P10192">IF(Q10192&gt;0,INDEX(Q10192:Q22326,MATCH(TRUE,INDEX(Q10192:Q22326="",,),0)-1),"")</f>
        <v>4</v>
      </c>
      <c r="Q10192">
        <f t="shared" si="230"/>
        <v>1</v>
      </c>
      <c r="R10192">
        <f>IF(P10192="","",0)</f>
        <v>0</v>
      </c>
    </row>
    <row r="10193" spans="1:18" x14ac:dyDescent="0.3">
      <c r="A10193" t="s">
        <v>1321</v>
      </c>
      <c r="B10193" s="1">
        <v>38762</v>
      </c>
      <c r="C10193" s="2">
        <v>0.45833333333333331</v>
      </c>
      <c r="D10193" t="s">
        <v>1337</v>
      </c>
      <c r="E10193" t="s">
        <v>1338</v>
      </c>
      <c r="G10193" s="6" t="s">
        <v>88</v>
      </c>
      <c r="H10193" t="s">
        <v>67</v>
      </c>
      <c r="I10193" t="s">
        <v>21</v>
      </c>
      <c r="J10193" t="s">
        <v>73</v>
      </c>
      <c r="K10193">
        <v>8.4</v>
      </c>
      <c r="L10193">
        <v>6.6</v>
      </c>
      <c r="M10193" t="s">
        <v>657</v>
      </c>
      <c r="N10193">
        <v>6.6</v>
      </c>
      <c r="O10193" t="s">
        <v>24</v>
      </c>
      <c r="P10193" cm="1">
        <f t="array" ref="P10193">IF(Q10193&gt;0,INDEX(Q10193:Q22327,MATCH(TRUE,INDEX(Q10193:Q22327="",,),0)-1),"")</f>
        <v>4</v>
      </c>
      <c r="Q10193">
        <f t="shared" si="230"/>
        <v>1</v>
      </c>
      <c r="R10193">
        <f>IF(P10193="","",0)</f>
        <v>0</v>
      </c>
    </row>
    <row r="10194" spans="1:18" x14ac:dyDescent="0.3">
      <c r="A10194" t="s">
        <v>1321</v>
      </c>
      <c r="B10194" s="1">
        <v>38762</v>
      </c>
      <c r="C10194" s="2">
        <v>0.45833333333333331</v>
      </c>
      <c r="D10194" t="s">
        <v>1337</v>
      </c>
      <c r="E10194" t="s">
        <v>1338</v>
      </c>
      <c r="G10194" s="6" t="s">
        <v>88</v>
      </c>
      <c r="H10194" t="s">
        <v>41</v>
      </c>
      <c r="I10194" t="s">
        <v>21</v>
      </c>
      <c r="J10194" t="s">
        <v>73</v>
      </c>
      <c r="K10194">
        <v>49.3</v>
      </c>
      <c r="L10194">
        <v>25.9</v>
      </c>
      <c r="M10194" t="s">
        <v>657</v>
      </c>
      <c r="N10194">
        <v>25.9</v>
      </c>
      <c r="O10194" t="s">
        <v>24</v>
      </c>
      <c r="P10194" cm="1">
        <f t="array" ref="P10194">IF(Q10194&gt;0,INDEX(Q10194:Q22328,MATCH(TRUE,INDEX(Q10194:Q22328="",,),0)-1),"")</f>
        <v>4</v>
      </c>
      <c r="Q10194">
        <f t="shared" si="230"/>
        <v>1</v>
      </c>
      <c r="R10194">
        <f>IF(P10194="","",0)</f>
        <v>0</v>
      </c>
    </row>
    <row r="10195" spans="1:18" x14ac:dyDescent="0.3">
      <c r="A10195" t="s">
        <v>1321</v>
      </c>
      <c r="B10195" s="1">
        <v>38762</v>
      </c>
      <c r="C10195" s="2">
        <v>0.45833333333333331</v>
      </c>
      <c r="D10195" t="s">
        <v>1337</v>
      </c>
      <c r="E10195" t="s">
        <v>1338</v>
      </c>
      <c r="G10195" t="s">
        <v>19</v>
      </c>
      <c r="H10195" t="s">
        <v>20</v>
      </c>
      <c r="I10195" t="s">
        <v>45</v>
      </c>
      <c r="J10195" t="s">
        <v>93</v>
      </c>
      <c r="K10195">
        <v>49.9</v>
      </c>
      <c r="L10195">
        <v>138</v>
      </c>
      <c r="M10195" t="s">
        <v>120</v>
      </c>
      <c r="N10195">
        <v>158</v>
      </c>
      <c r="P10195" cm="1">
        <f t="array" ref="P10195">IF(Q10195&gt;0,INDEX(Q10195:Q22329,MATCH(TRUE,INDEX(Q10195:Q22329="",,),0)-1),"")</f>
        <v>4</v>
      </c>
      <c r="Q10195">
        <f t="shared" si="230"/>
        <v>2</v>
      </c>
      <c r="R10195">
        <f>IF(P10195="","",0)</f>
        <v>0</v>
      </c>
    </row>
    <row r="10196" spans="1:18" x14ac:dyDescent="0.3">
      <c r="A10196" t="s">
        <v>1321</v>
      </c>
      <c r="B10196" s="1">
        <v>38762</v>
      </c>
      <c r="C10196" s="2">
        <v>0.45833333333333331</v>
      </c>
      <c r="D10196" t="s">
        <v>1337</v>
      </c>
      <c r="E10196" t="s">
        <v>1338</v>
      </c>
      <c r="G10196" t="s">
        <v>19</v>
      </c>
      <c r="H10196" t="s">
        <v>85</v>
      </c>
      <c r="I10196" t="s">
        <v>21</v>
      </c>
      <c r="J10196" t="s">
        <v>73</v>
      </c>
      <c r="K10196">
        <v>240.6</v>
      </c>
      <c r="L10196">
        <v>12.9</v>
      </c>
      <c r="M10196" t="s">
        <v>120</v>
      </c>
      <c r="N10196">
        <v>25</v>
      </c>
      <c r="P10196" cm="1">
        <f t="array" ref="P10196">IF(Q10196&gt;0,INDEX(Q10196:Q22330,MATCH(TRUE,INDEX(Q10196:Q22330="",,),0)-1),"")</f>
        <v>4</v>
      </c>
      <c r="Q10196">
        <f t="shared" si="230"/>
        <v>2</v>
      </c>
      <c r="R10196">
        <f>IF(P10196="","",0)</f>
        <v>0</v>
      </c>
    </row>
    <row r="10197" spans="1:18" x14ac:dyDescent="0.3">
      <c r="A10197" t="s">
        <v>1321</v>
      </c>
      <c r="B10197" s="1">
        <v>38762</v>
      </c>
      <c r="C10197" s="2">
        <v>0.45833333333333331</v>
      </c>
      <c r="D10197" t="s">
        <v>1337</v>
      </c>
      <c r="E10197" t="s">
        <v>1338</v>
      </c>
      <c r="G10197" t="s">
        <v>19</v>
      </c>
      <c r="H10197" t="s">
        <v>128</v>
      </c>
      <c r="I10197" t="s">
        <v>21</v>
      </c>
      <c r="J10197" t="s">
        <v>73</v>
      </c>
      <c r="K10197">
        <v>280.89999999999998</v>
      </c>
      <c r="L10197">
        <v>12</v>
      </c>
      <c r="M10197" t="s">
        <v>120</v>
      </c>
      <c r="N10197">
        <v>30</v>
      </c>
      <c r="P10197" cm="1">
        <f t="array" ref="P10197">IF(Q10197&gt;0,INDEX(Q10197:Q22331,MATCH(TRUE,INDEX(Q10197:Q22331="",,),0)-1),"")</f>
        <v>4</v>
      </c>
      <c r="Q10197">
        <f t="shared" si="230"/>
        <v>2</v>
      </c>
      <c r="R10197">
        <f>IF(P10197="","",0)</f>
        <v>0</v>
      </c>
    </row>
    <row r="10198" spans="1:18" x14ac:dyDescent="0.3">
      <c r="A10198" t="s">
        <v>1321</v>
      </c>
      <c r="B10198" s="1">
        <v>38762</v>
      </c>
      <c r="C10198" s="2">
        <v>0.45833333333333331</v>
      </c>
      <c r="D10198" t="s">
        <v>1337</v>
      </c>
      <c r="E10198" t="s">
        <v>1338</v>
      </c>
      <c r="G10198" t="s">
        <v>19</v>
      </c>
      <c r="H10198" t="s">
        <v>95</v>
      </c>
      <c r="I10198" t="s">
        <v>21</v>
      </c>
      <c r="J10198" t="s">
        <v>73</v>
      </c>
      <c r="K10198">
        <v>292.89999999999998</v>
      </c>
      <c r="L10198">
        <v>16.5</v>
      </c>
      <c r="M10198" t="s">
        <v>120</v>
      </c>
      <c r="N10198">
        <v>39</v>
      </c>
      <c r="P10198" cm="1">
        <f t="array" ref="P10198">IF(Q10198&gt;0,INDEX(Q10198:Q22332,MATCH(TRUE,INDEX(Q10198:Q22332="",,),0)-1),"")</f>
        <v>4</v>
      </c>
      <c r="Q10198">
        <f t="shared" si="230"/>
        <v>2</v>
      </c>
      <c r="R10198">
        <f>IF(P10198="","",0)</f>
        <v>0</v>
      </c>
    </row>
    <row r="10199" spans="1:18" x14ac:dyDescent="0.3">
      <c r="A10199" t="s">
        <v>1321</v>
      </c>
      <c r="B10199" s="1">
        <v>38762</v>
      </c>
      <c r="C10199" s="2">
        <v>0.45833333333333331</v>
      </c>
      <c r="D10199" t="s">
        <v>1337</v>
      </c>
      <c r="E10199" t="s">
        <v>1338</v>
      </c>
      <c r="G10199" t="s">
        <v>19</v>
      </c>
      <c r="H10199" t="s">
        <v>20</v>
      </c>
      <c r="I10199" t="s">
        <v>21</v>
      </c>
      <c r="J10199" t="s">
        <v>73</v>
      </c>
      <c r="K10199">
        <v>311.5</v>
      </c>
      <c r="L10199">
        <v>11.1</v>
      </c>
      <c r="M10199" t="s">
        <v>120</v>
      </c>
      <c r="N10199">
        <v>15</v>
      </c>
      <c r="P10199" cm="1">
        <f t="array" ref="P10199">IF(Q10199&gt;0,INDEX(Q10199:Q22333,MATCH(TRUE,INDEX(Q10199:Q22333="",,),0)-1),"")</f>
        <v>4</v>
      </c>
      <c r="Q10199">
        <f t="shared" si="230"/>
        <v>2</v>
      </c>
      <c r="R10199">
        <f>IF(P10199="","",0)</f>
        <v>0</v>
      </c>
    </row>
    <row r="10200" spans="1:18" x14ac:dyDescent="0.3">
      <c r="A10200" t="s">
        <v>1321</v>
      </c>
      <c r="B10200" s="1">
        <v>38762</v>
      </c>
      <c r="C10200" s="2">
        <v>0.45833333333333331</v>
      </c>
      <c r="D10200" t="s">
        <v>1337</v>
      </c>
      <c r="E10200" t="s">
        <v>1338</v>
      </c>
      <c r="G10200" s="6" t="s">
        <v>88</v>
      </c>
      <c r="H10200" t="s">
        <v>85</v>
      </c>
      <c r="I10200" t="s">
        <v>45</v>
      </c>
      <c r="J10200" t="s">
        <v>93</v>
      </c>
      <c r="K10200">
        <v>15.1</v>
      </c>
      <c r="L10200">
        <v>84</v>
      </c>
      <c r="M10200" t="s">
        <v>120</v>
      </c>
      <c r="N10200">
        <v>84</v>
      </c>
      <c r="P10200" cm="1">
        <f t="array" ref="P10200">IF(Q10200&gt;0,INDEX(Q10200:Q22334,MATCH(TRUE,INDEX(Q10200:Q22334="",,),0)-1),"")</f>
        <v>4</v>
      </c>
      <c r="Q10200">
        <f t="shared" si="230"/>
        <v>2</v>
      </c>
      <c r="R10200">
        <f>IF(P10200="","",0)</f>
        <v>0</v>
      </c>
    </row>
    <row r="10201" spans="1:18" x14ac:dyDescent="0.3">
      <c r="A10201" t="s">
        <v>1321</v>
      </c>
      <c r="B10201" s="1">
        <v>38762</v>
      </c>
      <c r="C10201" s="2">
        <v>0.45833333333333331</v>
      </c>
      <c r="D10201" t="s">
        <v>1337</v>
      </c>
      <c r="E10201" t="s">
        <v>1338</v>
      </c>
      <c r="G10201" s="6" t="s">
        <v>88</v>
      </c>
      <c r="H10201" t="s">
        <v>128</v>
      </c>
      <c r="I10201" t="s">
        <v>45</v>
      </c>
      <c r="J10201" t="s">
        <v>93</v>
      </c>
      <c r="K10201">
        <v>3.1</v>
      </c>
      <c r="L10201">
        <v>34</v>
      </c>
      <c r="M10201" t="s">
        <v>120</v>
      </c>
      <c r="N10201">
        <v>34</v>
      </c>
      <c r="P10201" cm="1">
        <f t="array" ref="P10201">IF(Q10201&gt;0,INDEX(Q10201:Q22335,MATCH(TRUE,INDEX(Q10201:Q22335="",,),0)-1),"")</f>
        <v>4</v>
      </c>
      <c r="Q10201">
        <f t="shared" si="230"/>
        <v>2</v>
      </c>
      <c r="R10201">
        <f>IF(P10201="","",0)</f>
        <v>0</v>
      </c>
    </row>
    <row r="10202" spans="1:18" x14ac:dyDescent="0.3">
      <c r="A10202" t="s">
        <v>1321</v>
      </c>
      <c r="B10202" s="1">
        <v>38762</v>
      </c>
      <c r="C10202" s="2">
        <v>0.45833333333333331</v>
      </c>
      <c r="D10202" t="s">
        <v>1337</v>
      </c>
      <c r="E10202" t="s">
        <v>1338</v>
      </c>
      <c r="G10202" s="6" t="s">
        <v>88</v>
      </c>
      <c r="H10202" t="s">
        <v>41</v>
      </c>
      <c r="I10202" t="s">
        <v>45</v>
      </c>
      <c r="J10202" t="s">
        <v>93</v>
      </c>
      <c r="K10202">
        <v>14.4</v>
      </c>
      <c r="L10202">
        <v>177</v>
      </c>
      <c r="M10202" t="s">
        <v>120</v>
      </c>
      <c r="N10202">
        <v>177</v>
      </c>
      <c r="P10202" cm="1">
        <f t="array" ref="P10202">IF(Q10202&gt;0,INDEX(Q10202:Q22336,MATCH(TRUE,INDEX(Q10202:Q22336="",,),0)-1),"")</f>
        <v>4</v>
      </c>
      <c r="Q10202">
        <f t="shared" si="230"/>
        <v>2</v>
      </c>
      <c r="R10202">
        <f>IF(P10202="","",0)</f>
        <v>0</v>
      </c>
    </row>
    <row r="10203" spans="1:18" x14ac:dyDescent="0.3">
      <c r="A10203" t="s">
        <v>1321</v>
      </c>
      <c r="B10203" s="1">
        <v>38762</v>
      </c>
      <c r="C10203" s="2">
        <v>0.45833333333333331</v>
      </c>
      <c r="D10203" t="s">
        <v>1337</v>
      </c>
      <c r="E10203" t="s">
        <v>1338</v>
      </c>
      <c r="G10203" s="6" t="s">
        <v>88</v>
      </c>
      <c r="H10203" t="s">
        <v>95</v>
      </c>
      <c r="I10203" t="s">
        <v>45</v>
      </c>
      <c r="J10203" t="s">
        <v>93</v>
      </c>
      <c r="K10203">
        <v>39.799999999999997</v>
      </c>
      <c r="L10203">
        <v>48</v>
      </c>
      <c r="M10203" t="s">
        <v>120</v>
      </c>
      <c r="N10203">
        <v>48</v>
      </c>
      <c r="P10203" cm="1">
        <f t="array" ref="P10203">IF(Q10203&gt;0,INDEX(Q10203:Q22337,MATCH(TRUE,INDEX(Q10203:Q22337="",,),0)-1),"")</f>
        <v>4</v>
      </c>
      <c r="Q10203">
        <f t="shared" si="230"/>
        <v>2</v>
      </c>
      <c r="R10203">
        <f>IF(P10203="","",0)</f>
        <v>0</v>
      </c>
    </row>
    <row r="10204" spans="1:18" x14ac:dyDescent="0.3">
      <c r="A10204" t="s">
        <v>1321</v>
      </c>
      <c r="B10204" s="1">
        <v>38762</v>
      </c>
      <c r="C10204" s="2">
        <v>0.45833333333333331</v>
      </c>
      <c r="D10204" t="s">
        <v>1337</v>
      </c>
      <c r="E10204" t="s">
        <v>1338</v>
      </c>
      <c r="G10204" s="6" t="s">
        <v>88</v>
      </c>
      <c r="H10204" t="s">
        <v>116</v>
      </c>
      <c r="I10204" t="s">
        <v>21</v>
      </c>
      <c r="J10204" t="s">
        <v>73</v>
      </c>
      <c r="K10204">
        <v>22.5</v>
      </c>
      <c r="L10204">
        <v>7</v>
      </c>
      <c r="M10204" t="s">
        <v>120</v>
      </c>
      <c r="N10204">
        <v>7</v>
      </c>
      <c r="P10204" cm="1">
        <f t="array" ref="P10204">IF(Q10204&gt;0,INDEX(Q10204:Q22338,MATCH(TRUE,INDEX(Q10204:Q22338="",,),0)-1),"")</f>
        <v>4</v>
      </c>
      <c r="Q10204">
        <f t="shared" si="230"/>
        <v>2</v>
      </c>
      <c r="R10204">
        <f>IF(P10204="","",0)</f>
        <v>0</v>
      </c>
    </row>
    <row r="10205" spans="1:18" x14ac:dyDescent="0.3">
      <c r="A10205" t="s">
        <v>1321</v>
      </c>
      <c r="B10205" s="1">
        <v>38762</v>
      </c>
      <c r="C10205" s="2">
        <v>0.45833333333333331</v>
      </c>
      <c r="D10205" t="s">
        <v>1337</v>
      </c>
      <c r="E10205" t="s">
        <v>1338</v>
      </c>
      <c r="G10205" s="6" t="s">
        <v>88</v>
      </c>
      <c r="H10205" t="s">
        <v>67</v>
      </c>
      <c r="I10205" t="s">
        <v>21</v>
      </c>
      <c r="J10205" t="s">
        <v>73</v>
      </c>
      <c r="K10205">
        <v>8.4</v>
      </c>
      <c r="L10205">
        <v>6.6</v>
      </c>
      <c r="M10205" t="s">
        <v>120</v>
      </c>
      <c r="N10205">
        <v>6.6</v>
      </c>
      <c r="P10205" cm="1">
        <f t="array" ref="P10205">IF(Q10205&gt;0,INDEX(Q10205:Q22339,MATCH(TRUE,INDEX(Q10205:Q22339="",,),0)-1),"")</f>
        <v>4</v>
      </c>
      <c r="Q10205">
        <f t="shared" si="230"/>
        <v>2</v>
      </c>
      <c r="R10205">
        <f>IF(P10205="","",0)</f>
        <v>0</v>
      </c>
    </row>
    <row r="10206" spans="1:18" x14ac:dyDescent="0.3">
      <c r="A10206" t="s">
        <v>1321</v>
      </c>
      <c r="B10206" s="1">
        <v>38762</v>
      </c>
      <c r="C10206" s="2">
        <v>0.45833333333333331</v>
      </c>
      <c r="D10206" t="s">
        <v>1337</v>
      </c>
      <c r="E10206" t="s">
        <v>1338</v>
      </c>
      <c r="G10206" s="6" t="s">
        <v>88</v>
      </c>
      <c r="H10206" t="s">
        <v>41</v>
      </c>
      <c r="I10206" t="s">
        <v>21</v>
      </c>
      <c r="J10206" t="s">
        <v>73</v>
      </c>
      <c r="K10206">
        <v>49.3</v>
      </c>
      <c r="L10206">
        <v>25.9</v>
      </c>
      <c r="M10206" t="s">
        <v>120</v>
      </c>
      <c r="N10206">
        <v>25.9</v>
      </c>
      <c r="P10206" cm="1">
        <f t="array" ref="P10206">IF(Q10206&gt;0,INDEX(Q10206:Q22340,MATCH(TRUE,INDEX(Q10206:Q22340="",,),0)-1),"")</f>
        <v>4</v>
      </c>
      <c r="Q10206">
        <f t="shared" si="230"/>
        <v>2</v>
      </c>
      <c r="R10206">
        <f>IF(P10206="","",0)</f>
        <v>0</v>
      </c>
    </row>
    <row r="10207" spans="1:18" x14ac:dyDescent="0.3">
      <c r="A10207" t="s">
        <v>1321</v>
      </c>
      <c r="B10207" s="1">
        <v>38762</v>
      </c>
      <c r="C10207" s="2">
        <v>0.45833333333333331</v>
      </c>
      <c r="D10207" t="s">
        <v>1337</v>
      </c>
      <c r="E10207" t="s">
        <v>1338</v>
      </c>
      <c r="G10207" t="s">
        <v>19</v>
      </c>
      <c r="H10207" t="s">
        <v>20</v>
      </c>
      <c r="I10207" t="s">
        <v>45</v>
      </c>
      <c r="J10207" t="s">
        <v>93</v>
      </c>
      <c r="K10207">
        <v>49.9</v>
      </c>
      <c r="L10207">
        <v>138</v>
      </c>
      <c r="M10207" t="s">
        <v>701</v>
      </c>
      <c r="N10207">
        <v>406.3</v>
      </c>
      <c r="P10207" cm="1">
        <f t="array" ref="P10207">IF(Q10207&gt;0,INDEX(Q10207:Q22341,MATCH(TRUE,INDEX(Q10207:Q22341="",,),0)-1),"")</f>
        <v>4</v>
      </c>
      <c r="Q10207">
        <f t="shared" si="230"/>
        <v>3</v>
      </c>
      <c r="R10207">
        <f>IF(P10207="","",0)</f>
        <v>0</v>
      </c>
    </row>
    <row r="10208" spans="1:18" x14ac:dyDescent="0.3">
      <c r="A10208" t="s">
        <v>1321</v>
      </c>
      <c r="B10208" s="1">
        <v>38762</v>
      </c>
      <c r="C10208" s="2">
        <v>0.45833333333333331</v>
      </c>
      <c r="D10208" t="s">
        <v>1337</v>
      </c>
      <c r="E10208" t="s">
        <v>1338</v>
      </c>
      <c r="G10208" t="s">
        <v>19</v>
      </c>
      <c r="H10208" t="s">
        <v>85</v>
      </c>
      <c r="I10208" t="s">
        <v>21</v>
      </c>
      <c r="J10208" t="s">
        <v>73</v>
      </c>
      <c r="K10208">
        <v>240.6</v>
      </c>
      <c r="L10208">
        <v>12.9</v>
      </c>
      <c r="M10208" t="s">
        <v>701</v>
      </c>
      <c r="N10208">
        <v>12.9</v>
      </c>
      <c r="P10208" cm="1">
        <f t="array" ref="P10208">IF(Q10208&gt;0,INDEX(Q10208:Q22342,MATCH(TRUE,INDEX(Q10208:Q22342="",,),0)-1),"")</f>
        <v>4</v>
      </c>
      <c r="Q10208">
        <f t="shared" si="230"/>
        <v>3</v>
      </c>
      <c r="R10208">
        <f>IF(P10208="","",0)</f>
        <v>0</v>
      </c>
    </row>
    <row r="10209" spans="1:18" x14ac:dyDescent="0.3">
      <c r="A10209" t="s">
        <v>1321</v>
      </c>
      <c r="B10209" s="1">
        <v>38762</v>
      </c>
      <c r="C10209" s="2">
        <v>0.45833333333333331</v>
      </c>
      <c r="D10209" t="s">
        <v>1337</v>
      </c>
      <c r="E10209" t="s">
        <v>1338</v>
      </c>
      <c r="G10209" t="s">
        <v>19</v>
      </c>
      <c r="H10209" t="s">
        <v>128</v>
      </c>
      <c r="I10209" t="s">
        <v>21</v>
      </c>
      <c r="J10209" t="s">
        <v>73</v>
      </c>
      <c r="K10209">
        <v>280.89999999999998</v>
      </c>
      <c r="L10209">
        <v>12</v>
      </c>
      <c r="M10209" t="s">
        <v>701</v>
      </c>
      <c r="N10209">
        <v>12</v>
      </c>
      <c r="P10209" cm="1">
        <f t="array" ref="P10209">IF(Q10209&gt;0,INDEX(Q10209:Q22343,MATCH(TRUE,INDEX(Q10209:Q22343="",,),0)-1),"")</f>
        <v>4</v>
      </c>
      <c r="Q10209">
        <f t="shared" si="230"/>
        <v>3</v>
      </c>
      <c r="R10209">
        <f>IF(P10209="","",0)</f>
        <v>0</v>
      </c>
    </row>
    <row r="10210" spans="1:18" x14ac:dyDescent="0.3">
      <c r="A10210" t="s">
        <v>1321</v>
      </c>
      <c r="B10210" s="1">
        <v>38762</v>
      </c>
      <c r="C10210" s="2">
        <v>0.45833333333333331</v>
      </c>
      <c r="D10210" t="s">
        <v>1337</v>
      </c>
      <c r="E10210" t="s">
        <v>1338</v>
      </c>
      <c r="G10210" t="s">
        <v>19</v>
      </c>
      <c r="H10210" t="s">
        <v>95</v>
      </c>
      <c r="I10210" t="s">
        <v>21</v>
      </c>
      <c r="J10210" t="s">
        <v>73</v>
      </c>
      <c r="K10210">
        <v>292.89999999999998</v>
      </c>
      <c r="L10210">
        <v>16.5</v>
      </c>
      <c r="M10210" t="s">
        <v>701</v>
      </c>
      <c r="N10210">
        <v>16.5</v>
      </c>
      <c r="P10210" cm="1">
        <f t="array" ref="P10210">IF(Q10210&gt;0,INDEX(Q10210:Q22344,MATCH(TRUE,INDEX(Q10210:Q22344="",,),0)-1),"")</f>
        <v>4</v>
      </c>
      <c r="Q10210">
        <f t="shared" si="230"/>
        <v>3</v>
      </c>
      <c r="R10210">
        <f>IF(P10210="","",0)</f>
        <v>0</v>
      </c>
    </row>
    <row r="10211" spans="1:18" x14ac:dyDescent="0.3">
      <c r="A10211" t="s">
        <v>1321</v>
      </c>
      <c r="B10211" s="1">
        <v>38762</v>
      </c>
      <c r="C10211" s="2">
        <v>0.45833333333333331</v>
      </c>
      <c r="D10211" t="s">
        <v>1337</v>
      </c>
      <c r="E10211" t="s">
        <v>1338</v>
      </c>
      <c r="G10211" t="s">
        <v>19</v>
      </c>
      <c r="H10211" t="s">
        <v>20</v>
      </c>
      <c r="I10211" t="s">
        <v>21</v>
      </c>
      <c r="J10211" t="s">
        <v>73</v>
      </c>
      <c r="K10211">
        <v>311.5</v>
      </c>
      <c r="L10211">
        <v>11.1</v>
      </c>
      <c r="M10211" t="s">
        <v>701</v>
      </c>
      <c r="N10211">
        <v>11.1</v>
      </c>
      <c r="P10211" cm="1">
        <f t="array" ref="P10211">IF(Q10211&gt;0,INDEX(Q10211:Q22345,MATCH(TRUE,INDEX(Q10211:Q22345="",,),0)-1),"")</f>
        <v>4</v>
      </c>
      <c r="Q10211">
        <f t="shared" si="230"/>
        <v>3</v>
      </c>
      <c r="R10211">
        <f>IF(P10211="","",0)</f>
        <v>0</v>
      </c>
    </row>
    <row r="10212" spans="1:18" x14ac:dyDescent="0.3">
      <c r="A10212" t="s">
        <v>1321</v>
      </c>
      <c r="B10212" s="1">
        <v>38762</v>
      </c>
      <c r="C10212" s="2">
        <v>0.45833333333333331</v>
      </c>
      <c r="D10212" t="s">
        <v>1337</v>
      </c>
      <c r="E10212" t="s">
        <v>1338</v>
      </c>
      <c r="G10212" s="6" t="s">
        <v>88</v>
      </c>
      <c r="H10212" t="s">
        <v>85</v>
      </c>
      <c r="I10212" t="s">
        <v>45</v>
      </c>
      <c r="J10212" t="s">
        <v>93</v>
      </c>
      <c r="K10212">
        <v>15.1</v>
      </c>
      <c r="L10212">
        <v>84</v>
      </c>
      <c r="M10212" t="s">
        <v>701</v>
      </c>
      <c r="N10212">
        <v>84</v>
      </c>
      <c r="P10212" cm="1">
        <f t="array" ref="P10212">IF(Q10212&gt;0,INDEX(Q10212:Q22346,MATCH(TRUE,INDEX(Q10212:Q22346="",,),0)-1),"")</f>
        <v>4</v>
      </c>
      <c r="Q10212">
        <f t="shared" si="230"/>
        <v>3</v>
      </c>
      <c r="R10212">
        <f>IF(P10212="","",0)</f>
        <v>0</v>
      </c>
    </row>
    <row r="10213" spans="1:18" x14ac:dyDescent="0.3">
      <c r="A10213" t="s">
        <v>1321</v>
      </c>
      <c r="B10213" s="1">
        <v>38762</v>
      </c>
      <c r="C10213" s="2">
        <v>0.45833333333333331</v>
      </c>
      <c r="D10213" t="s">
        <v>1337</v>
      </c>
      <c r="E10213" t="s">
        <v>1338</v>
      </c>
      <c r="G10213" s="6" t="s">
        <v>88</v>
      </c>
      <c r="H10213" t="s">
        <v>128</v>
      </c>
      <c r="I10213" t="s">
        <v>45</v>
      </c>
      <c r="J10213" t="s">
        <v>93</v>
      </c>
      <c r="K10213">
        <v>3.1</v>
      </c>
      <c r="L10213">
        <v>34</v>
      </c>
      <c r="M10213" t="s">
        <v>701</v>
      </c>
      <c r="N10213">
        <v>34</v>
      </c>
      <c r="P10213" cm="1">
        <f t="array" ref="P10213">IF(Q10213&gt;0,INDEX(Q10213:Q22347,MATCH(TRUE,INDEX(Q10213:Q22347="",,),0)-1),"")</f>
        <v>4</v>
      </c>
      <c r="Q10213">
        <f t="shared" si="230"/>
        <v>3</v>
      </c>
      <c r="R10213">
        <f>IF(P10213="","",0)</f>
        <v>0</v>
      </c>
    </row>
    <row r="10214" spans="1:18" x14ac:dyDescent="0.3">
      <c r="A10214" t="s">
        <v>1321</v>
      </c>
      <c r="B10214" s="1">
        <v>38762</v>
      </c>
      <c r="C10214" s="2">
        <v>0.45833333333333331</v>
      </c>
      <c r="D10214" t="s">
        <v>1337</v>
      </c>
      <c r="E10214" t="s">
        <v>1338</v>
      </c>
      <c r="G10214" s="6" t="s">
        <v>88</v>
      </c>
      <c r="H10214" t="s">
        <v>41</v>
      </c>
      <c r="I10214" t="s">
        <v>45</v>
      </c>
      <c r="J10214" t="s">
        <v>93</v>
      </c>
      <c r="K10214">
        <v>14.4</v>
      </c>
      <c r="L10214">
        <v>177</v>
      </c>
      <c r="M10214" t="s">
        <v>701</v>
      </c>
      <c r="N10214">
        <v>177</v>
      </c>
      <c r="P10214" cm="1">
        <f t="array" ref="P10214">IF(Q10214&gt;0,INDEX(Q10214:Q22348,MATCH(TRUE,INDEX(Q10214:Q22348="",,),0)-1),"")</f>
        <v>4</v>
      </c>
      <c r="Q10214">
        <f t="shared" si="230"/>
        <v>3</v>
      </c>
      <c r="R10214">
        <f>IF(P10214="","",0)</f>
        <v>0</v>
      </c>
    </row>
    <row r="10215" spans="1:18" x14ac:dyDescent="0.3">
      <c r="A10215" t="s">
        <v>1321</v>
      </c>
      <c r="B10215" s="1">
        <v>38762</v>
      </c>
      <c r="C10215" s="2">
        <v>0.45833333333333331</v>
      </c>
      <c r="D10215" t="s">
        <v>1337</v>
      </c>
      <c r="E10215" t="s">
        <v>1338</v>
      </c>
      <c r="G10215" s="6" t="s">
        <v>88</v>
      </c>
      <c r="H10215" t="s">
        <v>95</v>
      </c>
      <c r="I10215" t="s">
        <v>45</v>
      </c>
      <c r="J10215" t="s">
        <v>93</v>
      </c>
      <c r="K10215">
        <v>39.799999999999997</v>
      </c>
      <c r="L10215">
        <v>48</v>
      </c>
      <c r="M10215" t="s">
        <v>701</v>
      </c>
      <c r="N10215">
        <v>48</v>
      </c>
      <c r="P10215" cm="1">
        <f t="array" ref="P10215">IF(Q10215&gt;0,INDEX(Q10215:Q22349,MATCH(TRUE,INDEX(Q10215:Q22349="",,),0)-1),"")</f>
        <v>4</v>
      </c>
      <c r="Q10215">
        <f t="shared" si="230"/>
        <v>3</v>
      </c>
      <c r="R10215">
        <f>IF(P10215="","",0)</f>
        <v>0</v>
      </c>
    </row>
    <row r="10216" spans="1:18" x14ac:dyDescent="0.3">
      <c r="A10216" t="s">
        <v>1321</v>
      </c>
      <c r="B10216" s="1">
        <v>38762</v>
      </c>
      <c r="C10216" s="2">
        <v>0.45833333333333331</v>
      </c>
      <c r="D10216" t="s">
        <v>1337</v>
      </c>
      <c r="E10216" t="s">
        <v>1338</v>
      </c>
      <c r="G10216" s="6" t="s">
        <v>88</v>
      </c>
      <c r="H10216" t="s">
        <v>116</v>
      </c>
      <c r="I10216" t="s">
        <v>21</v>
      </c>
      <c r="J10216" t="s">
        <v>73</v>
      </c>
      <c r="K10216">
        <v>22.5</v>
      </c>
      <c r="L10216">
        <v>7</v>
      </c>
      <c r="M10216" t="s">
        <v>701</v>
      </c>
      <c r="N10216">
        <v>7</v>
      </c>
      <c r="P10216" cm="1">
        <f t="array" ref="P10216">IF(Q10216&gt;0,INDEX(Q10216:Q22350,MATCH(TRUE,INDEX(Q10216:Q22350="",,),0)-1),"")</f>
        <v>4</v>
      </c>
      <c r="Q10216">
        <f t="shared" si="230"/>
        <v>3</v>
      </c>
      <c r="R10216">
        <f>IF(P10216="","",0)</f>
        <v>0</v>
      </c>
    </row>
    <row r="10217" spans="1:18" x14ac:dyDescent="0.3">
      <c r="A10217" t="s">
        <v>1321</v>
      </c>
      <c r="B10217" s="1">
        <v>38762</v>
      </c>
      <c r="C10217" s="2">
        <v>0.45833333333333331</v>
      </c>
      <c r="D10217" t="s">
        <v>1337</v>
      </c>
      <c r="E10217" t="s">
        <v>1338</v>
      </c>
      <c r="G10217" s="6" t="s">
        <v>88</v>
      </c>
      <c r="H10217" t="s">
        <v>67</v>
      </c>
      <c r="I10217" t="s">
        <v>21</v>
      </c>
      <c r="J10217" t="s">
        <v>73</v>
      </c>
      <c r="K10217">
        <v>8.4</v>
      </c>
      <c r="L10217">
        <v>6.6</v>
      </c>
      <c r="M10217" t="s">
        <v>701</v>
      </c>
      <c r="N10217">
        <v>6.6</v>
      </c>
      <c r="P10217" cm="1">
        <f t="array" ref="P10217">IF(Q10217&gt;0,INDEX(Q10217:Q22351,MATCH(TRUE,INDEX(Q10217:Q22351="",,),0)-1),"")</f>
        <v>4</v>
      </c>
      <c r="Q10217">
        <f t="shared" si="230"/>
        <v>3</v>
      </c>
      <c r="R10217">
        <f>IF(P10217="","",0)</f>
        <v>0</v>
      </c>
    </row>
    <row r="10218" spans="1:18" x14ac:dyDescent="0.3">
      <c r="A10218" t="s">
        <v>1321</v>
      </c>
      <c r="B10218" s="1">
        <v>38762</v>
      </c>
      <c r="C10218" s="2">
        <v>0.45833333333333331</v>
      </c>
      <c r="D10218" t="s">
        <v>1337</v>
      </c>
      <c r="E10218" t="s">
        <v>1338</v>
      </c>
      <c r="G10218" s="6" t="s">
        <v>88</v>
      </c>
      <c r="H10218" t="s">
        <v>41</v>
      </c>
      <c r="I10218" t="s">
        <v>21</v>
      </c>
      <c r="J10218" t="s">
        <v>73</v>
      </c>
      <c r="K10218">
        <v>49.3</v>
      </c>
      <c r="L10218">
        <v>25.9</v>
      </c>
      <c r="M10218" t="s">
        <v>701</v>
      </c>
      <c r="N10218">
        <v>25.9</v>
      </c>
      <c r="P10218" cm="1">
        <f t="array" ref="P10218">IF(Q10218&gt;0,INDEX(Q10218:Q22352,MATCH(TRUE,INDEX(Q10218:Q22352="",,),0)-1),"")</f>
        <v>4</v>
      </c>
      <c r="Q10218">
        <f t="shared" si="230"/>
        <v>3</v>
      </c>
      <c r="R10218">
        <f>IF(P10218="","",0)</f>
        <v>0</v>
      </c>
    </row>
    <row r="10219" spans="1:18" x14ac:dyDescent="0.3">
      <c r="A10219" t="s">
        <v>1321</v>
      </c>
      <c r="B10219" s="1">
        <v>38762</v>
      </c>
      <c r="C10219" s="2">
        <v>0.45833333333333331</v>
      </c>
      <c r="D10219" t="s">
        <v>1337</v>
      </c>
      <c r="E10219" t="s">
        <v>1338</v>
      </c>
      <c r="G10219" t="s">
        <v>19</v>
      </c>
      <c r="H10219" t="s">
        <v>20</v>
      </c>
      <c r="I10219" t="s">
        <v>45</v>
      </c>
      <c r="J10219" t="s">
        <v>93</v>
      </c>
      <c r="K10219">
        <v>49.9</v>
      </c>
      <c r="L10219">
        <v>138</v>
      </c>
      <c r="M10219" t="s">
        <v>117</v>
      </c>
      <c r="N10219">
        <v>343</v>
      </c>
      <c r="P10219" cm="1">
        <f t="array" ref="P10219">IF(Q10219&gt;0,INDEX(Q10219:Q22353,MATCH(TRUE,INDEX(Q10219:Q22353="",,),0)-1),"")</f>
        <v>4</v>
      </c>
      <c r="Q10219">
        <f t="shared" si="230"/>
        <v>4</v>
      </c>
      <c r="R10219">
        <f>IF(P10219="","",0)</f>
        <v>0</v>
      </c>
    </row>
    <row r="10220" spans="1:18" x14ac:dyDescent="0.3">
      <c r="A10220" t="s">
        <v>1321</v>
      </c>
      <c r="B10220" s="1">
        <v>38762</v>
      </c>
      <c r="C10220" s="2">
        <v>0.45833333333333331</v>
      </c>
      <c r="D10220" t="s">
        <v>1337</v>
      </c>
      <c r="E10220" t="s">
        <v>1338</v>
      </c>
      <c r="G10220" t="s">
        <v>19</v>
      </c>
      <c r="H10220" t="s">
        <v>85</v>
      </c>
      <c r="I10220" t="s">
        <v>21</v>
      </c>
      <c r="J10220" t="s">
        <v>73</v>
      </c>
      <c r="K10220">
        <v>240.6</v>
      </c>
      <c r="L10220">
        <v>12.9</v>
      </c>
      <c r="M10220" t="s">
        <v>117</v>
      </c>
      <c r="N10220">
        <v>12.9</v>
      </c>
      <c r="P10220" cm="1">
        <f t="array" ref="P10220">IF(Q10220&gt;0,INDEX(Q10220:Q22354,MATCH(TRUE,INDEX(Q10220:Q22354="",,),0)-1),"")</f>
        <v>4</v>
      </c>
      <c r="Q10220">
        <f t="shared" si="230"/>
        <v>4</v>
      </c>
      <c r="R10220">
        <f>IF(P10220="","",0)</f>
        <v>0</v>
      </c>
    </row>
    <row r="10221" spans="1:18" x14ac:dyDescent="0.3">
      <c r="A10221" t="s">
        <v>1321</v>
      </c>
      <c r="B10221" s="1">
        <v>38762</v>
      </c>
      <c r="C10221" s="2">
        <v>0.45833333333333331</v>
      </c>
      <c r="D10221" t="s">
        <v>1337</v>
      </c>
      <c r="E10221" t="s">
        <v>1338</v>
      </c>
      <c r="G10221" t="s">
        <v>19</v>
      </c>
      <c r="H10221" t="s">
        <v>128</v>
      </c>
      <c r="I10221" t="s">
        <v>21</v>
      </c>
      <c r="J10221" t="s">
        <v>73</v>
      </c>
      <c r="K10221">
        <v>280.89999999999998</v>
      </c>
      <c r="L10221">
        <v>12</v>
      </c>
      <c r="M10221" t="s">
        <v>117</v>
      </c>
      <c r="N10221">
        <v>12</v>
      </c>
      <c r="P10221" cm="1">
        <f t="array" ref="P10221">IF(Q10221&gt;0,INDEX(Q10221:Q22355,MATCH(TRUE,INDEX(Q10221:Q22355="",,),0)-1),"")</f>
        <v>4</v>
      </c>
      <c r="Q10221">
        <f t="shared" si="230"/>
        <v>4</v>
      </c>
      <c r="R10221">
        <f>IF(P10221="","",0)</f>
        <v>0</v>
      </c>
    </row>
    <row r="10222" spans="1:18" x14ac:dyDescent="0.3">
      <c r="A10222" t="s">
        <v>1321</v>
      </c>
      <c r="B10222" s="1">
        <v>38762</v>
      </c>
      <c r="C10222" s="2">
        <v>0.45833333333333331</v>
      </c>
      <c r="D10222" t="s">
        <v>1337</v>
      </c>
      <c r="E10222" t="s">
        <v>1338</v>
      </c>
      <c r="G10222" t="s">
        <v>19</v>
      </c>
      <c r="H10222" t="s">
        <v>95</v>
      </c>
      <c r="I10222" t="s">
        <v>21</v>
      </c>
      <c r="J10222" t="s">
        <v>73</v>
      </c>
      <c r="K10222">
        <v>292.89999999999998</v>
      </c>
      <c r="L10222">
        <v>16.5</v>
      </c>
      <c r="M10222" t="s">
        <v>117</v>
      </c>
      <c r="N10222">
        <v>16.5</v>
      </c>
      <c r="P10222" cm="1">
        <f t="array" ref="P10222">IF(Q10222&gt;0,INDEX(Q10222:Q22356,MATCH(TRUE,INDEX(Q10222:Q22356="",,),0)-1),"")</f>
        <v>4</v>
      </c>
      <c r="Q10222">
        <f t="shared" si="230"/>
        <v>4</v>
      </c>
      <c r="R10222">
        <f>IF(P10222="","",0)</f>
        <v>0</v>
      </c>
    </row>
    <row r="10223" spans="1:18" x14ac:dyDescent="0.3">
      <c r="A10223" t="s">
        <v>1321</v>
      </c>
      <c r="B10223" s="1">
        <v>38762</v>
      </c>
      <c r="C10223" s="2">
        <v>0.45833333333333331</v>
      </c>
      <c r="D10223" t="s">
        <v>1337</v>
      </c>
      <c r="E10223" t="s">
        <v>1338</v>
      </c>
      <c r="G10223" t="s">
        <v>19</v>
      </c>
      <c r="H10223" t="s">
        <v>20</v>
      </c>
      <c r="I10223" t="s">
        <v>21</v>
      </c>
      <c r="J10223" t="s">
        <v>73</v>
      </c>
      <c r="K10223">
        <v>311.5</v>
      </c>
      <c r="L10223">
        <v>11.1</v>
      </c>
      <c r="M10223" t="s">
        <v>117</v>
      </c>
      <c r="N10223">
        <v>11.1</v>
      </c>
      <c r="P10223" cm="1">
        <f t="array" ref="P10223">IF(Q10223&gt;0,INDEX(Q10223:Q22357,MATCH(TRUE,INDEX(Q10223:Q22357="",,),0)-1),"")</f>
        <v>4</v>
      </c>
      <c r="Q10223">
        <f t="shared" si="230"/>
        <v>4</v>
      </c>
      <c r="R10223">
        <f>IF(P10223="","",0)</f>
        <v>0</v>
      </c>
    </row>
    <row r="10224" spans="1:18" x14ac:dyDescent="0.3">
      <c r="A10224" t="s">
        <v>1321</v>
      </c>
      <c r="B10224" s="1">
        <v>38762</v>
      </c>
      <c r="C10224" s="2">
        <v>0.45833333333333331</v>
      </c>
      <c r="D10224" t="s">
        <v>1337</v>
      </c>
      <c r="E10224" t="s">
        <v>1338</v>
      </c>
      <c r="G10224" s="6" t="s">
        <v>88</v>
      </c>
      <c r="H10224" t="s">
        <v>85</v>
      </c>
      <c r="I10224" t="s">
        <v>45</v>
      </c>
      <c r="J10224" t="s">
        <v>93</v>
      </c>
      <c r="K10224">
        <v>15.1</v>
      </c>
      <c r="L10224">
        <v>84</v>
      </c>
      <c r="M10224" t="s">
        <v>117</v>
      </c>
      <c r="N10224">
        <v>84</v>
      </c>
      <c r="P10224" cm="1">
        <f t="array" ref="P10224">IF(Q10224&gt;0,INDEX(Q10224:Q22358,MATCH(TRUE,INDEX(Q10224:Q22358="",,),0)-1),"")</f>
        <v>4</v>
      </c>
      <c r="Q10224">
        <f t="shared" si="230"/>
        <v>4</v>
      </c>
      <c r="R10224">
        <f>IF(P10224="","",0)</f>
        <v>0</v>
      </c>
    </row>
    <row r="10225" spans="1:18" x14ac:dyDescent="0.3">
      <c r="A10225" t="s">
        <v>1321</v>
      </c>
      <c r="B10225" s="1">
        <v>38762</v>
      </c>
      <c r="C10225" s="2">
        <v>0.45833333333333331</v>
      </c>
      <c r="D10225" t="s">
        <v>1337</v>
      </c>
      <c r="E10225" t="s">
        <v>1338</v>
      </c>
      <c r="G10225" s="6" t="s">
        <v>88</v>
      </c>
      <c r="H10225" t="s">
        <v>128</v>
      </c>
      <c r="I10225" t="s">
        <v>45</v>
      </c>
      <c r="J10225" t="s">
        <v>93</v>
      </c>
      <c r="K10225">
        <v>3.1</v>
      </c>
      <c r="L10225">
        <v>34</v>
      </c>
      <c r="M10225" t="s">
        <v>117</v>
      </c>
      <c r="N10225">
        <v>34</v>
      </c>
      <c r="P10225" cm="1">
        <f t="array" ref="P10225">IF(Q10225&gt;0,INDEX(Q10225:Q22359,MATCH(TRUE,INDEX(Q10225:Q22359="",,),0)-1),"")</f>
        <v>4</v>
      </c>
      <c r="Q10225">
        <f t="shared" si="230"/>
        <v>4</v>
      </c>
      <c r="R10225">
        <f>IF(P10225="","",0)</f>
        <v>0</v>
      </c>
    </row>
    <row r="10226" spans="1:18" x14ac:dyDescent="0.3">
      <c r="A10226" t="s">
        <v>1321</v>
      </c>
      <c r="B10226" s="1">
        <v>38762</v>
      </c>
      <c r="C10226" s="2">
        <v>0.45833333333333331</v>
      </c>
      <c r="D10226" t="s">
        <v>1337</v>
      </c>
      <c r="E10226" t="s">
        <v>1338</v>
      </c>
      <c r="G10226" s="6" t="s">
        <v>88</v>
      </c>
      <c r="H10226" t="s">
        <v>41</v>
      </c>
      <c r="I10226" t="s">
        <v>45</v>
      </c>
      <c r="J10226" t="s">
        <v>93</v>
      </c>
      <c r="K10226">
        <v>14.4</v>
      </c>
      <c r="L10226">
        <v>177</v>
      </c>
      <c r="M10226" t="s">
        <v>117</v>
      </c>
      <c r="N10226">
        <v>177</v>
      </c>
      <c r="P10226" cm="1">
        <f t="array" ref="P10226">IF(Q10226&gt;0,INDEX(Q10226:Q22360,MATCH(TRUE,INDEX(Q10226:Q22360="",,),0)-1),"")</f>
        <v>4</v>
      </c>
      <c r="Q10226">
        <f t="shared" si="230"/>
        <v>4</v>
      </c>
      <c r="R10226">
        <f>IF(P10226="","",0)</f>
        <v>0</v>
      </c>
    </row>
    <row r="10227" spans="1:18" x14ac:dyDescent="0.3">
      <c r="A10227" t="s">
        <v>1321</v>
      </c>
      <c r="B10227" s="1">
        <v>38762</v>
      </c>
      <c r="C10227" s="2">
        <v>0.45833333333333331</v>
      </c>
      <c r="D10227" t="s">
        <v>1337</v>
      </c>
      <c r="E10227" t="s">
        <v>1338</v>
      </c>
      <c r="G10227" s="6" t="s">
        <v>88</v>
      </c>
      <c r="H10227" t="s">
        <v>95</v>
      </c>
      <c r="I10227" t="s">
        <v>45</v>
      </c>
      <c r="J10227" t="s">
        <v>93</v>
      </c>
      <c r="K10227">
        <v>39.799999999999997</v>
      </c>
      <c r="L10227">
        <v>48</v>
      </c>
      <c r="M10227" t="s">
        <v>117</v>
      </c>
      <c r="N10227">
        <v>48</v>
      </c>
      <c r="P10227" cm="1">
        <f t="array" ref="P10227">IF(Q10227&gt;0,INDEX(Q10227:Q22361,MATCH(TRUE,INDEX(Q10227:Q22361="",,),0)-1),"")</f>
        <v>4</v>
      </c>
      <c r="Q10227">
        <f t="shared" si="230"/>
        <v>4</v>
      </c>
      <c r="R10227">
        <f>IF(P10227="","",0)</f>
        <v>0</v>
      </c>
    </row>
    <row r="10228" spans="1:18" x14ac:dyDescent="0.3">
      <c r="A10228" t="s">
        <v>1321</v>
      </c>
      <c r="B10228" s="1">
        <v>38762</v>
      </c>
      <c r="C10228" s="2">
        <v>0.45833333333333331</v>
      </c>
      <c r="D10228" t="s">
        <v>1337</v>
      </c>
      <c r="E10228" t="s">
        <v>1338</v>
      </c>
      <c r="G10228" s="6" t="s">
        <v>88</v>
      </c>
      <c r="H10228" t="s">
        <v>116</v>
      </c>
      <c r="I10228" t="s">
        <v>21</v>
      </c>
      <c r="J10228" t="s">
        <v>73</v>
      </c>
      <c r="K10228">
        <v>22.5</v>
      </c>
      <c r="L10228">
        <v>7</v>
      </c>
      <c r="M10228" t="s">
        <v>117</v>
      </c>
      <c r="N10228">
        <v>7</v>
      </c>
      <c r="P10228" cm="1">
        <f t="array" ref="P10228">IF(Q10228&gt;0,INDEX(Q10228:Q22362,MATCH(TRUE,INDEX(Q10228:Q22362="",,),0)-1),"")</f>
        <v>4</v>
      </c>
      <c r="Q10228">
        <f t="shared" si="230"/>
        <v>4</v>
      </c>
      <c r="R10228">
        <f>IF(P10228="","",0)</f>
        <v>0</v>
      </c>
    </row>
    <row r="10229" spans="1:18" x14ac:dyDescent="0.3">
      <c r="A10229" t="s">
        <v>1321</v>
      </c>
      <c r="B10229" s="1">
        <v>38762</v>
      </c>
      <c r="C10229" s="2">
        <v>0.45833333333333331</v>
      </c>
      <c r="D10229" t="s">
        <v>1337</v>
      </c>
      <c r="E10229" t="s">
        <v>1338</v>
      </c>
      <c r="G10229" s="6" t="s">
        <v>88</v>
      </c>
      <c r="H10229" t="s">
        <v>67</v>
      </c>
      <c r="I10229" t="s">
        <v>21</v>
      </c>
      <c r="J10229" t="s">
        <v>73</v>
      </c>
      <c r="K10229">
        <v>8.4</v>
      </c>
      <c r="L10229">
        <v>6.6</v>
      </c>
      <c r="M10229" t="s">
        <v>117</v>
      </c>
      <c r="N10229">
        <v>6.6</v>
      </c>
      <c r="P10229" cm="1">
        <f t="array" ref="P10229">IF(Q10229&gt;0,INDEX(Q10229:Q22363,MATCH(TRUE,INDEX(Q10229:Q22363="",,),0)-1),"")</f>
        <v>4</v>
      </c>
      <c r="Q10229">
        <f t="shared" si="230"/>
        <v>4</v>
      </c>
      <c r="R10229">
        <f>IF(P10229="","",0)</f>
        <v>0</v>
      </c>
    </row>
    <row r="10230" spans="1:18" x14ac:dyDescent="0.3">
      <c r="A10230" t="s">
        <v>1321</v>
      </c>
      <c r="B10230" s="1">
        <v>38762</v>
      </c>
      <c r="C10230" s="2">
        <v>0.45833333333333331</v>
      </c>
      <c r="D10230" t="s">
        <v>1337</v>
      </c>
      <c r="E10230" t="s">
        <v>1338</v>
      </c>
      <c r="G10230" s="6" t="s">
        <v>88</v>
      </c>
      <c r="H10230" t="s">
        <v>41</v>
      </c>
      <c r="I10230" t="s">
        <v>21</v>
      </c>
      <c r="J10230" t="s">
        <v>73</v>
      </c>
      <c r="K10230">
        <v>49.3</v>
      </c>
      <c r="L10230">
        <v>25.9</v>
      </c>
      <c r="M10230" t="s">
        <v>117</v>
      </c>
      <c r="N10230">
        <v>25.9</v>
      </c>
      <c r="P10230" cm="1">
        <f t="array" ref="P10230">IF(Q10230&gt;0,INDEX(Q10230:Q22364,MATCH(TRUE,INDEX(Q10230:Q22364="",,),0)-1),"")</f>
        <v>4</v>
      </c>
      <c r="Q10230">
        <f t="shared" si="230"/>
        <v>4</v>
      </c>
      <c r="R10230">
        <f>IF(P10230="","",0)</f>
        <v>0</v>
      </c>
    </row>
    <row r="10231" spans="1:18" x14ac:dyDescent="0.3">
      <c r="P10231" t="str" cm="1">
        <f t="array" ref="P10231">IF(Q10231&gt;0,INDEX(Q10231:Q22365,MATCH(TRUE,INDEX(Q10231:Q22365="",,),0)-1),"")</f>
        <v/>
      </c>
      <c r="R10231" t="str">
        <f>IF(P10231="","",0)</f>
        <v/>
      </c>
    </row>
    <row r="10232" spans="1:18" x14ac:dyDescent="0.3">
      <c r="A10232" t="s">
        <v>1321</v>
      </c>
      <c r="B10232" s="1">
        <v>38762</v>
      </c>
      <c r="C10232" s="2">
        <v>0.45833333333333331</v>
      </c>
      <c r="D10232" t="s">
        <v>1339</v>
      </c>
      <c r="E10232" t="s">
        <v>1340</v>
      </c>
      <c r="G10232" t="s">
        <v>19</v>
      </c>
      <c r="H10232" t="s">
        <v>92</v>
      </c>
      <c r="I10232" t="s">
        <v>45</v>
      </c>
      <c r="J10232" t="s">
        <v>93</v>
      </c>
      <c r="K10232">
        <v>139.4</v>
      </c>
      <c r="L10232">
        <v>338</v>
      </c>
      <c r="M10232" t="s">
        <v>657</v>
      </c>
      <c r="N10232">
        <v>355</v>
      </c>
      <c r="O10232" t="s">
        <v>24</v>
      </c>
      <c r="P10232" cm="1">
        <f t="array" ref="P10232">IF(Q10232&gt;0,INDEX(Q10232:Q22366,MATCH(TRUE,INDEX(Q10232:Q22366="",,),0)-1),"")</f>
        <v>2</v>
      </c>
      <c r="Q10232">
        <f>INT((ROW()-10232)/9)+1</f>
        <v>1</v>
      </c>
      <c r="R10232">
        <f>IF(P10232="","",0)</f>
        <v>0</v>
      </c>
    </row>
    <row r="10233" spans="1:18" x14ac:dyDescent="0.3">
      <c r="A10233" t="s">
        <v>1321</v>
      </c>
      <c r="B10233" s="1">
        <v>38762</v>
      </c>
      <c r="C10233" s="2">
        <v>0.45833333333333331</v>
      </c>
      <c r="D10233" t="s">
        <v>1339</v>
      </c>
      <c r="E10233" t="s">
        <v>1340</v>
      </c>
      <c r="G10233" t="s">
        <v>19</v>
      </c>
      <c r="H10233" t="s">
        <v>36</v>
      </c>
      <c r="I10233" t="s">
        <v>45</v>
      </c>
      <c r="J10233" t="s">
        <v>93</v>
      </c>
      <c r="K10233">
        <v>111.1</v>
      </c>
      <c r="L10233">
        <v>53</v>
      </c>
      <c r="M10233" t="s">
        <v>657</v>
      </c>
      <c r="N10233">
        <v>53</v>
      </c>
      <c r="O10233" t="s">
        <v>24</v>
      </c>
      <c r="P10233" cm="1">
        <f t="array" ref="P10233">IF(Q10233&gt;0,INDEX(Q10233:Q22367,MATCH(TRUE,INDEX(Q10233:Q22367="",,),0)-1),"")</f>
        <v>2</v>
      </c>
      <c r="Q10233">
        <f t="shared" ref="Q10233:Q10249" si="231">INT((ROW()-10232)/9)+1</f>
        <v>1</v>
      </c>
      <c r="R10233">
        <f>IF(P10233="","",0)</f>
        <v>0</v>
      </c>
    </row>
    <row r="10234" spans="1:18" x14ac:dyDescent="0.3">
      <c r="A10234" t="s">
        <v>1321</v>
      </c>
      <c r="B10234" s="1">
        <v>38762</v>
      </c>
      <c r="C10234" s="2">
        <v>0.45833333333333331</v>
      </c>
      <c r="D10234" t="s">
        <v>1339</v>
      </c>
      <c r="E10234" t="s">
        <v>1340</v>
      </c>
      <c r="G10234" s="6" t="s">
        <v>88</v>
      </c>
      <c r="H10234" t="s">
        <v>85</v>
      </c>
      <c r="I10234" t="s">
        <v>45</v>
      </c>
      <c r="J10234" t="s">
        <v>93</v>
      </c>
      <c r="K10234">
        <v>13.3</v>
      </c>
      <c r="L10234">
        <v>247</v>
      </c>
      <c r="M10234" t="s">
        <v>657</v>
      </c>
      <c r="N10234">
        <v>247</v>
      </c>
      <c r="O10234" t="s">
        <v>24</v>
      </c>
      <c r="P10234" cm="1">
        <f t="array" ref="P10234">IF(Q10234&gt;0,INDEX(Q10234:Q22368,MATCH(TRUE,INDEX(Q10234:Q22368="",,),0)-1),"")</f>
        <v>2</v>
      </c>
      <c r="Q10234">
        <f t="shared" si="231"/>
        <v>1</v>
      </c>
      <c r="R10234">
        <f>IF(P10234="","",0)</f>
        <v>0</v>
      </c>
    </row>
    <row r="10235" spans="1:18" x14ac:dyDescent="0.3">
      <c r="A10235" t="s">
        <v>1321</v>
      </c>
      <c r="B10235" s="1">
        <v>38762</v>
      </c>
      <c r="C10235" s="2">
        <v>0.45833333333333331</v>
      </c>
      <c r="D10235" t="s">
        <v>1339</v>
      </c>
      <c r="E10235" t="s">
        <v>1340</v>
      </c>
      <c r="G10235" s="6" t="s">
        <v>88</v>
      </c>
      <c r="H10235" t="s">
        <v>20</v>
      </c>
      <c r="I10235" t="s">
        <v>45</v>
      </c>
      <c r="J10235" t="s">
        <v>93</v>
      </c>
      <c r="K10235">
        <v>6.3</v>
      </c>
      <c r="L10235">
        <v>154</v>
      </c>
      <c r="M10235" t="s">
        <v>657</v>
      </c>
      <c r="N10235">
        <v>154</v>
      </c>
      <c r="O10235" t="s">
        <v>24</v>
      </c>
      <c r="P10235" cm="1">
        <f t="array" ref="P10235">IF(Q10235&gt;0,INDEX(Q10235:Q22369,MATCH(TRUE,INDEX(Q10235:Q22369="",,),0)-1),"")</f>
        <v>2</v>
      </c>
      <c r="Q10235">
        <f t="shared" si="231"/>
        <v>1</v>
      </c>
      <c r="R10235">
        <f>IF(P10235="","",0)</f>
        <v>0</v>
      </c>
    </row>
    <row r="10236" spans="1:18" x14ac:dyDescent="0.3">
      <c r="A10236" t="s">
        <v>1321</v>
      </c>
      <c r="B10236" s="1">
        <v>38762</v>
      </c>
      <c r="C10236" s="2">
        <v>0.45833333333333331</v>
      </c>
      <c r="D10236" t="s">
        <v>1339</v>
      </c>
      <c r="E10236" t="s">
        <v>1340</v>
      </c>
      <c r="G10236" s="6" t="s">
        <v>88</v>
      </c>
      <c r="H10236" t="s">
        <v>85</v>
      </c>
      <c r="I10236" t="s">
        <v>21</v>
      </c>
      <c r="J10236" t="s">
        <v>73</v>
      </c>
      <c r="K10236">
        <v>172</v>
      </c>
      <c r="L10236">
        <v>8.5</v>
      </c>
      <c r="M10236" t="s">
        <v>657</v>
      </c>
      <c r="N10236">
        <v>8.5</v>
      </c>
      <c r="O10236" t="s">
        <v>24</v>
      </c>
      <c r="P10236" cm="1">
        <f t="array" ref="P10236">IF(Q10236&gt;0,INDEX(Q10236:Q22370,MATCH(TRUE,INDEX(Q10236:Q22370="",,),0)-1),"")</f>
        <v>2</v>
      </c>
      <c r="Q10236">
        <f t="shared" si="231"/>
        <v>1</v>
      </c>
      <c r="R10236">
        <f>IF(P10236="","",0)</f>
        <v>0</v>
      </c>
    </row>
    <row r="10237" spans="1:18" x14ac:dyDescent="0.3">
      <c r="A10237" t="s">
        <v>1321</v>
      </c>
      <c r="B10237" s="1">
        <v>38762</v>
      </c>
      <c r="C10237" s="2">
        <v>0.45833333333333331</v>
      </c>
      <c r="D10237" t="s">
        <v>1339</v>
      </c>
      <c r="E10237" t="s">
        <v>1340</v>
      </c>
      <c r="G10237" s="6" t="s">
        <v>88</v>
      </c>
      <c r="H10237" t="s">
        <v>92</v>
      </c>
      <c r="I10237" t="s">
        <v>21</v>
      </c>
      <c r="J10237" t="s">
        <v>73</v>
      </c>
      <c r="K10237">
        <v>343</v>
      </c>
      <c r="L10237">
        <v>12.55</v>
      </c>
      <c r="M10237" t="s">
        <v>657</v>
      </c>
      <c r="N10237">
        <v>12.55</v>
      </c>
      <c r="O10237" t="s">
        <v>24</v>
      </c>
      <c r="P10237" cm="1">
        <f t="array" ref="P10237">IF(Q10237&gt;0,INDEX(Q10237:Q22371,MATCH(TRUE,INDEX(Q10237:Q22371="",,),0)-1),"")</f>
        <v>2</v>
      </c>
      <c r="Q10237">
        <f t="shared" si="231"/>
        <v>1</v>
      </c>
      <c r="R10237">
        <f>IF(P10237="","",0)</f>
        <v>0</v>
      </c>
    </row>
    <row r="10238" spans="1:18" x14ac:dyDescent="0.3">
      <c r="A10238" t="s">
        <v>1321</v>
      </c>
      <c r="B10238" s="1">
        <v>38762</v>
      </c>
      <c r="C10238" s="2">
        <v>0.45833333333333331</v>
      </c>
      <c r="D10238" t="s">
        <v>1339</v>
      </c>
      <c r="E10238" t="s">
        <v>1340</v>
      </c>
      <c r="G10238" s="6" t="s">
        <v>88</v>
      </c>
      <c r="H10238" t="s">
        <v>199</v>
      </c>
      <c r="I10238" t="s">
        <v>21</v>
      </c>
      <c r="J10238" t="s">
        <v>73</v>
      </c>
      <c r="K10238">
        <v>11</v>
      </c>
      <c r="L10238">
        <v>11.35</v>
      </c>
      <c r="M10238" t="s">
        <v>657</v>
      </c>
      <c r="N10238">
        <v>11.35</v>
      </c>
      <c r="O10238" t="s">
        <v>24</v>
      </c>
      <c r="P10238" cm="1">
        <f t="array" ref="P10238">IF(Q10238&gt;0,INDEX(Q10238:Q22372,MATCH(TRUE,INDEX(Q10238:Q22372="",,),0)-1),"")</f>
        <v>2</v>
      </c>
      <c r="Q10238">
        <f t="shared" si="231"/>
        <v>1</v>
      </c>
      <c r="R10238">
        <f>IF(P10238="","",0)</f>
        <v>0</v>
      </c>
    </row>
    <row r="10239" spans="1:18" x14ac:dyDescent="0.3">
      <c r="A10239" t="s">
        <v>1321</v>
      </c>
      <c r="B10239" s="1">
        <v>38762</v>
      </c>
      <c r="C10239" s="2">
        <v>0.45833333333333331</v>
      </c>
      <c r="D10239" t="s">
        <v>1339</v>
      </c>
      <c r="E10239" t="s">
        <v>1340</v>
      </c>
      <c r="G10239" s="6" t="s">
        <v>88</v>
      </c>
      <c r="H10239" t="s">
        <v>36</v>
      </c>
      <c r="I10239" t="s">
        <v>21</v>
      </c>
      <c r="J10239" t="s">
        <v>73</v>
      </c>
      <c r="K10239">
        <v>245</v>
      </c>
      <c r="L10239">
        <v>20.75</v>
      </c>
      <c r="M10239" t="s">
        <v>657</v>
      </c>
      <c r="N10239">
        <v>20.75</v>
      </c>
      <c r="O10239" t="s">
        <v>24</v>
      </c>
      <c r="P10239" cm="1">
        <f t="array" ref="P10239">IF(Q10239&gt;0,INDEX(Q10239:Q22373,MATCH(TRUE,INDEX(Q10239:Q22373="",,),0)-1),"")</f>
        <v>2</v>
      </c>
      <c r="Q10239">
        <f t="shared" si="231"/>
        <v>1</v>
      </c>
      <c r="R10239">
        <f>IF(P10239="","",0)</f>
        <v>0</v>
      </c>
    </row>
    <row r="10240" spans="1:18" x14ac:dyDescent="0.3">
      <c r="A10240" t="s">
        <v>1321</v>
      </c>
      <c r="B10240" s="1">
        <v>38762</v>
      </c>
      <c r="C10240" s="2">
        <v>0.45833333333333331</v>
      </c>
      <c r="D10240" t="s">
        <v>1339</v>
      </c>
      <c r="E10240" t="s">
        <v>1340</v>
      </c>
      <c r="G10240" s="6" t="s">
        <v>88</v>
      </c>
      <c r="H10240" t="s">
        <v>20</v>
      </c>
      <c r="I10240" t="s">
        <v>21</v>
      </c>
      <c r="J10240" t="s">
        <v>73</v>
      </c>
      <c r="K10240">
        <v>43</v>
      </c>
      <c r="L10240">
        <v>12.55</v>
      </c>
      <c r="M10240" t="s">
        <v>657</v>
      </c>
      <c r="N10240">
        <v>12.55</v>
      </c>
      <c r="O10240" t="s">
        <v>24</v>
      </c>
      <c r="P10240" cm="1">
        <f t="array" ref="P10240">IF(Q10240&gt;0,INDEX(Q10240:Q22374,MATCH(TRUE,INDEX(Q10240:Q22374="",,),0)-1),"")</f>
        <v>2</v>
      </c>
      <c r="Q10240">
        <f t="shared" si="231"/>
        <v>1</v>
      </c>
      <c r="R10240">
        <f>IF(P10240="","",0)</f>
        <v>0</v>
      </c>
    </row>
    <row r="10241" spans="1:18" x14ac:dyDescent="0.3">
      <c r="A10241" t="s">
        <v>1321</v>
      </c>
      <c r="B10241" s="1">
        <v>38762</v>
      </c>
      <c r="C10241" s="2">
        <v>0.45833333333333331</v>
      </c>
      <c r="D10241" t="s">
        <v>1339</v>
      </c>
      <c r="E10241" t="s">
        <v>1340</v>
      </c>
      <c r="G10241" t="s">
        <v>19</v>
      </c>
      <c r="H10241" t="s">
        <v>92</v>
      </c>
      <c r="I10241" t="s">
        <v>45</v>
      </c>
      <c r="J10241" t="s">
        <v>93</v>
      </c>
      <c r="K10241">
        <v>139.4</v>
      </c>
      <c r="L10241">
        <v>338</v>
      </c>
      <c r="M10241" t="s">
        <v>120</v>
      </c>
      <c r="N10241">
        <v>338</v>
      </c>
      <c r="P10241" cm="1">
        <f t="array" ref="P10241">IF(Q10241&gt;0,INDEX(Q10241:Q22375,MATCH(TRUE,INDEX(Q10241:Q22375="",,),0)-1),"")</f>
        <v>2</v>
      </c>
      <c r="Q10241">
        <f t="shared" si="231"/>
        <v>2</v>
      </c>
      <c r="R10241">
        <f>IF(P10241="","",0)</f>
        <v>0</v>
      </c>
    </row>
    <row r="10242" spans="1:18" x14ac:dyDescent="0.3">
      <c r="A10242" t="s">
        <v>1321</v>
      </c>
      <c r="B10242" s="1">
        <v>38762</v>
      </c>
      <c r="C10242" s="2">
        <v>0.45833333333333331</v>
      </c>
      <c r="D10242" t="s">
        <v>1339</v>
      </c>
      <c r="E10242" t="s">
        <v>1340</v>
      </c>
      <c r="G10242" t="s">
        <v>19</v>
      </c>
      <c r="H10242" t="s">
        <v>36</v>
      </c>
      <c r="I10242" t="s">
        <v>45</v>
      </c>
      <c r="J10242" t="s">
        <v>93</v>
      </c>
      <c r="K10242">
        <v>111.1</v>
      </c>
      <c r="L10242">
        <v>53</v>
      </c>
      <c r="M10242" t="s">
        <v>120</v>
      </c>
      <c r="N10242">
        <v>63</v>
      </c>
      <c r="P10242" cm="1">
        <f t="array" ref="P10242">IF(Q10242&gt;0,INDEX(Q10242:Q22376,MATCH(TRUE,INDEX(Q10242:Q22376="",,),0)-1),"")</f>
        <v>2</v>
      </c>
      <c r="Q10242">
        <f t="shared" si="231"/>
        <v>2</v>
      </c>
      <c r="R10242">
        <f>IF(P10242="","",0)</f>
        <v>0</v>
      </c>
    </row>
    <row r="10243" spans="1:18" x14ac:dyDescent="0.3">
      <c r="A10243" t="s">
        <v>1321</v>
      </c>
      <c r="B10243" s="1">
        <v>38762</v>
      </c>
      <c r="C10243" s="2">
        <v>0.45833333333333331</v>
      </c>
      <c r="D10243" t="s">
        <v>1339</v>
      </c>
      <c r="E10243" t="s">
        <v>1340</v>
      </c>
      <c r="G10243" s="6" t="s">
        <v>88</v>
      </c>
      <c r="H10243" t="s">
        <v>85</v>
      </c>
      <c r="I10243" t="s">
        <v>45</v>
      </c>
      <c r="J10243" t="s">
        <v>93</v>
      </c>
      <c r="K10243">
        <v>13.3</v>
      </c>
      <c r="L10243">
        <v>247</v>
      </c>
      <c r="M10243" t="s">
        <v>120</v>
      </c>
      <c r="N10243">
        <v>247</v>
      </c>
      <c r="P10243" cm="1">
        <f t="array" ref="P10243">IF(Q10243&gt;0,INDEX(Q10243:Q22377,MATCH(TRUE,INDEX(Q10243:Q22377="",,),0)-1),"")</f>
        <v>2</v>
      </c>
      <c r="Q10243">
        <f t="shared" si="231"/>
        <v>2</v>
      </c>
      <c r="R10243">
        <f>IF(P10243="","",0)</f>
        <v>0</v>
      </c>
    </row>
    <row r="10244" spans="1:18" x14ac:dyDescent="0.3">
      <c r="A10244" t="s">
        <v>1321</v>
      </c>
      <c r="B10244" s="1">
        <v>38762</v>
      </c>
      <c r="C10244" s="2">
        <v>0.45833333333333331</v>
      </c>
      <c r="D10244" t="s">
        <v>1339</v>
      </c>
      <c r="E10244" t="s">
        <v>1340</v>
      </c>
      <c r="G10244" s="6" t="s">
        <v>88</v>
      </c>
      <c r="H10244" t="s">
        <v>20</v>
      </c>
      <c r="I10244" t="s">
        <v>45</v>
      </c>
      <c r="J10244" t="s">
        <v>93</v>
      </c>
      <c r="K10244">
        <v>6.3</v>
      </c>
      <c r="L10244">
        <v>154</v>
      </c>
      <c r="M10244" t="s">
        <v>120</v>
      </c>
      <c r="N10244">
        <v>154</v>
      </c>
      <c r="P10244" cm="1">
        <f t="array" ref="P10244">IF(Q10244&gt;0,INDEX(Q10244:Q22378,MATCH(TRUE,INDEX(Q10244:Q22378="",,),0)-1),"")</f>
        <v>2</v>
      </c>
      <c r="Q10244">
        <f t="shared" si="231"/>
        <v>2</v>
      </c>
      <c r="R10244">
        <f>IF(P10244="","",0)</f>
        <v>0</v>
      </c>
    </row>
    <row r="10245" spans="1:18" x14ac:dyDescent="0.3">
      <c r="A10245" t="s">
        <v>1321</v>
      </c>
      <c r="B10245" s="1">
        <v>38762</v>
      </c>
      <c r="C10245" s="2">
        <v>0.45833333333333331</v>
      </c>
      <c r="D10245" t="s">
        <v>1339</v>
      </c>
      <c r="E10245" t="s">
        <v>1340</v>
      </c>
      <c r="G10245" s="6" t="s">
        <v>88</v>
      </c>
      <c r="H10245" t="s">
        <v>85</v>
      </c>
      <c r="I10245" t="s">
        <v>21</v>
      </c>
      <c r="J10245" t="s">
        <v>73</v>
      </c>
      <c r="K10245">
        <v>172</v>
      </c>
      <c r="L10245">
        <v>8.5</v>
      </c>
      <c r="M10245" t="s">
        <v>120</v>
      </c>
      <c r="N10245">
        <v>8.5</v>
      </c>
      <c r="P10245" cm="1">
        <f t="array" ref="P10245">IF(Q10245&gt;0,INDEX(Q10245:Q22379,MATCH(TRUE,INDEX(Q10245:Q22379="",,),0)-1),"")</f>
        <v>2</v>
      </c>
      <c r="Q10245">
        <f t="shared" si="231"/>
        <v>2</v>
      </c>
      <c r="R10245">
        <f>IF(P10245="","",0)</f>
        <v>0</v>
      </c>
    </row>
    <row r="10246" spans="1:18" x14ac:dyDescent="0.3">
      <c r="A10246" t="s">
        <v>1321</v>
      </c>
      <c r="B10246" s="1">
        <v>38762</v>
      </c>
      <c r="C10246" s="2">
        <v>0.45833333333333331</v>
      </c>
      <c r="D10246" t="s">
        <v>1339</v>
      </c>
      <c r="E10246" t="s">
        <v>1340</v>
      </c>
      <c r="G10246" s="6" t="s">
        <v>88</v>
      </c>
      <c r="H10246" t="s">
        <v>92</v>
      </c>
      <c r="I10246" t="s">
        <v>21</v>
      </c>
      <c r="J10246" t="s">
        <v>73</v>
      </c>
      <c r="K10246">
        <v>343</v>
      </c>
      <c r="L10246">
        <v>12.55</v>
      </c>
      <c r="M10246" t="s">
        <v>120</v>
      </c>
      <c r="N10246">
        <v>12.55</v>
      </c>
      <c r="P10246" cm="1">
        <f t="array" ref="P10246">IF(Q10246&gt;0,INDEX(Q10246:Q22380,MATCH(TRUE,INDEX(Q10246:Q22380="",,),0)-1),"")</f>
        <v>2</v>
      </c>
      <c r="Q10246">
        <f t="shared" si="231"/>
        <v>2</v>
      </c>
      <c r="R10246">
        <f>IF(P10246="","",0)</f>
        <v>0</v>
      </c>
    </row>
    <row r="10247" spans="1:18" x14ac:dyDescent="0.3">
      <c r="A10247" t="s">
        <v>1321</v>
      </c>
      <c r="B10247" s="1">
        <v>38762</v>
      </c>
      <c r="C10247" s="2">
        <v>0.45833333333333331</v>
      </c>
      <c r="D10247" t="s">
        <v>1339</v>
      </c>
      <c r="E10247" t="s">
        <v>1340</v>
      </c>
      <c r="G10247" s="6" t="s">
        <v>88</v>
      </c>
      <c r="H10247" t="s">
        <v>199</v>
      </c>
      <c r="I10247" t="s">
        <v>21</v>
      </c>
      <c r="J10247" t="s">
        <v>73</v>
      </c>
      <c r="K10247">
        <v>11</v>
      </c>
      <c r="L10247">
        <v>11.35</v>
      </c>
      <c r="M10247" t="s">
        <v>120</v>
      </c>
      <c r="N10247">
        <v>11.35</v>
      </c>
      <c r="P10247" cm="1">
        <f t="array" ref="P10247">IF(Q10247&gt;0,INDEX(Q10247:Q22381,MATCH(TRUE,INDEX(Q10247:Q22381="",,),0)-1),"")</f>
        <v>2</v>
      </c>
      <c r="Q10247">
        <f t="shared" si="231"/>
        <v>2</v>
      </c>
      <c r="R10247">
        <f>IF(P10247="","",0)</f>
        <v>0</v>
      </c>
    </row>
    <row r="10248" spans="1:18" x14ac:dyDescent="0.3">
      <c r="A10248" t="s">
        <v>1321</v>
      </c>
      <c r="B10248" s="1">
        <v>38762</v>
      </c>
      <c r="C10248" s="2">
        <v>0.45833333333333331</v>
      </c>
      <c r="D10248" t="s">
        <v>1339</v>
      </c>
      <c r="E10248" t="s">
        <v>1340</v>
      </c>
      <c r="G10248" s="6" t="s">
        <v>88</v>
      </c>
      <c r="H10248" t="s">
        <v>36</v>
      </c>
      <c r="I10248" t="s">
        <v>21</v>
      </c>
      <c r="J10248" t="s">
        <v>73</v>
      </c>
      <c r="K10248">
        <v>245</v>
      </c>
      <c r="L10248">
        <v>20.75</v>
      </c>
      <c r="M10248" t="s">
        <v>120</v>
      </c>
      <c r="N10248">
        <v>20.75</v>
      </c>
      <c r="P10248" cm="1">
        <f t="array" ref="P10248">IF(Q10248&gt;0,INDEX(Q10248:Q22382,MATCH(TRUE,INDEX(Q10248:Q22382="",,),0)-1),"")</f>
        <v>2</v>
      </c>
      <c r="Q10248">
        <f t="shared" si="231"/>
        <v>2</v>
      </c>
      <c r="R10248">
        <f>IF(P10248="","",0)</f>
        <v>0</v>
      </c>
    </row>
    <row r="10249" spans="1:18" x14ac:dyDescent="0.3">
      <c r="A10249" t="s">
        <v>1321</v>
      </c>
      <c r="B10249" s="1">
        <v>38762</v>
      </c>
      <c r="C10249" s="2">
        <v>0.45833333333333331</v>
      </c>
      <c r="D10249" t="s">
        <v>1339</v>
      </c>
      <c r="E10249" t="s">
        <v>1340</v>
      </c>
      <c r="G10249" s="6" t="s">
        <v>88</v>
      </c>
      <c r="H10249" t="s">
        <v>20</v>
      </c>
      <c r="I10249" t="s">
        <v>21</v>
      </c>
      <c r="J10249" t="s">
        <v>73</v>
      </c>
      <c r="K10249">
        <v>43</v>
      </c>
      <c r="L10249">
        <v>12.55</v>
      </c>
      <c r="M10249" t="s">
        <v>120</v>
      </c>
      <c r="N10249">
        <v>12.55</v>
      </c>
      <c r="P10249" cm="1">
        <f t="array" ref="P10249">IF(Q10249&gt;0,INDEX(Q10249:Q22383,MATCH(TRUE,INDEX(Q10249:Q22383="",,),0)-1),"")</f>
        <v>2</v>
      </c>
      <c r="Q10249">
        <f t="shared" si="231"/>
        <v>2</v>
      </c>
      <c r="R10249">
        <f>IF(P10249="","",0)</f>
        <v>0</v>
      </c>
    </row>
    <row r="10250" spans="1:18" x14ac:dyDescent="0.3">
      <c r="P10250" t="str" cm="1">
        <f t="array" ref="P10250">IF(Q10250&gt;0,INDEX(Q10250:Q22384,MATCH(TRUE,INDEX(Q10250:Q22384="",,),0)-1),"")</f>
        <v/>
      </c>
      <c r="R10250" t="str">
        <f>IF(P10250="","",0)</f>
        <v/>
      </c>
    </row>
    <row r="10251" spans="1:18" x14ac:dyDescent="0.3">
      <c r="A10251" t="s">
        <v>1321</v>
      </c>
      <c r="B10251" s="1">
        <v>38762</v>
      </c>
      <c r="C10251" s="2">
        <v>0.45833333333333331</v>
      </c>
      <c r="D10251" t="s">
        <v>1341</v>
      </c>
      <c r="E10251" t="s">
        <v>1342</v>
      </c>
      <c r="G10251" t="s">
        <v>19</v>
      </c>
      <c r="H10251" t="s">
        <v>92</v>
      </c>
      <c r="I10251" t="s">
        <v>45</v>
      </c>
      <c r="J10251" t="s">
        <v>93</v>
      </c>
      <c r="K10251">
        <v>10.199999999999999</v>
      </c>
      <c r="L10251">
        <v>360</v>
      </c>
      <c r="M10251" t="s">
        <v>657</v>
      </c>
      <c r="N10251">
        <v>560</v>
      </c>
      <c r="O10251" t="s">
        <v>24</v>
      </c>
      <c r="P10251" cm="1">
        <f t="array" ref="P10251">IF(Q10251&gt;0,INDEX(Q10251:Q22385,MATCH(TRUE,INDEX(Q10251:Q22385="",,),0)-1),"")</f>
        <v>1</v>
      </c>
      <c r="Q10251">
        <v>1</v>
      </c>
      <c r="R10251">
        <f>IF(P10251="","",0)</f>
        <v>0</v>
      </c>
    </row>
    <row r="10252" spans="1:18" x14ac:dyDescent="0.3">
      <c r="A10252" t="s">
        <v>1321</v>
      </c>
      <c r="B10252" s="1">
        <v>38762</v>
      </c>
      <c r="C10252" s="2">
        <v>0.45833333333333331</v>
      </c>
      <c r="D10252" t="s">
        <v>1341</v>
      </c>
      <c r="E10252" t="s">
        <v>1342</v>
      </c>
      <c r="G10252" t="s">
        <v>19</v>
      </c>
      <c r="H10252" t="s">
        <v>36</v>
      </c>
      <c r="I10252" t="s">
        <v>45</v>
      </c>
      <c r="J10252" t="s">
        <v>93</v>
      </c>
      <c r="K10252">
        <v>18.2</v>
      </c>
      <c r="L10252">
        <v>63</v>
      </c>
      <c r="M10252" t="s">
        <v>657</v>
      </c>
      <c r="N10252">
        <v>63</v>
      </c>
      <c r="O10252" t="s">
        <v>24</v>
      </c>
      <c r="P10252" cm="1">
        <f t="array" ref="P10252">IF(Q10252&gt;0,INDEX(Q10252:Q22386,MATCH(TRUE,INDEX(Q10252:Q22386="",,),0)-1),"")</f>
        <v>1</v>
      </c>
      <c r="Q10252">
        <v>1</v>
      </c>
      <c r="R10252">
        <f>IF(P10252="","",0)</f>
        <v>0</v>
      </c>
    </row>
    <row r="10253" spans="1:18" x14ac:dyDescent="0.3">
      <c r="A10253" t="s">
        <v>1321</v>
      </c>
      <c r="B10253" s="1">
        <v>38762</v>
      </c>
      <c r="C10253" s="2">
        <v>0.45833333333333331</v>
      </c>
      <c r="D10253" t="s">
        <v>1341</v>
      </c>
      <c r="E10253" t="s">
        <v>1342</v>
      </c>
      <c r="G10253" t="s">
        <v>19</v>
      </c>
      <c r="H10253" t="s">
        <v>36</v>
      </c>
      <c r="I10253" t="s">
        <v>21</v>
      </c>
      <c r="J10253" t="s">
        <v>73</v>
      </c>
      <c r="K10253">
        <v>72</v>
      </c>
      <c r="L10253">
        <v>21.45</v>
      </c>
      <c r="M10253" t="s">
        <v>657</v>
      </c>
      <c r="N10253">
        <v>21.45</v>
      </c>
      <c r="O10253" t="s">
        <v>24</v>
      </c>
      <c r="P10253" cm="1">
        <f t="array" ref="P10253">IF(Q10253&gt;0,INDEX(Q10253:Q22387,MATCH(TRUE,INDEX(Q10253:Q22387="",,),0)-1),"")</f>
        <v>1</v>
      </c>
      <c r="Q10253">
        <v>1</v>
      </c>
      <c r="R10253">
        <f>IF(P10253="","",0)</f>
        <v>0</v>
      </c>
    </row>
    <row r="10254" spans="1:18" x14ac:dyDescent="0.3">
      <c r="A10254" t="s">
        <v>1321</v>
      </c>
      <c r="B10254" s="1">
        <v>38762</v>
      </c>
      <c r="C10254" s="2">
        <v>0.45833333333333331</v>
      </c>
      <c r="D10254" t="s">
        <v>1341</v>
      </c>
      <c r="E10254" t="s">
        <v>1342</v>
      </c>
      <c r="G10254" t="s">
        <v>19</v>
      </c>
      <c r="H10254" t="s">
        <v>95</v>
      </c>
      <c r="I10254" t="s">
        <v>21</v>
      </c>
      <c r="J10254" t="s">
        <v>73</v>
      </c>
      <c r="K10254">
        <v>42</v>
      </c>
      <c r="L10254">
        <v>22.25</v>
      </c>
      <c r="M10254" t="s">
        <v>657</v>
      </c>
      <c r="N10254">
        <v>22.25</v>
      </c>
      <c r="O10254" t="s">
        <v>24</v>
      </c>
      <c r="P10254" cm="1">
        <f t="array" ref="P10254">IF(Q10254&gt;0,INDEX(Q10254:Q22388,MATCH(TRUE,INDEX(Q10254:Q22388="",,),0)-1),"")</f>
        <v>1</v>
      </c>
      <c r="Q10254">
        <v>1</v>
      </c>
      <c r="R10254">
        <f>IF(P10254="","",0)</f>
        <v>0</v>
      </c>
    </row>
    <row r="10255" spans="1:18" x14ac:dyDescent="0.3">
      <c r="A10255" t="s">
        <v>1321</v>
      </c>
      <c r="B10255" s="1">
        <v>38762</v>
      </c>
      <c r="C10255" s="2">
        <v>0.45833333333333331</v>
      </c>
      <c r="D10255" t="s">
        <v>1341</v>
      </c>
      <c r="E10255" t="s">
        <v>1342</v>
      </c>
      <c r="G10255" s="6" t="s">
        <v>88</v>
      </c>
      <c r="H10255" t="s">
        <v>85</v>
      </c>
      <c r="I10255" t="s">
        <v>21</v>
      </c>
      <c r="J10255" t="s">
        <v>73</v>
      </c>
      <c r="K10255">
        <v>54</v>
      </c>
      <c r="L10255">
        <v>9.3000000000000007</v>
      </c>
      <c r="M10255" t="s">
        <v>657</v>
      </c>
      <c r="N10255">
        <v>9.3000000000000007</v>
      </c>
      <c r="O10255" t="s">
        <v>24</v>
      </c>
      <c r="P10255" cm="1">
        <f t="array" ref="P10255">IF(Q10255&gt;0,INDEX(Q10255:Q22389,MATCH(TRUE,INDEX(Q10255:Q22389="",,),0)-1),"")</f>
        <v>1</v>
      </c>
      <c r="Q10255">
        <v>1</v>
      </c>
      <c r="R10255">
        <f>IF(P10255="","",0)</f>
        <v>0</v>
      </c>
    </row>
    <row r="10256" spans="1:18" x14ac:dyDescent="0.3">
      <c r="A10256" t="s">
        <v>1321</v>
      </c>
      <c r="B10256" s="1">
        <v>38762</v>
      </c>
      <c r="C10256" s="2">
        <v>0.45833333333333331</v>
      </c>
      <c r="D10256" t="s">
        <v>1341</v>
      </c>
      <c r="E10256" t="s">
        <v>1342</v>
      </c>
      <c r="G10256" s="6" t="s">
        <v>88</v>
      </c>
      <c r="H10256" t="s">
        <v>92</v>
      </c>
      <c r="I10256" t="s">
        <v>21</v>
      </c>
      <c r="J10256" t="s">
        <v>73</v>
      </c>
      <c r="K10256">
        <v>26</v>
      </c>
      <c r="L10256">
        <v>12.85</v>
      </c>
      <c r="M10256" t="s">
        <v>657</v>
      </c>
      <c r="N10256">
        <v>12.85</v>
      </c>
      <c r="O10256" t="s">
        <v>24</v>
      </c>
      <c r="P10256" cm="1">
        <f t="array" ref="P10256">IF(Q10256&gt;0,INDEX(Q10256:Q22390,MATCH(TRUE,INDEX(Q10256:Q22390="",,),0)-1),"")</f>
        <v>1</v>
      </c>
      <c r="Q10256">
        <v>1</v>
      </c>
      <c r="R10256">
        <f>IF(P10256="","",0)</f>
        <v>0</v>
      </c>
    </row>
    <row r="10257" spans="1:18" x14ac:dyDescent="0.3">
      <c r="A10257" t="s">
        <v>1321</v>
      </c>
      <c r="B10257" s="1">
        <v>38762</v>
      </c>
      <c r="C10257" s="2">
        <v>0.45833333333333331</v>
      </c>
      <c r="D10257" t="s">
        <v>1341</v>
      </c>
      <c r="E10257" t="s">
        <v>1342</v>
      </c>
      <c r="G10257" s="6" t="s">
        <v>88</v>
      </c>
      <c r="H10257" t="s">
        <v>199</v>
      </c>
      <c r="I10257" t="s">
        <v>21</v>
      </c>
      <c r="J10257" t="s">
        <v>73</v>
      </c>
      <c r="K10257">
        <v>11</v>
      </c>
      <c r="L10257">
        <v>13.6</v>
      </c>
      <c r="M10257" t="s">
        <v>657</v>
      </c>
      <c r="N10257">
        <v>13.6</v>
      </c>
      <c r="O10257" t="s">
        <v>24</v>
      </c>
      <c r="P10257" cm="1">
        <f t="array" ref="P10257">IF(Q10257&gt;0,INDEX(Q10257:Q22391,MATCH(TRUE,INDEX(Q10257:Q22391="",,),0)-1),"")</f>
        <v>1</v>
      </c>
      <c r="Q10257">
        <v>1</v>
      </c>
      <c r="R10257">
        <f>IF(P10257="","",0)</f>
        <v>0</v>
      </c>
    </row>
    <row r="10258" spans="1:18" x14ac:dyDescent="0.3">
      <c r="A10258" t="s">
        <v>1321</v>
      </c>
      <c r="B10258" s="1">
        <v>38762</v>
      </c>
      <c r="C10258" s="2">
        <v>0.45833333333333331</v>
      </c>
      <c r="D10258" t="s">
        <v>1341</v>
      </c>
      <c r="E10258" t="s">
        <v>1342</v>
      </c>
      <c r="G10258" s="6" t="s">
        <v>88</v>
      </c>
      <c r="H10258" t="s">
        <v>41</v>
      </c>
      <c r="I10258" t="s">
        <v>21</v>
      </c>
      <c r="J10258" t="s">
        <v>73</v>
      </c>
      <c r="K10258">
        <v>13</v>
      </c>
      <c r="L10258">
        <v>33.049999999999997</v>
      </c>
      <c r="M10258" t="s">
        <v>657</v>
      </c>
      <c r="N10258">
        <v>33.049999999999997</v>
      </c>
      <c r="O10258" t="s">
        <v>24</v>
      </c>
      <c r="P10258" cm="1">
        <f t="array" ref="P10258">IF(Q10258&gt;0,INDEX(Q10258:Q22392,MATCH(TRUE,INDEX(Q10258:Q22392="",,),0)-1),"")</f>
        <v>1</v>
      </c>
      <c r="Q10258">
        <v>1</v>
      </c>
      <c r="R10258">
        <f>IF(P10258="","",0)</f>
        <v>0</v>
      </c>
    </row>
    <row r="10259" spans="1:18" x14ac:dyDescent="0.3">
      <c r="A10259" t="s">
        <v>1321</v>
      </c>
      <c r="B10259" s="1">
        <v>38762</v>
      </c>
      <c r="C10259" s="2">
        <v>0.45833333333333331</v>
      </c>
      <c r="D10259" t="s">
        <v>1341</v>
      </c>
      <c r="E10259" t="s">
        <v>1342</v>
      </c>
      <c r="G10259" s="6" t="s">
        <v>88</v>
      </c>
      <c r="H10259" t="s">
        <v>20</v>
      </c>
      <c r="I10259" t="s">
        <v>21</v>
      </c>
      <c r="J10259" t="s">
        <v>73</v>
      </c>
      <c r="K10259">
        <v>5</v>
      </c>
      <c r="L10259">
        <v>14.45</v>
      </c>
      <c r="M10259" t="s">
        <v>657</v>
      </c>
      <c r="N10259">
        <v>14.45</v>
      </c>
      <c r="O10259" t="s">
        <v>24</v>
      </c>
      <c r="P10259" cm="1">
        <f t="array" ref="P10259">IF(Q10259&gt;0,INDEX(Q10259:Q22393,MATCH(TRUE,INDEX(Q10259:Q22393="",,),0)-1),"")</f>
        <v>1</v>
      </c>
      <c r="Q10259">
        <v>1</v>
      </c>
      <c r="R10259">
        <f>IF(P10259="","",0)</f>
        <v>0</v>
      </c>
    </row>
    <row r="10260" spans="1:18" x14ac:dyDescent="0.3">
      <c r="A10260" t="s">
        <v>1321</v>
      </c>
      <c r="B10260" s="1">
        <v>38762</v>
      </c>
      <c r="C10260" s="2">
        <v>0.45833333333333331</v>
      </c>
      <c r="D10260" t="s">
        <v>1341</v>
      </c>
      <c r="E10260" t="s">
        <v>1342</v>
      </c>
      <c r="G10260" s="6" t="s">
        <v>88</v>
      </c>
      <c r="H10260" t="s">
        <v>336</v>
      </c>
      <c r="I10260" t="s">
        <v>21</v>
      </c>
      <c r="J10260" t="s">
        <v>73</v>
      </c>
      <c r="K10260">
        <v>7</v>
      </c>
      <c r="L10260">
        <v>13.05</v>
      </c>
      <c r="M10260" t="s">
        <v>657</v>
      </c>
      <c r="N10260">
        <v>13.05</v>
      </c>
      <c r="O10260" t="s">
        <v>24</v>
      </c>
      <c r="P10260" cm="1">
        <f t="array" ref="P10260">IF(Q10260&gt;0,INDEX(Q10260:Q22394,MATCH(TRUE,INDEX(Q10260:Q22394="",,),0)-1),"")</f>
        <v>1</v>
      </c>
      <c r="Q10260">
        <v>1</v>
      </c>
      <c r="R10260">
        <f>IF(P10260="","",0)</f>
        <v>0</v>
      </c>
    </row>
    <row r="10261" spans="1:18" x14ac:dyDescent="0.3">
      <c r="P10261" t="str" cm="1">
        <f t="array" ref="P10261">IF(Q10261&gt;0,INDEX(Q10261:Q22395,MATCH(TRUE,INDEX(Q10261:Q22395="",,),0)-1),"")</f>
        <v/>
      </c>
      <c r="R10261" t="str">
        <f>IF(P10261="","",0)</f>
        <v/>
      </c>
    </row>
    <row r="10262" spans="1:18" x14ac:dyDescent="0.3">
      <c r="A10262" t="s">
        <v>1321</v>
      </c>
      <c r="B10262" s="1">
        <v>38762</v>
      </c>
      <c r="C10262" s="2">
        <v>0.45833333333333331</v>
      </c>
      <c r="D10262" t="s">
        <v>1343</v>
      </c>
      <c r="E10262" t="s">
        <v>1344</v>
      </c>
      <c r="G10262" t="s">
        <v>19</v>
      </c>
      <c r="H10262" t="s">
        <v>92</v>
      </c>
      <c r="I10262" t="s">
        <v>45</v>
      </c>
      <c r="J10262" t="s">
        <v>93</v>
      </c>
      <c r="K10262">
        <v>15</v>
      </c>
      <c r="L10262">
        <v>148</v>
      </c>
      <c r="M10262" t="s">
        <v>1345</v>
      </c>
      <c r="N10262">
        <v>450</v>
      </c>
      <c r="O10262" t="s">
        <v>24</v>
      </c>
      <c r="P10262" cm="1">
        <f t="array" ref="P10262">IF(Q10262&gt;0,INDEX(Q10262:Q22396,MATCH(TRUE,INDEX(Q10262:Q22396="",,),0)-1),"")</f>
        <v>3</v>
      </c>
      <c r="Q10262">
        <f>INT((ROW()-10262)/9)+1</f>
        <v>1</v>
      </c>
      <c r="R10262">
        <f>IF(P10262="","",0)</f>
        <v>0</v>
      </c>
    </row>
    <row r="10263" spans="1:18" x14ac:dyDescent="0.3">
      <c r="A10263" t="s">
        <v>1321</v>
      </c>
      <c r="B10263" s="1">
        <v>38762</v>
      </c>
      <c r="C10263" s="2">
        <v>0.45833333333333331</v>
      </c>
      <c r="D10263" t="s">
        <v>1343</v>
      </c>
      <c r="E10263" t="s">
        <v>1344</v>
      </c>
      <c r="G10263" s="6" t="s">
        <v>88</v>
      </c>
      <c r="H10263" t="s">
        <v>36</v>
      </c>
      <c r="I10263" t="s">
        <v>45</v>
      </c>
      <c r="J10263" t="s">
        <v>93</v>
      </c>
      <c r="K10263">
        <v>8.4</v>
      </c>
      <c r="L10263">
        <v>35</v>
      </c>
      <c r="M10263" t="s">
        <v>1345</v>
      </c>
      <c r="N10263">
        <v>35</v>
      </c>
      <c r="O10263" t="s">
        <v>24</v>
      </c>
      <c r="P10263" cm="1">
        <f t="array" ref="P10263">IF(Q10263&gt;0,INDEX(Q10263:Q22397,MATCH(TRUE,INDEX(Q10263:Q22397="",,),0)-1),"")</f>
        <v>3</v>
      </c>
      <c r="Q10263">
        <f t="shared" ref="Q10263:Q10288" si="232">INT((ROW()-10262)/9)+1</f>
        <v>1</v>
      </c>
      <c r="R10263">
        <f>IF(P10263="","",0)</f>
        <v>0</v>
      </c>
    </row>
    <row r="10264" spans="1:18" x14ac:dyDescent="0.3">
      <c r="A10264" t="s">
        <v>1321</v>
      </c>
      <c r="B10264" s="1">
        <v>38762</v>
      </c>
      <c r="C10264" s="2">
        <v>0.45833333333333331</v>
      </c>
      <c r="D10264" t="s">
        <v>1343</v>
      </c>
      <c r="E10264" t="s">
        <v>1344</v>
      </c>
      <c r="G10264" s="6" t="s">
        <v>88</v>
      </c>
      <c r="H10264" t="s">
        <v>85</v>
      </c>
      <c r="I10264" t="s">
        <v>21</v>
      </c>
      <c r="J10264" t="s">
        <v>73</v>
      </c>
      <c r="K10264">
        <v>7</v>
      </c>
      <c r="L10264">
        <v>5.75</v>
      </c>
      <c r="M10264" t="s">
        <v>1345</v>
      </c>
      <c r="N10264">
        <v>5.75</v>
      </c>
      <c r="O10264" t="s">
        <v>24</v>
      </c>
      <c r="P10264" cm="1">
        <f t="array" ref="P10264">IF(Q10264&gt;0,INDEX(Q10264:Q22398,MATCH(TRUE,INDEX(Q10264:Q22398="",,),0)-1),"")</f>
        <v>3</v>
      </c>
      <c r="Q10264">
        <f t="shared" si="232"/>
        <v>1</v>
      </c>
      <c r="R10264">
        <f>IF(P10264="","",0)</f>
        <v>0</v>
      </c>
    </row>
    <row r="10265" spans="1:18" x14ac:dyDescent="0.3">
      <c r="A10265" t="s">
        <v>1321</v>
      </c>
      <c r="B10265" s="1">
        <v>38762</v>
      </c>
      <c r="C10265" s="2">
        <v>0.45833333333333331</v>
      </c>
      <c r="D10265" t="s">
        <v>1343</v>
      </c>
      <c r="E10265" t="s">
        <v>1344</v>
      </c>
      <c r="G10265" s="6" t="s">
        <v>88</v>
      </c>
      <c r="H10265" t="s">
        <v>92</v>
      </c>
      <c r="I10265" t="s">
        <v>21</v>
      </c>
      <c r="J10265" t="s">
        <v>73</v>
      </c>
      <c r="K10265">
        <v>32</v>
      </c>
      <c r="L10265">
        <v>7.25</v>
      </c>
      <c r="M10265" t="s">
        <v>1345</v>
      </c>
      <c r="N10265">
        <v>7.25</v>
      </c>
      <c r="O10265" t="s">
        <v>24</v>
      </c>
      <c r="P10265" cm="1">
        <f t="array" ref="P10265">IF(Q10265&gt;0,INDEX(Q10265:Q22399,MATCH(TRUE,INDEX(Q10265:Q22399="",,),0)-1),"")</f>
        <v>3</v>
      </c>
      <c r="Q10265">
        <f t="shared" si="232"/>
        <v>1</v>
      </c>
      <c r="R10265">
        <f>IF(P10265="","",0)</f>
        <v>0</v>
      </c>
    </row>
    <row r="10266" spans="1:18" x14ac:dyDescent="0.3">
      <c r="A10266" t="s">
        <v>1321</v>
      </c>
      <c r="B10266" s="1">
        <v>38762</v>
      </c>
      <c r="C10266" s="2">
        <v>0.45833333333333331</v>
      </c>
      <c r="D10266" t="s">
        <v>1343</v>
      </c>
      <c r="E10266" t="s">
        <v>1344</v>
      </c>
      <c r="G10266" s="6" t="s">
        <v>88</v>
      </c>
      <c r="H10266" t="s">
        <v>199</v>
      </c>
      <c r="I10266" t="s">
        <v>21</v>
      </c>
      <c r="J10266" t="s">
        <v>73</v>
      </c>
      <c r="K10266">
        <v>3</v>
      </c>
      <c r="L10266">
        <v>8</v>
      </c>
      <c r="M10266" t="s">
        <v>1345</v>
      </c>
      <c r="N10266">
        <v>8</v>
      </c>
      <c r="O10266" t="s">
        <v>24</v>
      </c>
      <c r="P10266" cm="1">
        <f t="array" ref="P10266">IF(Q10266&gt;0,INDEX(Q10266:Q22400,MATCH(TRUE,INDEX(Q10266:Q22400="",,),0)-1),"")</f>
        <v>3</v>
      </c>
      <c r="Q10266">
        <f t="shared" si="232"/>
        <v>1</v>
      </c>
      <c r="R10266">
        <f>IF(P10266="","",0)</f>
        <v>0</v>
      </c>
    </row>
    <row r="10267" spans="1:18" x14ac:dyDescent="0.3">
      <c r="A10267" t="s">
        <v>1321</v>
      </c>
      <c r="B10267" s="1">
        <v>38762</v>
      </c>
      <c r="C10267" s="2">
        <v>0.45833333333333331</v>
      </c>
      <c r="D10267" t="s">
        <v>1343</v>
      </c>
      <c r="E10267" t="s">
        <v>1344</v>
      </c>
      <c r="G10267" s="6" t="s">
        <v>88</v>
      </c>
      <c r="H10267" t="s">
        <v>36</v>
      </c>
      <c r="I10267" t="s">
        <v>21</v>
      </c>
      <c r="J10267" t="s">
        <v>73</v>
      </c>
      <c r="K10267">
        <v>33</v>
      </c>
      <c r="L10267">
        <v>11.75</v>
      </c>
      <c r="M10267" t="s">
        <v>1345</v>
      </c>
      <c r="N10267">
        <v>11.75</v>
      </c>
      <c r="O10267" t="s">
        <v>24</v>
      </c>
      <c r="P10267" cm="1">
        <f t="array" ref="P10267">IF(Q10267&gt;0,INDEX(Q10267:Q22401,MATCH(TRUE,INDEX(Q10267:Q22401="",,),0)-1),"")</f>
        <v>3</v>
      </c>
      <c r="Q10267">
        <f t="shared" si="232"/>
        <v>1</v>
      </c>
      <c r="R10267">
        <f>IF(P10267="","",0)</f>
        <v>0</v>
      </c>
    </row>
    <row r="10268" spans="1:18" x14ac:dyDescent="0.3">
      <c r="A10268" t="s">
        <v>1321</v>
      </c>
      <c r="B10268" s="1">
        <v>38762</v>
      </c>
      <c r="C10268" s="2">
        <v>0.45833333333333331</v>
      </c>
      <c r="D10268" t="s">
        <v>1343</v>
      </c>
      <c r="E10268" t="s">
        <v>1344</v>
      </c>
      <c r="G10268" s="6" t="s">
        <v>88</v>
      </c>
      <c r="H10268" t="s">
        <v>41</v>
      </c>
      <c r="I10268" t="s">
        <v>21</v>
      </c>
      <c r="J10268" t="s">
        <v>73</v>
      </c>
      <c r="K10268">
        <v>15</v>
      </c>
      <c r="L10268">
        <v>22</v>
      </c>
      <c r="M10268" t="s">
        <v>1345</v>
      </c>
      <c r="N10268">
        <v>22</v>
      </c>
      <c r="O10268" t="s">
        <v>24</v>
      </c>
      <c r="P10268" cm="1">
        <f t="array" ref="P10268">IF(Q10268&gt;0,INDEX(Q10268:Q22402,MATCH(TRUE,INDEX(Q10268:Q22402="",,),0)-1),"")</f>
        <v>3</v>
      </c>
      <c r="Q10268">
        <f t="shared" si="232"/>
        <v>1</v>
      </c>
      <c r="R10268">
        <f>IF(P10268="","",0)</f>
        <v>0</v>
      </c>
    </row>
    <row r="10269" spans="1:18" x14ac:dyDescent="0.3">
      <c r="A10269" t="s">
        <v>1321</v>
      </c>
      <c r="B10269" s="1">
        <v>38762</v>
      </c>
      <c r="C10269" s="2">
        <v>0.45833333333333331</v>
      </c>
      <c r="D10269" t="s">
        <v>1343</v>
      </c>
      <c r="E10269" t="s">
        <v>1344</v>
      </c>
      <c r="G10269" s="6" t="s">
        <v>88</v>
      </c>
      <c r="H10269" t="s">
        <v>95</v>
      </c>
      <c r="I10269" t="s">
        <v>21</v>
      </c>
      <c r="J10269" t="s">
        <v>73</v>
      </c>
      <c r="K10269">
        <v>7</v>
      </c>
      <c r="L10269">
        <v>13.7</v>
      </c>
      <c r="M10269" t="s">
        <v>1345</v>
      </c>
      <c r="N10269">
        <v>13.7</v>
      </c>
      <c r="O10269" t="s">
        <v>24</v>
      </c>
      <c r="P10269" cm="1">
        <f t="array" ref="P10269">IF(Q10269&gt;0,INDEX(Q10269:Q22403,MATCH(TRUE,INDEX(Q10269:Q22403="",,),0)-1),"")</f>
        <v>3</v>
      </c>
      <c r="Q10269">
        <f t="shared" si="232"/>
        <v>1</v>
      </c>
      <c r="R10269">
        <f>IF(P10269="","",0)</f>
        <v>0</v>
      </c>
    </row>
    <row r="10270" spans="1:18" x14ac:dyDescent="0.3">
      <c r="A10270" t="s">
        <v>1321</v>
      </c>
      <c r="B10270" s="1">
        <v>38762</v>
      </c>
      <c r="C10270" s="2">
        <v>0.45833333333333331</v>
      </c>
      <c r="D10270" t="s">
        <v>1343</v>
      </c>
      <c r="E10270" t="s">
        <v>1344</v>
      </c>
      <c r="G10270" s="6" t="s">
        <v>88</v>
      </c>
      <c r="H10270" t="s">
        <v>336</v>
      </c>
      <c r="I10270" t="s">
        <v>21</v>
      </c>
      <c r="J10270" t="s">
        <v>73</v>
      </c>
      <c r="K10270">
        <v>40</v>
      </c>
      <c r="L10270">
        <v>10</v>
      </c>
      <c r="M10270" t="s">
        <v>1345</v>
      </c>
      <c r="N10270">
        <v>10</v>
      </c>
      <c r="O10270" t="s">
        <v>24</v>
      </c>
      <c r="P10270" cm="1">
        <f t="array" ref="P10270">IF(Q10270&gt;0,INDEX(Q10270:Q22404,MATCH(TRUE,INDEX(Q10270:Q22404="",,),0)-1),"")</f>
        <v>3</v>
      </c>
      <c r="Q10270">
        <f t="shared" si="232"/>
        <v>1</v>
      </c>
      <c r="R10270">
        <f>IF(P10270="","",0)</f>
        <v>0</v>
      </c>
    </row>
    <row r="10271" spans="1:18" x14ac:dyDescent="0.3">
      <c r="A10271" t="s">
        <v>1321</v>
      </c>
      <c r="B10271" s="1">
        <v>38762</v>
      </c>
      <c r="C10271" s="2">
        <v>0.45833333333333331</v>
      </c>
      <c r="D10271" t="s">
        <v>1343</v>
      </c>
      <c r="E10271" t="s">
        <v>1344</v>
      </c>
      <c r="G10271" t="s">
        <v>19</v>
      </c>
      <c r="H10271" t="s">
        <v>92</v>
      </c>
      <c r="I10271" t="s">
        <v>45</v>
      </c>
      <c r="J10271" t="s">
        <v>93</v>
      </c>
      <c r="K10271">
        <v>15</v>
      </c>
      <c r="L10271">
        <v>148</v>
      </c>
      <c r="M10271" t="s">
        <v>49</v>
      </c>
      <c r="N10271">
        <v>316</v>
      </c>
      <c r="P10271" cm="1">
        <f t="array" ref="P10271">IF(Q10271&gt;0,INDEX(Q10271:Q22405,MATCH(TRUE,INDEX(Q10271:Q22405="",,),0)-1),"")</f>
        <v>3</v>
      </c>
      <c r="Q10271">
        <f t="shared" si="232"/>
        <v>2</v>
      </c>
      <c r="R10271">
        <f>IF(P10271="","",0)</f>
        <v>0</v>
      </c>
    </row>
    <row r="10272" spans="1:18" x14ac:dyDescent="0.3">
      <c r="A10272" t="s">
        <v>1321</v>
      </c>
      <c r="B10272" s="1">
        <v>38762</v>
      </c>
      <c r="C10272" s="2">
        <v>0.45833333333333331</v>
      </c>
      <c r="D10272" t="s">
        <v>1343</v>
      </c>
      <c r="E10272" t="s">
        <v>1344</v>
      </c>
      <c r="G10272" s="6" t="s">
        <v>88</v>
      </c>
      <c r="H10272" t="s">
        <v>36</v>
      </c>
      <c r="I10272" t="s">
        <v>45</v>
      </c>
      <c r="J10272" t="s">
        <v>93</v>
      </c>
      <c r="K10272">
        <v>8.4</v>
      </c>
      <c r="L10272">
        <v>35</v>
      </c>
      <c r="M10272" t="s">
        <v>49</v>
      </c>
      <c r="N10272">
        <v>35</v>
      </c>
      <c r="P10272" cm="1">
        <f t="array" ref="P10272">IF(Q10272&gt;0,INDEX(Q10272:Q22406,MATCH(TRUE,INDEX(Q10272:Q22406="",,),0)-1),"")</f>
        <v>3</v>
      </c>
      <c r="Q10272">
        <f t="shared" si="232"/>
        <v>2</v>
      </c>
      <c r="R10272">
        <f>IF(P10272="","",0)</f>
        <v>0</v>
      </c>
    </row>
    <row r="10273" spans="1:18" x14ac:dyDescent="0.3">
      <c r="A10273" t="s">
        <v>1321</v>
      </c>
      <c r="B10273" s="1">
        <v>38762</v>
      </c>
      <c r="C10273" s="2">
        <v>0.45833333333333331</v>
      </c>
      <c r="D10273" t="s">
        <v>1343</v>
      </c>
      <c r="E10273" t="s">
        <v>1344</v>
      </c>
      <c r="G10273" s="6" t="s">
        <v>88</v>
      </c>
      <c r="H10273" t="s">
        <v>85</v>
      </c>
      <c r="I10273" t="s">
        <v>21</v>
      </c>
      <c r="J10273" t="s">
        <v>73</v>
      </c>
      <c r="K10273">
        <v>7</v>
      </c>
      <c r="L10273">
        <v>5.75</v>
      </c>
      <c r="M10273" t="s">
        <v>49</v>
      </c>
      <c r="N10273">
        <v>5.75</v>
      </c>
      <c r="P10273" cm="1">
        <f t="array" ref="P10273">IF(Q10273&gt;0,INDEX(Q10273:Q22407,MATCH(TRUE,INDEX(Q10273:Q22407="",,),0)-1),"")</f>
        <v>3</v>
      </c>
      <c r="Q10273">
        <f t="shared" si="232"/>
        <v>2</v>
      </c>
      <c r="R10273">
        <f>IF(P10273="","",0)</f>
        <v>0</v>
      </c>
    </row>
    <row r="10274" spans="1:18" x14ac:dyDescent="0.3">
      <c r="A10274" t="s">
        <v>1321</v>
      </c>
      <c r="B10274" s="1">
        <v>38762</v>
      </c>
      <c r="C10274" s="2">
        <v>0.45833333333333331</v>
      </c>
      <c r="D10274" t="s">
        <v>1343</v>
      </c>
      <c r="E10274" t="s">
        <v>1344</v>
      </c>
      <c r="G10274" s="6" t="s">
        <v>88</v>
      </c>
      <c r="H10274" t="s">
        <v>92</v>
      </c>
      <c r="I10274" t="s">
        <v>21</v>
      </c>
      <c r="J10274" t="s">
        <v>73</v>
      </c>
      <c r="K10274">
        <v>32</v>
      </c>
      <c r="L10274">
        <v>7.25</v>
      </c>
      <c r="M10274" t="s">
        <v>49</v>
      </c>
      <c r="N10274">
        <v>7.25</v>
      </c>
      <c r="P10274" cm="1">
        <f t="array" ref="P10274">IF(Q10274&gt;0,INDEX(Q10274:Q22408,MATCH(TRUE,INDEX(Q10274:Q22408="",,),0)-1),"")</f>
        <v>3</v>
      </c>
      <c r="Q10274">
        <f t="shared" si="232"/>
        <v>2</v>
      </c>
      <c r="R10274">
        <f>IF(P10274="","",0)</f>
        <v>0</v>
      </c>
    </row>
    <row r="10275" spans="1:18" x14ac:dyDescent="0.3">
      <c r="A10275" t="s">
        <v>1321</v>
      </c>
      <c r="B10275" s="1">
        <v>38762</v>
      </c>
      <c r="C10275" s="2">
        <v>0.45833333333333331</v>
      </c>
      <c r="D10275" t="s">
        <v>1343</v>
      </c>
      <c r="E10275" t="s">
        <v>1344</v>
      </c>
      <c r="G10275" s="6" t="s">
        <v>88</v>
      </c>
      <c r="H10275" t="s">
        <v>199</v>
      </c>
      <c r="I10275" t="s">
        <v>21</v>
      </c>
      <c r="J10275" t="s">
        <v>73</v>
      </c>
      <c r="K10275">
        <v>3</v>
      </c>
      <c r="L10275">
        <v>8</v>
      </c>
      <c r="M10275" t="s">
        <v>49</v>
      </c>
      <c r="N10275">
        <v>8</v>
      </c>
      <c r="P10275" cm="1">
        <f t="array" ref="P10275">IF(Q10275&gt;0,INDEX(Q10275:Q22409,MATCH(TRUE,INDEX(Q10275:Q22409="",,),0)-1),"")</f>
        <v>3</v>
      </c>
      <c r="Q10275">
        <f t="shared" si="232"/>
        <v>2</v>
      </c>
      <c r="R10275">
        <f>IF(P10275="","",0)</f>
        <v>0</v>
      </c>
    </row>
    <row r="10276" spans="1:18" x14ac:dyDescent="0.3">
      <c r="A10276" t="s">
        <v>1321</v>
      </c>
      <c r="B10276" s="1">
        <v>38762</v>
      </c>
      <c r="C10276" s="2">
        <v>0.45833333333333331</v>
      </c>
      <c r="D10276" t="s">
        <v>1343</v>
      </c>
      <c r="E10276" t="s">
        <v>1344</v>
      </c>
      <c r="G10276" s="6" t="s">
        <v>88</v>
      </c>
      <c r="H10276" t="s">
        <v>36</v>
      </c>
      <c r="I10276" t="s">
        <v>21</v>
      </c>
      <c r="J10276" t="s">
        <v>73</v>
      </c>
      <c r="K10276">
        <v>33</v>
      </c>
      <c r="L10276">
        <v>11.75</v>
      </c>
      <c r="M10276" t="s">
        <v>49</v>
      </c>
      <c r="N10276">
        <v>11.75</v>
      </c>
      <c r="P10276" cm="1">
        <f t="array" ref="P10276">IF(Q10276&gt;0,INDEX(Q10276:Q22410,MATCH(TRUE,INDEX(Q10276:Q22410="",,),0)-1),"")</f>
        <v>3</v>
      </c>
      <c r="Q10276">
        <f t="shared" si="232"/>
        <v>2</v>
      </c>
      <c r="R10276">
        <f>IF(P10276="","",0)</f>
        <v>0</v>
      </c>
    </row>
    <row r="10277" spans="1:18" x14ac:dyDescent="0.3">
      <c r="A10277" t="s">
        <v>1321</v>
      </c>
      <c r="B10277" s="1">
        <v>38762</v>
      </c>
      <c r="C10277" s="2">
        <v>0.45833333333333331</v>
      </c>
      <c r="D10277" t="s">
        <v>1343</v>
      </c>
      <c r="E10277" t="s">
        <v>1344</v>
      </c>
      <c r="G10277" s="6" t="s">
        <v>88</v>
      </c>
      <c r="H10277" t="s">
        <v>41</v>
      </c>
      <c r="I10277" t="s">
        <v>21</v>
      </c>
      <c r="J10277" t="s">
        <v>73</v>
      </c>
      <c r="K10277">
        <v>15</v>
      </c>
      <c r="L10277">
        <v>22</v>
      </c>
      <c r="M10277" t="s">
        <v>49</v>
      </c>
      <c r="N10277">
        <v>22</v>
      </c>
      <c r="P10277" cm="1">
        <f t="array" ref="P10277">IF(Q10277&gt;0,INDEX(Q10277:Q22411,MATCH(TRUE,INDEX(Q10277:Q22411="",,),0)-1),"")</f>
        <v>3</v>
      </c>
      <c r="Q10277">
        <f t="shared" si="232"/>
        <v>2</v>
      </c>
      <c r="R10277">
        <f>IF(P10277="","",0)</f>
        <v>0</v>
      </c>
    </row>
    <row r="10278" spans="1:18" x14ac:dyDescent="0.3">
      <c r="A10278" t="s">
        <v>1321</v>
      </c>
      <c r="B10278" s="1">
        <v>38762</v>
      </c>
      <c r="C10278" s="2">
        <v>0.45833333333333331</v>
      </c>
      <c r="D10278" t="s">
        <v>1343</v>
      </c>
      <c r="E10278" t="s">
        <v>1344</v>
      </c>
      <c r="G10278" s="6" t="s">
        <v>88</v>
      </c>
      <c r="H10278" t="s">
        <v>95</v>
      </c>
      <c r="I10278" t="s">
        <v>21</v>
      </c>
      <c r="J10278" t="s">
        <v>73</v>
      </c>
      <c r="K10278">
        <v>7</v>
      </c>
      <c r="L10278">
        <v>13.7</v>
      </c>
      <c r="M10278" t="s">
        <v>49</v>
      </c>
      <c r="N10278">
        <v>13.7</v>
      </c>
      <c r="P10278" cm="1">
        <f t="array" ref="P10278">IF(Q10278&gt;0,INDEX(Q10278:Q22412,MATCH(TRUE,INDEX(Q10278:Q22412="",,),0)-1),"")</f>
        <v>3</v>
      </c>
      <c r="Q10278">
        <f t="shared" si="232"/>
        <v>2</v>
      </c>
      <c r="R10278">
        <f>IF(P10278="","",0)</f>
        <v>0</v>
      </c>
    </row>
    <row r="10279" spans="1:18" x14ac:dyDescent="0.3">
      <c r="A10279" t="s">
        <v>1321</v>
      </c>
      <c r="B10279" s="1">
        <v>38762</v>
      </c>
      <c r="C10279" s="2">
        <v>0.45833333333333331</v>
      </c>
      <c r="D10279" t="s">
        <v>1343</v>
      </c>
      <c r="E10279" t="s">
        <v>1344</v>
      </c>
      <c r="G10279" s="6" t="s">
        <v>88</v>
      </c>
      <c r="H10279" t="s">
        <v>336</v>
      </c>
      <c r="I10279" t="s">
        <v>21</v>
      </c>
      <c r="J10279" t="s">
        <v>73</v>
      </c>
      <c r="K10279">
        <v>40</v>
      </c>
      <c r="L10279">
        <v>10</v>
      </c>
      <c r="M10279" t="s">
        <v>49</v>
      </c>
      <c r="N10279">
        <v>10</v>
      </c>
      <c r="P10279" cm="1">
        <f t="array" ref="P10279">IF(Q10279&gt;0,INDEX(Q10279:Q22413,MATCH(TRUE,INDEX(Q10279:Q22413="",,),0)-1),"")</f>
        <v>3</v>
      </c>
      <c r="Q10279">
        <f t="shared" si="232"/>
        <v>2</v>
      </c>
      <c r="R10279">
        <f>IF(P10279="","",0)</f>
        <v>0</v>
      </c>
    </row>
    <row r="10280" spans="1:18" x14ac:dyDescent="0.3">
      <c r="A10280" t="s">
        <v>1321</v>
      </c>
      <c r="B10280" s="1">
        <v>38762</v>
      </c>
      <c r="C10280" s="2">
        <v>0.45833333333333331</v>
      </c>
      <c r="D10280" t="s">
        <v>1343</v>
      </c>
      <c r="E10280" t="s">
        <v>1344</v>
      </c>
      <c r="G10280" t="s">
        <v>19</v>
      </c>
      <c r="H10280" t="s">
        <v>92</v>
      </c>
      <c r="I10280" t="s">
        <v>45</v>
      </c>
      <c r="J10280" t="s">
        <v>93</v>
      </c>
      <c r="K10280">
        <v>15</v>
      </c>
      <c r="L10280">
        <v>148</v>
      </c>
      <c r="M10280" t="s">
        <v>657</v>
      </c>
      <c r="N10280">
        <v>300</v>
      </c>
      <c r="P10280" cm="1">
        <f t="array" ref="P10280">IF(Q10280&gt;0,INDEX(Q10280:Q22414,MATCH(TRUE,INDEX(Q10280:Q22414="",,),0)-1),"")</f>
        <v>3</v>
      </c>
      <c r="Q10280">
        <f t="shared" si="232"/>
        <v>3</v>
      </c>
      <c r="R10280">
        <f>IF(P10280="","",0)</f>
        <v>0</v>
      </c>
    </row>
    <row r="10281" spans="1:18" x14ac:dyDescent="0.3">
      <c r="A10281" t="s">
        <v>1321</v>
      </c>
      <c r="B10281" s="1">
        <v>38762</v>
      </c>
      <c r="C10281" s="2">
        <v>0.45833333333333331</v>
      </c>
      <c r="D10281" t="s">
        <v>1343</v>
      </c>
      <c r="E10281" t="s">
        <v>1344</v>
      </c>
      <c r="G10281" s="6" t="s">
        <v>88</v>
      </c>
      <c r="H10281" t="s">
        <v>36</v>
      </c>
      <c r="I10281" t="s">
        <v>45</v>
      </c>
      <c r="J10281" t="s">
        <v>93</v>
      </c>
      <c r="K10281">
        <v>8.4</v>
      </c>
      <c r="L10281">
        <v>35</v>
      </c>
      <c r="M10281" t="s">
        <v>657</v>
      </c>
      <c r="N10281">
        <v>35</v>
      </c>
      <c r="P10281" cm="1">
        <f t="array" ref="P10281">IF(Q10281&gt;0,INDEX(Q10281:Q22415,MATCH(TRUE,INDEX(Q10281:Q22415="",,),0)-1),"")</f>
        <v>3</v>
      </c>
      <c r="Q10281">
        <f t="shared" si="232"/>
        <v>3</v>
      </c>
      <c r="R10281">
        <f>IF(P10281="","",0)</f>
        <v>0</v>
      </c>
    </row>
    <row r="10282" spans="1:18" x14ac:dyDescent="0.3">
      <c r="A10282" t="s">
        <v>1321</v>
      </c>
      <c r="B10282" s="1">
        <v>38762</v>
      </c>
      <c r="C10282" s="2">
        <v>0.45833333333333331</v>
      </c>
      <c r="D10282" t="s">
        <v>1343</v>
      </c>
      <c r="E10282" t="s">
        <v>1344</v>
      </c>
      <c r="G10282" s="6" t="s">
        <v>88</v>
      </c>
      <c r="H10282" t="s">
        <v>85</v>
      </c>
      <c r="I10282" t="s">
        <v>21</v>
      </c>
      <c r="J10282" t="s">
        <v>73</v>
      </c>
      <c r="K10282">
        <v>7</v>
      </c>
      <c r="L10282">
        <v>5.75</v>
      </c>
      <c r="M10282" t="s">
        <v>657</v>
      </c>
      <c r="N10282">
        <v>5.75</v>
      </c>
      <c r="P10282" cm="1">
        <f t="array" ref="P10282">IF(Q10282&gt;0,INDEX(Q10282:Q22416,MATCH(TRUE,INDEX(Q10282:Q22416="",,),0)-1),"")</f>
        <v>3</v>
      </c>
      <c r="Q10282">
        <f t="shared" si="232"/>
        <v>3</v>
      </c>
      <c r="R10282">
        <f>IF(P10282="","",0)</f>
        <v>0</v>
      </c>
    </row>
    <row r="10283" spans="1:18" x14ac:dyDescent="0.3">
      <c r="A10283" t="s">
        <v>1321</v>
      </c>
      <c r="B10283" s="1">
        <v>38762</v>
      </c>
      <c r="C10283" s="2">
        <v>0.45833333333333331</v>
      </c>
      <c r="D10283" t="s">
        <v>1343</v>
      </c>
      <c r="E10283" t="s">
        <v>1344</v>
      </c>
      <c r="G10283" s="6" t="s">
        <v>88</v>
      </c>
      <c r="H10283" t="s">
        <v>92</v>
      </c>
      <c r="I10283" t="s">
        <v>21</v>
      </c>
      <c r="J10283" t="s">
        <v>73</v>
      </c>
      <c r="K10283">
        <v>32</v>
      </c>
      <c r="L10283">
        <v>7.25</v>
      </c>
      <c r="M10283" t="s">
        <v>657</v>
      </c>
      <c r="N10283">
        <v>7.25</v>
      </c>
      <c r="P10283" cm="1">
        <f t="array" ref="P10283">IF(Q10283&gt;0,INDEX(Q10283:Q22417,MATCH(TRUE,INDEX(Q10283:Q22417="",,),0)-1),"")</f>
        <v>3</v>
      </c>
      <c r="Q10283">
        <f t="shared" si="232"/>
        <v>3</v>
      </c>
      <c r="R10283">
        <f>IF(P10283="","",0)</f>
        <v>0</v>
      </c>
    </row>
    <row r="10284" spans="1:18" x14ac:dyDescent="0.3">
      <c r="A10284" t="s">
        <v>1321</v>
      </c>
      <c r="B10284" s="1">
        <v>38762</v>
      </c>
      <c r="C10284" s="2">
        <v>0.45833333333333331</v>
      </c>
      <c r="D10284" t="s">
        <v>1343</v>
      </c>
      <c r="E10284" t="s">
        <v>1344</v>
      </c>
      <c r="G10284" s="6" t="s">
        <v>88</v>
      </c>
      <c r="H10284" t="s">
        <v>199</v>
      </c>
      <c r="I10284" t="s">
        <v>21</v>
      </c>
      <c r="J10284" t="s">
        <v>73</v>
      </c>
      <c r="K10284">
        <v>3</v>
      </c>
      <c r="L10284">
        <v>8</v>
      </c>
      <c r="M10284" t="s">
        <v>657</v>
      </c>
      <c r="N10284">
        <v>8</v>
      </c>
      <c r="P10284" cm="1">
        <f t="array" ref="P10284">IF(Q10284&gt;0,INDEX(Q10284:Q22418,MATCH(TRUE,INDEX(Q10284:Q22418="",,),0)-1),"")</f>
        <v>3</v>
      </c>
      <c r="Q10284">
        <f t="shared" si="232"/>
        <v>3</v>
      </c>
      <c r="R10284">
        <f>IF(P10284="","",0)</f>
        <v>0</v>
      </c>
    </row>
    <row r="10285" spans="1:18" x14ac:dyDescent="0.3">
      <c r="A10285" t="s">
        <v>1321</v>
      </c>
      <c r="B10285" s="1">
        <v>38762</v>
      </c>
      <c r="C10285" s="2">
        <v>0.45833333333333331</v>
      </c>
      <c r="D10285" t="s">
        <v>1343</v>
      </c>
      <c r="E10285" t="s">
        <v>1344</v>
      </c>
      <c r="G10285" s="6" t="s">
        <v>88</v>
      </c>
      <c r="H10285" t="s">
        <v>36</v>
      </c>
      <c r="I10285" t="s">
        <v>21</v>
      </c>
      <c r="J10285" t="s">
        <v>73</v>
      </c>
      <c r="K10285">
        <v>33</v>
      </c>
      <c r="L10285">
        <v>11.75</v>
      </c>
      <c r="M10285" t="s">
        <v>657</v>
      </c>
      <c r="N10285">
        <v>11.75</v>
      </c>
      <c r="P10285" cm="1">
        <f t="array" ref="P10285">IF(Q10285&gt;0,INDEX(Q10285:Q22419,MATCH(TRUE,INDEX(Q10285:Q22419="",,),0)-1),"")</f>
        <v>3</v>
      </c>
      <c r="Q10285">
        <f t="shared" si="232"/>
        <v>3</v>
      </c>
      <c r="R10285">
        <f>IF(P10285="","",0)</f>
        <v>0</v>
      </c>
    </row>
    <row r="10286" spans="1:18" x14ac:dyDescent="0.3">
      <c r="A10286" t="s">
        <v>1321</v>
      </c>
      <c r="B10286" s="1">
        <v>38762</v>
      </c>
      <c r="C10286" s="2">
        <v>0.45833333333333331</v>
      </c>
      <c r="D10286" t="s">
        <v>1343</v>
      </c>
      <c r="E10286" t="s">
        <v>1344</v>
      </c>
      <c r="G10286" s="6" t="s">
        <v>88</v>
      </c>
      <c r="H10286" t="s">
        <v>41</v>
      </c>
      <c r="I10286" t="s">
        <v>21</v>
      </c>
      <c r="J10286" t="s">
        <v>73</v>
      </c>
      <c r="K10286">
        <v>15</v>
      </c>
      <c r="L10286">
        <v>22</v>
      </c>
      <c r="M10286" t="s">
        <v>657</v>
      </c>
      <c r="N10286">
        <v>22</v>
      </c>
      <c r="P10286" cm="1">
        <f t="array" ref="P10286">IF(Q10286&gt;0,INDEX(Q10286:Q22420,MATCH(TRUE,INDEX(Q10286:Q22420="",,),0)-1),"")</f>
        <v>3</v>
      </c>
      <c r="Q10286">
        <f t="shared" si="232"/>
        <v>3</v>
      </c>
      <c r="R10286">
        <f>IF(P10286="","",0)</f>
        <v>0</v>
      </c>
    </row>
    <row r="10287" spans="1:18" x14ac:dyDescent="0.3">
      <c r="A10287" t="s">
        <v>1321</v>
      </c>
      <c r="B10287" s="1">
        <v>38762</v>
      </c>
      <c r="C10287" s="2">
        <v>0.45833333333333331</v>
      </c>
      <c r="D10287" t="s">
        <v>1343</v>
      </c>
      <c r="E10287" t="s">
        <v>1344</v>
      </c>
      <c r="G10287" s="6" t="s">
        <v>88</v>
      </c>
      <c r="H10287" t="s">
        <v>95</v>
      </c>
      <c r="I10287" t="s">
        <v>21</v>
      </c>
      <c r="J10287" t="s">
        <v>73</v>
      </c>
      <c r="K10287">
        <v>7</v>
      </c>
      <c r="L10287">
        <v>13.7</v>
      </c>
      <c r="M10287" t="s">
        <v>657</v>
      </c>
      <c r="N10287">
        <v>13.7</v>
      </c>
      <c r="P10287" cm="1">
        <f t="array" ref="P10287">IF(Q10287&gt;0,INDEX(Q10287:Q22421,MATCH(TRUE,INDEX(Q10287:Q22421="",,),0)-1),"")</f>
        <v>3</v>
      </c>
      <c r="Q10287">
        <f t="shared" si="232"/>
        <v>3</v>
      </c>
      <c r="R10287">
        <f>IF(P10287="","",0)</f>
        <v>0</v>
      </c>
    </row>
    <row r="10288" spans="1:18" x14ac:dyDescent="0.3">
      <c r="A10288" t="s">
        <v>1321</v>
      </c>
      <c r="B10288" s="1">
        <v>38762</v>
      </c>
      <c r="C10288" s="2">
        <v>0.45833333333333331</v>
      </c>
      <c r="D10288" t="s">
        <v>1343</v>
      </c>
      <c r="E10288" t="s">
        <v>1344</v>
      </c>
      <c r="G10288" s="6" t="s">
        <v>88</v>
      </c>
      <c r="H10288" t="s">
        <v>336</v>
      </c>
      <c r="I10288" t="s">
        <v>21</v>
      </c>
      <c r="J10288" t="s">
        <v>73</v>
      </c>
      <c r="K10288">
        <v>40</v>
      </c>
      <c r="L10288">
        <v>10</v>
      </c>
      <c r="M10288" t="s">
        <v>657</v>
      </c>
      <c r="N10288">
        <v>10</v>
      </c>
      <c r="P10288" cm="1">
        <f t="array" ref="P10288">IF(Q10288&gt;0,INDEX(Q10288:Q22422,MATCH(TRUE,INDEX(Q10288:Q22422="",,),0)-1),"")</f>
        <v>3</v>
      </c>
      <c r="Q10288">
        <f t="shared" si="232"/>
        <v>3</v>
      </c>
      <c r="R10288">
        <f>IF(P10288="","",0)</f>
        <v>0</v>
      </c>
    </row>
    <row r="10289" spans="1:18" x14ac:dyDescent="0.3">
      <c r="P10289" t="str" cm="1">
        <f t="array" ref="P10289">IF(Q10289&gt;0,INDEX(Q10289:Q22423,MATCH(TRUE,INDEX(Q10289:Q22423="",,),0)-1),"")</f>
        <v/>
      </c>
      <c r="R10289" t="str">
        <f>IF(P10289="","",0)</f>
        <v/>
      </c>
    </row>
    <row r="10290" spans="1:18" x14ac:dyDescent="0.3">
      <c r="A10290" t="s">
        <v>1321</v>
      </c>
      <c r="B10290" s="1">
        <v>38762</v>
      </c>
      <c r="C10290" s="2">
        <v>0.45833333333333331</v>
      </c>
      <c r="D10290" t="s">
        <v>1346</v>
      </c>
      <c r="E10290" t="s">
        <v>1347</v>
      </c>
      <c r="G10290" t="s">
        <v>19</v>
      </c>
      <c r="H10290" t="s">
        <v>41</v>
      </c>
      <c r="I10290" t="s">
        <v>45</v>
      </c>
      <c r="J10290" t="s">
        <v>93</v>
      </c>
      <c r="K10290">
        <v>30.2</v>
      </c>
      <c r="L10290">
        <v>207</v>
      </c>
      <c r="M10290" t="s">
        <v>701</v>
      </c>
      <c r="N10290">
        <v>499.07</v>
      </c>
      <c r="O10290" t="s">
        <v>24</v>
      </c>
      <c r="P10290" cm="1">
        <f t="array" ref="P10290">IF(Q10290&gt;0,INDEX(Q10290:Q22424,MATCH(TRUE,INDEX(Q10290:Q22424="",,),0)-1),"")</f>
        <v>4</v>
      </c>
      <c r="Q10290">
        <f>INT((ROW()-10290)/11)+1</f>
        <v>1</v>
      </c>
      <c r="R10290">
        <f>IF(P10290="","",0)</f>
        <v>0</v>
      </c>
    </row>
    <row r="10291" spans="1:18" x14ac:dyDescent="0.3">
      <c r="A10291" t="s">
        <v>1321</v>
      </c>
      <c r="B10291" s="1">
        <v>38762</v>
      </c>
      <c r="C10291" s="2">
        <v>0.45833333333333331</v>
      </c>
      <c r="D10291" t="s">
        <v>1346</v>
      </c>
      <c r="E10291" t="s">
        <v>1347</v>
      </c>
      <c r="G10291" t="s">
        <v>19</v>
      </c>
      <c r="H10291" t="s">
        <v>20</v>
      </c>
      <c r="I10291" t="s">
        <v>45</v>
      </c>
      <c r="J10291" t="s">
        <v>93</v>
      </c>
      <c r="K10291">
        <v>32.299999999999997</v>
      </c>
      <c r="L10291">
        <v>158</v>
      </c>
      <c r="M10291" t="s">
        <v>701</v>
      </c>
      <c r="N10291">
        <v>175</v>
      </c>
      <c r="O10291" t="s">
        <v>24</v>
      </c>
      <c r="P10291" cm="1">
        <f t="array" ref="P10291">IF(Q10291&gt;0,INDEX(Q10291:Q22425,MATCH(TRUE,INDEX(Q10291:Q22425="",,),0)-1),"")</f>
        <v>4</v>
      </c>
      <c r="Q10291">
        <f t="shared" ref="Q10291:Q10333" si="233">INT((ROW()-10290)/11)+1</f>
        <v>1</v>
      </c>
      <c r="R10291">
        <f>IF(P10291="","",0)</f>
        <v>0</v>
      </c>
    </row>
    <row r="10292" spans="1:18" x14ac:dyDescent="0.3">
      <c r="A10292" t="s">
        <v>1321</v>
      </c>
      <c r="B10292" s="1">
        <v>38762</v>
      </c>
      <c r="C10292" s="2">
        <v>0.45833333333333331</v>
      </c>
      <c r="D10292" t="s">
        <v>1346</v>
      </c>
      <c r="E10292" t="s">
        <v>1347</v>
      </c>
      <c r="G10292" t="s">
        <v>19</v>
      </c>
      <c r="H10292" t="s">
        <v>128</v>
      </c>
      <c r="I10292" t="s">
        <v>21</v>
      </c>
      <c r="J10292" t="s">
        <v>73</v>
      </c>
      <c r="K10292">
        <v>115</v>
      </c>
      <c r="L10292">
        <v>20.2</v>
      </c>
      <c r="M10292" t="s">
        <v>701</v>
      </c>
      <c r="N10292">
        <v>20.2</v>
      </c>
      <c r="O10292" t="s">
        <v>24</v>
      </c>
      <c r="P10292" cm="1">
        <f t="array" ref="P10292">IF(Q10292&gt;0,INDEX(Q10292:Q22426,MATCH(TRUE,INDEX(Q10292:Q22426="",,),0)-1),"")</f>
        <v>4</v>
      </c>
      <c r="Q10292">
        <f t="shared" si="233"/>
        <v>1</v>
      </c>
      <c r="R10292">
        <f>IF(P10292="","",0)</f>
        <v>0</v>
      </c>
    </row>
    <row r="10293" spans="1:18" x14ac:dyDescent="0.3">
      <c r="A10293" t="s">
        <v>1321</v>
      </c>
      <c r="B10293" s="1">
        <v>38762</v>
      </c>
      <c r="C10293" s="2">
        <v>0.45833333333333331</v>
      </c>
      <c r="D10293" t="s">
        <v>1346</v>
      </c>
      <c r="E10293" t="s">
        <v>1347</v>
      </c>
      <c r="G10293" t="s">
        <v>19</v>
      </c>
      <c r="H10293" t="s">
        <v>20</v>
      </c>
      <c r="I10293" t="s">
        <v>21</v>
      </c>
      <c r="J10293" t="s">
        <v>73</v>
      </c>
      <c r="K10293">
        <v>162</v>
      </c>
      <c r="L10293">
        <v>12.6</v>
      </c>
      <c r="M10293" t="s">
        <v>701</v>
      </c>
      <c r="N10293">
        <v>12.6</v>
      </c>
      <c r="O10293" t="s">
        <v>24</v>
      </c>
      <c r="P10293" cm="1">
        <f t="array" ref="P10293">IF(Q10293&gt;0,INDEX(Q10293:Q22427,MATCH(TRUE,INDEX(Q10293:Q22427="",,),0)-1),"")</f>
        <v>4</v>
      </c>
      <c r="Q10293">
        <f t="shared" si="233"/>
        <v>1</v>
      </c>
      <c r="R10293">
        <f>IF(P10293="","",0)</f>
        <v>0</v>
      </c>
    </row>
    <row r="10294" spans="1:18" x14ac:dyDescent="0.3">
      <c r="A10294" t="s">
        <v>1321</v>
      </c>
      <c r="B10294" s="1">
        <v>38762</v>
      </c>
      <c r="C10294" s="2">
        <v>0.45833333333333331</v>
      </c>
      <c r="D10294" t="s">
        <v>1346</v>
      </c>
      <c r="E10294" t="s">
        <v>1347</v>
      </c>
      <c r="G10294" s="6" t="s">
        <v>88</v>
      </c>
      <c r="H10294" t="s">
        <v>128</v>
      </c>
      <c r="I10294" t="s">
        <v>45</v>
      </c>
      <c r="J10294" t="s">
        <v>93</v>
      </c>
      <c r="K10294">
        <v>20.100000000000001</v>
      </c>
      <c r="L10294">
        <v>59</v>
      </c>
      <c r="M10294" t="s">
        <v>701</v>
      </c>
      <c r="N10294">
        <v>59</v>
      </c>
      <c r="O10294" t="s">
        <v>24</v>
      </c>
      <c r="P10294" cm="1">
        <f t="array" ref="P10294">IF(Q10294&gt;0,INDEX(Q10294:Q22428,MATCH(TRUE,INDEX(Q10294:Q22428="",,),0)-1),"")</f>
        <v>4</v>
      </c>
      <c r="Q10294">
        <f t="shared" si="233"/>
        <v>1</v>
      </c>
      <c r="R10294">
        <f>IF(P10294="","",0)</f>
        <v>0</v>
      </c>
    </row>
    <row r="10295" spans="1:18" x14ac:dyDescent="0.3">
      <c r="A10295" t="s">
        <v>1321</v>
      </c>
      <c r="B10295" s="1">
        <v>38762</v>
      </c>
      <c r="C10295" s="2">
        <v>0.45833333333333331</v>
      </c>
      <c r="D10295" t="s">
        <v>1346</v>
      </c>
      <c r="E10295" t="s">
        <v>1347</v>
      </c>
      <c r="G10295" s="6" t="s">
        <v>88</v>
      </c>
      <c r="H10295" t="s">
        <v>95</v>
      </c>
      <c r="I10295" t="s">
        <v>45</v>
      </c>
      <c r="J10295" t="s">
        <v>93</v>
      </c>
      <c r="K10295">
        <v>10.3</v>
      </c>
      <c r="L10295">
        <v>100</v>
      </c>
      <c r="M10295" t="s">
        <v>701</v>
      </c>
      <c r="N10295">
        <v>100</v>
      </c>
      <c r="O10295" t="s">
        <v>24</v>
      </c>
      <c r="P10295" cm="1">
        <f t="array" ref="P10295">IF(Q10295&gt;0,INDEX(Q10295:Q22429,MATCH(TRUE,INDEX(Q10295:Q22429="",,),0)-1),"")</f>
        <v>4</v>
      </c>
      <c r="Q10295">
        <f t="shared" si="233"/>
        <v>1</v>
      </c>
      <c r="R10295">
        <f>IF(P10295="","",0)</f>
        <v>0</v>
      </c>
    </row>
    <row r="10296" spans="1:18" x14ac:dyDescent="0.3">
      <c r="A10296" t="s">
        <v>1321</v>
      </c>
      <c r="B10296" s="1">
        <v>38762</v>
      </c>
      <c r="C10296" s="2">
        <v>0.45833333333333331</v>
      </c>
      <c r="D10296" t="s">
        <v>1346</v>
      </c>
      <c r="E10296" t="s">
        <v>1347</v>
      </c>
      <c r="G10296" s="6" t="s">
        <v>88</v>
      </c>
      <c r="H10296" t="s">
        <v>85</v>
      </c>
      <c r="I10296" t="s">
        <v>21</v>
      </c>
      <c r="J10296" t="s">
        <v>73</v>
      </c>
      <c r="K10296">
        <v>70</v>
      </c>
      <c r="L10296">
        <v>7.5</v>
      </c>
      <c r="M10296" t="s">
        <v>701</v>
      </c>
      <c r="N10296">
        <v>7.5</v>
      </c>
      <c r="O10296" t="s">
        <v>24</v>
      </c>
      <c r="P10296" cm="1">
        <f t="array" ref="P10296">IF(Q10296&gt;0,INDEX(Q10296:Q22430,MATCH(TRUE,INDEX(Q10296:Q22430="",,),0)-1),"")</f>
        <v>4</v>
      </c>
      <c r="Q10296">
        <f t="shared" si="233"/>
        <v>1</v>
      </c>
      <c r="R10296">
        <f>IF(P10296="","",0)</f>
        <v>0</v>
      </c>
    </row>
    <row r="10297" spans="1:18" x14ac:dyDescent="0.3">
      <c r="A10297" t="s">
        <v>1321</v>
      </c>
      <c r="B10297" s="1">
        <v>38762</v>
      </c>
      <c r="C10297" s="2">
        <v>0.45833333333333331</v>
      </c>
      <c r="D10297" t="s">
        <v>1346</v>
      </c>
      <c r="E10297" t="s">
        <v>1347</v>
      </c>
      <c r="G10297" s="6" t="s">
        <v>88</v>
      </c>
      <c r="H10297" t="s">
        <v>199</v>
      </c>
      <c r="I10297" t="s">
        <v>21</v>
      </c>
      <c r="J10297" t="s">
        <v>73</v>
      </c>
      <c r="K10297">
        <v>10</v>
      </c>
      <c r="L10297">
        <v>11.05</v>
      </c>
      <c r="M10297" t="s">
        <v>701</v>
      </c>
      <c r="N10297">
        <v>11.05</v>
      </c>
      <c r="O10297" t="s">
        <v>24</v>
      </c>
      <c r="P10297" cm="1">
        <f t="array" ref="P10297">IF(Q10297&gt;0,INDEX(Q10297:Q22431,MATCH(TRUE,INDEX(Q10297:Q22431="",,),0)-1),"")</f>
        <v>4</v>
      </c>
      <c r="Q10297">
        <f t="shared" si="233"/>
        <v>1</v>
      </c>
      <c r="R10297">
        <f>IF(P10297="","",0)</f>
        <v>0</v>
      </c>
    </row>
    <row r="10298" spans="1:18" x14ac:dyDescent="0.3">
      <c r="A10298" t="s">
        <v>1321</v>
      </c>
      <c r="B10298" s="1">
        <v>38762</v>
      </c>
      <c r="C10298" s="2">
        <v>0.45833333333333331</v>
      </c>
      <c r="D10298" t="s">
        <v>1346</v>
      </c>
      <c r="E10298" t="s">
        <v>1347</v>
      </c>
      <c r="G10298" s="6" t="s">
        <v>88</v>
      </c>
      <c r="H10298" t="s">
        <v>67</v>
      </c>
      <c r="I10298" t="s">
        <v>21</v>
      </c>
      <c r="J10298" t="s">
        <v>73</v>
      </c>
      <c r="K10298">
        <v>5</v>
      </c>
      <c r="L10298">
        <v>5.7</v>
      </c>
      <c r="M10298" t="s">
        <v>701</v>
      </c>
      <c r="N10298">
        <v>5.7</v>
      </c>
      <c r="O10298" t="s">
        <v>24</v>
      </c>
      <c r="P10298" cm="1">
        <f t="array" ref="P10298">IF(Q10298&gt;0,INDEX(Q10298:Q22432,MATCH(TRUE,INDEX(Q10298:Q22432="",,),0)-1),"")</f>
        <v>4</v>
      </c>
      <c r="Q10298">
        <f t="shared" si="233"/>
        <v>1</v>
      </c>
      <c r="R10298">
        <f>IF(P10298="","",0)</f>
        <v>0</v>
      </c>
    </row>
    <row r="10299" spans="1:18" x14ac:dyDescent="0.3">
      <c r="A10299" t="s">
        <v>1321</v>
      </c>
      <c r="B10299" s="1">
        <v>38762</v>
      </c>
      <c r="C10299" s="2">
        <v>0.45833333333333331</v>
      </c>
      <c r="D10299" t="s">
        <v>1346</v>
      </c>
      <c r="E10299" t="s">
        <v>1347</v>
      </c>
      <c r="G10299" s="6" t="s">
        <v>88</v>
      </c>
      <c r="H10299" t="s">
        <v>41</v>
      </c>
      <c r="I10299" t="s">
        <v>21</v>
      </c>
      <c r="J10299" t="s">
        <v>73</v>
      </c>
      <c r="K10299">
        <v>25</v>
      </c>
      <c r="L10299">
        <v>36.549999999999997</v>
      </c>
      <c r="M10299" t="s">
        <v>701</v>
      </c>
      <c r="N10299">
        <v>36.549999999999997</v>
      </c>
      <c r="O10299" t="s">
        <v>24</v>
      </c>
      <c r="P10299" cm="1">
        <f t="array" ref="P10299">IF(Q10299&gt;0,INDEX(Q10299:Q22433,MATCH(TRUE,INDEX(Q10299:Q22433="",,),0)-1),"")</f>
        <v>4</v>
      </c>
      <c r="Q10299">
        <f t="shared" si="233"/>
        <v>1</v>
      </c>
      <c r="R10299">
        <f>IF(P10299="","",0)</f>
        <v>0</v>
      </c>
    </row>
    <row r="10300" spans="1:18" x14ac:dyDescent="0.3">
      <c r="A10300" t="s">
        <v>1321</v>
      </c>
      <c r="B10300" s="1">
        <v>38762</v>
      </c>
      <c r="C10300" s="2">
        <v>0.45833333333333331</v>
      </c>
      <c r="D10300" t="s">
        <v>1346</v>
      </c>
      <c r="E10300" t="s">
        <v>1347</v>
      </c>
      <c r="G10300" s="6" t="s">
        <v>88</v>
      </c>
      <c r="H10300" t="s">
        <v>95</v>
      </c>
      <c r="I10300" t="s">
        <v>21</v>
      </c>
      <c r="J10300" t="s">
        <v>73</v>
      </c>
      <c r="K10300">
        <v>39</v>
      </c>
      <c r="L10300">
        <v>21.95</v>
      </c>
      <c r="M10300" t="s">
        <v>701</v>
      </c>
      <c r="N10300">
        <v>21.95</v>
      </c>
      <c r="O10300" t="s">
        <v>24</v>
      </c>
      <c r="P10300" cm="1">
        <f t="array" ref="P10300">IF(Q10300&gt;0,INDEX(Q10300:Q22434,MATCH(TRUE,INDEX(Q10300:Q22434="",,),0)-1),"")</f>
        <v>4</v>
      </c>
      <c r="Q10300">
        <f t="shared" si="233"/>
        <v>1</v>
      </c>
      <c r="R10300">
        <f>IF(P10300="","",0)</f>
        <v>0</v>
      </c>
    </row>
    <row r="10301" spans="1:18" x14ac:dyDescent="0.3">
      <c r="A10301" t="s">
        <v>1321</v>
      </c>
      <c r="B10301" s="1">
        <v>38762</v>
      </c>
      <c r="C10301" s="2">
        <v>0.45833333333333331</v>
      </c>
      <c r="D10301" t="s">
        <v>1346</v>
      </c>
      <c r="E10301" t="s">
        <v>1347</v>
      </c>
      <c r="G10301" t="s">
        <v>19</v>
      </c>
      <c r="H10301" t="s">
        <v>41</v>
      </c>
      <c r="I10301" t="s">
        <v>45</v>
      </c>
      <c r="J10301" t="s">
        <v>93</v>
      </c>
      <c r="K10301">
        <v>30.2</v>
      </c>
      <c r="L10301">
        <v>207</v>
      </c>
      <c r="M10301" t="s">
        <v>657</v>
      </c>
      <c r="N10301">
        <v>207</v>
      </c>
      <c r="P10301" cm="1">
        <f t="array" ref="P10301">IF(Q10301&gt;0,INDEX(Q10301:Q22435,MATCH(TRUE,INDEX(Q10301:Q22435="",,),0)-1),"")</f>
        <v>4</v>
      </c>
      <c r="Q10301">
        <f t="shared" si="233"/>
        <v>2</v>
      </c>
      <c r="R10301">
        <f>IF(P10301="","",0)</f>
        <v>0</v>
      </c>
    </row>
    <row r="10302" spans="1:18" x14ac:dyDescent="0.3">
      <c r="A10302" t="s">
        <v>1321</v>
      </c>
      <c r="B10302" s="1">
        <v>38762</v>
      </c>
      <c r="C10302" s="2">
        <v>0.45833333333333331</v>
      </c>
      <c r="D10302" t="s">
        <v>1346</v>
      </c>
      <c r="E10302" t="s">
        <v>1347</v>
      </c>
      <c r="G10302" t="s">
        <v>19</v>
      </c>
      <c r="H10302" t="s">
        <v>20</v>
      </c>
      <c r="I10302" t="s">
        <v>45</v>
      </c>
      <c r="J10302" t="s">
        <v>93</v>
      </c>
      <c r="K10302">
        <v>32.299999999999997</v>
      </c>
      <c r="L10302">
        <v>158</v>
      </c>
      <c r="M10302" t="s">
        <v>657</v>
      </c>
      <c r="N10302">
        <v>385</v>
      </c>
      <c r="P10302" cm="1">
        <f t="array" ref="P10302">IF(Q10302&gt;0,INDEX(Q10302:Q22436,MATCH(TRUE,INDEX(Q10302:Q22436="",,),0)-1),"")</f>
        <v>4</v>
      </c>
      <c r="Q10302">
        <f t="shared" si="233"/>
        <v>2</v>
      </c>
      <c r="R10302">
        <f>IF(P10302="","",0)</f>
        <v>0</v>
      </c>
    </row>
    <row r="10303" spans="1:18" x14ac:dyDescent="0.3">
      <c r="A10303" t="s">
        <v>1321</v>
      </c>
      <c r="B10303" s="1">
        <v>38762</v>
      </c>
      <c r="C10303" s="2">
        <v>0.45833333333333331</v>
      </c>
      <c r="D10303" t="s">
        <v>1346</v>
      </c>
      <c r="E10303" t="s">
        <v>1347</v>
      </c>
      <c r="G10303" t="s">
        <v>19</v>
      </c>
      <c r="H10303" t="s">
        <v>128</v>
      </c>
      <c r="I10303" t="s">
        <v>21</v>
      </c>
      <c r="J10303" t="s">
        <v>73</v>
      </c>
      <c r="K10303">
        <v>115</v>
      </c>
      <c r="L10303">
        <v>20.2</v>
      </c>
      <c r="M10303" t="s">
        <v>657</v>
      </c>
      <c r="N10303">
        <v>20.2</v>
      </c>
      <c r="P10303" cm="1">
        <f t="array" ref="P10303">IF(Q10303&gt;0,INDEX(Q10303:Q22437,MATCH(TRUE,INDEX(Q10303:Q22437="",,),0)-1),"")</f>
        <v>4</v>
      </c>
      <c r="Q10303">
        <f t="shared" si="233"/>
        <v>2</v>
      </c>
      <c r="R10303">
        <f>IF(P10303="","",0)</f>
        <v>0</v>
      </c>
    </row>
    <row r="10304" spans="1:18" x14ac:dyDescent="0.3">
      <c r="A10304" t="s">
        <v>1321</v>
      </c>
      <c r="B10304" s="1">
        <v>38762</v>
      </c>
      <c r="C10304" s="2">
        <v>0.45833333333333331</v>
      </c>
      <c r="D10304" t="s">
        <v>1346</v>
      </c>
      <c r="E10304" t="s">
        <v>1347</v>
      </c>
      <c r="G10304" t="s">
        <v>19</v>
      </c>
      <c r="H10304" t="s">
        <v>20</v>
      </c>
      <c r="I10304" t="s">
        <v>21</v>
      </c>
      <c r="J10304" t="s">
        <v>73</v>
      </c>
      <c r="K10304">
        <v>162</v>
      </c>
      <c r="L10304">
        <v>12.6</v>
      </c>
      <c r="M10304" t="s">
        <v>657</v>
      </c>
      <c r="N10304">
        <v>12.6</v>
      </c>
      <c r="P10304" cm="1">
        <f t="array" ref="P10304">IF(Q10304&gt;0,INDEX(Q10304:Q22438,MATCH(TRUE,INDEX(Q10304:Q22438="",,),0)-1),"")</f>
        <v>4</v>
      </c>
      <c r="Q10304">
        <f t="shared" si="233"/>
        <v>2</v>
      </c>
      <c r="R10304">
        <f>IF(P10304="","",0)</f>
        <v>0</v>
      </c>
    </row>
    <row r="10305" spans="1:18" x14ac:dyDescent="0.3">
      <c r="A10305" t="s">
        <v>1321</v>
      </c>
      <c r="B10305" s="1">
        <v>38762</v>
      </c>
      <c r="C10305" s="2">
        <v>0.45833333333333331</v>
      </c>
      <c r="D10305" t="s">
        <v>1346</v>
      </c>
      <c r="E10305" t="s">
        <v>1347</v>
      </c>
      <c r="G10305" s="6" t="s">
        <v>88</v>
      </c>
      <c r="H10305" t="s">
        <v>128</v>
      </c>
      <c r="I10305" t="s">
        <v>45</v>
      </c>
      <c r="J10305" t="s">
        <v>93</v>
      </c>
      <c r="K10305">
        <v>20.100000000000001</v>
      </c>
      <c r="L10305">
        <v>59</v>
      </c>
      <c r="M10305" t="s">
        <v>657</v>
      </c>
      <c r="N10305">
        <v>59</v>
      </c>
      <c r="P10305" cm="1">
        <f t="array" ref="P10305">IF(Q10305&gt;0,INDEX(Q10305:Q22439,MATCH(TRUE,INDEX(Q10305:Q22439="",,),0)-1),"")</f>
        <v>4</v>
      </c>
      <c r="Q10305">
        <f t="shared" si="233"/>
        <v>2</v>
      </c>
      <c r="R10305">
        <f>IF(P10305="","",0)</f>
        <v>0</v>
      </c>
    </row>
    <row r="10306" spans="1:18" x14ac:dyDescent="0.3">
      <c r="A10306" t="s">
        <v>1321</v>
      </c>
      <c r="B10306" s="1">
        <v>38762</v>
      </c>
      <c r="C10306" s="2">
        <v>0.45833333333333331</v>
      </c>
      <c r="D10306" t="s">
        <v>1346</v>
      </c>
      <c r="E10306" t="s">
        <v>1347</v>
      </c>
      <c r="G10306" s="6" t="s">
        <v>88</v>
      </c>
      <c r="H10306" t="s">
        <v>95</v>
      </c>
      <c r="I10306" t="s">
        <v>45</v>
      </c>
      <c r="J10306" t="s">
        <v>93</v>
      </c>
      <c r="K10306">
        <v>10.3</v>
      </c>
      <c r="L10306">
        <v>100</v>
      </c>
      <c r="M10306" t="s">
        <v>657</v>
      </c>
      <c r="N10306">
        <v>100</v>
      </c>
      <c r="P10306" cm="1">
        <f t="array" ref="P10306">IF(Q10306&gt;0,INDEX(Q10306:Q22440,MATCH(TRUE,INDEX(Q10306:Q22440="",,),0)-1),"")</f>
        <v>4</v>
      </c>
      <c r="Q10306">
        <f t="shared" si="233"/>
        <v>2</v>
      </c>
      <c r="R10306">
        <f>IF(P10306="","",0)</f>
        <v>0</v>
      </c>
    </row>
    <row r="10307" spans="1:18" x14ac:dyDescent="0.3">
      <c r="A10307" t="s">
        <v>1321</v>
      </c>
      <c r="B10307" s="1">
        <v>38762</v>
      </c>
      <c r="C10307" s="2">
        <v>0.45833333333333331</v>
      </c>
      <c r="D10307" t="s">
        <v>1346</v>
      </c>
      <c r="E10307" t="s">
        <v>1347</v>
      </c>
      <c r="G10307" s="6" t="s">
        <v>88</v>
      </c>
      <c r="H10307" t="s">
        <v>85</v>
      </c>
      <c r="I10307" t="s">
        <v>21</v>
      </c>
      <c r="J10307" t="s">
        <v>73</v>
      </c>
      <c r="K10307">
        <v>70</v>
      </c>
      <c r="L10307">
        <v>7.5</v>
      </c>
      <c r="M10307" t="s">
        <v>657</v>
      </c>
      <c r="N10307">
        <v>7.5</v>
      </c>
      <c r="P10307" cm="1">
        <f t="array" ref="P10307">IF(Q10307&gt;0,INDEX(Q10307:Q22441,MATCH(TRUE,INDEX(Q10307:Q22441="",,),0)-1),"")</f>
        <v>4</v>
      </c>
      <c r="Q10307">
        <f t="shared" si="233"/>
        <v>2</v>
      </c>
      <c r="R10307">
        <f>IF(P10307="","",0)</f>
        <v>0</v>
      </c>
    </row>
    <row r="10308" spans="1:18" x14ac:dyDescent="0.3">
      <c r="A10308" t="s">
        <v>1321</v>
      </c>
      <c r="B10308" s="1">
        <v>38762</v>
      </c>
      <c r="C10308" s="2">
        <v>0.45833333333333331</v>
      </c>
      <c r="D10308" t="s">
        <v>1346</v>
      </c>
      <c r="E10308" t="s">
        <v>1347</v>
      </c>
      <c r="G10308" s="6" t="s">
        <v>88</v>
      </c>
      <c r="H10308" t="s">
        <v>199</v>
      </c>
      <c r="I10308" t="s">
        <v>21</v>
      </c>
      <c r="J10308" t="s">
        <v>73</v>
      </c>
      <c r="K10308">
        <v>10</v>
      </c>
      <c r="L10308">
        <v>11.05</v>
      </c>
      <c r="M10308" t="s">
        <v>657</v>
      </c>
      <c r="N10308">
        <v>11.05</v>
      </c>
      <c r="P10308" cm="1">
        <f t="array" ref="P10308">IF(Q10308&gt;0,INDEX(Q10308:Q22442,MATCH(TRUE,INDEX(Q10308:Q22442="",,),0)-1),"")</f>
        <v>4</v>
      </c>
      <c r="Q10308">
        <f t="shared" si="233"/>
        <v>2</v>
      </c>
      <c r="R10308">
        <f>IF(P10308="","",0)</f>
        <v>0</v>
      </c>
    </row>
    <row r="10309" spans="1:18" x14ac:dyDescent="0.3">
      <c r="A10309" t="s">
        <v>1321</v>
      </c>
      <c r="B10309" s="1">
        <v>38762</v>
      </c>
      <c r="C10309" s="2">
        <v>0.45833333333333331</v>
      </c>
      <c r="D10309" t="s">
        <v>1346</v>
      </c>
      <c r="E10309" t="s">
        <v>1347</v>
      </c>
      <c r="G10309" s="6" t="s">
        <v>88</v>
      </c>
      <c r="H10309" t="s">
        <v>67</v>
      </c>
      <c r="I10309" t="s">
        <v>21</v>
      </c>
      <c r="J10309" t="s">
        <v>73</v>
      </c>
      <c r="K10309">
        <v>5</v>
      </c>
      <c r="L10309">
        <v>5.7</v>
      </c>
      <c r="M10309" t="s">
        <v>657</v>
      </c>
      <c r="N10309">
        <v>5.7</v>
      </c>
      <c r="P10309" cm="1">
        <f t="array" ref="P10309">IF(Q10309&gt;0,INDEX(Q10309:Q22443,MATCH(TRUE,INDEX(Q10309:Q22443="",,),0)-1),"")</f>
        <v>4</v>
      </c>
      <c r="Q10309">
        <f t="shared" si="233"/>
        <v>2</v>
      </c>
      <c r="R10309">
        <f>IF(P10309="","",0)</f>
        <v>0</v>
      </c>
    </row>
    <row r="10310" spans="1:18" x14ac:dyDescent="0.3">
      <c r="A10310" t="s">
        <v>1321</v>
      </c>
      <c r="B10310" s="1">
        <v>38762</v>
      </c>
      <c r="C10310" s="2">
        <v>0.45833333333333331</v>
      </c>
      <c r="D10310" t="s">
        <v>1346</v>
      </c>
      <c r="E10310" t="s">
        <v>1347</v>
      </c>
      <c r="G10310" s="6" t="s">
        <v>88</v>
      </c>
      <c r="H10310" t="s">
        <v>41</v>
      </c>
      <c r="I10310" t="s">
        <v>21</v>
      </c>
      <c r="J10310" t="s">
        <v>73</v>
      </c>
      <c r="K10310">
        <v>25</v>
      </c>
      <c r="L10310">
        <v>36.549999999999997</v>
      </c>
      <c r="M10310" t="s">
        <v>657</v>
      </c>
      <c r="N10310">
        <v>36.549999999999997</v>
      </c>
      <c r="P10310" cm="1">
        <f t="array" ref="P10310">IF(Q10310&gt;0,INDEX(Q10310:Q22444,MATCH(TRUE,INDEX(Q10310:Q22444="",,),0)-1),"")</f>
        <v>4</v>
      </c>
      <c r="Q10310">
        <f t="shared" si="233"/>
        <v>2</v>
      </c>
      <c r="R10310">
        <f>IF(P10310="","",0)</f>
        <v>0</v>
      </c>
    </row>
    <row r="10311" spans="1:18" x14ac:dyDescent="0.3">
      <c r="A10311" t="s">
        <v>1321</v>
      </c>
      <c r="B10311" s="1">
        <v>38762</v>
      </c>
      <c r="C10311" s="2">
        <v>0.45833333333333331</v>
      </c>
      <c r="D10311" t="s">
        <v>1346</v>
      </c>
      <c r="E10311" t="s">
        <v>1347</v>
      </c>
      <c r="G10311" s="6" t="s">
        <v>88</v>
      </c>
      <c r="H10311" t="s">
        <v>95</v>
      </c>
      <c r="I10311" t="s">
        <v>21</v>
      </c>
      <c r="J10311" t="s">
        <v>73</v>
      </c>
      <c r="K10311">
        <v>39</v>
      </c>
      <c r="L10311">
        <v>21.95</v>
      </c>
      <c r="M10311" t="s">
        <v>657</v>
      </c>
      <c r="N10311">
        <v>21.95</v>
      </c>
      <c r="P10311" cm="1">
        <f t="array" ref="P10311">IF(Q10311&gt;0,INDEX(Q10311:Q22445,MATCH(TRUE,INDEX(Q10311:Q22445="",,),0)-1),"")</f>
        <v>4</v>
      </c>
      <c r="Q10311">
        <f t="shared" si="233"/>
        <v>2</v>
      </c>
      <c r="R10311">
        <f>IF(P10311="","",0)</f>
        <v>0</v>
      </c>
    </row>
    <row r="10312" spans="1:18" x14ac:dyDescent="0.3">
      <c r="A10312" t="s">
        <v>1321</v>
      </c>
      <c r="B10312" s="1">
        <v>38762</v>
      </c>
      <c r="C10312" s="2">
        <v>0.45833333333333331</v>
      </c>
      <c r="D10312" t="s">
        <v>1346</v>
      </c>
      <c r="E10312" t="s">
        <v>1347</v>
      </c>
      <c r="G10312" t="s">
        <v>19</v>
      </c>
      <c r="H10312" t="s">
        <v>41</v>
      </c>
      <c r="I10312" t="s">
        <v>45</v>
      </c>
      <c r="J10312" t="s">
        <v>93</v>
      </c>
      <c r="K10312">
        <v>30.2</v>
      </c>
      <c r="L10312">
        <v>207</v>
      </c>
      <c r="M10312" t="s">
        <v>211</v>
      </c>
      <c r="N10312">
        <v>207</v>
      </c>
      <c r="P10312" cm="1">
        <f t="array" ref="P10312">IF(Q10312&gt;0,INDEX(Q10312:Q22446,MATCH(TRUE,INDEX(Q10312:Q22446="",,),0)-1),"")</f>
        <v>4</v>
      </c>
      <c r="Q10312">
        <f t="shared" si="233"/>
        <v>3</v>
      </c>
      <c r="R10312">
        <f>IF(P10312="","",0)</f>
        <v>0</v>
      </c>
    </row>
    <row r="10313" spans="1:18" x14ac:dyDescent="0.3">
      <c r="A10313" t="s">
        <v>1321</v>
      </c>
      <c r="B10313" s="1">
        <v>38762</v>
      </c>
      <c r="C10313" s="2">
        <v>0.45833333333333331</v>
      </c>
      <c r="D10313" t="s">
        <v>1346</v>
      </c>
      <c r="E10313" t="s">
        <v>1347</v>
      </c>
      <c r="G10313" t="s">
        <v>19</v>
      </c>
      <c r="H10313" t="s">
        <v>20</v>
      </c>
      <c r="I10313" t="s">
        <v>45</v>
      </c>
      <c r="J10313" t="s">
        <v>93</v>
      </c>
      <c r="K10313">
        <v>32.299999999999997</v>
      </c>
      <c r="L10313">
        <v>158</v>
      </c>
      <c r="M10313" t="s">
        <v>211</v>
      </c>
      <c r="N10313">
        <v>158</v>
      </c>
      <c r="P10313" cm="1">
        <f t="array" ref="P10313">IF(Q10313&gt;0,INDEX(Q10313:Q22447,MATCH(TRUE,INDEX(Q10313:Q22447="",,),0)-1),"")</f>
        <v>4</v>
      </c>
      <c r="Q10313">
        <f t="shared" si="233"/>
        <v>3</v>
      </c>
      <c r="R10313">
        <f>IF(P10313="","",0)</f>
        <v>0</v>
      </c>
    </row>
    <row r="10314" spans="1:18" x14ac:dyDescent="0.3">
      <c r="A10314" t="s">
        <v>1321</v>
      </c>
      <c r="B10314" s="1">
        <v>38762</v>
      </c>
      <c r="C10314" s="2">
        <v>0.45833333333333331</v>
      </c>
      <c r="D10314" t="s">
        <v>1346</v>
      </c>
      <c r="E10314" t="s">
        <v>1347</v>
      </c>
      <c r="G10314" t="s">
        <v>19</v>
      </c>
      <c r="H10314" t="s">
        <v>128</v>
      </c>
      <c r="I10314" t="s">
        <v>21</v>
      </c>
      <c r="J10314" t="s">
        <v>73</v>
      </c>
      <c r="K10314">
        <v>115</v>
      </c>
      <c r="L10314">
        <v>20.2</v>
      </c>
      <c r="M10314" t="s">
        <v>211</v>
      </c>
      <c r="N10314">
        <v>20.2</v>
      </c>
      <c r="P10314" cm="1">
        <f t="array" ref="P10314">IF(Q10314&gt;0,INDEX(Q10314:Q22448,MATCH(TRUE,INDEX(Q10314:Q22448="",,),0)-1),"")</f>
        <v>4</v>
      </c>
      <c r="Q10314">
        <f t="shared" si="233"/>
        <v>3</v>
      </c>
      <c r="R10314">
        <f>IF(P10314="","",0)</f>
        <v>0</v>
      </c>
    </row>
    <row r="10315" spans="1:18" x14ac:dyDescent="0.3">
      <c r="A10315" t="s">
        <v>1321</v>
      </c>
      <c r="B10315" s="1">
        <v>38762</v>
      </c>
      <c r="C10315" s="2">
        <v>0.45833333333333331</v>
      </c>
      <c r="D10315" t="s">
        <v>1346</v>
      </c>
      <c r="E10315" t="s">
        <v>1347</v>
      </c>
      <c r="G10315" t="s">
        <v>19</v>
      </c>
      <c r="H10315" t="s">
        <v>20</v>
      </c>
      <c r="I10315" t="s">
        <v>21</v>
      </c>
      <c r="J10315" t="s">
        <v>73</v>
      </c>
      <c r="K10315">
        <v>162</v>
      </c>
      <c r="L10315">
        <v>12.6</v>
      </c>
      <c r="M10315" t="s">
        <v>211</v>
      </c>
      <c r="N10315">
        <v>53.06</v>
      </c>
      <c r="P10315" cm="1">
        <f t="array" ref="P10315">IF(Q10315&gt;0,INDEX(Q10315:Q22449,MATCH(TRUE,INDEX(Q10315:Q22449="",,),0)-1),"")</f>
        <v>4</v>
      </c>
      <c r="Q10315">
        <f t="shared" si="233"/>
        <v>3</v>
      </c>
      <c r="R10315">
        <f>IF(P10315="","",0)</f>
        <v>0</v>
      </c>
    </row>
    <row r="10316" spans="1:18" x14ac:dyDescent="0.3">
      <c r="A10316" t="s">
        <v>1321</v>
      </c>
      <c r="B10316" s="1">
        <v>38762</v>
      </c>
      <c r="C10316" s="2">
        <v>0.45833333333333331</v>
      </c>
      <c r="D10316" t="s">
        <v>1346</v>
      </c>
      <c r="E10316" t="s">
        <v>1347</v>
      </c>
      <c r="G10316" s="6" t="s">
        <v>88</v>
      </c>
      <c r="H10316" t="s">
        <v>128</v>
      </c>
      <c r="I10316" t="s">
        <v>45</v>
      </c>
      <c r="J10316" t="s">
        <v>93</v>
      </c>
      <c r="K10316">
        <v>20.100000000000001</v>
      </c>
      <c r="L10316">
        <v>59</v>
      </c>
      <c r="M10316" t="s">
        <v>211</v>
      </c>
      <c r="N10316">
        <v>59</v>
      </c>
      <c r="P10316" cm="1">
        <f t="array" ref="P10316">IF(Q10316&gt;0,INDEX(Q10316:Q22450,MATCH(TRUE,INDEX(Q10316:Q22450="",,),0)-1),"")</f>
        <v>4</v>
      </c>
      <c r="Q10316">
        <f t="shared" si="233"/>
        <v>3</v>
      </c>
      <c r="R10316">
        <f>IF(P10316="","",0)</f>
        <v>0</v>
      </c>
    </row>
    <row r="10317" spans="1:18" x14ac:dyDescent="0.3">
      <c r="A10317" t="s">
        <v>1321</v>
      </c>
      <c r="B10317" s="1">
        <v>38762</v>
      </c>
      <c r="C10317" s="2">
        <v>0.45833333333333331</v>
      </c>
      <c r="D10317" t="s">
        <v>1346</v>
      </c>
      <c r="E10317" t="s">
        <v>1347</v>
      </c>
      <c r="G10317" s="6" t="s">
        <v>88</v>
      </c>
      <c r="H10317" t="s">
        <v>95</v>
      </c>
      <c r="I10317" t="s">
        <v>45</v>
      </c>
      <c r="J10317" t="s">
        <v>93</v>
      </c>
      <c r="K10317">
        <v>10.3</v>
      </c>
      <c r="L10317">
        <v>100</v>
      </c>
      <c r="M10317" t="s">
        <v>211</v>
      </c>
      <c r="N10317">
        <v>100</v>
      </c>
      <c r="P10317" cm="1">
        <f t="array" ref="P10317">IF(Q10317&gt;0,INDEX(Q10317:Q22451,MATCH(TRUE,INDEX(Q10317:Q22451="",,),0)-1),"")</f>
        <v>4</v>
      </c>
      <c r="Q10317">
        <f t="shared" si="233"/>
        <v>3</v>
      </c>
      <c r="R10317">
        <f>IF(P10317="","",0)</f>
        <v>0</v>
      </c>
    </row>
    <row r="10318" spans="1:18" x14ac:dyDescent="0.3">
      <c r="A10318" t="s">
        <v>1321</v>
      </c>
      <c r="B10318" s="1">
        <v>38762</v>
      </c>
      <c r="C10318" s="2">
        <v>0.45833333333333331</v>
      </c>
      <c r="D10318" t="s">
        <v>1346</v>
      </c>
      <c r="E10318" t="s">
        <v>1347</v>
      </c>
      <c r="G10318" s="6" t="s">
        <v>88</v>
      </c>
      <c r="H10318" t="s">
        <v>85</v>
      </c>
      <c r="I10318" t="s">
        <v>21</v>
      </c>
      <c r="J10318" t="s">
        <v>73</v>
      </c>
      <c r="K10318">
        <v>70</v>
      </c>
      <c r="L10318">
        <v>7.5</v>
      </c>
      <c r="M10318" t="s">
        <v>211</v>
      </c>
      <c r="N10318">
        <v>7.5</v>
      </c>
      <c r="P10318" cm="1">
        <f t="array" ref="P10318">IF(Q10318&gt;0,INDEX(Q10318:Q22452,MATCH(TRUE,INDEX(Q10318:Q22452="",,),0)-1),"")</f>
        <v>4</v>
      </c>
      <c r="Q10318">
        <f t="shared" si="233"/>
        <v>3</v>
      </c>
      <c r="R10318">
        <f>IF(P10318="","",0)</f>
        <v>0</v>
      </c>
    </row>
    <row r="10319" spans="1:18" x14ac:dyDescent="0.3">
      <c r="A10319" t="s">
        <v>1321</v>
      </c>
      <c r="B10319" s="1">
        <v>38762</v>
      </c>
      <c r="C10319" s="2">
        <v>0.45833333333333331</v>
      </c>
      <c r="D10319" t="s">
        <v>1346</v>
      </c>
      <c r="E10319" t="s">
        <v>1347</v>
      </c>
      <c r="G10319" s="6" t="s">
        <v>88</v>
      </c>
      <c r="H10319" t="s">
        <v>199</v>
      </c>
      <c r="I10319" t="s">
        <v>21</v>
      </c>
      <c r="J10319" t="s">
        <v>73</v>
      </c>
      <c r="K10319">
        <v>10</v>
      </c>
      <c r="L10319">
        <v>11.05</v>
      </c>
      <c r="M10319" t="s">
        <v>211</v>
      </c>
      <c r="N10319">
        <v>11.05</v>
      </c>
      <c r="P10319" cm="1">
        <f t="array" ref="P10319">IF(Q10319&gt;0,INDEX(Q10319:Q22453,MATCH(TRUE,INDEX(Q10319:Q22453="",,),0)-1),"")</f>
        <v>4</v>
      </c>
      <c r="Q10319">
        <f t="shared" si="233"/>
        <v>3</v>
      </c>
      <c r="R10319">
        <f>IF(P10319="","",0)</f>
        <v>0</v>
      </c>
    </row>
    <row r="10320" spans="1:18" x14ac:dyDescent="0.3">
      <c r="A10320" t="s">
        <v>1321</v>
      </c>
      <c r="B10320" s="1">
        <v>38762</v>
      </c>
      <c r="C10320" s="2">
        <v>0.45833333333333331</v>
      </c>
      <c r="D10320" t="s">
        <v>1346</v>
      </c>
      <c r="E10320" t="s">
        <v>1347</v>
      </c>
      <c r="G10320" s="6" t="s">
        <v>88</v>
      </c>
      <c r="H10320" t="s">
        <v>67</v>
      </c>
      <c r="I10320" t="s">
        <v>21</v>
      </c>
      <c r="J10320" t="s">
        <v>73</v>
      </c>
      <c r="K10320">
        <v>5</v>
      </c>
      <c r="L10320">
        <v>5.7</v>
      </c>
      <c r="M10320" t="s">
        <v>211</v>
      </c>
      <c r="N10320">
        <v>5.7</v>
      </c>
      <c r="P10320" cm="1">
        <f t="array" ref="P10320">IF(Q10320&gt;0,INDEX(Q10320:Q22454,MATCH(TRUE,INDEX(Q10320:Q22454="",,),0)-1),"")</f>
        <v>4</v>
      </c>
      <c r="Q10320">
        <f t="shared" si="233"/>
        <v>3</v>
      </c>
      <c r="R10320">
        <f>IF(P10320="","",0)</f>
        <v>0</v>
      </c>
    </row>
    <row r="10321" spans="1:18" x14ac:dyDescent="0.3">
      <c r="A10321" t="s">
        <v>1321</v>
      </c>
      <c r="B10321" s="1">
        <v>38762</v>
      </c>
      <c r="C10321" s="2">
        <v>0.45833333333333331</v>
      </c>
      <c r="D10321" t="s">
        <v>1346</v>
      </c>
      <c r="E10321" t="s">
        <v>1347</v>
      </c>
      <c r="G10321" s="6" t="s">
        <v>88</v>
      </c>
      <c r="H10321" t="s">
        <v>41</v>
      </c>
      <c r="I10321" t="s">
        <v>21</v>
      </c>
      <c r="J10321" t="s">
        <v>73</v>
      </c>
      <c r="K10321">
        <v>25</v>
      </c>
      <c r="L10321">
        <v>36.549999999999997</v>
      </c>
      <c r="M10321" t="s">
        <v>211</v>
      </c>
      <c r="N10321">
        <v>36.549999999999997</v>
      </c>
      <c r="P10321" cm="1">
        <f t="array" ref="P10321">IF(Q10321&gt;0,INDEX(Q10321:Q22455,MATCH(TRUE,INDEX(Q10321:Q22455="",,),0)-1),"")</f>
        <v>4</v>
      </c>
      <c r="Q10321">
        <f t="shared" si="233"/>
        <v>3</v>
      </c>
      <c r="R10321">
        <f>IF(P10321="","",0)</f>
        <v>0</v>
      </c>
    </row>
    <row r="10322" spans="1:18" x14ac:dyDescent="0.3">
      <c r="A10322" t="s">
        <v>1321</v>
      </c>
      <c r="B10322" s="1">
        <v>38762</v>
      </c>
      <c r="C10322" s="2">
        <v>0.45833333333333331</v>
      </c>
      <c r="D10322" t="s">
        <v>1346</v>
      </c>
      <c r="E10322" t="s">
        <v>1347</v>
      </c>
      <c r="G10322" s="6" t="s">
        <v>88</v>
      </c>
      <c r="H10322" t="s">
        <v>95</v>
      </c>
      <c r="I10322" t="s">
        <v>21</v>
      </c>
      <c r="J10322" t="s">
        <v>73</v>
      </c>
      <c r="K10322">
        <v>39</v>
      </c>
      <c r="L10322">
        <v>21.95</v>
      </c>
      <c r="M10322" t="s">
        <v>211</v>
      </c>
      <c r="N10322">
        <v>21.95</v>
      </c>
      <c r="P10322" cm="1">
        <f t="array" ref="P10322">IF(Q10322&gt;0,INDEX(Q10322:Q22456,MATCH(TRUE,INDEX(Q10322:Q22456="",,),0)-1),"")</f>
        <v>4</v>
      </c>
      <c r="Q10322">
        <f t="shared" si="233"/>
        <v>3</v>
      </c>
      <c r="R10322">
        <f>IF(P10322="","",0)</f>
        <v>0</v>
      </c>
    </row>
    <row r="10323" spans="1:18" x14ac:dyDescent="0.3">
      <c r="A10323" t="s">
        <v>1321</v>
      </c>
      <c r="B10323" s="1">
        <v>38762</v>
      </c>
      <c r="C10323" s="2">
        <v>0.45833333333333331</v>
      </c>
      <c r="D10323" t="s">
        <v>1346</v>
      </c>
      <c r="E10323" t="s">
        <v>1347</v>
      </c>
      <c r="G10323" t="s">
        <v>19</v>
      </c>
      <c r="H10323" t="s">
        <v>41</v>
      </c>
      <c r="I10323" t="s">
        <v>45</v>
      </c>
      <c r="J10323" t="s">
        <v>93</v>
      </c>
      <c r="K10323">
        <v>30.2</v>
      </c>
      <c r="L10323">
        <v>207</v>
      </c>
      <c r="M10323" t="s">
        <v>117</v>
      </c>
      <c r="N10323">
        <v>250</v>
      </c>
      <c r="P10323" cm="1">
        <f t="array" ref="P10323">IF(Q10323&gt;0,INDEX(Q10323:Q22457,MATCH(TRUE,INDEX(Q10323:Q22457="",,),0)-1),"")</f>
        <v>4</v>
      </c>
      <c r="Q10323">
        <f t="shared" si="233"/>
        <v>4</v>
      </c>
      <c r="R10323">
        <f>IF(P10323="","",0)</f>
        <v>0</v>
      </c>
    </row>
    <row r="10324" spans="1:18" x14ac:dyDescent="0.3">
      <c r="A10324" t="s">
        <v>1321</v>
      </c>
      <c r="B10324" s="1">
        <v>38762</v>
      </c>
      <c r="C10324" s="2">
        <v>0.45833333333333331</v>
      </c>
      <c r="D10324" t="s">
        <v>1346</v>
      </c>
      <c r="E10324" t="s">
        <v>1347</v>
      </c>
      <c r="G10324" t="s">
        <v>19</v>
      </c>
      <c r="H10324" t="s">
        <v>20</v>
      </c>
      <c r="I10324" t="s">
        <v>45</v>
      </c>
      <c r="J10324" t="s">
        <v>93</v>
      </c>
      <c r="K10324">
        <v>32.299999999999997</v>
      </c>
      <c r="L10324">
        <v>158</v>
      </c>
      <c r="M10324" t="s">
        <v>117</v>
      </c>
      <c r="N10324">
        <v>250</v>
      </c>
      <c r="P10324" cm="1">
        <f t="array" ref="P10324">IF(Q10324&gt;0,INDEX(Q10324:Q22458,MATCH(TRUE,INDEX(Q10324:Q22458="",,),0)-1),"")</f>
        <v>4</v>
      </c>
      <c r="Q10324">
        <f t="shared" si="233"/>
        <v>4</v>
      </c>
      <c r="R10324">
        <f>IF(P10324="","",0)</f>
        <v>0</v>
      </c>
    </row>
    <row r="10325" spans="1:18" x14ac:dyDescent="0.3">
      <c r="A10325" t="s">
        <v>1321</v>
      </c>
      <c r="B10325" s="1">
        <v>38762</v>
      </c>
      <c r="C10325" s="2">
        <v>0.45833333333333331</v>
      </c>
      <c r="D10325" t="s">
        <v>1346</v>
      </c>
      <c r="E10325" t="s">
        <v>1347</v>
      </c>
      <c r="G10325" t="s">
        <v>19</v>
      </c>
      <c r="H10325" t="s">
        <v>128</v>
      </c>
      <c r="I10325" t="s">
        <v>21</v>
      </c>
      <c r="J10325" t="s">
        <v>73</v>
      </c>
      <c r="K10325">
        <v>115</v>
      </c>
      <c r="L10325">
        <v>20.2</v>
      </c>
      <c r="M10325" t="s">
        <v>117</v>
      </c>
      <c r="N10325">
        <v>30</v>
      </c>
      <c r="P10325" cm="1">
        <f t="array" ref="P10325">IF(Q10325&gt;0,INDEX(Q10325:Q22459,MATCH(TRUE,INDEX(Q10325:Q22459="",,),0)-1),"")</f>
        <v>4</v>
      </c>
      <c r="Q10325">
        <f t="shared" si="233"/>
        <v>4</v>
      </c>
      <c r="R10325">
        <f>IF(P10325="","",0)</f>
        <v>0</v>
      </c>
    </row>
    <row r="10326" spans="1:18" x14ac:dyDescent="0.3">
      <c r="A10326" t="s">
        <v>1321</v>
      </c>
      <c r="B10326" s="1">
        <v>38762</v>
      </c>
      <c r="C10326" s="2">
        <v>0.45833333333333331</v>
      </c>
      <c r="D10326" t="s">
        <v>1346</v>
      </c>
      <c r="E10326" t="s">
        <v>1347</v>
      </c>
      <c r="G10326" t="s">
        <v>19</v>
      </c>
      <c r="H10326" t="s">
        <v>20</v>
      </c>
      <c r="I10326" t="s">
        <v>21</v>
      </c>
      <c r="J10326" t="s">
        <v>73</v>
      </c>
      <c r="K10326">
        <v>162</v>
      </c>
      <c r="L10326">
        <v>12.6</v>
      </c>
      <c r="M10326" t="s">
        <v>117</v>
      </c>
      <c r="N10326">
        <v>15</v>
      </c>
      <c r="P10326" cm="1">
        <f t="array" ref="P10326">IF(Q10326&gt;0,INDEX(Q10326:Q22460,MATCH(TRUE,INDEX(Q10326:Q22460="",,),0)-1),"")</f>
        <v>4</v>
      </c>
      <c r="Q10326">
        <f t="shared" si="233"/>
        <v>4</v>
      </c>
      <c r="R10326">
        <f>IF(P10326="","",0)</f>
        <v>0</v>
      </c>
    </row>
    <row r="10327" spans="1:18" x14ac:dyDescent="0.3">
      <c r="A10327" t="s">
        <v>1321</v>
      </c>
      <c r="B10327" s="1">
        <v>38762</v>
      </c>
      <c r="C10327" s="2">
        <v>0.45833333333333331</v>
      </c>
      <c r="D10327" t="s">
        <v>1346</v>
      </c>
      <c r="E10327" t="s">
        <v>1347</v>
      </c>
      <c r="G10327" s="6" t="s">
        <v>88</v>
      </c>
      <c r="H10327" t="s">
        <v>128</v>
      </c>
      <c r="I10327" t="s">
        <v>45</v>
      </c>
      <c r="J10327" t="s">
        <v>93</v>
      </c>
      <c r="K10327">
        <v>20.100000000000001</v>
      </c>
      <c r="L10327">
        <v>59</v>
      </c>
      <c r="M10327" t="s">
        <v>117</v>
      </c>
      <c r="N10327">
        <v>59</v>
      </c>
      <c r="P10327" cm="1">
        <f t="array" ref="P10327">IF(Q10327&gt;0,INDEX(Q10327:Q22461,MATCH(TRUE,INDEX(Q10327:Q22461="",,),0)-1),"")</f>
        <v>4</v>
      </c>
      <c r="Q10327">
        <f t="shared" si="233"/>
        <v>4</v>
      </c>
      <c r="R10327">
        <f>IF(P10327="","",0)</f>
        <v>0</v>
      </c>
    </row>
    <row r="10328" spans="1:18" x14ac:dyDescent="0.3">
      <c r="A10328" t="s">
        <v>1321</v>
      </c>
      <c r="B10328" s="1">
        <v>38762</v>
      </c>
      <c r="C10328" s="2">
        <v>0.45833333333333331</v>
      </c>
      <c r="D10328" t="s">
        <v>1346</v>
      </c>
      <c r="E10328" t="s">
        <v>1347</v>
      </c>
      <c r="G10328" s="6" t="s">
        <v>88</v>
      </c>
      <c r="H10328" t="s">
        <v>95</v>
      </c>
      <c r="I10328" t="s">
        <v>45</v>
      </c>
      <c r="J10328" t="s">
        <v>93</v>
      </c>
      <c r="K10328">
        <v>10.3</v>
      </c>
      <c r="L10328">
        <v>100</v>
      </c>
      <c r="M10328" t="s">
        <v>117</v>
      </c>
      <c r="N10328">
        <v>100</v>
      </c>
      <c r="P10328" cm="1">
        <f t="array" ref="P10328">IF(Q10328&gt;0,INDEX(Q10328:Q22462,MATCH(TRUE,INDEX(Q10328:Q22462="",,),0)-1),"")</f>
        <v>4</v>
      </c>
      <c r="Q10328">
        <f t="shared" si="233"/>
        <v>4</v>
      </c>
      <c r="R10328">
        <f>IF(P10328="","",0)</f>
        <v>0</v>
      </c>
    </row>
    <row r="10329" spans="1:18" x14ac:dyDescent="0.3">
      <c r="A10329" t="s">
        <v>1321</v>
      </c>
      <c r="B10329" s="1">
        <v>38762</v>
      </c>
      <c r="C10329" s="2">
        <v>0.45833333333333331</v>
      </c>
      <c r="D10329" t="s">
        <v>1346</v>
      </c>
      <c r="E10329" t="s">
        <v>1347</v>
      </c>
      <c r="G10329" s="6" t="s">
        <v>88</v>
      </c>
      <c r="H10329" t="s">
        <v>85</v>
      </c>
      <c r="I10329" t="s">
        <v>21</v>
      </c>
      <c r="J10329" t="s">
        <v>73</v>
      </c>
      <c r="K10329">
        <v>70</v>
      </c>
      <c r="L10329">
        <v>7.5</v>
      </c>
      <c r="M10329" t="s">
        <v>117</v>
      </c>
      <c r="N10329">
        <v>7.5</v>
      </c>
      <c r="P10329" cm="1">
        <f t="array" ref="P10329">IF(Q10329&gt;0,INDEX(Q10329:Q22463,MATCH(TRUE,INDEX(Q10329:Q22463="",,),0)-1),"")</f>
        <v>4</v>
      </c>
      <c r="Q10329">
        <f t="shared" si="233"/>
        <v>4</v>
      </c>
      <c r="R10329">
        <f>IF(P10329="","",0)</f>
        <v>0</v>
      </c>
    </row>
    <row r="10330" spans="1:18" x14ac:dyDescent="0.3">
      <c r="A10330" t="s">
        <v>1321</v>
      </c>
      <c r="B10330" s="1">
        <v>38762</v>
      </c>
      <c r="C10330" s="2">
        <v>0.45833333333333331</v>
      </c>
      <c r="D10330" t="s">
        <v>1346</v>
      </c>
      <c r="E10330" t="s">
        <v>1347</v>
      </c>
      <c r="G10330" s="6" t="s">
        <v>88</v>
      </c>
      <c r="H10330" t="s">
        <v>199</v>
      </c>
      <c r="I10330" t="s">
        <v>21</v>
      </c>
      <c r="J10330" t="s">
        <v>73</v>
      </c>
      <c r="K10330">
        <v>10</v>
      </c>
      <c r="L10330">
        <v>11.05</v>
      </c>
      <c r="M10330" t="s">
        <v>117</v>
      </c>
      <c r="N10330">
        <v>11.05</v>
      </c>
      <c r="P10330" cm="1">
        <f t="array" ref="P10330">IF(Q10330&gt;0,INDEX(Q10330:Q22464,MATCH(TRUE,INDEX(Q10330:Q22464="",,),0)-1),"")</f>
        <v>4</v>
      </c>
      <c r="Q10330">
        <f t="shared" si="233"/>
        <v>4</v>
      </c>
      <c r="R10330">
        <f>IF(P10330="","",0)</f>
        <v>0</v>
      </c>
    </row>
    <row r="10331" spans="1:18" x14ac:dyDescent="0.3">
      <c r="A10331" t="s">
        <v>1321</v>
      </c>
      <c r="B10331" s="1">
        <v>38762</v>
      </c>
      <c r="C10331" s="2">
        <v>0.45833333333333331</v>
      </c>
      <c r="D10331" t="s">
        <v>1346</v>
      </c>
      <c r="E10331" t="s">
        <v>1347</v>
      </c>
      <c r="G10331" s="6" t="s">
        <v>88</v>
      </c>
      <c r="H10331" t="s">
        <v>67</v>
      </c>
      <c r="I10331" t="s">
        <v>21</v>
      </c>
      <c r="J10331" t="s">
        <v>73</v>
      </c>
      <c r="K10331">
        <v>5</v>
      </c>
      <c r="L10331">
        <v>5.7</v>
      </c>
      <c r="M10331" t="s">
        <v>117</v>
      </c>
      <c r="N10331">
        <v>5.7</v>
      </c>
      <c r="P10331" cm="1">
        <f t="array" ref="P10331">IF(Q10331&gt;0,INDEX(Q10331:Q22465,MATCH(TRUE,INDEX(Q10331:Q22465="",,),0)-1),"")</f>
        <v>4</v>
      </c>
      <c r="Q10331">
        <f t="shared" si="233"/>
        <v>4</v>
      </c>
      <c r="R10331">
        <f>IF(P10331="","",0)</f>
        <v>0</v>
      </c>
    </row>
    <row r="10332" spans="1:18" x14ac:dyDescent="0.3">
      <c r="A10332" t="s">
        <v>1321</v>
      </c>
      <c r="B10332" s="1">
        <v>38762</v>
      </c>
      <c r="C10332" s="2">
        <v>0.45833333333333331</v>
      </c>
      <c r="D10332" t="s">
        <v>1346</v>
      </c>
      <c r="E10332" t="s">
        <v>1347</v>
      </c>
      <c r="G10332" s="6" t="s">
        <v>88</v>
      </c>
      <c r="H10332" t="s">
        <v>41</v>
      </c>
      <c r="I10332" t="s">
        <v>21</v>
      </c>
      <c r="J10332" t="s">
        <v>73</v>
      </c>
      <c r="K10332">
        <v>25</v>
      </c>
      <c r="L10332">
        <v>36.549999999999997</v>
      </c>
      <c r="M10332" t="s">
        <v>117</v>
      </c>
      <c r="N10332">
        <v>36.549999999999997</v>
      </c>
      <c r="P10332" cm="1">
        <f t="array" ref="P10332">IF(Q10332&gt;0,INDEX(Q10332:Q22466,MATCH(TRUE,INDEX(Q10332:Q22466="",,),0)-1),"")</f>
        <v>4</v>
      </c>
      <c r="Q10332">
        <f t="shared" si="233"/>
        <v>4</v>
      </c>
      <c r="R10332">
        <f>IF(P10332="","",0)</f>
        <v>0</v>
      </c>
    </row>
    <row r="10333" spans="1:18" x14ac:dyDescent="0.3">
      <c r="A10333" t="s">
        <v>1321</v>
      </c>
      <c r="B10333" s="1">
        <v>38762</v>
      </c>
      <c r="C10333" s="2">
        <v>0.45833333333333331</v>
      </c>
      <c r="D10333" t="s">
        <v>1346</v>
      </c>
      <c r="E10333" t="s">
        <v>1347</v>
      </c>
      <c r="G10333" s="6" t="s">
        <v>88</v>
      </c>
      <c r="H10333" t="s">
        <v>95</v>
      </c>
      <c r="I10333" t="s">
        <v>21</v>
      </c>
      <c r="J10333" t="s">
        <v>73</v>
      </c>
      <c r="K10333">
        <v>39</v>
      </c>
      <c r="L10333">
        <v>21.95</v>
      </c>
      <c r="M10333" t="s">
        <v>117</v>
      </c>
      <c r="N10333">
        <v>21.95</v>
      </c>
      <c r="P10333" cm="1">
        <f t="array" ref="P10333">IF(Q10333&gt;0,INDEX(Q10333:Q22467,MATCH(TRUE,INDEX(Q10333:Q22467="",,),0)-1),"")</f>
        <v>4</v>
      </c>
      <c r="Q10333">
        <f t="shared" si="233"/>
        <v>4</v>
      </c>
      <c r="R10333">
        <f>IF(P10333="","",0)</f>
        <v>0</v>
      </c>
    </row>
    <row r="10334" spans="1:18" x14ac:dyDescent="0.3">
      <c r="P10334" t="str" cm="1">
        <f t="array" ref="P10334">IF(Q10334&gt;0,INDEX(Q10334:Q22468,MATCH(TRUE,INDEX(Q10334:Q22468="",,),0)-1),"")</f>
        <v/>
      </c>
      <c r="R10334" t="str">
        <f>IF(P10334="","",0)</f>
        <v/>
      </c>
    </row>
    <row r="10335" spans="1:18" x14ac:dyDescent="0.3">
      <c r="A10335" t="s">
        <v>1321</v>
      </c>
      <c r="B10335" s="1">
        <v>38692</v>
      </c>
      <c r="C10335" s="2">
        <v>0.45833333333333331</v>
      </c>
      <c r="D10335" t="s">
        <v>1348</v>
      </c>
      <c r="E10335" t="s">
        <v>1349</v>
      </c>
      <c r="G10335" t="s">
        <v>19</v>
      </c>
      <c r="H10335" t="s">
        <v>20</v>
      </c>
      <c r="I10335" t="s">
        <v>45</v>
      </c>
      <c r="J10335" t="s">
        <v>93</v>
      </c>
      <c r="K10335">
        <v>44.8</v>
      </c>
      <c r="L10335">
        <v>139</v>
      </c>
      <c r="M10335" t="s">
        <v>117</v>
      </c>
      <c r="N10335">
        <v>142</v>
      </c>
      <c r="O10335" t="s">
        <v>24</v>
      </c>
      <c r="P10335" cm="1">
        <f t="array" ref="P10335">IF(Q10335&gt;0,INDEX(Q10335:Q22469,MATCH(TRUE,INDEX(Q10335:Q22469="",,),0)-1),"")</f>
        <v>1</v>
      </c>
      <c r="Q10335">
        <v>1</v>
      </c>
      <c r="R10335">
        <f>IF(P10335="","",0)</f>
        <v>0</v>
      </c>
    </row>
    <row r="10336" spans="1:18" x14ac:dyDescent="0.3">
      <c r="A10336" t="s">
        <v>1321</v>
      </c>
      <c r="B10336" s="1">
        <v>38692</v>
      </c>
      <c r="C10336" s="2">
        <v>0.45833333333333331</v>
      </c>
      <c r="D10336" t="s">
        <v>1348</v>
      </c>
      <c r="E10336" t="s">
        <v>1349</v>
      </c>
      <c r="G10336" t="s">
        <v>19</v>
      </c>
      <c r="H10336" t="s">
        <v>95</v>
      </c>
      <c r="I10336" t="s">
        <v>21</v>
      </c>
      <c r="J10336" t="s">
        <v>73</v>
      </c>
      <c r="K10336">
        <v>54</v>
      </c>
      <c r="L10336">
        <v>21.5</v>
      </c>
      <c r="M10336" t="s">
        <v>117</v>
      </c>
      <c r="N10336">
        <v>21.5</v>
      </c>
      <c r="O10336" t="s">
        <v>24</v>
      </c>
      <c r="P10336" cm="1">
        <f t="array" ref="P10336">IF(Q10336&gt;0,INDEX(Q10336:Q22470,MATCH(TRUE,INDEX(Q10336:Q22470="",,),0)-1),"")</f>
        <v>1</v>
      </c>
      <c r="Q10336">
        <v>1</v>
      </c>
      <c r="R10336">
        <f>IF(P10336="","",0)</f>
        <v>0</v>
      </c>
    </row>
    <row r="10337" spans="1:18" x14ac:dyDescent="0.3">
      <c r="A10337" t="s">
        <v>1321</v>
      </c>
      <c r="B10337" s="1">
        <v>38692</v>
      </c>
      <c r="C10337" s="2">
        <v>0.45833333333333331</v>
      </c>
      <c r="D10337" t="s">
        <v>1348</v>
      </c>
      <c r="E10337" t="s">
        <v>1349</v>
      </c>
      <c r="G10337" t="s">
        <v>19</v>
      </c>
      <c r="H10337" t="s">
        <v>20</v>
      </c>
      <c r="I10337" t="s">
        <v>21</v>
      </c>
      <c r="J10337" t="s">
        <v>73</v>
      </c>
      <c r="K10337">
        <v>189</v>
      </c>
      <c r="L10337">
        <v>17.649999999999999</v>
      </c>
      <c r="M10337" t="s">
        <v>117</v>
      </c>
      <c r="N10337">
        <v>17.649999999999999</v>
      </c>
      <c r="O10337" t="s">
        <v>24</v>
      </c>
      <c r="P10337" cm="1">
        <f t="array" ref="P10337">IF(Q10337&gt;0,INDEX(Q10337:Q22471,MATCH(TRUE,INDEX(Q10337:Q22471="",,),0)-1),"")</f>
        <v>1</v>
      </c>
      <c r="Q10337">
        <v>1</v>
      </c>
      <c r="R10337">
        <f>IF(P10337="","",0)</f>
        <v>0</v>
      </c>
    </row>
    <row r="10338" spans="1:18" x14ac:dyDescent="0.3">
      <c r="A10338" t="s">
        <v>1321</v>
      </c>
      <c r="B10338" s="1">
        <v>38692</v>
      </c>
      <c r="C10338" s="2">
        <v>0.45833333333333331</v>
      </c>
      <c r="D10338" t="s">
        <v>1348</v>
      </c>
      <c r="E10338" t="s">
        <v>1349</v>
      </c>
      <c r="G10338" s="6" t="s">
        <v>88</v>
      </c>
      <c r="H10338" t="s">
        <v>36</v>
      </c>
      <c r="I10338" t="s">
        <v>45</v>
      </c>
      <c r="J10338" t="s">
        <v>93</v>
      </c>
      <c r="K10338">
        <v>5.6</v>
      </c>
      <c r="L10338">
        <v>58</v>
      </c>
      <c r="M10338" t="s">
        <v>117</v>
      </c>
      <c r="N10338">
        <v>58</v>
      </c>
      <c r="O10338" t="s">
        <v>24</v>
      </c>
      <c r="P10338" cm="1">
        <f t="array" ref="P10338">IF(Q10338&gt;0,INDEX(Q10338:Q22472,MATCH(TRUE,INDEX(Q10338:Q22472="",,),0)-1),"")</f>
        <v>1</v>
      </c>
      <c r="Q10338">
        <v>1</v>
      </c>
      <c r="R10338">
        <f>IF(P10338="","",0)</f>
        <v>0</v>
      </c>
    </row>
    <row r="10339" spans="1:18" x14ac:dyDescent="0.3">
      <c r="A10339" t="s">
        <v>1321</v>
      </c>
      <c r="B10339" s="1">
        <v>38692</v>
      </c>
      <c r="C10339" s="2">
        <v>0.45833333333333331</v>
      </c>
      <c r="D10339" t="s">
        <v>1348</v>
      </c>
      <c r="E10339" t="s">
        <v>1349</v>
      </c>
      <c r="G10339" s="6" t="s">
        <v>88</v>
      </c>
      <c r="H10339" t="s">
        <v>85</v>
      </c>
      <c r="I10339" t="s">
        <v>21</v>
      </c>
      <c r="J10339" t="s">
        <v>73</v>
      </c>
      <c r="K10339">
        <v>14.8</v>
      </c>
      <c r="L10339">
        <v>10.4</v>
      </c>
      <c r="M10339" t="s">
        <v>117</v>
      </c>
      <c r="N10339">
        <v>10.4</v>
      </c>
      <c r="O10339" t="s">
        <v>24</v>
      </c>
      <c r="P10339" cm="1">
        <f t="array" ref="P10339">IF(Q10339&gt;0,INDEX(Q10339:Q22473,MATCH(TRUE,INDEX(Q10339:Q22473="",,),0)-1),"")</f>
        <v>1</v>
      </c>
      <c r="Q10339">
        <v>1</v>
      </c>
      <c r="R10339">
        <f>IF(P10339="","",0)</f>
        <v>0</v>
      </c>
    </row>
    <row r="10340" spans="1:18" x14ac:dyDescent="0.3">
      <c r="A10340" t="s">
        <v>1321</v>
      </c>
      <c r="B10340" s="1">
        <v>38692</v>
      </c>
      <c r="C10340" s="2">
        <v>0.45833333333333331</v>
      </c>
      <c r="D10340" t="s">
        <v>1348</v>
      </c>
      <c r="E10340" t="s">
        <v>1349</v>
      </c>
      <c r="G10340" s="6" t="s">
        <v>88</v>
      </c>
      <c r="H10340" t="s">
        <v>36</v>
      </c>
      <c r="I10340" t="s">
        <v>21</v>
      </c>
      <c r="J10340" t="s">
        <v>73</v>
      </c>
      <c r="K10340">
        <v>15</v>
      </c>
      <c r="L10340">
        <v>21.3</v>
      </c>
      <c r="M10340" t="s">
        <v>117</v>
      </c>
      <c r="N10340">
        <v>21.3</v>
      </c>
      <c r="O10340" t="s">
        <v>24</v>
      </c>
      <c r="P10340" cm="1">
        <f t="array" ref="P10340">IF(Q10340&gt;0,INDEX(Q10340:Q22474,MATCH(TRUE,INDEX(Q10340:Q22474="",,),0)-1),"")</f>
        <v>1</v>
      </c>
      <c r="Q10340">
        <v>1</v>
      </c>
      <c r="R10340">
        <f>IF(P10340="","",0)</f>
        <v>0</v>
      </c>
    </row>
    <row r="10341" spans="1:18" x14ac:dyDescent="0.3">
      <c r="A10341" t="s">
        <v>1321</v>
      </c>
      <c r="B10341" s="1">
        <v>38692</v>
      </c>
      <c r="C10341" s="2">
        <v>0.45833333333333331</v>
      </c>
      <c r="D10341" t="s">
        <v>1348</v>
      </c>
      <c r="E10341" t="s">
        <v>1349</v>
      </c>
      <c r="G10341" s="6" t="s">
        <v>88</v>
      </c>
      <c r="H10341" t="s">
        <v>67</v>
      </c>
      <c r="I10341" t="s">
        <v>21</v>
      </c>
      <c r="J10341" t="s">
        <v>73</v>
      </c>
      <c r="K10341">
        <v>23</v>
      </c>
      <c r="L10341">
        <v>5.95</v>
      </c>
      <c r="M10341" t="s">
        <v>117</v>
      </c>
      <c r="N10341">
        <v>5.95</v>
      </c>
      <c r="O10341" t="s">
        <v>24</v>
      </c>
      <c r="P10341" cm="1">
        <f t="array" ref="P10341">IF(Q10341&gt;0,INDEX(Q10341:Q22475,MATCH(TRUE,INDEX(Q10341:Q22475="",,),0)-1),"")</f>
        <v>1</v>
      </c>
      <c r="Q10341">
        <v>1</v>
      </c>
      <c r="R10341">
        <f>IF(P10341="","",0)</f>
        <v>0</v>
      </c>
    </row>
    <row r="10342" spans="1:18" x14ac:dyDescent="0.3">
      <c r="A10342" t="s">
        <v>1321</v>
      </c>
      <c r="B10342" s="1">
        <v>38692</v>
      </c>
      <c r="C10342" s="2">
        <v>0.45833333333333331</v>
      </c>
      <c r="D10342" t="s">
        <v>1348</v>
      </c>
      <c r="E10342" t="s">
        <v>1349</v>
      </c>
      <c r="G10342" s="6" t="s">
        <v>88</v>
      </c>
      <c r="H10342" t="s">
        <v>41</v>
      </c>
      <c r="I10342" t="s">
        <v>21</v>
      </c>
      <c r="J10342" t="s">
        <v>73</v>
      </c>
      <c r="K10342">
        <v>16</v>
      </c>
      <c r="L10342">
        <v>42.95</v>
      </c>
      <c r="M10342" t="s">
        <v>117</v>
      </c>
      <c r="N10342">
        <v>42.95</v>
      </c>
      <c r="O10342" t="s">
        <v>24</v>
      </c>
      <c r="P10342" cm="1">
        <f t="array" ref="P10342">IF(Q10342&gt;0,INDEX(Q10342:Q22476,MATCH(TRUE,INDEX(Q10342:Q22476="",,),0)-1),"")</f>
        <v>1</v>
      </c>
      <c r="Q10342">
        <v>1</v>
      </c>
      <c r="R10342">
        <f>IF(P10342="","",0)</f>
        <v>0</v>
      </c>
    </row>
    <row r="10343" spans="1:18" x14ac:dyDescent="0.3">
      <c r="P10343" t="str" cm="1">
        <f t="array" ref="P10343">IF(Q10343&gt;0,INDEX(Q10343:Q22477,MATCH(TRUE,INDEX(Q10343:Q22477="",,),0)-1),"")</f>
        <v/>
      </c>
      <c r="R10343" t="str">
        <f>IF(P10343="","",0)</f>
        <v/>
      </c>
    </row>
    <row r="10344" spans="1:18" x14ac:dyDescent="0.3">
      <c r="A10344" t="s">
        <v>1321</v>
      </c>
      <c r="B10344" s="1">
        <v>38692</v>
      </c>
      <c r="C10344" s="2">
        <v>0.45833333333333331</v>
      </c>
      <c r="D10344" t="s">
        <v>1350</v>
      </c>
      <c r="E10344" t="s">
        <v>1351</v>
      </c>
      <c r="G10344" t="s">
        <v>19</v>
      </c>
      <c r="H10344" t="s">
        <v>92</v>
      </c>
      <c r="I10344" t="s">
        <v>45</v>
      </c>
      <c r="J10344" t="s">
        <v>93</v>
      </c>
      <c r="K10344">
        <v>69.400000000000006</v>
      </c>
      <c r="L10344">
        <v>246</v>
      </c>
      <c r="M10344" t="s">
        <v>657</v>
      </c>
      <c r="N10344">
        <v>495</v>
      </c>
      <c r="O10344" t="s">
        <v>24</v>
      </c>
      <c r="P10344" cm="1">
        <f t="array" ref="P10344">IF(Q10344&gt;0,INDEX(Q10344:Q22478,MATCH(TRUE,INDEX(Q10344:Q22478="",,),0)-1),"")</f>
        <v>3</v>
      </c>
      <c r="Q10344">
        <f>INT((ROW()-10344)/13)+1</f>
        <v>1</v>
      </c>
      <c r="R10344">
        <f>IF(P10344="","",0)</f>
        <v>0</v>
      </c>
    </row>
    <row r="10345" spans="1:18" x14ac:dyDescent="0.3">
      <c r="A10345" t="s">
        <v>1321</v>
      </c>
      <c r="B10345" s="1">
        <v>38692</v>
      </c>
      <c r="C10345" s="2">
        <v>0.45833333333333331</v>
      </c>
      <c r="D10345" t="s">
        <v>1350</v>
      </c>
      <c r="E10345" t="s">
        <v>1351</v>
      </c>
      <c r="G10345" t="s">
        <v>19</v>
      </c>
      <c r="H10345" t="s">
        <v>41</v>
      </c>
      <c r="I10345" t="s">
        <v>45</v>
      </c>
      <c r="J10345" t="s">
        <v>93</v>
      </c>
      <c r="K10345">
        <v>80.2</v>
      </c>
      <c r="L10345">
        <v>167</v>
      </c>
      <c r="M10345" t="s">
        <v>657</v>
      </c>
      <c r="N10345">
        <v>167</v>
      </c>
      <c r="O10345" t="s">
        <v>24</v>
      </c>
      <c r="P10345" cm="1">
        <f t="array" ref="P10345">IF(Q10345&gt;0,INDEX(Q10345:Q22479,MATCH(TRUE,INDEX(Q10345:Q22479="",,),0)-1),"")</f>
        <v>3</v>
      </c>
      <c r="Q10345">
        <f t="shared" ref="Q10345:Q10382" si="234">INT((ROW()-10344)/13)+1</f>
        <v>1</v>
      </c>
      <c r="R10345">
        <f>IF(P10345="","",0)</f>
        <v>0</v>
      </c>
    </row>
    <row r="10346" spans="1:18" x14ac:dyDescent="0.3">
      <c r="A10346" t="s">
        <v>1321</v>
      </c>
      <c r="B10346" s="1">
        <v>38692</v>
      </c>
      <c r="C10346" s="2">
        <v>0.45833333333333331</v>
      </c>
      <c r="D10346" t="s">
        <v>1350</v>
      </c>
      <c r="E10346" t="s">
        <v>1351</v>
      </c>
      <c r="G10346" t="s">
        <v>19</v>
      </c>
      <c r="H10346" t="s">
        <v>20</v>
      </c>
      <c r="I10346" t="s">
        <v>45</v>
      </c>
      <c r="J10346" t="s">
        <v>93</v>
      </c>
      <c r="K10346">
        <v>40.200000000000003</v>
      </c>
      <c r="L10346">
        <v>132</v>
      </c>
      <c r="M10346" t="s">
        <v>657</v>
      </c>
      <c r="N10346">
        <v>132</v>
      </c>
      <c r="O10346" t="s">
        <v>24</v>
      </c>
      <c r="P10346" cm="1">
        <f t="array" ref="P10346">IF(Q10346&gt;0,INDEX(Q10346:Q22480,MATCH(TRUE,INDEX(Q10346:Q22480="",,),0)-1),"")</f>
        <v>3</v>
      </c>
      <c r="Q10346">
        <f t="shared" si="234"/>
        <v>1</v>
      </c>
      <c r="R10346">
        <f>IF(P10346="","",0)</f>
        <v>0</v>
      </c>
    </row>
    <row r="10347" spans="1:18" x14ac:dyDescent="0.3">
      <c r="A10347" t="s">
        <v>1321</v>
      </c>
      <c r="B10347" s="1">
        <v>38692</v>
      </c>
      <c r="C10347" s="2">
        <v>0.45833333333333331</v>
      </c>
      <c r="D10347" t="s">
        <v>1350</v>
      </c>
      <c r="E10347" t="s">
        <v>1351</v>
      </c>
      <c r="G10347" t="s">
        <v>19</v>
      </c>
      <c r="H10347" t="s">
        <v>95</v>
      </c>
      <c r="I10347" t="s">
        <v>21</v>
      </c>
      <c r="J10347" t="s">
        <v>73</v>
      </c>
      <c r="K10347">
        <v>332</v>
      </c>
      <c r="L10347">
        <v>17.149999999999999</v>
      </c>
      <c r="M10347" t="s">
        <v>657</v>
      </c>
      <c r="N10347">
        <v>17.149999999999999</v>
      </c>
      <c r="O10347" t="s">
        <v>24</v>
      </c>
      <c r="P10347" cm="1">
        <f t="array" ref="P10347">IF(Q10347&gt;0,INDEX(Q10347:Q22481,MATCH(TRUE,INDEX(Q10347:Q22481="",,),0)-1),"")</f>
        <v>3</v>
      </c>
      <c r="Q10347">
        <f t="shared" si="234"/>
        <v>1</v>
      </c>
      <c r="R10347">
        <f>IF(P10347="","",0)</f>
        <v>0</v>
      </c>
    </row>
    <row r="10348" spans="1:18" x14ac:dyDescent="0.3">
      <c r="A10348" t="s">
        <v>1321</v>
      </c>
      <c r="B10348" s="1">
        <v>38692</v>
      </c>
      <c r="C10348" s="2">
        <v>0.45833333333333331</v>
      </c>
      <c r="D10348" t="s">
        <v>1350</v>
      </c>
      <c r="E10348" t="s">
        <v>1351</v>
      </c>
      <c r="G10348" t="s">
        <v>19</v>
      </c>
      <c r="H10348" t="s">
        <v>20</v>
      </c>
      <c r="I10348" t="s">
        <v>21</v>
      </c>
      <c r="J10348" t="s">
        <v>73</v>
      </c>
      <c r="K10348">
        <v>420</v>
      </c>
      <c r="L10348">
        <v>11.65</v>
      </c>
      <c r="M10348" t="s">
        <v>657</v>
      </c>
      <c r="N10348">
        <v>11.65</v>
      </c>
      <c r="O10348" t="s">
        <v>24</v>
      </c>
      <c r="P10348" cm="1">
        <f t="array" ref="P10348">IF(Q10348&gt;0,INDEX(Q10348:Q22482,MATCH(TRUE,INDEX(Q10348:Q22482="",,),0)-1),"")</f>
        <v>3</v>
      </c>
      <c r="Q10348">
        <f t="shared" si="234"/>
        <v>1</v>
      </c>
      <c r="R10348">
        <f>IF(P10348="","",0)</f>
        <v>0</v>
      </c>
    </row>
    <row r="10349" spans="1:18" x14ac:dyDescent="0.3">
      <c r="A10349" t="s">
        <v>1321</v>
      </c>
      <c r="B10349" s="1">
        <v>38692</v>
      </c>
      <c r="C10349" s="2">
        <v>0.45833333333333331</v>
      </c>
      <c r="D10349" t="s">
        <v>1350</v>
      </c>
      <c r="E10349" t="s">
        <v>1351</v>
      </c>
      <c r="G10349" s="6" t="s">
        <v>88</v>
      </c>
      <c r="H10349" t="s">
        <v>36</v>
      </c>
      <c r="I10349" t="s">
        <v>45</v>
      </c>
      <c r="J10349" t="s">
        <v>93</v>
      </c>
      <c r="K10349">
        <v>52</v>
      </c>
      <c r="L10349">
        <v>49</v>
      </c>
      <c r="M10349" t="s">
        <v>657</v>
      </c>
      <c r="N10349">
        <v>49</v>
      </c>
      <c r="O10349" t="s">
        <v>24</v>
      </c>
      <c r="P10349" cm="1">
        <f t="array" ref="P10349">IF(Q10349&gt;0,INDEX(Q10349:Q22483,MATCH(TRUE,INDEX(Q10349:Q22483="",,),0)-1),"")</f>
        <v>3</v>
      </c>
      <c r="Q10349">
        <f t="shared" si="234"/>
        <v>1</v>
      </c>
      <c r="R10349">
        <f>IF(P10349="","",0)</f>
        <v>0</v>
      </c>
    </row>
    <row r="10350" spans="1:18" x14ac:dyDescent="0.3">
      <c r="A10350" t="s">
        <v>1321</v>
      </c>
      <c r="B10350" s="1">
        <v>38692</v>
      </c>
      <c r="C10350" s="2">
        <v>0.45833333333333331</v>
      </c>
      <c r="D10350" t="s">
        <v>1350</v>
      </c>
      <c r="E10350" t="s">
        <v>1351</v>
      </c>
      <c r="G10350" s="6" t="s">
        <v>88</v>
      </c>
      <c r="H10350" t="s">
        <v>67</v>
      </c>
      <c r="I10350" t="s">
        <v>45</v>
      </c>
      <c r="J10350" t="s">
        <v>93</v>
      </c>
      <c r="K10350">
        <v>43.2</v>
      </c>
      <c r="L10350">
        <v>40</v>
      </c>
      <c r="M10350" t="s">
        <v>657</v>
      </c>
      <c r="N10350">
        <v>40</v>
      </c>
      <c r="O10350" t="s">
        <v>24</v>
      </c>
      <c r="P10350" cm="1">
        <f t="array" ref="P10350">IF(Q10350&gt;0,INDEX(Q10350:Q22484,MATCH(TRUE,INDEX(Q10350:Q22484="",,),0)-1),"")</f>
        <v>3</v>
      </c>
      <c r="Q10350">
        <f t="shared" si="234"/>
        <v>1</v>
      </c>
      <c r="R10350">
        <f>IF(P10350="","",0)</f>
        <v>0</v>
      </c>
    </row>
    <row r="10351" spans="1:18" x14ac:dyDescent="0.3">
      <c r="A10351" t="s">
        <v>1321</v>
      </c>
      <c r="B10351" s="1">
        <v>38692</v>
      </c>
      <c r="C10351" s="2">
        <v>0.45833333333333331</v>
      </c>
      <c r="D10351" t="s">
        <v>1350</v>
      </c>
      <c r="E10351" t="s">
        <v>1351</v>
      </c>
      <c r="G10351" s="6" t="s">
        <v>88</v>
      </c>
      <c r="H10351" t="s">
        <v>95</v>
      </c>
      <c r="I10351" t="s">
        <v>45</v>
      </c>
      <c r="J10351" t="s">
        <v>93</v>
      </c>
      <c r="K10351">
        <v>29.1</v>
      </c>
      <c r="L10351">
        <v>75</v>
      </c>
      <c r="M10351" t="s">
        <v>657</v>
      </c>
      <c r="N10351">
        <v>75</v>
      </c>
      <c r="O10351" t="s">
        <v>24</v>
      </c>
      <c r="P10351" cm="1">
        <f t="array" ref="P10351">IF(Q10351&gt;0,INDEX(Q10351:Q22485,MATCH(TRUE,INDEX(Q10351:Q22485="",,),0)-1),"")</f>
        <v>3</v>
      </c>
      <c r="Q10351">
        <f t="shared" si="234"/>
        <v>1</v>
      </c>
      <c r="R10351">
        <f>IF(P10351="","",0)</f>
        <v>0</v>
      </c>
    </row>
    <row r="10352" spans="1:18" x14ac:dyDescent="0.3">
      <c r="A10352" t="s">
        <v>1321</v>
      </c>
      <c r="B10352" s="1">
        <v>38692</v>
      </c>
      <c r="C10352" s="2">
        <v>0.45833333333333331</v>
      </c>
      <c r="D10352" t="s">
        <v>1350</v>
      </c>
      <c r="E10352" t="s">
        <v>1351</v>
      </c>
      <c r="G10352" s="6" t="s">
        <v>88</v>
      </c>
      <c r="H10352" t="s">
        <v>72</v>
      </c>
      <c r="I10352" t="s">
        <v>45</v>
      </c>
      <c r="J10352" t="s">
        <v>93</v>
      </c>
      <c r="K10352">
        <v>16.100000000000001</v>
      </c>
      <c r="L10352">
        <v>53</v>
      </c>
      <c r="M10352" t="s">
        <v>657</v>
      </c>
      <c r="N10352">
        <v>53</v>
      </c>
      <c r="O10352" t="s">
        <v>24</v>
      </c>
      <c r="P10352" cm="1">
        <f t="array" ref="P10352">IF(Q10352&gt;0,INDEX(Q10352:Q22486,MATCH(TRUE,INDEX(Q10352:Q22486="",,),0)-1),"")</f>
        <v>3</v>
      </c>
      <c r="Q10352">
        <f t="shared" si="234"/>
        <v>1</v>
      </c>
      <c r="R10352">
        <f>IF(P10352="","",0)</f>
        <v>0</v>
      </c>
    </row>
    <row r="10353" spans="1:18" x14ac:dyDescent="0.3">
      <c r="A10353" t="s">
        <v>1321</v>
      </c>
      <c r="B10353" s="1">
        <v>38692</v>
      </c>
      <c r="C10353" s="2">
        <v>0.45833333333333331</v>
      </c>
      <c r="D10353" t="s">
        <v>1350</v>
      </c>
      <c r="E10353" t="s">
        <v>1351</v>
      </c>
      <c r="G10353" s="6" t="s">
        <v>88</v>
      </c>
      <c r="H10353" t="s">
        <v>85</v>
      </c>
      <c r="I10353" t="s">
        <v>21</v>
      </c>
      <c r="J10353" t="s">
        <v>73</v>
      </c>
      <c r="K10353">
        <v>83</v>
      </c>
      <c r="L10353">
        <v>8.25</v>
      </c>
      <c r="M10353" t="s">
        <v>657</v>
      </c>
      <c r="N10353">
        <v>8.25</v>
      </c>
      <c r="O10353" t="s">
        <v>24</v>
      </c>
      <c r="P10353" cm="1">
        <f t="array" ref="P10353">IF(Q10353&gt;0,INDEX(Q10353:Q22487,MATCH(TRUE,INDEX(Q10353:Q22487="",,),0)-1),"")</f>
        <v>3</v>
      </c>
      <c r="Q10353">
        <f t="shared" si="234"/>
        <v>1</v>
      </c>
      <c r="R10353">
        <f>IF(P10353="","",0)</f>
        <v>0</v>
      </c>
    </row>
    <row r="10354" spans="1:18" x14ac:dyDescent="0.3">
      <c r="A10354" t="s">
        <v>1321</v>
      </c>
      <c r="B10354" s="1">
        <v>38692</v>
      </c>
      <c r="C10354" s="2">
        <v>0.45833333333333331</v>
      </c>
      <c r="D10354" t="s">
        <v>1350</v>
      </c>
      <c r="E10354" t="s">
        <v>1351</v>
      </c>
      <c r="G10354" s="6" t="s">
        <v>88</v>
      </c>
      <c r="H10354" t="s">
        <v>36</v>
      </c>
      <c r="I10354" t="s">
        <v>21</v>
      </c>
      <c r="J10354" t="s">
        <v>73</v>
      </c>
      <c r="K10354">
        <v>170</v>
      </c>
      <c r="L10354">
        <v>17</v>
      </c>
      <c r="M10354" t="s">
        <v>657</v>
      </c>
      <c r="N10354">
        <v>17</v>
      </c>
      <c r="O10354" t="s">
        <v>24</v>
      </c>
      <c r="P10354" cm="1">
        <f t="array" ref="P10354">IF(Q10354&gt;0,INDEX(Q10354:Q22488,MATCH(TRUE,INDEX(Q10354:Q22488="",,),0)-1),"")</f>
        <v>3</v>
      </c>
      <c r="Q10354">
        <f t="shared" si="234"/>
        <v>1</v>
      </c>
      <c r="R10354">
        <f>IF(P10354="","",0)</f>
        <v>0</v>
      </c>
    </row>
    <row r="10355" spans="1:18" x14ac:dyDescent="0.3">
      <c r="A10355" t="s">
        <v>1321</v>
      </c>
      <c r="B10355" s="1">
        <v>38692</v>
      </c>
      <c r="C10355" s="2">
        <v>0.45833333333333331</v>
      </c>
      <c r="D10355" t="s">
        <v>1350</v>
      </c>
      <c r="E10355" t="s">
        <v>1351</v>
      </c>
      <c r="G10355" s="6" t="s">
        <v>88</v>
      </c>
      <c r="H10355" t="s">
        <v>229</v>
      </c>
      <c r="I10355" t="s">
        <v>21</v>
      </c>
      <c r="J10355" t="s">
        <v>73</v>
      </c>
      <c r="K10355">
        <v>22</v>
      </c>
      <c r="L10355">
        <v>10.050000000000001</v>
      </c>
      <c r="M10355" t="s">
        <v>657</v>
      </c>
      <c r="N10355">
        <v>10.050000000000001</v>
      </c>
      <c r="O10355" t="s">
        <v>24</v>
      </c>
      <c r="P10355" cm="1">
        <f t="array" ref="P10355">IF(Q10355&gt;0,INDEX(Q10355:Q22489,MATCH(TRUE,INDEX(Q10355:Q22489="",,),0)-1),"")</f>
        <v>3</v>
      </c>
      <c r="Q10355">
        <f t="shared" si="234"/>
        <v>1</v>
      </c>
      <c r="R10355">
        <f>IF(P10355="","",0)</f>
        <v>0</v>
      </c>
    </row>
    <row r="10356" spans="1:18" x14ac:dyDescent="0.3">
      <c r="A10356" t="s">
        <v>1321</v>
      </c>
      <c r="B10356" s="1">
        <v>38692</v>
      </c>
      <c r="C10356" s="2">
        <v>0.45833333333333331</v>
      </c>
      <c r="D10356" t="s">
        <v>1350</v>
      </c>
      <c r="E10356" t="s">
        <v>1351</v>
      </c>
      <c r="G10356" s="6" t="s">
        <v>88</v>
      </c>
      <c r="H10356" t="s">
        <v>72</v>
      </c>
      <c r="I10356" t="s">
        <v>21</v>
      </c>
      <c r="J10356" t="s">
        <v>73</v>
      </c>
      <c r="K10356">
        <v>29</v>
      </c>
      <c r="L10356">
        <v>13.6</v>
      </c>
      <c r="M10356" t="s">
        <v>657</v>
      </c>
      <c r="N10356">
        <v>13.6</v>
      </c>
      <c r="O10356" t="s">
        <v>24</v>
      </c>
      <c r="P10356" cm="1">
        <f t="array" ref="P10356">IF(Q10356&gt;0,INDEX(Q10356:Q22490,MATCH(TRUE,INDEX(Q10356:Q22490="",,),0)-1),"")</f>
        <v>3</v>
      </c>
      <c r="Q10356">
        <f t="shared" si="234"/>
        <v>1</v>
      </c>
      <c r="R10356">
        <f>IF(P10356="","",0)</f>
        <v>0</v>
      </c>
    </row>
    <row r="10357" spans="1:18" x14ac:dyDescent="0.3">
      <c r="A10357" t="s">
        <v>1321</v>
      </c>
      <c r="B10357" s="1">
        <v>38692</v>
      </c>
      <c r="C10357" s="2">
        <v>0.45833333333333331</v>
      </c>
      <c r="D10357" t="s">
        <v>1350</v>
      </c>
      <c r="E10357" t="s">
        <v>1351</v>
      </c>
      <c r="G10357" t="s">
        <v>19</v>
      </c>
      <c r="H10357" t="s">
        <v>92</v>
      </c>
      <c r="I10357" t="s">
        <v>45</v>
      </c>
      <c r="J10357" t="s">
        <v>93</v>
      </c>
      <c r="K10357">
        <v>69.400000000000006</v>
      </c>
      <c r="L10357">
        <v>246</v>
      </c>
      <c r="M10357" t="s">
        <v>173</v>
      </c>
      <c r="N10357">
        <v>270</v>
      </c>
      <c r="P10357" cm="1">
        <f t="array" ref="P10357">IF(Q10357&gt;0,INDEX(Q10357:Q22491,MATCH(TRUE,INDEX(Q10357:Q22491="",,),0)-1),"")</f>
        <v>3</v>
      </c>
      <c r="Q10357">
        <f t="shared" si="234"/>
        <v>2</v>
      </c>
      <c r="R10357">
        <f>IF(P10357="","",0)</f>
        <v>0</v>
      </c>
    </row>
    <row r="10358" spans="1:18" x14ac:dyDescent="0.3">
      <c r="A10358" t="s">
        <v>1321</v>
      </c>
      <c r="B10358" s="1">
        <v>38692</v>
      </c>
      <c r="C10358" s="2">
        <v>0.45833333333333331</v>
      </c>
      <c r="D10358" t="s">
        <v>1350</v>
      </c>
      <c r="E10358" t="s">
        <v>1351</v>
      </c>
      <c r="G10358" t="s">
        <v>19</v>
      </c>
      <c r="H10358" t="s">
        <v>41</v>
      </c>
      <c r="I10358" t="s">
        <v>45</v>
      </c>
      <c r="J10358" t="s">
        <v>93</v>
      </c>
      <c r="K10358">
        <v>80.2</v>
      </c>
      <c r="L10358">
        <v>167</v>
      </c>
      <c r="M10358" t="s">
        <v>173</v>
      </c>
      <c r="N10358">
        <v>170</v>
      </c>
      <c r="P10358" cm="1">
        <f t="array" ref="P10358">IF(Q10358&gt;0,INDEX(Q10358:Q22492,MATCH(TRUE,INDEX(Q10358:Q22492="",,),0)-1),"")</f>
        <v>3</v>
      </c>
      <c r="Q10358">
        <f t="shared" si="234"/>
        <v>2</v>
      </c>
      <c r="R10358">
        <f>IF(P10358="","",0)</f>
        <v>0</v>
      </c>
    </row>
    <row r="10359" spans="1:18" x14ac:dyDescent="0.3">
      <c r="A10359" t="s">
        <v>1321</v>
      </c>
      <c r="B10359" s="1">
        <v>38692</v>
      </c>
      <c r="C10359" s="2">
        <v>0.45833333333333331</v>
      </c>
      <c r="D10359" t="s">
        <v>1350</v>
      </c>
      <c r="E10359" t="s">
        <v>1351</v>
      </c>
      <c r="G10359" t="s">
        <v>19</v>
      </c>
      <c r="H10359" t="s">
        <v>20</v>
      </c>
      <c r="I10359" t="s">
        <v>45</v>
      </c>
      <c r="J10359" t="s">
        <v>93</v>
      </c>
      <c r="K10359">
        <v>40.200000000000003</v>
      </c>
      <c r="L10359">
        <v>132</v>
      </c>
      <c r="M10359" t="s">
        <v>173</v>
      </c>
      <c r="N10359">
        <v>232</v>
      </c>
      <c r="P10359" cm="1">
        <f t="array" ref="P10359">IF(Q10359&gt;0,INDEX(Q10359:Q22493,MATCH(TRUE,INDEX(Q10359:Q22493="",,),0)-1),"")</f>
        <v>3</v>
      </c>
      <c r="Q10359">
        <f t="shared" si="234"/>
        <v>2</v>
      </c>
      <c r="R10359">
        <f>IF(P10359="","",0)</f>
        <v>0</v>
      </c>
    </row>
    <row r="10360" spans="1:18" x14ac:dyDescent="0.3">
      <c r="A10360" t="s">
        <v>1321</v>
      </c>
      <c r="B10360" s="1">
        <v>38692</v>
      </c>
      <c r="C10360" s="2">
        <v>0.45833333333333331</v>
      </c>
      <c r="D10360" t="s">
        <v>1350</v>
      </c>
      <c r="E10360" t="s">
        <v>1351</v>
      </c>
      <c r="G10360" t="s">
        <v>19</v>
      </c>
      <c r="H10360" t="s">
        <v>95</v>
      </c>
      <c r="I10360" t="s">
        <v>21</v>
      </c>
      <c r="J10360" t="s">
        <v>73</v>
      </c>
      <c r="K10360">
        <v>332</v>
      </c>
      <c r="L10360">
        <v>17.149999999999999</v>
      </c>
      <c r="M10360" t="s">
        <v>173</v>
      </c>
      <c r="N10360">
        <v>39.5</v>
      </c>
      <c r="P10360" cm="1">
        <f t="array" ref="P10360">IF(Q10360&gt;0,INDEX(Q10360:Q22494,MATCH(TRUE,INDEX(Q10360:Q22494="",,),0)-1),"")</f>
        <v>3</v>
      </c>
      <c r="Q10360">
        <f t="shared" si="234"/>
        <v>2</v>
      </c>
      <c r="R10360">
        <f>IF(P10360="","",0)</f>
        <v>0</v>
      </c>
    </row>
    <row r="10361" spans="1:18" x14ac:dyDescent="0.3">
      <c r="A10361" t="s">
        <v>1321</v>
      </c>
      <c r="B10361" s="1">
        <v>38692</v>
      </c>
      <c r="C10361" s="2">
        <v>0.45833333333333331</v>
      </c>
      <c r="D10361" t="s">
        <v>1350</v>
      </c>
      <c r="E10361" t="s">
        <v>1351</v>
      </c>
      <c r="G10361" t="s">
        <v>19</v>
      </c>
      <c r="H10361" t="s">
        <v>20</v>
      </c>
      <c r="I10361" t="s">
        <v>21</v>
      </c>
      <c r="J10361" t="s">
        <v>73</v>
      </c>
      <c r="K10361">
        <v>420</v>
      </c>
      <c r="L10361">
        <v>11.65</v>
      </c>
      <c r="M10361" t="s">
        <v>173</v>
      </c>
      <c r="N10361">
        <v>14.25</v>
      </c>
      <c r="P10361" cm="1">
        <f t="array" ref="P10361">IF(Q10361&gt;0,INDEX(Q10361:Q22495,MATCH(TRUE,INDEX(Q10361:Q22495="",,),0)-1),"")</f>
        <v>3</v>
      </c>
      <c r="Q10361">
        <f t="shared" si="234"/>
        <v>2</v>
      </c>
      <c r="R10361">
        <f>IF(P10361="","",0)</f>
        <v>0</v>
      </c>
    </row>
    <row r="10362" spans="1:18" x14ac:dyDescent="0.3">
      <c r="A10362" t="s">
        <v>1321</v>
      </c>
      <c r="B10362" s="1">
        <v>38692</v>
      </c>
      <c r="C10362" s="2">
        <v>0.45833333333333331</v>
      </c>
      <c r="D10362" t="s">
        <v>1350</v>
      </c>
      <c r="E10362" t="s">
        <v>1351</v>
      </c>
      <c r="G10362" s="6" t="s">
        <v>88</v>
      </c>
      <c r="H10362" t="s">
        <v>36</v>
      </c>
      <c r="I10362" t="s">
        <v>45</v>
      </c>
      <c r="J10362" t="s">
        <v>93</v>
      </c>
      <c r="K10362">
        <v>52</v>
      </c>
      <c r="L10362">
        <v>49</v>
      </c>
      <c r="M10362" t="s">
        <v>173</v>
      </c>
      <c r="N10362">
        <v>49</v>
      </c>
      <c r="P10362" cm="1">
        <f t="array" ref="P10362">IF(Q10362&gt;0,INDEX(Q10362:Q22496,MATCH(TRUE,INDEX(Q10362:Q22496="",,),0)-1),"")</f>
        <v>3</v>
      </c>
      <c r="Q10362">
        <f t="shared" si="234"/>
        <v>2</v>
      </c>
      <c r="R10362">
        <f>IF(P10362="","",0)</f>
        <v>0</v>
      </c>
    </row>
    <row r="10363" spans="1:18" x14ac:dyDescent="0.3">
      <c r="A10363" t="s">
        <v>1321</v>
      </c>
      <c r="B10363" s="1">
        <v>38692</v>
      </c>
      <c r="C10363" s="2">
        <v>0.45833333333333331</v>
      </c>
      <c r="D10363" t="s">
        <v>1350</v>
      </c>
      <c r="E10363" t="s">
        <v>1351</v>
      </c>
      <c r="G10363" s="6" t="s">
        <v>88</v>
      </c>
      <c r="H10363" t="s">
        <v>67</v>
      </c>
      <c r="I10363" t="s">
        <v>45</v>
      </c>
      <c r="J10363" t="s">
        <v>93</v>
      </c>
      <c r="K10363">
        <v>43.2</v>
      </c>
      <c r="L10363">
        <v>40</v>
      </c>
      <c r="M10363" t="s">
        <v>173</v>
      </c>
      <c r="N10363">
        <v>40</v>
      </c>
      <c r="P10363" cm="1">
        <f t="array" ref="P10363">IF(Q10363&gt;0,INDEX(Q10363:Q22497,MATCH(TRUE,INDEX(Q10363:Q22497="",,),0)-1),"")</f>
        <v>3</v>
      </c>
      <c r="Q10363">
        <f t="shared" si="234"/>
        <v>2</v>
      </c>
      <c r="R10363">
        <f>IF(P10363="","",0)</f>
        <v>0</v>
      </c>
    </row>
    <row r="10364" spans="1:18" x14ac:dyDescent="0.3">
      <c r="A10364" t="s">
        <v>1321</v>
      </c>
      <c r="B10364" s="1">
        <v>38692</v>
      </c>
      <c r="C10364" s="2">
        <v>0.45833333333333331</v>
      </c>
      <c r="D10364" t="s">
        <v>1350</v>
      </c>
      <c r="E10364" t="s">
        <v>1351</v>
      </c>
      <c r="G10364" s="6" t="s">
        <v>88</v>
      </c>
      <c r="H10364" t="s">
        <v>95</v>
      </c>
      <c r="I10364" t="s">
        <v>45</v>
      </c>
      <c r="J10364" t="s">
        <v>93</v>
      </c>
      <c r="K10364">
        <v>29.1</v>
      </c>
      <c r="L10364">
        <v>75</v>
      </c>
      <c r="M10364" t="s">
        <v>173</v>
      </c>
      <c r="N10364">
        <v>75</v>
      </c>
      <c r="P10364" cm="1">
        <f t="array" ref="P10364">IF(Q10364&gt;0,INDEX(Q10364:Q22498,MATCH(TRUE,INDEX(Q10364:Q22498="",,),0)-1),"")</f>
        <v>3</v>
      </c>
      <c r="Q10364">
        <f t="shared" si="234"/>
        <v>2</v>
      </c>
      <c r="R10364">
        <f>IF(P10364="","",0)</f>
        <v>0</v>
      </c>
    </row>
    <row r="10365" spans="1:18" x14ac:dyDescent="0.3">
      <c r="A10365" t="s">
        <v>1321</v>
      </c>
      <c r="B10365" s="1">
        <v>38692</v>
      </c>
      <c r="C10365" s="2">
        <v>0.45833333333333331</v>
      </c>
      <c r="D10365" t="s">
        <v>1350</v>
      </c>
      <c r="E10365" t="s">
        <v>1351</v>
      </c>
      <c r="G10365" s="6" t="s">
        <v>88</v>
      </c>
      <c r="H10365" t="s">
        <v>72</v>
      </c>
      <c r="I10365" t="s">
        <v>45</v>
      </c>
      <c r="J10365" t="s">
        <v>93</v>
      </c>
      <c r="K10365">
        <v>16.100000000000001</v>
      </c>
      <c r="L10365">
        <v>53</v>
      </c>
      <c r="M10365" t="s">
        <v>173</v>
      </c>
      <c r="N10365">
        <v>53</v>
      </c>
      <c r="P10365" cm="1">
        <f t="array" ref="P10365">IF(Q10365&gt;0,INDEX(Q10365:Q22499,MATCH(TRUE,INDEX(Q10365:Q22499="",,),0)-1),"")</f>
        <v>3</v>
      </c>
      <c r="Q10365">
        <f t="shared" si="234"/>
        <v>2</v>
      </c>
      <c r="R10365">
        <f>IF(P10365="","",0)</f>
        <v>0</v>
      </c>
    </row>
    <row r="10366" spans="1:18" x14ac:dyDescent="0.3">
      <c r="A10366" t="s">
        <v>1321</v>
      </c>
      <c r="B10366" s="1">
        <v>38692</v>
      </c>
      <c r="C10366" s="2">
        <v>0.45833333333333331</v>
      </c>
      <c r="D10366" t="s">
        <v>1350</v>
      </c>
      <c r="E10366" t="s">
        <v>1351</v>
      </c>
      <c r="G10366" s="6" t="s">
        <v>88</v>
      </c>
      <c r="H10366" t="s">
        <v>85</v>
      </c>
      <c r="I10366" t="s">
        <v>21</v>
      </c>
      <c r="J10366" t="s">
        <v>73</v>
      </c>
      <c r="K10366">
        <v>83</v>
      </c>
      <c r="L10366">
        <v>8.25</v>
      </c>
      <c r="M10366" t="s">
        <v>173</v>
      </c>
      <c r="N10366">
        <v>8.25</v>
      </c>
      <c r="P10366" cm="1">
        <f t="array" ref="P10366">IF(Q10366&gt;0,INDEX(Q10366:Q22500,MATCH(TRUE,INDEX(Q10366:Q22500="",,),0)-1),"")</f>
        <v>3</v>
      </c>
      <c r="Q10366">
        <f t="shared" si="234"/>
        <v>2</v>
      </c>
      <c r="R10366">
        <f>IF(P10366="","",0)</f>
        <v>0</v>
      </c>
    </row>
    <row r="10367" spans="1:18" x14ac:dyDescent="0.3">
      <c r="A10367" t="s">
        <v>1321</v>
      </c>
      <c r="B10367" s="1">
        <v>38692</v>
      </c>
      <c r="C10367" s="2">
        <v>0.45833333333333331</v>
      </c>
      <c r="D10367" t="s">
        <v>1350</v>
      </c>
      <c r="E10367" t="s">
        <v>1351</v>
      </c>
      <c r="G10367" s="6" t="s">
        <v>88</v>
      </c>
      <c r="H10367" t="s">
        <v>36</v>
      </c>
      <c r="I10367" t="s">
        <v>21</v>
      </c>
      <c r="J10367" t="s">
        <v>73</v>
      </c>
      <c r="K10367">
        <v>170</v>
      </c>
      <c r="L10367">
        <v>17</v>
      </c>
      <c r="M10367" t="s">
        <v>173</v>
      </c>
      <c r="N10367">
        <v>17</v>
      </c>
      <c r="P10367" cm="1">
        <f t="array" ref="P10367">IF(Q10367&gt;0,INDEX(Q10367:Q22501,MATCH(TRUE,INDEX(Q10367:Q22501="",,),0)-1),"")</f>
        <v>3</v>
      </c>
      <c r="Q10367">
        <f t="shared" si="234"/>
        <v>2</v>
      </c>
      <c r="R10367">
        <f>IF(P10367="","",0)</f>
        <v>0</v>
      </c>
    </row>
    <row r="10368" spans="1:18" x14ac:dyDescent="0.3">
      <c r="A10368" t="s">
        <v>1321</v>
      </c>
      <c r="B10368" s="1">
        <v>38692</v>
      </c>
      <c r="C10368" s="2">
        <v>0.45833333333333331</v>
      </c>
      <c r="D10368" t="s">
        <v>1350</v>
      </c>
      <c r="E10368" t="s">
        <v>1351</v>
      </c>
      <c r="G10368" s="6" t="s">
        <v>88</v>
      </c>
      <c r="H10368" t="s">
        <v>229</v>
      </c>
      <c r="I10368" t="s">
        <v>21</v>
      </c>
      <c r="J10368" t="s">
        <v>73</v>
      </c>
      <c r="K10368">
        <v>22</v>
      </c>
      <c r="L10368">
        <v>10.050000000000001</v>
      </c>
      <c r="M10368" t="s">
        <v>173</v>
      </c>
      <c r="N10368">
        <v>10.050000000000001</v>
      </c>
      <c r="P10368" cm="1">
        <f t="array" ref="P10368">IF(Q10368&gt;0,INDEX(Q10368:Q22502,MATCH(TRUE,INDEX(Q10368:Q22502="",,),0)-1),"")</f>
        <v>3</v>
      </c>
      <c r="Q10368">
        <f t="shared" si="234"/>
        <v>2</v>
      </c>
      <c r="R10368">
        <f>IF(P10368="","",0)</f>
        <v>0</v>
      </c>
    </row>
    <row r="10369" spans="1:18" x14ac:dyDescent="0.3">
      <c r="A10369" t="s">
        <v>1321</v>
      </c>
      <c r="B10369" s="1">
        <v>38692</v>
      </c>
      <c r="C10369" s="2">
        <v>0.45833333333333331</v>
      </c>
      <c r="D10369" t="s">
        <v>1350</v>
      </c>
      <c r="E10369" t="s">
        <v>1351</v>
      </c>
      <c r="G10369" s="6" t="s">
        <v>88</v>
      </c>
      <c r="H10369" t="s">
        <v>72</v>
      </c>
      <c r="I10369" t="s">
        <v>21</v>
      </c>
      <c r="J10369" t="s">
        <v>73</v>
      </c>
      <c r="K10369">
        <v>29</v>
      </c>
      <c r="L10369">
        <v>13.6</v>
      </c>
      <c r="M10369" t="s">
        <v>173</v>
      </c>
      <c r="N10369">
        <v>13.6</v>
      </c>
      <c r="P10369" cm="1">
        <f t="array" ref="P10369">IF(Q10369&gt;0,INDEX(Q10369:Q22503,MATCH(TRUE,INDEX(Q10369:Q22503="",,),0)-1),"")</f>
        <v>3</v>
      </c>
      <c r="Q10369">
        <f t="shared" si="234"/>
        <v>2</v>
      </c>
      <c r="R10369">
        <f>IF(P10369="","",0)</f>
        <v>0</v>
      </c>
    </row>
    <row r="10370" spans="1:18" x14ac:dyDescent="0.3">
      <c r="A10370" t="s">
        <v>1321</v>
      </c>
      <c r="B10370" s="1">
        <v>38692</v>
      </c>
      <c r="C10370" s="2">
        <v>0.45833333333333331</v>
      </c>
      <c r="D10370" t="s">
        <v>1350</v>
      </c>
      <c r="E10370" t="s">
        <v>1351</v>
      </c>
      <c r="G10370" t="s">
        <v>19</v>
      </c>
      <c r="H10370" t="s">
        <v>92</v>
      </c>
      <c r="I10370" t="s">
        <v>45</v>
      </c>
      <c r="J10370" t="s">
        <v>93</v>
      </c>
      <c r="K10370">
        <v>69.400000000000006</v>
      </c>
      <c r="L10370">
        <v>246</v>
      </c>
      <c r="M10370" t="s">
        <v>117</v>
      </c>
      <c r="N10370">
        <v>402</v>
      </c>
      <c r="P10370" cm="1">
        <f t="array" ref="P10370">IF(Q10370&gt;0,INDEX(Q10370:Q22504,MATCH(TRUE,INDEX(Q10370:Q22504="",,),0)-1),"")</f>
        <v>3</v>
      </c>
      <c r="Q10370">
        <f t="shared" si="234"/>
        <v>3</v>
      </c>
      <c r="R10370">
        <f>IF(P10370="","",0)</f>
        <v>0</v>
      </c>
    </row>
    <row r="10371" spans="1:18" x14ac:dyDescent="0.3">
      <c r="A10371" t="s">
        <v>1321</v>
      </c>
      <c r="B10371" s="1">
        <v>38692</v>
      </c>
      <c r="C10371" s="2">
        <v>0.45833333333333331</v>
      </c>
      <c r="D10371" t="s">
        <v>1350</v>
      </c>
      <c r="E10371" t="s">
        <v>1351</v>
      </c>
      <c r="G10371" t="s">
        <v>19</v>
      </c>
      <c r="H10371" t="s">
        <v>41</v>
      </c>
      <c r="I10371" t="s">
        <v>45</v>
      </c>
      <c r="J10371" t="s">
        <v>93</v>
      </c>
      <c r="K10371">
        <v>80.2</v>
      </c>
      <c r="L10371">
        <v>167</v>
      </c>
      <c r="M10371" t="s">
        <v>117</v>
      </c>
      <c r="N10371">
        <v>167</v>
      </c>
      <c r="P10371" cm="1">
        <f t="array" ref="P10371">IF(Q10371&gt;0,INDEX(Q10371:Q22505,MATCH(TRUE,INDEX(Q10371:Q22505="",,),0)-1),"")</f>
        <v>3</v>
      </c>
      <c r="Q10371">
        <f t="shared" si="234"/>
        <v>3</v>
      </c>
      <c r="R10371">
        <f>IF(P10371="","",0)</f>
        <v>0</v>
      </c>
    </row>
    <row r="10372" spans="1:18" x14ac:dyDescent="0.3">
      <c r="A10372" t="s">
        <v>1321</v>
      </c>
      <c r="B10372" s="1">
        <v>38692</v>
      </c>
      <c r="C10372" s="2">
        <v>0.45833333333333331</v>
      </c>
      <c r="D10372" t="s">
        <v>1350</v>
      </c>
      <c r="E10372" t="s">
        <v>1351</v>
      </c>
      <c r="G10372" t="s">
        <v>19</v>
      </c>
      <c r="H10372" t="s">
        <v>20</v>
      </c>
      <c r="I10372" t="s">
        <v>45</v>
      </c>
      <c r="J10372" t="s">
        <v>93</v>
      </c>
      <c r="K10372">
        <v>40.200000000000003</v>
      </c>
      <c r="L10372">
        <v>132</v>
      </c>
      <c r="M10372" t="s">
        <v>117</v>
      </c>
      <c r="N10372">
        <v>132</v>
      </c>
      <c r="P10372" cm="1">
        <f t="array" ref="P10372">IF(Q10372&gt;0,INDEX(Q10372:Q22506,MATCH(TRUE,INDEX(Q10372:Q22506="",,),0)-1),"")</f>
        <v>3</v>
      </c>
      <c r="Q10372">
        <f t="shared" si="234"/>
        <v>3</v>
      </c>
      <c r="R10372">
        <f>IF(P10372="","",0)</f>
        <v>0</v>
      </c>
    </row>
    <row r="10373" spans="1:18" x14ac:dyDescent="0.3">
      <c r="A10373" t="s">
        <v>1321</v>
      </c>
      <c r="B10373" s="1">
        <v>38692</v>
      </c>
      <c r="C10373" s="2">
        <v>0.45833333333333331</v>
      </c>
      <c r="D10373" t="s">
        <v>1350</v>
      </c>
      <c r="E10373" t="s">
        <v>1351</v>
      </c>
      <c r="G10373" t="s">
        <v>19</v>
      </c>
      <c r="H10373" t="s">
        <v>95</v>
      </c>
      <c r="I10373" t="s">
        <v>21</v>
      </c>
      <c r="J10373" t="s">
        <v>73</v>
      </c>
      <c r="K10373">
        <v>332</v>
      </c>
      <c r="L10373">
        <v>17.149999999999999</v>
      </c>
      <c r="M10373" t="s">
        <v>117</v>
      </c>
      <c r="N10373">
        <v>17.149999999999999</v>
      </c>
      <c r="P10373" cm="1">
        <f t="array" ref="P10373">IF(Q10373&gt;0,INDEX(Q10373:Q22507,MATCH(TRUE,INDEX(Q10373:Q22507="",,),0)-1),"")</f>
        <v>3</v>
      </c>
      <c r="Q10373">
        <f t="shared" si="234"/>
        <v>3</v>
      </c>
      <c r="R10373">
        <f>IF(P10373="","",0)</f>
        <v>0</v>
      </c>
    </row>
    <row r="10374" spans="1:18" x14ac:dyDescent="0.3">
      <c r="A10374" t="s">
        <v>1321</v>
      </c>
      <c r="B10374" s="1">
        <v>38692</v>
      </c>
      <c r="C10374" s="2">
        <v>0.45833333333333331</v>
      </c>
      <c r="D10374" t="s">
        <v>1350</v>
      </c>
      <c r="E10374" t="s">
        <v>1351</v>
      </c>
      <c r="G10374" t="s">
        <v>19</v>
      </c>
      <c r="H10374" t="s">
        <v>20</v>
      </c>
      <c r="I10374" t="s">
        <v>21</v>
      </c>
      <c r="J10374" t="s">
        <v>73</v>
      </c>
      <c r="K10374">
        <v>420</v>
      </c>
      <c r="L10374">
        <v>11.65</v>
      </c>
      <c r="M10374" t="s">
        <v>117</v>
      </c>
      <c r="N10374">
        <v>11.65</v>
      </c>
      <c r="P10374" cm="1">
        <f t="array" ref="P10374">IF(Q10374&gt;0,INDEX(Q10374:Q22508,MATCH(TRUE,INDEX(Q10374:Q22508="",,),0)-1),"")</f>
        <v>3</v>
      </c>
      <c r="Q10374">
        <f t="shared" si="234"/>
        <v>3</v>
      </c>
      <c r="R10374">
        <f>IF(P10374="","",0)</f>
        <v>0</v>
      </c>
    </row>
    <row r="10375" spans="1:18" x14ac:dyDescent="0.3">
      <c r="A10375" t="s">
        <v>1321</v>
      </c>
      <c r="B10375" s="1">
        <v>38692</v>
      </c>
      <c r="C10375" s="2">
        <v>0.45833333333333331</v>
      </c>
      <c r="D10375" t="s">
        <v>1350</v>
      </c>
      <c r="E10375" t="s">
        <v>1351</v>
      </c>
      <c r="G10375" s="6" t="s">
        <v>88</v>
      </c>
      <c r="H10375" t="s">
        <v>36</v>
      </c>
      <c r="I10375" t="s">
        <v>45</v>
      </c>
      <c r="J10375" t="s">
        <v>93</v>
      </c>
      <c r="K10375">
        <v>52</v>
      </c>
      <c r="L10375">
        <v>49</v>
      </c>
      <c r="M10375" t="s">
        <v>117</v>
      </c>
      <c r="N10375">
        <v>49</v>
      </c>
      <c r="P10375" cm="1">
        <f t="array" ref="P10375">IF(Q10375&gt;0,INDEX(Q10375:Q22509,MATCH(TRUE,INDEX(Q10375:Q22509="",,),0)-1),"")</f>
        <v>3</v>
      </c>
      <c r="Q10375">
        <f t="shared" si="234"/>
        <v>3</v>
      </c>
      <c r="R10375">
        <f>IF(P10375="","",0)</f>
        <v>0</v>
      </c>
    </row>
    <row r="10376" spans="1:18" x14ac:dyDescent="0.3">
      <c r="A10376" t="s">
        <v>1321</v>
      </c>
      <c r="B10376" s="1">
        <v>38692</v>
      </c>
      <c r="C10376" s="2">
        <v>0.45833333333333331</v>
      </c>
      <c r="D10376" t="s">
        <v>1350</v>
      </c>
      <c r="E10376" t="s">
        <v>1351</v>
      </c>
      <c r="G10376" s="6" t="s">
        <v>88</v>
      </c>
      <c r="H10376" t="s">
        <v>67</v>
      </c>
      <c r="I10376" t="s">
        <v>45</v>
      </c>
      <c r="J10376" t="s">
        <v>93</v>
      </c>
      <c r="K10376">
        <v>43.2</v>
      </c>
      <c r="L10376">
        <v>40</v>
      </c>
      <c r="M10376" t="s">
        <v>117</v>
      </c>
      <c r="N10376">
        <v>40</v>
      </c>
      <c r="P10376" cm="1">
        <f t="array" ref="P10376">IF(Q10376&gt;0,INDEX(Q10376:Q22510,MATCH(TRUE,INDEX(Q10376:Q22510="",,),0)-1),"")</f>
        <v>3</v>
      </c>
      <c r="Q10376">
        <f t="shared" si="234"/>
        <v>3</v>
      </c>
      <c r="R10376">
        <f>IF(P10376="","",0)</f>
        <v>0</v>
      </c>
    </row>
    <row r="10377" spans="1:18" x14ac:dyDescent="0.3">
      <c r="A10377" t="s">
        <v>1321</v>
      </c>
      <c r="B10377" s="1">
        <v>38692</v>
      </c>
      <c r="C10377" s="2">
        <v>0.45833333333333331</v>
      </c>
      <c r="D10377" t="s">
        <v>1350</v>
      </c>
      <c r="E10377" t="s">
        <v>1351</v>
      </c>
      <c r="G10377" s="6" t="s">
        <v>88</v>
      </c>
      <c r="H10377" t="s">
        <v>95</v>
      </c>
      <c r="I10377" t="s">
        <v>45</v>
      </c>
      <c r="J10377" t="s">
        <v>93</v>
      </c>
      <c r="K10377">
        <v>29.1</v>
      </c>
      <c r="L10377">
        <v>75</v>
      </c>
      <c r="M10377" t="s">
        <v>117</v>
      </c>
      <c r="N10377">
        <v>75</v>
      </c>
      <c r="P10377" cm="1">
        <f t="array" ref="P10377">IF(Q10377&gt;0,INDEX(Q10377:Q22511,MATCH(TRUE,INDEX(Q10377:Q22511="",,),0)-1),"")</f>
        <v>3</v>
      </c>
      <c r="Q10377">
        <f t="shared" si="234"/>
        <v>3</v>
      </c>
      <c r="R10377">
        <f>IF(P10377="","",0)</f>
        <v>0</v>
      </c>
    </row>
    <row r="10378" spans="1:18" x14ac:dyDescent="0.3">
      <c r="A10378" t="s">
        <v>1321</v>
      </c>
      <c r="B10378" s="1">
        <v>38692</v>
      </c>
      <c r="C10378" s="2">
        <v>0.45833333333333331</v>
      </c>
      <c r="D10378" t="s">
        <v>1350</v>
      </c>
      <c r="E10378" t="s">
        <v>1351</v>
      </c>
      <c r="G10378" s="6" t="s">
        <v>88</v>
      </c>
      <c r="H10378" t="s">
        <v>72</v>
      </c>
      <c r="I10378" t="s">
        <v>45</v>
      </c>
      <c r="J10378" t="s">
        <v>93</v>
      </c>
      <c r="K10378">
        <v>16.100000000000001</v>
      </c>
      <c r="L10378">
        <v>53</v>
      </c>
      <c r="M10378" t="s">
        <v>117</v>
      </c>
      <c r="N10378">
        <v>53</v>
      </c>
      <c r="P10378" cm="1">
        <f t="array" ref="P10378">IF(Q10378&gt;0,INDEX(Q10378:Q22512,MATCH(TRUE,INDEX(Q10378:Q22512="",,),0)-1),"")</f>
        <v>3</v>
      </c>
      <c r="Q10378">
        <f t="shared" si="234"/>
        <v>3</v>
      </c>
      <c r="R10378">
        <f>IF(P10378="","",0)</f>
        <v>0</v>
      </c>
    </row>
    <row r="10379" spans="1:18" x14ac:dyDescent="0.3">
      <c r="A10379" t="s">
        <v>1321</v>
      </c>
      <c r="B10379" s="1">
        <v>38692</v>
      </c>
      <c r="C10379" s="2">
        <v>0.45833333333333331</v>
      </c>
      <c r="D10379" t="s">
        <v>1350</v>
      </c>
      <c r="E10379" t="s">
        <v>1351</v>
      </c>
      <c r="G10379" s="6" t="s">
        <v>88</v>
      </c>
      <c r="H10379" t="s">
        <v>85</v>
      </c>
      <c r="I10379" t="s">
        <v>21</v>
      </c>
      <c r="J10379" t="s">
        <v>73</v>
      </c>
      <c r="K10379">
        <v>83</v>
      </c>
      <c r="L10379">
        <v>8.25</v>
      </c>
      <c r="M10379" t="s">
        <v>117</v>
      </c>
      <c r="N10379">
        <v>8.25</v>
      </c>
      <c r="P10379" cm="1">
        <f t="array" ref="P10379">IF(Q10379&gt;0,INDEX(Q10379:Q22513,MATCH(TRUE,INDEX(Q10379:Q22513="",,),0)-1),"")</f>
        <v>3</v>
      </c>
      <c r="Q10379">
        <f t="shared" si="234"/>
        <v>3</v>
      </c>
      <c r="R10379">
        <f>IF(P10379="","",0)</f>
        <v>0</v>
      </c>
    </row>
    <row r="10380" spans="1:18" x14ac:dyDescent="0.3">
      <c r="A10380" t="s">
        <v>1321</v>
      </c>
      <c r="B10380" s="1">
        <v>38692</v>
      </c>
      <c r="C10380" s="2">
        <v>0.45833333333333331</v>
      </c>
      <c r="D10380" t="s">
        <v>1350</v>
      </c>
      <c r="E10380" t="s">
        <v>1351</v>
      </c>
      <c r="G10380" s="6" t="s">
        <v>88</v>
      </c>
      <c r="H10380" t="s">
        <v>36</v>
      </c>
      <c r="I10380" t="s">
        <v>21</v>
      </c>
      <c r="J10380" t="s">
        <v>73</v>
      </c>
      <c r="K10380">
        <v>170</v>
      </c>
      <c r="L10380">
        <v>17</v>
      </c>
      <c r="M10380" t="s">
        <v>117</v>
      </c>
      <c r="N10380">
        <v>17</v>
      </c>
      <c r="P10380" cm="1">
        <f t="array" ref="P10380">IF(Q10380&gt;0,INDEX(Q10380:Q22514,MATCH(TRUE,INDEX(Q10380:Q22514="",,),0)-1),"")</f>
        <v>3</v>
      </c>
      <c r="Q10380">
        <f t="shared" si="234"/>
        <v>3</v>
      </c>
      <c r="R10380">
        <f>IF(P10380="","",0)</f>
        <v>0</v>
      </c>
    </row>
    <row r="10381" spans="1:18" x14ac:dyDescent="0.3">
      <c r="A10381" t="s">
        <v>1321</v>
      </c>
      <c r="B10381" s="1">
        <v>38692</v>
      </c>
      <c r="C10381" s="2">
        <v>0.45833333333333331</v>
      </c>
      <c r="D10381" t="s">
        <v>1350</v>
      </c>
      <c r="E10381" t="s">
        <v>1351</v>
      </c>
      <c r="G10381" s="6" t="s">
        <v>88</v>
      </c>
      <c r="H10381" t="s">
        <v>229</v>
      </c>
      <c r="I10381" t="s">
        <v>21</v>
      </c>
      <c r="J10381" t="s">
        <v>73</v>
      </c>
      <c r="K10381">
        <v>22</v>
      </c>
      <c r="L10381">
        <v>10.050000000000001</v>
      </c>
      <c r="M10381" t="s">
        <v>117</v>
      </c>
      <c r="N10381">
        <v>10.050000000000001</v>
      </c>
      <c r="P10381" cm="1">
        <f t="array" ref="P10381">IF(Q10381&gt;0,INDEX(Q10381:Q22515,MATCH(TRUE,INDEX(Q10381:Q22515="",,),0)-1),"")</f>
        <v>3</v>
      </c>
      <c r="Q10381">
        <f t="shared" si="234"/>
        <v>3</v>
      </c>
      <c r="R10381">
        <f>IF(P10381="","",0)</f>
        <v>0</v>
      </c>
    </row>
    <row r="10382" spans="1:18" x14ac:dyDescent="0.3">
      <c r="A10382" t="s">
        <v>1321</v>
      </c>
      <c r="B10382" s="1">
        <v>38692</v>
      </c>
      <c r="C10382" s="2">
        <v>0.45833333333333331</v>
      </c>
      <c r="D10382" t="s">
        <v>1350</v>
      </c>
      <c r="E10382" t="s">
        <v>1351</v>
      </c>
      <c r="G10382" s="6" t="s">
        <v>88</v>
      </c>
      <c r="H10382" t="s">
        <v>72</v>
      </c>
      <c r="I10382" t="s">
        <v>21</v>
      </c>
      <c r="J10382" t="s">
        <v>73</v>
      </c>
      <c r="K10382">
        <v>29</v>
      </c>
      <c r="L10382">
        <v>13.6</v>
      </c>
      <c r="M10382" t="s">
        <v>117</v>
      </c>
      <c r="N10382">
        <v>13.6</v>
      </c>
      <c r="P10382" cm="1">
        <f t="array" ref="P10382">IF(Q10382&gt;0,INDEX(Q10382:Q22516,MATCH(TRUE,INDEX(Q10382:Q22516="",,),0)-1),"")</f>
        <v>3</v>
      </c>
      <c r="Q10382">
        <f t="shared" si="234"/>
        <v>3</v>
      </c>
      <c r="R10382">
        <f>IF(P10382="","",0)</f>
        <v>0</v>
      </c>
    </row>
    <row r="10383" spans="1:18" x14ac:dyDescent="0.3">
      <c r="P10383" t="str" cm="1">
        <f t="array" ref="P10383">IF(Q10383&gt;0,INDEX(Q10383:Q22517,MATCH(TRUE,INDEX(Q10383:Q22517="",,),0)-1),"")</f>
        <v/>
      </c>
      <c r="R10383" t="str">
        <f>IF(P10383="","",0)</f>
        <v/>
      </c>
    </row>
    <row r="10384" spans="1:18" x14ac:dyDescent="0.3">
      <c r="A10384" s="3" t="s">
        <v>1321</v>
      </c>
      <c r="B10384" s="4">
        <v>38692</v>
      </c>
      <c r="C10384" s="5">
        <v>0.45833333333333331</v>
      </c>
      <c r="D10384" s="3" t="s">
        <v>1352</v>
      </c>
      <c r="E10384" s="3" t="s">
        <v>1353</v>
      </c>
      <c r="F10384" s="3" t="s">
        <v>91</v>
      </c>
      <c r="G10384" s="3" t="s">
        <v>19</v>
      </c>
      <c r="H10384" s="3" t="s">
        <v>85</v>
      </c>
      <c r="I10384" s="3" t="s">
        <v>45</v>
      </c>
      <c r="J10384" s="3" t="s">
        <v>93</v>
      </c>
      <c r="K10384" s="3">
        <v>4.4000000000000004</v>
      </c>
      <c r="L10384" s="3">
        <v>224</v>
      </c>
      <c r="M10384" s="3" t="s">
        <v>94</v>
      </c>
      <c r="N10384" s="3"/>
      <c r="O10384" s="3"/>
      <c r="P10384" s="3" t="str" cm="1">
        <f t="array" ref="P10384">IF(Q10384&gt;0,INDEX(Q10384:Q22518,MATCH(TRUE,INDEX(Q10384:Q22518="",,),0)-1),"")</f>
        <v/>
      </c>
      <c r="Q10384" s="3"/>
      <c r="R10384">
        <v>0</v>
      </c>
    </row>
    <row r="10385" spans="1:18" x14ac:dyDescent="0.3">
      <c r="A10385" t="s">
        <v>1321</v>
      </c>
      <c r="B10385" s="1">
        <v>38692</v>
      </c>
      <c r="C10385" s="2">
        <v>0.45833333333333331</v>
      </c>
      <c r="D10385" t="s">
        <v>1352</v>
      </c>
      <c r="E10385" t="s">
        <v>1353</v>
      </c>
      <c r="F10385" t="s">
        <v>91</v>
      </c>
      <c r="G10385" t="s">
        <v>19</v>
      </c>
      <c r="H10385" t="s">
        <v>36</v>
      </c>
      <c r="I10385" t="s">
        <v>45</v>
      </c>
      <c r="J10385" t="s">
        <v>93</v>
      </c>
      <c r="K10385">
        <v>15.9</v>
      </c>
      <c r="L10385">
        <v>58</v>
      </c>
      <c r="M10385" t="s">
        <v>94</v>
      </c>
      <c r="P10385" t="str" cm="1">
        <f t="array" ref="P10385">IF(Q10385&gt;0,INDEX(Q10385:Q22519,MATCH(TRUE,INDEX(Q10385:Q22519="",,),0)-1),"")</f>
        <v/>
      </c>
      <c r="R10385">
        <v>0</v>
      </c>
    </row>
    <row r="10386" spans="1:18" x14ac:dyDescent="0.3">
      <c r="A10386" t="s">
        <v>1321</v>
      </c>
      <c r="B10386" s="1">
        <v>38692</v>
      </c>
      <c r="C10386" s="2">
        <v>0.45833333333333331</v>
      </c>
      <c r="D10386" t="s">
        <v>1352</v>
      </c>
      <c r="E10386" t="s">
        <v>1353</v>
      </c>
      <c r="F10386" t="s">
        <v>91</v>
      </c>
      <c r="G10386" t="s">
        <v>19</v>
      </c>
      <c r="H10386" t="s">
        <v>20</v>
      </c>
      <c r="I10386" t="s">
        <v>45</v>
      </c>
      <c r="J10386" t="s">
        <v>93</v>
      </c>
      <c r="K10386">
        <v>21.2</v>
      </c>
      <c r="L10386">
        <v>120</v>
      </c>
      <c r="M10386" t="s">
        <v>94</v>
      </c>
      <c r="P10386" t="str" cm="1">
        <f t="array" ref="P10386">IF(Q10386&gt;0,INDEX(Q10386:Q22520,MATCH(TRUE,INDEX(Q10386:Q22520="",,),0)-1),"")</f>
        <v/>
      </c>
      <c r="R10386">
        <v>0</v>
      </c>
    </row>
    <row r="10387" spans="1:18" x14ac:dyDescent="0.3">
      <c r="A10387" t="s">
        <v>1321</v>
      </c>
      <c r="B10387" s="1">
        <v>38692</v>
      </c>
      <c r="C10387" s="2">
        <v>0.45833333333333331</v>
      </c>
      <c r="D10387" t="s">
        <v>1352</v>
      </c>
      <c r="E10387" t="s">
        <v>1353</v>
      </c>
      <c r="F10387" t="s">
        <v>91</v>
      </c>
      <c r="G10387" t="s">
        <v>19</v>
      </c>
      <c r="H10387" t="s">
        <v>36</v>
      </c>
      <c r="I10387" t="s">
        <v>21</v>
      </c>
      <c r="J10387" t="s">
        <v>73</v>
      </c>
      <c r="K10387">
        <v>93</v>
      </c>
      <c r="L10387">
        <v>19.899999999999999</v>
      </c>
      <c r="M10387" t="s">
        <v>94</v>
      </c>
      <c r="P10387" t="str" cm="1">
        <f t="array" ref="P10387">IF(Q10387&gt;0,INDEX(Q10387:Q22521,MATCH(TRUE,INDEX(Q10387:Q22521="",,),0)-1),"")</f>
        <v/>
      </c>
      <c r="R10387">
        <v>0</v>
      </c>
    </row>
    <row r="10388" spans="1:18" x14ac:dyDescent="0.3">
      <c r="A10388" t="s">
        <v>1321</v>
      </c>
      <c r="B10388" s="1">
        <v>38692</v>
      </c>
      <c r="C10388" s="2">
        <v>0.45833333333333331</v>
      </c>
      <c r="D10388" t="s">
        <v>1352</v>
      </c>
      <c r="E10388" t="s">
        <v>1353</v>
      </c>
      <c r="F10388" t="s">
        <v>91</v>
      </c>
      <c r="G10388" t="s">
        <v>19</v>
      </c>
      <c r="H10388" t="s">
        <v>20</v>
      </c>
      <c r="I10388" t="s">
        <v>21</v>
      </c>
      <c r="J10388" t="s">
        <v>73</v>
      </c>
      <c r="K10388">
        <v>54</v>
      </c>
      <c r="L10388">
        <v>17.05</v>
      </c>
      <c r="M10388" t="s">
        <v>94</v>
      </c>
      <c r="P10388" t="str" cm="1">
        <f t="array" ref="P10388">IF(Q10388&gt;0,INDEX(Q10388:Q22522,MATCH(TRUE,INDEX(Q10388:Q22522="",,),0)-1),"")</f>
        <v/>
      </c>
      <c r="R10388">
        <v>0</v>
      </c>
    </row>
    <row r="10389" spans="1:18" x14ac:dyDescent="0.3">
      <c r="A10389" t="s">
        <v>1321</v>
      </c>
      <c r="B10389" s="1">
        <v>38692</v>
      </c>
      <c r="C10389" s="2">
        <v>0.45833333333333331</v>
      </c>
      <c r="D10389" t="s">
        <v>1352</v>
      </c>
      <c r="E10389" t="s">
        <v>1353</v>
      </c>
      <c r="F10389" t="s">
        <v>91</v>
      </c>
      <c r="G10389" s="6" t="s">
        <v>88</v>
      </c>
      <c r="H10389" t="s">
        <v>199</v>
      </c>
      <c r="I10389" t="s">
        <v>45</v>
      </c>
      <c r="J10389" t="s">
        <v>93</v>
      </c>
      <c r="K10389">
        <v>8.3000000000000007</v>
      </c>
      <c r="L10389">
        <v>96</v>
      </c>
      <c r="M10389" t="s">
        <v>94</v>
      </c>
      <c r="P10389" t="str" cm="1">
        <f t="array" ref="P10389">IF(Q10389&gt;0,INDEX(Q10389:Q22523,MATCH(TRUE,INDEX(Q10389:Q22523="",,),0)-1),"")</f>
        <v/>
      </c>
      <c r="R10389">
        <v>0</v>
      </c>
    </row>
    <row r="10390" spans="1:18" x14ac:dyDescent="0.3">
      <c r="A10390" t="s">
        <v>1321</v>
      </c>
      <c r="B10390" s="1">
        <v>38692</v>
      </c>
      <c r="C10390" s="2">
        <v>0.45833333333333331</v>
      </c>
      <c r="D10390" t="s">
        <v>1352</v>
      </c>
      <c r="E10390" t="s">
        <v>1353</v>
      </c>
      <c r="F10390" t="s">
        <v>91</v>
      </c>
      <c r="G10390" s="6" t="s">
        <v>88</v>
      </c>
      <c r="H10390" t="s">
        <v>85</v>
      </c>
      <c r="I10390" t="s">
        <v>21</v>
      </c>
      <c r="J10390" t="s">
        <v>73</v>
      </c>
      <c r="K10390">
        <v>52</v>
      </c>
      <c r="L10390">
        <v>9.9</v>
      </c>
      <c r="M10390" t="s">
        <v>94</v>
      </c>
      <c r="P10390" t="str" cm="1">
        <f t="array" ref="P10390">IF(Q10390&gt;0,INDEX(Q10390:Q22524,MATCH(TRUE,INDEX(Q10390:Q22524="",,),0)-1),"")</f>
        <v/>
      </c>
      <c r="R10390">
        <v>0</v>
      </c>
    </row>
    <row r="10391" spans="1:18" x14ac:dyDescent="0.3">
      <c r="A10391" t="s">
        <v>1321</v>
      </c>
      <c r="B10391" s="1">
        <v>38692</v>
      </c>
      <c r="C10391" s="2">
        <v>0.45833333333333331</v>
      </c>
      <c r="D10391" t="s">
        <v>1352</v>
      </c>
      <c r="E10391" t="s">
        <v>1353</v>
      </c>
      <c r="F10391" t="s">
        <v>91</v>
      </c>
      <c r="G10391" s="6" t="s">
        <v>88</v>
      </c>
      <c r="H10391" t="s">
        <v>199</v>
      </c>
      <c r="I10391" t="s">
        <v>21</v>
      </c>
      <c r="J10391" t="s">
        <v>73</v>
      </c>
      <c r="K10391">
        <v>21</v>
      </c>
      <c r="L10391">
        <v>15.75</v>
      </c>
      <c r="M10391" t="s">
        <v>94</v>
      </c>
      <c r="P10391" t="str" cm="1">
        <f t="array" ref="P10391">IF(Q10391&gt;0,INDEX(Q10391:Q22525,MATCH(TRUE,INDEX(Q10391:Q22525="",,),0)-1),"")</f>
        <v/>
      </c>
      <c r="R10391">
        <v>0</v>
      </c>
    </row>
    <row r="10392" spans="1:18" x14ac:dyDescent="0.3">
      <c r="A10392" t="s">
        <v>1321</v>
      </c>
      <c r="B10392" s="1">
        <v>38692</v>
      </c>
      <c r="C10392" s="2">
        <v>0.45833333333333331</v>
      </c>
      <c r="D10392" t="s">
        <v>1352</v>
      </c>
      <c r="E10392" t="s">
        <v>1353</v>
      </c>
      <c r="F10392" t="s">
        <v>91</v>
      </c>
      <c r="G10392" s="6" t="s">
        <v>88</v>
      </c>
      <c r="H10392" t="s">
        <v>229</v>
      </c>
      <c r="I10392" t="s">
        <v>21</v>
      </c>
      <c r="J10392" t="s">
        <v>73</v>
      </c>
      <c r="K10392">
        <v>18</v>
      </c>
      <c r="L10392">
        <v>11.85</v>
      </c>
      <c r="M10392" t="s">
        <v>94</v>
      </c>
      <c r="P10392" t="str" cm="1">
        <f t="array" ref="P10392">IF(Q10392&gt;0,INDEX(Q10392:Q22526,MATCH(TRUE,INDEX(Q10392:Q22526="",,),0)-1),"")</f>
        <v/>
      </c>
      <c r="R10392">
        <v>0</v>
      </c>
    </row>
    <row r="10393" spans="1:18" x14ac:dyDescent="0.3">
      <c r="P10393" t="str" cm="1">
        <f t="array" ref="P10393">IF(Q10393&gt;0,INDEX(Q10393:Q22527,MATCH(TRUE,INDEX(Q10393:Q22527="",,),0)-1),"")</f>
        <v/>
      </c>
    </row>
    <row r="10394" spans="1:18" x14ac:dyDescent="0.3">
      <c r="A10394" t="s">
        <v>1321</v>
      </c>
      <c r="B10394" s="1">
        <v>38692</v>
      </c>
      <c r="C10394" s="2">
        <v>0.45833333333333331</v>
      </c>
      <c r="D10394" t="s">
        <v>1354</v>
      </c>
      <c r="E10394" t="s">
        <v>1355</v>
      </c>
      <c r="G10394" t="s">
        <v>19</v>
      </c>
      <c r="H10394" t="s">
        <v>41</v>
      </c>
      <c r="I10394" t="s">
        <v>45</v>
      </c>
      <c r="J10394" t="s">
        <v>93</v>
      </c>
      <c r="K10394">
        <v>104.2</v>
      </c>
      <c r="L10394">
        <v>197</v>
      </c>
      <c r="M10394" t="s">
        <v>701</v>
      </c>
      <c r="N10394">
        <v>528</v>
      </c>
      <c r="O10394" t="s">
        <v>24</v>
      </c>
      <c r="P10394" cm="1">
        <f t="array" ref="P10394">IF(Q10394&gt;0,INDEX(Q10394:Q22528,MATCH(TRUE,INDEX(Q10394:Q22528="",,),0)-1),"")</f>
        <v>4</v>
      </c>
      <c r="Q10394">
        <f>INT((ROW()-10394)/8)+1</f>
        <v>1</v>
      </c>
    </row>
    <row r="10395" spans="1:18" x14ac:dyDescent="0.3">
      <c r="A10395" t="s">
        <v>1321</v>
      </c>
      <c r="B10395" s="1">
        <v>38692</v>
      </c>
      <c r="C10395" s="2">
        <v>0.45833333333333331</v>
      </c>
      <c r="D10395" t="s">
        <v>1354</v>
      </c>
      <c r="E10395" t="s">
        <v>1355</v>
      </c>
      <c r="G10395" t="s">
        <v>19</v>
      </c>
      <c r="H10395" t="s">
        <v>95</v>
      </c>
      <c r="I10395" t="s">
        <v>45</v>
      </c>
      <c r="J10395" t="s">
        <v>93</v>
      </c>
      <c r="K10395">
        <v>50.5</v>
      </c>
      <c r="L10395">
        <v>74</v>
      </c>
      <c r="M10395" t="s">
        <v>701</v>
      </c>
      <c r="N10395">
        <v>90</v>
      </c>
      <c r="O10395" t="s">
        <v>24</v>
      </c>
      <c r="P10395" cm="1">
        <f t="array" ref="P10395">IF(Q10395&gt;0,INDEX(Q10395:Q22529,MATCH(TRUE,INDEX(Q10395:Q22529="",,),0)-1),"")</f>
        <v>4</v>
      </c>
      <c r="Q10395">
        <f t="shared" ref="Q10395:Q10425" si="235">INT((ROW()-10394)/8)+1</f>
        <v>1</v>
      </c>
    </row>
    <row r="10396" spans="1:18" x14ac:dyDescent="0.3">
      <c r="A10396" t="s">
        <v>1321</v>
      </c>
      <c r="B10396" s="1">
        <v>38692</v>
      </c>
      <c r="C10396" s="2">
        <v>0.45833333333333331</v>
      </c>
      <c r="D10396" t="s">
        <v>1354</v>
      </c>
      <c r="E10396" t="s">
        <v>1355</v>
      </c>
      <c r="G10396" t="s">
        <v>19</v>
      </c>
      <c r="H10396" t="s">
        <v>20</v>
      </c>
      <c r="I10396" t="s">
        <v>45</v>
      </c>
      <c r="J10396" t="s">
        <v>93</v>
      </c>
      <c r="K10396">
        <v>67.900000000000006</v>
      </c>
      <c r="L10396">
        <v>138</v>
      </c>
      <c r="M10396" t="s">
        <v>701</v>
      </c>
      <c r="N10396">
        <v>168</v>
      </c>
      <c r="O10396" t="s">
        <v>24</v>
      </c>
      <c r="P10396" cm="1">
        <f t="array" ref="P10396">IF(Q10396&gt;0,INDEX(Q10396:Q22530,MATCH(TRUE,INDEX(Q10396:Q22530="",,),0)-1),"")</f>
        <v>4</v>
      </c>
      <c r="Q10396">
        <f t="shared" si="235"/>
        <v>1</v>
      </c>
      <c r="R10396">
        <f>IF(P10396="","",0)</f>
        <v>0</v>
      </c>
    </row>
    <row r="10397" spans="1:18" x14ac:dyDescent="0.3">
      <c r="A10397" t="s">
        <v>1321</v>
      </c>
      <c r="B10397" s="1">
        <v>38692</v>
      </c>
      <c r="C10397" s="2">
        <v>0.45833333333333331</v>
      </c>
      <c r="D10397" t="s">
        <v>1354</v>
      </c>
      <c r="E10397" t="s">
        <v>1355</v>
      </c>
      <c r="G10397" t="s">
        <v>19</v>
      </c>
      <c r="H10397" t="s">
        <v>41</v>
      </c>
      <c r="I10397" t="s">
        <v>21</v>
      </c>
      <c r="J10397" t="s">
        <v>73</v>
      </c>
      <c r="K10397">
        <v>167</v>
      </c>
      <c r="L10397">
        <v>39.75</v>
      </c>
      <c r="M10397" t="s">
        <v>701</v>
      </c>
      <c r="N10397">
        <v>39.75</v>
      </c>
      <c r="O10397" t="s">
        <v>24</v>
      </c>
      <c r="P10397" cm="1">
        <f t="array" ref="P10397">IF(Q10397&gt;0,INDEX(Q10397:Q22531,MATCH(TRUE,INDEX(Q10397:Q22531="",,),0)-1),"")</f>
        <v>4</v>
      </c>
      <c r="Q10397">
        <f t="shared" si="235"/>
        <v>1</v>
      </c>
      <c r="R10397">
        <f>IF(P10397="","",0)</f>
        <v>0</v>
      </c>
    </row>
    <row r="10398" spans="1:18" x14ac:dyDescent="0.3">
      <c r="A10398" t="s">
        <v>1321</v>
      </c>
      <c r="B10398" s="1">
        <v>38692</v>
      </c>
      <c r="C10398" s="2">
        <v>0.45833333333333331</v>
      </c>
      <c r="D10398" t="s">
        <v>1354</v>
      </c>
      <c r="E10398" t="s">
        <v>1355</v>
      </c>
      <c r="G10398" t="s">
        <v>19</v>
      </c>
      <c r="H10398" t="s">
        <v>95</v>
      </c>
      <c r="I10398" t="s">
        <v>21</v>
      </c>
      <c r="J10398" t="s">
        <v>73</v>
      </c>
      <c r="K10398">
        <v>796</v>
      </c>
      <c r="L10398">
        <v>17.399999999999999</v>
      </c>
      <c r="M10398" t="s">
        <v>701</v>
      </c>
      <c r="N10398">
        <v>17.399999999999999</v>
      </c>
      <c r="O10398" t="s">
        <v>24</v>
      </c>
      <c r="P10398" cm="1">
        <f t="array" ref="P10398">IF(Q10398&gt;0,INDEX(Q10398:Q22532,MATCH(TRUE,INDEX(Q10398:Q22532="",,),0)-1),"")</f>
        <v>4</v>
      </c>
      <c r="Q10398">
        <f t="shared" si="235"/>
        <v>1</v>
      </c>
      <c r="R10398">
        <f>IF(P10398="","",0)</f>
        <v>0</v>
      </c>
    </row>
    <row r="10399" spans="1:18" x14ac:dyDescent="0.3">
      <c r="A10399" t="s">
        <v>1321</v>
      </c>
      <c r="B10399" s="1">
        <v>38692</v>
      </c>
      <c r="C10399" s="2">
        <v>0.45833333333333331</v>
      </c>
      <c r="D10399" t="s">
        <v>1354</v>
      </c>
      <c r="E10399" t="s">
        <v>1355</v>
      </c>
      <c r="G10399" t="s">
        <v>19</v>
      </c>
      <c r="H10399" t="s">
        <v>20</v>
      </c>
      <c r="I10399" t="s">
        <v>21</v>
      </c>
      <c r="J10399" t="s">
        <v>73</v>
      </c>
      <c r="K10399">
        <v>278</v>
      </c>
      <c r="L10399">
        <v>16.2</v>
      </c>
      <c r="M10399" t="s">
        <v>701</v>
      </c>
      <c r="N10399">
        <v>16.2</v>
      </c>
      <c r="O10399" t="s">
        <v>24</v>
      </c>
      <c r="P10399" cm="1">
        <f t="array" ref="P10399">IF(Q10399&gt;0,INDEX(Q10399:Q22533,MATCH(TRUE,INDEX(Q10399:Q22533="",,),0)-1),"")</f>
        <v>4</v>
      </c>
      <c r="Q10399">
        <f t="shared" si="235"/>
        <v>1</v>
      </c>
      <c r="R10399">
        <f>IF(P10399="","",0)</f>
        <v>0</v>
      </c>
    </row>
    <row r="10400" spans="1:18" x14ac:dyDescent="0.3">
      <c r="A10400" t="s">
        <v>1321</v>
      </c>
      <c r="B10400" s="1">
        <v>38692</v>
      </c>
      <c r="C10400" s="2">
        <v>0.45833333333333331</v>
      </c>
      <c r="D10400" t="s">
        <v>1354</v>
      </c>
      <c r="E10400" t="s">
        <v>1355</v>
      </c>
      <c r="G10400" s="6" t="s">
        <v>88</v>
      </c>
      <c r="H10400" t="s">
        <v>36</v>
      </c>
      <c r="I10400" t="s">
        <v>45</v>
      </c>
      <c r="J10400" t="s">
        <v>93</v>
      </c>
      <c r="K10400">
        <v>14.6</v>
      </c>
      <c r="L10400">
        <v>59</v>
      </c>
      <c r="M10400" t="s">
        <v>701</v>
      </c>
      <c r="N10400">
        <v>59</v>
      </c>
      <c r="O10400" t="s">
        <v>24</v>
      </c>
      <c r="P10400" cm="1">
        <f t="array" ref="P10400">IF(Q10400&gt;0,INDEX(Q10400:Q22534,MATCH(TRUE,INDEX(Q10400:Q22534="",,),0)-1),"")</f>
        <v>4</v>
      </c>
      <c r="Q10400">
        <f t="shared" si="235"/>
        <v>1</v>
      </c>
      <c r="R10400">
        <f>IF(P10400="","",0)</f>
        <v>0</v>
      </c>
    </row>
    <row r="10401" spans="1:18" x14ac:dyDescent="0.3">
      <c r="A10401" t="s">
        <v>1321</v>
      </c>
      <c r="B10401" s="1">
        <v>38692</v>
      </c>
      <c r="C10401" s="2">
        <v>0.45833333333333331</v>
      </c>
      <c r="D10401" t="s">
        <v>1354</v>
      </c>
      <c r="E10401" t="s">
        <v>1355</v>
      </c>
      <c r="G10401" s="6" t="s">
        <v>88</v>
      </c>
      <c r="H10401" t="s">
        <v>36</v>
      </c>
      <c r="I10401" t="s">
        <v>21</v>
      </c>
      <c r="J10401" t="s">
        <v>73</v>
      </c>
      <c r="K10401">
        <v>28</v>
      </c>
      <c r="L10401">
        <v>20.6</v>
      </c>
      <c r="M10401" t="s">
        <v>701</v>
      </c>
      <c r="N10401">
        <v>20.6</v>
      </c>
      <c r="O10401" t="s">
        <v>24</v>
      </c>
      <c r="P10401" cm="1">
        <f t="array" ref="P10401">IF(Q10401&gt;0,INDEX(Q10401:Q22535,MATCH(TRUE,INDEX(Q10401:Q22535="",,),0)-1),"")</f>
        <v>4</v>
      </c>
      <c r="Q10401">
        <f t="shared" si="235"/>
        <v>1</v>
      </c>
      <c r="R10401">
        <f>IF(P10401="","",0)</f>
        <v>0</v>
      </c>
    </row>
    <row r="10402" spans="1:18" x14ac:dyDescent="0.3">
      <c r="A10402" t="s">
        <v>1321</v>
      </c>
      <c r="B10402" s="1">
        <v>38692</v>
      </c>
      <c r="C10402" s="2">
        <v>0.45833333333333331</v>
      </c>
      <c r="D10402" t="s">
        <v>1354</v>
      </c>
      <c r="E10402" t="s">
        <v>1355</v>
      </c>
      <c r="G10402" t="s">
        <v>19</v>
      </c>
      <c r="H10402" t="s">
        <v>41</v>
      </c>
      <c r="I10402" t="s">
        <v>45</v>
      </c>
      <c r="J10402" t="s">
        <v>93</v>
      </c>
      <c r="K10402">
        <v>104.2</v>
      </c>
      <c r="L10402">
        <v>197</v>
      </c>
      <c r="M10402" t="s">
        <v>955</v>
      </c>
      <c r="N10402">
        <v>433</v>
      </c>
      <c r="P10402" cm="1">
        <f t="array" ref="P10402">IF(Q10402&gt;0,INDEX(Q10402:Q22536,MATCH(TRUE,INDEX(Q10402:Q22536="",,),0)-1),"")</f>
        <v>4</v>
      </c>
      <c r="Q10402">
        <f t="shared" si="235"/>
        <v>2</v>
      </c>
      <c r="R10402">
        <f>IF(P10402="","",0)</f>
        <v>0</v>
      </c>
    </row>
    <row r="10403" spans="1:18" x14ac:dyDescent="0.3">
      <c r="A10403" t="s">
        <v>1321</v>
      </c>
      <c r="B10403" s="1">
        <v>38692</v>
      </c>
      <c r="C10403" s="2">
        <v>0.45833333333333331</v>
      </c>
      <c r="D10403" t="s">
        <v>1354</v>
      </c>
      <c r="E10403" t="s">
        <v>1355</v>
      </c>
      <c r="G10403" t="s">
        <v>19</v>
      </c>
      <c r="H10403" t="s">
        <v>95</v>
      </c>
      <c r="I10403" t="s">
        <v>45</v>
      </c>
      <c r="J10403" t="s">
        <v>93</v>
      </c>
      <c r="K10403">
        <v>50.5</v>
      </c>
      <c r="L10403">
        <v>74</v>
      </c>
      <c r="M10403" t="s">
        <v>955</v>
      </c>
      <c r="N10403">
        <v>74</v>
      </c>
      <c r="P10403" cm="1">
        <f t="array" ref="P10403">IF(Q10403&gt;0,INDEX(Q10403:Q22537,MATCH(TRUE,INDEX(Q10403:Q22537="",,),0)-1),"")</f>
        <v>4</v>
      </c>
      <c r="Q10403">
        <f t="shared" si="235"/>
        <v>2</v>
      </c>
      <c r="R10403">
        <f>IF(P10403="","",0)</f>
        <v>0</v>
      </c>
    </row>
    <row r="10404" spans="1:18" x14ac:dyDescent="0.3">
      <c r="A10404" t="s">
        <v>1321</v>
      </c>
      <c r="B10404" s="1">
        <v>38692</v>
      </c>
      <c r="C10404" s="2">
        <v>0.45833333333333331</v>
      </c>
      <c r="D10404" t="s">
        <v>1354</v>
      </c>
      <c r="E10404" t="s">
        <v>1355</v>
      </c>
      <c r="G10404" t="s">
        <v>19</v>
      </c>
      <c r="H10404" t="s">
        <v>20</v>
      </c>
      <c r="I10404" t="s">
        <v>45</v>
      </c>
      <c r="J10404" t="s">
        <v>93</v>
      </c>
      <c r="K10404">
        <v>67.900000000000006</v>
      </c>
      <c r="L10404">
        <v>138</v>
      </c>
      <c r="M10404" t="s">
        <v>955</v>
      </c>
      <c r="N10404">
        <v>138</v>
      </c>
      <c r="P10404" cm="1">
        <f t="array" ref="P10404">IF(Q10404&gt;0,INDEX(Q10404:Q22538,MATCH(TRUE,INDEX(Q10404:Q22538="",,),0)-1),"")</f>
        <v>4</v>
      </c>
      <c r="Q10404">
        <f t="shared" si="235"/>
        <v>2</v>
      </c>
      <c r="R10404">
        <f>IF(P10404="","",0)</f>
        <v>0</v>
      </c>
    </row>
    <row r="10405" spans="1:18" x14ac:dyDescent="0.3">
      <c r="A10405" t="s">
        <v>1321</v>
      </c>
      <c r="B10405" s="1">
        <v>38692</v>
      </c>
      <c r="C10405" s="2">
        <v>0.45833333333333331</v>
      </c>
      <c r="D10405" t="s">
        <v>1354</v>
      </c>
      <c r="E10405" t="s">
        <v>1355</v>
      </c>
      <c r="G10405" t="s">
        <v>19</v>
      </c>
      <c r="H10405" t="s">
        <v>41</v>
      </c>
      <c r="I10405" t="s">
        <v>21</v>
      </c>
      <c r="J10405" t="s">
        <v>73</v>
      </c>
      <c r="K10405">
        <v>167</v>
      </c>
      <c r="L10405">
        <v>39.75</v>
      </c>
      <c r="M10405" t="s">
        <v>955</v>
      </c>
      <c r="N10405">
        <v>39.75</v>
      </c>
      <c r="P10405" cm="1">
        <f t="array" ref="P10405">IF(Q10405&gt;0,INDEX(Q10405:Q22539,MATCH(TRUE,INDEX(Q10405:Q22539="",,),0)-1),"")</f>
        <v>4</v>
      </c>
      <c r="Q10405">
        <f t="shared" si="235"/>
        <v>2</v>
      </c>
      <c r="R10405">
        <f>IF(P10405="","",0)</f>
        <v>0</v>
      </c>
    </row>
    <row r="10406" spans="1:18" x14ac:dyDescent="0.3">
      <c r="A10406" t="s">
        <v>1321</v>
      </c>
      <c r="B10406" s="1">
        <v>38692</v>
      </c>
      <c r="C10406" s="2">
        <v>0.45833333333333331</v>
      </c>
      <c r="D10406" t="s">
        <v>1354</v>
      </c>
      <c r="E10406" t="s">
        <v>1355</v>
      </c>
      <c r="G10406" t="s">
        <v>19</v>
      </c>
      <c r="H10406" t="s">
        <v>95</v>
      </c>
      <c r="I10406" t="s">
        <v>21</v>
      </c>
      <c r="J10406" t="s">
        <v>73</v>
      </c>
      <c r="K10406">
        <v>796</v>
      </c>
      <c r="L10406">
        <v>17.399999999999999</v>
      </c>
      <c r="M10406" t="s">
        <v>955</v>
      </c>
      <c r="N10406">
        <v>17.399999999999999</v>
      </c>
      <c r="P10406" cm="1">
        <f t="array" ref="P10406">IF(Q10406&gt;0,INDEX(Q10406:Q22540,MATCH(TRUE,INDEX(Q10406:Q22540="",,),0)-1),"")</f>
        <v>4</v>
      </c>
      <c r="Q10406">
        <f t="shared" si="235"/>
        <v>2</v>
      </c>
      <c r="R10406">
        <f>IF(P10406="","",0)</f>
        <v>0</v>
      </c>
    </row>
    <row r="10407" spans="1:18" x14ac:dyDescent="0.3">
      <c r="A10407" t="s">
        <v>1321</v>
      </c>
      <c r="B10407" s="1">
        <v>38692</v>
      </c>
      <c r="C10407" s="2">
        <v>0.45833333333333331</v>
      </c>
      <c r="D10407" t="s">
        <v>1354</v>
      </c>
      <c r="E10407" t="s">
        <v>1355</v>
      </c>
      <c r="G10407" t="s">
        <v>19</v>
      </c>
      <c r="H10407" t="s">
        <v>20</v>
      </c>
      <c r="I10407" t="s">
        <v>21</v>
      </c>
      <c r="J10407" t="s">
        <v>73</v>
      </c>
      <c r="K10407">
        <v>278</v>
      </c>
      <c r="L10407">
        <v>16.2</v>
      </c>
      <c r="M10407" t="s">
        <v>955</v>
      </c>
      <c r="N10407">
        <v>16.2</v>
      </c>
      <c r="P10407" cm="1">
        <f t="array" ref="P10407">IF(Q10407&gt;0,INDEX(Q10407:Q22541,MATCH(TRUE,INDEX(Q10407:Q22541="",,),0)-1),"")</f>
        <v>4</v>
      </c>
      <c r="Q10407">
        <f t="shared" si="235"/>
        <v>2</v>
      </c>
      <c r="R10407">
        <f>IF(P10407="","",0)</f>
        <v>0</v>
      </c>
    </row>
    <row r="10408" spans="1:18" x14ac:dyDescent="0.3">
      <c r="A10408" t="s">
        <v>1321</v>
      </c>
      <c r="B10408" s="1">
        <v>38692</v>
      </c>
      <c r="C10408" s="2">
        <v>0.45833333333333331</v>
      </c>
      <c r="D10408" t="s">
        <v>1354</v>
      </c>
      <c r="E10408" t="s">
        <v>1355</v>
      </c>
      <c r="G10408" s="6" t="s">
        <v>88</v>
      </c>
      <c r="H10408" t="s">
        <v>36</v>
      </c>
      <c r="I10408" t="s">
        <v>45</v>
      </c>
      <c r="J10408" t="s">
        <v>93</v>
      </c>
      <c r="K10408">
        <v>14.6</v>
      </c>
      <c r="L10408">
        <v>59</v>
      </c>
      <c r="M10408" t="s">
        <v>955</v>
      </c>
      <c r="N10408">
        <v>59</v>
      </c>
      <c r="P10408" cm="1">
        <f t="array" ref="P10408">IF(Q10408&gt;0,INDEX(Q10408:Q22542,MATCH(TRUE,INDEX(Q10408:Q22542="",,),0)-1),"")</f>
        <v>4</v>
      </c>
      <c r="Q10408">
        <f t="shared" si="235"/>
        <v>2</v>
      </c>
      <c r="R10408">
        <f>IF(P10408="","",0)</f>
        <v>0</v>
      </c>
    </row>
    <row r="10409" spans="1:18" x14ac:dyDescent="0.3">
      <c r="A10409" t="s">
        <v>1321</v>
      </c>
      <c r="B10409" s="1">
        <v>38692</v>
      </c>
      <c r="C10409" s="2">
        <v>0.45833333333333331</v>
      </c>
      <c r="D10409" t="s">
        <v>1354</v>
      </c>
      <c r="E10409" t="s">
        <v>1355</v>
      </c>
      <c r="G10409" s="6" t="s">
        <v>88</v>
      </c>
      <c r="H10409" t="s">
        <v>36</v>
      </c>
      <c r="I10409" t="s">
        <v>21</v>
      </c>
      <c r="J10409" t="s">
        <v>73</v>
      </c>
      <c r="K10409">
        <v>28</v>
      </c>
      <c r="L10409">
        <v>20.6</v>
      </c>
      <c r="M10409" t="s">
        <v>955</v>
      </c>
      <c r="N10409">
        <v>20.6</v>
      </c>
      <c r="P10409" cm="1">
        <f t="array" ref="P10409">IF(Q10409&gt;0,INDEX(Q10409:Q22543,MATCH(TRUE,INDEX(Q10409:Q22543="",,),0)-1),"")</f>
        <v>4</v>
      </c>
      <c r="Q10409">
        <f t="shared" si="235"/>
        <v>2</v>
      </c>
      <c r="R10409">
        <f>IF(P10409="","",0)</f>
        <v>0</v>
      </c>
    </row>
    <row r="10410" spans="1:18" x14ac:dyDescent="0.3">
      <c r="A10410" t="s">
        <v>1321</v>
      </c>
      <c r="B10410" s="1">
        <v>38692</v>
      </c>
      <c r="C10410" s="2">
        <v>0.45833333333333331</v>
      </c>
      <c r="D10410" t="s">
        <v>1354</v>
      </c>
      <c r="E10410" t="s">
        <v>1355</v>
      </c>
      <c r="G10410" t="s">
        <v>19</v>
      </c>
      <c r="H10410" t="s">
        <v>41</v>
      </c>
      <c r="I10410" t="s">
        <v>45</v>
      </c>
      <c r="J10410" t="s">
        <v>93</v>
      </c>
      <c r="K10410">
        <v>104.2</v>
      </c>
      <c r="L10410">
        <v>197</v>
      </c>
      <c r="M10410" t="s">
        <v>173</v>
      </c>
      <c r="N10410">
        <v>200</v>
      </c>
      <c r="P10410" cm="1">
        <f t="array" ref="P10410">IF(Q10410&gt;0,INDEX(Q10410:Q22544,MATCH(TRUE,INDEX(Q10410:Q22544="",,),0)-1),"")</f>
        <v>4</v>
      </c>
      <c r="Q10410">
        <f t="shared" si="235"/>
        <v>3</v>
      </c>
      <c r="R10410">
        <f>IF(P10410="","",0)</f>
        <v>0</v>
      </c>
    </row>
    <row r="10411" spans="1:18" x14ac:dyDescent="0.3">
      <c r="A10411" t="s">
        <v>1321</v>
      </c>
      <c r="B10411" s="1">
        <v>38692</v>
      </c>
      <c r="C10411" s="2">
        <v>0.45833333333333331</v>
      </c>
      <c r="D10411" t="s">
        <v>1354</v>
      </c>
      <c r="E10411" t="s">
        <v>1355</v>
      </c>
      <c r="G10411" t="s">
        <v>19</v>
      </c>
      <c r="H10411" t="s">
        <v>95</v>
      </c>
      <c r="I10411" t="s">
        <v>45</v>
      </c>
      <c r="J10411" t="s">
        <v>93</v>
      </c>
      <c r="K10411">
        <v>50.5</v>
      </c>
      <c r="L10411">
        <v>74</v>
      </c>
      <c r="M10411" t="s">
        <v>173</v>
      </c>
      <c r="N10411">
        <v>80</v>
      </c>
      <c r="P10411" cm="1">
        <f t="array" ref="P10411">IF(Q10411&gt;0,INDEX(Q10411:Q22545,MATCH(TRUE,INDEX(Q10411:Q22545="",,),0)-1),"")</f>
        <v>4</v>
      </c>
      <c r="Q10411">
        <f t="shared" si="235"/>
        <v>3</v>
      </c>
      <c r="R10411">
        <f>IF(P10411="","",0)</f>
        <v>0</v>
      </c>
    </row>
    <row r="10412" spans="1:18" x14ac:dyDescent="0.3">
      <c r="A10412" t="s">
        <v>1321</v>
      </c>
      <c r="B10412" s="1">
        <v>38692</v>
      </c>
      <c r="C10412" s="2">
        <v>0.45833333333333331</v>
      </c>
      <c r="D10412" t="s">
        <v>1354</v>
      </c>
      <c r="E10412" t="s">
        <v>1355</v>
      </c>
      <c r="G10412" t="s">
        <v>19</v>
      </c>
      <c r="H10412" t="s">
        <v>20</v>
      </c>
      <c r="I10412" t="s">
        <v>45</v>
      </c>
      <c r="J10412" t="s">
        <v>93</v>
      </c>
      <c r="K10412">
        <v>67.900000000000006</v>
      </c>
      <c r="L10412">
        <v>138</v>
      </c>
      <c r="M10412" t="s">
        <v>173</v>
      </c>
      <c r="N10412">
        <v>140</v>
      </c>
      <c r="P10412" cm="1">
        <f t="array" ref="P10412">IF(Q10412&gt;0,INDEX(Q10412:Q22546,MATCH(TRUE,INDEX(Q10412:Q22546="",,),0)-1),"")</f>
        <v>4</v>
      </c>
      <c r="Q10412">
        <f t="shared" si="235"/>
        <v>3</v>
      </c>
      <c r="R10412">
        <f>IF(P10412="","",0)</f>
        <v>0</v>
      </c>
    </row>
    <row r="10413" spans="1:18" x14ac:dyDescent="0.3">
      <c r="A10413" t="s">
        <v>1321</v>
      </c>
      <c r="B10413" s="1">
        <v>38692</v>
      </c>
      <c r="C10413" s="2">
        <v>0.45833333333333331</v>
      </c>
      <c r="D10413" t="s">
        <v>1354</v>
      </c>
      <c r="E10413" t="s">
        <v>1355</v>
      </c>
      <c r="G10413" t="s">
        <v>19</v>
      </c>
      <c r="H10413" t="s">
        <v>41</v>
      </c>
      <c r="I10413" t="s">
        <v>21</v>
      </c>
      <c r="J10413" t="s">
        <v>73</v>
      </c>
      <c r="K10413">
        <v>167</v>
      </c>
      <c r="L10413">
        <v>39.75</v>
      </c>
      <c r="M10413" t="s">
        <v>173</v>
      </c>
      <c r="N10413">
        <v>45</v>
      </c>
      <c r="P10413" cm="1">
        <f t="array" ref="P10413">IF(Q10413&gt;0,INDEX(Q10413:Q22547,MATCH(TRUE,INDEX(Q10413:Q22547="",,),0)-1),"")</f>
        <v>4</v>
      </c>
      <c r="Q10413">
        <f t="shared" si="235"/>
        <v>3</v>
      </c>
      <c r="R10413">
        <f>IF(P10413="","",0)</f>
        <v>0</v>
      </c>
    </row>
    <row r="10414" spans="1:18" x14ac:dyDescent="0.3">
      <c r="A10414" t="s">
        <v>1321</v>
      </c>
      <c r="B10414" s="1">
        <v>38692</v>
      </c>
      <c r="C10414" s="2">
        <v>0.45833333333333331</v>
      </c>
      <c r="D10414" t="s">
        <v>1354</v>
      </c>
      <c r="E10414" t="s">
        <v>1355</v>
      </c>
      <c r="G10414" t="s">
        <v>19</v>
      </c>
      <c r="H10414" t="s">
        <v>95</v>
      </c>
      <c r="I10414" t="s">
        <v>21</v>
      </c>
      <c r="J10414" t="s">
        <v>73</v>
      </c>
      <c r="K10414">
        <v>796</v>
      </c>
      <c r="L10414">
        <v>17.399999999999999</v>
      </c>
      <c r="M10414" t="s">
        <v>173</v>
      </c>
      <c r="N10414">
        <v>36</v>
      </c>
      <c r="P10414" cm="1">
        <f t="array" ref="P10414">IF(Q10414&gt;0,INDEX(Q10414:Q22548,MATCH(TRUE,INDEX(Q10414:Q22548="",,),0)-1),"")</f>
        <v>4</v>
      </c>
      <c r="Q10414">
        <f t="shared" si="235"/>
        <v>3</v>
      </c>
      <c r="R10414">
        <f>IF(P10414="","",0)</f>
        <v>0</v>
      </c>
    </row>
    <row r="10415" spans="1:18" x14ac:dyDescent="0.3">
      <c r="A10415" t="s">
        <v>1321</v>
      </c>
      <c r="B10415" s="1">
        <v>38692</v>
      </c>
      <c r="C10415" s="2">
        <v>0.45833333333333331</v>
      </c>
      <c r="D10415" t="s">
        <v>1354</v>
      </c>
      <c r="E10415" t="s">
        <v>1355</v>
      </c>
      <c r="G10415" t="s">
        <v>19</v>
      </c>
      <c r="H10415" t="s">
        <v>20</v>
      </c>
      <c r="I10415" t="s">
        <v>21</v>
      </c>
      <c r="J10415" t="s">
        <v>73</v>
      </c>
      <c r="K10415">
        <v>278</v>
      </c>
      <c r="L10415">
        <v>16.2</v>
      </c>
      <c r="M10415" t="s">
        <v>173</v>
      </c>
      <c r="N10415">
        <v>20</v>
      </c>
      <c r="P10415" cm="1">
        <f t="array" ref="P10415">IF(Q10415&gt;0,INDEX(Q10415:Q22549,MATCH(TRUE,INDEX(Q10415:Q22549="",,),0)-1),"")</f>
        <v>4</v>
      </c>
      <c r="Q10415">
        <f t="shared" si="235"/>
        <v>3</v>
      </c>
      <c r="R10415">
        <f>IF(P10415="","",0)</f>
        <v>0</v>
      </c>
    </row>
    <row r="10416" spans="1:18" x14ac:dyDescent="0.3">
      <c r="A10416" t="s">
        <v>1321</v>
      </c>
      <c r="B10416" s="1">
        <v>38692</v>
      </c>
      <c r="C10416" s="2">
        <v>0.45833333333333331</v>
      </c>
      <c r="D10416" t="s">
        <v>1354</v>
      </c>
      <c r="E10416" t="s">
        <v>1355</v>
      </c>
      <c r="G10416" s="6" t="s">
        <v>88</v>
      </c>
      <c r="H10416" t="s">
        <v>36</v>
      </c>
      <c r="I10416" t="s">
        <v>45</v>
      </c>
      <c r="J10416" t="s">
        <v>93</v>
      </c>
      <c r="K10416">
        <v>14.6</v>
      </c>
      <c r="L10416">
        <v>59</v>
      </c>
      <c r="M10416" t="s">
        <v>173</v>
      </c>
      <c r="N10416">
        <v>59</v>
      </c>
      <c r="P10416" cm="1">
        <f t="array" ref="P10416">IF(Q10416&gt;0,INDEX(Q10416:Q22550,MATCH(TRUE,INDEX(Q10416:Q22550="",,),0)-1),"")</f>
        <v>4</v>
      </c>
      <c r="Q10416">
        <f t="shared" si="235"/>
        <v>3</v>
      </c>
      <c r="R10416">
        <f>IF(P10416="","",0)</f>
        <v>0</v>
      </c>
    </row>
    <row r="10417" spans="1:18" x14ac:dyDescent="0.3">
      <c r="A10417" t="s">
        <v>1321</v>
      </c>
      <c r="B10417" s="1">
        <v>38692</v>
      </c>
      <c r="C10417" s="2">
        <v>0.45833333333333331</v>
      </c>
      <c r="D10417" t="s">
        <v>1354</v>
      </c>
      <c r="E10417" t="s">
        <v>1355</v>
      </c>
      <c r="G10417" s="6" t="s">
        <v>88</v>
      </c>
      <c r="H10417" t="s">
        <v>36</v>
      </c>
      <c r="I10417" t="s">
        <v>21</v>
      </c>
      <c r="J10417" t="s">
        <v>73</v>
      </c>
      <c r="K10417">
        <v>28</v>
      </c>
      <c r="L10417">
        <v>20.6</v>
      </c>
      <c r="M10417" t="s">
        <v>173</v>
      </c>
      <c r="N10417">
        <v>20.6</v>
      </c>
      <c r="P10417" cm="1">
        <f t="array" ref="P10417">IF(Q10417&gt;0,INDEX(Q10417:Q22551,MATCH(TRUE,INDEX(Q10417:Q22551="",,),0)-1),"")</f>
        <v>4</v>
      </c>
      <c r="Q10417">
        <f t="shared" si="235"/>
        <v>3</v>
      </c>
      <c r="R10417">
        <f>IF(P10417="","",0)</f>
        <v>0</v>
      </c>
    </row>
    <row r="10418" spans="1:18" x14ac:dyDescent="0.3">
      <c r="A10418" t="s">
        <v>1321</v>
      </c>
      <c r="B10418" s="1">
        <v>38692</v>
      </c>
      <c r="C10418" s="2">
        <v>0.45833333333333331</v>
      </c>
      <c r="D10418" t="s">
        <v>1354</v>
      </c>
      <c r="E10418" t="s">
        <v>1355</v>
      </c>
      <c r="G10418" t="s">
        <v>19</v>
      </c>
      <c r="H10418" t="s">
        <v>41</v>
      </c>
      <c r="I10418" t="s">
        <v>45</v>
      </c>
      <c r="J10418" t="s">
        <v>93</v>
      </c>
      <c r="K10418">
        <v>104.2</v>
      </c>
      <c r="L10418">
        <v>197</v>
      </c>
      <c r="M10418" t="s">
        <v>217</v>
      </c>
      <c r="N10418">
        <v>197</v>
      </c>
      <c r="P10418" cm="1">
        <f t="array" ref="P10418">IF(Q10418&gt;0,INDEX(Q10418:Q22552,MATCH(TRUE,INDEX(Q10418:Q22552="",,),0)-1),"")</f>
        <v>4</v>
      </c>
      <c r="Q10418">
        <f t="shared" si="235"/>
        <v>4</v>
      </c>
      <c r="R10418">
        <f>IF(P10418="","",0)</f>
        <v>0</v>
      </c>
    </row>
    <row r="10419" spans="1:18" x14ac:dyDescent="0.3">
      <c r="A10419" t="s">
        <v>1321</v>
      </c>
      <c r="B10419" s="1">
        <v>38692</v>
      </c>
      <c r="C10419" s="2">
        <v>0.45833333333333331</v>
      </c>
      <c r="D10419" t="s">
        <v>1354</v>
      </c>
      <c r="E10419" t="s">
        <v>1355</v>
      </c>
      <c r="G10419" t="s">
        <v>19</v>
      </c>
      <c r="H10419" t="s">
        <v>95</v>
      </c>
      <c r="I10419" t="s">
        <v>45</v>
      </c>
      <c r="J10419" t="s">
        <v>93</v>
      </c>
      <c r="K10419">
        <v>50.5</v>
      </c>
      <c r="L10419">
        <v>74</v>
      </c>
      <c r="M10419" t="s">
        <v>217</v>
      </c>
      <c r="N10419">
        <v>74</v>
      </c>
      <c r="P10419" cm="1">
        <f t="array" ref="P10419">IF(Q10419&gt;0,INDEX(Q10419:Q22553,MATCH(TRUE,INDEX(Q10419:Q22553="",,),0)-1),"")</f>
        <v>4</v>
      </c>
      <c r="Q10419">
        <f t="shared" si="235"/>
        <v>4</v>
      </c>
      <c r="R10419">
        <f>IF(P10419="","",0)</f>
        <v>0</v>
      </c>
    </row>
    <row r="10420" spans="1:18" x14ac:dyDescent="0.3">
      <c r="A10420" t="s">
        <v>1321</v>
      </c>
      <c r="B10420" s="1">
        <v>38692</v>
      </c>
      <c r="C10420" s="2">
        <v>0.45833333333333331</v>
      </c>
      <c r="D10420" t="s">
        <v>1354</v>
      </c>
      <c r="E10420" t="s">
        <v>1355</v>
      </c>
      <c r="G10420" t="s">
        <v>19</v>
      </c>
      <c r="H10420" t="s">
        <v>20</v>
      </c>
      <c r="I10420" t="s">
        <v>45</v>
      </c>
      <c r="J10420" t="s">
        <v>93</v>
      </c>
      <c r="K10420">
        <v>67.900000000000006</v>
      </c>
      <c r="L10420">
        <v>138</v>
      </c>
      <c r="M10420" t="s">
        <v>217</v>
      </c>
      <c r="N10420">
        <v>138</v>
      </c>
      <c r="P10420" cm="1">
        <f t="array" ref="P10420">IF(Q10420&gt;0,INDEX(Q10420:Q22554,MATCH(TRUE,INDEX(Q10420:Q22554="",,),0)-1),"")</f>
        <v>4</v>
      </c>
      <c r="Q10420">
        <f t="shared" si="235"/>
        <v>4</v>
      </c>
      <c r="R10420">
        <f>IF(P10420="","",0)</f>
        <v>0</v>
      </c>
    </row>
    <row r="10421" spans="1:18" x14ac:dyDescent="0.3">
      <c r="A10421" t="s">
        <v>1321</v>
      </c>
      <c r="B10421" s="1">
        <v>38692</v>
      </c>
      <c r="C10421" s="2">
        <v>0.45833333333333331</v>
      </c>
      <c r="D10421" t="s">
        <v>1354</v>
      </c>
      <c r="E10421" t="s">
        <v>1355</v>
      </c>
      <c r="G10421" t="s">
        <v>19</v>
      </c>
      <c r="H10421" t="s">
        <v>41</v>
      </c>
      <c r="I10421" t="s">
        <v>21</v>
      </c>
      <c r="J10421" t="s">
        <v>73</v>
      </c>
      <c r="K10421">
        <v>167</v>
      </c>
      <c r="L10421">
        <v>39.75</v>
      </c>
      <c r="M10421" t="s">
        <v>217</v>
      </c>
      <c r="N10421">
        <v>39.75</v>
      </c>
      <c r="P10421" cm="1">
        <f t="array" ref="P10421">IF(Q10421&gt;0,INDEX(Q10421:Q22555,MATCH(TRUE,INDEX(Q10421:Q22555="",,),0)-1),"")</f>
        <v>4</v>
      </c>
      <c r="Q10421">
        <f t="shared" si="235"/>
        <v>4</v>
      </c>
      <c r="R10421">
        <f>IF(P10421="","",0)</f>
        <v>0</v>
      </c>
    </row>
    <row r="10422" spans="1:18" x14ac:dyDescent="0.3">
      <c r="A10422" t="s">
        <v>1321</v>
      </c>
      <c r="B10422" s="1">
        <v>38692</v>
      </c>
      <c r="C10422" s="2">
        <v>0.45833333333333331</v>
      </c>
      <c r="D10422" t="s">
        <v>1354</v>
      </c>
      <c r="E10422" t="s">
        <v>1355</v>
      </c>
      <c r="G10422" t="s">
        <v>19</v>
      </c>
      <c r="H10422" t="s">
        <v>95</v>
      </c>
      <c r="I10422" t="s">
        <v>21</v>
      </c>
      <c r="J10422" t="s">
        <v>73</v>
      </c>
      <c r="K10422">
        <v>796</v>
      </c>
      <c r="L10422">
        <v>17.399999999999999</v>
      </c>
      <c r="M10422" t="s">
        <v>217</v>
      </c>
      <c r="N10422">
        <v>27.98</v>
      </c>
      <c r="P10422" cm="1">
        <f t="array" ref="P10422">IF(Q10422&gt;0,INDEX(Q10422:Q22556,MATCH(TRUE,INDEX(Q10422:Q22556="",,),0)-1),"")</f>
        <v>4</v>
      </c>
      <c r="Q10422">
        <f t="shared" si="235"/>
        <v>4</v>
      </c>
      <c r="R10422">
        <f>IF(P10422="","",0)</f>
        <v>0</v>
      </c>
    </row>
    <row r="10423" spans="1:18" x14ac:dyDescent="0.3">
      <c r="A10423" t="s">
        <v>1321</v>
      </c>
      <c r="B10423" s="1">
        <v>38692</v>
      </c>
      <c r="C10423" s="2">
        <v>0.45833333333333331</v>
      </c>
      <c r="D10423" t="s">
        <v>1354</v>
      </c>
      <c r="E10423" t="s">
        <v>1355</v>
      </c>
      <c r="G10423" t="s">
        <v>19</v>
      </c>
      <c r="H10423" t="s">
        <v>20</v>
      </c>
      <c r="I10423" t="s">
        <v>21</v>
      </c>
      <c r="J10423" t="s">
        <v>73</v>
      </c>
      <c r="K10423">
        <v>278</v>
      </c>
      <c r="L10423">
        <v>16.2</v>
      </c>
      <c r="M10423" t="s">
        <v>217</v>
      </c>
      <c r="N10423">
        <v>16.2</v>
      </c>
      <c r="P10423" cm="1">
        <f t="array" ref="P10423">IF(Q10423&gt;0,INDEX(Q10423:Q22557,MATCH(TRUE,INDEX(Q10423:Q22557="",,),0)-1),"")</f>
        <v>4</v>
      </c>
      <c r="Q10423">
        <f t="shared" si="235"/>
        <v>4</v>
      </c>
      <c r="R10423">
        <f>IF(P10423="","",0)</f>
        <v>0</v>
      </c>
    </row>
    <row r="10424" spans="1:18" x14ac:dyDescent="0.3">
      <c r="A10424" t="s">
        <v>1321</v>
      </c>
      <c r="B10424" s="1">
        <v>38692</v>
      </c>
      <c r="C10424" s="2">
        <v>0.45833333333333331</v>
      </c>
      <c r="D10424" t="s">
        <v>1354</v>
      </c>
      <c r="E10424" t="s">
        <v>1355</v>
      </c>
      <c r="G10424" s="6" t="s">
        <v>88</v>
      </c>
      <c r="H10424" t="s">
        <v>36</v>
      </c>
      <c r="I10424" t="s">
        <v>45</v>
      </c>
      <c r="J10424" t="s">
        <v>93</v>
      </c>
      <c r="K10424">
        <v>14.6</v>
      </c>
      <c r="L10424">
        <v>59</v>
      </c>
      <c r="M10424" t="s">
        <v>217</v>
      </c>
      <c r="N10424">
        <v>59</v>
      </c>
      <c r="P10424" cm="1">
        <f t="array" ref="P10424">IF(Q10424&gt;0,INDEX(Q10424:Q22558,MATCH(TRUE,INDEX(Q10424:Q22558="",,),0)-1),"")</f>
        <v>4</v>
      </c>
      <c r="Q10424">
        <f t="shared" si="235"/>
        <v>4</v>
      </c>
      <c r="R10424">
        <f>IF(P10424="","",0)</f>
        <v>0</v>
      </c>
    </row>
    <row r="10425" spans="1:18" x14ac:dyDescent="0.3">
      <c r="A10425" t="s">
        <v>1321</v>
      </c>
      <c r="B10425" s="1">
        <v>38692</v>
      </c>
      <c r="C10425" s="2">
        <v>0.45833333333333331</v>
      </c>
      <c r="D10425" t="s">
        <v>1354</v>
      </c>
      <c r="E10425" t="s">
        <v>1355</v>
      </c>
      <c r="G10425" s="6" t="s">
        <v>88</v>
      </c>
      <c r="H10425" t="s">
        <v>36</v>
      </c>
      <c r="I10425" t="s">
        <v>21</v>
      </c>
      <c r="J10425" t="s">
        <v>73</v>
      </c>
      <c r="K10425">
        <v>28</v>
      </c>
      <c r="L10425">
        <v>20.6</v>
      </c>
      <c r="M10425" t="s">
        <v>217</v>
      </c>
      <c r="N10425">
        <v>20.6</v>
      </c>
      <c r="P10425" cm="1">
        <f t="array" ref="P10425">IF(Q10425&gt;0,INDEX(Q10425:Q22559,MATCH(TRUE,INDEX(Q10425:Q22559="",,),0)-1),"")</f>
        <v>4</v>
      </c>
      <c r="Q10425">
        <f t="shared" si="235"/>
        <v>4</v>
      </c>
      <c r="R10425">
        <f>IF(P10425="","",0)</f>
        <v>0</v>
      </c>
    </row>
    <row r="10426" spans="1:18" x14ac:dyDescent="0.3">
      <c r="P10426" t="str" cm="1">
        <f t="array" ref="P10426">IF(Q10426&gt;0,INDEX(Q10426:Q22560,MATCH(TRUE,INDEX(Q10426:Q22560="",,),0)-1),"")</f>
        <v/>
      </c>
      <c r="R10426" t="str">
        <f>IF(P10426="","",0)</f>
        <v/>
      </c>
    </row>
    <row r="10427" spans="1:18" x14ac:dyDescent="0.3">
      <c r="A10427" t="s">
        <v>1321</v>
      </c>
      <c r="B10427" s="1">
        <v>38629</v>
      </c>
      <c r="C10427" s="2">
        <v>0.45833333333333331</v>
      </c>
      <c r="D10427" t="s">
        <v>1356</v>
      </c>
      <c r="E10427" t="s">
        <v>1357</v>
      </c>
      <c r="G10427" t="s">
        <v>19</v>
      </c>
      <c r="H10427" t="s">
        <v>95</v>
      </c>
      <c r="I10427" t="s">
        <v>45</v>
      </c>
      <c r="J10427" t="s">
        <v>93</v>
      </c>
      <c r="K10427">
        <v>25</v>
      </c>
      <c r="L10427">
        <v>85</v>
      </c>
      <c r="M10427" t="s">
        <v>1358</v>
      </c>
      <c r="N10427">
        <v>85</v>
      </c>
      <c r="O10427" t="s">
        <v>24</v>
      </c>
      <c r="P10427" cm="1">
        <f t="array" ref="P10427">IF(Q10427&gt;0,INDEX(Q10427:Q22561,MATCH(TRUE,INDEX(Q10427:Q22561="",,),0)-1),"")</f>
        <v>5</v>
      </c>
      <c r="Q10427">
        <f>INT((ROW()-10427)/10)+1</f>
        <v>1</v>
      </c>
      <c r="R10427">
        <f>IF(P10427="","",0)</f>
        <v>0</v>
      </c>
    </row>
    <row r="10428" spans="1:18" x14ac:dyDescent="0.3">
      <c r="A10428" t="s">
        <v>1321</v>
      </c>
      <c r="B10428" s="1">
        <v>38629</v>
      </c>
      <c r="C10428" s="2">
        <v>0.45833333333333331</v>
      </c>
      <c r="D10428" t="s">
        <v>1356</v>
      </c>
      <c r="E10428" t="s">
        <v>1357</v>
      </c>
      <c r="G10428" t="s">
        <v>19</v>
      </c>
      <c r="H10428" t="s">
        <v>20</v>
      </c>
      <c r="I10428" t="s">
        <v>45</v>
      </c>
      <c r="J10428" t="s">
        <v>93</v>
      </c>
      <c r="K10428">
        <v>15.2</v>
      </c>
      <c r="L10428">
        <v>157</v>
      </c>
      <c r="M10428" t="s">
        <v>1358</v>
      </c>
      <c r="N10428">
        <v>541</v>
      </c>
      <c r="O10428" t="s">
        <v>24</v>
      </c>
      <c r="P10428" cm="1">
        <f t="array" ref="P10428">IF(Q10428&gt;0,INDEX(Q10428:Q22562,MATCH(TRUE,INDEX(Q10428:Q22562="",,),0)-1),"")</f>
        <v>5</v>
      </c>
      <c r="Q10428">
        <f t="shared" ref="Q10428:Q10476" si="236">INT((ROW()-10427)/10)+1</f>
        <v>1</v>
      </c>
      <c r="R10428">
        <f>IF(P10428="","",0)</f>
        <v>0</v>
      </c>
    </row>
    <row r="10429" spans="1:18" x14ac:dyDescent="0.3">
      <c r="A10429" t="s">
        <v>1321</v>
      </c>
      <c r="B10429" s="1">
        <v>38629</v>
      </c>
      <c r="C10429" s="2">
        <v>0.45833333333333331</v>
      </c>
      <c r="D10429" t="s">
        <v>1356</v>
      </c>
      <c r="E10429" t="s">
        <v>1357</v>
      </c>
      <c r="G10429" t="s">
        <v>19</v>
      </c>
      <c r="H10429" t="s">
        <v>95</v>
      </c>
      <c r="I10429" t="s">
        <v>21</v>
      </c>
      <c r="J10429" t="s">
        <v>73</v>
      </c>
      <c r="K10429">
        <v>64</v>
      </c>
      <c r="L10429">
        <v>21.25</v>
      </c>
      <c r="M10429" t="s">
        <v>1358</v>
      </c>
      <c r="N10429">
        <v>21.25</v>
      </c>
      <c r="O10429" t="s">
        <v>24</v>
      </c>
      <c r="P10429" cm="1">
        <f t="array" ref="P10429">IF(Q10429&gt;0,INDEX(Q10429:Q22563,MATCH(TRUE,INDEX(Q10429:Q22563="",,),0)-1),"")</f>
        <v>5</v>
      </c>
      <c r="Q10429">
        <f t="shared" si="236"/>
        <v>1</v>
      </c>
      <c r="R10429">
        <f>IF(P10429="","",0)</f>
        <v>0</v>
      </c>
    </row>
    <row r="10430" spans="1:18" x14ac:dyDescent="0.3">
      <c r="A10430" t="s">
        <v>1321</v>
      </c>
      <c r="B10430" s="1">
        <v>38629</v>
      </c>
      <c r="C10430" s="2">
        <v>0.45833333333333331</v>
      </c>
      <c r="D10430" t="s">
        <v>1356</v>
      </c>
      <c r="E10430" t="s">
        <v>1357</v>
      </c>
      <c r="G10430" t="s">
        <v>19</v>
      </c>
      <c r="H10430" t="s">
        <v>20</v>
      </c>
      <c r="I10430" t="s">
        <v>21</v>
      </c>
      <c r="J10430" t="s">
        <v>73</v>
      </c>
      <c r="K10430">
        <v>82</v>
      </c>
      <c r="L10430">
        <v>17.05</v>
      </c>
      <c r="M10430" t="s">
        <v>1358</v>
      </c>
      <c r="N10430">
        <v>17.05</v>
      </c>
      <c r="O10430" t="s">
        <v>24</v>
      </c>
      <c r="P10430" cm="1">
        <f t="array" ref="P10430">IF(Q10430&gt;0,INDEX(Q10430:Q22564,MATCH(TRUE,INDEX(Q10430:Q22564="",,),0)-1),"")</f>
        <v>5</v>
      </c>
      <c r="Q10430">
        <f t="shared" si="236"/>
        <v>1</v>
      </c>
      <c r="R10430">
        <f>IF(P10430="","",0)</f>
        <v>0</v>
      </c>
    </row>
    <row r="10431" spans="1:18" x14ac:dyDescent="0.3">
      <c r="A10431" t="s">
        <v>1321</v>
      </c>
      <c r="B10431" s="1">
        <v>38629</v>
      </c>
      <c r="C10431" s="2">
        <v>0.45833333333333331</v>
      </c>
      <c r="D10431" t="s">
        <v>1356</v>
      </c>
      <c r="E10431" t="s">
        <v>1357</v>
      </c>
      <c r="G10431" s="6" t="s">
        <v>88</v>
      </c>
      <c r="H10431" t="s">
        <v>85</v>
      </c>
      <c r="I10431" t="s">
        <v>45</v>
      </c>
      <c r="J10431" t="s">
        <v>93</v>
      </c>
      <c r="K10431">
        <v>4.5</v>
      </c>
      <c r="L10431">
        <v>83</v>
      </c>
      <c r="M10431" t="s">
        <v>1358</v>
      </c>
      <c r="N10431">
        <v>83</v>
      </c>
      <c r="O10431" t="s">
        <v>24</v>
      </c>
      <c r="P10431" cm="1">
        <f t="array" ref="P10431">IF(Q10431&gt;0,INDEX(Q10431:Q22565,MATCH(TRUE,INDEX(Q10431:Q22565="",,),0)-1),"")</f>
        <v>5</v>
      </c>
      <c r="Q10431">
        <f t="shared" si="236"/>
        <v>1</v>
      </c>
      <c r="R10431">
        <f>IF(P10431="","",0)</f>
        <v>0</v>
      </c>
    </row>
    <row r="10432" spans="1:18" x14ac:dyDescent="0.3">
      <c r="A10432" t="s">
        <v>1321</v>
      </c>
      <c r="B10432" s="1">
        <v>38629</v>
      </c>
      <c r="C10432" s="2">
        <v>0.45833333333333331</v>
      </c>
      <c r="D10432" t="s">
        <v>1356</v>
      </c>
      <c r="E10432" t="s">
        <v>1357</v>
      </c>
      <c r="G10432" s="6" t="s">
        <v>88</v>
      </c>
      <c r="H10432" t="s">
        <v>128</v>
      </c>
      <c r="I10432" t="s">
        <v>45</v>
      </c>
      <c r="J10432" t="s">
        <v>93</v>
      </c>
      <c r="K10432">
        <v>20.399999999999999</v>
      </c>
      <c r="L10432">
        <v>53</v>
      </c>
      <c r="M10432" t="s">
        <v>1358</v>
      </c>
      <c r="N10432">
        <v>53</v>
      </c>
      <c r="O10432" t="s">
        <v>24</v>
      </c>
      <c r="P10432" cm="1">
        <f t="array" ref="P10432">IF(Q10432&gt;0,INDEX(Q10432:Q22566,MATCH(TRUE,INDEX(Q10432:Q22566="",,),0)-1),"")</f>
        <v>5</v>
      </c>
      <c r="Q10432">
        <f t="shared" si="236"/>
        <v>1</v>
      </c>
      <c r="R10432">
        <f>IF(P10432="","",0)</f>
        <v>0</v>
      </c>
    </row>
    <row r="10433" spans="1:18" x14ac:dyDescent="0.3">
      <c r="A10433" t="s">
        <v>1321</v>
      </c>
      <c r="B10433" s="1">
        <v>38629</v>
      </c>
      <c r="C10433" s="2">
        <v>0.45833333333333331</v>
      </c>
      <c r="D10433" t="s">
        <v>1356</v>
      </c>
      <c r="E10433" t="s">
        <v>1357</v>
      </c>
      <c r="G10433" s="6" t="s">
        <v>88</v>
      </c>
      <c r="H10433" t="s">
        <v>36</v>
      </c>
      <c r="I10433" t="s">
        <v>45</v>
      </c>
      <c r="J10433" t="s">
        <v>93</v>
      </c>
      <c r="K10433">
        <v>8.6</v>
      </c>
      <c r="L10433">
        <v>54</v>
      </c>
      <c r="M10433" t="s">
        <v>1358</v>
      </c>
      <c r="N10433">
        <v>54</v>
      </c>
      <c r="O10433" t="s">
        <v>24</v>
      </c>
      <c r="P10433" cm="1">
        <f t="array" ref="P10433">IF(Q10433&gt;0,INDEX(Q10433:Q22567,MATCH(TRUE,INDEX(Q10433:Q22567="",,),0)-1),"")</f>
        <v>5</v>
      </c>
      <c r="Q10433">
        <f t="shared" si="236"/>
        <v>1</v>
      </c>
      <c r="R10433">
        <f>IF(P10433="","",0)</f>
        <v>0</v>
      </c>
    </row>
    <row r="10434" spans="1:18" x14ac:dyDescent="0.3">
      <c r="A10434" t="s">
        <v>1321</v>
      </c>
      <c r="B10434" s="1">
        <v>38629</v>
      </c>
      <c r="C10434" s="2">
        <v>0.45833333333333331</v>
      </c>
      <c r="D10434" t="s">
        <v>1356</v>
      </c>
      <c r="E10434" t="s">
        <v>1357</v>
      </c>
      <c r="G10434" s="6" t="s">
        <v>88</v>
      </c>
      <c r="H10434" t="s">
        <v>85</v>
      </c>
      <c r="I10434" t="s">
        <v>21</v>
      </c>
      <c r="J10434" t="s">
        <v>73</v>
      </c>
      <c r="K10434">
        <v>68</v>
      </c>
      <c r="L10434">
        <v>10.4</v>
      </c>
      <c r="M10434" t="s">
        <v>1358</v>
      </c>
      <c r="N10434">
        <v>10.4</v>
      </c>
      <c r="O10434" t="s">
        <v>24</v>
      </c>
      <c r="P10434" cm="1">
        <f t="array" ref="P10434">IF(Q10434&gt;0,INDEX(Q10434:Q22568,MATCH(TRUE,INDEX(Q10434:Q22568="",,),0)-1),"")</f>
        <v>5</v>
      </c>
      <c r="Q10434">
        <f t="shared" si="236"/>
        <v>1</v>
      </c>
      <c r="R10434">
        <f>IF(P10434="","",0)</f>
        <v>0</v>
      </c>
    </row>
    <row r="10435" spans="1:18" x14ac:dyDescent="0.3">
      <c r="A10435" t="s">
        <v>1321</v>
      </c>
      <c r="B10435" s="1">
        <v>38629</v>
      </c>
      <c r="C10435" s="2">
        <v>0.45833333333333331</v>
      </c>
      <c r="D10435" t="s">
        <v>1356</v>
      </c>
      <c r="E10435" t="s">
        <v>1357</v>
      </c>
      <c r="G10435" s="6" t="s">
        <v>88</v>
      </c>
      <c r="H10435" t="s">
        <v>128</v>
      </c>
      <c r="I10435" t="s">
        <v>21</v>
      </c>
      <c r="J10435" t="s">
        <v>73</v>
      </c>
      <c r="K10435">
        <v>63</v>
      </c>
      <c r="L10435">
        <v>14.9</v>
      </c>
      <c r="M10435" t="s">
        <v>1358</v>
      </c>
      <c r="N10435">
        <v>14.9</v>
      </c>
      <c r="O10435" t="s">
        <v>24</v>
      </c>
      <c r="P10435" cm="1">
        <f t="array" ref="P10435">IF(Q10435&gt;0,INDEX(Q10435:Q22569,MATCH(TRUE,INDEX(Q10435:Q22569="",,),0)-1),"")</f>
        <v>5</v>
      </c>
      <c r="Q10435">
        <f t="shared" si="236"/>
        <v>1</v>
      </c>
      <c r="R10435">
        <f>IF(P10435="","",0)</f>
        <v>0</v>
      </c>
    </row>
    <row r="10436" spans="1:18" x14ac:dyDescent="0.3">
      <c r="A10436" t="s">
        <v>1321</v>
      </c>
      <c r="B10436" s="1">
        <v>38629</v>
      </c>
      <c r="C10436" s="2">
        <v>0.45833333333333331</v>
      </c>
      <c r="D10436" t="s">
        <v>1356</v>
      </c>
      <c r="E10436" t="s">
        <v>1357</v>
      </c>
      <c r="G10436" s="6" t="s">
        <v>88</v>
      </c>
      <c r="H10436" t="s">
        <v>36</v>
      </c>
      <c r="I10436" t="s">
        <v>21</v>
      </c>
      <c r="J10436" t="s">
        <v>73</v>
      </c>
      <c r="K10436">
        <v>30</v>
      </c>
      <c r="L10436">
        <v>19.399999999999999</v>
      </c>
      <c r="M10436" t="s">
        <v>1358</v>
      </c>
      <c r="N10436">
        <v>19.399999999999999</v>
      </c>
      <c r="O10436" t="s">
        <v>24</v>
      </c>
      <c r="P10436" cm="1">
        <f t="array" ref="P10436">IF(Q10436&gt;0,INDEX(Q10436:Q22570,MATCH(TRUE,INDEX(Q10436:Q22570="",,),0)-1),"")</f>
        <v>5</v>
      </c>
      <c r="Q10436">
        <f t="shared" si="236"/>
        <v>1</v>
      </c>
      <c r="R10436">
        <f>IF(P10436="","",0)</f>
        <v>0</v>
      </c>
    </row>
    <row r="10437" spans="1:18" x14ac:dyDescent="0.3">
      <c r="A10437" t="s">
        <v>1321</v>
      </c>
      <c r="B10437" s="1">
        <v>38629</v>
      </c>
      <c r="C10437" s="2">
        <v>0.45833333333333331</v>
      </c>
      <c r="D10437" t="s">
        <v>1356</v>
      </c>
      <c r="E10437" t="s">
        <v>1357</v>
      </c>
      <c r="G10437" t="s">
        <v>19</v>
      </c>
      <c r="H10437" t="s">
        <v>95</v>
      </c>
      <c r="I10437" t="s">
        <v>45</v>
      </c>
      <c r="J10437" t="s">
        <v>93</v>
      </c>
      <c r="K10437">
        <v>25</v>
      </c>
      <c r="L10437">
        <v>85</v>
      </c>
      <c r="M10437" t="s">
        <v>647</v>
      </c>
      <c r="N10437">
        <v>85</v>
      </c>
      <c r="P10437" cm="1">
        <f t="array" ref="P10437">IF(Q10437&gt;0,INDEX(Q10437:Q22571,MATCH(TRUE,INDEX(Q10437:Q22571="",,),0)-1),"")</f>
        <v>5</v>
      </c>
      <c r="Q10437">
        <f t="shared" si="236"/>
        <v>2</v>
      </c>
      <c r="R10437">
        <f>IF(P10437="","",0)</f>
        <v>0</v>
      </c>
    </row>
    <row r="10438" spans="1:18" x14ac:dyDescent="0.3">
      <c r="A10438" t="s">
        <v>1321</v>
      </c>
      <c r="B10438" s="1">
        <v>38629</v>
      </c>
      <c r="C10438" s="2">
        <v>0.45833333333333331</v>
      </c>
      <c r="D10438" t="s">
        <v>1356</v>
      </c>
      <c r="E10438" t="s">
        <v>1357</v>
      </c>
      <c r="G10438" t="s">
        <v>19</v>
      </c>
      <c r="H10438" t="s">
        <v>20</v>
      </c>
      <c r="I10438" t="s">
        <v>45</v>
      </c>
      <c r="J10438" t="s">
        <v>93</v>
      </c>
      <c r="K10438">
        <v>15.2</v>
      </c>
      <c r="L10438">
        <v>157</v>
      </c>
      <c r="M10438" t="s">
        <v>647</v>
      </c>
      <c r="N10438">
        <v>505</v>
      </c>
      <c r="P10438" cm="1">
        <f t="array" ref="P10438">IF(Q10438&gt;0,INDEX(Q10438:Q22572,MATCH(TRUE,INDEX(Q10438:Q22572="",,),0)-1),"")</f>
        <v>5</v>
      </c>
      <c r="Q10438">
        <f t="shared" si="236"/>
        <v>2</v>
      </c>
      <c r="R10438">
        <f>IF(P10438="","",0)</f>
        <v>0</v>
      </c>
    </row>
    <row r="10439" spans="1:18" x14ac:dyDescent="0.3">
      <c r="A10439" t="s">
        <v>1321</v>
      </c>
      <c r="B10439" s="1">
        <v>38629</v>
      </c>
      <c r="C10439" s="2">
        <v>0.45833333333333331</v>
      </c>
      <c r="D10439" t="s">
        <v>1356</v>
      </c>
      <c r="E10439" t="s">
        <v>1357</v>
      </c>
      <c r="G10439" t="s">
        <v>19</v>
      </c>
      <c r="H10439" t="s">
        <v>95</v>
      </c>
      <c r="I10439" t="s">
        <v>21</v>
      </c>
      <c r="J10439" t="s">
        <v>73</v>
      </c>
      <c r="K10439">
        <v>64</v>
      </c>
      <c r="L10439">
        <v>21.25</v>
      </c>
      <c r="M10439" t="s">
        <v>647</v>
      </c>
      <c r="N10439">
        <v>21.25</v>
      </c>
      <c r="P10439" cm="1">
        <f t="array" ref="P10439">IF(Q10439&gt;0,INDEX(Q10439:Q22573,MATCH(TRUE,INDEX(Q10439:Q22573="",,),0)-1),"")</f>
        <v>5</v>
      </c>
      <c r="Q10439">
        <f t="shared" si="236"/>
        <v>2</v>
      </c>
      <c r="R10439">
        <f>IF(P10439="","",0)</f>
        <v>0</v>
      </c>
    </row>
    <row r="10440" spans="1:18" x14ac:dyDescent="0.3">
      <c r="A10440" t="s">
        <v>1321</v>
      </c>
      <c r="B10440" s="1">
        <v>38629</v>
      </c>
      <c r="C10440" s="2">
        <v>0.45833333333333331</v>
      </c>
      <c r="D10440" t="s">
        <v>1356</v>
      </c>
      <c r="E10440" t="s">
        <v>1357</v>
      </c>
      <c r="G10440" t="s">
        <v>19</v>
      </c>
      <c r="H10440" t="s">
        <v>20</v>
      </c>
      <c r="I10440" t="s">
        <v>21</v>
      </c>
      <c r="J10440" t="s">
        <v>73</v>
      </c>
      <c r="K10440">
        <v>82</v>
      </c>
      <c r="L10440">
        <v>17.05</v>
      </c>
      <c r="M10440" t="s">
        <v>647</v>
      </c>
      <c r="N10440">
        <v>17.05</v>
      </c>
      <c r="P10440" cm="1">
        <f t="array" ref="P10440">IF(Q10440&gt;0,INDEX(Q10440:Q22574,MATCH(TRUE,INDEX(Q10440:Q22574="",,),0)-1),"")</f>
        <v>5</v>
      </c>
      <c r="Q10440">
        <f t="shared" si="236"/>
        <v>2</v>
      </c>
      <c r="R10440">
        <f>IF(P10440="","",0)</f>
        <v>0</v>
      </c>
    </row>
    <row r="10441" spans="1:18" x14ac:dyDescent="0.3">
      <c r="A10441" t="s">
        <v>1321</v>
      </c>
      <c r="B10441" s="1">
        <v>38629</v>
      </c>
      <c r="C10441" s="2">
        <v>0.45833333333333331</v>
      </c>
      <c r="D10441" t="s">
        <v>1356</v>
      </c>
      <c r="E10441" t="s">
        <v>1357</v>
      </c>
      <c r="G10441" s="6" t="s">
        <v>88</v>
      </c>
      <c r="H10441" t="s">
        <v>85</v>
      </c>
      <c r="I10441" t="s">
        <v>45</v>
      </c>
      <c r="J10441" t="s">
        <v>93</v>
      </c>
      <c r="K10441">
        <v>4.5</v>
      </c>
      <c r="L10441">
        <v>83</v>
      </c>
      <c r="M10441" t="s">
        <v>647</v>
      </c>
      <c r="N10441">
        <v>83</v>
      </c>
      <c r="P10441" cm="1">
        <f t="array" ref="P10441">IF(Q10441&gt;0,INDEX(Q10441:Q22575,MATCH(TRUE,INDEX(Q10441:Q22575="",,),0)-1),"")</f>
        <v>5</v>
      </c>
      <c r="Q10441">
        <f t="shared" si="236"/>
        <v>2</v>
      </c>
      <c r="R10441">
        <f>IF(P10441="","",0)</f>
        <v>0</v>
      </c>
    </row>
    <row r="10442" spans="1:18" x14ac:dyDescent="0.3">
      <c r="A10442" t="s">
        <v>1321</v>
      </c>
      <c r="B10442" s="1">
        <v>38629</v>
      </c>
      <c r="C10442" s="2">
        <v>0.45833333333333331</v>
      </c>
      <c r="D10442" t="s">
        <v>1356</v>
      </c>
      <c r="E10442" t="s">
        <v>1357</v>
      </c>
      <c r="G10442" s="6" t="s">
        <v>88</v>
      </c>
      <c r="H10442" t="s">
        <v>128</v>
      </c>
      <c r="I10442" t="s">
        <v>45</v>
      </c>
      <c r="J10442" t="s">
        <v>93</v>
      </c>
      <c r="K10442">
        <v>20.399999999999999</v>
      </c>
      <c r="L10442">
        <v>53</v>
      </c>
      <c r="M10442" t="s">
        <v>647</v>
      </c>
      <c r="N10442">
        <v>53</v>
      </c>
      <c r="P10442" cm="1">
        <f t="array" ref="P10442">IF(Q10442&gt;0,INDEX(Q10442:Q22576,MATCH(TRUE,INDEX(Q10442:Q22576="",,),0)-1),"")</f>
        <v>5</v>
      </c>
      <c r="Q10442">
        <f t="shared" si="236"/>
        <v>2</v>
      </c>
      <c r="R10442">
        <f>IF(P10442="","",0)</f>
        <v>0</v>
      </c>
    </row>
    <row r="10443" spans="1:18" x14ac:dyDescent="0.3">
      <c r="A10443" t="s">
        <v>1321</v>
      </c>
      <c r="B10443" s="1">
        <v>38629</v>
      </c>
      <c r="C10443" s="2">
        <v>0.45833333333333331</v>
      </c>
      <c r="D10443" t="s">
        <v>1356</v>
      </c>
      <c r="E10443" t="s">
        <v>1357</v>
      </c>
      <c r="G10443" s="6" t="s">
        <v>88</v>
      </c>
      <c r="H10443" t="s">
        <v>36</v>
      </c>
      <c r="I10443" t="s">
        <v>45</v>
      </c>
      <c r="J10443" t="s">
        <v>93</v>
      </c>
      <c r="K10443">
        <v>8.6</v>
      </c>
      <c r="L10443">
        <v>54</v>
      </c>
      <c r="M10443" t="s">
        <v>647</v>
      </c>
      <c r="N10443">
        <v>54</v>
      </c>
      <c r="P10443" cm="1">
        <f t="array" ref="P10443">IF(Q10443&gt;0,INDEX(Q10443:Q22577,MATCH(TRUE,INDEX(Q10443:Q22577="",,),0)-1),"")</f>
        <v>5</v>
      </c>
      <c r="Q10443">
        <f t="shared" si="236"/>
        <v>2</v>
      </c>
      <c r="R10443">
        <f>IF(P10443="","",0)</f>
        <v>0</v>
      </c>
    </row>
    <row r="10444" spans="1:18" x14ac:dyDescent="0.3">
      <c r="A10444" t="s">
        <v>1321</v>
      </c>
      <c r="B10444" s="1">
        <v>38629</v>
      </c>
      <c r="C10444" s="2">
        <v>0.45833333333333331</v>
      </c>
      <c r="D10444" t="s">
        <v>1356</v>
      </c>
      <c r="E10444" t="s">
        <v>1357</v>
      </c>
      <c r="G10444" s="6" t="s">
        <v>88</v>
      </c>
      <c r="H10444" t="s">
        <v>85</v>
      </c>
      <c r="I10444" t="s">
        <v>21</v>
      </c>
      <c r="J10444" t="s">
        <v>73</v>
      </c>
      <c r="K10444">
        <v>68</v>
      </c>
      <c r="L10444">
        <v>10.4</v>
      </c>
      <c r="M10444" t="s">
        <v>647</v>
      </c>
      <c r="N10444">
        <v>10.4</v>
      </c>
      <c r="P10444" cm="1">
        <f t="array" ref="P10444">IF(Q10444&gt;0,INDEX(Q10444:Q22578,MATCH(TRUE,INDEX(Q10444:Q22578="",,),0)-1),"")</f>
        <v>5</v>
      </c>
      <c r="Q10444">
        <f t="shared" si="236"/>
        <v>2</v>
      </c>
      <c r="R10444">
        <f>IF(P10444="","",0)</f>
        <v>0</v>
      </c>
    </row>
    <row r="10445" spans="1:18" x14ac:dyDescent="0.3">
      <c r="A10445" t="s">
        <v>1321</v>
      </c>
      <c r="B10445" s="1">
        <v>38629</v>
      </c>
      <c r="C10445" s="2">
        <v>0.45833333333333331</v>
      </c>
      <c r="D10445" t="s">
        <v>1356</v>
      </c>
      <c r="E10445" t="s">
        <v>1357</v>
      </c>
      <c r="G10445" s="6" t="s">
        <v>88</v>
      </c>
      <c r="H10445" t="s">
        <v>128</v>
      </c>
      <c r="I10445" t="s">
        <v>21</v>
      </c>
      <c r="J10445" t="s">
        <v>73</v>
      </c>
      <c r="K10445">
        <v>63</v>
      </c>
      <c r="L10445">
        <v>14.9</v>
      </c>
      <c r="M10445" t="s">
        <v>647</v>
      </c>
      <c r="N10445">
        <v>14.9</v>
      </c>
      <c r="P10445" cm="1">
        <f t="array" ref="P10445">IF(Q10445&gt;0,INDEX(Q10445:Q22579,MATCH(TRUE,INDEX(Q10445:Q22579="",,),0)-1),"")</f>
        <v>5</v>
      </c>
      <c r="Q10445">
        <f t="shared" si="236"/>
        <v>2</v>
      </c>
      <c r="R10445">
        <f>IF(P10445="","",0)</f>
        <v>0</v>
      </c>
    </row>
    <row r="10446" spans="1:18" x14ac:dyDescent="0.3">
      <c r="A10446" t="s">
        <v>1321</v>
      </c>
      <c r="B10446" s="1">
        <v>38629</v>
      </c>
      <c r="C10446" s="2">
        <v>0.45833333333333331</v>
      </c>
      <c r="D10446" t="s">
        <v>1356</v>
      </c>
      <c r="E10446" t="s">
        <v>1357</v>
      </c>
      <c r="G10446" s="6" t="s">
        <v>88</v>
      </c>
      <c r="H10446" t="s">
        <v>36</v>
      </c>
      <c r="I10446" t="s">
        <v>21</v>
      </c>
      <c r="J10446" t="s">
        <v>73</v>
      </c>
      <c r="K10446">
        <v>30</v>
      </c>
      <c r="L10446">
        <v>19.399999999999999</v>
      </c>
      <c r="M10446" t="s">
        <v>647</v>
      </c>
      <c r="N10446">
        <v>19.399999999999999</v>
      </c>
      <c r="P10446" cm="1">
        <f t="array" ref="P10446">IF(Q10446&gt;0,INDEX(Q10446:Q22580,MATCH(TRUE,INDEX(Q10446:Q22580="",,),0)-1),"")</f>
        <v>5</v>
      </c>
      <c r="Q10446">
        <f t="shared" si="236"/>
        <v>2</v>
      </c>
      <c r="R10446">
        <f>IF(P10446="","",0)</f>
        <v>0</v>
      </c>
    </row>
    <row r="10447" spans="1:18" x14ac:dyDescent="0.3">
      <c r="A10447" t="s">
        <v>1321</v>
      </c>
      <c r="B10447" s="1">
        <v>38629</v>
      </c>
      <c r="C10447" s="2">
        <v>0.45833333333333331</v>
      </c>
      <c r="D10447" t="s">
        <v>1356</v>
      </c>
      <c r="E10447" t="s">
        <v>1357</v>
      </c>
      <c r="G10447" t="s">
        <v>19</v>
      </c>
      <c r="H10447" t="s">
        <v>95</v>
      </c>
      <c r="I10447" t="s">
        <v>45</v>
      </c>
      <c r="J10447" t="s">
        <v>93</v>
      </c>
      <c r="K10447">
        <v>25</v>
      </c>
      <c r="L10447">
        <v>85</v>
      </c>
      <c r="M10447" t="s">
        <v>1359</v>
      </c>
      <c r="N10447">
        <v>85</v>
      </c>
      <c r="P10447" cm="1">
        <f t="array" ref="P10447">IF(Q10447&gt;0,INDEX(Q10447:Q22581,MATCH(TRUE,INDEX(Q10447:Q22581="",,),0)-1),"")</f>
        <v>5</v>
      </c>
      <c r="Q10447">
        <f t="shared" si="236"/>
        <v>3</v>
      </c>
      <c r="R10447">
        <f>IF(P10447="","",0)</f>
        <v>0</v>
      </c>
    </row>
    <row r="10448" spans="1:18" x14ac:dyDescent="0.3">
      <c r="A10448" t="s">
        <v>1321</v>
      </c>
      <c r="B10448" s="1">
        <v>38629</v>
      </c>
      <c r="C10448" s="2">
        <v>0.45833333333333331</v>
      </c>
      <c r="D10448" t="s">
        <v>1356</v>
      </c>
      <c r="E10448" t="s">
        <v>1357</v>
      </c>
      <c r="G10448" t="s">
        <v>19</v>
      </c>
      <c r="H10448" t="s">
        <v>20</v>
      </c>
      <c r="I10448" t="s">
        <v>45</v>
      </c>
      <c r="J10448" t="s">
        <v>93</v>
      </c>
      <c r="K10448">
        <v>15.2</v>
      </c>
      <c r="L10448">
        <v>157</v>
      </c>
      <c r="M10448" t="s">
        <v>1359</v>
      </c>
      <c r="N10448">
        <v>157</v>
      </c>
      <c r="P10448" cm="1">
        <f t="array" ref="P10448">IF(Q10448&gt;0,INDEX(Q10448:Q22582,MATCH(TRUE,INDEX(Q10448:Q22582="",,),0)-1),"")</f>
        <v>5</v>
      </c>
      <c r="Q10448">
        <f t="shared" si="236"/>
        <v>3</v>
      </c>
      <c r="R10448">
        <f>IF(P10448="","",0)</f>
        <v>0</v>
      </c>
    </row>
    <row r="10449" spans="1:18" x14ac:dyDescent="0.3">
      <c r="A10449" t="s">
        <v>1321</v>
      </c>
      <c r="B10449" s="1">
        <v>38629</v>
      </c>
      <c r="C10449" s="2">
        <v>0.45833333333333331</v>
      </c>
      <c r="D10449" t="s">
        <v>1356</v>
      </c>
      <c r="E10449" t="s">
        <v>1357</v>
      </c>
      <c r="G10449" t="s">
        <v>19</v>
      </c>
      <c r="H10449" t="s">
        <v>95</v>
      </c>
      <c r="I10449" t="s">
        <v>21</v>
      </c>
      <c r="J10449" t="s">
        <v>73</v>
      </c>
      <c r="K10449">
        <v>64</v>
      </c>
      <c r="L10449">
        <v>21.25</v>
      </c>
      <c r="M10449" t="s">
        <v>1359</v>
      </c>
      <c r="N10449">
        <v>26</v>
      </c>
      <c r="P10449" cm="1">
        <f t="array" ref="P10449">IF(Q10449&gt;0,INDEX(Q10449:Q22583,MATCH(TRUE,INDEX(Q10449:Q22583="",,),0)-1),"")</f>
        <v>5</v>
      </c>
      <c r="Q10449">
        <f t="shared" si="236"/>
        <v>3</v>
      </c>
      <c r="R10449">
        <f>IF(P10449="","",0)</f>
        <v>0</v>
      </c>
    </row>
    <row r="10450" spans="1:18" x14ac:dyDescent="0.3">
      <c r="A10450" t="s">
        <v>1321</v>
      </c>
      <c r="B10450" s="1">
        <v>38629</v>
      </c>
      <c r="C10450" s="2">
        <v>0.45833333333333331</v>
      </c>
      <c r="D10450" t="s">
        <v>1356</v>
      </c>
      <c r="E10450" t="s">
        <v>1357</v>
      </c>
      <c r="G10450" t="s">
        <v>19</v>
      </c>
      <c r="H10450" t="s">
        <v>20</v>
      </c>
      <c r="I10450" t="s">
        <v>21</v>
      </c>
      <c r="J10450" t="s">
        <v>73</v>
      </c>
      <c r="K10450">
        <v>82</v>
      </c>
      <c r="L10450">
        <v>17.05</v>
      </c>
      <c r="M10450" t="s">
        <v>1359</v>
      </c>
      <c r="N10450">
        <v>51.61</v>
      </c>
      <c r="P10450" cm="1">
        <f t="array" ref="P10450">IF(Q10450&gt;0,INDEX(Q10450:Q22584,MATCH(TRUE,INDEX(Q10450:Q22584="",,),0)-1),"")</f>
        <v>5</v>
      </c>
      <c r="Q10450">
        <f t="shared" si="236"/>
        <v>3</v>
      </c>
      <c r="R10450">
        <f>IF(P10450="","",0)</f>
        <v>0</v>
      </c>
    </row>
    <row r="10451" spans="1:18" x14ac:dyDescent="0.3">
      <c r="A10451" t="s">
        <v>1321</v>
      </c>
      <c r="B10451" s="1">
        <v>38629</v>
      </c>
      <c r="C10451" s="2">
        <v>0.45833333333333331</v>
      </c>
      <c r="D10451" t="s">
        <v>1356</v>
      </c>
      <c r="E10451" t="s">
        <v>1357</v>
      </c>
      <c r="G10451" s="6" t="s">
        <v>88</v>
      </c>
      <c r="H10451" t="s">
        <v>85</v>
      </c>
      <c r="I10451" t="s">
        <v>45</v>
      </c>
      <c r="J10451" t="s">
        <v>93</v>
      </c>
      <c r="K10451">
        <v>4.5</v>
      </c>
      <c r="L10451">
        <v>83</v>
      </c>
      <c r="M10451" t="s">
        <v>1359</v>
      </c>
      <c r="N10451">
        <v>83</v>
      </c>
      <c r="P10451" cm="1">
        <f t="array" ref="P10451">IF(Q10451&gt;0,INDEX(Q10451:Q22585,MATCH(TRUE,INDEX(Q10451:Q22585="",,),0)-1),"")</f>
        <v>5</v>
      </c>
      <c r="Q10451">
        <f t="shared" si="236"/>
        <v>3</v>
      </c>
      <c r="R10451">
        <f>IF(P10451="","",0)</f>
        <v>0</v>
      </c>
    </row>
    <row r="10452" spans="1:18" x14ac:dyDescent="0.3">
      <c r="A10452" t="s">
        <v>1321</v>
      </c>
      <c r="B10452" s="1">
        <v>38629</v>
      </c>
      <c r="C10452" s="2">
        <v>0.45833333333333331</v>
      </c>
      <c r="D10452" t="s">
        <v>1356</v>
      </c>
      <c r="E10452" t="s">
        <v>1357</v>
      </c>
      <c r="G10452" s="6" t="s">
        <v>88</v>
      </c>
      <c r="H10452" t="s">
        <v>128</v>
      </c>
      <c r="I10452" t="s">
        <v>45</v>
      </c>
      <c r="J10452" t="s">
        <v>93</v>
      </c>
      <c r="K10452">
        <v>20.399999999999999</v>
      </c>
      <c r="L10452">
        <v>53</v>
      </c>
      <c r="M10452" t="s">
        <v>1359</v>
      </c>
      <c r="N10452">
        <v>53</v>
      </c>
      <c r="P10452" cm="1">
        <f t="array" ref="P10452">IF(Q10452&gt;0,INDEX(Q10452:Q22586,MATCH(TRUE,INDEX(Q10452:Q22586="",,),0)-1),"")</f>
        <v>5</v>
      </c>
      <c r="Q10452">
        <f t="shared" si="236"/>
        <v>3</v>
      </c>
      <c r="R10452">
        <f>IF(P10452="","",0)</f>
        <v>0</v>
      </c>
    </row>
    <row r="10453" spans="1:18" x14ac:dyDescent="0.3">
      <c r="A10453" t="s">
        <v>1321</v>
      </c>
      <c r="B10453" s="1">
        <v>38629</v>
      </c>
      <c r="C10453" s="2">
        <v>0.45833333333333331</v>
      </c>
      <c r="D10453" t="s">
        <v>1356</v>
      </c>
      <c r="E10453" t="s">
        <v>1357</v>
      </c>
      <c r="G10453" s="6" t="s">
        <v>88</v>
      </c>
      <c r="H10453" t="s">
        <v>36</v>
      </c>
      <c r="I10453" t="s">
        <v>45</v>
      </c>
      <c r="J10453" t="s">
        <v>93</v>
      </c>
      <c r="K10453">
        <v>8.6</v>
      </c>
      <c r="L10453">
        <v>54</v>
      </c>
      <c r="M10453" t="s">
        <v>1359</v>
      </c>
      <c r="N10453">
        <v>54</v>
      </c>
      <c r="P10453" cm="1">
        <f t="array" ref="P10453">IF(Q10453&gt;0,INDEX(Q10453:Q22587,MATCH(TRUE,INDEX(Q10453:Q22587="",,),0)-1),"")</f>
        <v>5</v>
      </c>
      <c r="Q10453">
        <f t="shared" si="236"/>
        <v>3</v>
      </c>
      <c r="R10453">
        <f>IF(P10453="","",0)</f>
        <v>0</v>
      </c>
    </row>
    <row r="10454" spans="1:18" x14ac:dyDescent="0.3">
      <c r="A10454" t="s">
        <v>1321</v>
      </c>
      <c r="B10454" s="1">
        <v>38629</v>
      </c>
      <c r="C10454" s="2">
        <v>0.45833333333333331</v>
      </c>
      <c r="D10454" t="s">
        <v>1356</v>
      </c>
      <c r="E10454" t="s">
        <v>1357</v>
      </c>
      <c r="G10454" s="6" t="s">
        <v>88</v>
      </c>
      <c r="H10454" t="s">
        <v>85</v>
      </c>
      <c r="I10454" t="s">
        <v>21</v>
      </c>
      <c r="J10454" t="s">
        <v>73</v>
      </c>
      <c r="K10454">
        <v>68</v>
      </c>
      <c r="L10454">
        <v>10.4</v>
      </c>
      <c r="M10454" t="s">
        <v>1359</v>
      </c>
      <c r="N10454">
        <v>10.4</v>
      </c>
      <c r="P10454" cm="1">
        <f t="array" ref="P10454">IF(Q10454&gt;0,INDEX(Q10454:Q22588,MATCH(TRUE,INDEX(Q10454:Q22588="",,),0)-1),"")</f>
        <v>5</v>
      </c>
      <c r="Q10454">
        <f t="shared" si="236"/>
        <v>3</v>
      </c>
      <c r="R10454">
        <f>IF(P10454="","",0)</f>
        <v>0</v>
      </c>
    </row>
    <row r="10455" spans="1:18" x14ac:dyDescent="0.3">
      <c r="A10455" t="s">
        <v>1321</v>
      </c>
      <c r="B10455" s="1">
        <v>38629</v>
      </c>
      <c r="C10455" s="2">
        <v>0.45833333333333331</v>
      </c>
      <c r="D10455" t="s">
        <v>1356</v>
      </c>
      <c r="E10455" t="s">
        <v>1357</v>
      </c>
      <c r="G10455" s="6" t="s">
        <v>88</v>
      </c>
      <c r="H10455" t="s">
        <v>128</v>
      </c>
      <c r="I10455" t="s">
        <v>21</v>
      </c>
      <c r="J10455" t="s">
        <v>73</v>
      </c>
      <c r="K10455">
        <v>63</v>
      </c>
      <c r="L10455">
        <v>14.9</v>
      </c>
      <c r="M10455" t="s">
        <v>1359</v>
      </c>
      <c r="N10455">
        <v>14.9</v>
      </c>
      <c r="P10455" cm="1">
        <f t="array" ref="P10455">IF(Q10455&gt;0,INDEX(Q10455:Q22589,MATCH(TRUE,INDEX(Q10455:Q22589="",,),0)-1),"")</f>
        <v>5</v>
      </c>
      <c r="Q10455">
        <f t="shared" si="236"/>
        <v>3</v>
      </c>
      <c r="R10455">
        <f>IF(P10455="","",0)</f>
        <v>0</v>
      </c>
    </row>
    <row r="10456" spans="1:18" x14ac:dyDescent="0.3">
      <c r="A10456" t="s">
        <v>1321</v>
      </c>
      <c r="B10456" s="1">
        <v>38629</v>
      </c>
      <c r="C10456" s="2">
        <v>0.45833333333333331</v>
      </c>
      <c r="D10456" t="s">
        <v>1356</v>
      </c>
      <c r="E10456" t="s">
        <v>1357</v>
      </c>
      <c r="G10456" s="6" t="s">
        <v>88</v>
      </c>
      <c r="H10456" t="s">
        <v>36</v>
      </c>
      <c r="I10456" t="s">
        <v>21</v>
      </c>
      <c r="J10456" t="s">
        <v>73</v>
      </c>
      <c r="K10456">
        <v>30</v>
      </c>
      <c r="L10456">
        <v>19.399999999999999</v>
      </c>
      <c r="M10456" t="s">
        <v>1359</v>
      </c>
      <c r="N10456">
        <v>19.399999999999999</v>
      </c>
      <c r="P10456" cm="1">
        <f t="array" ref="P10456">IF(Q10456&gt;0,INDEX(Q10456:Q22590,MATCH(TRUE,INDEX(Q10456:Q22590="",,),0)-1),"")</f>
        <v>5</v>
      </c>
      <c r="Q10456">
        <f t="shared" si="236"/>
        <v>3</v>
      </c>
      <c r="R10456">
        <f>IF(P10456="","",0)</f>
        <v>0</v>
      </c>
    </row>
    <row r="10457" spans="1:18" x14ac:dyDescent="0.3">
      <c r="A10457" t="s">
        <v>1321</v>
      </c>
      <c r="B10457" s="1">
        <v>38629</v>
      </c>
      <c r="C10457" s="2">
        <v>0.45833333333333331</v>
      </c>
      <c r="D10457" t="s">
        <v>1356</v>
      </c>
      <c r="E10457" t="s">
        <v>1357</v>
      </c>
      <c r="G10457" t="s">
        <v>19</v>
      </c>
      <c r="H10457" t="s">
        <v>95</v>
      </c>
      <c r="I10457" t="s">
        <v>45</v>
      </c>
      <c r="J10457" t="s">
        <v>93</v>
      </c>
      <c r="K10457">
        <v>25</v>
      </c>
      <c r="L10457">
        <v>85</v>
      </c>
      <c r="M10457" t="s">
        <v>1360</v>
      </c>
      <c r="N10457">
        <v>94</v>
      </c>
      <c r="P10457" cm="1">
        <f t="array" ref="P10457">IF(Q10457&gt;0,INDEX(Q10457:Q22591,MATCH(TRUE,INDEX(Q10457:Q22591="",,),0)-1),"")</f>
        <v>5</v>
      </c>
      <c r="Q10457">
        <f t="shared" si="236"/>
        <v>4</v>
      </c>
      <c r="R10457">
        <f>IF(P10457="","",0)</f>
        <v>0</v>
      </c>
    </row>
    <row r="10458" spans="1:18" x14ac:dyDescent="0.3">
      <c r="A10458" t="s">
        <v>1321</v>
      </c>
      <c r="B10458" s="1">
        <v>38629</v>
      </c>
      <c r="C10458" s="2">
        <v>0.45833333333333331</v>
      </c>
      <c r="D10458" t="s">
        <v>1356</v>
      </c>
      <c r="E10458" t="s">
        <v>1357</v>
      </c>
      <c r="G10458" t="s">
        <v>19</v>
      </c>
      <c r="H10458" t="s">
        <v>20</v>
      </c>
      <c r="I10458" t="s">
        <v>45</v>
      </c>
      <c r="J10458" t="s">
        <v>93</v>
      </c>
      <c r="K10458">
        <v>15.2</v>
      </c>
      <c r="L10458">
        <v>157</v>
      </c>
      <c r="M10458" t="s">
        <v>1360</v>
      </c>
      <c r="N10458">
        <v>177</v>
      </c>
      <c r="P10458" cm="1">
        <f t="array" ref="P10458">IF(Q10458&gt;0,INDEX(Q10458:Q22592,MATCH(TRUE,INDEX(Q10458:Q22592="",,),0)-1),"")</f>
        <v>5</v>
      </c>
      <c r="Q10458">
        <f t="shared" si="236"/>
        <v>4</v>
      </c>
      <c r="R10458">
        <f>IF(P10458="","",0)</f>
        <v>0</v>
      </c>
    </row>
    <row r="10459" spans="1:18" x14ac:dyDescent="0.3">
      <c r="A10459" t="s">
        <v>1321</v>
      </c>
      <c r="B10459" s="1">
        <v>38629</v>
      </c>
      <c r="C10459" s="2">
        <v>0.45833333333333331</v>
      </c>
      <c r="D10459" t="s">
        <v>1356</v>
      </c>
      <c r="E10459" t="s">
        <v>1357</v>
      </c>
      <c r="G10459" t="s">
        <v>19</v>
      </c>
      <c r="H10459" t="s">
        <v>95</v>
      </c>
      <c r="I10459" t="s">
        <v>21</v>
      </c>
      <c r="J10459" t="s">
        <v>73</v>
      </c>
      <c r="K10459">
        <v>64</v>
      </c>
      <c r="L10459">
        <v>21.25</v>
      </c>
      <c r="M10459" t="s">
        <v>1360</v>
      </c>
      <c r="N10459">
        <v>31.25</v>
      </c>
      <c r="P10459" cm="1">
        <f t="array" ref="P10459">IF(Q10459&gt;0,INDEX(Q10459:Q22593,MATCH(TRUE,INDEX(Q10459:Q22593="",,),0)-1),"")</f>
        <v>5</v>
      </c>
      <c r="Q10459">
        <f t="shared" si="236"/>
        <v>4</v>
      </c>
      <c r="R10459">
        <f>IF(P10459="","",0)</f>
        <v>0</v>
      </c>
    </row>
    <row r="10460" spans="1:18" x14ac:dyDescent="0.3">
      <c r="A10460" t="s">
        <v>1321</v>
      </c>
      <c r="B10460" s="1">
        <v>38629</v>
      </c>
      <c r="C10460" s="2">
        <v>0.45833333333333331</v>
      </c>
      <c r="D10460" t="s">
        <v>1356</v>
      </c>
      <c r="E10460" t="s">
        <v>1357</v>
      </c>
      <c r="G10460" t="s">
        <v>19</v>
      </c>
      <c r="H10460" t="s">
        <v>20</v>
      </c>
      <c r="I10460" t="s">
        <v>21</v>
      </c>
      <c r="J10460" t="s">
        <v>73</v>
      </c>
      <c r="K10460">
        <v>82</v>
      </c>
      <c r="L10460">
        <v>17.05</v>
      </c>
      <c r="M10460" t="s">
        <v>1360</v>
      </c>
      <c r="N10460">
        <v>23.05</v>
      </c>
      <c r="P10460" cm="1">
        <f t="array" ref="P10460">IF(Q10460&gt;0,INDEX(Q10460:Q22594,MATCH(TRUE,INDEX(Q10460:Q22594="",,),0)-1),"")</f>
        <v>5</v>
      </c>
      <c r="Q10460">
        <f t="shared" si="236"/>
        <v>4</v>
      </c>
      <c r="R10460">
        <f>IF(P10460="","",0)</f>
        <v>0</v>
      </c>
    </row>
    <row r="10461" spans="1:18" x14ac:dyDescent="0.3">
      <c r="A10461" t="s">
        <v>1321</v>
      </c>
      <c r="B10461" s="1">
        <v>38629</v>
      </c>
      <c r="C10461" s="2">
        <v>0.45833333333333331</v>
      </c>
      <c r="D10461" t="s">
        <v>1356</v>
      </c>
      <c r="E10461" t="s">
        <v>1357</v>
      </c>
      <c r="G10461" s="6" t="s">
        <v>88</v>
      </c>
      <c r="H10461" t="s">
        <v>85</v>
      </c>
      <c r="I10461" t="s">
        <v>45</v>
      </c>
      <c r="J10461" t="s">
        <v>93</v>
      </c>
      <c r="K10461">
        <v>4.5</v>
      </c>
      <c r="L10461">
        <v>83</v>
      </c>
      <c r="M10461" t="s">
        <v>1360</v>
      </c>
      <c r="N10461">
        <v>83</v>
      </c>
      <c r="P10461" cm="1">
        <f t="array" ref="P10461">IF(Q10461&gt;0,INDEX(Q10461:Q22595,MATCH(TRUE,INDEX(Q10461:Q22595="",,),0)-1),"")</f>
        <v>5</v>
      </c>
      <c r="Q10461">
        <f t="shared" si="236"/>
        <v>4</v>
      </c>
      <c r="R10461">
        <f>IF(P10461="","",0)</f>
        <v>0</v>
      </c>
    </row>
    <row r="10462" spans="1:18" x14ac:dyDescent="0.3">
      <c r="A10462" t="s">
        <v>1321</v>
      </c>
      <c r="B10462" s="1">
        <v>38629</v>
      </c>
      <c r="C10462" s="2">
        <v>0.45833333333333331</v>
      </c>
      <c r="D10462" t="s">
        <v>1356</v>
      </c>
      <c r="E10462" t="s">
        <v>1357</v>
      </c>
      <c r="G10462" s="6" t="s">
        <v>88</v>
      </c>
      <c r="H10462" t="s">
        <v>128</v>
      </c>
      <c r="I10462" t="s">
        <v>45</v>
      </c>
      <c r="J10462" t="s">
        <v>93</v>
      </c>
      <c r="K10462">
        <v>20.399999999999999</v>
      </c>
      <c r="L10462">
        <v>53</v>
      </c>
      <c r="M10462" t="s">
        <v>1360</v>
      </c>
      <c r="N10462">
        <v>53</v>
      </c>
      <c r="P10462" cm="1">
        <f t="array" ref="P10462">IF(Q10462&gt;0,INDEX(Q10462:Q22596,MATCH(TRUE,INDEX(Q10462:Q22596="",,),0)-1),"")</f>
        <v>5</v>
      </c>
      <c r="Q10462">
        <f t="shared" si="236"/>
        <v>4</v>
      </c>
      <c r="R10462">
        <f>IF(P10462="","",0)</f>
        <v>0</v>
      </c>
    </row>
    <row r="10463" spans="1:18" x14ac:dyDescent="0.3">
      <c r="A10463" t="s">
        <v>1321</v>
      </c>
      <c r="B10463" s="1">
        <v>38629</v>
      </c>
      <c r="C10463" s="2">
        <v>0.45833333333333331</v>
      </c>
      <c r="D10463" t="s">
        <v>1356</v>
      </c>
      <c r="E10463" t="s">
        <v>1357</v>
      </c>
      <c r="G10463" s="6" t="s">
        <v>88</v>
      </c>
      <c r="H10463" t="s">
        <v>36</v>
      </c>
      <c r="I10463" t="s">
        <v>45</v>
      </c>
      <c r="J10463" t="s">
        <v>93</v>
      </c>
      <c r="K10463">
        <v>8.6</v>
      </c>
      <c r="L10463">
        <v>54</v>
      </c>
      <c r="M10463" t="s">
        <v>1360</v>
      </c>
      <c r="N10463">
        <v>54</v>
      </c>
      <c r="P10463" cm="1">
        <f t="array" ref="P10463">IF(Q10463&gt;0,INDEX(Q10463:Q22597,MATCH(TRUE,INDEX(Q10463:Q22597="",,),0)-1),"")</f>
        <v>5</v>
      </c>
      <c r="Q10463">
        <f t="shared" si="236"/>
        <v>4</v>
      </c>
      <c r="R10463">
        <f>IF(P10463="","",0)</f>
        <v>0</v>
      </c>
    </row>
    <row r="10464" spans="1:18" x14ac:dyDescent="0.3">
      <c r="A10464" t="s">
        <v>1321</v>
      </c>
      <c r="B10464" s="1">
        <v>38629</v>
      </c>
      <c r="C10464" s="2">
        <v>0.45833333333333331</v>
      </c>
      <c r="D10464" t="s">
        <v>1356</v>
      </c>
      <c r="E10464" t="s">
        <v>1357</v>
      </c>
      <c r="G10464" s="6" t="s">
        <v>88</v>
      </c>
      <c r="H10464" t="s">
        <v>85</v>
      </c>
      <c r="I10464" t="s">
        <v>21</v>
      </c>
      <c r="J10464" t="s">
        <v>73</v>
      </c>
      <c r="K10464">
        <v>68</v>
      </c>
      <c r="L10464">
        <v>10.4</v>
      </c>
      <c r="M10464" t="s">
        <v>1360</v>
      </c>
      <c r="N10464">
        <v>10.4</v>
      </c>
      <c r="P10464" cm="1">
        <f t="array" ref="P10464">IF(Q10464&gt;0,INDEX(Q10464:Q22598,MATCH(TRUE,INDEX(Q10464:Q22598="",,),0)-1),"")</f>
        <v>5</v>
      </c>
      <c r="Q10464">
        <f t="shared" si="236"/>
        <v>4</v>
      </c>
      <c r="R10464">
        <f>IF(P10464="","",0)</f>
        <v>0</v>
      </c>
    </row>
    <row r="10465" spans="1:18" x14ac:dyDescent="0.3">
      <c r="A10465" t="s">
        <v>1321</v>
      </c>
      <c r="B10465" s="1">
        <v>38629</v>
      </c>
      <c r="C10465" s="2">
        <v>0.45833333333333331</v>
      </c>
      <c r="D10465" t="s">
        <v>1356</v>
      </c>
      <c r="E10465" t="s">
        <v>1357</v>
      </c>
      <c r="G10465" s="6" t="s">
        <v>88</v>
      </c>
      <c r="H10465" t="s">
        <v>128</v>
      </c>
      <c r="I10465" t="s">
        <v>21</v>
      </c>
      <c r="J10465" t="s">
        <v>73</v>
      </c>
      <c r="K10465">
        <v>63</v>
      </c>
      <c r="L10465">
        <v>14.9</v>
      </c>
      <c r="M10465" t="s">
        <v>1360</v>
      </c>
      <c r="N10465">
        <v>14.9</v>
      </c>
      <c r="P10465" cm="1">
        <f t="array" ref="P10465">IF(Q10465&gt;0,INDEX(Q10465:Q22599,MATCH(TRUE,INDEX(Q10465:Q22599="",,),0)-1),"")</f>
        <v>5</v>
      </c>
      <c r="Q10465">
        <f t="shared" si="236"/>
        <v>4</v>
      </c>
      <c r="R10465">
        <f>IF(P10465="","",0)</f>
        <v>0</v>
      </c>
    </row>
    <row r="10466" spans="1:18" x14ac:dyDescent="0.3">
      <c r="A10466" t="s">
        <v>1321</v>
      </c>
      <c r="B10466" s="1">
        <v>38629</v>
      </c>
      <c r="C10466" s="2">
        <v>0.45833333333333331</v>
      </c>
      <c r="D10466" t="s">
        <v>1356</v>
      </c>
      <c r="E10466" t="s">
        <v>1357</v>
      </c>
      <c r="G10466" s="6" t="s">
        <v>88</v>
      </c>
      <c r="H10466" t="s">
        <v>36</v>
      </c>
      <c r="I10466" t="s">
        <v>21</v>
      </c>
      <c r="J10466" t="s">
        <v>73</v>
      </c>
      <c r="K10466">
        <v>30</v>
      </c>
      <c r="L10466">
        <v>19.399999999999999</v>
      </c>
      <c r="M10466" t="s">
        <v>1360</v>
      </c>
      <c r="N10466">
        <v>19.399999999999999</v>
      </c>
      <c r="P10466" cm="1">
        <f t="array" ref="P10466">IF(Q10466&gt;0,INDEX(Q10466:Q22600,MATCH(TRUE,INDEX(Q10466:Q22600="",,),0)-1),"")</f>
        <v>5</v>
      </c>
      <c r="Q10466">
        <f t="shared" si="236"/>
        <v>4</v>
      </c>
      <c r="R10466">
        <f>IF(P10466="","",0)</f>
        <v>0</v>
      </c>
    </row>
    <row r="10467" spans="1:18" x14ac:dyDescent="0.3">
      <c r="A10467" t="s">
        <v>1321</v>
      </c>
      <c r="B10467" s="1">
        <v>38629</v>
      </c>
      <c r="C10467" s="2">
        <v>0.45833333333333331</v>
      </c>
      <c r="D10467" t="s">
        <v>1356</v>
      </c>
      <c r="E10467" t="s">
        <v>1357</v>
      </c>
      <c r="G10467" t="s">
        <v>19</v>
      </c>
      <c r="H10467" t="s">
        <v>95</v>
      </c>
      <c r="I10467" t="s">
        <v>45</v>
      </c>
      <c r="J10467" t="s">
        <v>93</v>
      </c>
      <c r="K10467">
        <v>25</v>
      </c>
      <c r="L10467">
        <v>85</v>
      </c>
      <c r="M10467" t="s">
        <v>173</v>
      </c>
      <c r="N10467">
        <v>90</v>
      </c>
      <c r="P10467" cm="1">
        <f t="array" ref="P10467">IF(Q10467&gt;0,INDEX(Q10467:Q22601,MATCH(TRUE,INDEX(Q10467:Q22601="",,),0)-1),"")</f>
        <v>5</v>
      </c>
      <c r="Q10467">
        <f t="shared" si="236"/>
        <v>5</v>
      </c>
      <c r="R10467">
        <f>IF(P10467="","",0)</f>
        <v>0</v>
      </c>
    </row>
    <row r="10468" spans="1:18" x14ac:dyDescent="0.3">
      <c r="A10468" t="s">
        <v>1321</v>
      </c>
      <c r="B10468" s="1">
        <v>38629</v>
      </c>
      <c r="C10468" s="2">
        <v>0.45833333333333331</v>
      </c>
      <c r="D10468" t="s">
        <v>1356</v>
      </c>
      <c r="E10468" t="s">
        <v>1357</v>
      </c>
      <c r="G10468" t="s">
        <v>19</v>
      </c>
      <c r="H10468" t="s">
        <v>20</v>
      </c>
      <c r="I10468" t="s">
        <v>45</v>
      </c>
      <c r="J10468" t="s">
        <v>93</v>
      </c>
      <c r="K10468">
        <v>15.2</v>
      </c>
      <c r="L10468">
        <v>157</v>
      </c>
      <c r="M10468" t="s">
        <v>173</v>
      </c>
      <c r="N10468">
        <v>165.25</v>
      </c>
      <c r="P10468" cm="1">
        <f t="array" ref="P10468">IF(Q10468&gt;0,INDEX(Q10468:Q22602,MATCH(TRUE,INDEX(Q10468:Q22602="",,),0)-1),"")</f>
        <v>5</v>
      </c>
      <c r="Q10468">
        <f t="shared" si="236"/>
        <v>5</v>
      </c>
      <c r="R10468">
        <f>IF(P10468="","",0)</f>
        <v>0</v>
      </c>
    </row>
    <row r="10469" spans="1:18" x14ac:dyDescent="0.3">
      <c r="A10469" t="s">
        <v>1321</v>
      </c>
      <c r="B10469" s="1">
        <v>38629</v>
      </c>
      <c r="C10469" s="2">
        <v>0.45833333333333331</v>
      </c>
      <c r="D10469" t="s">
        <v>1356</v>
      </c>
      <c r="E10469" t="s">
        <v>1357</v>
      </c>
      <c r="G10469" t="s">
        <v>19</v>
      </c>
      <c r="H10469" t="s">
        <v>95</v>
      </c>
      <c r="I10469" t="s">
        <v>21</v>
      </c>
      <c r="J10469" t="s">
        <v>73</v>
      </c>
      <c r="K10469">
        <v>64</v>
      </c>
      <c r="L10469">
        <v>21.25</v>
      </c>
      <c r="M10469" t="s">
        <v>173</v>
      </c>
      <c r="N10469">
        <v>26.25</v>
      </c>
      <c r="P10469" cm="1">
        <f t="array" ref="P10469">IF(Q10469&gt;0,INDEX(Q10469:Q22603,MATCH(TRUE,INDEX(Q10469:Q22603="",,),0)-1),"")</f>
        <v>5</v>
      </c>
      <c r="Q10469">
        <f t="shared" si="236"/>
        <v>5</v>
      </c>
      <c r="R10469">
        <f>IF(P10469="","",0)</f>
        <v>0</v>
      </c>
    </row>
    <row r="10470" spans="1:18" x14ac:dyDescent="0.3">
      <c r="A10470" t="s">
        <v>1321</v>
      </c>
      <c r="B10470" s="1">
        <v>38629</v>
      </c>
      <c r="C10470" s="2">
        <v>0.45833333333333331</v>
      </c>
      <c r="D10470" t="s">
        <v>1356</v>
      </c>
      <c r="E10470" t="s">
        <v>1357</v>
      </c>
      <c r="G10470" t="s">
        <v>19</v>
      </c>
      <c r="H10470" t="s">
        <v>20</v>
      </c>
      <c r="I10470" t="s">
        <v>21</v>
      </c>
      <c r="J10470" t="s">
        <v>73</v>
      </c>
      <c r="K10470">
        <v>82</v>
      </c>
      <c r="L10470">
        <v>17.05</v>
      </c>
      <c r="M10470" t="s">
        <v>173</v>
      </c>
      <c r="N10470">
        <v>18.25</v>
      </c>
      <c r="P10470" cm="1">
        <f t="array" ref="P10470">IF(Q10470&gt;0,INDEX(Q10470:Q22604,MATCH(TRUE,INDEX(Q10470:Q22604="",,),0)-1),"")</f>
        <v>5</v>
      </c>
      <c r="Q10470">
        <f t="shared" si="236"/>
        <v>5</v>
      </c>
      <c r="R10470">
        <f>IF(P10470="","",0)</f>
        <v>0</v>
      </c>
    </row>
    <row r="10471" spans="1:18" x14ac:dyDescent="0.3">
      <c r="A10471" t="s">
        <v>1321</v>
      </c>
      <c r="B10471" s="1">
        <v>38629</v>
      </c>
      <c r="C10471" s="2">
        <v>0.45833333333333331</v>
      </c>
      <c r="D10471" t="s">
        <v>1356</v>
      </c>
      <c r="E10471" t="s">
        <v>1357</v>
      </c>
      <c r="G10471" s="6" t="s">
        <v>88</v>
      </c>
      <c r="H10471" t="s">
        <v>85</v>
      </c>
      <c r="I10471" t="s">
        <v>45</v>
      </c>
      <c r="J10471" t="s">
        <v>93</v>
      </c>
      <c r="K10471">
        <v>4.5</v>
      </c>
      <c r="L10471">
        <v>83</v>
      </c>
      <c r="M10471" t="s">
        <v>173</v>
      </c>
      <c r="N10471">
        <v>83</v>
      </c>
      <c r="P10471" cm="1">
        <f t="array" ref="P10471">IF(Q10471&gt;0,INDEX(Q10471:Q22605,MATCH(TRUE,INDEX(Q10471:Q22605="",,),0)-1),"")</f>
        <v>5</v>
      </c>
      <c r="Q10471">
        <f t="shared" si="236"/>
        <v>5</v>
      </c>
      <c r="R10471">
        <f>IF(P10471="","",0)</f>
        <v>0</v>
      </c>
    </row>
    <row r="10472" spans="1:18" x14ac:dyDescent="0.3">
      <c r="A10472" t="s">
        <v>1321</v>
      </c>
      <c r="B10472" s="1">
        <v>38629</v>
      </c>
      <c r="C10472" s="2">
        <v>0.45833333333333331</v>
      </c>
      <c r="D10472" t="s">
        <v>1356</v>
      </c>
      <c r="E10472" t="s">
        <v>1357</v>
      </c>
      <c r="G10472" s="6" t="s">
        <v>88</v>
      </c>
      <c r="H10472" t="s">
        <v>128</v>
      </c>
      <c r="I10472" t="s">
        <v>45</v>
      </c>
      <c r="J10472" t="s">
        <v>93</v>
      </c>
      <c r="K10472">
        <v>20.399999999999999</v>
      </c>
      <c r="L10472">
        <v>53</v>
      </c>
      <c r="M10472" t="s">
        <v>173</v>
      </c>
      <c r="N10472">
        <v>53</v>
      </c>
      <c r="P10472" cm="1">
        <f t="array" ref="P10472">IF(Q10472&gt;0,INDEX(Q10472:Q22606,MATCH(TRUE,INDEX(Q10472:Q22606="",,),0)-1),"")</f>
        <v>5</v>
      </c>
      <c r="Q10472">
        <f t="shared" si="236"/>
        <v>5</v>
      </c>
      <c r="R10472">
        <f>IF(P10472="","",0)</f>
        <v>0</v>
      </c>
    </row>
    <row r="10473" spans="1:18" x14ac:dyDescent="0.3">
      <c r="A10473" t="s">
        <v>1321</v>
      </c>
      <c r="B10473" s="1">
        <v>38629</v>
      </c>
      <c r="C10473" s="2">
        <v>0.45833333333333331</v>
      </c>
      <c r="D10473" t="s">
        <v>1356</v>
      </c>
      <c r="E10473" t="s">
        <v>1357</v>
      </c>
      <c r="G10473" s="6" t="s">
        <v>88</v>
      </c>
      <c r="H10473" t="s">
        <v>36</v>
      </c>
      <c r="I10473" t="s">
        <v>45</v>
      </c>
      <c r="J10473" t="s">
        <v>93</v>
      </c>
      <c r="K10473">
        <v>8.6</v>
      </c>
      <c r="L10473">
        <v>54</v>
      </c>
      <c r="M10473" t="s">
        <v>173</v>
      </c>
      <c r="N10473">
        <v>54</v>
      </c>
      <c r="P10473" cm="1">
        <f t="array" ref="P10473">IF(Q10473&gt;0,INDEX(Q10473:Q22607,MATCH(TRUE,INDEX(Q10473:Q22607="",,),0)-1),"")</f>
        <v>5</v>
      </c>
      <c r="Q10473">
        <f t="shared" si="236"/>
        <v>5</v>
      </c>
      <c r="R10473">
        <f>IF(P10473="","",0)</f>
        <v>0</v>
      </c>
    </row>
    <row r="10474" spans="1:18" x14ac:dyDescent="0.3">
      <c r="A10474" t="s">
        <v>1321</v>
      </c>
      <c r="B10474" s="1">
        <v>38629</v>
      </c>
      <c r="C10474" s="2">
        <v>0.45833333333333331</v>
      </c>
      <c r="D10474" t="s">
        <v>1356</v>
      </c>
      <c r="E10474" t="s">
        <v>1357</v>
      </c>
      <c r="G10474" s="6" t="s">
        <v>88</v>
      </c>
      <c r="H10474" t="s">
        <v>85</v>
      </c>
      <c r="I10474" t="s">
        <v>21</v>
      </c>
      <c r="J10474" t="s">
        <v>73</v>
      </c>
      <c r="K10474">
        <v>68</v>
      </c>
      <c r="L10474">
        <v>10.4</v>
      </c>
      <c r="M10474" t="s">
        <v>173</v>
      </c>
      <c r="N10474">
        <v>10.4</v>
      </c>
      <c r="P10474" cm="1">
        <f t="array" ref="P10474">IF(Q10474&gt;0,INDEX(Q10474:Q22608,MATCH(TRUE,INDEX(Q10474:Q22608="",,),0)-1),"")</f>
        <v>5</v>
      </c>
      <c r="Q10474">
        <f t="shared" si="236"/>
        <v>5</v>
      </c>
      <c r="R10474">
        <f>IF(P10474="","",0)</f>
        <v>0</v>
      </c>
    </row>
    <row r="10475" spans="1:18" x14ac:dyDescent="0.3">
      <c r="A10475" t="s">
        <v>1321</v>
      </c>
      <c r="B10475" s="1">
        <v>38629</v>
      </c>
      <c r="C10475" s="2">
        <v>0.45833333333333331</v>
      </c>
      <c r="D10475" t="s">
        <v>1356</v>
      </c>
      <c r="E10475" t="s">
        <v>1357</v>
      </c>
      <c r="G10475" s="6" t="s">
        <v>88</v>
      </c>
      <c r="H10475" t="s">
        <v>128</v>
      </c>
      <c r="I10475" t="s">
        <v>21</v>
      </c>
      <c r="J10475" t="s">
        <v>73</v>
      </c>
      <c r="K10475">
        <v>63</v>
      </c>
      <c r="L10475">
        <v>14.9</v>
      </c>
      <c r="M10475" t="s">
        <v>173</v>
      </c>
      <c r="N10475">
        <v>14.9</v>
      </c>
      <c r="P10475" cm="1">
        <f t="array" ref="P10475">IF(Q10475&gt;0,INDEX(Q10475:Q22609,MATCH(TRUE,INDEX(Q10475:Q22609="",,),0)-1),"")</f>
        <v>5</v>
      </c>
      <c r="Q10475">
        <f t="shared" si="236"/>
        <v>5</v>
      </c>
      <c r="R10475">
        <f>IF(P10475="","",0)</f>
        <v>0</v>
      </c>
    </row>
    <row r="10476" spans="1:18" x14ac:dyDescent="0.3">
      <c r="A10476" t="s">
        <v>1321</v>
      </c>
      <c r="B10476" s="1">
        <v>38629</v>
      </c>
      <c r="C10476" s="2">
        <v>0.45833333333333331</v>
      </c>
      <c r="D10476" t="s">
        <v>1356</v>
      </c>
      <c r="E10476" t="s">
        <v>1357</v>
      </c>
      <c r="G10476" s="6" t="s">
        <v>88</v>
      </c>
      <c r="H10476" t="s">
        <v>36</v>
      </c>
      <c r="I10476" t="s">
        <v>21</v>
      </c>
      <c r="J10476" t="s">
        <v>73</v>
      </c>
      <c r="K10476">
        <v>30</v>
      </c>
      <c r="L10476">
        <v>19.399999999999999</v>
      </c>
      <c r="M10476" t="s">
        <v>173</v>
      </c>
      <c r="N10476">
        <v>19.399999999999999</v>
      </c>
      <c r="P10476" cm="1">
        <f t="array" ref="P10476">IF(Q10476&gt;0,INDEX(Q10476:Q22610,MATCH(TRUE,INDEX(Q10476:Q22610="",,),0)-1),"")</f>
        <v>5</v>
      </c>
      <c r="Q10476">
        <f t="shared" si="236"/>
        <v>5</v>
      </c>
      <c r="R10476">
        <f>IF(P10476="","",0)</f>
        <v>0</v>
      </c>
    </row>
    <row r="10477" spans="1:18" x14ac:dyDescent="0.3">
      <c r="P10477" t="str" cm="1">
        <f t="array" ref="P10477">IF(Q10477&gt;0,INDEX(Q10477:Q22611,MATCH(TRUE,INDEX(Q10477:Q22611="",,),0)-1),"")</f>
        <v/>
      </c>
      <c r="R10477" t="str">
        <f>IF(P10477="","",0)</f>
        <v/>
      </c>
    </row>
    <row r="10478" spans="1:18" x14ac:dyDescent="0.3">
      <c r="A10478" t="s">
        <v>1321</v>
      </c>
      <c r="B10478" s="1">
        <v>38629</v>
      </c>
      <c r="C10478" s="2">
        <v>0.45833333333333331</v>
      </c>
      <c r="D10478" t="s">
        <v>1361</v>
      </c>
      <c r="E10478" t="s">
        <v>1362</v>
      </c>
      <c r="G10478" t="s">
        <v>19</v>
      </c>
      <c r="H10478" t="s">
        <v>36</v>
      </c>
      <c r="I10478" t="s">
        <v>45</v>
      </c>
      <c r="J10478" t="s">
        <v>93</v>
      </c>
      <c r="K10478">
        <v>9.4</v>
      </c>
      <c r="L10478">
        <v>62</v>
      </c>
      <c r="M10478" t="s">
        <v>1360</v>
      </c>
      <c r="N10478">
        <v>162</v>
      </c>
      <c r="O10478" t="s">
        <v>24</v>
      </c>
      <c r="P10478" cm="1">
        <f t="array" ref="P10478">IF(Q10478&gt;0,INDEX(Q10478:Q22612,MATCH(TRUE,INDEX(Q10478:Q22612="",,),0)-1),"")</f>
        <v>5</v>
      </c>
      <c r="Q10478">
        <f>INT((ROW()-10478)/6)+1</f>
        <v>1</v>
      </c>
      <c r="R10478">
        <f>IF(P10478="","",0)</f>
        <v>0</v>
      </c>
    </row>
    <row r="10479" spans="1:18" x14ac:dyDescent="0.3">
      <c r="A10479" t="s">
        <v>1321</v>
      </c>
      <c r="B10479" s="1">
        <v>38629</v>
      </c>
      <c r="C10479" s="2">
        <v>0.45833333333333331</v>
      </c>
      <c r="D10479" t="s">
        <v>1361</v>
      </c>
      <c r="E10479" t="s">
        <v>1362</v>
      </c>
      <c r="G10479" t="s">
        <v>19</v>
      </c>
      <c r="H10479" t="s">
        <v>36</v>
      </c>
      <c r="I10479" t="s">
        <v>21</v>
      </c>
      <c r="J10479" t="s">
        <v>73</v>
      </c>
      <c r="K10479">
        <v>44</v>
      </c>
      <c r="L10479">
        <v>20.6</v>
      </c>
      <c r="M10479" t="s">
        <v>1360</v>
      </c>
      <c r="N10479">
        <v>42</v>
      </c>
      <c r="O10479" t="s">
        <v>24</v>
      </c>
      <c r="P10479" cm="1">
        <f t="array" ref="P10479">IF(Q10479&gt;0,INDEX(Q10479:Q22613,MATCH(TRUE,INDEX(Q10479:Q22613="",,),0)-1),"")</f>
        <v>5</v>
      </c>
      <c r="Q10479">
        <f t="shared" ref="Q10479:Q10507" si="237">INT((ROW()-10478)/6)+1</f>
        <v>1</v>
      </c>
      <c r="R10479">
        <f>IF(P10479="","",0)</f>
        <v>0</v>
      </c>
    </row>
    <row r="10480" spans="1:18" x14ac:dyDescent="0.3">
      <c r="A10480" t="s">
        <v>1321</v>
      </c>
      <c r="B10480" s="1">
        <v>38629</v>
      </c>
      <c r="C10480" s="2">
        <v>0.45833333333333331</v>
      </c>
      <c r="D10480" t="s">
        <v>1361</v>
      </c>
      <c r="E10480" t="s">
        <v>1362</v>
      </c>
      <c r="G10480" s="6" t="s">
        <v>88</v>
      </c>
      <c r="H10480" t="s">
        <v>85</v>
      </c>
      <c r="I10480" t="s">
        <v>21</v>
      </c>
      <c r="J10480" t="s">
        <v>73</v>
      </c>
      <c r="K10480">
        <v>20</v>
      </c>
      <c r="L10480">
        <v>10.25</v>
      </c>
      <c r="M10480" t="s">
        <v>1360</v>
      </c>
      <c r="N10480">
        <v>10.25</v>
      </c>
      <c r="O10480" t="s">
        <v>24</v>
      </c>
      <c r="P10480" cm="1">
        <f t="array" ref="P10480">IF(Q10480&gt;0,INDEX(Q10480:Q22614,MATCH(TRUE,INDEX(Q10480:Q22614="",,),0)-1),"")</f>
        <v>5</v>
      </c>
      <c r="Q10480">
        <f t="shared" si="237"/>
        <v>1</v>
      </c>
      <c r="R10480">
        <f>IF(P10480="","",0)</f>
        <v>0</v>
      </c>
    </row>
    <row r="10481" spans="1:18" x14ac:dyDescent="0.3">
      <c r="A10481" t="s">
        <v>1321</v>
      </c>
      <c r="B10481" s="1">
        <v>38629</v>
      </c>
      <c r="C10481" s="2">
        <v>0.45833333333333331</v>
      </c>
      <c r="D10481" t="s">
        <v>1361</v>
      </c>
      <c r="E10481" t="s">
        <v>1362</v>
      </c>
      <c r="G10481" s="6" t="s">
        <v>88</v>
      </c>
      <c r="H10481" t="s">
        <v>67</v>
      </c>
      <c r="I10481" t="s">
        <v>21</v>
      </c>
      <c r="J10481" t="s">
        <v>73</v>
      </c>
      <c r="K10481">
        <v>19</v>
      </c>
      <c r="L10481">
        <v>5.95</v>
      </c>
      <c r="M10481" t="s">
        <v>1360</v>
      </c>
      <c r="N10481">
        <v>5.95</v>
      </c>
      <c r="O10481" t="s">
        <v>24</v>
      </c>
      <c r="P10481" cm="1">
        <f t="array" ref="P10481">IF(Q10481&gt;0,INDEX(Q10481:Q22615,MATCH(TRUE,INDEX(Q10481:Q22615="",,),0)-1),"")</f>
        <v>5</v>
      </c>
      <c r="Q10481">
        <f t="shared" si="237"/>
        <v>1</v>
      </c>
      <c r="R10481">
        <f>IF(P10481="","",0)</f>
        <v>0</v>
      </c>
    </row>
    <row r="10482" spans="1:18" x14ac:dyDescent="0.3">
      <c r="A10482" t="s">
        <v>1321</v>
      </c>
      <c r="B10482" s="1">
        <v>38629</v>
      </c>
      <c r="C10482" s="2">
        <v>0.45833333333333331</v>
      </c>
      <c r="D10482" t="s">
        <v>1361</v>
      </c>
      <c r="E10482" t="s">
        <v>1362</v>
      </c>
      <c r="G10482" s="6" t="s">
        <v>88</v>
      </c>
      <c r="H10482" t="s">
        <v>41</v>
      </c>
      <c r="I10482" t="s">
        <v>21</v>
      </c>
      <c r="J10482" t="s">
        <v>73</v>
      </c>
      <c r="K10482">
        <v>9</v>
      </c>
      <c r="L10482">
        <v>23</v>
      </c>
      <c r="M10482" t="s">
        <v>1360</v>
      </c>
      <c r="N10482">
        <v>23</v>
      </c>
      <c r="O10482" t="s">
        <v>24</v>
      </c>
      <c r="P10482" cm="1">
        <f t="array" ref="P10482">IF(Q10482&gt;0,INDEX(Q10482:Q22616,MATCH(TRUE,INDEX(Q10482:Q22616="",,),0)-1),"")</f>
        <v>5</v>
      </c>
      <c r="Q10482">
        <f t="shared" si="237"/>
        <v>1</v>
      </c>
      <c r="R10482">
        <f>IF(P10482="","",0)</f>
        <v>0</v>
      </c>
    </row>
    <row r="10483" spans="1:18" x14ac:dyDescent="0.3">
      <c r="A10483" t="s">
        <v>1321</v>
      </c>
      <c r="B10483" s="1">
        <v>38629</v>
      </c>
      <c r="C10483" s="2">
        <v>0.45833333333333331</v>
      </c>
      <c r="D10483" t="s">
        <v>1361</v>
      </c>
      <c r="E10483" t="s">
        <v>1362</v>
      </c>
      <c r="G10483" s="6" t="s">
        <v>88</v>
      </c>
      <c r="H10483" t="s">
        <v>20</v>
      </c>
      <c r="I10483" t="s">
        <v>21</v>
      </c>
      <c r="J10483" t="s">
        <v>73</v>
      </c>
      <c r="K10483">
        <v>4</v>
      </c>
      <c r="L10483">
        <v>15.2</v>
      </c>
      <c r="M10483" t="s">
        <v>1360</v>
      </c>
      <c r="N10483">
        <v>15.2</v>
      </c>
      <c r="O10483" t="s">
        <v>24</v>
      </c>
      <c r="P10483" cm="1">
        <f t="array" ref="P10483">IF(Q10483&gt;0,INDEX(Q10483:Q22617,MATCH(TRUE,INDEX(Q10483:Q22617="",,),0)-1),"")</f>
        <v>5</v>
      </c>
      <c r="Q10483">
        <f t="shared" si="237"/>
        <v>1</v>
      </c>
      <c r="R10483">
        <f>IF(P10483="","",0)</f>
        <v>0</v>
      </c>
    </row>
    <row r="10484" spans="1:18" x14ac:dyDescent="0.3">
      <c r="A10484" t="s">
        <v>1321</v>
      </c>
      <c r="B10484" s="1">
        <v>38629</v>
      </c>
      <c r="C10484" s="2">
        <v>0.45833333333333331</v>
      </c>
      <c r="D10484" t="s">
        <v>1361</v>
      </c>
      <c r="E10484" t="s">
        <v>1362</v>
      </c>
      <c r="G10484" t="s">
        <v>19</v>
      </c>
      <c r="H10484" t="s">
        <v>36</v>
      </c>
      <c r="I10484" t="s">
        <v>45</v>
      </c>
      <c r="J10484" t="s">
        <v>93</v>
      </c>
      <c r="K10484">
        <v>9.4</v>
      </c>
      <c r="L10484">
        <v>62</v>
      </c>
      <c r="M10484" t="s">
        <v>1358</v>
      </c>
      <c r="N10484">
        <v>135.13999999999999</v>
      </c>
      <c r="P10484" cm="1">
        <f t="array" ref="P10484">IF(Q10484&gt;0,INDEX(Q10484:Q22618,MATCH(TRUE,INDEX(Q10484:Q22618="",,),0)-1),"")</f>
        <v>5</v>
      </c>
      <c r="Q10484">
        <f t="shared" si="237"/>
        <v>2</v>
      </c>
      <c r="R10484">
        <f>IF(P10484="","",0)</f>
        <v>0</v>
      </c>
    </row>
    <row r="10485" spans="1:18" x14ac:dyDescent="0.3">
      <c r="A10485" t="s">
        <v>1321</v>
      </c>
      <c r="B10485" s="1">
        <v>38629</v>
      </c>
      <c r="C10485" s="2">
        <v>0.45833333333333331</v>
      </c>
      <c r="D10485" t="s">
        <v>1361</v>
      </c>
      <c r="E10485" t="s">
        <v>1362</v>
      </c>
      <c r="G10485" t="s">
        <v>19</v>
      </c>
      <c r="H10485" t="s">
        <v>36</v>
      </c>
      <c r="I10485" t="s">
        <v>21</v>
      </c>
      <c r="J10485" t="s">
        <v>73</v>
      </c>
      <c r="K10485">
        <v>44</v>
      </c>
      <c r="L10485">
        <v>20.6</v>
      </c>
      <c r="M10485" t="s">
        <v>1358</v>
      </c>
      <c r="N10485">
        <v>36.229999999999997</v>
      </c>
      <c r="P10485" cm="1">
        <f t="array" ref="P10485">IF(Q10485&gt;0,INDEX(Q10485:Q22619,MATCH(TRUE,INDEX(Q10485:Q22619="",,),0)-1),"")</f>
        <v>5</v>
      </c>
      <c r="Q10485">
        <f t="shared" si="237"/>
        <v>2</v>
      </c>
      <c r="R10485">
        <f>IF(P10485="","",0)</f>
        <v>0</v>
      </c>
    </row>
    <row r="10486" spans="1:18" x14ac:dyDescent="0.3">
      <c r="A10486" t="s">
        <v>1321</v>
      </c>
      <c r="B10486" s="1">
        <v>38629</v>
      </c>
      <c r="C10486" s="2">
        <v>0.45833333333333331</v>
      </c>
      <c r="D10486" t="s">
        <v>1361</v>
      </c>
      <c r="E10486" t="s">
        <v>1362</v>
      </c>
      <c r="G10486" s="6" t="s">
        <v>88</v>
      </c>
      <c r="H10486" t="s">
        <v>85</v>
      </c>
      <c r="I10486" t="s">
        <v>21</v>
      </c>
      <c r="J10486" t="s">
        <v>73</v>
      </c>
      <c r="K10486">
        <v>20</v>
      </c>
      <c r="L10486">
        <v>10.25</v>
      </c>
      <c r="M10486" t="s">
        <v>1358</v>
      </c>
      <c r="N10486">
        <v>10.25</v>
      </c>
      <c r="P10486" cm="1">
        <f t="array" ref="P10486">IF(Q10486&gt;0,INDEX(Q10486:Q22620,MATCH(TRUE,INDEX(Q10486:Q22620="",,),0)-1),"")</f>
        <v>5</v>
      </c>
      <c r="Q10486">
        <f t="shared" si="237"/>
        <v>2</v>
      </c>
      <c r="R10486">
        <f>IF(P10486="","",0)</f>
        <v>0</v>
      </c>
    </row>
    <row r="10487" spans="1:18" x14ac:dyDescent="0.3">
      <c r="A10487" t="s">
        <v>1321</v>
      </c>
      <c r="B10487" s="1">
        <v>38629</v>
      </c>
      <c r="C10487" s="2">
        <v>0.45833333333333331</v>
      </c>
      <c r="D10487" t="s">
        <v>1361</v>
      </c>
      <c r="E10487" t="s">
        <v>1362</v>
      </c>
      <c r="G10487" s="6" t="s">
        <v>88</v>
      </c>
      <c r="H10487" t="s">
        <v>67</v>
      </c>
      <c r="I10487" t="s">
        <v>21</v>
      </c>
      <c r="J10487" t="s">
        <v>73</v>
      </c>
      <c r="K10487">
        <v>19</v>
      </c>
      <c r="L10487">
        <v>5.95</v>
      </c>
      <c r="M10487" t="s">
        <v>1358</v>
      </c>
      <c r="N10487">
        <v>5.95</v>
      </c>
      <c r="P10487" cm="1">
        <f t="array" ref="P10487">IF(Q10487&gt;0,INDEX(Q10487:Q22621,MATCH(TRUE,INDEX(Q10487:Q22621="",,),0)-1),"")</f>
        <v>5</v>
      </c>
      <c r="Q10487">
        <f t="shared" si="237"/>
        <v>2</v>
      </c>
      <c r="R10487">
        <f>IF(P10487="","",0)</f>
        <v>0</v>
      </c>
    </row>
    <row r="10488" spans="1:18" x14ac:dyDescent="0.3">
      <c r="A10488" t="s">
        <v>1321</v>
      </c>
      <c r="B10488" s="1">
        <v>38629</v>
      </c>
      <c r="C10488" s="2">
        <v>0.45833333333333331</v>
      </c>
      <c r="D10488" t="s">
        <v>1361</v>
      </c>
      <c r="E10488" t="s">
        <v>1362</v>
      </c>
      <c r="G10488" s="6" t="s">
        <v>88</v>
      </c>
      <c r="H10488" t="s">
        <v>41</v>
      </c>
      <c r="I10488" t="s">
        <v>21</v>
      </c>
      <c r="J10488" t="s">
        <v>73</v>
      </c>
      <c r="K10488">
        <v>9</v>
      </c>
      <c r="L10488">
        <v>23</v>
      </c>
      <c r="M10488" t="s">
        <v>1358</v>
      </c>
      <c r="N10488">
        <v>23</v>
      </c>
      <c r="P10488" cm="1">
        <f t="array" ref="P10488">IF(Q10488&gt;0,INDEX(Q10488:Q22622,MATCH(TRUE,INDEX(Q10488:Q22622="",,),0)-1),"")</f>
        <v>5</v>
      </c>
      <c r="Q10488">
        <f t="shared" si="237"/>
        <v>2</v>
      </c>
      <c r="R10488">
        <f>IF(P10488="","",0)</f>
        <v>0</v>
      </c>
    </row>
    <row r="10489" spans="1:18" x14ac:dyDescent="0.3">
      <c r="A10489" t="s">
        <v>1321</v>
      </c>
      <c r="B10489" s="1">
        <v>38629</v>
      </c>
      <c r="C10489" s="2">
        <v>0.45833333333333331</v>
      </c>
      <c r="D10489" t="s">
        <v>1361</v>
      </c>
      <c r="E10489" t="s">
        <v>1362</v>
      </c>
      <c r="G10489" s="6" t="s">
        <v>88</v>
      </c>
      <c r="H10489" t="s">
        <v>20</v>
      </c>
      <c r="I10489" t="s">
        <v>21</v>
      </c>
      <c r="J10489" t="s">
        <v>73</v>
      </c>
      <c r="K10489">
        <v>4</v>
      </c>
      <c r="L10489">
        <v>15.2</v>
      </c>
      <c r="M10489" t="s">
        <v>1358</v>
      </c>
      <c r="N10489">
        <v>15.2</v>
      </c>
      <c r="P10489" cm="1">
        <f t="array" ref="P10489">IF(Q10489&gt;0,INDEX(Q10489:Q22623,MATCH(TRUE,INDEX(Q10489:Q22623="",,),0)-1),"")</f>
        <v>5</v>
      </c>
      <c r="Q10489">
        <f t="shared" si="237"/>
        <v>2</v>
      </c>
      <c r="R10489">
        <f>IF(P10489="","",0)</f>
        <v>0</v>
      </c>
    </row>
    <row r="10490" spans="1:18" x14ac:dyDescent="0.3">
      <c r="A10490" t="s">
        <v>1321</v>
      </c>
      <c r="B10490" s="1">
        <v>38629</v>
      </c>
      <c r="C10490" s="2">
        <v>0.45833333333333331</v>
      </c>
      <c r="D10490" t="s">
        <v>1361</v>
      </c>
      <c r="E10490" t="s">
        <v>1362</v>
      </c>
      <c r="G10490" t="s">
        <v>19</v>
      </c>
      <c r="H10490" t="s">
        <v>36</v>
      </c>
      <c r="I10490" t="s">
        <v>45</v>
      </c>
      <c r="J10490" t="s">
        <v>93</v>
      </c>
      <c r="K10490">
        <v>9.4</v>
      </c>
      <c r="L10490">
        <v>62</v>
      </c>
      <c r="M10490" t="s">
        <v>657</v>
      </c>
      <c r="N10490">
        <v>144.5</v>
      </c>
      <c r="P10490" cm="1">
        <f t="array" ref="P10490">IF(Q10490&gt;0,INDEX(Q10490:Q22624,MATCH(TRUE,INDEX(Q10490:Q22624="",,),0)-1),"")</f>
        <v>5</v>
      </c>
      <c r="Q10490">
        <f t="shared" si="237"/>
        <v>3</v>
      </c>
      <c r="R10490">
        <f>IF(P10490="","",0)</f>
        <v>0</v>
      </c>
    </row>
    <row r="10491" spans="1:18" x14ac:dyDescent="0.3">
      <c r="A10491" t="s">
        <v>1321</v>
      </c>
      <c r="B10491" s="1">
        <v>38629</v>
      </c>
      <c r="C10491" s="2">
        <v>0.45833333333333331</v>
      </c>
      <c r="D10491" t="s">
        <v>1361</v>
      </c>
      <c r="E10491" t="s">
        <v>1362</v>
      </c>
      <c r="G10491" t="s">
        <v>19</v>
      </c>
      <c r="H10491" t="s">
        <v>36</v>
      </c>
      <c r="I10491" t="s">
        <v>21</v>
      </c>
      <c r="J10491" t="s">
        <v>73</v>
      </c>
      <c r="K10491">
        <v>44</v>
      </c>
      <c r="L10491">
        <v>20.6</v>
      </c>
      <c r="M10491" t="s">
        <v>657</v>
      </c>
      <c r="N10491">
        <v>20.6</v>
      </c>
      <c r="P10491" cm="1">
        <f t="array" ref="P10491">IF(Q10491&gt;0,INDEX(Q10491:Q22625,MATCH(TRUE,INDEX(Q10491:Q22625="",,),0)-1),"")</f>
        <v>5</v>
      </c>
      <c r="Q10491">
        <f t="shared" si="237"/>
        <v>3</v>
      </c>
      <c r="R10491">
        <f>IF(P10491="","",0)</f>
        <v>0</v>
      </c>
    </row>
    <row r="10492" spans="1:18" x14ac:dyDescent="0.3">
      <c r="A10492" t="s">
        <v>1321</v>
      </c>
      <c r="B10492" s="1">
        <v>38629</v>
      </c>
      <c r="C10492" s="2">
        <v>0.45833333333333331</v>
      </c>
      <c r="D10492" t="s">
        <v>1361</v>
      </c>
      <c r="E10492" t="s">
        <v>1362</v>
      </c>
      <c r="G10492" s="6" t="s">
        <v>88</v>
      </c>
      <c r="H10492" t="s">
        <v>85</v>
      </c>
      <c r="I10492" t="s">
        <v>21</v>
      </c>
      <c r="J10492" t="s">
        <v>73</v>
      </c>
      <c r="K10492">
        <v>20</v>
      </c>
      <c r="L10492">
        <v>10.25</v>
      </c>
      <c r="M10492" t="s">
        <v>657</v>
      </c>
      <c r="N10492">
        <v>10.25</v>
      </c>
      <c r="P10492" cm="1">
        <f t="array" ref="P10492">IF(Q10492&gt;0,INDEX(Q10492:Q22626,MATCH(TRUE,INDEX(Q10492:Q22626="",,),0)-1),"")</f>
        <v>5</v>
      </c>
      <c r="Q10492">
        <f t="shared" si="237"/>
        <v>3</v>
      </c>
      <c r="R10492">
        <f>IF(P10492="","",0)</f>
        <v>0</v>
      </c>
    </row>
    <row r="10493" spans="1:18" x14ac:dyDescent="0.3">
      <c r="A10493" t="s">
        <v>1321</v>
      </c>
      <c r="B10493" s="1">
        <v>38629</v>
      </c>
      <c r="C10493" s="2">
        <v>0.45833333333333331</v>
      </c>
      <c r="D10493" t="s">
        <v>1361</v>
      </c>
      <c r="E10493" t="s">
        <v>1362</v>
      </c>
      <c r="G10493" s="6" t="s">
        <v>88</v>
      </c>
      <c r="H10493" t="s">
        <v>67</v>
      </c>
      <c r="I10493" t="s">
        <v>21</v>
      </c>
      <c r="J10493" t="s">
        <v>73</v>
      </c>
      <c r="K10493">
        <v>19</v>
      </c>
      <c r="L10493">
        <v>5.95</v>
      </c>
      <c r="M10493" t="s">
        <v>657</v>
      </c>
      <c r="N10493">
        <v>5.95</v>
      </c>
      <c r="P10493" cm="1">
        <f t="array" ref="P10493">IF(Q10493&gt;0,INDEX(Q10493:Q22627,MATCH(TRUE,INDEX(Q10493:Q22627="",,),0)-1),"")</f>
        <v>5</v>
      </c>
      <c r="Q10493">
        <f t="shared" si="237"/>
        <v>3</v>
      </c>
      <c r="R10493">
        <f>IF(P10493="","",0)</f>
        <v>0</v>
      </c>
    </row>
    <row r="10494" spans="1:18" x14ac:dyDescent="0.3">
      <c r="A10494" t="s">
        <v>1321</v>
      </c>
      <c r="B10494" s="1">
        <v>38629</v>
      </c>
      <c r="C10494" s="2">
        <v>0.45833333333333331</v>
      </c>
      <c r="D10494" t="s">
        <v>1361</v>
      </c>
      <c r="E10494" t="s">
        <v>1362</v>
      </c>
      <c r="G10494" s="6" t="s">
        <v>88</v>
      </c>
      <c r="H10494" t="s">
        <v>41</v>
      </c>
      <c r="I10494" t="s">
        <v>21</v>
      </c>
      <c r="J10494" t="s">
        <v>73</v>
      </c>
      <c r="K10494">
        <v>9</v>
      </c>
      <c r="L10494">
        <v>23</v>
      </c>
      <c r="M10494" t="s">
        <v>657</v>
      </c>
      <c r="N10494">
        <v>23</v>
      </c>
      <c r="P10494" cm="1">
        <f t="array" ref="P10494">IF(Q10494&gt;0,INDEX(Q10494:Q22628,MATCH(TRUE,INDEX(Q10494:Q22628="",,),0)-1),"")</f>
        <v>5</v>
      </c>
      <c r="Q10494">
        <f t="shared" si="237"/>
        <v>3</v>
      </c>
      <c r="R10494">
        <f>IF(P10494="","",0)</f>
        <v>0</v>
      </c>
    </row>
    <row r="10495" spans="1:18" x14ac:dyDescent="0.3">
      <c r="A10495" t="s">
        <v>1321</v>
      </c>
      <c r="B10495" s="1">
        <v>38629</v>
      </c>
      <c r="C10495" s="2">
        <v>0.45833333333333331</v>
      </c>
      <c r="D10495" t="s">
        <v>1361</v>
      </c>
      <c r="E10495" t="s">
        <v>1362</v>
      </c>
      <c r="G10495" s="6" t="s">
        <v>88</v>
      </c>
      <c r="H10495" t="s">
        <v>20</v>
      </c>
      <c r="I10495" t="s">
        <v>21</v>
      </c>
      <c r="J10495" t="s">
        <v>73</v>
      </c>
      <c r="K10495">
        <v>4</v>
      </c>
      <c r="L10495">
        <v>15.2</v>
      </c>
      <c r="M10495" t="s">
        <v>657</v>
      </c>
      <c r="N10495">
        <v>15.2</v>
      </c>
      <c r="P10495" cm="1">
        <f t="array" ref="P10495">IF(Q10495&gt;0,INDEX(Q10495:Q22629,MATCH(TRUE,INDEX(Q10495:Q22629="",,),0)-1),"")</f>
        <v>5</v>
      </c>
      <c r="Q10495">
        <f t="shared" si="237"/>
        <v>3</v>
      </c>
      <c r="R10495">
        <f>IF(P10495="","",0)</f>
        <v>0</v>
      </c>
    </row>
    <row r="10496" spans="1:18" x14ac:dyDescent="0.3">
      <c r="A10496" t="s">
        <v>1321</v>
      </c>
      <c r="B10496" s="1">
        <v>38629</v>
      </c>
      <c r="C10496" s="2">
        <v>0.45833333333333331</v>
      </c>
      <c r="D10496" t="s">
        <v>1361</v>
      </c>
      <c r="E10496" t="s">
        <v>1362</v>
      </c>
      <c r="G10496" t="s">
        <v>19</v>
      </c>
      <c r="H10496" t="s">
        <v>36</v>
      </c>
      <c r="I10496" t="s">
        <v>45</v>
      </c>
      <c r="J10496" t="s">
        <v>93</v>
      </c>
      <c r="K10496">
        <v>9.4</v>
      </c>
      <c r="L10496">
        <v>62</v>
      </c>
      <c r="M10496" t="s">
        <v>1359</v>
      </c>
      <c r="N10496">
        <v>80</v>
      </c>
      <c r="P10496" cm="1">
        <f t="array" ref="P10496">IF(Q10496&gt;0,INDEX(Q10496:Q22630,MATCH(TRUE,INDEX(Q10496:Q22630="",,),0)-1),"")</f>
        <v>5</v>
      </c>
      <c r="Q10496">
        <f t="shared" si="237"/>
        <v>4</v>
      </c>
      <c r="R10496">
        <f>IF(P10496="","",0)</f>
        <v>0</v>
      </c>
    </row>
    <row r="10497" spans="1:18" x14ac:dyDescent="0.3">
      <c r="A10497" t="s">
        <v>1321</v>
      </c>
      <c r="B10497" s="1">
        <v>38629</v>
      </c>
      <c r="C10497" s="2">
        <v>0.45833333333333331</v>
      </c>
      <c r="D10497" t="s">
        <v>1361</v>
      </c>
      <c r="E10497" t="s">
        <v>1362</v>
      </c>
      <c r="G10497" t="s">
        <v>19</v>
      </c>
      <c r="H10497" t="s">
        <v>36</v>
      </c>
      <c r="I10497" t="s">
        <v>21</v>
      </c>
      <c r="J10497" t="s">
        <v>73</v>
      </c>
      <c r="K10497">
        <v>44</v>
      </c>
      <c r="L10497">
        <v>20.6</v>
      </c>
      <c r="M10497" t="s">
        <v>1359</v>
      </c>
      <c r="N10497">
        <v>25.6</v>
      </c>
      <c r="P10497" cm="1">
        <f t="array" ref="P10497">IF(Q10497&gt;0,INDEX(Q10497:Q22631,MATCH(TRUE,INDEX(Q10497:Q22631="",,),0)-1),"")</f>
        <v>5</v>
      </c>
      <c r="Q10497">
        <f t="shared" si="237"/>
        <v>4</v>
      </c>
      <c r="R10497">
        <f>IF(P10497="","",0)</f>
        <v>0</v>
      </c>
    </row>
    <row r="10498" spans="1:18" x14ac:dyDescent="0.3">
      <c r="A10498" t="s">
        <v>1321</v>
      </c>
      <c r="B10498" s="1">
        <v>38629</v>
      </c>
      <c r="C10498" s="2">
        <v>0.45833333333333331</v>
      </c>
      <c r="D10498" t="s">
        <v>1361</v>
      </c>
      <c r="E10498" t="s">
        <v>1362</v>
      </c>
      <c r="G10498" s="6" t="s">
        <v>88</v>
      </c>
      <c r="H10498" t="s">
        <v>85</v>
      </c>
      <c r="I10498" t="s">
        <v>21</v>
      </c>
      <c r="J10498" t="s">
        <v>73</v>
      </c>
      <c r="K10498">
        <v>20</v>
      </c>
      <c r="L10498">
        <v>10.25</v>
      </c>
      <c r="M10498" t="s">
        <v>1359</v>
      </c>
      <c r="N10498">
        <v>10.25</v>
      </c>
      <c r="P10498" cm="1">
        <f t="array" ref="P10498">IF(Q10498&gt;0,INDEX(Q10498:Q22632,MATCH(TRUE,INDEX(Q10498:Q22632="",,),0)-1),"")</f>
        <v>5</v>
      </c>
      <c r="Q10498">
        <f t="shared" si="237"/>
        <v>4</v>
      </c>
      <c r="R10498">
        <f>IF(P10498="","",0)</f>
        <v>0</v>
      </c>
    </row>
    <row r="10499" spans="1:18" x14ac:dyDescent="0.3">
      <c r="A10499" t="s">
        <v>1321</v>
      </c>
      <c r="B10499" s="1">
        <v>38629</v>
      </c>
      <c r="C10499" s="2">
        <v>0.45833333333333331</v>
      </c>
      <c r="D10499" t="s">
        <v>1361</v>
      </c>
      <c r="E10499" t="s">
        <v>1362</v>
      </c>
      <c r="G10499" s="6" t="s">
        <v>88</v>
      </c>
      <c r="H10499" t="s">
        <v>67</v>
      </c>
      <c r="I10499" t="s">
        <v>21</v>
      </c>
      <c r="J10499" t="s">
        <v>73</v>
      </c>
      <c r="K10499">
        <v>19</v>
      </c>
      <c r="L10499">
        <v>5.95</v>
      </c>
      <c r="M10499" t="s">
        <v>1359</v>
      </c>
      <c r="N10499">
        <v>5.95</v>
      </c>
      <c r="P10499" cm="1">
        <f t="array" ref="P10499">IF(Q10499&gt;0,INDEX(Q10499:Q22633,MATCH(TRUE,INDEX(Q10499:Q22633="",,),0)-1),"")</f>
        <v>5</v>
      </c>
      <c r="Q10499">
        <f t="shared" si="237"/>
        <v>4</v>
      </c>
      <c r="R10499">
        <f>IF(P10499="","",0)</f>
        <v>0</v>
      </c>
    </row>
    <row r="10500" spans="1:18" x14ac:dyDescent="0.3">
      <c r="A10500" t="s">
        <v>1321</v>
      </c>
      <c r="B10500" s="1">
        <v>38629</v>
      </c>
      <c r="C10500" s="2">
        <v>0.45833333333333331</v>
      </c>
      <c r="D10500" t="s">
        <v>1361</v>
      </c>
      <c r="E10500" t="s">
        <v>1362</v>
      </c>
      <c r="G10500" s="6" t="s">
        <v>88</v>
      </c>
      <c r="H10500" t="s">
        <v>41</v>
      </c>
      <c r="I10500" t="s">
        <v>21</v>
      </c>
      <c r="J10500" t="s">
        <v>73</v>
      </c>
      <c r="K10500">
        <v>9</v>
      </c>
      <c r="L10500">
        <v>23</v>
      </c>
      <c r="M10500" t="s">
        <v>1359</v>
      </c>
      <c r="N10500">
        <v>23</v>
      </c>
      <c r="P10500" cm="1">
        <f t="array" ref="P10500">IF(Q10500&gt;0,INDEX(Q10500:Q22634,MATCH(TRUE,INDEX(Q10500:Q22634="",,),0)-1),"")</f>
        <v>5</v>
      </c>
      <c r="Q10500">
        <f t="shared" si="237"/>
        <v>4</v>
      </c>
      <c r="R10500">
        <f>IF(P10500="","",0)</f>
        <v>0</v>
      </c>
    </row>
    <row r="10501" spans="1:18" x14ac:dyDescent="0.3">
      <c r="A10501" t="s">
        <v>1321</v>
      </c>
      <c r="B10501" s="1">
        <v>38629</v>
      </c>
      <c r="C10501" s="2">
        <v>0.45833333333333331</v>
      </c>
      <c r="D10501" t="s">
        <v>1361</v>
      </c>
      <c r="E10501" t="s">
        <v>1362</v>
      </c>
      <c r="G10501" s="6" t="s">
        <v>88</v>
      </c>
      <c r="H10501" t="s">
        <v>20</v>
      </c>
      <c r="I10501" t="s">
        <v>21</v>
      </c>
      <c r="J10501" t="s">
        <v>73</v>
      </c>
      <c r="K10501">
        <v>4</v>
      </c>
      <c r="L10501">
        <v>15.2</v>
      </c>
      <c r="M10501" t="s">
        <v>1359</v>
      </c>
      <c r="N10501">
        <v>15.2</v>
      </c>
      <c r="P10501" cm="1">
        <f t="array" ref="P10501">IF(Q10501&gt;0,INDEX(Q10501:Q22635,MATCH(TRUE,INDEX(Q10501:Q22635="",,),0)-1),"")</f>
        <v>5</v>
      </c>
      <c r="Q10501">
        <f t="shared" si="237"/>
        <v>4</v>
      </c>
      <c r="R10501">
        <f>IF(P10501="","",0)</f>
        <v>0</v>
      </c>
    </row>
    <row r="10502" spans="1:18" x14ac:dyDescent="0.3">
      <c r="A10502" t="s">
        <v>1321</v>
      </c>
      <c r="B10502" s="1">
        <v>38629</v>
      </c>
      <c r="C10502" s="2">
        <v>0.45833333333333331</v>
      </c>
      <c r="D10502" t="s">
        <v>1361</v>
      </c>
      <c r="E10502" t="s">
        <v>1362</v>
      </c>
      <c r="G10502" t="s">
        <v>19</v>
      </c>
      <c r="H10502" t="s">
        <v>36</v>
      </c>
      <c r="I10502" t="s">
        <v>45</v>
      </c>
      <c r="J10502" t="s">
        <v>93</v>
      </c>
      <c r="K10502">
        <v>9.4</v>
      </c>
      <c r="L10502">
        <v>62</v>
      </c>
      <c r="M10502" t="s">
        <v>173</v>
      </c>
      <c r="N10502">
        <v>85.25</v>
      </c>
      <c r="P10502" cm="1">
        <f t="array" ref="P10502">IF(Q10502&gt;0,INDEX(Q10502:Q22636,MATCH(TRUE,INDEX(Q10502:Q22636="",,),0)-1),"")</f>
        <v>5</v>
      </c>
      <c r="Q10502">
        <f t="shared" si="237"/>
        <v>5</v>
      </c>
      <c r="R10502">
        <f>IF(P10502="","",0)</f>
        <v>0</v>
      </c>
    </row>
    <row r="10503" spans="1:18" x14ac:dyDescent="0.3">
      <c r="A10503" t="s">
        <v>1321</v>
      </c>
      <c r="B10503" s="1">
        <v>38629</v>
      </c>
      <c r="C10503" s="2">
        <v>0.45833333333333331</v>
      </c>
      <c r="D10503" t="s">
        <v>1361</v>
      </c>
      <c r="E10503" t="s">
        <v>1362</v>
      </c>
      <c r="G10503" t="s">
        <v>19</v>
      </c>
      <c r="H10503" t="s">
        <v>36</v>
      </c>
      <c r="I10503" t="s">
        <v>21</v>
      </c>
      <c r="J10503" t="s">
        <v>73</v>
      </c>
      <c r="K10503">
        <v>44</v>
      </c>
      <c r="L10503">
        <v>20.6</v>
      </c>
      <c r="M10503" t="s">
        <v>173</v>
      </c>
      <c r="N10503">
        <v>22.6</v>
      </c>
      <c r="P10503" cm="1">
        <f t="array" ref="P10503">IF(Q10503&gt;0,INDEX(Q10503:Q22637,MATCH(TRUE,INDEX(Q10503:Q22637="",,),0)-1),"")</f>
        <v>5</v>
      </c>
      <c r="Q10503">
        <f t="shared" si="237"/>
        <v>5</v>
      </c>
      <c r="R10503">
        <f>IF(P10503="","",0)</f>
        <v>0</v>
      </c>
    </row>
    <row r="10504" spans="1:18" x14ac:dyDescent="0.3">
      <c r="A10504" t="s">
        <v>1321</v>
      </c>
      <c r="B10504" s="1">
        <v>38629</v>
      </c>
      <c r="C10504" s="2">
        <v>0.45833333333333331</v>
      </c>
      <c r="D10504" t="s">
        <v>1361</v>
      </c>
      <c r="E10504" t="s">
        <v>1362</v>
      </c>
      <c r="G10504" s="6" t="s">
        <v>88</v>
      </c>
      <c r="H10504" t="s">
        <v>85</v>
      </c>
      <c r="I10504" t="s">
        <v>21</v>
      </c>
      <c r="J10504" t="s">
        <v>73</v>
      </c>
      <c r="K10504">
        <v>20</v>
      </c>
      <c r="L10504">
        <v>10.25</v>
      </c>
      <c r="M10504" t="s">
        <v>173</v>
      </c>
      <c r="N10504">
        <v>10.25</v>
      </c>
      <c r="P10504" cm="1">
        <f t="array" ref="P10504">IF(Q10504&gt;0,INDEX(Q10504:Q22638,MATCH(TRUE,INDEX(Q10504:Q22638="",,),0)-1),"")</f>
        <v>5</v>
      </c>
      <c r="Q10504">
        <f t="shared" si="237"/>
        <v>5</v>
      </c>
      <c r="R10504">
        <f>IF(P10504="","",0)</f>
        <v>0</v>
      </c>
    </row>
    <row r="10505" spans="1:18" x14ac:dyDescent="0.3">
      <c r="A10505" t="s">
        <v>1321</v>
      </c>
      <c r="B10505" s="1">
        <v>38629</v>
      </c>
      <c r="C10505" s="2">
        <v>0.45833333333333331</v>
      </c>
      <c r="D10505" t="s">
        <v>1361</v>
      </c>
      <c r="E10505" t="s">
        <v>1362</v>
      </c>
      <c r="G10505" s="6" t="s">
        <v>88</v>
      </c>
      <c r="H10505" t="s">
        <v>67</v>
      </c>
      <c r="I10505" t="s">
        <v>21</v>
      </c>
      <c r="J10505" t="s">
        <v>73</v>
      </c>
      <c r="K10505">
        <v>19</v>
      </c>
      <c r="L10505">
        <v>5.95</v>
      </c>
      <c r="M10505" t="s">
        <v>173</v>
      </c>
      <c r="N10505">
        <v>5.95</v>
      </c>
      <c r="P10505" cm="1">
        <f t="array" ref="P10505">IF(Q10505&gt;0,INDEX(Q10505:Q22639,MATCH(TRUE,INDEX(Q10505:Q22639="",,),0)-1),"")</f>
        <v>5</v>
      </c>
      <c r="Q10505">
        <f t="shared" si="237"/>
        <v>5</v>
      </c>
      <c r="R10505">
        <f>IF(P10505="","",0)</f>
        <v>0</v>
      </c>
    </row>
    <row r="10506" spans="1:18" x14ac:dyDescent="0.3">
      <c r="A10506" t="s">
        <v>1321</v>
      </c>
      <c r="B10506" s="1">
        <v>38629</v>
      </c>
      <c r="C10506" s="2">
        <v>0.45833333333333331</v>
      </c>
      <c r="D10506" t="s">
        <v>1361</v>
      </c>
      <c r="E10506" t="s">
        <v>1362</v>
      </c>
      <c r="G10506" s="6" t="s">
        <v>88</v>
      </c>
      <c r="H10506" t="s">
        <v>41</v>
      </c>
      <c r="I10506" t="s">
        <v>21</v>
      </c>
      <c r="J10506" t="s">
        <v>73</v>
      </c>
      <c r="K10506">
        <v>9</v>
      </c>
      <c r="L10506">
        <v>23</v>
      </c>
      <c r="M10506" t="s">
        <v>173</v>
      </c>
      <c r="N10506">
        <v>23</v>
      </c>
      <c r="P10506" cm="1">
        <f t="array" ref="P10506">IF(Q10506&gt;0,INDEX(Q10506:Q22640,MATCH(TRUE,INDEX(Q10506:Q22640="",,),0)-1),"")</f>
        <v>5</v>
      </c>
      <c r="Q10506">
        <f t="shared" si="237"/>
        <v>5</v>
      </c>
      <c r="R10506">
        <f>IF(P10506="","",0)</f>
        <v>0</v>
      </c>
    </row>
    <row r="10507" spans="1:18" x14ac:dyDescent="0.3">
      <c r="A10507" t="s">
        <v>1321</v>
      </c>
      <c r="B10507" s="1">
        <v>38629</v>
      </c>
      <c r="C10507" s="2">
        <v>0.45833333333333331</v>
      </c>
      <c r="D10507" t="s">
        <v>1361</v>
      </c>
      <c r="E10507" t="s">
        <v>1362</v>
      </c>
      <c r="G10507" s="6" t="s">
        <v>88</v>
      </c>
      <c r="H10507" t="s">
        <v>20</v>
      </c>
      <c r="I10507" t="s">
        <v>21</v>
      </c>
      <c r="J10507" t="s">
        <v>73</v>
      </c>
      <c r="K10507">
        <v>4</v>
      </c>
      <c r="L10507">
        <v>15.2</v>
      </c>
      <c r="M10507" t="s">
        <v>173</v>
      </c>
      <c r="N10507">
        <v>15.2</v>
      </c>
      <c r="P10507" cm="1">
        <f t="array" ref="P10507">IF(Q10507&gt;0,INDEX(Q10507:Q22641,MATCH(TRUE,INDEX(Q10507:Q22641="",,),0)-1),"")</f>
        <v>5</v>
      </c>
      <c r="Q10507">
        <f t="shared" si="237"/>
        <v>5</v>
      </c>
      <c r="R10507">
        <f>IF(P10507="","",0)</f>
        <v>0</v>
      </c>
    </row>
    <row r="10508" spans="1:18" x14ac:dyDescent="0.3">
      <c r="P10508" t="str" cm="1">
        <f t="array" ref="P10508">IF(Q10508&gt;0,INDEX(Q10508:Q22642,MATCH(TRUE,INDEX(Q10508:Q22642="",,),0)-1),"")</f>
        <v/>
      </c>
      <c r="R10508" t="str">
        <f>IF(P10508="","",0)</f>
        <v/>
      </c>
    </row>
    <row r="10509" spans="1:18" x14ac:dyDescent="0.3">
      <c r="A10509" t="s">
        <v>1321</v>
      </c>
      <c r="B10509" s="1">
        <v>38629</v>
      </c>
      <c r="C10509" s="2">
        <v>0.45833333333333331</v>
      </c>
      <c r="D10509" t="s">
        <v>1363</v>
      </c>
      <c r="E10509" t="s">
        <v>1364</v>
      </c>
      <c r="G10509" t="s">
        <v>19</v>
      </c>
      <c r="H10509" t="s">
        <v>85</v>
      </c>
      <c r="I10509" t="s">
        <v>45</v>
      </c>
      <c r="J10509" t="s">
        <v>93</v>
      </c>
      <c r="K10509">
        <v>23.4</v>
      </c>
      <c r="L10509">
        <v>178</v>
      </c>
      <c r="M10509" t="s">
        <v>1358</v>
      </c>
      <c r="N10509">
        <v>200</v>
      </c>
      <c r="O10509" t="s">
        <v>24</v>
      </c>
      <c r="P10509" cm="1">
        <f t="array" ref="P10509">IF(Q10509&gt;0,INDEX(Q10509:Q22643,MATCH(TRUE,INDEX(Q10509:Q22643="",,),0)-1),"")</f>
        <v>3</v>
      </c>
      <c r="Q10509">
        <f>INT((ROW()-10509)/13)+1</f>
        <v>1</v>
      </c>
      <c r="R10509">
        <f>IF(P10509="","",0)</f>
        <v>0</v>
      </c>
    </row>
    <row r="10510" spans="1:18" x14ac:dyDescent="0.3">
      <c r="A10510" t="s">
        <v>1321</v>
      </c>
      <c r="B10510" s="1">
        <v>38629</v>
      </c>
      <c r="C10510" s="2">
        <v>0.45833333333333331</v>
      </c>
      <c r="D10510" t="s">
        <v>1363</v>
      </c>
      <c r="E10510" t="s">
        <v>1364</v>
      </c>
      <c r="G10510" t="s">
        <v>19</v>
      </c>
      <c r="H10510" t="s">
        <v>92</v>
      </c>
      <c r="I10510" t="s">
        <v>45</v>
      </c>
      <c r="J10510" t="s">
        <v>93</v>
      </c>
      <c r="K10510">
        <v>15.7</v>
      </c>
      <c r="L10510">
        <v>295</v>
      </c>
      <c r="M10510" t="s">
        <v>1358</v>
      </c>
      <c r="N10510">
        <v>350</v>
      </c>
      <c r="O10510" t="s">
        <v>24</v>
      </c>
      <c r="P10510" cm="1">
        <f t="array" ref="P10510">IF(Q10510&gt;0,INDEX(Q10510:Q22644,MATCH(TRUE,INDEX(Q10510:Q22644="",,),0)-1),"")</f>
        <v>3</v>
      </c>
      <c r="Q10510">
        <f t="shared" ref="Q10510:Q10547" si="238">INT((ROW()-10509)/13)+1</f>
        <v>1</v>
      </c>
      <c r="R10510">
        <f>IF(P10510="","",0)</f>
        <v>0</v>
      </c>
    </row>
    <row r="10511" spans="1:18" x14ac:dyDescent="0.3">
      <c r="A10511" t="s">
        <v>1321</v>
      </c>
      <c r="B10511" s="1">
        <v>38629</v>
      </c>
      <c r="C10511" s="2">
        <v>0.45833333333333331</v>
      </c>
      <c r="D10511" t="s">
        <v>1363</v>
      </c>
      <c r="E10511" t="s">
        <v>1364</v>
      </c>
      <c r="G10511" t="s">
        <v>19</v>
      </c>
      <c r="H10511" t="s">
        <v>41</v>
      </c>
      <c r="I10511" t="s">
        <v>45</v>
      </c>
      <c r="J10511" t="s">
        <v>93</v>
      </c>
      <c r="K10511">
        <v>24.4</v>
      </c>
      <c r="L10511">
        <v>193</v>
      </c>
      <c r="M10511" t="s">
        <v>1358</v>
      </c>
      <c r="N10511">
        <v>200</v>
      </c>
      <c r="O10511" t="s">
        <v>24</v>
      </c>
      <c r="P10511" cm="1">
        <f t="array" ref="P10511">IF(Q10511&gt;0,INDEX(Q10511:Q22645,MATCH(TRUE,INDEX(Q10511:Q22645="",,),0)-1),"")</f>
        <v>3</v>
      </c>
      <c r="Q10511">
        <f t="shared" si="238"/>
        <v>1</v>
      </c>
      <c r="R10511">
        <f>IF(P10511="","",0)</f>
        <v>0</v>
      </c>
    </row>
    <row r="10512" spans="1:18" x14ac:dyDescent="0.3">
      <c r="A10512" t="s">
        <v>1321</v>
      </c>
      <c r="B10512" s="1">
        <v>38629</v>
      </c>
      <c r="C10512" s="2">
        <v>0.45833333333333331</v>
      </c>
      <c r="D10512" t="s">
        <v>1363</v>
      </c>
      <c r="E10512" t="s">
        <v>1364</v>
      </c>
      <c r="G10512" t="s">
        <v>19</v>
      </c>
      <c r="H10512" t="s">
        <v>20</v>
      </c>
      <c r="I10512" t="s">
        <v>45</v>
      </c>
      <c r="J10512" t="s">
        <v>93</v>
      </c>
      <c r="K10512">
        <v>59.3</v>
      </c>
      <c r="L10512">
        <v>149</v>
      </c>
      <c r="M10512" t="s">
        <v>1358</v>
      </c>
      <c r="N10512">
        <v>200</v>
      </c>
      <c r="O10512" t="s">
        <v>24</v>
      </c>
      <c r="P10512" cm="1">
        <f t="array" ref="P10512">IF(Q10512&gt;0,INDEX(Q10512:Q22646,MATCH(TRUE,INDEX(Q10512:Q22646="",,),0)-1),"")</f>
        <v>3</v>
      </c>
      <c r="Q10512">
        <f t="shared" si="238"/>
        <v>1</v>
      </c>
      <c r="R10512">
        <f>IF(P10512="","",0)</f>
        <v>0</v>
      </c>
    </row>
    <row r="10513" spans="1:18" x14ac:dyDescent="0.3">
      <c r="A10513" t="s">
        <v>1321</v>
      </c>
      <c r="B10513" s="1">
        <v>38629</v>
      </c>
      <c r="C10513" s="2">
        <v>0.45833333333333331</v>
      </c>
      <c r="D10513" t="s">
        <v>1363</v>
      </c>
      <c r="E10513" t="s">
        <v>1364</v>
      </c>
      <c r="G10513" t="s">
        <v>19</v>
      </c>
      <c r="H10513" t="s">
        <v>85</v>
      </c>
      <c r="I10513" t="s">
        <v>21</v>
      </c>
      <c r="J10513" t="s">
        <v>73</v>
      </c>
      <c r="K10513">
        <v>284</v>
      </c>
      <c r="L10513">
        <v>10.65</v>
      </c>
      <c r="M10513" t="s">
        <v>1358</v>
      </c>
      <c r="N10513">
        <v>23.65</v>
      </c>
      <c r="O10513" t="s">
        <v>24</v>
      </c>
      <c r="P10513" cm="1">
        <f t="array" ref="P10513">IF(Q10513&gt;0,INDEX(Q10513:Q22647,MATCH(TRUE,INDEX(Q10513:Q22647="",,),0)-1),"")</f>
        <v>3</v>
      </c>
      <c r="Q10513">
        <f t="shared" si="238"/>
        <v>1</v>
      </c>
      <c r="R10513">
        <f>IF(P10513="","",0)</f>
        <v>0</v>
      </c>
    </row>
    <row r="10514" spans="1:18" x14ac:dyDescent="0.3">
      <c r="A10514" t="s">
        <v>1321</v>
      </c>
      <c r="B10514" s="1">
        <v>38629</v>
      </c>
      <c r="C10514" s="2">
        <v>0.45833333333333331</v>
      </c>
      <c r="D10514" t="s">
        <v>1363</v>
      </c>
      <c r="E10514" t="s">
        <v>1364</v>
      </c>
      <c r="G10514" t="s">
        <v>19</v>
      </c>
      <c r="H10514" t="s">
        <v>20</v>
      </c>
      <c r="I10514" t="s">
        <v>21</v>
      </c>
      <c r="J10514" t="s">
        <v>73</v>
      </c>
      <c r="K10514">
        <v>216</v>
      </c>
      <c r="L10514">
        <v>14.15</v>
      </c>
      <c r="M10514" t="s">
        <v>1358</v>
      </c>
      <c r="N10514">
        <v>14.15</v>
      </c>
      <c r="O10514" t="s">
        <v>24</v>
      </c>
      <c r="P10514" cm="1">
        <f t="array" ref="P10514">IF(Q10514&gt;0,INDEX(Q10514:Q22648,MATCH(TRUE,INDEX(Q10514:Q22648="",,),0)-1),"")</f>
        <v>3</v>
      </c>
      <c r="Q10514">
        <f t="shared" si="238"/>
        <v>1</v>
      </c>
      <c r="R10514">
        <f>IF(P10514="","",0)</f>
        <v>0</v>
      </c>
    </row>
    <row r="10515" spans="1:18" x14ac:dyDescent="0.3">
      <c r="A10515" t="s">
        <v>1321</v>
      </c>
      <c r="B10515" s="1">
        <v>38629</v>
      </c>
      <c r="C10515" s="2">
        <v>0.45833333333333331</v>
      </c>
      <c r="D10515" t="s">
        <v>1363</v>
      </c>
      <c r="E10515" t="s">
        <v>1364</v>
      </c>
      <c r="G10515" s="6" t="s">
        <v>88</v>
      </c>
      <c r="H10515" t="s">
        <v>36</v>
      </c>
      <c r="I10515" t="s">
        <v>45</v>
      </c>
      <c r="J10515" t="s">
        <v>93</v>
      </c>
      <c r="K10515">
        <v>26.1</v>
      </c>
      <c r="L10515">
        <v>64</v>
      </c>
      <c r="M10515" t="s">
        <v>1358</v>
      </c>
      <c r="N10515">
        <v>64</v>
      </c>
      <c r="O10515" t="s">
        <v>24</v>
      </c>
      <c r="P10515" cm="1">
        <f t="array" ref="P10515">IF(Q10515&gt;0,INDEX(Q10515:Q22649,MATCH(TRUE,INDEX(Q10515:Q22649="",,),0)-1),"")</f>
        <v>3</v>
      </c>
      <c r="Q10515">
        <f t="shared" si="238"/>
        <v>1</v>
      </c>
      <c r="R10515">
        <f>IF(P10515="","",0)</f>
        <v>0</v>
      </c>
    </row>
    <row r="10516" spans="1:18" x14ac:dyDescent="0.3">
      <c r="A10516" t="s">
        <v>1321</v>
      </c>
      <c r="B10516" s="1">
        <v>38629</v>
      </c>
      <c r="C10516" s="2">
        <v>0.45833333333333331</v>
      </c>
      <c r="D10516" t="s">
        <v>1363</v>
      </c>
      <c r="E10516" t="s">
        <v>1364</v>
      </c>
      <c r="G10516" s="6" t="s">
        <v>88</v>
      </c>
      <c r="H10516" t="s">
        <v>95</v>
      </c>
      <c r="I10516" t="s">
        <v>45</v>
      </c>
      <c r="J10516" t="s">
        <v>93</v>
      </c>
      <c r="K10516">
        <v>20.3</v>
      </c>
      <c r="L10516">
        <v>92</v>
      </c>
      <c r="M10516" t="s">
        <v>1358</v>
      </c>
      <c r="N10516">
        <v>92</v>
      </c>
      <c r="O10516" t="s">
        <v>24</v>
      </c>
      <c r="P10516" cm="1">
        <f t="array" ref="P10516">IF(Q10516&gt;0,INDEX(Q10516:Q22650,MATCH(TRUE,INDEX(Q10516:Q22650="",,),0)-1),"")</f>
        <v>3</v>
      </c>
      <c r="Q10516">
        <f t="shared" si="238"/>
        <v>1</v>
      </c>
      <c r="R10516">
        <f>IF(P10516="","",0)</f>
        <v>0</v>
      </c>
    </row>
    <row r="10517" spans="1:18" x14ac:dyDescent="0.3">
      <c r="A10517" t="s">
        <v>1321</v>
      </c>
      <c r="B10517" s="1">
        <v>38629</v>
      </c>
      <c r="C10517" s="2">
        <v>0.45833333333333331</v>
      </c>
      <c r="D10517" t="s">
        <v>1363</v>
      </c>
      <c r="E10517" t="s">
        <v>1364</v>
      </c>
      <c r="G10517" s="6" t="s">
        <v>88</v>
      </c>
      <c r="H10517" t="s">
        <v>92</v>
      </c>
      <c r="I10517" t="s">
        <v>21</v>
      </c>
      <c r="J10517" t="s">
        <v>73</v>
      </c>
      <c r="K10517">
        <v>41</v>
      </c>
      <c r="L10517">
        <v>12.6</v>
      </c>
      <c r="M10517" t="s">
        <v>1358</v>
      </c>
      <c r="N10517">
        <v>12.6</v>
      </c>
      <c r="O10517" t="s">
        <v>24</v>
      </c>
      <c r="P10517" cm="1">
        <f t="array" ref="P10517">IF(Q10517&gt;0,INDEX(Q10517:Q22651,MATCH(TRUE,INDEX(Q10517:Q22651="",,),0)-1),"")</f>
        <v>3</v>
      </c>
      <c r="Q10517">
        <f t="shared" si="238"/>
        <v>1</v>
      </c>
      <c r="R10517">
        <f>IF(P10517="","",0)</f>
        <v>0</v>
      </c>
    </row>
    <row r="10518" spans="1:18" x14ac:dyDescent="0.3">
      <c r="A10518" t="s">
        <v>1321</v>
      </c>
      <c r="B10518" s="1">
        <v>38629</v>
      </c>
      <c r="C10518" s="2">
        <v>0.45833333333333331</v>
      </c>
      <c r="D10518" t="s">
        <v>1363</v>
      </c>
      <c r="E10518" t="s">
        <v>1364</v>
      </c>
      <c r="G10518" s="6" t="s">
        <v>88</v>
      </c>
      <c r="H10518" t="s">
        <v>128</v>
      </c>
      <c r="I10518" t="s">
        <v>21</v>
      </c>
      <c r="J10518" t="s">
        <v>73</v>
      </c>
      <c r="K10518">
        <v>50</v>
      </c>
      <c r="L10518">
        <v>15.25</v>
      </c>
      <c r="M10518" t="s">
        <v>1358</v>
      </c>
      <c r="N10518">
        <v>15.25</v>
      </c>
      <c r="O10518" t="s">
        <v>24</v>
      </c>
      <c r="P10518" cm="1">
        <f t="array" ref="P10518">IF(Q10518&gt;0,INDEX(Q10518:Q22652,MATCH(TRUE,INDEX(Q10518:Q22652="",,),0)-1),"")</f>
        <v>3</v>
      </c>
      <c r="Q10518">
        <f t="shared" si="238"/>
        <v>1</v>
      </c>
      <c r="R10518">
        <f>IF(P10518="","",0)</f>
        <v>0</v>
      </c>
    </row>
    <row r="10519" spans="1:18" x14ac:dyDescent="0.3">
      <c r="A10519" t="s">
        <v>1321</v>
      </c>
      <c r="B10519" s="1">
        <v>38629</v>
      </c>
      <c r="C10519" s="2">
        <v>0.45833333333333331</v>
      </c>
      <c r="D10519" t="s">
        <v>1363</v>
      </c>
      <c r="E10519" t="s">
        <v>1364</v>
      </c>
      <c r="G10519" s="6" t="s">
        <v>88</v>
      </c>
      <c r="H10519" t="s">
        <v>36</v>
      </c>
      <c r="I10519" t="s">
        <v>21</v>
      </c>
      <c r="J10519" t="s">
        <v>73</v>
      </c>
      <c r="K10519">
        <v>50</v>
      </c>
      <c r="L10519">
        <v>20.85</v>
      </c>
      <c r="M10519" t="s">
        <v>1358</v>
      </c>
      <c r="N10519">
        <v>20.85</v>
      </c>
      <c r="O10519" t="s">
        <v>24</v>
      </c>
      <c r="P10519" cm="1">
        <f t="array" ref="P10519">IF(Q10519&gt;0,INDEX(Q10519:Q22653,MATCH(TRUE,INDEX(Q10519:Q22653="",,),0)-1),"")</f>
        <v>3</v>
      </c>
      <c r="Q10519">
        <f t="shared" si="238"/>
        <v>1</v>
      </c>
      <c r="R10519">
        <f>IF(P10519="","",0)</f>
        <v>0</v>
      </c>
    </row>
    <row r="10520" spans="1:18" x14ac:dyDescent="0.3">
      <c r="A10520" t="s">
        <v>1321</v>
      </c>
      <c r="B10520" s="1">
        <v>38629</v>
      </c>
      <c r="C10520" s="2">
        <v>0.45833333333333331</v>
      </c>
      <c r="D10520" t="s">
        <v>1363</v>
      </c>
      <c r="E10520" t="s">
        <v>1364</v>
      </c>
      <c r="G10520" s="6" t="s">
        <v>88</v>
      </c>
      <c r="H10520" t="s">
        <v>41</v>
      </c>
      <c r="I10520" t="s">
        <v>21</v>
      </c>
      <c r="J10520" t="s">
        <v>73</v>
      </c>
      <c r="K10520">
        <v>51</v>
      </c>
      <c r="L10520">
        <v>37.65</v>
      </c>
      <c r="M10520" t="s">
        <v>1358</v>
      </c>
      <c r="N10520">
        <v>37.65</v>
      </c>
      <c r="O10520" t="s">
        <v>24</v>
      </c>
      <c r="P10520" cm="1">
        <f t="array" ref="P10520">IF(Q10520&gt;0,INDEX(Q10520:Q22654,MATCH(TRUE,INDEX(Q10520:Q22654="",,),0)-1),"")</f>
        <v>3</v>
      </c>
      <c r="Q10520">
        <f t="shared" si="238"/>
        <v>1</v>
      </c>
      <c r="R10520">
        <f>IF(P10520="","",0)</f>
        <v>0</v>
      </c>
    </row>
    <row r="10521" spans="1:18" x14ac:dyDescent="0.3">
      <c r="A10521" t="s">
        <v>1321</v>
      </c>
      <c r="B10521" s="1">
        <v>38629</v>
      </c>
      <c r="C10521" s="2">
        <v>0.45833333333333331</v>
      </c>
      <c r="D10521" t="s">
        <v>1363</v>
      </c>
      <c r="E10521" t="s">
        <v>1364</v>
      </c>
      <c r="G10521" s="6" t="s">
        <v>88</v>
      </c>
      <c r="H10521" t="s">
        <v>95</v>
      </c>
      <c r="I10521" t="s">
        <v>21</v>
      </c>
      <c r="J10521" t="s">
        <v>73</v>
      </c>
      <c r="K10521">
        <v>97</v>
      </c>
      <c r="L10521">
        <v>19.7</v>
      </c>
      <c r="M10521" t="s">
        <v>1358</v>
      </c>
      <c r="N10521">
        <v>19.7</v>
      </c>
      <c r="O10521" t="s">
        <v>24</v>
      </c>
      <c r="P10521" cm="1">
        <f t="array" ref="P10521">IF(Q10521&gt;0,INDEX(Q10521:Q22655,MATCH(TRUE,INDEX(Q10521:Q22655="",,),0)-1),"")</f>
        <v>3</v>
      </c>
      <c r="Q10521">
        <f t="shared" si="238"/>
        <v>1</v>
      </c>
      <c r="R10521">
        <f>IF(P10521="","",0)</f>
        <v>0</v>
      </c>
    </row>
    <row r="10522" spans="1:18" x14ac:dyDescent="0.3">
      <c r="A10522" t="s">
        <v>1321</v>
      </c>
      <c r="B10522" s="1">
        <v>38629</v>
      </c>
      <c r="C10522" s="2">
        <v>0.45833333333333331</v>
      </c>
      <c r="D10522" t="s">
        <v>1363</v>
      </c>
      <c r="E10522" t="s">
        <v>1364</v>
      </c>
      <c r="G10522" t="s">
        <v>19</v>
      </c>
      <c r="H10522" t="s">
        <v>85</v>
      </c>
      <c r="I10522" t="s">
        <v>45</v>
      </c>
      <c r="J10522" t="s">
        <v>93</v>
      </c>
      <c r="K10522">
        <v>23.4</v>
      </c>
      <c r="L10522">
        <v>178</v>
      </c>
      <c r="M10522" t="s">
        <v>657</v>
      </c>
      <c r="N10522">
        <v>178</v>
      </c>
      <c r="P10522" cm="1">
        <f t="array" ref="P10522">IF(Q10522&gt;0,INDEX(Q10522:Q22656,MATCH(TRUE,INDEX(Q10522:Q22656="",,),0)-1),"")</f>
        <v>3</v>
      </c>
      <c r="Q10522">
        <f t="shared" si="238"/>
        <v>2</v>
      </c>
      <c r="R10522">
        <f>IF(P10522="","",0)</f>
        <v>0</v>
      </c>
    </row>
    <row r="10523" spans="1:18" x14ac:dyDescent="0.3">
      <c r="A10523" t="s">
        <v>1321</v>
      </c>
      <c r="B10523" s="1">
        <v>38629</v>
      </c>
      <c r="C10523" s="2">
        <v>0.45833333333333331</v>
      </c>
      <c r="D10523" t="s">
        <v>1363</v>
      </c>
      <c r="E10523" t="s">
        <v>1364</v>
      </c>
      <c r="G10523" t="s">
        <v>19</v>
      </c>
      <c r="H10523" t="s">
        <v>92</v>
      </c>
      <c r="I10523" t="s">
        <v>45</v>
      </c>
      <c r="J10523" t="s">
        <v>93</v>
      </c>
      <c r="K10523">
        <v>15.7</v>
      </c>
      <c r="L10523">
        <v>295</v>
      </c>
      <c r="M10523" t="s">
        <v>657</v>
      </c>
      <c r="N10523">
        <v>635</v>
      </c>
      <c r="P10523" cm="1">
        <f t="array" ref="P10523">IF(Q10523&gt;0,INDEX(Q10523:Q22657,MATCH(TRUE,INDEX(Q10523:Q22657="",,),0)-1),"")</f>
        <v>3</v>
      </c>
      <c r="Q10523">
        <f t="shared" si="238"/>
        <v>2</v>
      </c>
      <c r="R10523">
        <f>IF(P10523="","",0)</f>
        <v>0</v>
      </c>
    </row>
    <row r="10524" spans="1:18" x14ac:dyDescent="0.3">
      <c r="A10524" t="s">
        <v>1321</v>
      </c>
      <c r="B10524" s="1">
        <v>38629</v>
      </c>
      <c r="C10524" s="2">
        <v>0.45833333333333331</v>
      </c>
      <c r="D10524" t="s">
        <v>1363</v>
      </c>
      <c r="E10524" t="s">
        <v>1364</v>
      </c>
      <c r="G10524" t="s">
        <v>19</v>
      </c>
      <c r="H10524" t="s">
        <v>41</v>
      </c>
      <c r="I10524" t="s">
        <v>45</v>
      </c>
      <c r="J10524" t="s">
        <v>93</v>
      </c>
      <c r="K10524">
        <v>24.4</v>
      </c>
      <c r="L10524">
        <v>193</v>
      </c>
      <c r="M10524" t="s">
        <v>657</v>
      </c>
      <c r="N10524">
        <v>193</v>
      </c>
      <c r="P10524" cm="1">
        <f t="array" ref="P10524">IF(Q10524&gt;0,INDEX(Q10524:Q22658,MATCH(TRUE,INDEX(Q10524:Q22658="",,),0)-1),"")</f>
        <v>3</v>
      </c>
      <c r="Q10524">
        <f t="shared" si="238"/>
        <v>2</v>
      </c>
      <c r="R10524">
        <f>IF(P10524="","",0)</f>
        <v>0</v>
      </c>
    </row>
    <row r="10525" spans="1:18" x14ac:dyDescent="0.3">
      <c r="A10525" t="s">
        <v>1321</v>
      </c>
      <c r="B10525" s="1">
        <v>38629</v>
      </c>
      <c r="C10525" s="2">
        <v>0.45833333333333331</v>
      </c>
      <c r="D10525" t="s">
        <v>1363</v>
      </c>
      <c r="E10525" t="s">
        <v>1364</v>
      </c>
      <c r="G10525" t="s">
        <v>19</v>
      </c>
      <c r="H10525" t="s">
        <v>20</v>
      </c>
      <c r="I10525" t="s">
        <v>45</v>
      </c>
      <c r="J10525" t="s">
        <v>93</v>
      </c>
      <c r="K10525">
        <v>59.3</v>
      </c>
      <c r="L10525">
        <v>149</v>
      </c>
      <c r="M10525" t="s">
        <v>657</v>
      </c>
      <c r="N10525">
        <v>149</v>
      </c>
      <c r="P10525" cm="1">
        <f t="array" ref="P10525">IF(Q10525&gt;0,INDEX(Q10525:Q22659,MATCH(TRUE,INDEX(Q10525:Q22659="",,),0)-1),"")</f>
        <v>3</v>
      </c>
      <c r="Q10525">
        <f t="shared" si="238"/>
        <v>2</v>
      </c>
      <c r="R10525">
        <f>IF(P10525="","",0)</f>
        <v>0</v>
      </c>
    </row>
    <row r="10526" spans="1:18" x14ac:dyDescent="0.3">
      <c r="A10526" t="s">
        <v>1321</v>
      </c>
      <c r="B10526" s="1">
        <v>38629</v>
      </c>
      <c r="C10526" s="2">
        <v>0.45833333333333331</v>
      </c>
      <c r="D10526" t="s">
        <v>1363</v>
      </c>
      <c r="E10526" t="s">
        <v>1364</v>
      </c>
      <c r="G10526" t="s">
        <v>19</v>
      </c>
      <c r="H10526" t="s">
        <v>85</v>
      </c>
      <c r="I10526" t="s">
        <v>21</v>
      </c>
      <c r="J10526" t="s">
        <v>73</v>
      </c>
      <c r="K10526">
        <v>284</v>
      </c>
      <c r="L10526">
        <v>10.65</v>
      </c>
      <c r="M10526" t="s">
        <v>657</v>
      </c>
      <c r="N10526">
        <v>10.65</v>
      </c>
      <c r="P10526" cm="1">
        <f t="array" ref="P10526">IF(Q10526&gt;0,INDEX(Q10526:Q22660,MATCH(TRUE,INDEX(Q10526:Q22660="",,),0)-1),"")</f>
        <v>3</v>
      </c>
      <c r="Q10526">
        <f t="shared" si="238"/>
        <v>2</v>
      </c>
      <c r="R10526">
        <f>IF(P10526="","",0)</f>
        <v>0</v>
      </c>
    </row>
    <row r="10527" spans="1:18" x14ac:dyDescent="0.3">
      <c r="A10527" t="s">
        <v>1321</v>
      </c>
      <c r="B10527" s="1">
        <v>38629</v>
      </c>
      <c r="C10527" s="2">
        <v>0.45833333333333331</v>
      </c>
      <c r="D10527" t="s">
        <v>1363</v>
      </c>
      <c r="E10527" t="s">
        <v>1364</v>
      </c>
      <c r="G10527" t="s">
        <v>19</v>
      </c>
      <c r="H10527" t="s">
        <v>20</v>
      </c>
      <c r="I10527" t="s">
        <v>21</v>
      </c>
      <c r="J10527" t="s">
        <v>73</v>
      </c>
      <c r="K10527">
        <v>216</v>
      </c>
      <c r="L10527">
        <v>14.15</v>
      </c>
      <c r="M10527" t="s">
        <v>657</v>
      </c>
      <c r="N10527">
        <v>14.15</v>
      </c>
      <c r="P10527" cm="1">
        <f t="array" ref="P10527">IF(Q10527&gt;0,INDEX(Q10527:Q22661,MATCH(TRUE,INDEX(Q10527:Q22661="",,),0)-1),"")</f>
        <v>3</v>
      </c>
      <c r="Q10527">
        <f t="shared" si="238"/>
        <v>2</v>
      </c>
      <c r="R10527">
        <f>IF(P10527="","",0)</f>
        <v>0</v>
      </c>
    </row>
    <row r="10528" spans="1:18" x14ac:dyDescent="0.3">
      <c r="A10528" t="s">
        <v>1321</v>
      </c>
      <c r="B10528" s="1">
        <v>38629</v>
      </c>
      <c r="C10528" s="2">
        <v>0.45833333333333331</v>
      </c>
      <c r="D10528" t="s">
        <v>1363</v>
      </c>
      <c r="E10528" t="s">
        <v>1364</v>
      </c>
      <c r="G10528" s="6" t="s">
        <v>88</v>
      </c>
      <c r="H10528" t="s">
        <v>36</v>
      </c>
      <c r="I10528" t="s">
        <v>45</v>
      </c>
      <c r="J10528" t="s">
        <v>93</v>
      </c>
      <c r="K10528">
        <v>26.1</v>
      </c>
      <c r="L10528">
        <v>64</v>
      </c>
      <c r="M10528" t="s">
        <v>657</v>
      </c>
      <c r="N10528">
        <v>64</v>
      </c>
      <c r="P10528" cm="1">
        <f t="array" ref="P10528">IF(Q10528&gt;0,INDEX(Q10528:Q22662,MATCH(TRUE,INDEX(Q10528:Q22662="",,),0)-1),"")</f>
        <v>3</v>
      </c>
      <c r="Q10528">
        <f t="shared" si="238"/>
        <v>2</v>
      </c>
      <c r="R10528">
        <f>IF(P10528="","",0)</f>
        <v>0</v>
      </c>
    </row>
    <row r="10529" spans="1:18" x14ac:dyDescent="0.3">
      <c r="A10529" t="s">
        <v>1321</v>
      </c>
      <c r="B10529" s="1">
        <v>38629</v>
      </c>
      <c r="C10529" s="2">
        <v>0.45833333333333331</v>
      </c>
      <c r="D10529" t="s">
        <v>1363</v>
      </c>
      <c r="E10529" t="s">
        <v>1364</v>
      </c>
      <c r="G10529" s="6" t="s">
        <v>88</v>
      </c>
      <c r="H10529" t="s">
        <v>95</v>
      </c>
      <c r="I10529" t="s">
        <v>45</v>
      </c>
      <c r="J10529" t="s">
        <v>93</v>
      </c>
      <c r="K10529">
        <v>20.3</v>
      </c>
      <c r="L10529">
        <v>92</v>
      </c>
      <c r="M10529" t="s">
        <v>657</v>
      </c>
      <c r="N10529">
        <v>92</v>
      </c>
      <c r="P10529" cm="1">
        <f t="array" ref="P10529">IF(Q10529&gt;0,INDEX(Q10529:Q22663,MATCH(TRUE,INDEX(Q10529:Q22663="",,),0)-1),"")</f>
        <v>3</v>
      </c>
      <c r="Q10529">
        <f t="shared" si="238"/>
        <v>2</v>
      </c>
      <c r="R10529">
        <f>IF(P10529="","",0)</f>
        <v>0</v>
      </c>
    </row>
    <row r="10530" spans="1:18" x14ac:dyDescent="0.3">
      <c r="A10530" t="s">
        <v>1321</v>
      </c>
      <c r="B10530" s="1">
        <v>38629</v>
      </c>
      <c r="C10530" s="2">
        <v>0.45833333333333331</v>
      </c>
      <c r="D10530" t="s">
        <v>1363</v>
      </c>
      <c r="E10530" t="s">
        <v>1364</v>
      </c>
      <c r="G10530" s="6" t="s">
        <v>88</v>
      </c>
      <c r="H10530" t="s">
        <v>92</v>
      </c>
      <c r="I10530" t="s">
        <v>21</v>
      </c>
      <c r="J10530" t="s">
        <v>73</v>
      </c>
      <c r="K10530">
        <v>41</v>
      </c>
      <c r="L10530">
        <v>12.6</v>
      </c>
      <c r="M10530" t="s">
        <v>657</v>
      </c>
      <c r="N10530">
        <v>12.6</v>
      </c>
      <c r="P10530" cm="1">
        <f t="array" ref="P10530">IF(Q10530&gt;0,INDEX(Q10530:Q22664,MATCH(TRUE,INDEX(Q10530:Q22664="",,),0)-1),"")</f>
        <v>3</v>
      </c>
      <c r="Q10530">
        <f t="shared" si="238"/>
        <v>2</v>
      </c>
      <c r="R10530">
        <f>IF(P10530="","",0)</f>
        <v>0</v>
      </c>
    </row>
    <row r="10531" spans="1:18" x14ac:dyDescent="0.3">
      <c r="A10531" t="s">
        <v>1321</v>
      </c>
      <c r="B10531" s="1">
        <v>38629</v>
      </c>
      <c r="C10531" s="2">
        <v>0.45833333333333331</v>
      </c>
      <c r="D10531" t="s">
        <v>1363</v>
      </c>
      <c r="E10531" t="s">
        <v>1364</v>
      </c>
      <c r="G10531" s="6" t="s">
        <v>88</v>
      </c>
      <c r="H10531" t="s">
        <v>128</v>
      </c>
      <c r="I10531" t="s">
        <v>21</v>
      </c>
      <c r="J10531" t="s">
        <v>73</v>
      </c>
      <c r="K10531">
        <v>50</v>
      </c>
      <c r="L10531">
        <v>15.25</v>
      </c>
      <c r="M10531" t="s">
        <v>657</v>
      </c>
      <c r="N10531">
        <v>15.25</v>
      </c>
      <c r="P10531" cm="1">
        <f t="array" ref="P10531">IF(Q10531&gt;0,INDEX(Q10531:Q22665,MATCH(TRUE,INDEX(Q10531:Q22665="",,),0)-1),"")</f>
        <v>3</v>
      </c>
      <c r="Q10531">
        <f t="shared" si="238"/>
        <v>2</v>
      </c>
      <c r="R10531">
        <f>IF(P10531="","",0)</f>
        <v>0</v>
      </c>
    </row>
    <row r="10532" spans="1:18" x14ac:dyDescent="0.3">
      <c r="A10532" t="s">
        <v>1321</v>
      </c>
      <c r="B10532" s="1">
        <v>38629</v>
      </c>
      <c r="C10532" s="2">
        <v>0.45833333333333331</v>
      </c>
      <c r="D10532" t="s">
        <v>1363</v>
      </c>
      <c r="E10532" t="s">
        <v>1364</v>
      </c>
      <c r="G10532" s="6" t="s">
        <v>88</v>
      </c>
      <c r="H10532" t="s">
        <v>36</v>
      </c>
      <c r="I10532" t="s">
        <v>21</v>
      </c>
      <c r="J10532" t="s">
        <v>73</v>
      </c>
      <c r="K10532">
        <v>50</v>
      </c>
      <c r="L10532">
        <v>20.85</v>
      </c>
      <c r="M10532" t="s">
        <v>657</v>
      </c>
      <c r="N10532">
        <v>20.85</v>
      </c>
      <c r="P10532" cm="1">
        <f t="array" ref="P10532">IF(Q10532&gt;0,INDEX(Q10532:Q22666,MATCH(TRUE,INDEX(Q10532:Q22666="",,),0)-1),"")</f>
        <v>3</v>
      </c>
      <c r="Q10532">
        <f t="shared" si="238"/>
        <v>2</v>
      </c>
      <c r="R10532">
        <f>IF(P10532="","",0)</f>
        <v>0</v>
      </c>
    </row>
    <row r="10533" spans="1:18" x14ac:dyDescent="0.3">
      <c r="A10533" t="s">
        <v>1321</v>
      </c>
      <c r="B10533" s="1">
        <v>38629</v>
      </c>
      <c r="C10533" s="2">
        <v>0.45833333333333331</v>
      </c>
      <c r="D10533" t="s">
        <v>1363</v>
      </c>
      <c r="E10533" t="s">
        <v>1364</v>
      </c>
      <c r="G10533" s="6" t="s">
        <v>88</v>
      </c>
      <c r="H10533" t="s">
        <v>41</v>
      </c>
      <c r="I10533" t="s">
        <v>21</v>
      </c>
      <c r="J10533" t="s">
        <v>73</v>
      </c>
      <c r="K10533">
        <v>51</v>
      </c>
      <c r="L10533">
        <v>37.65</v>
      </c>
      <c r="M10533" t="s">
        <v>657</v>
      </c>
      <c r="N10533">
        <v>37.65</v>
      </c>
      <c r="P10533" cm="1">
        <f t="array" ref="P10533">IF(Q10533&gt;0,INDEX(Q10533:Q22667,MATCH(TRUE,INDEX(Q10533:Q22667="",,),0)-1),"")</f>
        <v>3</v>
      </c>
      <c r="Q10533">
        <f t="shared" si="238"/>
        <v>2</v>
      </c>
      <c r="R10533">
        <f>IF(P10533="","",0)</f>
        <v>0</v>
      </c>
    </row>
    <row r="10534" spans="1:18" x14ac:dyDescent="0.3">
      <c r="A10534" t="s">
        <v>1321</v>
      </c>
      <c r="B10534" s="1">
        <v>38629</v>
      </c>
      <c r="C10534" s="2">
        <v>0.45833333333333331</v>
      </c>
      <c r="D10534" t="s">
        <v>1363</v>
      </c>
      <c r="E10534" t="s">
        <v>1364</v>
      </c>
      <c r="G10534" s="6" t="s">
        <v>88</v>
      </c>
      <c r="H10534" t="s">
        <v>95</v>
      </c>
      <c r="I10534" t="s">
        <v>21</v>
      </c>
      <c r="J10534" t="s">
        <v>73</v>
      </c>
      <c r="K10534">
        <v>97</v>
      </c>
      <c r="L10534">
        <v>19.7</v>
      </c>
      <c r="M10534" t="s">
        <v>657</v>
      </c>
      <c r="N10534">
        <v>19.7</v>
      </c>
      <c r="P10534" cm="1">
        <f t="array" ref="P10534">IF(Q10534&gt;0,INDEX(Q10534:Q22668,MATCH(TRUE,INDEX(Q10534:Q22668="",,),0)-1),"")</f>
        <v>3</v>
      </c>
      <c r="Q10534">
        <f t="shared" si="238"/>
        <v>2</v>
      </c>
      <c r="R10534">
        <f>IF(P10534="","",0)</f>
        <v>0</v>
      </c>
    </row>
    <row r="10535" spans="1:18" x14ac:dyDescent="0.3">
      <c r="A10535" t="s">
        <v>1321</v>
      </c>
      <c r="B10535" s="1">
        <v>38629</v>
      </c>
      <c r="C10535" s="2">
        <v>0.45833333333333331</v>
      </c>
      <c r="D10535" t="s">
        <v>1363</v>
      </c>
      <c r="E10535" t="s">
        <v>1364</v>
      </c>
      <c r="G10535" t="s">
        <v>19</v>
      </c>
      <c r="H10535" t="s">
        <v>85</v>
      </c>
      <c r="I10535" t="s">
        <v>45</v>
      </c>
      <c r="J10535" t="s">
        <v>93</v>
      </c>
      <c r="K10535">
        <v>23.4</v>
      </c>
      <c r="L10535">
        <v>178</v>
      </c>
      <c r="M10535" t="s">
        <v>173</v>
      </c>
      <c r="N10535">
        <v>180.1</v>
      </c>
      <c r="P10535" cm="1">
        <f t="array" ref="P10535">IF(Q10535&gt;0,INDEX(Q10535:Q22669,MATCH(TRUE,INDEX(Q10535:Q22669="",,),0)-1),"")</f>
        <v>3</v>
      </c>
      <c r="Q10535">
        <f t="shared" si="238"/>
        <v>3</v>
      </c>
      <c r="R10535">
        <f>IF(P10535="","",0)</f>
        <v>0</v>
      </c>
    </row>
    <row r="10536" spans="1:18" x14ac:dyDescent="0.3">
      <c r="A10536" t="s">
        <v>1321</v>
      </c>
      <c r="B10536" s="1">
        <v>38629</v>
      </c>
      <c r="C10536" s="2">
        <v>0.45833333333333331</v>
      </c>
      <c r="D10536" t="s">
        <v>1363</v>
      </c>
      <c r="E10536" t="s">
        <v>1364</v>
      </c>
      <c r="G10536" t="s">
        <v>19</v>
      </c>
      <c r="H10536" t="s">
        <v>92</v>
      </c>
      <c r="I10536" t="s">
        <v>45</v>
      </c>
      <c r="J10536" t="s">
        <v>93</v>
      </c>
      <c r="K10536">
        <v>15.7</v>
      </c>
      <c r="L10536">
        <v>295</v>
      </c>
      <c r="M10536" t="s">
        <v>173</v>
      </c>
      <c r="N10536">
        <v>300.25</v>
      </c>
      <c r="P10536" cm="1">
        <f t="array" ref="P10536">IF(Q10536&gt;0,INDEX(Q10536:Q22670,MATCH(TRUE,INDEX(Q10536:Q22670="",,),0)-1),"")</f>
        <v>3</v>
      </c>
      <c r="Q10536">
        <f t="shared" si="238"/>
        <v>3</v>
      </c>
      <c r="R10536">
        <f>IF(P10536="","",0)</f>
        <v>0</v>
      </c>
    </row>
    <row r="10537" spans="1:18" x14ac:dyDescent="0.3">
      <c r="A10537" t="s">
        <v>1321</v>
      </c>
      <c r="B10537" s="1">
        <v>38629</v>
      </c>
      <c r="C10537" s="2">
        <v>0.45833333333333331</v>
      </c>
      <c r="D10537" t="s">
        <v>1363</v>
      </c>
      <c r="E10537" t="s">
        <v>1364</v>
      </c>
      <c r="G10537" t="s">
        <v>19</v>
      </c>
      <c r="H10537" t="s">
        <v>41</v>
      </c>
      <c r="I10537" t="s">
        <v>45</v>
      </c>
      <c r="J10537" t="s">
        <v>93</v>
      </c>
      <c r="K10537">
        <v>24.4</v>
      </c>
      <c r="L10537">
        <v>193</v>
      </c>
      <c r="M10537" t="s">
        <v>173</v>
      </c>
      <c r="N10537">
        <v>195.1</v>
      </c>
      <c r="P10537" cm="1">
        <f t="array" ref="P10537">IF(Q10537&gt;0,INDEX(Q10537:Q22671,MATCH(TRUE,INDEX(Q10537:Q22671="",,),0)-1),"")</f>
        <v>3</v>
      </c>
      <c r="Q10537">
        <f t="shared" si="238"/>
        <v>3</v>
      </c>
      <c r="R10537">
        <f>IF(P10537="","",0)</f>
        <v>0</v>
      </c>
    </row>
    <row r="10538" spans="1:18" x14ac:dyDescent="0.3">
      <c r="A10538" t="s">
        <v>1321</v>
      </c>
      <c r="B10538" s="1">
        <v>38629</v>
      </c>
      <c r="C10538" s="2">
        <v>0.45833333333333331</v>
      </c>
      <c r="D10538" t="s">
        <v>1363</v>
      </c>
      <c r="E10538" t="s">
        <v>1364</v>
      </c>
      <c r="G10538" t="s">
        <v>19</v>
      </c>
      <c r="H10538" t="s">
        <v>20</v>
      </c>
      <c r="I10538" t="s">
        <v>45</v>
      </c>
      <c r="J10538" t="s">
        <v>93</v>
      </c>
      <c r="K10538">
        <v>59.3</v>
      </c>
      <c r="L10538">
        <v>149</v>
      </c>
      <c r="M10538" t="s">
        <v>173</v>
      </c>
      <c r="N10538">
        <v>150.35</v>
      </c>
      <c r="P10538" cm="1">
        <f t="array" ref="P10538">IF(Q10538&gt;0,INDEX(Q10538:Q22672,MATCH(TRUE,INDEX(Q10538:Q22672="",,),0)-1),"")</f>
        <v>3</v>
      </c>
      <c r="Q10538">
        <f t="shared" si="238"/>
        <v>3</v>
      </c>
      <c r="R10538">
        <f>IF(P10538="","",0)</f>
        <v>0</v>
      </c>
    </row>
    <row r="10539" spans="1:18" x14ac:dyDescent="0.3">
      <c r="A10539" t="s">
        <v>1321</v>
      </c>
      <c r="B10539" s="1">
        <v>38629</v>
      </c>
      <c r="C10539" s="2">
        <v>0.45833333333333331</v>
      </c>
      <c r="D10539" t="s">
        <v>1363</v>
      </c>
      <c r="E10539" t="s">
        <v>1364</v>
      </c>
      <c r="G10539" t="s">
        <v>19</v>
      </c>
      <c r="H10539" t="s">
        <v>85</v>
      </c>
      <c r="I10539" t="s">
        <v>21</v>
      </c>
      <c r="J10539" t="s">
        <v>73</v>
      </c>
      <c r="K10539">
        <v>284</v>
      </c>
      <c r="L10539">
        <v>10.65</v>
      </c>
      <c r="M10539" t="s">
        <v>173</v>
      </c>
      <c r="N10539">
        <v>16.75</v>
      </c>
      <c r="P10539" cm="1">
        <f t="array" ref="P10539">IF(Q10539&gt;0,INDEX(Q10539:Q22673,MATCH(TRUE,INDEX(Q10539:Q22673="",,),0)-1),"")</f>
        <v>3</v>
      </c>
      <c r="Q10539">
        <f t="shared" si="238"/>
        <v>3</v>
      </c>
      <c r="R10539">
        <f>IF(P10539="","",0)</f>
        <v>0</v>
      </c>
    </row>
    <row r="10540" spans="1:18" x14ac:dyDescent="0.3">
      <c r="A10540" t="s">
        <v>1321</v>
      </c>
      <c r="B10540" s="1">
        <v>38629</v>
      </c>
      <c r="C10540" s="2">
        <v>0.45833333333333331</v>
      </c>
      <c r="D10540" t="s">
        <v>1363</v>
      </c>
      <c r="E10540" t="s">
        <v>1364</v>
      </c>
      <c r="G10540" t="s">
        <v>19</v>
      </c>
      <c r="H10540" t="s">
        <v>20</v>
      </c>
      <c r="I10540" t="s">
        <v>21</v>
      </c>
      <c r="J10540" t="s">
        <v>73</v>
      </c>
      <c r="K10540">
        <v>216</v>
      </c>
      <c r="L10540">
        <v>14.15</v>
      </c>
      <c r="M10540" t="s">
        <v>173</v>
      </c>
      <c r="N10540">
        <v>16.149999999999999</v>
      </c>
      <c r="P10540" cm="1">
        <f t="array" ref="P10540">IF(Q10540&gt;0,INDEX(Q10540:Q22674,MATCH(TRUE,INDEX(Q10540:Q22674="",,),0)-1),"")</f>
        <v>3</v>
      </c>
      <c r="Q10540">
        <f t="shared" si="238"/>
        <v>3</v>
      </c>
      <c r="R10540">
        <f>IF(P10540="","",0)</f>
        <v>0</v>
      </c>
    </row>
    <row r="10541" spans="1:18" x14ac:dyDescent="0.3">
      <c r="A10541" t="s">
        <v>1321</v>
      </c>
      <c r="B10541" s="1">
        <v>38629</v>
      </c>
      <c r="C10541" s="2">
        <v>0.45833333333333331</v>
      </c>
      <c r="D10541" t="s">
        <v>1363</v>
      </c>
      <c r="E10541" t="s">
        <v>1364</v>
      </c>
      <c r="G10541" s="6" t="s">
        <v>88</v>
      </c>
      <c r="H10541" t="s">
        <v>36</v>
      </c>
      <c r="I10541" t="s">
        <v>45</v>
      </c>
      <c r="J10541" t="s">
        <v>93</v>
      </c>
      <c r="K10541">
        <v>26.1</v>
      </c>
      <c r="L10541">
        <v>64</v>
      </c>
      <c r="M10541" t="s">
        <v>173</v>
      </c>
      <c r="N10541">
        <v>64</v>
      </c>
      <c r="P10541" cm="1">
        <f t="array" ref="P10541">IF(Q10541&gt;0,INDEX(Q10541:Q22675,MATCH(TRUE,INDEX(Q10541:Q22675="",,),0)-1),"")</f>
        <v>3</v>
      </c>
      <c r="Q10541">
        <f t="shared" si="238"/>
        <v>3</v>
      </c>
      <c r="R10541">
        <f>IF(P10541="","",0)</f>
        <v>0</v>
      </c>
    </row>
    <row r="10542" spans="1:18" x14ac:dyDescent="0.3">
      <c r="A10542" t="s">
        <v>1321</v>
      </c>
      <c r="B10542" s="1">
        <v>38629</v>
      </c>
      <c r="C10542" s="2">
        <v>0.45833333333333331</v>
      </c>
      <c r="D10542" t="s">
        <v>1363</v>
      </c>
      <c r="E10542" t="s">
        <v>1364</v>
      </c>
      <c r="G10542" s="6" t="s">
        <v>88</v>
      </c>
      <c r="H10542" t="s">
        <v>95</v>
      </c>
      <c r="I10542" t="s">
        <v>45</v>
      </c>
      <c r="J10542" t="s">
        <v>93</v>
      </c>
      <c r="K10542">
        <v>20.3</v>
      </c>
      <c r="L10542">
        <v>92</v>
      </c>
      <c r="M10542" t="s">
        <v>173</v>
      </c>
      <c r="N10542">
        <v>92</v>
      </c>
      <c r="P10542" cm="1">
        <f t="array" ref="P10542">IF(Q10542&gt;0,INDEX(Q10542:Q22676,MATCH(TRUE,INDEX(Q10542:Q22676="",,),0)-1),"")</f>
        <v>3</v>
      </c>
      <c r="Q10542">
        <f t="shared" si="238"/>
        <v>3</v>
      </c>
      <c r="R10542">
        <f>IF(P10542="","",0)</f>
        <v>0</v>
      </c>
    </row>
    <row r="10543" spans="1:18" x14ac:dyDescent="0.3">
      <c r="A10543" t="s">
        <v>1321</v>
      </c>
      <c r="B10543" s="1">
        <v>38629</v>
      </c>
      <c r="C10543" s="2">
        <v>0.45833333333333331</v>
      </c>
      <c r="D10543" t="s">
        <v>1363</v>
      </c>
      <c r="E10543" t="s">
        <v>1364</v>
      </c>
      <c r="G10543" s="6" t="s">
        <v>88</v>
      </c>
      <c r="H10543" t="s">
        <v>92</v>
      </c>
      <c r="I10543" t="s">
        <v>21</v>
      </c>
      <c r="J10543" t="s">
        <v>73</v>
      </c>
      <c r="K10543">
        <v>41</v>
      </c>
      <c r="L10543">
        <v>12.6</v>
      </c>
      <c r="M10543" t="s">
        <v>173</v>
      </c>
      <c r="N10543">
        <v>12.6</v>
      </c>
      <c r="P10543" cm="1">
        <f t="array" ref="P10543">IF(Q10543&gt;0,INDEX(Q10543:Q22677,MATCH(TRUE,INDEX(Q10543:Q22677="",,),0)-1),"")</f>
        <v>3</v>
      </c>
      <c r="Q10543">
        <f t="shared" si="238"/>
        <v>3</v>
      </c>
      <c r="R10543">
        <f>IF(P10543="","",0)</f>
        <v>0</v>
      </c>
    </row>
    <row r="10544" spans="1:18" x14ac:dyDescent="0.3">
      <c r="A10544" t="s">
        <v>1321</v>
      </c>
      <c r="B10544" s="1">
        <v>38629</v>
      </c>
      <c r="C10544" s="2">
        <v>0.45833333333333331</v>
      </c>
      <c r="D10544" t="s">
        <v>1363</v>
      </c>
      <c r="E10544" t="s">
        <v>1364</v>
      </c>
      <c r="G10544" s="6" t="s">
        <v>88</v>
      </c>
      <c r="H10544" t="s">
        <v>128</v>
      </c>
      <c r="I10544" t="s">
        <v>21</v>
      </c>
      <c r="J10544" t="s">
        <v>73</v>
      </c>
      <c r="K10544">
        <v>50</v>
      </c>
      <c r="L10544">
        <v>15.25</v>
      </c>
      <c r="M10544" t="s">
        <v>173</v>
      </c>
      <c r="N10544">
        <v>15.25</v>
      </c>
      <c r="P10544" cm="1">
        <f t="array" ref="P10544">IF(Q10544&gt;0,INDEX(Q10544:Q22678,MATCH(TRUE,INDEX(Q10544:Q22678="",,),0)-1),"")</f>
        <v>3</v>
      </c>
      <c r="Q10544">
        <f t="shared" si="238"/>
        <v>3</v>
      </c>
      <c r="R10544">
        <f>IF(P10544="","",0)</f>
        <v>0</v>
      </c>
    </row>
    <row r="10545" spans="1:18" x14ac:dyDescent="0.3">
      <c r="A10545" t="s">
        <v>1321</v>
      </c>
      <c r="B10545" s="1">
        <v>38629</v>
      </c>
      <c r="C10545" s="2">
        <v>0.45833333333333331</v>
      </c>
      <c r="D10545" t="s">
        <v>1363</v>
      </c>
      <c r="E10545" t="s">
        <v>1364</v>
      </c>
      <c r="G10545" s="6" t="s">
        <v>88</v>
      </c>
      <c r="H10545" t="s">
        <v>36</v>
      </c>
      <c r="I10545" t="s">
        <v>21</v>
      </c>
      <c r="J10545" t="s">
        <v>73</v>
      </c>
      <c r="K10545">
        <v>50</v>
      </c>
      <c r="L10545">
        <v>20.85</v>
      </c>
      <c r="M10545" t="s">
        <v>173</v>
      </c>
      <c r="N10545">
        <v>20.85</v>
      </c>
      <c r="P10545" cm="1">
        <f t="array" ref="P10545">IF(Q10545&gt;0,INDEX(Q10545:Q22679,MATCH(TRUE,INDEX(Q10545:Q22679="",,),0)-1),"")</f>
        <v>3</v>
      </c>
      <c r="Q10545">
        <f t="shared" si="238"/>
        <v>3</v>
      </c>
      <c r="R10545">
        <f>IF(P10545="","",0)</f>
        <v>0</v>
      </c>
    </row>
    <row r="10546" spans="1:18" x14ac:dyDescent="0.3">
      <c r="A10546" t="s">
        <v>1321</v>
      </c>
      <c r="B10546" s="1">
        <v>38629</v>
      </c>
      <c r="C10546" s="2">
        <v>0.45833333333333331</v>
      </c>
      <c r="D10546" t="s">
        <v>1363</v>
      </c>
      <c r="E10546" t="s">
        <v>1364</v>
      </c>
      <c r="G10546" s="6" t="s">
        <v>88</v>
      </c>
      <c r="H10546" t="s">
        <v>41</v>
      </c>
      <c r="I10546" t="s">
        <v>21</v>
      </c>
      <c r="J10546" t="s">
        <v>73</v>
      </c>
      <c r="K10546">
        <v>51</v>
      </c>
      <c r="L10546">
        <v>37.65</v>
      </c>
      <c r="M10546" t="s">
        <v>173</v>
      </c>
      <c r="N10546">
        <v>37.65</v>
      </c>
      <c r="P10546" cm="1">
        <f t="array" ref="P10546">IF(Q10546&gt;0,INDEX(Q10546:Q22680,MATCH(TRUE,INDEX(Q10546:Q22680="",,),0)-1),"")</f>
        <v>3</v>
      </c>
      <c r="Q10546">
        <f t="shared" si="238"/>
        <v>3</v>
      </c>
      <c r="R10546">
        <f>IF(P10546="","",0)</f>
        <v>0</v>
      </c>
    </row>
    <row r="10547" spans="1:18" x14ac:dyDescent="0.3">
      <c r="A10547" t="s">
        <v>1321</v>
      </c>
      <c r="B10547" s="1">
        <v>38629</v>
      </c>
      <c r="C10547" s="2">
        <v>0.45833333333333331</v>
      </c>
      <c r="D10547" t="s">
        <v>1363</v>
      </c>
      <c r="E10547" t="s">
        <v>1364</v>
      </c>
      <c r="G10547" s="6" t="s">
        <v>88</v>
      </c>
      <c r="H10547" t="s">
        <v>95</v>
      </c>
      <c r="I10547" t="s">
        <v>21</v>
      </c>
      <c r="J10547" t="s">
        <v>73</v>
      </c>
      <c r="K10547">
        <v>97</v>
      </c>
      <c r="L10547">
        <v>19.7</v>
      </c>
      <c r="M10547" t="s">
        <v>173</v>
      </c>
      <c r="N10547">
        <v>19.7</v>
      </c>
      <c r="P10547" cm="1">
        <f t="array" ref="P10547">IF(Q10547&gt;0,INDEX(Q10547:Q22681,MATCH(TRUE,INDEX(Q10547:Q22681="",,),0)-1),"")</f>
        <v>3</v>
      </c>
      <c r="Q10547">
        <f t="shared" si="238"/>
        <v>3</v>
      </c>
      <c r="R10547">
        <f>IF(P10547="","",0)</f>
        <v>0</v>
      </c>
    </row>
    <row r="10548" spans="1:18" x14ac:dyDescent="0.3">
      <c r="P10548" t="str" cm="1">
        <f t="array" ref="P10548">IF(Q10548&gt;0,INDEX(Q10548:Q22682,MATCH(TRUE,INDEX(Q10548:Q22682="",,),0)-1),"")</f>
        <v/>
      </c>
      <c r="R10548" t="str">
        <f>IF(P10548="","",0)</f>
        <v/>
      </c>
    </row>
    <row r="10549" spans="1:18" x14ac:dyDescent="0.3">
      <c r="A10549" t="s">
        <v>1321</v>
      </c>
      <c r="B10549" s="1">
        <v>38657</v>
      </c>
      <c r="C10549" s="2">
        <v>0.45833333333333331</v>
      </c>
      <c r="D10549" t="s">
        <v>1365</v>
      </c>
      <c r="E10549" t="s">
        <v>1366</v>
      </c>
      <c r="G10549" t="s">
        <v>19</v>
      </c>
      <c r="H10549" t="s">
        <v>92</v>
      </c>
      <c r="I10549" t="s">
        <v>45</v>
      </c>
      <c r="J10549" t="s">
        <v>93</v>
      </c>
      <c r="K10549">
        <v>678.1</v>
      </c>
      <c r="L10549">
        <v>176</v>
      </c>
      <c r="M10549" t="s">
        <v>117</v>
      </c>
      <c r="N10549">
        <v>320</v>
      </c>
      <c r="O10549" t="s">
        <v>24</v>
      </c>
      <c r="P10549" cm="1">
        <f t="array" ref="P10549">IF(Q10549&gt;0,INDEX(Q10549:Q22683,MATCH(TRUE,INDEX(Q10549:Q22683="",,),0)-1),"")</f>
        <v>4</v>
      </c>
      <c r="Q10549">
        <f>INT((ROW()-10549)/12)+1</f>
        <v>1</v>
      </c>
      <c r="R10549">
        <f>IF(P10549="","",0)</f>
        <v>0</v>
      </c>
    </row>
    <row r="10550" spans="1:18" x14ac:dyDescent="0.3">
      <c r="A10550" t="s">
        <v>1321</v>
      </c>
      <c r="B10550" s="1">
        <v>38657</v>
      </c>
      <c r="C10550" s="2">
        <v>0.45833333333333331</v>
      </c>
      <c r="D10550" t="s">
        <v>1365</v>
      </c>
      <c r="E10550" t="s">
        <v>1366</v>
      </c>
      <c r="G10550" t="s">
        <v>19</v>
      </c>
      <c r="H10550" t="s">
        <v>36</v>
      </c>
      <c r="I10550" t="s">
        <v>45</v>
      </c>
      <c r="J10550" t="s">
        <v>93</v>
      </c>
      <c r="K10550">
        <v>229.4</v>
      </c>
      <c r="L10550">
        <v>55</v>
      </c>
      <c r="M10550" t="s">
        <v>117</v>
      </c>
      <c r="N10550">
        <v>55</v>
      </c>
      <c r="O10550" t="s">
        <v>24</v>
      </c>
      <c r="P10550" cm="1">
        <f t="array" ref="P10550">IF(Q10550&gt;0,INDEX(Q10550:Q22684,MATCH(TRUE,INDEX(Q10550:Q22684="",,),0)-1),"")</f>
        <v>4</v>
      </c>
      <c r="Q10550">
        <f t="shared" ref="Q10550:Q10596" si="239">INT((ROW()-10549)/12)+1</f>
        <v>1</v>
      </c>
      <c r="R10550">
        <f>IF(P10550="","",0)</f>
        <v>0</v>
      </c>
    </row>
    <row r="10551" spans="1:18" x14ac:dyDescent="0.3">
      <c r="A10551" t="s">
        <v>1321</v>
      </c>
      <c r="B10551" s="1">
        <v>38657</v>
      </c>
      <c r="C10551" s="2">
        <v>0.45833333333333331</v>
      </c>
      <c r="D10551" t="s">
        <v>1365</v>
      </c>
      <c r="E10551" t="s">
        <v>1366</v>
      </c>
      <c r="G10551" t="s">
        <v>19</v>
      </c>
      <c r="H10551" t="s">
        <v>20</v>
      </c>
      <c r="I10551" t="s">
        <v>45</v>
      </c>
      <c r="J10551" t="s">
        <v>93</v>
      </c>
      <c r="K10551">
        <v>200.2</v>
      </c>
      <c r="L10551">
        <v>145</v>
      </c>
      <c r="M10551" t="s">
        <v>117</v>
      </c>
      <c r="N10551">
        <v>145</v>
      </c>
      <c r="O10551" t="s">
        <v>24</v>
      </c>
      <c r="P10551" cm="1">
        <f t="array" ref="P10551">IF(Q10551&gt;0,INDEX(Q10551:Q22685,MATCH(TRUE,INDEX(Q10551:Q22685="",,),0)-1),"")</f>
        <v>4</v>
      </c>
      <c r="Q10551">
        <f t="shared" si="239"/>
        <v>1</v>
      </c>
      <c r="R10551">
        <f>IF(P10551="","",0)</f>
        <v>0</v>
      </c>
    </row>
    <row r="10552" spans="1:18" x14ac:dyDescent="0.3">
      <c r="A10552" t="s">
        <v>1321</v>
      </c>
      <c r="B10552" s="1">
        <v>38657</v>
      </c>
      <c r="C10552" s="2">
        <v>0.45833333333333331</v>
      </c>
      <c r="D10552" t="s">
        <v>1365</v>
      </c>
      <c r="E10552" t="s">
        <v>1366</v>
      </c>
      <c r="G10552" t="s">
        <v>19</v>
      </c>
      <c r="H10552" t="s">
        <v>92</v>
      </c>
      <c r="I10552" t="s">
        <v>21</v>
      </c>
      <c r="J10552" t="s">
        <v>73</v>
      </c>
      <c r="K10552">
        <v>1737</v>
      </c>
      <c r="L10552">
        <v>11.7</v>
      </c>
      <c r="M10552" t="s">
        <v>117</v>
      </c>
      <c r="N10552">
        <v>11.7</v>
      </c>
      <c r="O10552" t="s">
        <v>24</v>
      </c>
      <c r="P10552" cm="1">
        <f t="array" ref="P10552">IF(Q10552&gt;0,INDEX(Q10552:Q22686,MATCH(TRUE,INDEX(Q10552:Q22686="",,),0)-1),"")</f>
        <v>4</v>
      </c>
      <c r="Q10552">
        <f t="shared" si="239"/>
        <v>1</v>
      </c>
      <c r="R10552">
        <f>IF(P10552="","",0)</f>
        <v>0</v>
      </c>
    </row>
    <row r="10553" spans="1:18" x14ac:dyDescent="0.3">
      <c r="A10553" t="s">
        <v>1321</v>
      </c>
      <c r="B10553" s="1">
        <v>38657</v>
      </c>
      <c r="C10553" s="2">
        <v>0.45833333333333331</v>
      </c>
      <c r="D10553" t="s">
        <v>1365</v>
      </c>
      <c r="E10553" t="s">
        <v>1366</v>
      </c>
      <c r="G10553" t="s">
        <v>19</v>
      </c>
      <c r="H10553" t="s">
        <v>36</v>
      </c>
      <c r="I10553" t="s">
        <v>21</v>
      </c>
      <c r="J10553" t="s">
        <v>73</v>
      </c>
      <c r="K10553">
        <v>466</v>
      </c>
      <c r="L10553">
        <v>20.350000000000001</v>
      </c>
      <c r="M10553" t="s">
        <v>117</v>
      </c>
      <c r="N10553">
        <v>20.350000000000001</v>
      </c>
      <c r="O10553" t="s">
        <v>24</v>
      </c>
      <c r="P10553" cm="1">
        <f t="array" ref="P10553">IF(Q10553&gt;0,INDEX(Q10553:Q22687,MATCH(TRUE,INDEX(Q10553:Q22687="",,),0)-1),"")</f>
        <v>4</v>
      </c>
      <c r="Q10553">
        <f t="shared" si="239"/>
        <v>1</v>
      </c>
      <c r="R10553">
        <f>IF(P10553="","",0)</f>
        <v>0</v>
      </c>
    </row>
    <row r="10554" spans="1:18" x14ac:dyDescent="0.3">
      <c r="A10554" t="s">
        <v>1321</v>
      </c>
      <c r="B10554" s="1">
        <v>38657</v>
      </c>
      <c r="C10554" s="2">
        <v>0.45833333333333331</v>
      </c>
      <c r="D10554" t="s">
        <v>1365</v>
      </c>
      <c r="E10554" t="s">
        <v>1366</v>
      </c>
      <c r="G10554" t="s">
        <v>19</v>
      </c>
      <c r="H10554" t="s">
        <v>20</v>
      </c>
      <c r="I10554" t="s">
        <v>21</v>
      </c>
      <c r="J10554" t="s">
        <v>73</v>
      </c>
      <c r="K10554">
        <v>1029</v>
      </c>
      <c r="L10554">
        <v>11.7</v>
      </c>
      <c r="M10554" t="s">
        <v>117</v>
      </c>
      <c r="N10554">
        <v>11.7</v>
      </c>
      <c r="O10554" t="s">
        <v>24</v>
      </c>
      <c r="P10554" cm="1">
        <f t="array" ref="P10554">IF(Q10554&gt;0,INDEX(Q10554:Q22688,MATCH(TRUE,INDEX(Q10554:Q22688="",,),0)-1),"")</f>
        <v>4</v>
      </c>
      <c r="Q10554">
        <f t="shared" si="239"/>
        <v>1</v>
      </c>
      <c r="R10554">
        <f>IF(P10554="","",0)</f>
        <v>0</v>
      </c>
    </row>
    <row r="10555" spans="1:18" x14ac:dyDescent="0.3">
      <c r="A10555" t="s">
        <v>1321</v>
      </c>
      <c r="B10555" s="1">
        <v>38657</v>
      </c>
      <c r="C10555" s="2">
        <v>0.45833333333333331</v>
      </c>
      <c r="D10555" t="s">
        <v>1365</v>
      </c>
      <c r="E10555" t="s">
        <v>1366</v>
      </c>
      <c r="G10555" s="6" t="s">
        <v>88</v>
      </c>
      <c r="H10555" t="s">
        <v>85</v>
      </c>
      <c r="I10555" t="s">
        <v>45</v>
      </c>
      <c r="J10555" t="s">
        <v>93</v>
      </c>
      <c r="K10555">
        <v>5.5</v>
      </c>
      <c r="L10555">
        <v>141</v>
      </c>
      <c r="M10555" t="s">
        <v>117</v>
      </c>
      <c r="N10555">
        <v>141</v>
      </c>
      <c r="O10555" t="s">
        <v>24</v>
      </c>
      <c r="P10555" cm="1">
        <f t="array" ref="P10555">IF(Q10555&gt;0,INDEX(Q10555:Q22689,MATCH(TRUE,INDEX(Q10555:Q22689="",,),0)-1),"")</f>
        <v>4</v>
      </c>
      <c r="Q10555">
        <f t="shared" si="239"/>
        <v>1</v>
      </c>
      <c r="R10555">
        <f>IF(P10555="","",0)</f>
        <v>0</v>
      </c>
    </row>
    <row r="10556" spans="1:18" x14ac:dyDescent="0.3">
      <c r="A10556" t="s">
        <v>1321</v>
      </c>
      <c r="B10556" s="1">
        <v>38657</v>
      </c>
      <c r="C10556" s="2">
        <v>0.45833333333333331</v>
      </c>
      <c r="D10556" t="s">
        <v>1365</v>
      </c>
      <c r="E10556" t="s">
        <v>1366</v>
      </c>
      <c r="G10556" s="6" t="s">
        <v>88</v>
      </c>
      <c r="H10556" t="s">
        <v>128</v>
      </c>
      <c r="I10556" t="s">
        <v>45</v>
      </c>
      <c r="J10556" t="s">
        <v>93</v>
      </c>
      <c r="K10556">
        <v>11.2</v>
      </c>
      <c r="L10556">
        <v>54</v>
      </c>
      <c r="M10556" t="s">
        <v>117</v>
      </c>
      <c r="N10556">
        <v>54</v>
      </c>
      <c r="O10556" t="s">
        <v>24</v>
      </c>
      <c r="P10556" cm="1">
        <f t="array" ref="P10556">IF(Q10556&gt;0,INDEX(Q10556:Q22690,MATCH(TRUE,INDEX(Q10556:Q22690="",,),0)-1),"")</f>
        <v>4</v>
      </c>
      <c r="Q10556">
        <f t="shared" si="239"/>
        <v>1</v>
      </c>
      <c r="R10556">
        <f>IF(P10556="","",0)</f>
        <v>0</v>
      </c>
    </row>
    <row r="10557" spans="1:18" x14ac:dyDescent="0.3">
      <c r="A10557" t="s">
        <v>1321</v>
      </c>
      <c r="B10557" s="1">
        <v>38657</v>
      </c>
      <c r="C10557" s="2">
        <v>0.45833333333333331</v>
      </c>
      <c r="D10557" t="s">
        <v>1365</v>
      </c>
      <c r="E10557" t="s">
        <v>1366</v>
      </c>
      <c r="G10557" s="6" t="s">
        <v>88</v>
      </c>
      <c r="H10557" t="s">
        <v>95</v>
      </c>
      <c r="I10557" t="s">
        <v>45</v>
      </c>
      <c r="J10557" t="s">
        <v>93</v>
      </c>
      <c r="K10557">
        <v>27</v>
      </c>
      <c r="L10557">
        <v>86</v>
      </c>
      <c r="M10557" t="s">
        <v>117</v>
      </c>
      <c r="N10557">
        <v>86</v>
      </c>
      <c r="O10557" t="s">
        <v>24</v>
      </c>
      <c r="P10557" cm="1">
        <f t="array" ref="P10557">IF(Q10557&gt;0,INDEX(Q10557:Q22691,MATCH(TRUE,INDEX(Q10557:Q22691="",,),0)-1),"")</f>
        <v>4</v>
      </c>
      <c r="Q10557">
        <f t="shared" si="239"/>
        <v>1</v>
      </c>
      <c r="R10557">
        <f>IF(P10557="","",0)</f>
        <v>0</v>
      </c>
    </row>
    <row r="10558" spans="1:18" x14ac:dyDescent="0.3">
      <c r="A10558" t="s">
        <v>1321</v>
      </c>
      <c r="B10558" s="1">
        <v>38657</v>
      </c>
      <c r="C10558" s="2">
        <v>0.45833333333333331</v>
      </c>
      <c r="D10558" t="s">
        <v>1365</v>
      </c>
      <c r="E10558" t="s">
        <v>1366</v>
      </c>
      <c r="G10558" s="6" t="s">
        <v>88</v>
      </c>
      <c r="H10558" t="s">
        <v>85</v>
      </c>
      <c r="I10558" t="s">
        <v>21</v>
      </c>
      <c r="J10558" t="s">
        <v>73</v>
      </c>
      <c r="K10558">
        <v>79</v>
      </c>
      <c r="L10558">
        <v>9.25</v>
      </c>
      <c r="M10558" t="s">
        <v>117</v>
      </c>
      <c r="N10558">
        <v>9.25</v>
      </c>
      <c r="O10558" t="s">
        <v>24</v>
      </c>
      <c r="P10558" cm="1">
        <f t="array" ref="P10558">IF(Q10558&gt;0,INDEX(Q10558:Q22692,MATCH(TRUE,INDEX(Q10558:Q22692="",,),0)-1),"")</f>
        <v>4</v>
      </c>
      <c r="Q10558">
        <f t="shared" si="239"/>
        <v>1</v>
      </c>
      <c r="R10558">
        <f>IF(P10558="","",0)</f>
        <v>0</v>
      </c>
    </row>
    <row r="10559" spans="1:18" x14ac:dyDescent="0.3">
      <c r="A10559" t="s">
        <v>1321</v>
      </c>
      <c r="B10559" s="1">
        <v>38657</v>
      </c>
      <c r="C10559" s="2">
        <v>0.45833333333333331</v>
      </c>
      <c r="D10559" t="s">
        <v>1365</v>
      </c>
      <c r="E10559" t="s">
        <v>1366</v>
      </c>
      <c r="G10559" s="6" t="s">
        <v>88</v>
      </c>
      <c r="H10559" t="s">
        <v>128</v>
      </c>
      <c r="I10559" t="s">
        <v>21</v>
      </c>
      <c r="J10559" t="s">
        <v>73</v>
      </c>
      <c r="K10559">
        <v>32</v>
      </c>
      <c r="L10559">
        <v>14.5</v>
      </c>
      <c r="M10559" t="s">
        <v>117</v>
      </c>
      <c r="N10559">
        <v>14.5</v>
      </c>
      <c r="O10559" t="s">
        <v>24</v>
      </c>
      <c r="P10559" cm="1">
        <f t="array" ref="P10559">IF(Q10559&gt;0,INDEX(Q10559:Q22693,MATCH(TRUE,INDEX(Q10559:Q22693="",,),0)-1),"")</f>
        <v>4</v>
      </c>
      <c r="Q10559">
        <f t="shared" si="239"/>
        <v>1</v>
      </c>
      <c r="R10559">
        <f>IF(P10559="","",0)</f>
        <v>0</v>
      </c>
    </row>
    <row r="10560" spans="1:18" x14ac:dyDescent="0.3">
      <c r="A10560" t="s">
        <v>1321</v>
      </c>
      <c r="B10560" s="1">
        <v>38657</v>
      </c>
      <c r="C10560" s="2">
        <v>0.45833333333333331</v>
      </c>
      <c r="D10560" t="s">
        <v>1365</v>
      </c>
      <c r="E10560" t="s">
        <v>1366</v>
      </c>
      <c r="G10560" s="6" t="s">
        <v>88</v>
      </c>
      <c r="H10560" t="s">
        <v>95</v>
      </c>
      <c r="I10560" t="s">
        <v>21</v>
      </c>
      <c r="J10560" t="s">
        <v>73</v>
      </c>
      <c r="K10560">
        <v>151</v>
      </c>
      <c r="L10560">
        <v>20.25</v>
      </c>
      <c r="M10560" t="s">
        <v>117</v>
      </c>
      <c r="N10560">
        <v>20.25</v>
      </c>
      <c r="O10560" t="s">
        <v>24</v>
      </c>
      <c r="P10560" cm="1">
        <f t="array" ref="P10560">IF(Q10560&gt;0,INDEX(Q10560:Q22694,MATCH(TRUE,INDEX(Q10560:Q22694="",,),0)-1),"")</f>
        <v>4</v>
      </c>
      <c r="Q10560">
        <f t="shared" si="239"/>
        <v>1</v>
      </c>
      <c r="R10560">
        <f>IF(P10560="","",0)</f>
        <v>0</v>
      </c>
    </row>
    <row r="10561" spans="1:18" x14ac:dyDescent="0.3">
      <c r="A10561" t="s">
        <v>1321</v>
      </c>
      <c r="B10561" s="1">
        <v>38657</v>
      </c>
      <c r="C10561" s="2">
        <v>0.45833333333333331</v>
      </c>
      <c r="D10561" t="s">
        <v>1365</v>
      </c>
      <c r="E10561" t="s">
        <v>1366</v>
      </c>
      <c r="G10561" t="s">
        <v>19</v>
      </c>
      <c r="H10561" t="s">
        <v>92</v>
      </c>
      <c r="I10561" t="s">
        <v>45</v>
      </c>
      <c r="J10561" t="s">
        <v>93</v>
      </c>
      <c r="K10561">
        <v>678.1</v>
      </c>
      <c r="L10561">
        <v>176</v>
      </c>
      <c r="M10561" t="s">
        <v>607</v>
      </c>
      <c r="N10561">
        <v>176</v>
      </c>
      <c r="P10561" cm="1">
        <f t="array" ref="P10561">IF(Q10561&gt;0,INDEX(Q10561:Q22695,MATCH(TRUE,INDEX(Q10561:Q22695="",,),0)-1),"")</f>
        <v>4</v>
      </c>
      <c r="Q10561">
        <f t="shared" si="239"/>
        <v>2</v>
      </c>
      <c r="R10561">
        <f>IF(P10561="","",0)</f>
        <v>0</v>
      </c>
    </row>
    <row r="10562" spans="1:18" x14ac:dyDescent="0.3">
      <c r="A10562" t="s">
        <v>1321</v>
      </c>
      <c r="B10562" s="1">
        <v>38657</v>
      </c>
      <c r="C10562" s="2">
        <v>0.45833333333333331</v>
      </c>
      <c r="D10562" t="s">
        <v>1365</v>
      </c>
      <c r="E10562" t="s">
        <v>1366</v>
      </c>
      <c r="G10562" t="s">
        <v>19</v>
      </c>
      <c r="H10562" t="s">
        <v>36</v>
      </c>
      <c r="I10562" t="s">
        <v>45</v>
      </c>
      <c r="J10562" t="s">
        <v>93</v>
      </c>
      <c r="K10562">
        <v>229.4</v>
      </c>
      <c r="L10562">
        <v>55</v>
      </c>
      <c r="M10562" t="s">
        <v>607</v>
      </c>
      <c r="N10562">
        <v>55</v>
      </c>
      <c r="P10562" cm="1">
        <f t="array" ref="P10562">IF(Q10562&gt;0,INDEX(Q10562:Q22696,MATCH(TRUE,INDEX(Q10562:Q22696="",,),0)-1),"")</f>
        <v>4</v>
      </c>
      <c r="Q10562">
        <f t="shared" si="239"/>
        <v>2</v>
      </c>
      <c r="R10562">
        <f>IF(P10562="","",0)</f>
        <v>0</v>
      </c>
    </row>
    <row r="10563" spans="1:18" x14ac:dyDescent="0.3">
      <c r="A10563" t="s">
        <v>1321</v>
      </c>
      <c r="B10563" s="1">
        <v>38657</v>
      </c>
      <c r="C10563" s="2">
        <v>0.45833333333333331</v>
      </c>
      <c r="D10563" t="s">
        <v>1365</v>
      </c>
      <c r="E10563" t="s">
        <v>1366</v>
      </c>
      <c r="G10563" t="s">
        <v>19</v>
      </c>
      <c r="H10563" t="s">
        <v>20</v>
      </c>
      <c r="I10563" t="s">
        <v>45</v>
      </c>
      <c r="J10563" t="s">
        <v>93</v>
      </c>
      <c r="K10563">
        <v>200.2</v>
      </c>
      <c r="L10563">
        <v>145</v>
      </c>
      <c r="M10563" t="s">
        <v>607</v>
      </c>
      <c r="N10563">
        <v>145</v>
      </c>
      <c r="P10563" cm="1">
        <f t="array" ref="P10563">IF(Q10563&gt;0,INDEX(Q10563:Q22697,MATCH(TRUE,INDEX(Q10563:Q22697="",,),0)-1),"")</f>
        <v>4</v>
      </c>
      <c r="Q10563">
        <f t="shared" si="239"/>
        <v>2</v>
      </c>
      <c r="R10563">
        <f>IF(P10563="","",0)</f>
        <v>0</v>
      </c>
    </row>
    <row r="10564" spans="1:18" x14ac:dyDescent="0.3">
      <c r="A10564" t="s">
        <v>1321</v>
      </c>
      <c r="B10564" s="1">
        <v>38657</v>
      </c>
      <c r="C10564" s="2">
        <v>0.45833333333333331</v>
      </c>
      <c r="D10564" t="s">
        <v>1365</v>
      </c>
      <c r="E10564" t="s">
        <v>1366</v>
      </c>
      <c r="G10564" t="s">
        <v>19</v>
      </c>
      <c r="H10564" t="s">
        <v>92</v>
      </c>
      <c r="I10564" t="s">
        <v>21</v>
      </c>
      <c r="J10564" t="s">
        <v>73</v>
      </c>
      <c r="K10564">
        <v>1737</v>
      </c>
      <c r="L10564">
        <v>11.7</v>
      </c>
      <c r="M10564" t="s">
        <v>607</v>
      </c>
      <c r="N10564">
        <v>11.7</v>
      </c>
      <c r="P10564" cm="1">
        <f t="array" ref="P10564">IF(Q10564&gt;0,INDEX(Q10564:Q22698,MATCH(TRUE,INDEX(Q10564:Q22698="",,),0)-1),"")</f>
        <v>4</v>
      </c>
      <c r="Q10564">
        <f t="shared" si="239"/>
        <v>2</v>
      </c>
      <c r="R10564">
        <f>IF(P10564="","",0)</f>
        <v>0</v>
      </c>
    </row>
    <row r="10565" spans="1:18" x14ac:dyDescent="0.3">
      <c r="A10565" t="s">
        <v>1321</v>
      </c>
      <c r="B10565" s="1">
        <v>38657</v>
      </c>
      <c r="C10565" s="2">
        <v>0.45833333333333331</v>
      </c>
      <c r="D10565" t="s">
        <v>1365</v>
      </c>
      <c r="E10565" t="s">
        <v>1366</v>
      </c>
      <c r="G10565" t="s">
        <v>19</v>
      </c>
      <c r="H10565" t="s">
        <v>36</v>
      </c>
      <c r="I10565" t="s">
        <v>21</v>
      </c>
      <c r="J10565" t="s">
        <v>73</v>
      </c>
      <c r="K10565">
        <v>466</v>
      </c>
      <c r="L10565">
        <v>20.350000000000001</v>
      </c>
      <c r="M10565" t="s">
        <v>607</v>
      </c>
      <c r="N10565">
        <v>20.350000000000001</v>
      </c>
      <c r="P10565" cm="1">
        <f t="array" ref="P10565">IF(Q10565&gt;0,INDEX(Q10565:Q22699,MATCH(TRUE,INDEX(Q10565:Q22699="",,),0)-1),"")</f>
        <v>4</v>
      </c>
      <c r="Q10565">
        <f t="shared" si="239"/>
        <v>2</v>
      </c>
      <c r="R10565">
        <f>IF(P10565="","",0)</f>
        <v>0</v>
      </c>
    </row>
    <row r="10566" spans="1:18" x14ac:dyDescent="0.3">
      <c r="A10566" t="s">
        <v>1321</v>
      </c>
      <c r="B10566" s="1">
        <v>38657</v>
      </c>
      <c r="C10566" s="2">
        <v>0.45833333333333331</v>
      </c>
      <c r="D10566" t="s">
        <v>1365</v>
      </c>
      <c r="E10566" t="s">
        <v>1366</v>
      </c>
      <c r="G10566" t="s">
        <v>19</v>
      </c>
      <c r="H10566" t="s">
        <v>20</v>
      </c>
      <c r="I10566" t="s">
        <v>21</v>
      </c>
      <c r="J10566" t="s">
        <v>73</v>
      </c>
      <c r="K10566">
        <v>1029</v>
      </c>
      <c r="L10566">
        <v>11.7</v>
      </c>
      <c r="M10566" t="s">
        <v>607</v>
      </c>
      <c r="N10566">
        <v>73.89</v>
      </c>
      <c r="P10566" cm="1">
        <f t="array" ref="P10566">IF(Q10566&gt;0,INDEX(Q10566:Q22700,MATCH(TRUE,INDEX(Q10566:Q22700="",,),0)-1),"")</f>
        <v>4</v>
      </c>
      <c r="Q10566">
        <f t="shared" si="239"/>
        <v>2</v>
      </c>
      <c r="R10566">
        <f>IF(P10566="","",0)</f>
        <v>0</v>
      </c>
    </row>
    <row r="10567" spans="1:18" x14ac:dyDescent="0.3">
      <c r="A10567" t="s">
        <v>1321</v>
      </c>
      <c r="B10567" s="1">
        <v>38657</v>
      </c>
      <c r="C10567" s="2">
        <v>0.45833333333333331</v>
      </c>
      <c r="D10567" t="s">
        <v>1365</v>
      </c>
      <c r="E10567" t="s">
        <v>1366</v>
      </c>
      <c r="G10567" s="6" t="s">
        <v>88</v>
      </c>
      <c r="H10567" t="s">
        <v>85</v>
      </c>
      <c r="I10567" t="s">
        <v>45</v>
      </c>
      <c r="J10567" t="s">
        <v>93</v>
      </c>
      <c r="K10567">
        <v>5.5</v>
      </c>
      <c r="L10567">
        <v>141</v>
      </c>
      <c r="M10567" t="s">
        <v>607</v>
      </c>
      <c r="N10567">
        <v>141</v>
      </c>
      <c r="P10567" cm="1">
        <f t="array" ref="P10567">IF(Q10567&gt;0,INDEX(Q10567:Q22701,MATCH(TRUE,INDEX(Q10567:Q22701="",,),0)-1),"")</f>
        <v>4</v>
      </c>
      <c r="Q10567">
        <f t="shared" si="239"/>
        <v>2</v>
      </c>
      <c r="R10567">
        <f>IF(P10567="","",0)</f>
        <v>0</v>
      </c>
    </row>
    <row r="10568" spans="1:18" x14ac:dyDescent="0.3">
      <c r="A10568" t="s">
        <v>1321</v>
      </c>
      <c r="B10568" s="1">
        <v>38657</v>
      </c>
      <c r="C10568" s="2">
        <v>0.45833333333333331</v>
      </c>
      <c r="D10568" t="s">
        <v>1365</v>
      </c>
      <c r="E10568" t="s">
        <v>1366</v>
      </c>
      <c r="G10568" s="6" t="s">
        <v>88</v>
      </c>
      <c r="H10568" t="s">
        <v>128</v>
      </c>
      <c r="I10568" t="s">
        <v>45</v>
      </c>
      <c r="J10568" t="s">
        <v>93</v>
      </c>
      <c r="K10568">
        <v>11.2</v>
      </c>
      <c r="L10568">
        <v>54</v>
      </c>
      <c r="M10568" t="s">
        <v>607</v>
      </c>
      <c r="N10568">
        <v>54</v>
      </c>
      <c r="P10568" cm="1">
        <f t="array" ref="P10568">IF(Q10568&gt;0,INDEX(Q10568:Q22702,MATCH(TRUE,INDEX(Q10568:Q22702="",,),0)-1),"")</f>
        <v>4</v>
      </c>
      <c r="Q10568">
        <f t="shared" si="239"/>
        <v>2</v>
      </c>
      <c r="R10568">
        <f>IF(P10568="","",0)</f>
        <v>0</v>
      </c>
    </row>
    <row r="10569" spans="1:18" x14ac:dyDescent="0.3">
      <c r="A10569" t="s">
        <v>1321</v>
      </c>
      <c r="B10569" s="1">
        <v>38657</v>
      </c>
      <c r="C10569" s="2">
        <v>0.45833333333333331</v>
      </c>
      <c r="D10569" t="s">
        <v>1365</v>
      </c>
      <c r="E10569" t="s">
        <v>1366</v>
      </c>
      <c r="G10569" s="6" t="s">
        <v>88</v>
      </c>
      <c r="H10569" t="s">
        <v>95</v>
      </c>
      <c r="I10569" t="s">
        <v>45</v>
      </c>
      <c r="J10569" t="s">
        <v>93</v>
      </c>
      <c r="K10569">
        <v>27</v>
      </c>
      <c r="L10569">
        <v>86</v>
      </c>
      <c r="M10569" t="s">
        <v>607</v>
      </c>
      <c r="N10569">
        <v>86</v>
      </c>
      <c r="P10569" cm="1">
        <f t="array" ref="P10569">IF(Q10569&gt;0,INDEX(Q10569:Q22703,MATCH(TRUE,INDEX(Q10569:Q22703="",,),0)-1),"")</f>
        <v>4</v>
      </c>
      <c r="Q10569">
        <f t="shared" si="239"/>
        <v>2</v>
      </c>
      <c r="R10569">
        <f>IF(P10569="","",0)</f>
        <v>0</v>
      </c>
    </row>
    <row r="10570" spans="1:18" x14ac:dyDescent="0.3">
      <c r="A10570" t="s">
        <v>1321</v>
      </c>
      <c r="B10570" s="1">
        <v>38657</v>
      </c>
      <c r="C10570" s="2">
        <v>0.45833333333333331</v>
      </c>
      <c r="D10570" t="s">
        <v>1365</v>
      </c>
      <c r="E10570" t="s">
        <v>1366</v>
      </c>
      <c r="G10570" s="6" t="s">
        <v>88</v>
      </c>
      <c r="H10570" t="s">
        <v>85</v>
      </c>
      <c r="I10570" t="s">
        <v>21</v>
      </c>
      <c r="J10570" t="s">
        <v>73</v>
      </c>
      <c r="K10570">
        <v>79</v>
      </c>
      <c r="L10570">
        <v>9.25</v>
      </c>
      <c r="M10570" t="s">
        <v>607</v>
      </c>
      <c r="N10570">
        <v>9.25</v>
      </c>
      <c r="P10570" cm="1">
        <f t="array" ref="P10570">IF(Q10570&gt;0,INDEX(Q10570:Q22704,MATCH(TRUE,INDEX(Q10570:Q22704="",,),0)-1),"")</f>
        <v>4</v>
      </c>
      <c r="Q10570">
        <f t="shared" si="239"/>
        <v>2</v>
      </c>
      <c r="R10570">
        <f>IF(P10570="","",0)</f>
        <v>0</v>
      </c>
    </row>
    <row r="10571" spans="1:18" x14ac:dyDescent="0.3">
      <c r="A10571" t="s">
        <v>1321</v>
      </c>
      <c r="B10571" s="1">
        <v>38657</v>
      </c>
      <c r="C10571" s="2">
        <v>0.45833333333333331</v>
      </c>
      <c r="D10571" t="s">
        <v>1365</v>
      </c>
      <c r="E10571" t="s">
        <v>1366</v>
      </c>
      <c r="G10571" s="6" t="s">
        <v>88</v>
      </c>
      <c r="H10571" t="s">
        <v>128</v>
      </c>
      <c r="I10571" t="s">
        <v>21</v>
      </c>
      <c r="J10571" t="s">
        <v>73</v>
      </c>
      <c r="K10571">
        <v>32</v>
      </c>
      <c r="L10571">
        <v>14.5</v>
      </c>
      <c r="M10571" t="s">
        <v>607</v>
      </c>
      <c r="N10571">
        <v>14.5</v>
      </c>
      <c r="P10571" cm="1">
        <f t="array" ref="P10571">IF(Q10571&gt;0,INDEX(Q10571:Q22705,MATCH(TRUE,INDEX(Q10571:Q22705="",,),0)-1),"")</f>
        <v>4</v>
      </c>
      <c r="Q10571">
        <f t="shared" si="239"/>
        <v>2</v>
      </c>
      <c r="R10571">
        <f>IF(P10571="","",0)</f>
        <v>0</v>
      </c>
    </row>
    <row r="10572" spans="1:18" x14ac:dyDescent="0.3">
      <c r="A10572" t="s">
        <v>1321</v>
      </c>
      <c r="B10572" s="1">
        <v>38657</v>
      </c>
      <c r="C10572" s="2">
        <v>0.45833333333333331</v>
      </c>
      <c r="D10572" t="s">
        <v>1365</v>
      </c>
      <c r="E10572" t="s">
        <v>1366</v>
      </c>
      <c r="G10572" s="6" t="s">
        <v>88</v>
      </c>
      <c r="H10572" t="s">
        <v>95</v>
      </c>
      <c r="I10572" t="s">
        <v>21</v>
      </c>
      <c r="J10572" t="s">
        <v>73</v>
      </c>
      <c r="K10572">
        <v>151</v>
      </c>
      <c r="L10572">
        <v>20.25</v>
      </c>
      <c r="M10572" t="s">
        <v>607</v>
      </c>
      <c r="N10572">
        <v>20.25</v>
      </c>
      <c r="P10572" cm="1">
        <f t="array" ref="P10572">IF(Q10572&gt;0,INDEX(Q10572:Q22706,MATCH(TRUE,INDEX(Q10572:Q22706="",,),0)-1),"")</f>
        <v>4</v>
      </c>
      <c r="Q10572">
        <f t="shared" si="239"/>
        <v>2</v>
      </c>
      <c r="R10572">
        <f>IF(P10572="","",0)</f>
        <v>0</v>
      </c>
    </row>
    <row r="10573" spans="1:18" x14ac:dyDescent="0.3">
      <c r="A10573" t="s">
        <v>1321</v>
      </c>
      <c r="B10573" s="1">
        <v>38657</v>
      </c>
      <c r="C10573" s="2">
        <v>0.45833333333333331</v>
      </c>
      <c r="D10573" t="s">
        <v>1365</v>
      </c>
      <c r="E10573" t="s">
        <v>1366</v>
      </c>
      <c r="G10573" t="s">
        <v>19</v>
      </c>
      <c r="H10573" t="s">
        <v>92</v>
      </c>
      <c r="I10573" t="s">
        <v>45</v>
      </c>
      <c r="J10573" t="s">
        <v>93</v>
      </c>
      <c r="K10573">
        <v>678.1</v>
      </c>
      <c r="L10573">
        <v>176</v>
      </c>
      <c r="M10573" t="s">
        <v>955</v>
      </c>
      <c r="N10573">
        <v>241</v>
      </c>
      <c r="P10573" cm="1">
        <f t="array" ref="P10573">IF(Q10573&gt;0,INDEX(Q10573:Q22707,MATCH(TRUE,INDEX(Q10573:Q22707="",,),0)-1),"")</f>
        <v>4</v>
      </c>
      <c r="Q10573">
        <f t="shared" si="239"/>
        <v>3</v>
      </c>
      <c r="R10573">
        <f>IF(P10573="","",0)</f>
        <v>0</v>
      </c>
    </row>
    <row r="10574" spans="1:18" x14ac:dyDescent="0.3">
      <c r="A10574" t="s">
        <v>1321</v>
      </c>
      <c r="B10574" s="1">
        <v>38657</v>
      </c>
      <c r="C10574" s="2">
        <v>0.45833333333333331</v>
      </c>
      <c r="D10574" t="s">
        <v>1365</v>
      </c>
      <c r="E10574" t="s">
        <v>1366</v>
      </c>
      <c r="G10574" t="s">
        <v>19</v>
      </c>
      <c r="H10574" t="s">
        <v>36</v>
      </c>
      <c r="I10574" t="s">
        <v>45</v>
      </c>
      <c r="J10574" t="s">
        <v>93</v>
      </c>
      <c r="K10574">
        <v>229.4</v>
      </c>
      <c r="L10574">
        <v>55</v>
      </c>
      <c r="M10574" t="s">
        <v>955</v>
      </c>
      <c r="N10574">
        <v>55</v>
      </c>
      <c r="P10574" cm="1">
        <f t="array" ref="P10574">IF(Q10574&gt;0,INDEX(Q10574:Q22708,MATCH(TRUE,INDEX(Q10574:Q22708="",,),0)-1),"")</f>
        <v>4</v>
      </c>
      <c r="Q10574">
        <f t="shared" si="239"/>
        <v>3</v>
      </c>
      <c r="R10574">
        <f>IF(P10574="","",0)</f>
        <v>0</v>
      </c>
    </row>
    <row r="10575" spans="1:18" x14ac:dyDescent="0.3">
      <c r="A10575" t="s">
        <v>1321</v>
      </c>
      <c r="B10575" s="1">
        <v>38657</v>
      </c>
      <c r="C10575" s="2">
        <v>0.45833333333333331</v>
      </c>
      <c r="D10575" t="s">
        <v>1365</v>
      </c>
      <c r="E10575" t="s">
        <v>1366</v>
      </c>
      <c r="G10575" t="s">
        <v>19</v>
      </c>
      <c r="H10575" t="s">
        <v>20</v>
      </c>
      <c r="I10575" t="s">
        <v>45</v>
      </c>
      <c r="J10575" t="s">
        <v>93</v>
      </c>
      <c r="K10575">
        <v>200.2</v>
      </c>
      <c r="L10575">
        <v>145</v>
      </c>
      <c r="M10575" t="s">
        <v>955</v>
      </c>
      <c r="N10575">
        <v>145</v>
      </c>
      <c r="P10575" cm="1">
        <f t="array" ref="P10575">IF(Q10575&gt;0,INDEX(Q10575:Q22709,MATCH(TRUE,INDEX(Q10575:Q22709="",,),0)-1),"")</f>
        <v>4</v>
      </c>
      <c r="Q10575">
        <f t="shared" si="239"/>
        <v>3</v>
      </c>
      <c r="R10575">
        <f>IF(P10575="","",0)</f>
        <v>0</v>
      </c>
    </row>
    <row r="10576" spans="1:18" x14ac:dyDescent="0.3">
      <c r="A10576" t="s">
        <v>1321</v>
      </c>
      <c r="B10576" s="1">
        <v>38657</v>
      </c>
      <c r="C10576" s="2">
        <v>0.45833333333333331</v>
      </c>
      <c r="D10576" t="s">
        <v>1365</v>
      </c>
      <c r="E10576" t="s">
        <v>1366</v>
      </c>
      <c r="G10576" t="s">
        <v>19</v>
      </c>
      <c r="H10576" t="s">
        <v>92</v>
      </c>
      <c r="I10576" t="s">
        <v>21</v>
      </c>
      <c r="J10576" t="s">
        <v>73</v>
      </c>
      <c r="K10576">
        <v>1737</v>
      </c>
      <c r="L10576">
        <v>11.7</v>
      </c>
      <c r="M10576" t="s">
        <v>955</v>
      </c>
      <c r="N10576">
        <v>11.7</v>
      </c>
      <c r="P10576" cm="1">
        <f t="array" ref="P10576">IF(Q10576&gt;0,INDEX(Q10576:Q22710,MATCH(TRUE,INDEX(Q10576:Q22710="",,),0)-1),"")</f>
        <v>4</v>
      </c>
      <c r="Q10576">
        <f t="shared" si="239"/>
        <v>3</v>
      </c>
      <c r="R10576">
        <f>IF(P10576="","",0)</f>
        <v>0</v>
      </c>
    </row>
    <row r="10577" spans="1:18" x14ac:dyDescent="0.3">
      <c r="A10577" t="s">
        <v>1321</v>
      </c>
      <c r="B10577" s="1">
        <v>38657</v>
      </c>
      <c r="C10577" s="2">
        <v>0.45833333333333331</v>
      </c>
      <c r="D10577" t="s">
        <v>1365</v>
      </c>
      <c r="E10577" t="s">
        <v>1366</v>
      </c>
      <c r="G10577" t="s">
        <v>19</v>
      </c>
      <c r="H10577" t="s">
        <v>36</v>
      </c>
      <c r="I10577" t="s">
        <v>21</v>
      </c>
      <c r="J10577" t="s">
        <v>73</v>
      </c>
      <c r="K10577">
        <v>466</v>
      </c>
      <c r="L10577">
        <v>20.350000000000001</v>
      </c>
      <c r="M10577" t="s">
        <v>955</v>
      </c>
      <c r="N10577">
        <v>20.350000000000001</v>
      </c>
      <c r="P10577" cm="1">
        <f t="array" ref="P10577">IF(Q10577&gt;0,INDEX(Q10577:Q22711,MATCH(TRUE,INDEX(Q10577:Q22711="",,),0)-1),"")</f>
        <v>4</v>
      </c>
      <c r="Q10577">
        <f t="shared" si="239"/>
        <v>3</v>
      </c>
      <c r="R10577">
        <f>IF(P10577="","",0)</f>
        <v>0</v>
      </c>
    </row>
    <row r="10578" spans="1:18" x14ac:dyDescent="0.3">
      <c r="A10578" t="s">
        <v>1321</v>
      </c>
      <c r="B10578" s="1">
        <v>38657</v>
      </c>
      <c r="C10578" s="2">
        <v>0.45833333333333331</v>
      </c>
      <c r="D10578" t="s">
        <v>1365</v>
      </c>
      <c r="E10578" t="s">
        <v>1366</v>
      </c>
      <c r="G10578" t="s">
        <v>19</v>
      </c>
      <c r="H10578" t="s">
        <v>20</v>
      </c>
      <c r="I10578" t="s">
        <v>21</v>
      </c>
      <c r="J10578" t="s">
        <v>73</v>
      </c>
      <c r="K10578">
        <v>1029</v>
      </c>
      <c r="L10578">
        <v>11.7</v>
      </c>
      <c r="M10578" t="s">
        <v>955</v>
      </c>
      <c r="N10578">
        <v>11.7</v>
      </c>
      <c r="P10578" cm="1">
        <f t="array" ref="P10578">IF(Q10578&gt;0,INDEX(Q10578:Q22712,MATCH(TRUE,INDEX(Q10578:Q22712="",,),0)-1),"")</f>
        <v>4</v>
      </c>
      <c r="Q10578">
        <f t="shared" si="239"/>
        <v>3</v>
      </c>
      <c r="R10578">
        <f>IF(P10578="","",0)</f>
        <v>0</v>
      </c>
    </row>
    <row r="10579" spans="1:18" x14ac:dyDescent="0.3">
      <c r="A10579" t="s">
        <v>1321</v>
      </c>
      <c r="B10579" s="1">
        <v>38657</v>
      </c>
      <c r="C10579" s="2">
        <v>0.45833333333333331</v>
      </c>
      <c r="D10579" t="s">
        <v>1365</v>
      </c>
      <c r="E10579" t="s">
        <v>1366</v>
      </c>
      <c r="G10579" s="6" t="s">
        <v>88</v>
      </c>
      <c r="H10579" t="s">
        <v>85</v>
      </c>
      <c r="I10579" t="s">
        <v>45</v>
      </c>
      <c r="J10579" t="s">
        <v>93</v>
      </c>
      <c r="K10579">
        <v>5.5</v>
      </c>
      <c r="L10579">
        <v>141</v>
      </c>
      <c r="M10579" t="s">
        <v>955</v>
      </c>
      <c r="N10579">
        <v>141</v>
      </c>
      <c r="P10579" cm="1">
        <f t="array" ref="P10579">IF(Q10579&gt;0,INDEX(Q10579:Q22713,MATCH(TRUE,INDEX(Q10579:Q22713="",,),0)-1),"")</f>
        <v>4</v>
      </c>
      <c r="Q10579">
        <f t="shared" si="239"/>
        <v>3</v>
      </c>
      <c r="R10579">
        <f>IF(P10579="","",0)</f>
        <v>0</v>
      </c>
    </row>
    <row r="10580" spans="1:18" x14ac:dyDescent="0.3">
      <c r="A10580" t="s">
        <v>1321</v>
      </c>
      <c r="B10580" s="1">
        <v>38657</v>
      </c>
      <c r="C10580" s="2">
        <v>0.45833333333333331</v>
      </c>
      <c r="D10580" t="s">
        <v>1365</v>
      </c>
      <c r="E10580" t="s">
        <v>1366</v>
      </c>
      <c r="G10580" s="6" t="s">
        <v>88</v>
      </c>
      <c r="H10580" t="s">
        <v>128</v>
      </c>
      <c r="I10580" t="s">
        <v>45</v>
      </c>
      <c r="J10580" t="s">
        <v>93</v>
      </c>
      <c r="K10580">
        <v>11.2</v>
      </c>
      <c r="L10580">
        <v>54</v>
      </c>
      <c r="M10580" t="s">
        <v>955</v>
      </c>
      <c r="N10580">
        <v>54</v>
      </c>
      <c r="P10580" cm="1">
        <f t="array" ref="P10580">IF(Q10580&gt;0,INDEX(Q10580:Q22714,MATCH(TRUE,INDEX(Q10580:Q22714="",,),0)-1),"")</f>
        <v>4</v>
      </c>
      <c r="Q10580">
        <f t="shared" si="239"/>
        <v>3</v>
      </c>
      <c r="R10580">
        <f>IF(P10580="","",0)</f>
        <v>0</v>
      </c>
    </row>
    <row r="10581" spans="1:18" x14ac:dyDescent="0.3">
      <c r="A10581" t="s">
        <v>1321</v>
      </c>
      <c r="B10581" s="1">
        <v>38657</v>
      </c>
      <c r="C10581" s="2">
        <v>0.45833333333333331</v>
      </c>
      <c r="D10581" t="s">
        <v>1365</v>
      </c>
      <c r="E10581" t="s">
        <v>1366</v>
      </c>
      <c r="G10581" s="6" t="s">
        <v>88</v>
      </c>
      <c r="H10581" t="s">
        <v>95</v>
      </c>
      <c r="I10581" t="s">
        <v>45</v>
      </c>
      <c r="J10581" t="s">
        <v>93</v>
      </c>
      <c r="K10581">
        <v>27</v>
      </c>
      <c r="L10581">
        <v>86</v>
      </c>
      <c r="M10581" t="s">
        <v>955</v>
      </c>
      <c r="N10581">
        <v>86</v>
      </c>
      <c r="P10581" cm="1">
        <f t="array" ref="P10581">IF(Q10581&gt;0,INDEX(Q10581:Q22715,MATCH(TRUE,INDEX(Q10581:Q22715="",,),0)-1),"")</f>
        <v>4</v>
      </c>
      <c r="Q10581">
        <f t="shared" si="239"/>
        <v>3</v>
      </c>
      <c r="R10581">
        <f>IF(P10581="","",0)</f>
        <v>0</v>
      </c>
    </row>
    <row r="10582" spans="1:18" x14ac:dyDescent="0.3">
      <c r="A10582" t="s">
        <v>1321</v>
      </c>
      <c r="B10582" s="1">
        <v>38657</v>
      </c>
      <c r="C10582" s="2">
        <v>0.45833333333333331</v>
      </c>
      <c r="D10582" t="s">
        <v>1365</v>
      </c>
      <c r="E10582" t="s">
        <v>1366</v>
      </c>
      <c r="G10582" s="6" t="s">
        <v>88</v>
      </c>
      <c r="H10582" t="s">
        <v>85</v>
      </c>
      <c r="I10582" t="s">
        <v>21</v>
      </c>
      <c r="J10582" t="s">
        <v>73</v>
      </c>
      <c r="K10582">
        <v>79</v>
      </c>
      <c r="L10582">
        <v>9.25</v>
      </c>
      <c r="M10582" t="s">
        <v>955</v>
      </c>
      <c r="N10582">
        <v>9.25</v>
      </c>
      <c r="P10582" cm="1">
        <f t="array" ref="P10582">IF(Q10582&gt;0,INDEX(Q10582:Q22716,MATCH(TRUE,INDEX(Q10582:Q22716="",,),0)-1),"")</f>
        <v>4</v>
      </c>
      <c r="Q10582">
        <f t="shared" si="239"/>
        <v>3</v>
      </c>
      <c r="R10582">
        <f>IF(P10582="","",0)</f>
        <v>0</v>
      </c>
    </row>
    <row r="10583" spans="1:18" x14ac:dyDescent="0.3">
      <c r="A10583" t="s">
        <v>1321</v>
      </c>
      <c r="B10583" s="1">
        <v>38657</v>
      </c>
      <c r="C10583" s="2">
        <v>0.45833333333333331</v>
      </c>
      <c r="D10583" t="s">
        <v>1365</v>
      </c>
      <c r="E10583" t="s">
        <v>1366</v>
      </c>
      <c r="G10583" s="6" t="s">
        <v>88</v>
      </c>
      <c r="H10583" t="s">
        <v>128</v>
      </c>
      <c r="I10583" t="s">
        <v>21</v>
      </c>
      <c r="J10583" t="s">
        <v>73</v>
      </c>
      <c r="K10583">
        <v>32</v>
      </c>
      <c r="L10583">
        <v>14.5</v>
      </c>
      <c r="M10583" t="s">
        <v>955</v>
      </c>
      <c r="N10583">
        <v>14.5</v>
      </c>
      <c r="P10583" cm="1">
        <f t="array" ref="P10583">IF(Q10583&gt;0,INDEX(Q10583:Q22717,MATCH(TRUE,INDEX(Q10583:Q22717="",,),0)-1),"")</f>
        <v>4</v>
      </c>
      <c r="Q10583">
        <f t="shared" si="239"/>
        <v>3</v>
      </c>
      <c r="R10583">
        <f>IF(P10583="","",0)</f>
        <v>0</v>
      </c>
    </row>
    <row r="10584" spans="1:18" x14ac:dyDescent="0.3">
      <c r="A10584" t="s">
        <v>1321</v>
      </c>
      <c r="B10584" s="1">
        <v>38657</v>
      </c>
      <c r="C10584" s="2">
        <v>0.45833333333333331</v>
      </c>
      <c r="D10584" t="s">
        <v>1365</v>
      </c>
      <c r="E10584" t="s">
        <v>1366</v>
      </c>
      <c r="G10584" s="6" t="s">
        <v>88</v>
      </c>
      <c r="H10584" t="s">
        <v>95</v>
      </c>
      <c r="I10584" t="s">
        <v>21</v>
      </c>
      <c r="J10584" t="s">
        <v>73</v>
      </c>
      <c r="K10584">
        <v>151</v>
      </c>
      <c r="L10584">
        <v>20.25</v>
      </c>
      <c r="M10584" t="s">
        <v>955</v>
      </c>
      <c r="N10584">
        <v>20.25</v>
      </c>
      <c r="P10584" cm="1">
        <f t="array" ref="P10584">IF(Q10584&gt;0,INDEX(Q10584:Q22718,MATCH(TRUE,INDEX(Q10584:Q22718="",,),0)-1),"")</f>
        <v>4</v>
      </c>
      <c r="Q10584">
        <f t="shared" si="239"/>
        <v>3</v>
      </c>
      <c r="R10584">
        <f>IF(P10584="","",0)</f>
        <v>0</v>
      </c>
    </row>
    <row r="10585" spans="1:18" x14ac:dyDescent="0.3">
      <c r="A10585" t="s">
        <v>1321</v>
      </c>
      <c r="B10585" s="1">
        <v>38657</v>
      </c>
      <c r="C10585" s="2">
        <v>0.45833333333333331</v>
      </c>
      <c r="D10585" t="s">
        <v>1365</v>
      </c>
      <c r="E10585" t="s">
        <v>1366</v>
      </c>
      <c r="G10585" t="s">
        <v>19</v>
      </c>
      <c r="H10585" t="s">
        <v>92</v>
      </c>
      <c r="I10585" t="s">
        <v>45</v>
      </c>
      <c r="J10585" t="s">
        <v>93</v>
      </c>
      <c r="K10585">
        <v>678.1</v>
      </c>
      <c r="L10585">
        <v>176</v>
      </c>
      <c r="M10585" t="s">
        <v>701</v>
      </c>
      <c r="N10585">
        <v>219.52</v>
      </c>
      <c r="P10585" cm="1">
        <f t="array" ref="P10585">IF(Q10585&gt;0,INDEX(Q10585:Q22719,MATCH(TRUE,INDEX(Q10585:Q22719="",,),0)-1),"")</f>
        <v>4</v>
      </c>
      <c r="Q10585">
        <f t="shared" si="239"/>
        <v>4</v>
      </c>
      <c r="R10585">
        <f>IF(P10585="","",0)</f>
        <v>0</v>
      </c>
    </row>
    <row r="10586" spans="1:18" x14ac:dyDescent="0.3">
      <c r="A10586" t="s">
        <v>1321</v>
      </c>
      <c r="B10586" s="1">
        <v>38657</v>
      </c>
      <c r="C10586" s="2">
        <v>0.45833333333333331</v>
      </c>
      <c r="D10586" t="s">
        <v>1365</v>
      </c>
      <c r="E10586" t="s">
        <v>1366</v>
      </c>
      <c r="G10586" t="s">
        <v>19</v>
      </c>
      <c r="H10586" t="s">
        <v>36</v>
      </c>
      <c r="I10586" t="s">
        <v>45</v>
      </c>
      <c r="J10586" t="s">
        <v>93</v>
      </c>
      <c r="K10586">
        <v>229.4</v>
      </c>
      <c r="L10586">
        <v>55</v>
      </c>
      <c r="M10586" t="s">
        <v>701</v>
      </c>
      <c r="N10586">
        <v>55</v>
      </c>
      <c r="P10586" cm="1">
        <f t="array" ref="P10586">IF(Q10586&gt;0,INDEX(Q10586:Q22720,MATCH(TRUE,INDEX(Q10586:Q22720="",,),0)-1),"")</f>
        <v>4</v>
      </c>
      <c r="Q10586">
        <f t="shared" si="239"/>
        <v>4</v>
      </c>
      <c r="R10586">
        <f>IF(P10586="","",0)</f>
        <v>0</v>
      </c>
    </row>
    <row r="10587" spans="1:18" x14ac:dyDescent="0.3">
      <c r="A10587" t="s">
        <v>1321</v>
      </c>
      <c r="B10587" s="1">
        <v>38657</v>
      </c>
      <c r="C10587" s="2">
        <v>0.45833333333333331</v>
      </c>
      <c r="D10587" t="s">
        <v>1365</v>
      </c>
      <c r="E10587" t="s">
        <v>1366</v>
      </c>
      <c r="G10587" t="s">
        <v>19</v>
      </c>
      <c r="H10587" t="s">
        <v>20</v>
      </c>
      <c r="I10587" t="s">
        <v>45</v>
      </c>
      <c r="J10587" t="s">
        <v>93</v>
      </c>
      <c r="K10587">
        <v>200.2</v>
      </c>
      <c r="L10587">
        <v>145</v>
      </c>
      <c r="M10587" t="s">
        <v>701</v>
      </c>
      <c r="N10587">
        <v>145</v>
      </c>
      <c r="P10587" cm="1">
        <f t="array" ref="P10587">IF(Q10587&gt;0,INDEX(Q10587:Q22721,MATCH(TRUE,INDEX(Q10587:Q22721="",,),0)-1),"")</f>
        <v>4</v>
      </c>
      <c r="Q10587">
        <f t="shared" si="239"/>
        <v>4</v>
      </c>
      <c r="R10587">
        <f>IF(P10587="","",0)</f>
        <v>0</v>
      </c>
    </row>
    <row r="10588" spans="1:18" x14ac:dyDescent="0.3">
      <c r="A10588" t="s">
        <v>1321</v>
      </c>
      <c r="B10588" s="1">
        <v>38657</v>
      </c>
      <c r="C10588" s="2">
        <v>0.45833333333333331</v>
      </c>
      <c r="D10588" t="s">
        <v>1365</v>
      </c>
      <c r="E10588" t="s">
        <v>1366</v>
      </c>
      <c r="G10588" t="s">
        <v>19</v>
      </c>
      <c r="H10588" t="s">
        <v>92</v>
      </c>
      <c r="I10588" t="s">
        <v>21</v>
      </c>
      <c r="J10588" t="s">
        <v>73</v>
      </c>
      <c r="K10588">
        <v>1737</v>
      </c>
      <c r="L10588">
        <v>11.7</v>
      </c>
      <c r="M10588" t="s">
        <v>701</v>
      </c>
      <c r="N10588">
        <v>11.7</v>
      </c>
      <c r="P10588" cm="1">
        <f t="array" ref="P10588">IF(Q10588&gt;0,INDEX(Q10588:Q22722,MATCH(TRUE,INDEX(Q10588:Q22722="",,),0)-1),"")</f>
        <v>4</v>
      </c>
      <c r="Q10588">
        <f t="shared" si="239"/>
        <v>4</v>
      </c>
      <c r="R10588">
        <f>IF(P10588="","",0)</f>
        <v>0</v>
      </c>
    </row>
    <row r="10589" spans="1:18" x14ac:dyDescent="0.3">
      <c r="A10589" t="s">
        <v>1321</v>
      </c>
      <c r="B10589" s="1">
        <v>38657</v>
      </c>
      <c r="C10589" s="2">
        <v>0.45833333333333331</v>
      </c>
      <c r="D10589" t="s">
        <v>1365</v>
      </c>
      <c r="E10589" t="s">
        <v>1366</v>
      </c>
      <c r="G10589" t="s">
        <v>19</v>
      </c>
      <c r="H10589" t="s">
        <v>36</v>
      </c>
      <c r="I10589" t="s">
        <v>21</v>
      </c>
      <c r="J10589" t="s">
        <v>73</v>
      </c>
      <c r="K10589">
        <v>466</v>
      </c>
      <c r="L10589">
        <v>20.350000000000001</v>
      </c>
      <c r="M10589" t="s">
        <v>701</v>
      </c>
      <c r="N10589">
        <v>20.350000000000001</v>
      </c>
      <c r="P10589" cm="1">
        <f t="array" ref="P10589">IF(Q10589&gt;0,INDEX(Q10589:Q22723,MATCH(TRUE,INDEX(Q10589:Q22723="",,),0)-1),"")</f>
        <v>4</v>
      </c>
      <c r="Q10589">
        <f t="shared" si="239"/>
        <v>4</v>
      </c>
      <c r="R10589">
        <f>IF(P10589="","",0)</f>
        <v>0</v>
      </c>
    </row>
    <row r="10590" spans="1:18" x14ac:dyDescent="0.3">
      <c r="A10590" t="s">
        <v>1321</v>
      </c>
      <c r="B10590" s="1">
        <v>38657</v>
      </c>
      <c r="C10590" s="2">
        <v>0.45833333333333331</v>
      </c>
      <c r="D10590" t="s">
        <v>1365</v>
      </c>
      <c r="E10590" t="s">
        <v>1366</v>
      </c>
      <c r="G10590" t="s">
        <v>19</v>
      </c>
      <c r="H10590" t="s">
        <v>20</v>
      </c>
      <c r="I10590" t="s">
        <v>21</v>
      </c>
      <c r="J10590" t="s">
        <v>73</v>
      </c>
      <c r="K10590">
        <v>1029</v>
      </c>
      <c r="L10590">
        <v>11.7</v>
      </c>
      <c r="M10590" t="s">
        <v>701</v>
      </c>
      <c r="N10590">
        <v>11.7</v>
      </c>
      <c r="P10590" cm="1">
        <f t="array" ref="P10590">IF(Q10590&gt;0,INDEX(Q10590:Q22724,MATCH(TRUE,INDEX(Q10590:Q22724="",,),0)-1),"")</f>
        <v>4</v>
      </c>
      <c r="Q10590">
        <f t="shared" si="239"/>
        <v>4</v>
      </c>
      <c r="R10590">
        <f>IF(P10590="","",0)</f>
        <v>0</v>
      </c>
    </row>
    <row r="10591" spans="1:18" x14ac:dyDescent="0.3">
      <c r="A10591" t="s">
        <v>1321</v>
      </c>
      <c r="B10591" s="1">
        <v>38657</v>
      </c>
      <c r="C10591" s="2">
        <v>0.45833333333333331</v>
      </c>
      <c r="D10591" t="s">
        <v>1365</v>
      </c>
      <c r="E10591" t="s">
        <v>1366</v>
      </c>
      <c r="G10591" s="6" t="s">
        <v>88</v>
      </c>
      <c r="H10591" t="s">
        <v>85</v>
      </c>
      <c r="I10591" t="s">
        <v>45</v>
      </c>
      <c r="J10591" t="s">
        <v>93</v>
      </c>
      <c r="K10591">
        <v>5.5</v>
      </c>
      <c r="L10591">
        <v>141</v>
      </c>
      <c r="M10591" t="s">
        <v>701</v>
      </c>
      <c r="N10591">
        <v>141</v>
      </c>
      <c r="P10591" cm="1">
        <f t="array" ref="P10591">IF(Q10591&gt;0,INDEX(Q10591:Q22725,MATCH(TRUE,INDEX(Q10591:Q22725="",,),0)-1),"")</f>
        <v>4</v>
      </c>
      <c r="Q10591">
        <f t="shared" si="239"/>
        <v>4</v>
      </c>
      <c r="R10591">
        <f>IF(P10591="","",0)</f>
        <v>0</v>
      </c>
    </row>
    <row r="10592" spans="1:18" x14ac:dyDescent="0.3">
      <c r="A10592" t="s">
        <v>1321</v>
      </c>
      <c r="B10592" s="1">
        <v>38657</v>
      </c>
      <c r="C10592" s="2">
        <v>0.45833333333333331</v>
      </c>
      <c r="D10592" t="s">
        <v>1365</v>
      </c>
      <c r="E10592" t="s">
        <v>1366</v>
      </c>
      <c r="G10592" s="6" t="s">
        <v>88</v>
      </c>
      <c r="H10592" t="s">
        <v>128</v>
      </c>
      <c r="I10592" t="s">
        <v>45</v>
      </c>
      <c r="J10592" t="s">
        <v>93</v>
      </c>
      <c r="K10592">
        <v>11.2</v>
      </c>
      <c r="L10592">
        <v>54</v>
      </c>
      <c r="M10592" t="s">
        <v>701</v>
      </c>
      <c r="N10592">
        <v>54</v>
      </c>
      <c r="P10592" cm="1">
        <f t="array" ref="P10592">IF(Q10592&gt;0,INDEX(Q10592:Q22726,MATCH(TRUE,INDEX(Q10592:Q22726="",,),0)-1),"")</f>
        <v>4</v>
      </c>
      <c r="Q10592">
        <f t="shared" si="239"/>
        <v>4</v>
      </c>
      <c r="R10592">
        <f>IF(P10592="","",0)</f>
        <v>0</v>
      </c>
    </row>
    <row r="10593" spans="1:18" x14ac:dyDescent="0.3">
      <c r="A10593" t="s">
        <v>1321</v>
      </c>
      <c r="B10593" s="1">
        <v>38657</v>
      </c>
      <c r="C10593" s="2">
        <v>0.45833333333333331</v>
      </c>
      <c r="D10593" t="s">
        <v>1365</v>
      </c>
      <c r="E10593" t="s">
        <v>1366</v>
      </c>
      <c r="G10593" s="6" t="s">
        <v>88</v>
      </c>
      <c r="H10593" t="s">
        <v>95</v>
      </c>
      <c r="I10593" t="s">
        <v>45</v>
      </c>
      <c r="J10593" t="s">
        <v>93</v>
      </c>
      <c r="K10593">
        <v>27</v>
      </c>
      <c r="L10593">
        <v>86</v>
      </c>
      <c r="M10593" t="s">
        <v>701</v>
      </c>
      <c r="N10593">
        <v>86</v>
      </c>
      <c r="P10593" cm="1">
        <f t="array" ref="P10593">IF(Q10593&gt;0,INDEX(Q10593:Q22727,MATCH(TRUE,INDEX(Q10593:Q22727="",,),0)-1),"")</f>
        <v>4</v>
      </c>
      <c r="Q10593">
        <f t="shared" si="239"/>
        <v>4</v>
      </c>
      <c r="R10593">
        <f>IF(P10593="","",0)</f>
        <v>0</v>
      </c>
    </row>
    <row r="10594" spans="1:18" x14ac:dyDescent="0.3">
      <c r="A10594" t="s">
        <v>1321</v>
      </c>
      <c r="B10594" s="1">
        <v>38657</v>
      </c>
      <c r="C10594" s="2">
        <v>0.45833333333333331</v>
      </c>
      <c r="D10594" t="s">
        <v>1365</v>
      </c>
      <c r="E10594" t="s">
        <v>1366</v>
      </c>
      <c r="G10594" s="6" t="s">
        <v>88</v>
      </c>
      <c r="H10594" t="s">
        <v>85</v>
      </c>
      <c r="I10594" t="s">
        <v>21</v>
      </c>
      <c r="J10594" t="s">
        <v>73</v>
      </c>
      <c r="K10594">
        <v>79</v>
      </c>
      <c r="L10594">
        <v>9.25</v>
      </c>
      <c r="M10594" t="s">
        <v>701</v>
      </c>
      <c r="N10594">
        <v>9.25</v>
      </c>
      <c r="P10594" cm="1">
        <f t="array" ref="P10594">IF(Q10594&gt;0,INDEX(Q10594:Q22728,MATCH(TRUE,INDEX(Q10594:Q22728="",,),0)-1),"")</f>
        <v>4</v>
      </c>
      <c r="Q10594">
        <f t="shared" si="239"/>
        <v>4</v>
      </c>
      <c r="R10594">
        <f>IF(P10594="","",0)</f>
        <v>0</v>
      </c>
    </row>
    <row r="10595" spans="1:18" x14ac:dyDescent="0.3">
      <c r="A10595" t="s">
        <v>1321</v>
      </c>
      <c r="B10595" s="1">
        <v>38657</v>
      </c>
      <c r="C10595" s="2">
        <v>0.45833333333333331</v>
      </c>
      <c r="D10595" t="s">
        <v>1365</v>
      </c>
      <c r="E10595" t="s">
        <v>1366</v>
      </c>
      <c r="G10595" s="6" t="s">
        <v>88</v>
      </c>
      <c r="H10595" t="s">
        <v>128</v>
      </c>
      <c r="I10595" t="s">
        <v>21</v>
      </c>
      <c r="J10595" t="s">
        <v>73</v>
      </c>
      <c r="K10595">
        <v>32</v>
      </c>
      <c r="L10595">
        <v>14.5</v>
      </c>
      <c r="M10595" t="s">
        <v>701</v>
      </c>
      <c r="N10595">
        <v>14.5</v>
      </c>
      <c r="P10595" cm="1">
        <f t="array" ref="P10595">IF(Q10595&gt;0,INDEX(Q10595:Q22729,MATCH(TRUE,INDEX(Q10595:Q22729="",,),0)-1),"")</f>
        <v>4</v>
      </c>
      <c r="Q10595">
        <f t="shared" si="239"/>
        <v>4</v>
      </c>
      <c r="R10595">
        <f>IF(P10595="","",0)</f>
        <v>0</v>
      </c>
    </row>
    <row r="10596" spans="1:18" x14ac:dyDescent="0.3">
      <c r="A10596" t="s">
        <v>1321</v>
      </c>
      <c r="B10596" s="1">
        <v>38657</v>
      </c>
      <c r="C10596" s="2">
        <v>0.45833333333333331</v>
      </c>
      <c r="D10596" t="s">
        <v>1365</v>
      </c>
      <c r="E10596" t="s">
        <v>1366</v>
      </c>
      <c r="G10596" s="6" t="s">
        <v>88</v>
      </c>
      <c r="H10596" t="s">
        <v>95</v>
      </c>
      <c r="I10596" t="s">
        <v>21</v>
      </c>
      <c r="J10596" t="s">
        <v>73</v>
      </c>
      <c r="K10596">
        <v>151</v>
      </c>
      <c r="L10596">
        <v>20.25</v>
      </c>
      <c r="M10596" t="s">
        <v>701</v>
      </c>
      <c r="N10596">
        <v>20.25</v>
      </c>
      <c r="P10596" cm="1">
        <f t="array" ref="P10596">IF(Q10596&gt;0,INDEX(Q10596:Q22730,MATCH(TRUE,INDEX(Q10596:Q22730="",,),0)-1),"")</f>
        <v>4</v>
      </c>
      <c r="Q10596">
        <f t="shared" si="239"/>
        <v>4</v>
      </c>
      <c r="R10596">
        <f>IF(P10596="","",0)</f>
        <v>0</v>
      </c>
    </row>
    <row r="10597" spans="1:18" x14ac:dyDescent="0.3">
      <c r="P10597" t="str" cm="1">
        <f t="array" ref="P10597">IF(Q10597&gt;0,INDEX(Q10597:Q22731,MATCH(TRUE,INDEX(Q10597:Q22731="",,),0)-1),"")</f>
        <v/>
      </c>
      <c r="R10597" t="str">
        <f>IF(P10597="","",0)</f>
        <v/>
      </c>
    </row>
    <row r="10598" spans="1:18" x14ac:dyDescent="0.3">
      <c r="A10598" t="s">
        <v>1321</v>
      </c>
      <c r="B10598" s="1">
        <v>38657</v>
      </c>
      <c r="C10598" s="2">
        <v>0.45833333333333331</v>
      </c>
      <c r="D10598" t="s">
        <v>1367</v>
      </c>
      <c r="E10598" t="s">
        <v>1368</v>
      </c>
      <c r="G10598" t="s">
        <v>19</v>
      </c>
      <c r="H10598" t="s">
        <v>199</v>
      </c>
      <c r="I10598" t="s">
        <v>45</v>
      </c>
      <c r="J10598" t="s">
        <v>93</v>
      </c>
      <c r="K10598">
        <v>59.6</v>
      </c>
      <c r="L10598">
        <v>109</v>
      </c>
      <c r="M10598" t="s">
        <v>701</v>
      </c>
      <c r="N10598">
        <v>109</v>
      </c>
      <c r="O10598" t="s">
        <v>24</v>
      </c>
      <c r="P10598" cm="1">
        <f t="array" ref="P10598">IF(Q10598&gt;0,INDEX(Q10598:Q22732,MATCH(TRUE,INDEX(Q10598:Q22732="",,),0)-1),"")</f>
        <v>2</v>
      </c>
      <c r="Q10598">
        <f>INT((ROW()-10598)/12)+1</f>
        <v>1</v>
      </c>
      <c r="R10598">
        <f>IF(P10598="","",0)</f>
        <v>0</v>
      </c>
    </row>
    <row r="10599" spans="1:18" x14ac:dyDescent="0.3">
      <c r="A10599" t="s">
        <v>1321</v>
      </c>
      <c r="B10599" s="1">
        <v>38657</v>
      </c>
      <c r="C10599" s="2">
        <v>0.45833333333333331</v>
      </c>
      <c r="D10599" t="s">
        <v>1367</v>
      </c>
      <c r="E10599" t="s">
        <v>1368</v>
      </c>
      <c r="G10599" t="s">
        <v>19</v>
      </c>
      <c r="H10599" t="s">
        <v>41</v>
      </c>
      <c r="I10599" t="s">
        <v>45</v>
      </c>
      <c r="J10599" t="s">
        <v>93</v>
      </c>
      <c r="K10599">
        <v>66.099999999999994</v>
      </c>
      <c r="L10599">
        <v>150</v>
      </c>
      <c r="M10599" t="s">
        <v>701</v>
      </c>
      <c r="N10599">
        <v>376.01</v>
      </c>
      <c r="O10599" t="s">
        <v>24</v>
      </c>
      <c r="P10599" cm="1">
        <f t="array" ref="P10599">IF(Q10599&gt;0,INDEX(Q10599:Q22733,MATCH(TRUE,INDEX(Q10599:Q22733="",,),0)-1),"")</f>
        <v>2</v>
      </c>
      <c r="Q10599">
        <f t="shared" ref="Q10599:Q10621" si="240">INT((ROW()-10598)/12)+1</f>
        <v>1</v>
      </c>
      <c r="R10599">
        <f>IF(P10599="","",0)</f>
        <v>0</v>
      </c>
    </row>
    <row r="10600" spans="1:18" x14ac:dyDescent="0.3">
      <c r="A10600" t="s">
        <v>1321</v>
      </c>
      <c r="B10600" s="1">
        <v>38657</v>
      </c>
      <c r="C10600" s="2">
        <v>0.45833333333333331</v>
      </c>
      <c r="D10600" t="s">
        <v>1367</v>
      </c>
      <c r="E10600" t="s">
        <v>1368</v>
      </c>
      <c r="G10600" t="s">
        <v>19</v>
      </c>
      <c r="H10600" t="s">
        <v>95</v>
      </c>
      <c r="I10600" t="s">
        <v>45</v>
      </c>
      <c r="J10600" t="s">
        <v>93</v>
      </c>
      <c r="K10600">
        <v>32.4</v>
      </c>
      <c r="L10600">
        <v>88</v>
      </c>
      <c r="M10600" t="s">
        <v>701</v>
      </c>
      <c r="N10600">
        <v>88</v>
      </c>
      <c r="O10600" t="s">
        <v>24</v>
      </c>
      <c r="P10600" cm="1">
        <f t="array" ref="P10600">IF(Q10600&gt;0,INDEX(Q10600:Q22734,MATCH(TRUE,INDEX(Q10600:Q22734="",,),0)-1),"")</f>
        <v>2</v>
      </c>
      <c r="Q10600">
        <f t="shared" si="240"/>
        <v>1</v>
      </c>
      <c r="R10600">
        <f>IF(P10600="","",0)</f>
        <v>0</v>
      </c>
    </row>
    <row r="10601" spans="1:18" x14ac:dyDescent="0.3">
      <c r="A10601" t="s">
        <v>1321</v>
      </c>
      <c r="B10601" s="1">
        <v>38657</v>
      </c>
      <c r="C10601" s="2">
        <v>0.45833333333333331</v>
      </c>
      <c r="D10601" t="s">
        <v>1367</v>
      </c>
      <c r="E10601" t="s">
        <v>1368</v>
      </c>
      <c r="G10601" t="s">
        <v>19</v>
      </c>
      <c r="H10601" t="s">
        <v>20</v>
      </c>
      <c r="I10601" t="s">
        <v>45</v>
      </c>
      <c r="J10601" t="s">
        <v>93</v>
      </c>
      <c r="K10601">
        <v>51.6</v>
      </c>
      <c r="L10601">
        <v>162</v>
      </c>
      <c r="M10601" t="s">
        <v>701</v>
      </c>
      <c r="N10601">
        <v>190</v>
      </c>
      <c r="O10601" t="s">
        <v>24</v>
      </c>
      <c r="P10601" cm="1">
        <f t="array" ref="P10601">IF(Q10601&gt;0,INDEX(Q10601:Q22735,MATCH(TRUE,INDEX(Q10601:Q22735="",,),0)-1),"")</f>
        <v>2</v>
      </c>
      <c r="Q10601">
        <f t="shared" si="240"/>
        <v>1</v>
      </c>
      <c r="R10601">
        <f>IF(P10601="","",0)</f>
        <v>0</v>
      </c>
    </row>
    <row r="10602" spans="1:18" x14ac:dyDescent="0.3">
      <c r="A10602" t="s">
        <v>1321</v>
      </c>
      <c r="B10602" s="1">
        <v>38657</v>
      </c>
      <c r="C10602" s="2">
        <v>0.45833333333333331</v>
      </c>
      <c r="D10602" t="s">
        <v>1367</v>
      </c>
      <c r="E10602" t="s">
        <v>1368</v>
      </c>
      <c r="G10602" t="s">
        <v>19</v>
      </c>
      <c r="H10602" t="s">
        <v>95</v>
      </c>
      <c r="I10602" t="s">
        <v>21</v>
      </c>
      <c r="J10602" t="s">
        <v>73</v>
      </c>
      <c r="K10602">
        <v>125</v>
      </c>
      <c r="L10602">
        <v>18.95</v>
      </c>
      <c r="M10602" t="s">
        <v>701</v>
      </c>
      <c r="N10602">
        <v>18.95</v>
      </c>
      <c r="O10602" t="s">
        <v>24</v>
      </c>
      <c r="P10602" cm="1">
        <f t="array" ref="P10602">IF(Q10602&gt;0,INDEX(Q10602:Q22736,MATCH(TRUE,INDEX(Q10602:Q22736="",,),0)-1),"")</f>
        <v>2</v>
      </c>
      <c r="Q10602">
        <f t="shared" si="240"/>
        <v>1</v>
      </c>
      <c r="R10602">
        <f>IF(P10602="","",0)</f>
        <v>0</v>
      </c>
    </row>
    <row r="10603" spans="1:18" x14ac:dyDescent="0.3">
      <c r="A10603" t="s">
        <v>1321</v>
      </c>
      <c r="B10603" s="1">
        <v>38657</v>
      </c>
      <c r="C10603" s="2">
        <v>0.45833333333333331</v>
      </c>
      <c r="D10603" t="s">
        <v>1367</v>
      </c>
      <c r="E10603" t="s">
        <v>1368</v>
      </c>
      <c r="G10603" s="6" t="s">
        <v>88</v>
      </c>
      <c r="H10603" t="s">
        <v>128</v>
      </c>
      <c r="I10603" t="s">
        <v>45</v>
      </c>
      <c r="J10603" t="s">
        <v>93</v>
      </c>
      <c r="K10603">
        <v>20.8</v>
      </c>
      <c r="L10603">
        <v>55</v>
      </c>
      <c r="M10603" t="s">
        <v>701</v>
      </c>
      <c r="N10603">
        <v>55</v>
      </c>
      <c r="O10603" t="s">
        <v>24</v>
      </c>
      <c r="P10603" cm="1">
        <f t="array" ref="P10603">IF(Q10603&gt;0,INDEX(Q10603:Q22737,MATCH(TRUE,INDEX(Q10603:Q22737="",,),0)-1),"")</f>
        <v>2</v>
      </c>
      <c r="Q10603">
        <f t="shared" si="240"/>
        <v>1</v>
      </c>
      <c r="R10603">
        <f>IF(P10603="","",0)</f>
        <v>0</v>
      </c>
    </row>
    <row r="10604" spans="1:18" x14ac:dyDescent="0.3">
      <c r="A10604" t="s">
        <v>1321</v>
      </c>
      <c r="B10604" s="1">
        <v>38657</v>
      </c>
      <c r="C10604" s="2">
        <v>0.45833333333333331</v>
      </c>
      <c r="D10604" t="s">
        <v>1367</v>
      </c>
      <c r="E10604" t="s">
        <v>1368</v>
      </c>
      <c r="G10604" s="6" t="s">
        <v>88</v>
      </c>
      <c r="H10604" t="s">
        <v>85</v>
      </c>
      <c r="I10604" t="s">
        <v>21</v>
      </c>
      <c r="J10604" t="s">
        <v>73</v>
      </c>
      <c r="K10604">
        <v>53</v>
      </c>
      <c r="L10604">
        <v>9.5</v>
      </c>
      <c r="M10604" t="s">
        <v>701</v>
      </c>
      <c r="N10604">
        <v>9.5</v>
      </c>
      <c r="O10604" t="s">
        <v>24</v>
      </c>
      <c r="P10604" cm="1">
        <f t="array" ref="P10604">IF(Q10604&gt;0,INDEX(Q10604:Q22738,MATCH(TRUE,INDEX(Q10604:Q22738="",,),0)-1),"")</f>
        <v>2</v>
      </c>
      <c r="Q10604">
        <f t="shared" si="240"/>
        <v>1</v>
      </c>
      <c r="R10604">
        <f>IF(P10604="","",0)</f>
        <v>0</v>
      </c>
    </row>
    <row r="10605" spans="1:18" x14ac:dyDescent="0.3">
      <c r="A10605" t="s">
        <v>1321</v>
      </c>
      <c r="B10605" s="1">
        <v>38657</v>
      </c>
      <c r="C10605" s="2">
        <v>0.45833333333333331</v>
      </c>
      <c r="D10605" t="s">
        <v>1367</v>
      </c>
      <c r="E10605" t="s">
        <v>1368</v>
      </c>
      <c r="G10605" s="6" t="s">
        <v>88</v>
      </c>
      <c r="H10605" t="s">
        <v>199</v>
      </c>
      <c r="I10605" t="s">
        <v>21</v>
      </c>
      <c r="J10605" t="s">
        <v>73</v>
      </c>
      <c r="K10605">
        <v>74</v>
      </c>
      <c r="L10605">
        <v>13.45</v>
      </c>
      <c r="M10605" t="s">
        <v>701</v>
      </c>
      <c r="N10605">
        <v>13.45</v>
      </c>
      <c r="O10605" t="s">
        <v>24</v>
      </c>
      <c r="P10605" cm="1">
        <f t="array" ref="P10605">IF(Q10605&gt;0,INDEX(Q10605:Q22739,MATCH(TRUE,INDEX(Q10605:Q22739="",,),0)-1),"")</f>
        <v>2</v>
      </c>
      <c r="Q10605">
        <f t="shared" si="240"/>
        <v>1</v>
      </c>
      <c r="R10605">
        <f>IF(P10605="","",0)</f>
        <v>0</v>
      </c>
    </row>
    <row r="10606" spans="1:18" x14ac:dyDescent="0.3">
      <c r="A10606" t="s">
        <v>1321</v>
      </c>
      <c r="B10606" s="1">
        <v>38657</v>
      </c>
      <c r="C10606" s="2">
        <v>0.45833333333333331</v>
      </c>
      <c r="D10606" t="s">
        <v>1367</v>
      </c>
      <c r="E10606" t="s">
        <v>1368</v>
      </c>
      <c r="G10606" s="6" t="s">
        <v>88</v>
      </c>
      <c r="H10606" t="s">
        <v>128</v>
      </c>
      <c r="I10606" t="s">
        <v>21</v>
      </c>
      <c r="J10606" t="s">
        <v>73</v>
      </c>
      <c r="K10606">
        <v>32</v>
      </c>
      <c r="L10606">
        <v>13.65</v>
      </c>
      <c r="M10606" t="s">
        <v>701</v>
      </c>
      <c r="N10606">
        <v>13.65</v>
      </c>
      <c r="O10606" t="s">
        <v>24</v>
      </c>
      <c r="P10606" cm="1">
        <f t="array" ref="P10606">IF(Q10606&gt;0,INDEX(Q10606:Q22740,MATCH(TRUE,INDEX(Q10606:Q22740="",,),0)-1),"")</f>
        <v>2</v>
      </c>
      <c r="Q10606">
        <f t="shared" si="240"/>
        <v>1</v>
      </c>
      <c r="R10606">
        <f>IF(P10606="","",0)</f>
        <v>0</v>
      </c>
    </row>
    <row r="10607" spans="1:18" x14ac:dyDescent="0.3">
      <c r="A10607" t="s">
        <v>1321</v>
      </c>
      <c r="B10607" s="1">
        <v>38657</v>
      </c>
      <c r="C10607" s="2">
        <v>0.45833333333333331</v>
      </c>
      <c r="D10607" t="s">
        <v>1367</v>
      </c>
      <c r="E10607" t="s">
        <v>1368</v>
      </c>
      <c r="G10607" s="6" t="s">
        <v>88</v>
      </c>
      <c r="H10607" t="s">
        <v>67</v>
      </c>
      <c r="I10607" t="s">
        <v>21</v>
      </c>
      <c r="J10607" t="s">
        <v>73</v>
      </c>
      <c r="K10607">
        <v>16</v>
      </c>
      <c r="L10607">
        <v>6.4</v>
      </c>
      <c r="M10607" t="s">
        <v>701</v>
      </c>
      <c r="N10607">
        <v>6.4</v>
      </c>
      <c r="O10607" t="s">
        <v>24</v>
      </c>
      <c r="P10607" cm="1">
        <f t="array" ref="P10607">IF(Q10607&gt;0,INDEX(Q10607:Q22741,MATCH(TRUE,INDEX(Q10607:Q22741="",,),0)-1),"")</f>
        <v>2</v>
      </c>
      <c r="Q10607">
        <f t="shared" si="240"/>
        <v>1</v>
      </c>
      <c r="R10607">
        <f>IF(P10607="","",0)</f>
        <v>0</v>
      </c>
    </row>
    <row r="10608" spans="1:18" x14ac:dyDescent="0.3">
      <c r="A10608" t="s">
        <v>1321</v>
      </c>
      <c r="B10608" s="1">
        <v>38657</v>
      </c>
      <c r="C10608" s="2">
        <v>0.45833333333333331</v>
      </c>
      <c r="D10608" t="s">
        <v>1367</v>
      </c>
      <c r="E10608" t="s">
        <v>1368</v>
      </c>
      <c r="G10608" s="6" t="s">
        <v>88</v>
      </c>
      <c r="H10608" t="s">
        <v>41</v>
      </c>
      <c r="I10608" t="s">
        <v>21</v>
      </c>
      <c r="J10608" t="s">
        <v>73</v>
      </c>
      <c r="K10608">
        <v>35</v>
      </c>
      <c r="L10608">
        <v>40</v>
      </c>
      <c r="M10608" t="s">
        <v>701</v>
      </c>
      <c r="N10608">
        <v>40</v>
      </c>
      <c r="O10608" t="s">
        <v>24</v>
      </c>
      <c r="P10608" cm="1">
        <f t="array" ref="P10608">IF(Q10608&gt;0,INDEX(Q10608:Q22742,MATCH(TRUE,INDEX(Q10608:Q22742="",,),0)-1),"")</f>
        <v>2</v>
      </c>
      <c r="Q10608">
        <f t="shared" si="240"/>
        <v>1</v>
      </c>
      <c r="R10608">
        <f>IF(P10608="","",0)</f>
        <v>0</v>
      </c>
    </row>
    <row r="10609" spans="1:18" x14ac:dyDescent="0.3">
      <c r="A10609" t="s">
        <v>1321</v>
      </c>
      <c r="B10609" s="1">
        <v>38657</v>
      </c>
      <c r="C10609" s="2">
        <v>0.45833333333333331</v>
      </c>
      <c r="D10609" t="s">
        <v>1367</v>
      </c>
      <c r="E10609" t="s">
        <v>1368</v>
      </c>
      <c r="G10609" s="6" t="s">
        <v>88</v>
      </c>
      <c r="H10609" t="s">
        <v>20</v>
      </c>
      <c r="I10609" t="s">
        <v>21</v>
      </c>
      <c r="J10609" t="s">
        <v>73</v>
      </c>
      <c r="K10609">
        <v>62</v>
      </c>
      <c r="L10609">
        <v>16.850000000000001</v>
      </c>
      <c r="M10609" t="s">
        <v>701</v>
      </c>
      <c r="N10609">
        <v>16.850000000000001</v>
      </c>
      <c r="O10609" t="s">
        <v>24</v>
      </c>
      <c r="P10609" cm="1">
        <f t="array" ref="P10609">IF(Q10609&gt;0,INDEX(Q10609:Q22743,MATCH(TRUE,INDEX(Q10609:Q22743="",,),0)-1),"")</f>
        <v>2</v>
      </c>
      <c r="Q10609">
        <f t="shared" si="240"/>
        <v>1</v>
      </c>
      <c r="R10609">
        <f>IF(P10609="","",0)</f>
        <v>0</v>
      </c>
    </row>
    <row r="10610" spans="1:18" x14ac:dyDescent="0.3">
      <c r="A10610" t="s">
        <v>1321</v>
      </c>
      <c r="B10610" s="1">
        <v>38657</v>
      </c>
      <c r="C10610" s="2">
        <v>0.45833333333333331</v>
      </c>
      <c r="D10610" t="s">
        <v>1367</v>
      </c>
      <c r="E10610" t="s">
        <v>1368</v>
      </c>
      <c r="G10610" t="s">
        <v>19</v>
      </c>
      <c r="H10610" t="s">
        <v>199</v>
      </c>
      <c r="I10610" t="s">
        <v>45</v>
      </c>
      <c r="J10610" t="s">
        <v>93</v>
      </c>
      <c r="K10610">
        <v>59.6</v>
      </c>
      <c r="L10610">
        <v>109</v>
      </c>
      <c r="M10610" t="s">
        <v>955</v>
      </c>
      <c r="N10610">
        <v>109</v>
      </c>
      <c r="P10610" cm="1">
        <f t="array" ref="P10610">IF(Q10610&gt;0,INDEX(Q10610:Q22744,MATCH(TRUE,INDEX(Q10610:Q22744="",,),0)-1),"")</f>
        <v>2</v>
      </c>
      <c r="Q10610">
        <f t="shared" si="240"/>
        <v>2</v>
      </c>
      <c r="R10610">
        <f>IF(P10610="","",0)</f>
        <v>0</v>
      </c>
    </row>
    <row r="10611" spans="1:18" x14ac:dyDescent="0.3">
      <c r="A10611" t="s">
        <v>1321</v>
      </c>
      <c r="B10611" s="1">
        <v>38657</v>
      </c>
      <c r="C10611" s="2">
        <v>0.45833333333333331</v>
      </c>
      <c r="D10611" t="s">
        <v>1367</v>
      </c>
      <c r="E10611" t="s">
        <v>1368</v>
      </c>
      <c r="G10611" t="s">
        <v>19</v>
      </c>
      <c r="H10611" t="s">
        <v>41</v>
      </c>
      <c r="I10611" t="s">
        <v>45</v>
      </c>
      <c r="J10611" t="s">
        <v>93</v>
      </c>
      <c r="K10611">
        <v>66.099999999999994</v>
      </c>
      <c r="L10611">
        <v>150</v>
      </c>
      <c r="M10611" t="s">
        <v>955</v>
      </c>
      <c r="N10611">
        <v>156</v>
      </c>
      <c r="P10611" cm="1">
        <f t="array" ref="P10611">IF(Q10611&gt;0,INDEX(Q10611:Q22745,MATCH(TRUE,INDEX(Q10611:Q22745="",,),0)-1),"")</f>
        <v>2</v>
      </c>
      <c r="Q10611">
        <f t="shared" si="240"/>
        <v>2</v>
      </c>
      <c r="R10611">
        <f>IF(P10611="","",0)</f>
        <v>0</v>
      </c>
    </row>
    <row r="10612" spans="1:18" x14ac:dyDescent="0.3">
      <c r="A10612" t="s">
        <v>1321</v>
      </c>
      <c r="B10612" s="1">
        <v>38657</v>
      </c>
      <c r="C10612" s="2">
        <v>0.45833333333333331</v>
      </c>
      <c r="D10612" t="s">
        <v>1367</v>
      </c>
      <c r="E10612" t="s">
        <v>1368</v>
      </c>
      <c r="G10612" t="s">
        <v>19</v>
      </c>
      <c r="H10612" t="s">
        <v>95</v>
      </c>
      <c r="I10612" t="s">
        <v>45</v>
      </c>
      <c r="J10612" t="s">
        <v>93</v>
      </c>
      <c r="K10612">
        <v>32.4</v>
      </c>
      <c r="L10612">
        <v>88</v>
      </c>
      <c r="M10612" t="s">
        <v>955</v>
      </c>
      <c r="N10612">
        <v>88</v>
      </c>
      <c r="P10612" cm="1">
        <f t="array" ref="P10612">IF(Q10612&gt;0,INDEX(Q10612:Q22746,MATCH(TRUE,INDEX(Q10612:Q22746="",,),0)-1),"")</f>
        <v>2</v>
      </c>
      <c r="Q10612">
        <f t="shared" si="240"/>
        <v>2</v>
      </c>
      <c r="R10612">
        <f>IF(P10612="","",0)</f>
        <v>0</v>
      </c>
    </row>
    <row r="10613" spans="1:18" x14ac:dyDescent="0.3">
      <c r="A10613" t="s">
        <v>1321</v>
      </c>
      <c r="B10613" s="1">
        <v>38657</v>
      </c>
      <c r="C10613" s="2">
        <v>0.45833333333333331</v>
      </c>
      <c r="D10613" t="s">
        <v>1367</v>
      </c>
      <c r="E10613" t="s">
        <v>1368</v>
      </c>
      <c r="G10613" t="s">
        <v>19</v>
      </c>
      <c r="H10613" t="s">
        <v>20</v>
      </c>
      <c r="I10613" t="s">
        <v>45</v>
      </c>
      <c r="J10613" t="s">
        <v>93</v>
      </c>
      <c r="K10613">
        <v>51.6</v>
      </c>
      <c r="L10613">
        <v>162</v>
      </c>
      <c r="M10613" t="s">
        <v>955</v>
      </c>
      <c r="N10613">
        <v>162</v>
      </c>
      <c r="P10613" cm="1">
        <f t="array" ref="P10613">IF(Q10613&gt;0,INDEX(Q10613:Q22747,MATCH(TRUE,INDEX(Q10613:Q22747="",,),0)-1),"")</f>
        <v>2</v>
      </c>
      <c r="Q10613">
        <f t="shared" si="240"/>
        <v>2</v>
      </c>
      <c r="R10613">
        <f>IF(P10613="","",0)</f>
        <v>0</v>
      </c>
    </row>
    <row r="10614" spans="1:18" x14ac:dyDescent="0.3">
      <c r="A10614" t="s">
        <v>1321</v>
      </c>
      <c r="B10614" s="1">
        <v>38657</v>
      </c>
      <c r="C10614" s="2">
        <v>0.45833333333333331</v>
      </c>
      <c r="D10614" t="s">
        <v>1367</v>
      </c>
      <c r="E10614" t="s">
        <v>1368</v>
      </c>
      <c r="G10614" t="s">
        <v>19</v>
      </c>
      <c r="H10614" t="s">
        <v>95</v>
      </c>
      <c r="I10614" t="s">
        <v>21</v>
      </c>
      <c r="J10614" t="s">
        <v>73</v>
      </c>
      <c r="K10614">
        <v>125</v>
      </c>
      <c r="L10614">
        <v>18.95</v>
      </c>
      <c r="M10614" t="s">
        <v>955</v>
      </c>
      <c r="N10614">
        <v>18.95</v>
      </c>
      <c r="P10614" cm="1">
        <f t="array" ref="P10614">IF(Q10614&gt;0,INDEX(Q10614:Q22748,MATCH(TRUE,INDEX(Q10614:Q22748="",,),0)-1),"")</f>
        <v>2</v>
      </c>
      <c r="Q10614">
        <f t="shared" si="240"/>
        <v>2</v>
      </c>
      <c r="R10614">
        <f>IF(P10614="","",0)</f>
        <v>0</v>
      </c>
    </row>
    <row r="10615" spans="1:18" x14ac:dyDescent="0.3">
      <c r="A10615" t="s">
        <v>1321</v>
      </c>
      <c r="B10615" s="1">
        <v>38657</v>
      </c>
      <c r="C10615" s="2">
        <v>0.45833333333333331</v>
      </c>
      <c r="D10615" t="s">
        <v>1367</v>
      </c>
      <c r="E10615" t="s">
        <v>1368</v>
      </c>
      <c r="G10615" s="6" t="s">
        <v>88</v>
      </c>
      <c r="H10615" t="s">
        <v>128</v>
      </c>
      <c r="I10615" t="s">
        <v>45</v>
      </c>
      <c r="J10615" t="s">
        <v>93</v>
      </c>
      <c r="K10615">
        <v>20.8</v>
      </c>
      <c r="L10615">
        <v>55</v>
      </c>
      <c r="M10615" t="s">
        <v>955</v>
      </c>
      <c r="N10615">
        <v>55</v>
      </c>
      <c r="P10615" cm="1">
        <f t="array" ref="P10615">IF(Q10615&gt;0,INDEX(Q10615:Q22749,MATCH(TRUE,INDEX(Q10615:Q22749="",,),0)-1),"")</f>
        <v>2</v>
      </c>
      <c r="Q10615">
        <f t="shared" si="240"/>
        <v>2</v>
      </c>
      <c r="R10615">
        <f>IF(P10615="","",0)</f>
        <v>0</v>
      </c>
    </row>
    <row r="10616" spans="1:18" x14ac:dyDescent="0.3">
      <c r="A10616" t="s">
        <v>1321</v>
      </c>
      <c r="B10616" s="1">
        <v>38657</v>
      </c>
      <c r="C10616" s="2">
        <v>0.45833333333333331</v>
      </c>
      <c r="D10616" t="s">
        <v>1367</v>
      </c>
      <c r="E10616" t="s">
        <v>1368</v>
      </c>
      <c r="G10616" s="6" t="s">
        <v>88</v>
      </c>
      <c r="H10616" t="s">
        <v>85</v>
      </c>
      <c r="I10616" t="s">
        <v>21</v>
      </c>
      <c r="J10616" t="s">
        <v>73</v>
      </c>
      <c r="K10616">
        <v>53</v>
      </c>
      <c r="L10616">
        <v>9.5</v>
      </c>
      <c r="M10616" t="s">
        <v>955</v>
      </c>
      <c r="N10616">
        <v>9.5</v>
      </c>
      <c r="P10616" cm="1">
        <f t="array" ref="P10616">IF(Q10616&gt;0,INDEX(Q10616:Q22750,MATCH(TRUE,INDEX(Q10616:Q22750="",,),0)-1),"")</f>
        <v>2</v>
      </c>
      <c r="Q10616">
        <f t="shared" si="240"/>
        <v>2</v>
      </c>
      <c r="R10616">
        <f>IF(P10616="","",0)</f>
        <v>0</v>
      </c>
    </row>
    <row r="10617" spans="1:18" x14ac:dyDescent="0.3">
      <c r="A10617" t="s">
        <v>1321</v>
      </c>
      <c r="B10617" s="1">
        <v>38657</v>
      </c>
      <c r="C10617" s="2">
        <v>0.45833333333333331</v>
      </c>
      <c r="D10617" t="s">
        <v>1367</v>
      </c>
      <c r="E10617" t="s">
        <v>1368</v>
      </c>
      <c r="G10617" s="6" t="s">
        <v>88</v>
      </c>
      <c r="H10617" t="s">
        <v>199</v>
      </c>
      <c r="I10617" t="s">
        <v>21</v>
      </c>
      <c r="J10617" t="s">
        <v>73</v>
      </c>
      <c r="K10617">
        <v>74</v>
      </c>
      <c r="L10617">
        <v>13.45</v>
      </c>
      <c r="M10617" t="s">
        <v>955</v>
      </c>
      <c r="N10617">
        <v>13.45</v>
      </c>
      <c r="P10617" cm="1">
        <f t="array" ref="P10617">IF(Q10617&gt;0,INDEX(Q10617:Q22751,MATCH(TRUE,INDEX(Q10617:Q22751="",,),0)-1),"")</f>
        <v>2</v>
      </c>
      <c r="Q10617">
        <f t="shared" si="240"/>
        <v>2</v>
      </c>
      <c r="R10617">
        <f>IF(P10617="","",0)</f>
        <v>0</v>
      </c>
    </row>
    <row r="10618" spans="1:18" x14ac:dyDescent="0.3">
      <c r="A10618" t="s">
        <v>1321</v>
      </c>
      <c r="B10618" s="1">
        <v>38657</v>
      </c>
      <c r="C10618" s="2">
        <v>0.45833333333333331</v>
      </c>
      <c r="D10618" t="s">
        <v>1367</v>
      </c>
      <c r="E10618" t="s">
        <v>1368</v>
      </c>
      <c r="G10618" s="6" t="s">
        <v>88</v>
      </c>
      <c r="H10618" t="s">
        <v>128</v>
      </c>
      <c r="I10618" t="s">
        <v>21</v>
      </c>
      <c r="J10618" t="s">
        <v>73</v>
      </c>
      <c r="K10618">
        <v>32</v>
      </c>
      <c r="L10618">
        <v>13.65</v>
      </c>
      <c r="M10618" t="s">
        <v>955</v>
      </c>
      <c r="N10618">
        <v>13.65</v>
      </c>
      <c r="P10618" cm="1">
        <f t="array" ref="P10618">IF(Q10618&gt;0,INDEX(Q10618:Q22752,MATCH(TRUE,INDEX(Q10618:Q22752="",,),0)-1),"")</f>
        <v>2</v>
      </c>
      <c r="Q10618">
        <f t="shared" si="240"/>
        <v>2</v>
      </c>
      <c r="R10618">
        <f>IF(P10618="","",0)</f>
        <v>0</v>
      </c>
    </row>
    <row r="10619" spans="1:18" x14ac:dyDescent="0.3">
      <c r="A10619" t="s">
        <v>1321</v>
      </c>
      <c r="B10619" s="1">
        <v>38657</v>
      </c>
      <c r="C10619" s="2">
        <v>0.45833333333333331</v>
      </c>
      <c r="D10619" t="s">
        <v>1367</v>
      </c>
      <c r="E10619" t="s">
        <v>1368</v>
      </c>
      <c r="G10619" s="6" t="s">
        <v>88</v>
      </c>
      <c r="H10619" t="s">
        <v>67</v>
      </c>
      <c r="I10619" t="s">
        <v>21</v>
      </c>
      <c r="J10619" t="s">
        <v>73</v>
      </c>
      <c r="K10619">
        <v>16</v>
      </c>
      <c r="L10619">
        <v>6.4</v>
      </c>
      <c r="M10619" t="s">
        <v>955</v>
      </c>
      <c r="N10619">
        <v>6.4</v>
      </c>
      <c r="P10619" cm="1">
        <f t="array" ref="P10619">IF(Q10619&gt;0,INDEX(Q10619:Q22753,MATCH(TRUE,INDEX(Q10619:Q22753="",,),0)-1),"")</f>
        <v>2</v>
      </c>
      <c r="Q10619">
        <f t="shared" si="240"/>
        <v>2</v>
      </c>
      <c r="R10619">
        <f>IF(P10619="","",0)</f>
        <v>0</v>
      </c>
    </row>
    <row r="10620" spans="1:18" x14ac:dyDescent="0.3">
      <c r="A10620" t="s">
        <v>1321</v>
      </c>
      <c r="B10620" s="1">
        <v>38657</v>
      </c>
      <c r="C10620" s="2">
        <v>0.45833333333333331</v>
      </c>
      <c r="D10620" t="s">
        <v>1367</v>
      </c>
      <c r="E10620" t="s">
        <v>1368</v>
      </c>
      <c r="G10620" s="6" t="s">
        <v>88</v>
      </c>
      <c r="H10620" t="s">
        <v>41</v>
      </c>
      <c r="I10620" t="s">
        <v>21</v>
      </c>
      <c r="J10620" t="s">
        <v>73</v>
      </c>
      <c r="K10620">
        <v>35</v>
      </c>
      <c r="L10620">
        <v>40</v>
      </c>
      <c r="M10620" t="s">
        <v>955</v>
      </c>
      <c r="N10620">
        <v>40</v>
      </c>
      <c r="P10620" cm="1">
        <f t="array" ref="P10620">IF(Q10620&gt;0,INDEX(Q10620:Q22754,MATCH(TRUE,INDEX(Q10620:Q22754="",,),0)-1),"")</f>
        <v>2</v>
      </c>
      <c r="Q10620">
        <f t="shared" si="240"/>
        <v>2</v>
      </c>
      <c r="R10620">
        <f>IF(P10620="","",0)</f>
        <v>0</v>
      </c>
    </row>
    <row r="10621" spans="1:18" x14ac:dyDescent="0.3">
      <c r="A10621" t="s">
        <v>1321</v>
      </c>
      <c r="B10621" s="1">
        <v>38657</v>
      </c>
      <c r="C10621" s="2">
        <v>0.45833333333333331</v>
      </c>
      <c r="D10621" t="s">
        <v>1367</v>
      </c>
      <c r="E10621" t="s">
        <v>1368</v>
      </c>
      <c r="G10621" s="6" t="s">
        <v>88</v>
      </c>
      <c r="H10621" t="s">
        <v>20</v>
      </c>
      <c r="I10621" t="s">
        <v>21</v>
      </c>
      <c r="J10621" t="s">
        <v>73</v>
      </c>
      <c r="K10621">
        <v>62</v>
      </c>
      <c r="L10621">
        <v>16.850000000000001</v>
      </c>
      <c r="M10621" t="s">
        <v>955</v>
      </c>
      <c r="N10621">
        <v>16.850000000000001</v>
      </c>
      <c r="P10621" cm="1">
        <f t="array" ref="P10621">IF(Q10621&gt;0,INDEX(Q10621:Q22755,MATCH(TRUE,INDEX(Q10621:Q22755="",,),0)-1),"")</f>
        <v>2</v>
      </c>
      <c r="Q10621">
        <f t="shared" si="240"/>
        <v>2</v>
      </c>
      <c r="R10621">
        <f>IF(P10621="","",0)</f>
        <v>0</v>
      </c>
    </row>
    <row r="10622" spans="1:18" x14ac:dyDescent="0.3">
      <c r="P10622" t="str" cm="1">
        <f t="array" ref="P10622">IF(Q10622&gt;0,INDEX(Q10622:Q22756,MATCH(TRUE,INDEX(Q10622:Q22756="",,),0)-1),"")</f>
        <v/>
      </c>
      <c r="R10622" t="str">
        <f>IF(P10622="","",0)</f>
        <v/>
      </c>
    </row>
    <row r="10623" spans="1:18" x14ac:dyDescent="0.3">
      <c r="A10623" t="s">
        <v>1321</v>
      </c>
      <c r="B10623" s="1">
        <v>38657</v>
      </c>
      <c r="C10623" s="2">
        <v>0.45833333333333331</v>
      </c>
      <c r="D10623" t="s">
        <v>1369</v>
      </c>
      <c r="E10623" t="s">
        <v>1370</v>
      </c>
      <c r="G10623" t="s">
        <v>19</v>
      </c>
      <c r="H10623" t="s">
        <v>41</v>
      </c>
      <c r="I10623" t="s">
        <v>45</v>
      </c>
      <c r="J10623" t="s">
        <v>93</v>
      </c>
      <c r="K10623">
        <v>51.7</v>
      </c>
      <c r="L10623">
        <v>162</v>
      </c>
      <c r="M10623" t="s">
        <v>211</v>
      </c>
      <c r="N10623">
        <v>162</v>
      </c>
      <c r="O10623" t="s">
        <v>24</v>
      </c>
      <c r="P10623" cm="1">
        <f t="array" ref="P10623">IF(Q10623&gt;0,INDEX(Q10623:Q22757,MATCH(TRUE,INDEX(Q10623:Q22757="",,),0)-1),"")</f>
        <v>4</v>
      </c>
      <c r="Q10623">
        <v>1</v>
      </c>
      <c r="R10623">
        <f>IF(P10623="","",0)</f>
        <v>0</v>
      </c>
    </row>
    <row r="10624" spans="1:18" x14ac:dyDescent="0.3">
      <c r="A10624" t="s">
        <v>1321</v>
      </c>
      <c r="B10624" s="1">
        <v>38657</v>
      </c>
      <c r="C10624" s="2">
        <v>0.45833333333333331</v>
      </c>
      <c r="D10624" t="s">
        <v>1369</v>
      </c>
      <c r="E10624" t="s">
        <v>1370</v>
      </c>
      <c r="G10624" t="s">
        <v>19</v>
      </c>
      <c r="H10624" t="s">
        <v>41</v>
      </c>
      <c r="I10624" t="s">
        <v>21</v>
      </c>
      <c r="J10624" t="s">
        <v>73</v>
      </c>
      <c r="K10624">
        <v>1009</v>
      </c>
      <c r="L10624">
        <v>35</v>
      </c>
      <c r="M10624" t="s">
        <v>211</v>
      </c>
      <c r="N10624">
        <v>69.61</v>
      </c>
      <c r="O10624" t="s">
        <v>24</v>
      </c>
      <c r="P10624" cm="1">
        <f t="array" ref="P10624">IF(Q10624&gt;0,INDEX(Q10624:Q22758,MATCH(TRUE,INDEX(Q10624:Q22758="",,),0)-1),"")</f>
        <v>4</v>
      </c>
      <c r="Q10624">
        <v>1</v>
      </c>
      <c r="R10624">
        <f>IF(P10624="","",0)</f>
        <v>0</v>
      </c>
    </row>
    <row r="10625" spans="1:18" x14ac:dyDescent="0.3">
      <c r="A10625" t="s">
        <v>1321</v>
      </c>
      <c r="B10625" s="1">
        <v>38657</v>
      </c>
      <c r="C10625" s="2">
        <v>0.45833333333333331</v>
      </c>
      <c r="D10625" t="s">
        <v>1369</v>
      </c>
      <c r="E10625" t="s">
        <v>1370</v>
      </c>
      <c r="G10625" t="s">
        <v>19</v>
      </c>
      <c r="H10625" t="s">
        <v>41</v>
      </c>
      <c r="I10625" t="s">
        <v>45</v>
      </c>
      <c r="J10625" t="s">
        <v>93</v>
      </c>
      <c r="K10625">
        <v>51.7</v>
      </c>
      <c r="L10625">
        <v>162</v>
      </c>
      <c r="M10625" t="s">
        <v>108</v>
      </c>
      <c r="N10625">
        <v>180</v>
      </c>
      <c r="P10625" cm="1">
        <f t="array" ref="P10625">IF(Q10625&gt;0,INDEX(Q10625:Q22759,MATCH(TRUE,INDEX(Q10625:Q22759="",,),0)-1),"")</f>
        <v>4</v>
      </c>
      <c r="Q10625">
        <v>2</v>
      </c>
      <c r="R10625">
        <f>IF(P10625="","",0)</f>
        <v>0</v>
      </c>
    </row>
    <row r="10626" spans="1:18" x14ac:dyDescent="0.3">
      <c r="A10626" t="s">
        <v>1321</v>
      </c>
      <c r="B10626" s="1">
        <v>38657</v>
      </c>
      <c r="C10626" s="2">
        <v>0.45833333333333331</v>
      </c>
      <c r="D10626" t="s">
        <v>1369</v>
      </c>
      <c r="E10626" t="s">
        <v>1370</v>
      </c>
      <c r="G10626" t="s">
        <v>19</v>
      </c>
      <c r="H10626" t="s">
        <v>41</v>
      </c>
      <c r="I10626" t="s">
        <v>21</v>
      </c>
      <c r="J10626" t="s">
        <v>73</v>
      </c>
      <c r="K10626">
        <v>1009</v>
      </c>
      <c r="L10626">
        <v>35</v>
      </c>
      <c r="M10626" t="s">
        <v>108</v>
      </c>
      <c r="N10626">
        <v>62.75</v>
      </c>
      <c r="P10626" cm="1">
        <f t="array" ref="P10626">IF(Q10626&gt;0,INDEX(Q10626:Q22760,MATCH(TRUE,INDEX(Q10626:Q22760="",,),0)-1),"")</f>
        <v>4</v>
      </c>
      <c r="Q10626">
        <v>2</v>
      </c>
      <c r="R10626">
        <f>IF(P10626="","",0)</f>
        <v>0</v>
      </c>
    </row>
    <row r="10627" spans="1:18" x14ac:dyDescent="0.3">
      <c r="A10627" t="s">
        <v>1321</v>
      </c>
      <c r="B10627" s="1">
        <v>38657</v>
      </c>
      <c r="C10627" s="2">
        <v>0.45833333333333331</v>
      </c>
      <c r="D10627" t="s">
        <v>1369</v>
      </c>
      <c r="E10627" t="s">
        <v>1370</v>
      </c>
      <c r="G10627" t="s">
        <v>19</v>
      </c>
      <c r="H10627" t="s">
        <v>41</v>
      </c>
      <c r="I10627" t="s">
        <v>45</v>
      </c>
      <c r="J10627" t="s">
        <v>93</v>
      </c>
      <c r="K10627">
        <v>51.7</v>
      </c>
      <c r="L10627">
        <v>162</v>
      </c>
      <c r="M10627" t="s">
        <v>701</v>
      </c>
      <c r="N10627">
        <v>685.95</v>
      </c>
      <c r="P10627" cm="1">
        <f t="array" ref="P10627">IF(Q10627&gt;0,INDEX(Q10627:Q22761,MATCH(TRUE,INDEX(Q10627:Q22761="",,),0)-1),"")</f>
        <v>4</v>
      </c>
      <c r="Q10627">
        <v>3</v>
      </c>
      <c r="R10627">
        <f>IF(P10627="","",0)</f>
        <v>0</v>
      </c>
    </row>
    <row r="10628" spans="1:18" x14ac:dyDescent="0.3">
      <c r="A10628" t="s">
        <v>1321</v>
      </c>
      <c r="B10628" s="1">
        <v>38657</v>
      </c>
      <c r="C10628" s="2">
        <v>0.45833333333333331</v>
      </c>
      <c r="D10628" t="s">
        <v>1369</v>
      </c>
      <c r="E10628" t="s">
        <v>1370</v>
      </c>
      <c r="G10628" t="s">
        <v>19</v>
      </c>
      <c r="H10628" t="s">
        <v>41</v>
      </c>
      <c r="I10628" t="s">
        <v>21</v>
      </c>
      <c r="J10628" t="s">
        <v>73</v>
      </c>
      <c r="K10628">
        <v>1009</v>
      </c>
      <c r="L10628">
        <v>35</v>
      </c>
      <c r="M10628" t="s">
        <v>701</v>
      </c>
      <c r="N10628">
        <v>35</v>
      </c>
      <c r="P10628" cm="1">
        <f t="array" ref="P10628">IF(Q10628&gt;0,INDEX(Q10628:Q22762,MATCH(TRUE,INDEX(Q10628:Q22762="",,),0)-1),"")</f>
        <v>4</v>
      </c>
      <c r="Q10628">
        <v>3</v>
      </c>
      <c r="R10628">
        <f>IF(P10628="","",0)</f>
        <v>0</v>
      </c>
    </row>
    <row r="10629" spans="1:18" x14ac:dyDescent="0.3">
      <c r="A10629" t="s">
        <v>1321</v>
      </c>
      <c r="B10629" s="1">
        <v>38657</v>
      </c>
      <c r="C10629" s="2">
        <v>0.45833333333333331</v>
      </c>
      <c r="D10629" t="s">
        <v>1369</v>
      </c>
      <c r="E10629" t="s">
        <v>1370</v>
      </c>
      <c r="G10629" t="s">
        <v>19</v>
      </c>
      <c r="H10629" t="s">
        <v>41</v>
      </c>
      <c r="I10629" t="s">
        <v>45</v>
      </c>
      <c r="J10629" t="s">
        <v>93</v>
      </c>
      <c r="K10629">
        <v>51.7</v>
      </c>
      <c r="L10629">
        <v>162</v>
      </c>
      <c r="M10629" t="s">
        <v>173</v>
      </c>
      <c r="N10629">
        <v>162</v>
      </c>
      <c r="P10629" cm="1">
        <f t="array" ref="P10629">IF(Q10629&gt;0,INDEX(Q10629:Q22763,MATCH(TRUE,INDEX(Q10629:Q22763="",,),0)-1),"")</f>
        <v>4</v>
      </c>
      <c r="Q10629">
        <v>4</v>
      </c>
      <c r="R10629">
        <f>IF(P10629="","",0)</f>
        <v>0</v>
      </c>
    </row>
    <row r="10630" spans="1:18" x14ac:dyDescent="0.3">
      <c r="A10630" t="s">
        <v>1321</v>
      </c>
      <c r="B10630" s="1">
        <v>38657</v>
      </c>
      <c r="C10630" s="2">
        <v>0.45833333333333331</v>
      </c>
      <c r="D10630" t="s">
        <v>1369</v>
      </c>
      <c r="E10630" t="s">
        <v>1370</v>
      </c>
      <c r="G10630" t="s">
        <v>19</v>
      </c>
      <c r="H10630" t="s">
        <v>41</v>
      </c>
      <c r="I10630" t="s">
        <v>21</v>
      </c>
      <c r="J10630" t="s">
        <v>73</v>
      </c>
      <c r="K10630">
        <v>1009</v>
      </c>
      <c r="L10630">
        <v>35</v>
      </c>
      <c r="M10630" t="s">
        <v>173</v>
      </c>
      <c r="N10630">
        <v>45</v>
      </c>
      <c r="P10630" cm="1">
        <f t="array" ref="P10630">IF(Q10630&gt;0,INDEX(Q10630:Q22764,MATCH(TRUE,INDEX(Q10630:Q22764="",,),0)-1),"")</f>
        <v>4</v>
      </c>
      <c r="Q10630">
        <v>4</v>
      </c>
      <c r="R10630">
        <f>IF(P10630="","",0)</f>
        <v>0</v>
      </c>
    </row>
    <row r="10631" spans="1:18" x14ac:dyDescent="0.3">
      <c r="P10631" t="str" cm="1">
        <f t="array" ref="P10631">IF(Q10631&gt;0,INDEX(Q10631:Q22765,MATCH(TRUE,INDEX(Q10631:Q22765="",,),0)-1),"")</f>
        <v/>
      </c>
      <c r="R10631" t="str">
        <f>IF(P10631="","",0)</f>
        <v/>
      </c>
    </row>
    <row r="10632" spans="1:18" x14ac:dyDescent="0.3">
      <c r="A10632" t="s">
        <v>1321</v>
      </c>
      <c r="B10632" s="1">
        <v>38657</v>
      </c>
      <c r="C10632" s="2">
        <v>0.45833333333333331</v>
      </c>
      <c r="D10632" t="s">
        <v>1371</v>
      </c>
      <c r="E10632" t="s">
        <v>1372</v>
      </c>
      <c r="G10632" t="s">
        <v>19</v>
      </c>
      <c r="H10632" t="s">
        <v>95</v>
      </c>
      <c r="I10632" t="s">
        <v>45</v>
      </c>
      <c r="J10632" t="s">
        <v>93</v>
      </c>
      <c r="K10632">
        <v>213.6</v>
      </c>
      <c r="L10632">
        <v>77</v>
      </c>
      <c r="M10632" t="s">
        <v>955</v>
      </c>
      <c r="N10632">
        <v>182</v>
      </c>
      <c r="O10632" t="s">
        <v>24</v>
      </c>
      <c r="P10632" cm="1">
        <f t="array" ref="P10632">IF(Q10632&gt;0,INDEX(Q10632:Q22766,MATCH(TRUE,INDEX(Q10632:Q22766="",,),0)-1),"")</f>
        <v>6</v>
      </c>
      <c r="Q10632">
        <f>INT((ROW()-10632)/12)+1</f>
        <v>1</v>
      </c>
      <c r="R10632">
        <f>IF(P10632="","",0)</f>
        <v>0</v>
      </c>
    </row>
    <row r="10633" spans="1:18" x14ac:dyDescent="0.3">
      <c r="A10633" t="s">
        <v>1321</v>
      </c>
      <c r="B10633" s="1">
        <v>38657</v>
      </c>
      <c r="C10633" s="2">
        <v>0.45833333333333331</v>
      </c>
      <c r="D10633" t="s">
        <v>1371</v>
      </c>
      <c r="E10633" t="s">
        <v>1372</v>
      </c>
      <c r="G10633" t="s">
        <v>19</v>
      </c>
      <c r="H10633" t="s">
        <v>20</v>
      </c>
      <c r="I10633" t="s">
        <v>45</v>
      </c>
      <c r="J10633" t="s">
        <v>93</v>
      </c>
      <c r="K10633">
        <v>37.5</v>
      </c>
      <c r="L10633">
        <v>143</v>
      </c>
      <c r="M10633" t="s">
        <v>955</v>
      </c>
      <c r="N10633">
        <v>143</v>
      </c>
      <c r="O10633" t="s">
        <v>24</v>
      </c>
      <c r="P10633" cm="1">
        <f t="array" ref="P10633">IF(Q10633&gt;0,INDEX(Q10633:Q22767,MATCH(TRUE,INDEX(Q10633:Q22767="",,),0)-1),"")</f>
        <v>6</v>
      </c>
      <c r="Q10633">
        <f t="shared" ref="Q10633:Q10696" si="241">INT((ROW()-10632)/12)+1</f>
        <v>1</v>
      </c>
      <c r="R10633">
        <f>IF(P10633="","",0)</f>
        <v>0</v>
      </c>
    </row>
    <row r="10634" spans="1:18" x14ac:dyDescent="0.3">
      <c r="A10634" t="s">
        <v>1321</v>
      </c>
      <c r="B10634" s="1">
        <v>38657</v>
      </c>
      <c r="C10634" s="2">
        <v>0.45833333333333331</v>
      </c>
      <c r="D10634" t="s">
        <v>1371</v>
      </c>
      <c r="E10634" t="s">
        <v>1372</v>
      </c>
      <c r="G10634" t="s">
        <v>19</v>
      </c>
      <c r="H10634" t="s">
        <v>95</v>
      </c>
      <c r="I10634" t="s">
        <v>21</v>
      </c>
      <c r="J10634" t="s">
        <v>73</v>
      </c>
      <c r="K10634">
        <v>787</v>
      </c>
      <c r="L10634">
        <v>18.45</v>
      </c>
      <c r="M10634" t="s">
        <v>955</v>
      </c>
      <c r="N10634">
        <v>18.45</v>
      </c>
      <c r="O10634" t="s">
        <v>24</v>
      </c>
      <c r="P10634" cm="1">
        <f t="array" ref="P10634">IF(Q10634&gt;0,INDEX(Q10634:Q22768,MATCH(TRUE,INDEX(Q10634:Q22768="",,),0)-1),"")</f>
        <v>6</v>
      </c>
      <c r="Q10634">
        <f t="shared" si="241"/>
        <v>1</v>
      </c>
      <c r="R10634">
        <f>IF(P10634="","",0)</f>
        <v>0</v>
      </c>
    </row>
    <row r="10635" spans="1:18" x14ac:dyDescent="0.3">
      <c r="A10635" t="s">
        <v>1321</v>
      </c>
      <c r="B10635" s="1">
        <v>38657</v>
      </c>
      <c r="C10635" s="2">
        <v>0.45833333333333331</v>
      </c>
      <c r="D10635" t="s">
        <v>1371</v>
      </c>
      <c r="E10635" t="s">
        <v>1372</v>
      </c>
      <c r="G10635" s="6" t="s">
        <v>88</v>
      </c>
      <c r="H10635" t="s">
        <v>85</v>
      </c>
      <c r="I10635" t="s">
        <v>45</v>
      </c>
      <c r="J10635" t="s">
        <v>93</v>
      </c>
      <c r="K10635">
        <v>8.6999999999999993</v>
      </c>
      <c r="L10635">
        <v>263</v>
      </c>
      <c r="M10635" t="s">
        <v>955</v>
      </c>
      <c r="N10635">
        <v>263</v>
      </c>
      <c r="O10635" t="s">
        <v>24</v>
      </c>
      <c r="P10635" cm="1">
        <f t="array" ref="P10635">IF(Q10635&gt;0,INDEX(Q10635:Q22769,MATCH(TRUE,INDEX(Q10635:Q22769="",,),0)-1),"")</f>
        <v>6</v>
      </c>
      <c r="Q10635">
        <f t="shared" si="241"/>
        <v>1</v>
      </c>
      <c r="R10635">
        <f>IF(P10635="","",0)</f>
        <v>0</v>
      </c>
    </row>
    <row r="10636" spans="1:18" x14ac:dyDescent="0.3">
      <c r="A10636" t="s">
        <v>1321</v>
      </c>
      <c r="B10636" s="1">
        <v>38657</v>
      </c>
      <c r="C10636" s="2">
        <v>0.45833333333333331</v>
      </c>
      <c r="D10636" t="s">
        <v>1371</v>
      </c>
      <c r="E10636" t="s">
        <v>1372</v>
      </c>
      <c r="G10636" s="6" t="s">
        <v>88</v>
      </c>
      <c r="H10636" t="s">
        <v>199</v>
      </c>
      <c r="I10636" t="s">
        <v>45</v>
      </c>
      <c r="J10636" t="s">
        <v>93</v>
      </c>
      <c r="K10636">
        <v>11.2</v>
      </c>
      <c r="L10636">
        <v>101</v>
      </c>
      <c r="M10636" t="s">
        <v>955</v>
      </c>
      <c r="N10636">
        <v>101</v>
      </c>
      <c r="O10636" t="s">
        <v>24</v>
      </c>
      <c r="P10636" cm="1">
        <f t="array" ref="P10636">IF(Q10636&gt;0,INDEX(Q10636:Q22770,MATCH(TRUE,INDEX(Q10636:Q22770="",,),0)-1),"")</f>
        <v>6</v>
      </c>
      <c r="Q10636">
        <f t="shared" si="241"/>
        <v>1</v>
      </c>
      <c r="R10636">
        <f>IF(P10636="","",0)</f>
        <v>0</v>
      </c>
    </row>
    <row r="10637" spans="1:18" x14ac:dyDescent="0.3">
      <c r="A10637" t="s">
        <v>1321</v>
      </c>
      <c r="B10637" s="1">
        <v>38657</v>
      </c>
      <c r="C10637" s="2">
        <v>0.45833333333333331</v>
      </c>
      <c r="D10637" t="s">
        <v>1371</v>
      </c>
      <c r="E10637" t="s">
        <v>1372</v>
      </c>
      <c r="G10637" s="6" t="s">
        <v>88</v>
      </c>
      <c r="H10637" t="s">
        <v>36</v>
      </c>
      <c r="I10637" t="s">
        <v>45</v>
      </c>
      <c r="J10637" t="s">
        <v>93</v>
      </c>
      <c r="K10637">
        <v>28.9</v>
      </c>
      <c r="L10637">
        <v>53</v>
      </c>
      <c r="M10637" t="s">
        <v>955</v>
      </c>
      <c r="N10637">
        <v>53</v>
      </c>
      <c r="O10637" t="s">
        <v>24</v>
      </c>
      <c r="P10637" cm="1">
        <f t="array" ref="P10637">IF(Q10637&gt;0,INDEX(Q10637:Q22771,MATCH(TRUE,INDEX(Q10637:Q22771="",,),0)-1),"")</f>
        <v>6</v>
      </c>
      <c r="Q10637">
        <f t="shared" si="241"/>
        <v>1</v>
      </c>
      <c r="R10637">
        <f>IF(P10637="","",0)</f>
        <v>0</v>
      </c>
    </row>
    <row r="10638" spans="1:18" x14ac:dyDescent="0.3">
      <c r="A10638" t="s">
        <v>1321</v>
      </c>
      <c r="B10638" s="1">
        <v>38657</v>
      </c>
      <c r="C10638" s="2">
        <v>0.45833333333333331</v>
      </c>
      <c r="D10638" t="s">
        <v>1371</v>
      </c>
      <c r="E10638" t="s">
        <v>1372</v>
      </c>
      <c r="G10638" s="6" t="s">
        <v>88</v>
      </c>
      <c r="H10638" t="s">
        <v>41</v>
      </c>
      <c r="I10638" t="s">
        <v>45</v>
      </c>
      <c r="J10638" t="s">
        <v>93</v>
      </c>
      <c r="K10638">
        <v>24.2</v>
      </c>
      <c r="L10638">
        <v>164</v>
      </c>
      <c r="M10638" t="s">
        <v>955</v>
      </c>
      <c r="N10638">
        <v>164</v>
      </c>
      <c r="O10638" t="s">
        <v>24</v>
      </c>
      <c r="P10638" cm="1">
        <f t="array" ref="P10638">IF(Q10638&gt;0,INDEX(Q10638:Q22772,MATCH(TRUE,INDEX(Q10638:Q22772="",,),0)-1),"")</f>
        <v>6</v>
      </c>
      <c r="Q10638">
        <f t="shared" si="241"/>
        <v>1</v>
      </c>
      <c r="R10638">
        <f>IF(P10638="","",0)</f>
        <v>0</v>
      </c>
    </row>
    <row r="10639" spans="1:18" x14ac:dyDescent="0.3">
      <c r="A10639" t="s">
        <v>1321</v>
      </c>
      <c r="B10639" s="1">
        <v>38657</v>
      </c>
      <c r="C10639" s="2">
        <v>0.45833333333333331</v>
      </c>
      <c r="D10639" t="s">
        <v>1371</v>
      </c>
      <c r="E10639" t="s">
        <v>1372</v>
      </c>
      <c r="G10639" s="6" t="s">
        <v>88</v>
      </c>
      <c r="H10639" t="s">
        <v>85</v>
      </c>
      <c r="I10639" t="s">
        <v>21</v>
      </c>
      <c r="J10639" t="s">
        <v>73</v>
      </c>
      <c r="K10639">
        <v>92</v>
      </c>
      <c r="L10639">
        <v>9.1</v>
      </c>
      <c r="M10639" t="s">
        <v>955</v>
      </c>
      <c r="N10639">
        <v>9.1</v>
      </c>
      <c r="O10639" t="s">
        <v>24</v>
      </c>
      <c r="P10639" cm="1">
        <f t="array" ref="P10639">IF(Q10639&gt;0,INDEX(Q10639:Q22773,MATCH(TRUE,INDEX(Q10639:Q22773="",,),0)-1),"")</f>
        <v>6</v>
      </c>
      <c r="Q10639">
        <f t="shared" si="241"/>
        <v>1</v>
      </c>
      <c r="R10639">
        <f>IF(P10639="","",0)</f>
        <v>0</v>
      </c>
    </row>
    <row r="10640" spans="1:18" x14ac:dyDescent="0.3">
      <c r="A10640" t="s">
        <v>1321</v>
      </c>
      <c r="B10640" s="1">
        <v>38657</v>
      </c>
      <c r="C10640" s="2">
        <v>0.45833333333333331</v>
      </c>
      <c r="D10640" t="s">
        <v>1371</v>
      </c>
      <c r="E10640" t="s">
        <v>1372</v>
      </c>
      <c r="G10640" s="6" t="s">
        <v>88</v>
      </c>
      <c r="H10640" t="s">
        <v>199</v>
      </c>
      <c r="I10640" t="s">
        <v>21</v>
      </c>
      <c r="J10640" t="s">
        <v>73</v>
      </c>
      <c r="K10640">
        <v>19</v>
      </c>
      <c r="L10640">
        <v>13.8</v>
      </c>
      <c r="M10640" t="s">
        <v>955</v>
      </c>
      <c r="N10640">
        <v>13.8</v>
      </c>
      <c r="O10640" t="s">
        <v>24</v>
      </c>
      <c r="P10640" cm="1">
        <f t="array" ref="P10640">IF(Q10640&gt;0,INDEX(Q10640:Q22774,MATCH(TRUE,INDEX(Q10640:Q22774="",,),0)-1),"")</f>
        <v>6</v>
      </c>
      <c r="Q10640">
        <f t="shared" si="241"/>
        <v>1</v>
      </c>
      <c r="R10640">
        <f>IF(P10640="","",0)</f>
        <v>0</v>
      </c>
    </row>
    <row r="10641" spans="1:18" x14ac:dyDescent="0.3">
      <c r="A10641" t="s">
        <v>1321</v>
      </c>
      <c r="B10641" s="1">
        <v>38657</v>
      </c>
      <c r="C10641" s="2">
        <v>0.45833333333333331</v>
      </c>
      <c r="D10641" t="s">
        <v>1371</v>
      </c>
      <c r="E10641" t="s">
        <v>1372</v>
      </c>
      <c r="G10641" s="6" t="s">
        <v>88</v>
      </c>
      <c r="H10641" t="s">
        <v>36</v>
      </c>
      <c r="I10641" t="s">
        <v>21</v>
      </c>
      <c r="J10641" t="s">
        <v>73</v>
      </c>
      <c r="K10641">
        <v>11</v>
      </c>
      <c r="L10641">
        <v>19.149999999999999</v>
      </c>
      <c r="M10641" t="s">
        <v>955</v>
      </c>
      <c r="N10641">
        <v>19.149999999999999</v>
      </c>
      <c r="O10641" t="s">
        <v>24</v>
      </c>
      <c r="P10641" cm="1">
        <f t="array" ref="P10641">IF(Q10641&gt;0,INDEX(Q10641:Q22775,MATCH(TRUE,INDEX(Q10641:Q22775="",,),0)-1),"")</f>
        <v>6</v>
      </c>
      <c r="Q10641">
        <f t="shared" si="241"/>
        <v>1</v>
      </c>
      <c r="R10641">
        <f>IF(P10641="","",0)</f>
        <v>0</v>
      </c>
    </row>
    <row r="10642" spans="1:18" x14ac:dyDescent="0.3">
      <c r="A10642" t="s">
        <v>1321</v>
      </c>
      <c r="B10642" s="1">
        <v>38657</v>
      </c>
      <c r="C10642" s="2">
        <v>0.45833333333333331</v>
      </c>
      <c r="D10642" t="s">
        <v>1371</v>
      </c>
      <c r="E10642" t="s">
        <v>1372</v>
      </c>
      <c r="G10642" s="6" t="s">
        <v>88</v>
      </c>
      <c r="H10642" t="s">
        <v>41</v>
      </c>
      <c r="I10642" t="s">
        <v>21</v>
      </c>
      <c r="J10642" t="s">
        <v>73</v>
      </c>
      <c r="K10642">
        <v>30</v>
      </c>
      <c r="L10642">
        <v>41</v>
      </c>
      <c r="M10642" t="s">
        <v>955</v>
      </c>
      <c r="N10642">
        <v>41</v>
      </c>
      <c r="O10642" t="s">
        <v>24</v>
      </c>
      <c r="P10642" cm="1">
        <f t="array" ref="P10642">IF(Q10642&gt;0,INDEX(Q10642:Q22776,MATCH(TRUE,INDEX(Q10642:Q22776="",,),0)-1),"")</f>
        <v>6</v>
      </c>
      <c r="Q10642">
        <f t="shared" si="241"/>
        <v>1</v>
      </c>
      <c r="R10642">
        <f>IF(P10642="","",0)</f>
        <v>0</v>
      </c>
    </row>
    <row r="10643" spans="1:18" x14ac:dyDescent="0.3">
      <c r="A10643" t="s">
        <v>1321</v>
      </c>
      <c r="B10643" s="1">
        <v>38657</v>
      </c>
      <c r="C10643" s="2">
        <v>0.45833333333333331</v>
      </c>
      <c r="D10643" t="s">
        <v>1371</v>
      </c>
      <c r="E10643" t="s">
        <v>1372</v>
      </c>
      <c r="G10643" s="6" t="s">
        <v>88</v>
      </c>
      <c r="H10643" t="s">
        <v>20</v>
      </c>
      <c r="I10643" t="s">
        <v>21</v>
      </c>
      <c r="J10643" t="s">
        <v>73</v>
      </c>
      <c r="K10643">
        <v>76</v>
      </c>
      <c r="L10643">
        <v>14.95</v>
      </c>
      <c r="M10643" t="s">
        <v>955</v>
      </c>
      <c r="N10643">
        <v>14.95</v>
      </c>
      <c r="O10643" t="s">
        <v>24</v>
      </c>
      <c r="P10643" cm="1">
        <f t="array" ref="P10643">IF(Q10643&gt;0,INDEX(Q10643:Q22777,MATCH(TRUE,INDEX(Q10643:Q22777="",,),0)-1),"")</f>
        <v>6</v>
      </c>
      <c r="Q10643">
        <f t="shared" si="241"/>
        <v>1</v>
      </c>
      <c r="R10643">
        <f>IF(P10643="","",0)</f>
        <v>0</v>
      </c>
    </row>
    <row r="10644" spans="1:18" x14ac:dyDescent="0.3">
      <c r="A10644" t="s">
        <v>1321</v>
      </c>
      <c r="B10644" s="1">
        <v>38657</v>
      </c>
      <c r="C10644" s="2">
        <v>0.45833333333333331</v>
      </c>
      <c r="D10644" t="s">
        <v>1371</v>
      </c>
      <c r="E10644" t="s">
        <v>1372</v>
      </c>
      <c r="G10644" t="s">
        <v>19</v>
      </c>
      <c r="H10644" t="s">
        <v>95</v>
      </c>
      <c r="I10644" t="s">
        <v>45</v>
      </c>
      <c r="J10644" t="s">
        <v>93</v>
      </c>
      <c r="K10644">
        <v>213.6</v>
      </c>
      <c r="L10644">
        <v>77</v>
      </c>
      <c r="M10644" t="s">
        <v>702</v>
      </c>
      <c r="N10644">
        <v>77</v>
      </c>
      <c r="P10644" cm="1">
        <f t="array" ref="P10644">IF(Q10644&gt;0,INDEX(Q10644:Q22778,MATCH(TRUE,INDEX(Q10644:Q22778="",,),0)-1),"")</f>
        <v>6</v>
      </c>
      <c r="Q10644">
        <f t="shared" si="241"/>
        <v>2</v>
      </c>
      <c r="R10644">
        <f>IF(P10644="","",0)</f>
        <v>0</v>
      </c>
    </row>
    <row r="10645" spans="1:18" x14ac:dyDescent="0.3">
      <c r="A10645" t="s">
        <v>1321</v>
      </c>
      <c r="B10645" s="1">
        <v>38657</v>
      </c>
      <c r="C10645" s="2">
        <v>0.45833333333333331</v>
      </c>
      <c r="D10645" t="s">
        <v>1371</v>
      </c>
      <c r="E10645" t="s">
        <v>1372</v>
      </c>
      <c r="G10645" t="s">
        <v>19</v>
      </c>
      <c r="H10645" t="s">
        <v>20</v>
      </c>
      <c r="I10645" t="s">
        <v>45</v>
      </c>
      <c r="J10645" t="s">
        <v>93</v>
      </c>
      <c r="K10645">
        <v>37.5</v>
      </c>
      <c r="L10645">
        <v>143</v>
      </c>
      <c r="M10645" t="s">
        <v>702</v>
      </c>
      <c r="N10645">
        <v>730.96</v>
      </c>
      <c r="P10645" cm="1">
        <f t="array" ref="P10645">IF(Q10645&gt;0,INDEX(Q10645:Q22779,MATCH(TRUE,INDEX(Q10645:Q22779="",,),0)-1),"")</f>
        <v>6</v>
      </c>
      <c r="Q10645">
        <f t="shared" si="241"/>
        <v>2</v>
      </c>
      <c r="R10645">
        <f>IF(P10645="","",0)</f>
        <v>0</v>
      </c>
    </row>
    <row r="10646" spans="1:18" x14ac:dyDescent="0.3">
      <c r="A10646" t="s">
        <v>1321</v>
      </c>
      <c r="B10646" s="1">
        <v>38657</v>
      </c>
      <c r="C10646" s="2">
        <v>0.45833333333333331</v>
      </c>
      <c r="D10646" t="s">
        <v>1371</v>
      </c>
      <c r="E10646" t="s">
        <v>1372</v>
      </c>
      <c r="G10646" t="s">
        <v>19</v>
      </c>
      <c r="H10646" t="s">
        <v>95</v>
      </c>
      <c r="I10646" t="s">
        <v>21</v>
      </c>
      <c r="J10646" t="s">
        <v>73</v>
      </c>
      <c r="K10646">
        <v>787</v>
      </c>
      <c r="L10646">
        <v>18.45</v>
      </c>
      <c r="M10646" t="s">
        <v>702</v>
      </c>
      <c r="N10646">
        <v>18.45</v>
      </c>
      <c r="P10646" cm="1">
        <f t="array" ref="P10646">IF(Q10646&gt;0,INDEX(Q10646:Q22780,MATCH(TRUE,INDEX(Q10646:Q22780="",,),0)-1),"")</f>
        <v>6</v>
      </c>
      <c r="Q10646">
        <f t="shared" si="241"/>
        <v>2</v>
      </c>
      <c r="R10646">
        <f>IF(P10646="","",0)</f>
        <v>0</v>
      </c>
    </row>
    <row r="10647" spans="1:18" x14ac:dyDescent="0.3">
      <c r="A10647" t="s">
        <v>1321</v>
      </c>
      <c r="B10647" s="1">
        <v>38657</v>
      </c>
      <c r="C10647" s="2">
        <v>0.45833333333333331</v>
      </c>
      <c r="D10647" t="s">
        <v>1371</v>
      </c>
      <c r="E10647" t="s">
        <v>1372</v>
      </c>
      <c r="G10647" s="6" t="s">
        <v>88</v>
      </c>
      <c r="H10647" t="s">
        <v>85</v>
      </c>
      <c r="I10647" t="s">
        <v>45</v>
      </c>
      <c r="J10647" t="s">
        <v>93</v>
      </c>
      <c r="K10647">
        <v>8.6999999999999993</v>
      </c>
      <c r="L10647">
        <v>263</v>
      </c>
      <c r="M10647" t="s">
        <v>702</v>
      </c>
      <c r="N10647">
        <v>263</v>
      </c>
      <c r="P10647" cm="1">
        <f t="array" ref="P10647">IF(Q10647&gt;0,INDEX(Q10647:Q22781,MATCH(TRUE,INDEX(Q10647:Q22781="",,),0)-1),"")</f>
        <v>6</v>
      </c>
      <c r="Q10647">
        <f t="shared" si="241"/>
        <v>2</v>
      </c>
      <c r="R10647">
        <f>IF(P10647="","",0)</f>
        <v>0</v>
      </c>
    </row>
    <row r="10648" spans="1:18" x14ac:dyDescent="0.3">
      <c r="A10648" t="s">
        <v>1321</v>
      </c>
      <c r="B10648" s="1">
        <v>38657</v>
      </c>
      <c r="C10648" s="2">
        <v>0.45833333333333331</v>
      </c>
      <c r="D10648" t="s">
        <v>1371</v>
      </c>
      <c r="E10648" t="s">
        <v>1372</v>
      </c>
      <c r="G10648" s="6" t="s">
        <v>88</v>
      </c>
      <c r="H10648" t="s">
        <v>199</v>
      </c>
      <c r="I10648" t="s">
        <v>45</v>
      </c>
      <c r="J10648" t="s">
        <v>93</v>
      </c>
      <c r="K10648">
        <v>11.2</v>
      </c>
      <c r="L10648">
        <v>101</v>
      </c>
      <c r="M10648" t="s">
        <v>702</v>
      </c>
      <c r="N10648">
        <v>101</v>
      </c>
      <c r="P10648" cm="1">
        <f t="array" ref="P10648">IF(Q10648&gt;0,INDEX(Q10648:Q22782,MATCH(TRUE,INDEX(Q10648:Q22782="",,),0)-1),"")</f>
        <v>6</v>
      </c>
      <c r="Q10648">
        <f t="shared" si="241"/>
        <v>2</v>
      </c>
      <c r="R10648">
        <f>IF(P10648="","",0)</f>
        <v>0</v>
      </c>
    </row>
    <row r="10649" spans="1:18" x14ac:dyDescent="0.3">
      <c r="A10649" t="s">
        <v>1321</v>
      </c>
      <c r="B10649" s="1">
        <v>38657</v>
      </c>
      <c r="C10649" s="2">
        <v>0.45833333333333331</v>
      </c>
      <c r="D10649" t="s">
        <v>1371</v>
      </c>
      <c r="E10649" t="s">
        <v>1372</v>
      </c>
      <c r="G10649" s="6" t="s">
        <v>88</v>
      </c>
      <c r="H10649" t="s">
        <v>36</v>
      </c>
      <c r="I10649" t="s">
        <v>45</v>
      </c>
      <c r="J10649" t="s">
        <v>93</v>
      </c>
      <c r="K10649">
        <v>28.9</v>
      </c>
      <c r="L10649">
        <v>53</v>
      </c>
      <c r="M10649" t="s">
        <v>702</v>
      </c>
      <c r="N10649">
        <v>53</v>
      </c>
      <c r="P10649" cm="1">
        <f t="array" ref="P10649">IF(Q10649&gt;0,INDEX(Q10649:Q22783,MATCH(TRUE,INDEX(Q10649:Q22783="",,),0)-1),"")</f>
        <v>6</v>
      </c>
      <c r="Q10649">
        <f t="shared" si="241"/>
        <v>2</v>
      </c>
      <c r="R10649">
        <f>IF(P10649="","",0)</f>
        <v>0</v>
      </c>
    </row>
    <row r="10650" spans="1:18" x14ac:dyDescent="0.3">
      <c r="A10650" t="s">
        <v>1321</v>
      </c>
      <c r="B10650" s="1">
        <v>38657</v>
      </c>
      <c r="C10650" s="2">
        <v>0.45833333333333331</v>
      </c>
      <c r="D10650" t="s">
        <v>1371</v>
      </c>
      <c r="E10650" t="s">
        <v>1372</v>
      </c>
      <c r="G10650" s="6" t="s">
        <v>88</v>
      </c>
      <c r="H10650" t="s">
        <v>41</v>
      </c>
      <c r="I10650" t="s">
        <v>45</v>
      </c>
      <c r="J10650" t="s">
        <v>93</v>
      </c>
      <c r="K10650">
        <v>24.2</v>
      </c>
      <c r="L10650">
        <v>164</v>
      </c>
      <c r="M10650" t="s">
        <v>702</v>
      </c>
      <c r="N10650">
        <v>164</v>
      </c>
      <c r="P10650" cm="1">
        <f t="array" ref="P10650">IF(Q10650&gt;0,INDEX(Q10650:Q22784,MATCH(TRUE,INDEX(Q10650:Q22784="",,),0)-1),"")</f>
        <v>6</v>
      </c>
      <c r="Q10650">
        <f t="shared" si="241"/>
        <v>2</v>
      </c>
      <c r="R10650">
        <f>IF(P10650="","",0)</f>
        <v>0</v>
      </c>
    </row>
    <row r="10651" spans="1:18" x14ac:dyDescent="0.3">
      <c r="A10651" t="s">
        <v>1321</v>
      </c>
      <c r="B10651" s="1">
        <v>38657</v>
      </c>
      <c r="C10651" s="2">
        <v>0.45833333333333331</v>
      </c>
      <c r="D10651" t="s">
        <v>1371</v>
      </c>
      <c r="E10651" t="s">
        <v>1372</v>
      </c>
      <c r="G10651" s="6" t="s">
        <v>88</v>
      </c>
      <c r="H10651" t="s">
        <v>85</v>
      </c>
      <c r="I10651" t="s">
        <v>21</v>
      </c>
      <c r="J10651" t="s">
        <v>73</v>
      </c>
      <c r="K10651">
        <v>92</v>
      </c>
      <c r="L10651">
        <v>9.1</v>
      </c>
      <c r="M10651" t="s">
        <v>702</v>
      </c>
      <c r="N10651">
        <v>9.1</v>
      </c>
      <c r="P10651" cm="1">
        <f t="array" ref="P10651">IF(Q10651&gt;0,INDEX(Q10651:Q22785,MATCH(TRUE,INDEX(Q10651:Q22785="",,),0)-1),"")</f>
        <v>6</v>
      </c>
      <c r="Q10651">
        <f t="shared" si="241"/>
        <v>2</v>
      </c>
      <c r="R10651">
        <f>IF(P10651="","",0)</f>
        <v>0</v>
      </c>
    </row>
    <row r="10652" spans="1:18" x14ac:dyDescent="0.3">
      <c r="A10652" t="s">
        <v>1321</v>
      </c>
      <c r="B10652" s="1">
        <v>38657</v>
      </c>
      <c r="C10652" s="2">
        <v>0.45833333333333331</v>
      </c>
      <c r="D10652" t="s">
        <v>1371</v>
      </c>
      <c r="E10652" t="s">
        <v>1372</v>
      </c>
      <c r="G10652" s="6" t="s">
        <v>88</v>
      </c>
      <c r="H10652" t="s">
        <v>199</v>
      </c>
      <c r="I10652" t="s">
        <v>21</v>
      </c>
      <c r="J10652" t="s">
        <v>73</v>
      </c>
      <c r="K10652">
        <v>19</v>
      </c>
      <c r="L10652">
        <v>13.8</v>
      </c>
      <c r="M10652" t="s">
        <v>702</v>
      </c>
      <c r="N10652">
        <v>13.8</v>
      </c>
      <c r="P10652" cm="1">
        <f t="array" ref="P10652">IF(Q10652&gt;0,INDEX(Q10652:Q22786,MATCH(TRUE,INDEX(Q10652:Q22786="",,),0)-1),"")</f>
        <v>6</v>
      </c>
      <c r="Q10652">
        <f t="shared" si="241"/>
        <v>2</v>
      </c>
      <c r="R10652">
        <f>IF(P10652="","",0)</f>
        <v>0</v>
      </c>
    </row>
    <row r="10653" spans="1:18" x14ac:dyDescent="0.3">
      <c r="A10653" t="s">
        <v>1321</v>
      </c>
      <c r="B10653" s="1">
        <v>38657</v>
      </c>
      <c r="C10653" s="2">
        <v>0.45833333333333331</v>
      </c>
      <c r="D10653" t="s">
        <v>1371</v>
      </c>
      <c r="E10653" t="s">
        <v>1372</v>
      </c>
      <c r="G10653" s="6" t="s">
        <v>88</v>
      </c>
      <c r="H10653" t="s">
        <v>36</v>
      </c>
      <c r="I10653" t="s">
        <v>21</v>
      </c>
      <c r="J10653" t="s">
        <v>73</v>
      </c>
      <c r="K10653">
        <v>11</v>
      </c>
      <c r="L10653">
        <v>19.149999999999999</v>
      </c>
      <c r="M10653" t="s">
        <v>702</v>
      </c>
      <c r="N10653">
        <v>19.149999999999999</v>
      </c>
      <c r="P10653" cm="1">
        <f t="array" ref="P10653">IF(Q10653&gt;0,INDEX(Q10653:Q22787,MATCH(TRUE,INDEX(Q10653:Q22787="",,),0)-1),"")</f>
        <v>6</v>
      </c>
      <c r="Q10653">
        <f t="shared" si="241"/>
        <v>2</v>
      </c>
      <c r="R10653">
        <f>IF(P10653="","",0)</f>
        <v>0</v>
      </c>
    </row>
    <row r="10654" spans="1:18" x14ac:dyDescent="0.3">
      <c r="A10654" t="s">
        <v>1321</v>
      </c>
      <c r="B10654" s="1">
        <v>38657</v>
      </c>
      <c r="C10654" s="2">
        <v>0.45833333333333331</v>
      </c>
      <c r="D10654" t="s">
        <v>1371</v>
      </c>
      <c r="E10654" t="s">
        <v>1372</v>
      </c>
      <c r="G10654" s="6" t="s">
        <v>88</v>
      </c>
      <c r="H10654" t="s">
        <v>41</v>
      </c>
      <c r="I10654" t="s">
        <v>21</v>
      </c>
      <c r="J10654" t="s">
        <v>73</v>
      </c>
      <c r="K10654">
        <v>30</v>
      </c>
      <c r="L10654">
        <v>41</v>
      </c>
      <c r="M10654" t="s">
        <v>702</v>
      </c>
      <c r="N10654">
        <v>41</v>
      </c>
      <c r="P10654" cm="1">
        <f t="array" ref="P10654">IF(Q10654&gt;0,INDEX(Q10654:Q22788,MATCH(TRUE,INDEX(Q10654:Q22788="",,),0)-1),"")</f>
        <v>6</v>
      </c>
      <c r="Q10654">
        <f t="shared" si="241"/>
        <v>2</v>
      </c>
      <c r="R10654">
        <f>IF(P10654="","",0)</f>
        <v>0</v>
      </c>
    </row>
    <row r="10655" spans="1:18" x14ac:dyDescent="0.3">
      <c r="A10655" t="s">
        <v>1321</v>
      </c>
      <c r="B10655" s="1">
        <v>38657</v>
      </c>
      <c r="C10655" s="2">
        <v>0.45833333333333331</v>
      </c>
      <c r="D10655" t="s">
        <v>1371</v>
      </c>
      <c r="E10655" t="s">
        <v>1372</v>
      </c>
      <c r="G10655" s="6" t="s">
        <v>88</v>
      </c>
      <c r="H10655" t="s">
        <v>20</v>
      </c>
      <c r="I10655" t="s">
        <v>21</v>
      </c>
      <c r="J10655" t="s">
        <v>73</v>
      </c>
      <c r="K10655">
        <v>76</v>
      </c>
      <c r="L10655">
        <v>14.95</v>
      </c>
      <c r="M10655" t="s">
        <v>702</v>
      </c>
      <c r="N10655">
        <v>14.95</v>
      </c>
      <c r="P10655" cm="1">
        <f t="array" ref="P10655">IF(Q10655&gt;0,INDEX(Q10655:Q22789,MATCH(TRUE,INDEX(Q10655:Q22789="",,),0)-1),"")</f>
        <v>6</v>
      </c>
      <c r="Q10655">
        <f t="shared" si="241"/>
        <v>2</v>
      </c>
      <c r="R10655">
        <f>IF(P10655="","",0)</f>
        <v>0</v>
      </c>
    </row>
    <row r="10656" spans="1:18" x14ac:dyDescent="0.3">
      <c r="A10656" t="s">
        <v>1321</v>
      </c>
      <c r="B10656" s="1">
        <v>38657</v>
      </c>
      <c r="C10656" s="2">
        <v>0.45833333333333331</v>
      </c>
      <c r="D10656" t="s">
        <v>1371</v>
      </c>
      <c r="E10656" t="s">
        <v>1372</v>
      </c>
      <c r="G10656" t="s">
        <v>19</v>
      </c>
      <c r="H10656" t="s">
        <v>95</v>
      </c>
      <c r="I10656" t="s">
        <v>45</v>
      </c>
      <c r="J10656" t="s">
        <v>93</v>
      </c>
      <c r="K10656">
        <v>213.6</v>
      </c>
      <c r="L10656">
        <v>77</v>
      </c>
      <c r="M10656" t="s">
        <v>701</v>
      </c>
      <c r="N10656">
        <v>173.2</v>
      </c>
      <c r="P10656" cm="1">
        <f t="array" ref="P10656">IF(Q10656&gt;0,INDEX(Q10656:Q22790,MATCH(TRUE,INDEX(Q10656:Q22790="",,),0)-1),"")</f>
        <v>6</v>
      </c>
      <c r="Q10656">
        <f t="shared" si="241"/>
        <v>3</v>
      </c>
      <c r="R10656">
        <f>IF(P10656="","",0)</f>
        <v>0</v>
      </c>
    </row>
    <row r="10657" spans="1:18" x14ac:dyDescent="0.3">
      <c r="A10657" t="s">
        <v>1321</v>
      </c>
      <c r="B10657" s="1">
        <v>38657</v>
      </c>
      <c r="C10657" s="2">
        <v>0.45833333333333331</v>
      </c>
      <c r="D10657" t="s">
        <v>1371</v>
      </c>
      <c r="E10657" t="s">
        <v>1372</v>
      </c>
      <c r="G10657" t="s">
        <v>19</v>
      </c>
      <c r="H10657" t="s">
        <v>20</v>
      </c>
      <c r="I10657" t="s">
        <v>45</v>
      </c>
      <c r="J10657" t="s">
        <v>93</v>
      </c>
      <c r="K10657">
        <v>37.5</v>
      </c>
      <c r="L10657">
        <v>143</v>
      </c>
      <c r="M10657" t="s">
        <v>701</v>
      </c>
      <c r="N10657">
        <v>143</v>
      </c>
      <c r="P10657" cm="1">
        <f t="array" ref="P10657">IF(Q10657&gt;0,INDEX(Q10657:Q22791,MATCH(TRUE,INDEX(Q10657:Q22791="",,),0)-1),"")</f>
        <v>6</v>
      </c>
      <c r="Q10657">
        <f t="shared" si="241"/>
        <v>3</v>
      </c>
      <c r="R10657">
        <f>IF(P10657="","",0)</f>
        <v>0</v>
      </c>
    </row>
    <row r="10658" spans="1:18" x14ac:dyDescent="0.3">
      <c r="A10658" t="s">
        <v>1321</v>
      </c>
      <c r="B10658" s="1">
        <v>38657</v>
      </c>
      <c r="C10658" s="2">
        <v>0.45833333333333331</v>
      </c>
      <c r="D10658" t="s">
        <v>1371</v>
      </c>
      <c r="E10658" t="s">
        <v>1372</v>
      </c>
      <c r="G10658" t="s">
        <v>19</v>
      </c>
      <c r="H10658" t="s">
        <v>95</v>
      </c>
      <c r="I10658" t="s">
        <v>21</v>
      </c>
      <c r="J10658" t="s">
        <v>73</v>
      </c>
      <c r="K10658">
        <v>787</v>
      </c>
      <c r="L10658">
        <v>18.45</v>
      </c>
      <c r="M10658" t="s">
        <v>701</v>
      </c>
      <c r="N10658">
        <v>18.45</v>
      </c>
      <c r="P10658" cm="1">
        <f t="array" ref="P10658">IF(Q10658&gt;0,INDEX(Q10658:Q22792,MATCH(TRUE,INDEX(Q10658:Q22792="",,),0)-1),"")</f>
        <v>6</v>
      </c>
      <c r="Q10658">
        <f t="shared" si="241"/>
        <v>3</v>
      </c>
      <c r="R10658">
        <f>IF(P10658="","",0)</f>
        <v>0</v>
      </c>
    </row>
    <row r="10659" spans="1:18" x14ac:dyDescent="0.3">
      <c r="A10659" t="s">
        <v>1321</v>
      </c>
      <c r="B10659" s="1">
        <v>38657</v>
      </c>
      <c r="C10659" s="2">
        <v>0.45833333333333331</v>
      </c>
      <c r="D10659" t="s">
        <v>1371</v>
      </c>
      <c r="E10659" t="s">
        <v>1372</v>
      </c>
      <c r="G10659" s="6" t="s">
        <v>88</v>
      </c>
      <c r="H10659" t="s">
        <v>85</v>
      </c>
      <c r="I10659" t="s">
        <v>45</v>
      </c>
      <c r="J10659" t="s">
        <v>93</v>
      </c>
      <c r="K10659">
        <v>8.6999999999999993</v>
      </c>
      <c r="L10659">
        <v>263</v>
      </c>
      <c r="M10659" t="s">
        <v>701</v>
      </c>
      <c r="N10659">
        <v>263</v>
      </c>
      <c r="P10659" cm="1">
        <f t="array" ref="P10659">IF(Q10659&gt;0,INDEX(Q10659:Q22793,MATCH(TRUE,INDEX(Q10659:Q22793="",,),0)-1),"")</f>
        <v>6</v>
      </c>
      <c r="Q10659">
        <f t="shared" si="241"/>
        <v>3</v>
      </c>
      <c r="R10659">
        <f>IF(P10659="","",0)</f>
        <v>0</v>
      </c>
    </row>
    <row r="10660" spans="1:18" x14ac:dyDescent="0.3">
      <c r="A10660" t="s">
        <v>1321</v>
      </c>
      <c r="B10660" s="1">
        <v>38657</v>
      </c>
      <c r="C10660" s="2">
        <v>0.45833333333333331</v>
      </c>
      <c r="D10660" t="s">
        <v>1371</v>
      </c>
      <c r="E10660" t="s">
        <v>1372</v>
      </c>
      <c r="G10660" s="6" t="s">
        <v>88</v>
      </c>
      <c r="H10660" t="s">
        <v>199</v>
      </c>
      <c r="I10660" t="s">
        <v>45</v>
      </c>
      <c r="J10660" t="s">
        <v>93</v>
      </c>
      <c r="K10660">
        <v>11.2</v>
      </c>
      <c r="L10660">
        <v>101</v>
      </c>
      <c r="M10660" t="s">
        <v>701</v>
      </c>
      <c r="N10660">
        <v>101</v>
      </c>
      <c r="P10660" cm="1">
        <f t="array" ref="P10660">IF(Q10660&gt;0,INDEX(Q10660:Q22794,MATCH(TRUE,INDEX(Q10660:Q22794="",,),0)-1),"")</f>
        <v>6</v>
      </c>
      <c r="Q10660">
        <f t="shared" si="241"/>
        <v>3</v>
      </c>
      <c r="R10660">
        <f>IF(P10660="","",0)</f>
        <v>0</v>
      </c>
    </row>
    <row r="10661" spans="1:18" x14ac:dyDescent="0.3">
      <c r="A10661" t="s">
        <v>1321</v>
      </c>
      <c r="B10661" s="1">
        <v>38657</v>
      </c>
      <c r="C10661" s="2">
        <v>0.45833333333333331</v>
      </c>
      <c r="D10661" t="s">
        <v>1371</v>
      </c>
      <c r="E10661" t="s">
        <v>1372</v>
      </c>
      <c r="G10661" s="6" t="s">
        <v>88</v>
      </c>
      <c r="H10661" t="s">
        <v>36</v>
      </c>
      <c r="I10661" t="s">
        <v>45</v>
      </c>
      <c r="J10661" t="s">
        <v>93</v>
      </c>
      <c r="K10661">
        <v>28.9</v>
      </c>
      <c r="L10661">
        <v>53</v>
      </c>
      <c r="M10661" t="s">
        <v>701</v>
      </c>
      <c r="N10661">
        <v>53</v>
      </c>
      <c r="P10661" cm="1">
        <f t="array" ref="P10661">IF(Q10661&gt;0,INDEX(Q10661:Q22795,MATCH(TRUE,INDEX(Q10661:Q22795="",,),0)-1),"")</f>
        <v>6</v>
      </c>
      <c r="Q10661">
        <f t="shared" si="241"/>
        <v>3</v>
      </c>
      <c r="R10661">
        <f>IF(P10661="","",0)</f>
        <v>0</v>
      </c>
    </row>
    <row r="10662" spans="1:18" x14ac:dyDescent="0.3">
      <c r="A10662" t="s">
        <v>1321</v>
      </c>
      <c r="B10662" s="1">
        <v>38657</v>
      </c>
      <c r="C10662" s="2">
        <v>0.45833333333333331</v>
      </c>
      <c r="D10662" t="s">
        <v>1371</v>
      </c>
      <c r="E10662" t="s">
        <v>1372</v>
      </c>
      <c r="G10662" s="6" t="s">
        <v>88</v>
      </c>
      <c r="H10662" t="s">
        <v>41</v>
      </c>
      <c r="I10662" t="s">
        <v>45</v>
      </c>
      <c r="J10662" t="s">
        <v>93</v>
      </c>
      <c r="K10662">
        <v>24.2</v>
      </c>
      <c r="L10662">
        <v>164</v>
      </c>
      <c r="M10662" t="s">
        <v>701</v>
      </c>
      <c r="N10662">
        <v>164</v>
      </c>
      <c r="P10662" cm="1">
        <f t="array" ref="P10662">IF(Q10662&gt;0,INDEX(Q10662:Q22796,MATCH(TRUE,INDEX(Q10662:Q22796="",,),0)-1),"")</f>
        <v>6</v>
      </c>
      <c r="Q10662">
        <f t="shared" si="241"/>
        <v>3</v>
      </c>
      <c r="R10662">
        <f>IF(P10662="","",0)</f>
        <v>0</v>
      </c>
    </row>
    <row r="10663" spans="1:18" x14ac:dyDescent="0.3">
      <c r="A10663" t="s">
        <v>1321</v>
      </c>
      <c r="B10663" s="1">
        <v>38657</v>
      </c>
      <c r="C10663" s="2">
        <v>0.45833333333333331</v>
      </c>
      <c r="D10663" t="s">
        <v>1371</v>
      </c>
      <c r="E10663" t="s">
        <v>1372</v>
      </c>
      <c r="G10663" s="6" t="s">
        <v>88</v>
      </c>
      <c r="H10663" t="s">
        <v>85</v>
      </c>
      <c r="I10663" t="s">
        <v>21</v>
      </c>
      <c r="J10663" t="s">
        <v>73</v>
      </c>
      <c r="K10663">
        <v>92</v>
      </c>
      <c r="L10663">
        <v>9.1</v>
      </c>
      <c r="M10663" t="s">
        <v>701</v>
      </c>
      <c r="N10663">
        <v>9.1</v>
      </c>
      <c r="P10663" cm="1">
        <f t="array" ref="P10663">IF(Q10663&gt;0,INDEX(Q10663:Q22797,MATCH(TRUE,INDEX(Q10663:Q22797="",,),0)-1),"")</f>
        <v>6</v>
      </c>
      <c r="Q10663">
        <f t="shared" si="241"/>
        <v>3</v>
      </c>
      <c r="R10663">
        <f>IF(P10663="","",0)</f>
        <v>0</v>
      </c>
    </row>
    <row r="10664" spans="1:18" x14ac:dyDescent="0.3">
      <c r="A10664" t="s">
        <v>1321</v>
      </c>
      <c r="B10664" s="1">
        <v>38657</v>
      </c>
      <c r="C10664" s="2">
        <v>0.45833333333333331</v>
      </c>
      <c r="D10664" t="s">
        <v>1371</v>
      </c>
      <c r="E10664" t="s">
        <v>1372</v>
      </c>
      <c r="G10664" s="6" t="s">
        <v>88</v>
      </c>
      <c r="H10664" t="s">
        <v>199</v>
      </c>
      <c r="I10664" t="s">
        <v>21</v>
      </c>
      <c r="J10664" t="s">
        <v>73</v>
      </c>
      <c r="K10664">
        <v>19</v>
      </c>
      <c r="L10664">
        <v>13.8</v>
      </c>
      <c r="M10664" t="s">
        <v>701</v>
      </c>
      <c r="N10664">
        <v>13.8</v>
      </c>
      <c r="P10664" cm="1">
        <f t="array" ref="P10664">IF(Q10664&gt;0,INDEX(Q10664:Q22798,MATCH(TRUE,INDEX(Q10664:Q22798="",,),0)-1),"")</f>
        <v>6</v>
      </c>
      <c r="Q10664">
        <f t="shared" si="241"/>
        <v>3</v>
      </c>
      <c r="R10664">
        <f>IF(P10664="","",0)</f>
        <v>0</v>
      </c>
    </row>
    <row r="10665" spans="1:18" x14ac:dyDescent="0.3">
      <c r="A10665" t="s">
        <v>1321</v>
      </c>
      <c r="B10665" s="1">
        <v>38657</v>
      </c>
      <c r="C10665" s="2">
        <v>0.45833333333333331</v>
      </c>
      <c r="D10665" t="s">
        <v>1371</v>
      </c>
      <c r="E10665" t="s">
        <v>1372</v>
      </c>
      <c r="G10665" s="6" t="s">
        <v>88</v>
      </c>
      <c r="H10665" t="s">
        <v>36</v>
      </c>
      <c r="I10665" t="s">
        <v>21</v>
      </c>
      <c r="J10665" t="s">
        <v>73</v>
      </c>
      <c r="K10665">
        <v>11</v>
      </c>
      <c r="L10665">
        <v>19.149999999999999</v>
      </c>
      <c r="M10665" t="s">
        <v>701</v>
      </c>
      <c r="N10665">
        <v>19.149999999999999</v>
      </c>
      <c r="P10665" cm="1">
        <f t="array" ref="P10665">IF(Q10665&gt;0,INDEX(Q10665:Q22799,MATCH(TRUE,INDEX(Q10665:Q22799="",,),0)-1),"")</f>
        <v>6</v>
      </c>
      <c r="Q10665">
        <f t="shared" si="241"/>
        <v>3</v>
      </c>
      <c r="R10665">
        <f>IF(P10665="","",0)</f>
        <v>0</v>
      </c>
    </row>
    <row r="10666" spans="1:18" x14ac:dyDescent="0.3">
      <c r="A10666" t="s">
        <v>1321</v>
      </c>
      <c r="B10666" s="1">
        <v>38657</v>
      </c>
      <c r="C10666" s="2">
        <v>0.45833333333333331</v>
      </c>
      <c r="D10666" t="s">
        <v>1371</v>
      </c>
      <c r="E10666" t="s">
        <v>1372</v>
      </c>
      <c r="G10666" s="6" t="s">
        <v>88</v>
      </c>
      <c r="H10666" t="s">
        <v>41</v>
      </c>
      <c r="I10666" t="s">
        <v>21</v>
      </c>
      <c r="J10666" t="s">
        <v>73</v>
      </c>
      <c r="K10666">
        <v>30</v>
      </c>
      <c r="L10666">
        <v>41</v>
      </c>
      <c r="M10666" t="s">
        <v>701</v>
      </c>
      <c r="N10666">
        <v>41</v>
      </c>
      <c r="P10666" cm="1">
        <f t="array" ref="P10666">IF(Q10666&gt;0,INDEX(Q10666:Q22800,MATCH(TRUE,INDEX(Q10666:Q22800="",,),0)-1),"")</f>
        <v>6</v>
      </c>
      <c r="Q10666">
        <f t="shared" si="241"/>
        <v>3</v>
      </c>
      <c r="R10666">
        <f>IF(P10666="","",0)</f>
        <v>0</v>
      </c>
    </row>
    <row r="10667" spans="1:18" x14ac:dyDescent="0.3">
      <c r="A10667" t="s">
        <v>1321</v>
      </c>
      <c r="B10667" s="1">
        <v>38657</v>
      </c>
      <c r="C10667" s="2">
        <v>0.45833333333333331</v>
      </c>
      <c r="D10667" t="s">
        <v>1371</v>
      </c>
      <c r="E10667" t="s">
        <v>1372</v>
      </c>
      <c r="G10667" s="6" t="s">
        <v>88</v>
      </c>
      <c r="H10667" t="s">
        <v>20</v>
      </c>
      <c r="I10667" t="s">
        <v>21</v>
      </c>
      <c r="J10667" t="s">
        <v>73</v>
      </c>
      <c r="K10667">
        <v>76</v>
      </c>
      <c r="L10667">
        <v>14.95</v>
      </c>
      <c r="M10667" t="s">
        <v>701</v>
      </c>
      <c r="N10667">
        <v>14.95</v>
      </c>
      <c r="P10667" cm="1">
        <f t="array" ref="P10667">IF(Q10667&gt;0,INDEX(Q10667:Q22801,MATCH(TRUE,INDEX(Q10667:Q22801="",,),0)-1),"")</f>
        <v>6</v>
      </c>
      <c r="Q10667">
        <f t="shared" si="241"/>
        <v>3</v>
      </c>
      <c r="R10667">
        <f>IF(P10667="","",0)</f>
        <v>0</v>
      </c>
    </row>
    <row r="10668" spans="1:18" x14ac:dyDescent="0.3">
      <c r="A10668" t="s">
        <v>1321</v>
      </c>
      <c r="B10668" s="1">
        <v>38657</v>
      </c>
      <c r="C10668" s="2">
        <v>0.45833333333333331</v>
      </c>
      <c r="D10668" t="s">
        <v>1371</v>
      </c>
      <c r="E10668" t="s">
        <v>1372</v>
      </c>
      <c r="G10668" t="s">
        <v>19</v>
      </c>
      <c r="H10668" t="s">
        <v>95</v>
      </c>
      <c r="I10668" t="s">
        <v>45</v>
      </c>
      <c r="J10668" t="s">
        <v>93</v>
      </c>
      <c r="K10668">
        <v>213.6</v>
      </c>
      <c r="L10668">
        <v>77</v>
      </c>
      <c r="M10668" t="s">
        <v>173</v>
      </c>
      <c r="N10668">
        <v>86</v>
      </c>
      <c r="P10668" cm="1">
        <f t="array" ref="P10668">IF(Q10668&gt;0,INDEX(Q10668:Q22802,MATCH(TRUE,INDEX(Q10668:Q22802="",,),0)-1),"")</f>
        <v>6</v>
      </c>
      <c r="Q10668">
        <f t="shared" si="241"/>
        <v>4</v>
      </c>
      <c r="R10668">
        <f>IF(P10668="","",0)</f>
        <v>0</v>
      </c>
    </row>
    <row r="10669" spans="1:18" x14ac:dyDescent="0.3">
      <c r="A10669" t="s">
        <v>1321</v>
      </c>
      <c r="B10669" s="1">
        <v>38657</v>
      </c>
      <c r="C10669" s="2">
        <v>0.45833333333333331</v>
      </c>
      <c r="D10669" t="s">
        <v>1371</v>
      </c>
      <c r="E10669" t="s">
        <v>1372</v>
      </c>
      <c r="G10669" t="s">
        <v>19</v>
      </c>
      <c r="H10669" t="s">
        <v>20</v>
      </c>
      <c r="I10669" t="s">
        <v>45</v>
      </c>
      <c r="J10669" t="s">
        <v>93</v>
      </c>
      <c r="K10669">
        <v>37.5</v>
      </c>
      <c r="L10669">
        <v>143</v>
      </c>
      <c r="M10669" t="s">
        <v>173</v>
      </c>
      <c r="N10669">
        <v>175</v>
      </c>
      <c r="P10669" cm="1">
        <f t="array" ref="P10669">IF(Q10669&gt;0,INDEX(Q10669:Q22803,MATCH(TRUE,INDEX(Q10669:Q22803="",,),0)-1),"")</f>
        <v>6</v>
      </c>
      <c r="Q10669">
        <f t="shared" si="241"/>
        <v>4</v>
      </c>
      <c r="R10669">
        <f>IF(P10669="","",0)</f>
        <v>0</v>
      </c>
    </row>
    <row r="10670" spans="1:18" x14ac:dyDescent="0.3">
      <c r="A10670" t="s">
        <v>1321</v>
      </c>
      <c r="B10670" s="1">
        <v>38657</v>
      </c>
      <c r="C10670" s="2">
        <v>0.45833333333333331</v>
      </c>
      <c r="D10670" t="s">
        <v>1371</v>
      </c>
      <c r="E10670" t="s">
        <v>1372</v>
      </c>
      <c r="G10670" t="s">
        <v>19</v>
      </c>
      <c r="H10670" t="s">
        <v>95</v>
      </c>
      <c r="I10670" t="s">
        <v>21</v>
      </c>
      <c r="J10670" t="s">
        <v>73</v>
      </c>
      <c r="K10670">
        <v>787</v>
      </c>
      <c r="L10670">
        <v>18.45</v>
      </c>
      <c r="M10670" t="s">
        <v>173</v>
      </c>
      <c r="N10670">
        <v>32.049999999999997</v>
      </c>
      <c r="P10670" cm="1">
        <f t="array" ref="P10670">IF(Q10670&gt;0,INDEX(Q10670:Q22804,MATCH(TRUE,INDEX(Q10670:Q22804="",,),0)-1),"")</f>
        <v>6</v>
      </c>
      <c r="Q10670">
        <f t="shared" si="241"/>
        <v>4</v>
      </c>
      <c r="R10670">
        <f>IF(P10670="","",0)</f>
        <v>0</v>
      </c>
    </row>
    <row r="10671" spans="1:18" x14ac:dyDescent="0.3">
      <c r="A10671" t="s">
        <v>1321</v>
      </c>
      <c r="B10671" s="1">
        <v>38657</v>
      </c>
      <c r="C10671" s="2">
        <v>0.45833333333333331</v>
      </c>
      <c r="D10671" t="s">
        <v>1371</v>
      </c>
      <c r="E10671" t="s">
        <v>1372</v>
      </c>
      <c r="G10671" s="6" t="s">
        <v>88</v>
      </c>
      <c r="H10671" t="s">
        <v>85</v>
      </c>
      <c r="I10671" t="s">
        <v>45</v>
      </c>
      <c r="J10671" t="s">
        <v>93</v>
      </c>
      <c r="K10671">
        <v>8.6999999999999993</v>
      </c>
      <c r="L10671">
        <v>263</v>
      </c>
      <c r="M10671" t="s">
        <v>173</v>
      </c>
      <c r="N10671">
        <v>263</v>
      </c>
      <c r="P10671" cm="1">
        <f t="array" ref="P10671">IF(Q10671&gt;0,INDEX(Q10671:Q22805,MATCH(TRUE,INDEX(Q10671:Q22805="",,),0)-1),"")</f>
        <v>6</v>
      </c>
      <c r="Q10671">
        <f t="shared" si="241"/>
        <v>4</v>
      </c>
      <c r="R10671">
        <f>IF(P10671="","",0)</f>
        <v>0</v>
      </c>
    </row>
    <row r="10672" spans="1:18" x14ac:dyDescent="0.3">
      <c r="A10672" t="s">
        <v>1321</v>
      </c>
      <c r="B10672" s="1">
        <v>38657</v>
      </c>
      <c r="C10672" s="2">
        <v>0.45833333333333331</v>
      </c>
      <c r="D10672" t="s">
        <v>1371</v>
      </c>
      <c r="E10672" t="s">
        <v>1372</v>
      </c>
      <c r="G10672" s="6" t="s">
        <v>88</v>
      </c>
      <c r="H10672" t="s">
        <v>199</v>
      </c>
      <c r="I10672" t="s">
        <v>45</v>
      </c>
      <c r="J10672" t="s">
        <v>93</v>
      </c>
      <c r="K10672">
        <v>11.2</v>
      </c>
      <c r="L10672">
        <v>101</v>
      </c>
      <c r="M10672" t="s">
        <v>173</v>
      </c>
      <c r="N10672">
        <v>101</v>
      </c>
      <c r="P10672" cm="1">
        <f t="array" ref="P10672">IF(Q10672&gt;0,INDEX(Q10672:Q22806,MATCH(TRUE,INDEX(Q10672:Q22806="",,),0)-1),"")</f>
        <v>6</v>
      </c>
      <c r="Q10672">
        <f t="shared" si="241"/>
        <v>4</v>
      </c>
      <c r="R10672">
        <f>IF(P10672="","",0)</f>
        <v>0</v>
      </c>
    </row>
    <row r="10673" spans="1:18" x14ac:dyDescent="0.3">
      <c r="A10673" t="s">
        <v>1321</v>
      </c>
      <c r="B10673" s="1">
        <v>38657</v>
      </c>
      <c r="C10673" s="2">
        <v>0.45833333333333331</v>
      </c>
      <c r="D10673" t="s">
        <v>1371</v>
      </c>
      <c r="E10673" t="s">
        <v>1372</v>
      </c>
      <c r="G10673" s="6" t="s">
        <v>88</v>
      </c>
      <c r="H10673" t="s">
        <v>36</v>
      </c>
      <c r="I10673" t="s">
        <v>45</v>
      </c>
      <c r="J10673" t="s">
        <v>93</v>
      </c>
      <c r="K10673">
        <v>28.9</v>
      </c>
      <c r="L10673">
        <v>53</v>
      </c>
      <c r="M10673" t="s">
        <v>173</v>
      </c>
      <c r="N10673">
        <v>53</v>
      </c>
      <c r="P10673" cm="1">
        <f t="array" ref="P10673">IF(Q10673&gt;0,INDEX(Q10673:Q22807,MATCH(TRUE,INDEX(Q10673:Q22807="",,),0)-1),"")</f>
        <v>6</v>
      </c>
      <c r="Q10673">
        <f t="shared" si="241"/>
        <v>4</v>
      </c>
      <c r="R10673">
        <f>IF(P10673="","",0)</f>
        <v>0</v>
      </c>
    </row>
    <row r="10674" spans="1:18" x14ac:dyDescent="0.3">
      <c r="A10674" t="s">
        <v>1321</v>
      </c>
      <c r="B10674" s="1">
        <v>38657</v>
      </c>
      <c r="C10674" s="2">
        <v>0.45833333333333331</v>
      </c>
      <c r="D10674" t="s">
        <v>1371</v>
      </c>
      <c r="E10674" t="s">
        <v>1372</v>
      </c>
      <c r="G10674" s="6" t="s">
        <v>88</v>
      </c>
      <c r="H10674" t="s">
        <v>41</v>
      </c>
      <c r="I10674" t="s">
        <v>45</v>
      </c>
      <c r="J10674" t="s">
        <v>93</v>
      </c>
      <c r="K10674">
        <v>24.2</v>
      </c>
      <c r="L10674">
        <v>164</v>
      </c>
      <c r="M10674" t="s">
        <v>173</v>
      </c>
      <c r="N10674">
        <v>164</v>
      </c>
      <c r="P10674" cm="1">
        <f t="array" ref="P10674">IF(Q10674&gt;0,INDEX(Q10674:Q22808,MATCH(TRUE,INDEX(Q10674:Q22808="",,),0)-1),"")</f>
        <v>6</v>
      </c>
      <c r="Q10674">
        <f t="shared" si="241"/>
        <v>4</v>
      </c>
      <c r="R10674">
        <f>IF(P10674="","",0)</f>
        <v>0</v>
      </c>
    </row>
    <row r="10675" spans="1:18" x14ac:dyDescent="0.3">
      <c r="A10675" t="s">
        <v>1321</v>
      </c>
      <c r="B10675" s="1">
        <v>38657</v>
      </c>
      <c r="C10675" s="2">
        <v>0.45833333333333331</v>
      </c>
      <c r="D10675" t="s">
        <v>1371</v>
      </c>
      <c r="E10675" t="s">
        <v>1372</v>
      </c>
      <c r="G10675" s="6" t="s">
        <v>88</v>
      </c>
      <c r="H10675" t="s">
        <v>85</v>
      </c>
      <c r="I10675" t="s">
        <v>21</v>
      </c>
      <c r="J10675" t="s">
        <v>73</v>
      </c>
      <c r="K10675">
        <v>92</v>
      </c>
      <c r="L10675">
        <v>9.1</v>
      </c>
      <c r="M10675" t="s">
        <v>173</v>
      </c>
      <c r="N10675">
        <v>9.1</v>
      </c>
      <c r="P10675" cm="1">
        <f t="array" ref="P10675">IF(Q10675&gt;0,INDEX(Q10675:Q22809,MATCH(TRUE,INDEX(Q10675:Q22809="",,),0)-1),"")</f>
        <v>6</v>
      </c>
      <c r="Q10675">
        <f t="shared" si="241"/>
        <v>4</v>
      </c>
      <c r="R10675">
        <f>IF(P10675="","",0)</f>
        <v>0</v>
      </c>
    </row>
    <row r="10676" spans="1:18" x14ac:dyDescent="0.3">
      <c r="A10676" t="s">
        <v>1321</v>
      </c>
      <c r="B10676" s="1">
        <v>38657</v>
      </c>
      <c r="C10676" s="2">
        <v>0.45833333333333331</v>
      </c>
      <c r="D10676" t="s">
        <v>1371</v>
      </c>
      <c r="E10676" t="s">
        <v>1372</v>
      </c>
      <c r="G10676" s="6" t="s">
        <v>88</v>
      </c>
      <c r="H10676" t="s">
        <v>199</v>
      </c>
      <c r="I10676" t="s">
        <v>21</v>
      </c>
      <c r="J10676" t="s">
        <v>73</v>
      </c>
      <c r="K10676">
        <v>19</v>
      </c>
      <c r="L10676">
        <v>13.8</v>
      </c>
      <c r="M10676" t="s">
        <v>173</v>
      </c>
      <c r="N10676">
        <v>13.8</v>
      </c>
      <c r="P10676" cm="1">
        <f t="array" ref="P10676">IF(Q10676&gt;0,INDEX(Q10676:Q22810,MATCH(TRUE,INDEX(Q10676:Q22810="",,),0)-1),"")</f>
        <v>6</v>
      </c>
      <c r="Q10676">
        <f t="shared" si="241"/>
        <v>4</v>
      </c>
      <c r="R10676">
        <f>IF(P10676="","",0)</f>
        <v>0</v>
      </c>
    </row>
    <row r="10677" spans="1:18" x14ac:dyDescent="0.3">
      <c r="A10677" t="s">
        <v>1321</v>
      </c>
      <c r="B10677" s="1">
        <v>38657</v>
      </c>
      <c r="C10677" s="2">
        <v>0.45833333333333331</v>
      </c>
      <c r="D10677" t="s">
        <v>1371</v>
      </c>
      <c r="E10677" t="s">
        <v>1372</v>
      </c>
      <c r="G10677" s="6" t="s">
        <v>88</v>
      </c>
      <c r="H10677" t="s">
        <v>36</v>
      </c>
      <c r="I10677" t="s">
        <v>21</v>
      </c>
      <c r="J10677" t="s">
        <v>73</v>
      </c>
      <c r="K10677">
        <v>11</v>
      </c>
      <c r="L10677">
        <v>19.149999999999999</v>
      </c>
      <c r="M10677" t="s">
        <v>173</v>
      </c>
      <c r="N10677">
        <v>19.149999999999999</v>
      </c>
      <c r="P10677" cm="1">
        <f t="array" ref="P10677">IF(Q10677&gt;0,INDEX(Q10677:Q22811,MATCH(TRUE,INDEX(Q10677:Q22811="",,),0)-1),"")</f>
        <v>6</v>
      </c>
      <c r="Q10677">
        <f t="shared" si="241"/>
        <v>4</v>
      </c>
      <c r="R10677">
        <f>IF(P10677="","",0)</f>
        <v>0</v>
      </c>
    </row>
    <row r="10678" spans="1:18" x14ac:dyDescent="0.3">
      <c r="A10678" t="s">
        <v>1321</v>
      </c>
      <c r="B10678" s="1">
        <v>38657</v>
      </c>
      <c r="C10678" s="2">
        <v>0.45833333333333331</v>
      </c>
      <c r="D10678" t="s">
        <v>1371</v>
      </c>
      <c r="E10678" t="s">
        <v>1372</v>
      </c>
      <c r="G10678" s="6" t="s">
        <v>88</v>
      </c>
      <c r="H10678" t="s">
        <v>41</v>
      </c>
      <c r="I10678" t="s">
        <v>21</v>
      </c>
      <c r="J10678" t="s">
        <v>73</v>
      </c>
      <c r="K10678">
        <v>30</v>
      </c>
      <c r="L10678">
        <v>41</v>
      </c>
      <c r="M10678" t="s">
        <v>173</v>
      </c>
      <c r="N10678">
        <v>41</v>
      </c>
      <c r="P10678" cm="1">
        <f t="array" ref="P10678">IF(Q10678&gt;0,INDEX(Q10678:Q22812,MATCH(TRUE,INDEX(Q10678:Q22812="",,),0)-1),"")</f>
        <v>6</v>
      </c>
      <c r="Q10678">
        <f t="shared" si="241"/>
        <v>4</v>
      </c>
      <c r="R10678">
        <f>IF(P10678="","",0)</f>
        <v>0</v>
      </c>
    </row>
    <row r="10679" spans="1:18" x14ac:dyDescent="0.3">
      <c r="A10679" t="s">
        <v>1321</v>
      </c>
      <c r="B10679" s="1">
        <v>38657</v>
      </c>
      <c r="C10679" s="2">
        <v>0.45833333333333331</v>
      </c>
      <c r="D10679" t="s">
        <v>1371</v>
      </c>
      <c r="E10679" t="s">
        <v>1372</v>
      </c>
      <c r="G10679" s="6" t="s">
        <v>88</v>
      </c>
      <c r="H10679" t="s">
        <v>20</v>
      </c>
      <c r="I10679" t="s">
        <v>21</v>
      </c>
      <c r="J10679" t="s">
        <v>73</v>
      </c>
      <c r="K10679">
        <v>76</v>
      </c>
      <c r="L10679">
        <v>14.95</v>
      </c>
      <c r="M10679" t="s">
        <v>173</v>
      </c>
      <c r="N10679">
        <v>14.95</v>
      </c>
      <c r="P10679" cm="1">
        <f t="array" ref="P10679">IF(Q10679&gt;0,INDEX(Q10679:Q22813,MATCH(TRUE,INDEX(Q10679:Q22813="",,),0)-1),"")</f>
        <v>6</v>
      </c>
      <c r="Q10679">
        <f t="shared" si="241"/>
        <v>4</v>
      </c>
      <c r="R10679">
        <f>IF(P10679="","",0)</f>
        <v>0</v>
      </c>
    </row>
    <row r="10680" spans="1:18" x14ac:dyDescent="0.3">
      <c r="A10680" t="s">
        <v>1321</v>
      </c>
      <c r="B10680" s="1">
        <v>38657</v>
      </c>
      <c r="C10680" s="2">
        <v>0.45833333333333331</v>
      </c>
      <c r="D10680" t="s">
        <v>1371</v>
      </c>
      <c r="E10680" t="s">
        <v>1372</v>
      </c>
      <c r="G10680" t="s">
        <v>19</v>
      </c>
      <c r="H10680" t="s">
        <v>95</v>
      </c>
      <c r="I10680" t="s">
        <v>45</v>
      </c>
      <c r="J10680" t="s">
        <v>93</v>
      </c>
      <c r="K10680">
        <v>213.6</v>
      </c>
      <c r="L10680">
        <v>77</v>
      </c>
      <c r="M10680" t="s">
        <v>211</v>
      </c>
      <c r="N10680">
        <v>77</v>
      </c>
      <c r="P10680" cm="1">
        <f t="array" ref="P10680">IF(Q10680&gt;0,INDEX(Q10680:Q22814,MATCH(TRUE,INDEX(Q10680:Q22814="",,),0)-1),"")</f>
        <v>6</v>
      </c>
      <c r="Q10680">
        <f t="shared" si="241"/>
        <v>5</v>
      </c>
      <c r="R10680">
        <f>IF(P10680="","",0)</f>
        <v>0</v>
      </c>
    </row>
    <row r="10681" spans="1:18" x14ac:dyDescent="0.3">
      <c r="A10681" t="s">
        <v>1321</v>
      </c>
      <c r="B10681" s="1">
        <v>38657</v>
      </c>
      <c r="C10681" s="2">
        <v>0.45833333333333331</v>
      </c>
      <c r="D10681" t="s">
        <v>1371</v>
      </c>
      <c r="E10681" t="s">
        <v>1372</v>
      </c>
      <c r="G10681" t="s">
        <v>19</v>
      </c>
      <c r="H10681" t="s">
        <v>20</v>
      </c>
      <c r="I10681" t="s">
        <v>45</v>
      </c>
      <c r="J10681" t="s">
        <v>93</v>
      </c>
      <c r="K10681">
        <v>37.5</v>
      </c>
      <c r="L10681">
        <v>143</v>
      </c>
      <c r="M10681" t="s">
        <v>211</v>
      </c>
      <c r="N10681">
        <v>143</v>
      </c>
      <c r="P10681" cm="1">
        <f t="array" ref="P10681">IF(Q10681&gt;0,INDEX(Q10681:Q22815,MATCH(TRUE,INDEX(Q10681:Q22815="",,),0)-1),"")</f>
        <v>6</v>
      </c>
      <c r="Q10681">
        <f t="shared" si="241"/>
        <v>5</v>
      </c>
      <c r="R10681">
        <f>IF(P10681="","",0)</f>
        <v>0</v>
      </c>
    </row>
    <row r="10682" spans="1:18" x14ac:dyDescent="0.3">
      <c r="A10682" t="s">
        <v>1321</v>
      </c>
      <c r="B10682" s="1">
        <v>38657</v>
      </c>
      <c r="C10682" s="2">
        <v>0.45833333333333331</v>
      </c>
      <c r="D10682" t="s">
        <v>1371</v>
      </c>
      <c r="E10682" t="s">
        <v>1372</v>
      </c>
      <c r="G10682" t="s">
        <v>19</v>
      </c>
      <c r="H10682" t="s">
        <v>95</v>
      </c>
      <c r="I10682" t="s">
        <v>21</v>
      </c>
      <c r="J10682" t="s">
        <v>73</v>
      </c>
      <c r="K10682">
        <v>787</v>
      </c>
      <c r="L10682">
        <v>18.45</v>
      </c>
      <c r="M10682" t="s">
        <v>211</v>
      </c>
      <c r="N10682">
        <v>25.56</v>
      </c>
      <c r="P10682" cm="1">
        <f t="array" ref="P10682">IF(Q10682&gt;0,INDEX(Q10682:Q22816,MATCH(TRUE,INDEX(Q10682:Q22816="",,),0)-1),"")</f>
        <v>6</v>
      </c>
      <c r="Q10682">
        <f t="shared" si="241"/>
        <v>5</v>
      </c>
      <c r="R10682">
        <f>IF(P10682="","",0)</f>
        <v>0</v>
      </c>
    </row>
    <row r="10683" spans="1:18" x14ac:dyDescent="0.3">
      <c r="A10683" t="s">
        <v>1321</v>
      </c>
      <c r="B10683" s="1">
        <v>38657</v>
      </c>
      <c r="C10683" s="2">
        <v>0.45833333333333331</v>
      </c>
      <c r="D10683" t="s">
        <v>1371</v>
      </c>
      <c r="E10683" t="s">
        <v>1372</v>
      </c>
      <c r="G10683" s="6" t="s">
        <v>88</v>
      </c>
      <c r="H10683" t="s">
        <v>85</v>
      </c>
      <c r="I10683" t="s">
        <v>45</v>
      </c>
      <c r="J10683" t="s">
        <v>93</v>
      </c>
      <c r="K10683">
        <v>8.6999999999999993</v>
      </c>
      <c r="L10683">
        <v>263</v>
      </c>
      <c r="M10683" t="s">
        <v>211</v>
      </c>
      <c r="N10683">
        <v>263</v>
      </c>
      <c r="P10683" cm="1">
        <f t="array" ref="P10683">IF(Q10683&gt;0,INDEX(Q10683:Q22817,MATCH(TRUE,INDEX(Q10683:Q22817="",,),0)-1),"")</f>
        <v>6</v>
      </c>
      <c r="Q10683">
        <f t="shared" si="241"/>
        <v>5</v>
      </c>
      <c r="R10683">
        <f>IF(P10683="","",0)</f>
        <v>0</v>
      </c>
    </row>
    <row r="10684" spans="1:18" x14ac:dyDescent="0.3">
      <c r="A10684" t="s">
        <v>1321</v>
      </c>
      <c r="B10684" s="1">
        <v>38657</v>
      </c>
      <c r="C10684" s="2">
        <v>0.45833333333333331</v>
      </c>
      <c r="D10684" t="s">
        <v>1371</v>
      </c>
      <c r="E10684" t="s">
        <v>1372</v>
      </c>
      <c r="G10684" s="6" t="s">
        <v>88</v>
      </c>
      <c r="H10684" t="s">
        <v>199</v>
      </c>
      <c r="I10684" t="s">
        <v>45</v>
      </c>
      <c r="J10684" t="s">
        <v>93</v>
      </c>
      <c r="K10684">
        <v>11.2</v>
      </c>
      <c r="L10684">
        <v>101</v>
      </c>
      <c r="M10684" t="s">
        <v>211</v>
      </c>
      <c r="N10684">
        <v>101</v>
      </c>
      <c r="P10684" cm="1">
        <f t="array" ref="P10684">IF(Q10684&gt;0,INDEX(Q10684:Q22818,MATCH(TRUE,INDEX(Q10684:Q22818="",,),0)-1),"")</f>
        <v>6</v>
      </c>
      <c r="Q10684">
        <f t="shared" si="241"/>
        <v>5</v>
      </c>
      <c r="R10684">
        <f>IF(P10684="","",0)</f>
        <v>0</v>
      </c>
    </row>
    <row r="10685" spans="1:18" x14ac:dyDescent="0.3">
      <c r="A10685" t="s">
        <v>1321</v>
      </c>
      <c r="B10685" s="1">
        <v>38657</v>
      </c>
      <c r="C10685" s="2">
        <v>0.45833333333333331</v>
      </c>
      <c r="D10685" t="s">
        <v>1371</v>
      </c>
      <c r="E10685" t="s">
        <v>1372</v>
      </c>
      <c r="G10685" s="6" t="s">
        <v>88</v>
      </c>
      <c r="H10685" t="s">
        <v>36</v>
      </c>
      <c r="I10685" t="s">
        <v>45</v>
      </c>
      <c r="J10685" t="s">
        <v>93</v>
      </c>
      <c r="K10685">
        <v>28.9</v>
      </c>
      <c r="L10685">
        <v>53</v>
      </c>
      <c r="M10685" t="s">
        <v>211</v>
      </c>
      <c r="N10685">
        <v>53</v>
      </c>
      <c r="P10685" cm="1">
        <f t="array" ref="P10685">IF(Q10685&gt;0,INDEX(Q10685:Q22819,MATCH(TRUE,INDEX(Q10685:Q22819="",,),0)-1),"")</f>
        <v>6</v>
      </c>
      <c r="Q10685">
        <f t="shared" si="241"/>
        <v>5</v>
      </c>
      <c r="R10685">
        <f>IF(P10685="","",0)</f>
        <v>0</v>
      </c>
    </row>
    <row r="10686" spans="1:18" x14ac:dyDescent="0.3">
      <c r="A10686" t="s">
        <v>1321</v>
      </c>
      <c r="B10686" s="1">
        <v>38657</v>
      </c>
      <c r="C10686" s="2">
        <v>0.45833333333333331</v>
      </c>
      <c r="D10686" t="s">
        <v>1371</v>
      </c>
      <c r="E10686" t="s">
        <v>1372</v>
      </c>
      <c r="G10686" s="6" t="s">
        <v>88</v>
      </c>
      <c r="H10686" t="s">
        <v>41</v>
      </c>
      <c r="I10686" t="s">
        <v>45</v>
      </c>
      <c r="J10686" t="s">
        <v>93</v>
      </c>
      <c r="K10686">
        <v>24.2</v>
      </c>
      <c r="L10686">
        <v>164</v>
      </c>
      <c r="M10686" t="s">
        <v>211</v>
      </c>
      <c r="N10686">
        <v>164</v>
      </c>
      <c r="P10686" cm="1">
        <f t="array" ref="P10686">IF(Q10686&gt;0,INDEX(Q10686:Q22820,MATCH(TRUE,INDEX(Q10686:Q22820="",,),0)-1),"")</f>
        <v>6</v>
      </c>
      <c r="Q10686">
        <f t="shared" si="241"/>
        <v>5</v>
      </c>
      <c r="R10686">
        <f>IF(P10686="","",0)</f>
        <v>0</v>
      </c>
    </row>
    <row r="10687" spans="1:18" x14ac:dyDescent="0.3">
      <c r="A10687" t="s">
        <v>1321</v>
      </c>
      <c r="B10687" s="1">
        <v>38657</v>
      </c>
      <c r="C10687" s="2">
        <v>0.45833333333333331</v>
      </c>
      <c r="D10687" t="s">
        <v>1371</v>
      </c>
      <c r="E10687" t="s">
        <v>1372</v>
      </c>
      <c r="G10687" s="6" t="s">
        <v>88</v>
      </c>
      <c r="H10687" t="s">
        <v>85</v>
      </c>
      <c r="I10687" t="s">
        <v>21</v>
      </c>
      <c r="J10687" t="s">
        <v>73</v>
      </c>
      <c r="K10687">
        <v>92</v>
      </c>
      <c r="L10687">
        <v>9.1</v>
      </c>
      <c r="M10687" t="s">
        <v>211</v>
      </c>
      <c r="N10687">
        <v>9.1</v>
      </c>
      <c r="P10687" cm="1">
        <f t="array" ref="P10687">IF(Q10687&gt;0,INDEX(Q10687:Q22821,MATCH(TRUE,INDEX(Q10687:Q22821="",,),0)-1),"")</f>
        <v>6</v>
      </c>
      <c r="Q10687">
        <f t="shared" si="241"/>
        <v>5</v>
      </c>
      <c r="R10687">
        <f>IF(P10687="","",0)</f>
        <v>0</v>
      </c>
    </row>
    <row r="10688" spans="1:18" x14ac:dyDescent="0.3">
      <c r="A10688" t="s">
        <v>1321</v>
      </c>
      <c r="B10688" s="1">
        <v>38657</v>
      </c>
      <c r="C10688" s="2">
        <v>0.45833333333333331</v>
      </c>
      <c r="D10688" t="s">
        <v>1371</v>
      </c>
      <c r="E10688" t="s">
        <v>1372</v>
      </c>
      <c r="G10688" s="6" t="s">
        <v>88</v>
      </c>
      <c r="H10688" t="s">
        <v>199</v>
      </c>
      <c r="I10688" t="s">
        <v>21</v>
      </c>
      <c r="J10688" t="s">
        <v>73</v>
      </c>
      <c r="K10688">
        <v>19</v>
      </c>
      <c r="L10688">
        <v>13.8</v>
      </c>
      <c r="M10688" t="s">
        <v>211</v>
      </c>
      <c r="N10688">
        <v>13.8</v>
      </c>
      <c r="P10688" cm="1">
        <f t="array" ref="P10688">IF(Q10688&gt;0,INDEX(Q10688:Q22822,MATCH(TRUE,INDEX(Q10688:Q22822="",,),0)-1),"")</f>
        <v>6</v>
      </c>
      <c r="Q10688">
        <f t="shared" si="241"/>
        <v>5</v>
      </c>
      <c r="R10688">
        <f>IF(P10688="","",0)</f>
        <v>0</v>
      </c>
    </row>
    <row r="10689" spans="1:18" x14ac:dyDescent="0.3">
      <c r="A10689" t="s">
        <v>1321</v>
      </c>
      <c r="B10689" s="1">
        <v>38657</v>
      </c>
      <c r="C10689" s="2">
        <v>0.45833333333333331</v>
      </c>
      <c r="D10689" t="s">
        <v>1371</v>
      </c>
      <c r="E10689" t="s">
        <v>1372</v>
      </c>
      <c r="G10689" s="6" t="s">
        <v>88</v>
      </c>
      <c r="H10689" t="s">
        <v>36</v>
      </c>
      <c r="I10689" t="s">
        <v>21</v>
      </c>
      <c r="J10689" t="s">
        <v>73</v>
      </c>
      <c r="K10689">
        <v>11</v>
      </c>
      <c r="L10689">
        <v>19.149999999999999</v>
      </c>
      <c r="M10689" t="s">
        <v>211</v>
      </c>
      <c r="N10689">
        <v>19.149999999999999</v>
      </c>
      <c r="P10689" cm="1">
        <f t="array" ref="P10689">IF(Q10689&gt;0,INDEX(Q10689:Q22823,MATCH(TRUE,INDEX(Q10689:Q22823="",,),0)-1),"")</f>
        <v>6</v>
      </c>
      <c r="Q10689">
        <f t="shared" si="241"/>
        <v>5</v>
      </c>
      <c r="R10689">
        <f>IF(P10689="","",0)</f>
        <v>0</v>
      </c>
    </row>
    <row r="10690" spans="1:18" x14ac:dyDescent="0.3">
      <c r="A10690" t="s">
        <v>1321</v>
      </c>
      <c r="B10690" s="1">
        <v>38657</v>
      </c>
      <c r="C10690" s="2">
        <v>0.45833333333333331</v>
      </c>
      <c r="D10690" t="s">
        <v>1371</v>
      </c>
      <c r="E10690" t="s">
        <v>1372</v>
      </c>
      <c r="G10690" s="6" t="s">
        <v>88</v>
      </c>
      <c r="H10690" t="s">
        <v>41</v>
      </c>
      <c r="I10690" t="s">
        <v>21</v>
      </c>
      <c r="J10690" t="s">
        <v>73</v>
      </c>
      <c r="K10690">
        <v>30</v>
      </c>
      <c r="L10690">
        <v>41</v>
      </c>
      <c r="M10690" t="s">
        <v>211</v>
      </c>
      <c r="N10690">
        <v>41</v>
      </c>
      <c r="P10690" cm="1">
        <f t="array" ref="P10690">IF(Q10690&gt;0,INDEX(Q10690:Q22824,MATCH(TRUE,INDEX(Q10690:Q22824="",,),0)-1),"")</f>
        <v>6</v>
      </c>
      <c r="Q10690">
        <f t="shared" si="241"/>
        <v>5</v>
      </c>
      <c r="R10690">
        <f>IF(P10690="","",0)</f>
        <v>0</v>
      </c>
    </row>
    <row r="10691" spans="1:18" x14ac:dyDescent="0.3">
      <c r="A10691" t="s">
        <v>1321</v>
      </c>
      <c r="B10691" s="1">
        <v>38657</v>
      </c>
      <c r="C10691" s="2">
        <v>0.45833333333333331</v>
      </c>
      <c r="D10691" t="s">
        <v>1371</v>
      </c>
      <c r="E10691" t="s">
        <v>1372</v>
      </c>
      <c r="G10691" s="6" t="s">
        <v>88</v>
      </c>
      <c r="H10691" t="s">
        <v>20</v>
      </c>
      <c r="I10691" t="s">
        <v>21</v>
      </c>
      <c r="J10691" t="s">
        <v>73</v>
      </c>
      <c r="K10691">
        <v>76</v>
      </c>
      <c r="L10691">
        <v>14.95</v>
      </c>
      <c r="M10691" t="s">
        <v>211</v>
      </c>
      <c r="N10691">
        <v>14.95</v>
      </c>
      <c r="P10691" cm="1">
        <f t="array" ref="P10691">IF(Q10691&gt;0,INDEX(Q10691:Q22825,MATCH(TRUE,INDEX(Q10691:Q22825="",,),0)-1),"")</f>
        <v>6</v>
      </c>
      <c r="Q10691">
        <f t="shared" si="241"/>
        <v>5</v>
      </c>
      <c r="R10691">
        <f>IF(P10691="","",0)</f>
        <v>0</v>
      </c>
    </row>
    <row r="10692" spans="1:18" x14ac:dyDescent="0.3">
      <c r="A10692" t="s">
        <v>1321</v>
      </c>
      <c r="B10692" s="1">
        <v>38657</v>
      </c>
      <c r="C10692" s="2">
        <v>0.45833333333333331</v>
      </c>
      <c r="D10692" t="s">
        <v>1371</v>
      </c>
      <c r="E10692" t="s">
        <v>1372</v>
      </c>
      <c r="G10692" t="s">
        <v>19</v>
      </c>
      <c r="H10692" t="s">
        <v>95</v>
      </c>
      <c r="I10692" t="s">
        <v>45</v>
      </c>
      <c r="J10692" t="s">
        <v>93</v>
      </c>
      <c r="K10692">
        <v>213.6</v>
      </c>
      <c r="L10692">
        <v>77</v>
      </c>
      <c r="M10692" t="s">
        <v>1373</v>
      </c>
      <c r="N10692">
        <v>77.25</v>
      </c>
      <c r="P10692" cm="1">
        <f t="array" ref="P10692">IF(Q10692&gt;0,INDEX(Q10692:Q22826,MATCH(TRUE,INDEX(Q10692:Q22826="",,),0)-1),"")</f>
        <v>6</v>
      </c>
      <c r="Q10692">
        <f t="shared" si="241"/>
        <v>6</v>
      </c>
      <c r="R10692">
        <f>IF(P10692="","",0)</f>
        <v>0</v>
      </c>
    </row>
    <row r="10693" spans="1:18" x14ac:dyDescent="0.3">
      <c r="A10693" t="s">
        <v>1321</v>
      </c>
      <c r="B10693" s="1">
        <v>38657</v>
      </c>
      <c r="C10693" s="2">
        <v>0.45833333333333331</v>
      </c>
      <c r="D10693" t="s">
        <v>1371</v>
      </c>
      <c r="E10693" t="s">
        <v>1372</v>
      </c>
      <c r="G10693" t="s">
        <v>19</v>
      </c>
      <c r="H10693" t="s">
        <v>20</v>
      </c>
      <c r="I10693" t="s">
        <v>45</v>
      </c>
      <c r="J10693" t="s">
        <v>93</v>
      </c>
      <c r="K10693">
        <v>37.5</v>
      </c>
      <c r="L10693">
        <v>143</v>
      </c>
      <c r="M10693" t="s">
        <v>1373</v>
      </c>
      <c r="N10693">
        <v>143</v>
      </c>
      <c r="P10693" cm="1">
        <f t="array" ref="P10693">IF(Q10693&gt;0,INDEX(Q10693:Q22827,MATCH(TRUE,INDEX(Q10693:Q22827="",,),0)-1),"")</f>
        <v>6</v>
      </c>
      <c r="Q10693">
        <f t="shared" si="241"/>
        <v>6</v>
      </c>
      <c r="R10693">
        <f>IF(P10693="","",0)</f>
        <v>0</v>
      </c>
    </row>
    <row r="10694" spans="1:18" x14ac:dyDescent="0.3">
      <c r="A10694" t="s">
        <v>1321</v>
      </c>
      <c r="B10694" s="1">
        <v>38657</v>
      </c>
      <c r="C10694" s="2">
        <v>0.45833333333333331</v>
      </c>
      <c r="D10694" t="s">
        <v>1371</v>
      </c>
      <c r="E10694" t="s">
        <v>1372</v>
      </c>
      <c r="G10694" t="s">
        <v>19</v>
      </c>
      <c r="H10694" t="s">
        <v>95</v>
      </c>
      <c r="I10694" t="s">
        <v>21</v>
      </c>
      <c r="J10694" t="s">
        <v>73</v>
      </c>
      <c r="K10694">
        <v>787</v>
      </c>
      <c r="L10694">
        <v>18.45</v>
      </c>
      <c r="M10694" t="s">
        <v>1373</v>
      </c>
      <c r="N10694">
        <v>21.45</v>
      </c>
      <c r="P10694" cm="1">
        <f t="array" ref="P10694">IF(Q10694&gt;0,INDEX(Q10694:Q22828,MATCH(TRUE,INDEX(Q10694:Q22828="",,),0)-1),"")</f>
        <v>6</v>
      </c>
      <c r="Q10694">
        <f t="shared" si="241"/>
        <v>6</v>
      </c>
      <c r="R10694">
        <f>IF(P10694="","",0)</f>
        <v>0</v>
      </c>
    </row>
    <row r="10695" spans="1:18" x14ac:dyDescent="0.3">
      <c r="A10695" t="s">
        <v>1321</v>
      </c>
      <c r="B10695" s="1">
        <v>38657</v>
      </c>
      <c r="C10695" s="2">
        <v>0.45833333333333331</v>
      </c>
      <c r="D10695" t="s">
        <v>1371</v>
      </c>
      <c r="E10695" t="s">
        <v>1372</v>
      </c>
      <c r="G10695" s="6" t="s">
        <v>88</v>
      </c>
      <c r="H10695" t="s">
        <v>85</v>
      </c>
      <c r="I10695" t="s">
        <v>45</v>
      </c>
      <c r="J10695" t="s">
        <v>93</v>
      </c>
      <c r="K10695">
        <v>8.6999999999999993</v>
      </c>
      <c r="L10695">
        <v>263</v>
      </c>
      <c r="M10695" t="s">
        <v>1373</v>
      </c>
      <c r="N10695">
        <v>263</v>
      </c>
      <c r="P10695" cm="1">
        <f t="array" ref="P10695">IF(Q10695&gt;0,INDEX(Q10695:Q22829,MATCH(TRUE,INDEX(Q10695:Q22829="",,),0)-1),"")</f>
        <v>6</v>
      </c>
      <c r="Q10695">
        <f t="shared" si="241"/>
        <v>6</v>
      </c>
      <c r="R10695">
        <f>IF(P10695="","",0)</f>
        <v>0</v>
      </c>
    </row>
    <row r="10696" spans="1:18" x14ac:dyDescent="0.3">
      <c r="A10696" t="s">
        <v>1321</v>
      </c>
      <c r="B10696" s="1">
        <v>38657</v>
      </c>
      <c r="C10696" s="2">
        <v>0.45833333333333331</v>
      </c>
      <c r="D10696" t="s">
        <v>1371</v>
      </c>
      <c r="E10696" t="s">
        <v>1372</v>
      </c>
      <c r="G10696" s="6" t="s">
        <v>88</v>
      </c>
      <c r="H10696" t="s">
        <v>199</v>
      </c>
      <c r="I10696" t="s">
        <v>45</v>
      </c>
      <c r="J10696" t="s">
        <v>93</v>
      </c>
      <c r="K10696">
        <v>11.2</v>
      </c>
      <c r="L10696">
        <v>101</v>
      </c>
      <c r="M10696" t="s">
        <v>1373</v>
      </c>
      <c r="N10696">
        <v>101</v>
      </c>
      <c r="P10696" cm="1">
        <f t="array" ref="P10696">IF(Q10696&gt;0,INDEX(Q10696:Q22830,MATCH(TRUE,INDEX(Q10696:Q22830="",,),0)-1),"")</f>
        <v>6</v>
      </c>
      <c r="Q10696">
        <f t="shared" si="241"/>
        <v>6</v>
      </c>
      <c r="R10696">
        <f>IF(P10696="","",0)</f>
        <v>0</v>
      </c>
    </row>
    <row r="10697" spans="1:18" x14ac:dyDescent="0.3">
      <c r="A10697" t="s">
        <v>1321</v>
      </c>
      <c r="B10697" s="1">
        <v>38657</v>
      </c>
      <c r="C10697" s="2">
        <v>0.45833333333333331</v>
      </c>
      <c r="D10697" t="s">
        <v>1371</v>
      </c>
      <c r="E10697" t="s">
        <v>1372</v>
      </c>
      <c r="G10697" s="6" t="s">
        <v>88</v>
      </c>
      <c r="H10697" t="s">
        <v>36</v>
      </c>
      <c r="I10697" t="s">
        <v>45</v>
      </c>
      <c r="J10697" t="s">
        <v>93</v>
      </c>
      <c r="K10697">
        <v>28.9</v>
      </c>
      <c r="L10697">
        <v>53</v>
      </c>
      <c r="M10697" t="s">
        <v>1373</v>
      </c>
      <c r="N10697">
        <v>53</v>
      </c>
      <c r="P10697" cm="1">
        <f t="array" ref="P10697">IF(Q10697&gt;0,INDEX(Q10697:Q22831,MATCH(TRUE,INDEX(Q10697:Q22831="",,),0)-1),"")</f>
        <v>6</v>
      </c>
      <c r="Q10697">
        <f t="shared" ref="Q10697:Q10703" si="242">INT((ROW()-10632)/12)+1</f>
        <v>6</v>
      </c>
      <c r="R10697">
        <f>IF(P10697="","",0)</f>
        <v>0</v>
      </c>
    </row>
    <row r="10698" spans="1:18" x14ac:dyDescent="0.3">
      <c r="A10698" t="s">
        <v>1321</v>
      </c>
      <c r="B10698" s="1">
        <v>38657</v>
      </c>
      <c r="C10698" s="2">
        <v>0.45833333333333331</v>
      </c>
      <c r="D10698" t="s">
        <v>1371</v>
      </c>
      <c r="E10698" t="s">
        <v>1372</v>
      </c>
      <c r="G10698" s="6" t="s">
        <v>88</v>
      </c>
      <c r="H10698" t="s">
        <v>41</v>
      </c>
      <c r="I10698" t="s">
        <v>45</v>
      </c>
      <c r="J10698" t="s">
        <v>93</v>
      </c>
      <c r="K10698">
        <v>24.2</v>
      </c>
      <c r="L10698">
        <v>164</v>
      </c>
      <c r="M10698" t="s">
        <v>1373</v>
      </c>
      <c r="N10698">
        <v>164</v>
      </c>
      <c r="P10698" cm="1">
        <f t="array" ref="P10698">IF(Q10698&gt;0,INDEX(Q10698:Q22832,MATCH(TRUE,INDEX(Q10698:Q22832="",,),0)-1),"")</f>
        <v>6</v>
      </c>
      <c r="Q10698">
        <f t="shared" si="242"/>
        <v>6</v>
      </c>
      <c r="R10698">
        <f>IF(P10698="","",0)</f>
        <v>0</v>
      </c>
    </row>
    <row r="10699" spans="1:18" x14ac:dyDescent="0.3">
      <c r="A10699" t="s">
        <v>1321</v>
      </c>
      <c r="B10699" s="1">
        <v>38657</v>
      </c>
      <c r="C10699" s="2">
        <v>0.45833333333333331</v>
      </c>
      <c r="D10699" t="s">
        <v>1371</v>
      </c>
      <c r="E10699" t="s">
        <v>1372</v>
      </c>
      <c r="G10699" s="6" t="s">
        <v>88</v>
      </c>
      <c r="H10699" t="s">
        <v>85</v>
      </c>
      <c r="I10699" t="s">
        <v>21</v>
      </c>
      <c r="J10699" t="s">
        <v>73</v>
      </c>
      <c r="K10699">
        <v>92</v>
      </c>
      <c r="L10699">
        <v>9.1</v>
      </c>
      <c r="M10699" t="s">
        <v>1373</v>
      </c>
      <c r="N10699">
        <v>9.1</v>
      </c>
      <c r="P10699" cm="1">
        <f t="array" ref="P10699">IF(Q10699&gt;0,INDEX(Q10699:Q22833,MATCH(TRUE,INDEX(Q10699:Q22833="",,),0)-1),"")</f>
        <v>6</v>
      </c>
      <c r="Q10699">
        <f t="shared" si="242"/>
        <v>6</v>
      </c>
      <c r="R10699">
        <f>IF(P10699="","",0)</f>
        <v>0</v>
      </c>
    </row>
    <row r="10700" spans="1:18" x14ac:dyDescent="0.3">
      <c r="A10700" t="s">
        <v>1321</v>
      </c>
      <c r="B10700" s="1">
        <v>38657</v>
      </c>
      <c r="C10700" s="2">
        <v>0.45833333333333331</v>
      </c>
      <c r="D10700" t="s">
        <v>1371</v>
      </c>
      <c r="E10700" t="s">
        <v>1372</v>
      </c>
      <c r="G10700" s="6" t="s">
        <v>88</v>
      </c>
      <c r="H10700" t="s">
        <v>199</v>
      </c>
      <c r="I10700" t="s">
        <v>21</v>
      </c>
      <c r="J10700" t="s">
        <v>73</v>
      </c>
      <c r="K10700">
        <v>19</v>
      </c>
      <c r="L10700">
        <v>13.8</v>
      </c>
      <c r="M10700" t="s">
        <v>1373</v>
      </c>
      <c r="N10700">
        <v>13.8</v>
      </c>
      <c r="P10700" cm="1">
        <f t="array" ref="P10700">IF(Q10700&gt;0,INDEX(Q10700:Q22834,MATCH(TRUE,INDEX(Q10700:Q22834="",,),0)-1),"")</f>
        <v>6</v>
      </c>
      <c r="Q10700">
        <f t="shared" si="242"/>
        <v>6</v>
      </c>
      <c r="R10700">
        <f>IF(P10700="","",0)</f>
        <v>0</v>
      </c>
    </row>
    <row r="10701" spans="1:18" x14ac:dyDescent="0.3">
      <c r="A10701" t="s">
        <v>1321</v>
      </c>
      <c r="B10701" s="1">
        <v>38657</v>
      </c>
      <c r="C10701" s="2">
        <v>0.45833333333333331</v>
      </c>
      <c r="D10701" t="s">
        <v>1371</v>
      </c>
      <c r="E10701" t="s">
        <v>1372</v>
      </c>
      <c r="G10701" s="6" t="s">
        <v>88</v>
      </c>
      <c r="H10701" t="s">
        <v>36</v>
      </c>
      <c r="I10701" t="s">
        <v>21</v>
      </c>
      <c r="J10701" t="s">
        <v>73</v>
      </c>
      <c r="K10701">
        <v>11</v>
      </c>
      <c r="L10701">
        <v>19.149999999999999</v>
      </c>
      <c r="M10701" t="s">
        <v>1373</v>
      </c>
      <c r="N10701">
        <v>19.149999999999999</v>
      </c>
      <c r="P10701" cm="1">
        <f t="array" ref="P10701">IF(Q10701&gt;0,INDEX(Q10701:Q22835,MATCH(TRUE,INDEX(Q10701:Q22835="",,),0)-1),"")</f>
        <v>6</v>
      </c>
      <c r="Q10701">
        <f t="shared" si="242"/>
        <v>6</v>
      </c>
      <c r="R10701">
        <f>IF(P10701="","",0)</f>
        <v>0</v>
      </c>
    </row>
    <row r="10702" spans="1:18" x14ac:dyDescent="0.3">
      <c r="A10702" t="s">
        <v>1321</v>
      </c>
      <c r="B10702" s="1">
        <v>38657</v>
      </c>
      <c r="C10702" s="2">
        <v>0.45833333333333331</v>
      </c>
      <c r="D10702" t="s">
        <v>1371</v>
      </c>
      <c r="E10702" t="s">
        <v>1372</v>
      </c>
      <c r="G10702" s="6" t="s">
        <v>88</v>
      </c>
      <c r="H10702" t="s">
        <v>41</v>
      </c>
      <c r="I10702" t="s">
        <v>21</v>
      </c>
      <c r="J10702" t="s">
        <v>73</v>
      </c>
      <c r="K10702">
        <v>30</v>
      </c>
      <c r="L10702">
        <v>41</v>
      </c>
      <c r="M10702" t="s">
        <v>1373</v>
      </c>
      <c r="N10702">
        <v>41</v>
      </c>
      <c r="P10702" cm="1">
        <f t="array" ref="P10702">IF(Q10702&gt;0,INDEX(Q10702:Q22836,MATCH(TRUE,INDEX(Q10702:Q22836="",,),0)-1),"")</f>
        <v>6</v>
      </c>
      <c r="Q10702">
        <f t="shared" si="242"/>
        <v>6</v>
      </c>
      <c r="R10702">
        <f>IF(P10702="","",0)</f>
        <v>0</v>
      </c>
    </row>
    <row r="10703" spans="1:18" x14ac:dyDescent="0.3">
      <c r="A10703" t="s">
        <v>1321</v>
      </c>
      <c r="B10703" s="1">
        <v>38657</v>
      </c>
      <c r="C10703" s="2">
        <v>0.45833333333333331</v>
      </c>
      <c r="D10703" t="s">
        <v>1371</v>
      </c>
      <c r="E10703" t="s">
        <v>1372</v>
      </c>
      <c r="G10703" s="6" t="s">
        <v>88</v>
      </c>
      <c r="H10703" t="s">
        <v>20</v>
      </c>
      <c r="I10703" t="s">
        <v>21</v>
      </c>
      <c r="J10703" t="s">
        <v>73</v>
      </c>
      <c r="K10703">
        <v>76</v>
      </c>
      <c r="L10703">
        <v>14.95</v>
      </c>
      <c r="M10703" t="s">
        <v>1373</v>
      </c>
      <c r="N10703">
        <v>14.95</v>
      </c>
      <c r="P10703" cm="1">
        <f t="array" ref="P10703">IF(Q10703&gt;0,INDEX(Q10703:Q22837,MATCH(TRUE,INDEX(Q10703:Q22837="",,),0)-1),"")</f>
        <v>6</v>
      </c>
      <c r="Q10703">
        <f t="shared" si="242"/>
        <v>6</v>
      </c>
      <c r="R10703">
        <f>IF(P10703="","",0)</f>
        <v>0</v>
      </c>
    </row>
    <row r="10704" spans="1:18" x14ac:dyDescent="0.3">
      <c r="P10704" t="str" cm="1">
        <f t="array" ref="P10704">IF(Q10704&gt;0,INDEX(Q10704:Q22838,MATCH(TRUE,INDEX(Q10704:Q22838="",,),0)-1),"")</f>
        <v/>
      </c>
      <c r="R10704" t="str">
        <f>IF(P10704="","",0)</f>
        <v/>
      </c>
    </row>
    <row r="10705" spans="1:18" x14ac:dyDescent="0.3">
      <c r="A10705" t="s">
        <v>1321</v>
      </c>
      <c r="B10705" s="1">
        <v>38643</v>
      </c>
      <c r="C10705" s="2">
        <v>0.45833333333333331</v>
      </c>
      <c r="D10705" t="s">
        <v>1374</v>
      </c>
      <c r="E10705" t="s">
        <v>1375</v>
      </c>
      <c r="G10705" t="s">
        <v>19</v>
      </c>
      <c r="H10705" t="s">
        <v>92</v>
      </c>
      <c r="I10705" t="s">
        <v>45</v>
      </c>
      <c r="J10705" t="s">
        <v>93</v>
      </c>
      <c r="K10705">
        <v>46.8</v>
      </c>
      <c r="L10705">
        <v>270</v>
      </c>
      <c r="M10705" t="s">
        <v>657</v>
      </c>
      <c r="N10705">
        <v>612</v>
      </c>
      <c r="O10705" t="s">
        <v>24</v>
      </c>
      <c r="P10705" cm="1">
        <f t="array" ref="P10705">IF(Q10705&gt;0,INDEX(Q10705:Q22839,MATCH(TRUE,INDEX(Q10705:Q22839="",,),0)-1),"")</f>
        <v>2</v>
      </c>
      <c r="Q10705">
        <f>INT((ROW()-10705)/12)+1</f>
        <v>1</v>
      </c>
      <c r="R10705">
        <f>IF(P10705="","",0)</f>
        <v>0</v>
      </c>
    </row>
    <row r="10706" spans="1:18" x14ac:dyDescent="0.3">
      <c r="A10706" t="s">
        <v>1321</v>
      </c>
      <c r="B10706" s="1">
        <v>38643</v>
      </c>
      <c r="C10706" s="2">
        <v>0.45833333333333331</v>
      </c>
      <c r="D10706" t="s">
        <v>1374</v>
      </c>
      <c r="E10706" t="s">
        <v>1375</v>
      </c>
      <c r="G10706" t="s">
        <v>19</v>
      </c>
      <c r="H10706" t="s">
        <v>36</v>
      </c>
      <c r="I10706" t="s">
        <v>45</v>
      </c>
      <c r="J10706" t="s">
        <v>93</v>
      </c>
      <c r="K10706">
        <v>51.3</v>
      </c>
      <c r="L10706">
        <v>59</v>
      </c>
      <c r="M10706" t="s">
        <v>657</v>
      </c>
      <c r="N10706">
        <v>59</v>
      </c>
      <c r="O10706" t="s">
        <v>24</v>
      </c>
      <c r="P10706" cm="1">
        <f t="array" ref="P10706">IF(Q10706&gt;0,INDEX(Q10706:Q22840,MATCH(TRUE,INDEX(Q10706:Q22840="",,),0)-1),"")</f>
        <v>2</v>
      </c>
      <c r="Q10706">
        <f t="shared" ref="Q10706:Q10728" si="243">INT((ROW()-10705)/12)+1</f>
        <v>1</v>
      </c>
      <c r="R10706">
        <f>IF(P10706="","",0)</f>
        <v>0</v>
      </c>
    </row>
    <row r="10707" spans="1:18" x14ac:dyDescent="0.3">
      <c r="A10707" t="s">
        <v>1321</v>
      </c>
      <c r="B10707" s="1">
        <v>38643</v>
      </c>
      <c r="C10707" s="2">
        <v>0.45833333333333331</v>
      </c>
      <c r="D10707" t="s">
        <v>1374</v>
      </c>
      <c r="E10707" t="s">
        <v>1375</v>
      </c>
      <c r="G10707" t="s">
        <v>19</v>
      </c>
      <c r="H10707" t="s">
        <v>41</v>
      </c>
      <c r="I10707" t="s">
        <v>45</v>
      </c>
      <c r="J10707" t="s">
        <v>93</v>
      </c>
      <c r="K10707">
        <v>269.8</v>
      </c>
      <c r="L10707">
        <v>150</v>
      </c>
      <c r="M10707" t="s">
        <v>657</v>
      </c>
      <c r="N10707">
        <v>150</v>
      </c>
      <c r="O10707" t="s">
        <v>24</v>
      </c>
      <c r="P10707" cm="1">
        <f t="array" ref="P10707">IF(Q10707&gt;0,INDEX(Q10707:Q22841,MATCH(TRUE,INDEX(Q10707:Q22841="",,),0)-1),"")</f>
        <v>2</v>
      </c>
      <c r="Q10707">
        <f t="shared" si="243"/>
        <v>1</v>
      </c>
      <c r="R10707">
        <f>IF(P10707="","",0)</f>
        <v>0</v>
      </c>
    </row>
    <row r="10708" spans="1:18" x14ac:dyDescent="0.3">
      <c r="A10708" t="s">
        <v>1321</v>
      </c>
      <c r="B10708" s="1">
        <v>38643</v>
      </c>
      <c r="C10708" s="2">
        <v>0.45833333333333331</v>
      </c>
      <c r="D10708" t="s">
        <v>1374</v>
      </c>
      <c r="E10708" t="s">
        <v>1375</v>
      </c>
      <c r="G10708" t="s">
        <v>19</v>
      </c>
      <c r="H10708" t="s">
        <v>20</v>
      </c>
      <c r="I10708" t="s">
        <v>45</v>
      </c>
      <c r="J10708" t="s">
        <v>93</v>
      </c>
      <c r="K10708">
        <v>54.8</v>
      </c>
      <c r="L10708">
        <v>132</v>
      </c>
      <c r="M10708" t="s">
        <v>657</v>
      </c>
      <c r="N10708">
        <v>132</v>
      </c>
      <c r="O10708" t="s">
        <v>24</v>
      </c>
      <c r="P10708" cm="1">
        <f t="array" ref="P10708">IF(Q10708&gt;0,INDEX(Q10708:Q22842,MATCH(TRUE,INDEX(Q10708:Q22842="",,),0)-1),"")</f>
        <v>2</v>
      </c>
      <c r="Q10708">
        <f t="shared" si="243"/>
        <v>1</v>
      </c>
      <c r="R10708">
        <f>IF(P10708="","",0)</f>
        <v>0</v>
      </c>
    </row>
    <row r="10709" spans="1:18" x14ac:dyDescent="0.3">
      <c r="A10709" t="s">
        <v>1321</v>
      </c>
      <c r="B10709" s="1">
        <v>38643</v>
      </c>
      <c r="C10709" s="2">
        <v>0.45833333333333331</v>
      </c>
      <c r="D10709" t="s">
        <v>1374</v>
      </c>
      <c r="E10709" t="s">
        <v>1375</v>
      </c>
      <c r="G10709" t="s">
        <v>19</v>
      </c>
      <c r="H10709" t="s">
        <v>41</v>
      </c>
      <c r="I10709" t="s">
        <v>21</v>
      </c>
      <c r="J10709" t="s">
        <v>73</v>
      </c>
      <c r="K10709">
        <v>330</v>
      </c>
      <c r="L10709">
        <v>25</v>
      </c>
      <c r="M10709" t="s">
        <v>657</v>
      </c>
      <c r="N10709">
        <v>25</v>
      </c>
      <c r="O10709" t="s">
        <v>24</v>
      </c>
      <c r="P10709" cm="1">
        <f t="array" ref="P10709">IF(Q10709&gt;0,INDEX(Q10709:Q22843,MATCH(TRUE,INDEX(Q10709:Q22843="",,),0)-1),"")</f>
        <v>2</v>
      </c>
      <c r="Q10709">
        <f t="shared" si="243"/>
        <v>1</v>
      </c>
      <c r="R10709">
        <f>IF(P10709="","",0)</f>
        <v>0</v>
      </c>
    </row>
    <row r="10710" spans="1:18" x14ac:dyDescent="0.3">
      <c r="A10710" t="s">
        <v>1321</v>
      </c>
      <c r="B10710" s="1">
        <v>38643</v>
      </c>
      <c r="C10710" s="2">
        <v>0.45833333333333331</v>
      </c>
      <c r="D10710" t="s">
        <v>1374</v>
      </c>
      <c r="E10710" t="s">
        <v>1375</v>
      </c>
      <c r="G10710" s="6" t="s">
        <v>88</v>
      </c>
      <c r="H10710" t="s">
        <v>85</v>
      </c>
      <c r="I10710" t="s">
        <v>21</v>
      </c>
      <c r="J10710" t="s">
        <v>73</v>
      </c>
      <c r="K10710">
        <v>115</v>
      </c>
      <c r="L10710">
        <v>8.75</v>
      </c>
      <c r="M10710" t="s">
        <v>657</v>
      </c>
      <c r="N10710">
        <v>8.75</v>
      </c>
      <c r="O10710" t="s">
        <v>24</v>
      </c>
      <c r="P10710" cm="1">
        <f t="array" ref="P10710">IF(Q10710&gt;0,INDEX(Q10710:Q22844,MATCH(TRUE,INDEX(Q10710:Q22844="",,),0)-1),"")</f>
        <v>2</v>
      </c>
      <c r="Q10710">
        <f t="shared" si="243"/>
        <v>1</v>
      </c>
      <c r="R10710">
        <f>IF(P10710="","",0)</f>
        <v>0</v>
      </c>
    </row>
    <row r="10711" spans="1:18" x14ac:dyDescent="0.3">
      <c r="A10711" t="s">
        <v>1321</v>
      </c>
      <c r="B10711" s="1">
        <v>38643</v>
      </c>
      <c r="C10711" s="2">
        <v>0.45833333333333331</v>
      </c>
      <c r="D10711" t="s">
        <v>1374</v>
      </c>
      <c r="E10711" t="s">
        <v>1375</v>
      </c>
      <c r="G10711" s="6" t="s">
        <v>88</v>
      </c>
      <c r="H10711" t="s">
        <v>92</v>
      </c>
      <c r="I10711" t="s">
        <v>21</v>
      </c>
      <c r="J10711" t="s">
        <v>73</v>
      </c>
      <c r="K10711">
        <v>127</v>
      </c>
      <c r="L10711">
        <v>12.6</v>
      </c>
      <c r="M10711" t="s">
        <v>657</v>
      </c>
      <c r="N10711">
        <v>12.6</v>
      </c>
      <c r="O10711" t="s">
        <v>24</v>
      </c>
      <c r="P10711" cm="1">
        <f t="array" ref="P10711">IF(Q10711&gt;0,INDEX(Q10711:Q22845,MATCH(TRUE,INDEX(Q10711:Q22845="",,),0)-1),"")</f>
        <v>2</v>
      </c>
      <c r="Q10711">
        <f t="shared" si="243"/>
        <v>1</v>
      </c>
      <c r="R10711">
        <f>IF(P10711="","",0)</f>
        <v>0</v>
      </c>
    </row>
    <row r="10712" spans="1:18" x14ac:dyDescent="0.3">
      <c r="A10712" t="s">
        <v>1321</v>
      </c>
      <c r="B10712" s="1">
        <v>38643</v>
      </c>
      <c r="C10712" s="2">
        <v>0.45833333333333331</v>
      </c>
      <c r="D10712" t="s">
        <v>1374</v>
      </c>
      <c r="E10712" t="s">
        <v>1375</v>
      </c>
      <c r="G10712" s="6" t="s">
        <v>88</v>
      </c>
      <c r="H10712" t="s">
        <v>199</v>
      </c>
      <c r="I10712" t="s">
        <v>21</v>
      </c>
      <c r="J10712" t="s">
        <v>73</v>
      </c>
      <c r="K10712">
        <v>32</v>
      </c>
      <c r="L10712">
        <v>12.6</v>
      </c>
      <c r="M10712" t="s">
        <v>657</v>
      </c>
      <c r="N10712">
        <v>12.6</v>
      </c>
      <c r="O10712" t="s">
        <v>24</v>
      </c>
      <c r="P10712" cm="1">
        <f t="array" ref="P10712">IF(Q10712&gt;0,INDEX(Q10712:Q22846,MATCH(TRUE,INDEX(Q10712:Q22846="",,),0)-1),"")</f>
        <v>2</v>
      </c>
      <c r="Q10712">
        <f t="shared" si="243"/>
        <v>1</v>
      </c>
      <c r="R10712">
        <f>IF(P10712="","",0)</f>
        <v>0</v>
      </c>
    </row>
    <row r="10713" spans="1:18" x14ac:dyDescent="0.3">
      <c r="A10713" t="s">
        <v>1321</v>
      </c>
      <c r="B10713" s="1">
        <v>38643</v>
      </c>
      <c r="C10713" s="2">
        <v>0.45833333333333331</v>
      </c>
      <c r="D10713" t="s">
        <v>1374</v>
      </c>
      <c r="E10713" t="s">
        <v>1375</v>
      </c>
      <c r="G10713" s="6" t="s">
        <v>88</v>
      </c>
      <c r="H10713" t="s">
        <v>128</v>
      </c>
      <c r="I10713" t="s">
        <v>21</v>
      </c>
      <c r="J10713" t="s">
        <v>73</v>
      </c>
      <c r="K10713">
        <v>56</v>
      </c>
      <c r="L10713">
        <v>14.55</v>
      </c>
      <c r="M10713" t="s">
        <v>657</v>
      </c>
      <c r="N10713">
        <v>14.55</v>
      </c>
      <c r="O10713" t="s">
        <v>24</v>
      </c>
      <c r="P10713" cm="1">
        <f t="array" ref="P10713">IF(Q10713&gt;0,INDEX(Q10713:Q22847,MATCH(TRUE,INDEX(Q10713:Q22847="",,),0)-1),"")</f>
        <v>2</v>
      </c>
      <c r="Q10713">
        <f t="shared" si="243"/>
        <v>1</v>
      </c>
      <c r="R10713">
        <f>IF(P10713="","",0)</f>
        <v>0</v>
      </c>
    </row>
    <row r="10714" spans="1:18" x14ac:dyDescent="0.3">
      <c r="A10714" t="s">
        <v>1321</v>
      </c>
      <c r="B10714" s="1">
        <v>38643</v>
      </c>
      <c r="C10714" s="2">
        <v>0.45833333333333331</v>
      </c>
      <c r="D10714" t="s">
        <v>1374</v>
      </c>
      <c r="E10714" t="s">
        <v>1375</v>
      </c>
      <c r="G10714" s="6" t="s">
        <v>88</v>
      </c>
      <c r="H10714" t="s">
        <v>36</v>
      </c>
      <c r="I10714" t="s">
        <v>21</v>
      </c>
      <c r="J10714" t="s">
        <v>73</v>
      </c>
      <c r="K10714">
        <v>91</v>
      </c>
      <c r="L10714">
        <v>19.649999999999999</v>
      </c>
      <c r="M10714" t="s">
        <v>657</v>
      </c>
      <c r="N10714">
        <v>19.649999999999999</v>
      </c>
      <c r="O10714" t="s">
        <v>24</v>
      </c>
      <c r="P10714" cm="1">
        <f t="array" ref="P10714">IF(Q10714&gt;0,INDEX(Q10714:Q22848,MATCH(TRUE,INDEX(Q10714:Q22848="",,),0)-1),"")</f>
        <v>2</v>
      </c>
      <c r="Q10714">
        <f t="shared" si="243"/>
        <v>1</v>
      </c>
      <c r="R10714">
        <f>IF(P10714="","",0)</f>
        <v>0</v>
      </c>
    </row>
    <row r="10715" spans="1:18" x14ac:dyDescent="0.3">
      <c r="A10715" t="s">
        <v>1321</v>
      </c>
      <c r="B10715" s="1">
        <v>38643</v>
      </c>
      <c r="C10715" s="2">
        <v>0.45833333333333331</v>
      </c>
      <c r="D10715" t="s">
        <v>1374</v>
      </c>
      <c r="E10715" t="s">
        <v>1375</v>
      </c>
      <c r="G10715" s="6" t="s">
        <v>88</v>
      </c>
      <c r="H10715" t="s">
        <v>95</v>
      </c>
      <c r="I10715" t="s">
        <v>21</v>
      </c>
      <c r="J10715" t="s">
        <v>73</v>
      </c>
      <c r="K10715">
        <v>33</v>
      </c>
      <c r="L10715">
        <v>19.7</v>
      </c>
      <c r="M10715" t="s">
        <v>657</v>
      </c>
      <c r="N10715">
        <v>19.7</v>
      </c>
      <c r="O10715" t="s">
        <v>24</v>
      </c>
      <c r="P10715" cm="1">
        <f t="array" ref="P10715">IF(Q10715&gt;0,INDEX(Q10715:Q22849,MATCH(TRUE,INDEX(Q10715:Q22849="",,),0)-1),"")</f>
        <v>2</v>
      </c>
      <c r="Q10715">
        <f t="shared" si="243"/>
        <v>1</v>
      </c>
      <c r="R10715">
        <f>IF(P10715="","",0)</f>
        <v>0</v>
      </c>
    </row>
    <row r="10716" spans="1:18" x14ac:dyDescent="0.3">
      <c r="A10716" t="s">
        <v>1321</v>
      </c>
      <c r="B10716" s="1">
        <v>38643</v>
      </c>
      <c r="C10716" s="2">
        <v>0.45833333333333331</v>
      </c>
      <c r="D10716" t="s">
        <v>1374</v>
      </c>
      <c r="E10716" t="s">
        <v>1375</v>
      </c>
      <c r="G10716" s="6" t="s">
        <v>88</v>
      </c>
      <c r="H10716" t="s">
        <v>20</v>
      </c>
      <c r="I10716" t="s">
        <v>21</v>
      </c>
      <c r="J10716" t="s">
        <v>73</v>
      </c>
      <c r="K10716">
        <v>214</v>
      </c>
      <c r="L10716">
        <v>12.6</v>
      </c>
      <c r="M10716" t="s">
        <v>657</v>
      </c>
      <c r="N10716">
        <v>12.6</v>
      </c>
      <c r="O10716" t="s">
        <v>24</v>
      </c>
      <c r="P10716" cm="1">
        <f t="array" ref="P10716">IF(Q10716&gt;0,INDEX(Q10716:Q22850,MATCH(TRUE,INDEX(Q10716:Q22850="",,),0)-1),"")</f>
        <v>2</v>
      </c>
      <c r="Q10716">
        <f t="shared" si="243"/>
        <v>1</v>
      </c>
      <c r="R10716">
        <f>IF(P10716="","",0)</f>
        <v>0</v>
      </c>
    </row>
    <row r="10717" spans="1:18" x14ac:dyDescent="0.3">
      <c r="A10717" t="s">
        <v>1321</v>
      </c>
      <c r="B10717" s="1">
        <v>38643</v>
      </c>
      <c r="C10717" s="2">
        <v>0.45833333333333331</v>
      </c>
      <c r="D10717" t="s">
        <v>1374</v>
      </c>
      <c r="E10717" t="s">
        <v>1375</v>
      </c>
      <c r="G10717" t="s">
        <v>19</v>
      </c>
      <c r="H10717" t="s">
        <v>92</v>
      </c>
      <c r="I10717" t="s">
        <v>45</v>
      </c>
      <c r="J10717" t="s">
        <v>93</v>
      </c>
      <c r="K10717">
        <v>46.8</v>
      </c>
      <c r="L10717">
        <v>270</v>
      </c>
      <c r="M10717" t="s">
        <v>211</v>
      </c>
      <c r="N10717">
        <v>270</v>
      </c>
      <c r="P10717" cm="1">
        <f t="array" ref="P10717">IF(Q10717&gt;0,INDEX(Q10717:Q22851,MATCH(TRUE,INDEX(Q10717:Q22851="",,),0)-1),"")</f>
        <v>2</v>
      </c>
      <c r="Q10717">
        <f t="shared" si="243"/>
        <v>2</v>
      </c>
      <c r="R10717">
        <f>IF(P10717="","",0)</f>
        <v>0</v>
      </c>
    </row>
    <row r="10718" spans="1:18" x14ac:dyDescent="0.3">
      <c r="A10718" t="s">
        <v>1321</v>
      </c>
      <c r="B10718" s="1">
        <v>38643</v>
      </c>
      <c r="C10718" s="2">
        <v>0.45833333333333331</v>
      </c>
      <c r="D10718" t="s">
        <v>1374</v>
      </c>
      <c r="E10718" t="s">
        <v>1375</v>
      </c>
      <c r="G10718" t="s">
        <v>19</v>
      </c>
      <c r="H10718" t="s">
        <v>36</v>
      </c>
      <c r="I10718" t="s">
        <v>45</v>
      </c>
      <c r="J10718" t="s">
        <v>93</v>
      </c>
      <c r="K10718">
        <v>51.3</v>
      </c>
      <c r="L10718">
        <v>59</v>
      </c>
      <c r="M10718" t="s">
        <v>211</v>
      </c>
      <c r="N10718">
        <v>121.48</v>
      </c>
      <c r="P10718" cm="1">
        <f t="array" ref="P10718">IF(Q10718&gt;0,INDEX(Q10718:Q22852,MATCH(TRUE,INDEX(Q10718:Q22852="",,),0)-1),"")</f>
        <v>2</v>
      </c>
      <c r="Q10718">
        <f t="shared" si="243"/>
        <v>2</v>
      </c>
      <c r="R10718">
        <f>IF(P10718="","",0)</f>
        <v>0</v>
      </c>
    </row>
    <row r="10719" spans="1:18" x14ac:dyDescent="0.3">
      <c r="A10719" t="s">
        <v>1321</v>
      </c>
      <c r="B10719" s="1">
        <v>38643</v>
      </c>
      <c r="C10719" s="2">
        <v>0.45833333333333331</v>
      </c>
      <c r="D10719" t="s">
        <v>1374</v>
      </c>
      <c r="E10719" t="s">
        <v>1375</v>
      </c>
      <c r="G10719" t="s">
        <v>19</v>
      </c>
      <c r="H10719" t="s">
        <v>41</v>
      </c>
      <c r="I10719" t="s">
        <v>45</v>
      </c>
      <c r="J10719" t="s">
        <v>93</v>
      </c>
      <c r="K10719">
        <v>269.8</v>
      </c>
      <c r="L10719">
        <v>150</v>
      </c>
      <c r="M10719" t="s">
        <v>211</v>
      </c>
      <c r="N10719">
        <v>150</v>
      </c>
      <c r="P10719" cm="1">
        <f t="array" ref="P10719">IF(Q10719&gt;0,INDEX(Q10719:Q22853,MATCH(TRUE,INDEX(Q10719:Q22853="",,),0)-1),"")</f>
        <v>2</v>
      </c>
      <c r="Q10719">
        <f t="shared" si="243"/>
        <v>2</v>
      </c>
      <c r="R10719">
        <f>IF(P10719="","",0)</f>
        <v>0</v>
      </c>
    </row>
    <row r="10720" spans="1:18" x14ac:dyDescent="0.3">
      <c r="A10720" t="s">
        <v>1321</v>
      </c>
      <c r="B10720" s="1">
        <v>38643</v>
      </c>
      <c r="C10720" s="2">
        <v>0.45833333333333331</v>
      </c>
      <c r="D10720" t="s">
        <v>1374</v>
      </c>
      <c r="E10720" t="s">
        <v>1375</v>
      </c>
      <c r="G10720" t="s">
        <v>19</v>
      </c>
      <c r="H10720" t="s">
        <v>20</v>
      </c>
      <c r="I10720" t="s">
        <v>45</v>
      </c>
      <c r="J10720" t="s">
        <v>93</v>
      </c>
      <c r="K10720">
        <v>54.8</v>
      </c>
      <c r="L10720">
        <v>132</v>
      </c>
      <c r="M10720" t="s">
        <v>211</v>
      </c>
      <c r="N10720">
        <v>132</v>
      </c>
      <c r="P10720" cm="1">
        <f t="array" ref="P10720">IF(Q10720&gt;0,INDEX(Q10720:Q22854,MATCH(TRUE,INDEX(Q10720:Q22854="",,),0)-1),"")</f>
        <v>2</v>
      </c>
      <c r="Q10720">
        <f t="shared" si="243"/>
        <v>2</v>
      </c>
      <c r="R10720">
        <f>IF(P10720="","",0)</f>
        <v>0</v>
      </c>
    </row>
    <row r="10721" spans="1:18" x14ac:dyDescent="0.3">
      <c r="A10721" t="s">
        <v>1321</v>
      </c>
      <c r="B10721" s="1">
        <v>38643</v>
      </c>
      <c r="C10721" s="2">
        <v>0.45833333333333331</v>
      </c>
      <c r="D10721" t="s">
        <v>1374</v>
      </c>
      <c r="E10721" t="s">
        <v>1375</v>
      </c>
      <c r="G10721" t="s">
        <v>19</v>
      </c>
      <c r="H10721" t="s">
        <v>41</v>
      </c>
      <c r="I10721" t="s">
        <v>21</v>
      </c>
      <c r="J10721" t="s">
        <v>73</v>
      </c>
      <c r="K10721">
        <v>330</v>
      </c>
      <c r="L10721">
        <v>25</v>
      </c>
      <c r="M10721" t="s">
        <v>211</v>
      </c>
      <c r="N10721">
        <v>30</v>
      </c>
      <c r="P10721" cm="1">
        <f t="array" ref="P10721">IF(Q10721&gt;0,INDEX(Q10721:Q22855,MATCH(TRUE,INDEX(Q10721:Q22855="",,),0)-1),"")</f>
        <v>2</v>
      </c>
      <c r="Q10721">
        <f t="shared" si="243"/>
        <v>2</v>
      </c>
      <c r="R10721">
        <f>IF(P10721="","",0)</f>
        <v>0</v>
      </c>
    </row>
    <row r="10722" spans="1:18" x14ac:dyDescent="0.3">
      <c r="A10722" t="s">
        <v>1321</v>
      </c>
      <c r="B10722" s="1">
        <v>38643</v>
      </c>
      <c r="C10722" s="2">
        <v>0.45833333333333331</v>
      </c>
      <c r="D10722" t="s">
        <v>1374</v>
      </c>
      <c r="E10722" t="s">
        <v>1375</v>
      </c>
      <c r="G10722" s="6" t="s">
        <v>88</v>
      </c>
      <c r="H10722" t="s">
        <v>85</v>
      </c>
      <c r="I10722" t="s">
        <v>21</v>
      </c>
      <c r="J10722" t="s">
        <v>73</v>
      </c>
      <c r="K10722">
        <v>115</v>
      </c>
      <c r="L10722">
        <v>8.75</v>
      </c>
      <c r="M10722" t="s">
        <v>211</v>
      </c>
      <c r="N10722">
        <v>8.75</v>
      </c>
      <c r="P10722" cm="1">
        <f t="array" ref="P10722">IF(Q10722&gt;0,INDEX(Q10722:Q22856,MATCH(TRUE,INDEX(Q10722:Q22856="",,),0)-1),"")</f>
        <v>2</v>
      </c>
      <c r="Q10722">
        <f t="shared" si="243"/>
        <v>2</v>
      </c>
      <c r="R10722">
        <f>IF(P10722="","",0)</f>
        <v>0</v>
      </c>
    </row>
    <row r="10723" spans="1:18" x14ac:dyDescent="0.3">
      <c r="A10723" t="s">
        <v>1321</v>
      </c>
      <c r="B10723" s="1">
        <v>38643</v>
      </c>
      <c r="C10723" s="2">
        <v>0.45833333333333331</v>
      </c>
      <c r="D10723" t="s">
        <v>1374</v>
      </c>
      <c r="E10723" t="s">
        <v>1375</v>
      </c>
      <c r="G10723" s="6" t="s">
        <v>88</v>
      </c>
      <c r="H10723" t="s">
        <v>92</v>
      </c>
      <c r="I10723" t="s">
        <v>21</v>
      </c>
      <c r="J10723" t="s">
        <v>73</v>
      </c>
      <c r="K10723">
        <v>127</v>
      </c>
      <c r="L10723">
        <v>12.6</v>
      </c>
      <c r="M10723" t="s">
        <v>211</v>
      </c>
      <c r="N10723">
        <v>12.6</v>
      </c>
      <c r="P10723" cm="1">
        <f t="array" ref="P10723">IF(Q10723&gt;0,INDEX(Q10723:Q22857,MATCH(TRUE,INDEX(Q10723:Q22857="",,),0)-1),"")</f>
        <v>2</v>
      </c>
      <c r="Q10723">
        <f t="shared" si="243"/>
        <v>2</v>
      </c>
      <c r="R10723">
        <f>IF(P10723="","",0)</f>
        <v>0</v>
      </c>
    </row>
    <row r="10724" spans="1:18" x14ac:dyDescent="0.3">
      <c r="A10724" t="s">
        <v>1321</v>
      </c>
      <c r="B10724" s="1">
        <v>38643</v>
      </c>
      <c r="C10724" s="2">
        <v>0.45833333333333331</v>
      </c>
      <c r="D10724" t="s">
        <v>1374</v>
      </c>
      <c r="E10724" t="s">
        <v>1375</v>
      </c>
      <c r="G10724" s="6" t="s">
        <v>88</v>
      </c>
      <c r="H10724" t="s">
        <v>199</v>
      </c>
      <c r="I10724" t="s">
        <v>21</v>
      </c>
      <c r="J10724" t="s">
        <v>73</v>
      </c>
      <c r="K10724">
        <v>32</v>
      </c>
      <c r="L10724">
        <v>12.6</v>
      </c>
      <c r="M10724" t="s">
        <v>211</v>
      </c>
      <c r="N10724">
        <v>12.6</v>
      </c>
      <c r="P10724" cm="1">
        <f t="array" ref="P10724">IF(Q10724&gt;0,INDEX(Q10724:Q22858,MATCH(TRUE,INDEX(Q10724:Q22858="",,),0)-1),"")</f>
        <v>2</v>
      </c>
      <c r="Q10724">
        <f t="shared" si="243"/>
        <v>2</v>
      </c>
      <c r="R10724">
        <f>IF(P10724="","",0)</f>
        <v>0</v>
      </c>
    </row>
    <row r="10725" spans="1:18" x14ac:dyDescent="0.3">
      <c r="A10725" t="s">
        <v>1321</v>
      </c>
      <c r="B10725" s="1">
        <v>38643</v>
      </c>
      <c r="C10725" s="2">
        <v>0.45833333333333331</v>
      </c>
      <c r="D10725" t="s">
        <v>1374</v>
      </c>
      <c r="E10725" t="s">
        <v>1375</v>
      </c>
      <c r="G10725" s="6" t="s">
        <v>88</v>
      </c>
      <c r="H10725" t="s">
        <v>128</v>
      </c>
      <c r="I10725" t="s">
        <v>21</v>
      </c>
      <c r="J10725" t="s">
        <v>73</v>
      </c>
      <c r="K10725">
        <v>56</v>
      </c>
      <c r="L10725">
        <v>14.55</v>
      </c>
      <c r="M10725" t="s">
        <v>211</v>
      </c>
      <c r="N10725">
        <v>14.55</v>
      </c>
      <c r="P10725" cm="1">
        <f t="array" ref="P10725">IF(Q10725&gt;0,INDEX(Q10725:Q22859,MATCH(TRUE,INDEX(Q10725:Q22859="",,),0)-1),"")</f>
        <v>2</v>
      </c>
      <c r="Q10725">
        <f t="shared" si="243"/>
        <v>2</v>
      </c>
      <c r="R10725">
        <f>IF(P10725="","",0)</f>
        <v>0</v>
      </c>
    </row>
    <row r="10726" spans="1:18" x14ac:dyDescent="0.3">
      <c r="A10726" t="s">
        <v>1321</v>
      </c>
      <c r="B10726" s="1">
        <v>38643</v>
      </c>
      <c r="C10726" s="2">
        <v>0.45833333333333331</v>
      </c>
      <c r="D10726" t="s">
        <v>1374</v>
      </c>
      <c r="E10726" t="s">
        <v>1375</v>
      </c>
      <c r="G10726" s="6" t="s">
        <v>88</v>
      </c>
      <c r="H10726" t="s">
        <v>36</v>
      </c>
      <c r="I10726" t="s">
        <v>21</v>
      </c>
      <c r="J10726" t="s">
        <v>73</v>
      </c>
      <c r="K10726">
        <v>91</v>
      </c>
      <c r="L10726">
        <v>19.649999999999999</v>
      </c>
      <c r="M10726" t="s">
        <v>211</v>
      </c>
      <c r="N10726">
        <v>19.649999999999999</v>
      </c>
      <c r="P10726" cm="1">
        <f t="array" ref="P10726">IF(Q10726&gt;0,INDEX(Q10726:Q22860,MATCH(TRUE,INDEX(Q10726:Q22860="",,),0)-1),"")</f>
        <v>2</v>
      </c>
      <c r="Q10726">
        <f t="shared" si="243"/>
        <v>2</v>
      </c>
      <c r="R10726">
        <f>IF(P10726="","",0)</f>
        <v>0</v>
      </c>
    </row>
    <row r="10727" spans="1:18" x14ac:dyDescent="0.3">
      <c r="A10727" t="s">
        <v>1321</v>
      </c>
      <c r="B10727" s="1">
        <v>38643</v>
      </c>
      <c r="C10727" s="2">
        <v>0.45833333333333331</v>
      </c>
      <c r="D10727" t="s">
        <v>1374</v>
      </c>
      <c r="E10727" t="s">
        <v>1375</v>
      </c>
      <c r="G10727" s="6" t="s">
        <v>88</v>
      </c>
      <c r="H10727" t="s">
        <v>95</v>
      </c>
      <c r="I10727" t="s">
        <v>21</v>
      </c>
      <c r="J10727" t="s">
        <v>73</v>
      </c>
      <c r="K10727">
        <v>33</v>
      </c>
      <c r="L10727">
        <v>19.7</v>
      </c>
      <c r="M10727" t="s">
        <v>211</v>
      </c>
      <c r="N10727">
        <v>19.7</v>
      </c>
      <c r="P10727" cm="1">
        <f t="array" ref="P10727">IF(Q10727&gt;0,INDEX(Q10727:Q22861,MATCH(TRUE,INDEX(Q10727:Q22861="",,),0)-1),"")</f>
        <v>2</v>
      </c>
      <c r="Q10727">
        <f t="shared" si="243"/>
        <v>2</v>
      </c>
      <c r="R10727">
        <f>IF(P10727="","",0)</f>
        <v>0</v>
      </c>
    </row>
    <row r="10728" spans="1:18" x14ac:dyDescent="0.3">
      <c r="A10728" t="s">
        <v>1321</v>
      </c>
      <c r="B10728" s="1">
        <v>38643</v>
      </c>
      <c r="C10728" s="2">
        <v>0.45833333333333331</v>
      </c>
      <c r="D10728" t="s">
        <v>1374</v>
      </c>
      <c r="E10728" t="s">
        <v>1375</v>
      </c>
      <c r="G10728" s="6" t="s">
        <v>88</v>
      </c>
      <c r="H10728" t="s">
        <v>20</v>
      </c>
      <c r="I10728" t="s">
        <v>21</v>
      </c>
      <c r="J10728" t="s">
        <v>73</v>
      </c>
      <c r="K10728">
        <v>214</v>
      </c>
      <c r="L10728">
        <v>12.6</v>
      </c>
      <c r="M10728" t="s">
        <v>211</v>
      </c>
      <c r="N10728">
        <v>12.6</v>
      </c>
      <c r="P10728" cm="1">
        <f t="array" ref="P10728">IF(Q10728&gt;0,INDEX(Q10728:Q22862,MATCH(TRUE,INDEX(Q10728:Q22862="",,),0)-1),"")</f>
        <v>2</v>
      </c>
      <c r="Q10728">
        <f t="shared" si="243"/>
        <v>2</v>
      </c>
      <c r="R10728">
        <f>IF(P10728="","",0)</f>
        <v>0</v>
      </c>
    </row>
    <row r="10729" spans="1:18" x14ac:dyDescent="0.3">
      <c r="P10729" t="str" cm="1">
        <f t="array" ref="P10729">IF(Q10729&gt;0,INDEX(Q10729:Q22863,MATCH(TRUE,INDEX(Q10729:Q22863="",,),0)-1),"")</f>
        <v/>
      </c>
      <c r="R10729" t="str">
        <f>IF(P10729="","",0)</f>
        <v/>
      </c>
    </row>
    <row r="10730" spans="1:18" x14ac:dyDescent="0.3">
      <c r="A10730" t="s">
        <v>1321</v>
      </c>
      <c r="B10730" s="1">
        <v>38643</v>
      </c>
      <c r="C10730" s="2">
        <v>0.45833333333333331</v>
      </c>
      <c r="D10730" t="s">
        <v>1376</v>
      </c>
      <c r="E10730" t="s">
        <v>1377</v>
      </c>
      <c r="G10730" t="s">
        <v>19</v>
      </c>
      <c r="H10730" t="s">
        <v>85</v>
      </c>
      <c r="I10730" t="s">
        <v>45</v>
      </c>
      <c r="J10730" t="s">
        <v>93</v>
      </c>
      <c r="K10730">
        <v>19.399999999999999</v>
      </c>
      <c r="L10730">
        <v>277</v>
      </c>
      <c r="M10730" t="s">
        <v>173</v>
      </c>
      <c r="N10730">
        <v>456.13</v>
      </c>
      <c r="O10730" t="s">
        <v>24</v>
      </c>
      <c r="P10730" cm="1">
        <f t="array" ref="P10730">IF(Q10730&gt;0,INDEX(Q10730:Q22864,MATCH(TRUE,INDEX(Q10730:Q22864="",,),0)-1),"")</f>
        <v>5</v>
      </c>
      <c r="Q10730">
        <f>INT((ROW()-10730)/9)+1</f>
        <v>1</v>
      </c>
      <c r="R10730">
        <f>IF(P10730="","",0)</f>
        <v>0</v>
      </c>
    </row>
    <row r="10731" spans="1:18" x14ac:dyDescent="0.3">
      <c r="A10731" t="s">
        <v>1321</v>
      </c>
      <c r="B10731" s="1">
        <v>38643</v>
      </c>
      <c r="C10731" s="2">
        <v>0.45833333333333331</v>
      </c>
      <c r="D10731" t="s">
        <v>1376</v>
      </c>
      <c r="E10731" t="s">
        <v>1377</v>
      </c>
      <c r="G10731" t="s">
        <v>19</v>
      </c>
      <c r="H10731" t="s">
        <v>92</v>
      </c>
      <c r="I10731" t="s">
        <v>45</v>
      </c>
      <c r="J10731" t="s">
        <v>93</v>
      </c>
      <c r="K10731">
        <v>22.5</v>
      </c>
      <c r="L10731">
        <v>295</v>
      </c>
      <c r="M10731" t="s">
        <v>173</v>
      </c>
      <c r="N10731">
        <v>525</v>
      </c>
      <c r="O10731" t="s">
        <v>24</v>
      </c>
      <c r="P10731" cm="1">
        <f t="array" ref="P10731">IF(Q10731&gt;0,INDEX(Q10731:Q22865,MATCH(TRUE,INDEX(Q10731:Q22865="",,),0)-1),"")</f>
        <v>5</v>
      </c>
      <c r="Q10731">
        <f t="shared" ref="Q10731:Q10774" si="244">INT((ROW()-10730)/9)+1</f>
        <v>1</v>
      </c>
      <c r="R10731">
        <f>IF(P10731="","",0)</f>
        <v>0</v>
      </c>
    </row>
    <row r="10732" spans="1:18" x14ac:dyDescent="0.3">
      <c r="A10732" t="s">
        <v>1321</v>
      </c>
      <c r="B10732" s="1">
        <v>38643</v>
      </c>
      <c r="C10732" s="2">
        <v>0.45833333333333331</v>
      </c>
      <c r="D10732" t="s">
        <v>1376</v>
      </c>
      <c r="E10732" t="s">
        <v>1377</v>
      </c>
      <c r="G10732" t="s">
        <v>19</v>
      </c>
      <c r="H10732" t="s">
        <v>128</v>
      </c>
      <c r="I10732" t="s">
        <v>45</v>
      </c>
      <c r="J10732" t="s">
        <v>93</v>
      </c>
      <c r="K10732">
        <v>27.4</v>
      </c>
      <c r="L10732">
        <v>59</v>
      </c>
      <c r="M10732" t="s">
        <v>173</v>
      </c>
      <c r="N10732">
        <v>80</v>
      </c>
      <c r="O10732" t="s">
        <v>24</v>
      </c>
      <c r="P10732" cm="1">
        <f t="array" ref="P10732">IF(Q10732&gt;0,INDEX(Q10732:Q22866,MATCH(TRUE,INDEX(Q10732:Q22866="",,),0)-1),"")</f>
        <v>5</v>
      </c>
      <c r="Q10732">
        <f t="shared" si="244"/>
        <v>1</v>
      </c>
      <c r="R10732">
        <f>IF(P10732="","",0)</f>
        <v>0</v>
      </c>
    </row>
    <row r="10733" spans="1:18" x14ac:dyDescent="0.3">
      <c r="A10733" t="s">
        <v>1321</v>
      </c>
      <c r="B10733" s="1">
        <v>38643</v>
      </c>
      <c r="C10733" s="2">
        <v>0.45833333333333331</v>
      </c>
      <c r="D10733" t="s">
        <v>1376</v>
      </c>
      <c r="E10733" t="s">
        <v>1377</v>
      </c>
      <c r="G10733" t="s">
        <v>19</v>
      </c>
      <c r="H10733" t="s">
        <v>20</v>
      </c>
      <c r="I10733" t="s">
        <v>45</v>
      </c>
      <c r="J10733" t="s">
        <v>93</v>
      </c>
      <c r="K10733">
        <v>14.7</v>
      </c>
      <c r="L10733">
        <v>159</v>
      </c>
      <c r="M10733" t="s">
        <v>173</v>
      </c>
      <c r="N10733">
        <v>159</v>
      </c>
      <c r="O10733" t="s">
        <v>24</v>
      </c>
      <c r="P10733" cm="1">
        <f t="array" ref="P10733">IF(Q10733&gt;0,INDEX(Q10733:Q22867,MATCH(TRUE,INDEX(Q10733:Q22867="",,),0)-1),"")</f>
        <v>5</v>
      </c>
      <c r="Q10733">
        <f t="shared" si="244"/>
        <v>1</v>
      </c>
      <c r="R10733">
        <f>IF(P10733="","",0)</f>
        <v>0</v>
      </c>
    </row>
    <row r="10734" spans="1:18" x14ac:dyDescent="0.3">
      <c r="A10734" t="s">
        <v>1321</v>
      </c>
      <c r="B10734" s="1">
        <v>38643</v>
      </c>
      <c r="C10734" s="2">
        <v>0.45833333333333331</v>
      </c>
      <c r="D10734" t="s">
        <v>1376</v>
      </c>
      <c r="E10734" t="s">
        <v>1377</v>
      </c>
      <c r="G10734" t="s">
        <v>19</v>
      </c>
      <c r="H10734" t="s">
        <v>85</v>
      </c>
      <c r="I10734" t="s">
        <v>21</v>
      </c>
      <c r="J10734" t="s">
        <v>73</v>
      </c>
      <c r="K10734">
        <v>140</v>
      </c>
      <c r="L10734">
        <v>10.25</v>
      </c>
      <c r="M10734" t="s">
        <v>173</v>
      </c>
      <c r="N10734">
        <v>20</v>
      </c>
      <c r="O10734" t="s">
        <v>24</v>
      </c>
      <c r="P10734" cm="1">
        <f t="array" ref="P10734">IF(Q10734&gt;0,INDEX(Q10734:Q22868,MATCH(TRUE,INDEX(Q10734:Q22868="",,),0)-1),"")</f>
        <v>5</v>
      </c>
      <c r="Q10734">
        <f t="shared" si="244"/>
        <v>1</v>
      </c>
      <c r="R10734">
        <f>IF(P10734="","",0)</f>
        <v>0</v>
      </c>
    </row>
    <row r="10735" spans="1:18" x14ac:dyDescent="0.3">
      <c r="A10735" t="s">
        <v>1321</v>
      </c>
      <c r="B10735" s="1">
        <v>38643</v>
      </c>
      <c r="C10735" s="2">
        <v>0.45833333333333331</v>
      </c>
      <c r="D10735" t="s">
        <v>1376</v>
      </c>
      <c r="E10735" t="s">
        <v>1377</v>
      </c>
      <c r="G10735" t="s">
        <v>19</v>
      </c>
      <c r="H10735" t="s">
        <v>128</v>
      </c>
      <c r="I10735" t="s">
        <v>21</v>
      </c>
      <c r="J10735" t="s">
        <v>73</v>
      </c>
      <c r="K10735">
        <v>117</v>
      </c>
      <c r="L10735">
        <v>15.25</v>
      </c>
      <c r="M10735" t="s">
        <v>173</v>
      </c>
      <c r="N10735">
        <v>25.25</v>
      </c>
      <c r="O10735" t="s">
        <v>24</v>
      </c>
      <c r="P10735" cm="1">
        <f t="array" ref="P10735">IF(Q10735&gt;0,INDEX(Q10735:Q22869,MATCH(TRUE,INDEX(Q10735:Q22869="",,),0)-1),"")</f>
        <v>5</v>
      </c>
      <c r="Q10735">
        <f t="shared" si="244"/>
        <v>1</v>
      </c>
      <c r="R10735">
        <f>IF(P10735="","",0)</f>
        <v>0</v>
      </c>
    </row>
    <row r="10736" spans="1:18" x14ac:dyDescent="0.3">
      <c r="A10736" t="s">
        <v>1321</v>
      </c>
      <c r="B10736" s="1">
        <v>38643</v>
      </c>
      <c r="C10736" s="2">
        <v>0.45833333333333331</v>
      </c>
      <c r="D10736" t="s">
        <v>1376</v>
      </c>
      <c r="E10736" t="s">
        <v>1377</v>
      </c>
      <c r="G10736" t="s">
        <v>19</v>
      </c>
      <c r="H10736" t="s">
        <v>95</v>
      </c>
      <c r="I10736" t="s">
        <v>21</v>
      </c>
      <c r="J10736" t="s">
        <v>73</v>
      </c>
      <c r="K10736">
        <v>291</v>
      </c>
      <c r="L10736">
        <v>20.75</v>
      </c>
      <c r="M10736" t="s">
        <v>173</v>
      </c>
      <c r="N10736">
        <v>45</v>
      </c>
      <c r="O10736" t="s">
        <v>24</v>
      </c>
      <c r="P10736" cm="1">
        <f t="array" ref="P10736">IF(Q10736&gt;0,INDEX(Q10736:Q22870,MATCH(TRUE,INDEX(Q10736:Q22870="",,),0)-1),"")</f>
        <v>5</v>
      </c>
      <c r="Q10736">
        <f t="shared" si="244"/>
        <v>1</v>
      </c>
      <c r="R10736">
        <f>IF(P10736="","",0)</f>
        <v>0</v>
      </c>
    </row>
    <row r="10737" spans="1:18" x14ac:dyDescent="0.3">
      <c r="A10737" t="s">
        <v>1321</v>
      </c>
      <c r="B10737" s="1">
        <v>38643</v>
      </c>
      <c r="C10737" s="2">
        <v>0.45833333333333331</v>
      </c>
      <c r="D10737" t="s">
        <v>1376</v>
      </c>
      <c r="E10737" t="s">
        <v>1377</v>
      </c>
      <c r="G10737" s="6" t="s">
        <v>88</v>
      </c>
      <c r="H10737" t="s">
        <v>92</v>
      </c>
      <c r="I10737" t="s">
        <v>21</v>
      </c>
      <c r="J10737" t="s">
        <v>73</v>
      </c>
      <c r="K10737">
        <v>38</v>
      </c>
      <c r="L10737">
        <v>15</v>
      </c>
      <c r="M10737" t="s">
        <v>173</v>
      </c>
      <c r="N10737">
        <v>15</v>
      </c>
      <c r="O10737" t="s">
        <v>24</v>
      </c>
      <c r="P10737" cm="1">
        <f t="array" ref="P10737">IF(Q10737&gt;0,INDEX(Q10737:Q22871,MATCH(TRUE,INDEX(Q10737:Q22871="",,),0)-1),"")</f>
        <v>5</v>
      </c>
      <c r="Q10737">
        <f t="shared" si="244"/>
        <v>1</v>
      </c>
      <c r="R10737">
        <f>IF(P10737="","",0)</f>
        <v>0</v>
      </c>
    </row>
    <row r="10738" spans="1:18" x14ac:dyDescent="0.3">
      <c r="A10738" t="s">
        <v>1321</v>
      </c>
      <c r="B10738" s="1">
        <v>38643</v>
      </c>
      <c r="C10738" s="2">
        <v>0.45833333333333331</v>
      </c>
      <c r="D10738" t="s">
        <v>1376</v>
      </c>
      <c r="E10738" t="s">
        <v>1377</v>
      </c>
      <c r="G10738" s="6" t="s">
        <v>88</v>
      </c>
      <c r="H10738" t="s">
        <v>20</v>
      </c>
      <c r="I10738" t="s">
        <v>21</v>
      </c>
      <c r="J10738" t="s">
        <v>73</v>
      </c>
      <c r="K10738">
        <v>42</v>
      </c>
      <c r="L10738">
        <v>15</v>
      </c>
      <c r="M10738" t="s">
        <v>173</v>
      </c>
      <c r="N10738">
        <v>15</v>
      </c>
      <c r="O10738" t="s">
        <v>24</v>
      </c>
      <c r="P10738" cm="1">
        <f t="array" ref="P10738">IF(Q10738&gt;0,INDEX(Q10738:Q22872,MATCH(TRUE,INDEX(Q10738:Q22872="",,),0)-1),"")</f>
        <v>5</v>
      </c>
      <c r="Q10738">
        <f t="shared" si="244"/>
        <v>1</v>
      </c>
      <c r="R10738">
        <f>IF(P10738="","",0)</f>
        <v>0</v>
      </c>
    </row>
    <row r="10739" spans="1:18" x14ac:dyDescent="0.3">
      <c r="A10739" t="s">
        <v>1321</v>
      </c>
      <c r="B10739" s="1">
        <v>38643</v>
      </c>
      <c r="C10739" s="2">
        <v>0.45833333333333331</v>
      </c>
      <c r="D10739" t="s">
        <v>1376</v>
      </c>
      <c r="E10739" t="s">
        <v>1377</v>
      </c>
      <c r="G10739" t="s">
        <v>19</v>
      </c>
      <c r="H10739" t="s">
        <v>85</v>
      </c>
      <c r="I10739" t="s">
        <v>45</v>
      </c>
      <c r="J10739" t="s">
        <v>93</v>
      </c>
      <c r="K10739">
        <v>19.399999999999999</v>
      </c>
      <c r="L10739">
        <v>277</v>
      </c>
      <c r="M10739" t="s">
        <v>701</v>
      </c>
      <c r="N10739">
        <v>277</v>
      </c>
      <c r="P10739" cm="1">
        <f t="array" ref="P10739">IF(Q10739&gt;0,INDEX(Q10739:Q22873,MATCH(TRUE,INDEX(Q10739:Q22873="",,),0)-1),"")</f>
        <v>5</v>
      </c>
      <c r="Q10739">
        <f t="shared" si="244"/>
        <v>2</v>
      </c>
      <c r="R10739">
        <f>IF(P10739="","",0)</f>
        <v>0</v>
      </c>
    </row>
    <row r="10740" spans="1:18" x14ac:dyDescent="0.3">
      <c r="A10740" t="s">
        <v>1321</v>
      </c>
      <c r="B10740" s="1">
        <v>38643</v>
      </c>
      <c r="C10740" s="2">
        <v>0.45833333333333331</v>
      </c>
      <c r="D10740" t="s">
        <v>1376</v>
      </c>
      <c r="E10740" t="s">
        <v>1377</v>
      </c>
      <c r="G10740" t="s">
        <v>19</v>
      </c>
      <c r="H10740" t="s">
        <v>92</v>
      </c>
      <c r="I10740" t="s">
        <v>45</v>
      </c>
      <c r="J10740" t="s">
        <v>93</v>
      </c>
      <c r="K10740">
        <v>22.5</v>
      </c>
      <c r="L10740">
        <v>295</v>
      </c>
      <c r="M10740" t="s">
        <v>701</v>
      </c>
      <c r="N10740">
        <v>325</v>
      </c>
      <c r="P10740" cm="1">
        <f t="array" ref="P10740">IF(Q10740&gt;0,INDEX(Q10740:Q22874,MATCH(TRUE,INDEX(Q10740:Q22874="",,),0)-1),"")</f>
        <v>5</v>
      </c>
      <c r="Q10740">
        <f t="shared" si="244"/>
        <v>2</v>
      </c>
      <c r="R10740">
        <f>IF(P10740="","",0)</f>
        <v>0</v>
      </c>
    </row>
    <row r="10741" spans="1:18" x14ac:dyDescent="0.3">
      <c r="A10741" t="s">
        <v>1321</v>
      </c>
      <c r="B10741" s="1">
        <v>38643</v>
      </c>
      <c r="C10741" s="2">
        <v>0.45833333333333331</v>
      </c>
      <c r="D10741" t="s">
        <v>1376</v>
      </c>
      <c r="E10741" t="s">
        <v>1377</v>
      </c>
      <c r="G10741" t="s">
        <v>19</v>
      </c>
      <c r="H10741" t="s">
        <v>128</v>
      </c>
      <c r="I10741" t="s">
        <v>45</v>
      </c>
      <c r="J10741" t="s">
        <v>93</v>
      </c>
      <c r="K10741">
        <v>27.4</v>
      </c>
      <c r="L10741">
        <v>59</v>
      </c>
      <c r="M10741" t="s">
        <v>701</v>
      </c>
      <c r="N10741">
        <v>59</v>
      </c>
      <c r="P10741" cm="1">
        <f t="array" ref="P10741">IF(Q10741&gt;0,INDEX(Q10741:Q22875,MATCH(TRUE,INDEX(Q10741:Q22875="",,),0)-1),"")</f>
        <v>5</v>
      </c>
      <c r="Q10741">
        <f t="shared" si="244"/>
        <v>2</v>
      </c>
      <c r="R10741">
        <f>IF(P10741="","",0)</f>
        <v>0</v>
      </c>
    </row>
    <row r="10742" spans="1:18" x14ac:dyDescent="0.3">
      <c r="A10742" t="s">
        <v>1321</v>
      </c>
      <c r="B10742" s="1">
        <v>38643</v>
      </c>
      <c r="C10742" s="2">
        <v>0.45833333333333331</v>
      </c>
      <c r="D10742" t="s">
        <v>1376</v>
      </c>
      <c r="E10742" t="s">
        <v>1377</v>
      </c>
      <c r="G10742" t="s">
        <v>19</v>
      </c>
      <c r="H10742" t="s">
        <v>20</v>
      </c>
      <c r="I10742" t="s">
        <v>45</v>
      </c>
      <c r="J10742" t="s">
        <v>93</v>
      </c>
      <c r="K10742">
        <v>14.7</v>
      </c>
      <c r="L10742">
        <v>159</v>
      </c>
      <c r="M10742" t="s">
        <v>701</v>
      </c>
      <c r="N10742">
        <v>798</v>
      </c>
      <c r="P10742" cm="1">
        <f t="array" ref="P10742">IF(Q10742&gt;0,INDEX(Q10742:Q22876,MATCH(TRUE,INDEX(Q10742:Q22876="",,),0)-1),"")</f>
        <v>5</v>
      </c>
      <c r="Q10742">
        <f t="shared" si="244"/>
        <v>2</v>
      </c>
      <c r="R10742">
        <f>IF(P10742="","",0)</f>
        <v>0</v>
      </c>
    </row>
    <row r="10743" spans="1:18" x14ac:dyDescent="0.3">
      <c r="A10743" t="s">
        <v>1321</v>
      </c>
      <c r="B10743" s="1">
        <v>38643</v>
      </c>
      <c r="C10743" s="2">
        <v>0.45833333333333331</v>
      </c>
      <c r="D10743" t="s">
        <v>1376</v>
      </c>
      <c r="E10743" t="s">
        <v>1377</v>
      </c>
      <c r="G10743" t="s">
        <v>19</v>
      </c>
      <c r="H10743" t="s">
        <v>85</v>
      </c>
      <c r="I10743" t="s">
        <v>21</v>
      </c>
      <c r="J10743" t="s">
        <v>73</v>
      </c>
      <c r="K10743">
        <v>140</v>
      </c>
      <c r="L10743">
        <v>10.25</v>
      </c>
      <c r="M10743" t="s">
        <v>701</v>
      </c>
      <c r="N10743">
        <v>10.25</v>
      </c>
      <c r="P10743" cm="1">
        <f t="array" ref="P10743">IF(Q10743&gt;0,INDEX(Q10743:Q22877,MATCH(TRUE,INDEX(Q10743:Q22877="",,),0)-1),"")</f>
        <v>5</v>
      </c>
      <c r="Q10743">
        <f t="shared" si="244"/>
        <v>2</v>
      </c>
      <c r="R10743">
        <f>IF(P10743="","",0)</f>
        <v>0</v>
      </c>
    </row>
    <row r="10744" spans="1:18" x14ac:dyDescent="0.3">
      <c r="A10744" t="s">
        <v>1321</v>
      </c>
      <c r="B10744" s="1">
        <v>38643</v>
      </c>
      <c r="C10744" s="2">
        <v>0.45833333333333331</v>
      </c>
      <c r="D10744" t="s">
        <v>1376</v>
      </c>
      <c r="E10744" t="s">
        <v>1377</v>
      </c>
      <c r="G10744" t="s">
        <v>19</v>
      </c>
      <c r="H10744" t="s">
        <v>128</v>
      </c>
      <c r="I10744" t="s">
        <v>21</v>
      </c>
      <c r="J10744" t="s">
        <v>73</v>
      </c>
      <c r="K10744">
        <v>117</v>
      </c>
      <c r="L10744">
        <v>15.25</v>
      </c>
      <c r="M10744" t="s">
        <v>701</v>
      </c>
      <c r="N10744">
        <v>15.25</v>
      </c>
      <c r="P10744" cm="1">
        <f t="array" ref="P10744">IF(Q10744&gt;0,INDEX(Q10744:Q22878,MATCH(TRUE,INDEX(Q10744:Q22878="",,),0)-1),"")</f>
        <v>5</v>
      </c>
      <c r="Q10744">
        <f t="shared" si="244"/>
        <v>2</v>
      </c>
      <c r="R10744">
        <f>IF(P10744="","",0)</f>
        <v>0</v>
      </c>
    </row>
    <row r="10745" spans="1:18" x14ac:dyDescent="0.3">
      <c r="A10745" t="s">
        <v>1321</v>
      </c>
      <c r="B10745" s="1">
        <v>38643</v>
      </c>
      <c r="C10745" s="2">
        <v>0.45833333333333331</v>
      </c>
      <c r="D10745" t="s">
        <v>1376</v>
      </c>
      <c r="E10745" t="s">
        <v>1377</v>
      </c>
      <c r="G10745" t="s">
        <v>19</v>
      </c>
      <c r="H10745" t="s">
        <v>95</v>
      </c>
      <c r="I10745" t="s">
        <v>21</v>
      </c>
      <c r="J10745" t="s">
        <v>73</v>
      </c>
      <c r="K10745">
        <v>291</v>
      </c>
      <c r="L10745">
        <v>20.75</v>
      </c>
      <c r="M10745" t="s">
        <v>701</v>
      </c>
      <c r="N10745">
        <v>20.75</v>
      </c>
      <c r="P10745" cm="1">
        <f t="array" ref="P10745">IF(Q10745&gt;0,INDEX(Q10745:Q22879,MATCH(TRUE,INDEX(Q10745:Q22879="",,),0)-1),"")</f>
        <v>5</v>
      </c>
      <c r="Q10745">
        <f t="shared" si="244"/>
        <v>2</v>
      </c>
      <c r="R10745">
        <f>IF(P10745="","",0)</f>
        <v>0</v>
      </c>
    </row>
    <row r="10746" spans="1:18" x14ac:dyDescent="0.3">
      <c r="A10746" t="s">
        <v>1321</v>
      </c>
      <c r="B10746" s="1">
        <v>38643</v>
      </c>
      <c r="C10746" s="2">
        <v>0.45833333333333331</v>
      </c>
      <c r="D10746" t="s">
        <v>1376</v>
      </c>
      <c r="E10746" t="s">
        <v>1377</v>
      </c>
      <c r="G10746" s="6" t="s">
        <v>88</v>
      </c>
      <c r="H10746" t="s">
        <v>92</v>
      </c>
      <c r="I10746" t="s">
        <v>21</v>
      </c>
      <c r="J10746" t="s">
        <v>73</v>
      </c>
      <c r="K10746">
        <v>38</v>
      </c>
      <c r="L10746">
        <v>15</v>
      </c>
      <c r="M10746" t="s">
        <v>701</v>
      </c>
      <c r="N10746">
        <v>15</v>
      </c>
      <c r="P10746" cm="1">
        <f t="array" ref="P10746">IF(Q10746&gt;0,INDEX(Q10746:Q22880,MATCH(TRUE,INDEX(Q10746:Q22880="",,),0)-1),"")</f>
        <v>5</v>
      </c>
      <c r="Q10746">
        <f t="shared" si="244"/>
        <v>2</v>
      </c>
      <c r="R10746">
        <f>IF(P10746="","",0)</f>
        <v>0</v>
      </c>
    </row>
    <row r="10747" spans="1:18" x14ac:dyDescent="0.3">
      <c r="A10747" t="s">
        <v>1321</v>
      </c>
      <c r="B10747" s="1">
        <v>38643</v>
      </c>
      <c r="C10747" s="2">
        <v>0.45833333333333331</v>
      </c>
      <c r="D10747" t="s">
        <v>1376</v>
      </c>
      <c r="E10747" t="s">
        <v>1377</v>
      </c>
      <c r="G10747" s="6" t="s">
        <v>88</v>
      </c>
      <c r="H10747" t="s">
        <v>20</v>
      </c>
      <c r="I10747" t="s">
        <v>21</v>
      </c>
      <c r="J10747" t="s">
        <v>73</v>
      </c>
      <c r="K10747">
        <v>42</v>
      </c>
      <c r="L10747">
        <v>15</v>
      </c>
      <c r="M10747" t="s">
        <v>701</v>
      </c>
      <c r="N10747">
        <v>15</v>
      </c>
      <c r="P10747" cm="1">
        <f t="array" ref="P10747">IF(Q10747&gt;0,INDEX(Q10747:Q22881,MATCH(TRUE,INDEX(Q10747:Q22881="",,),0)-1),"")</f>
        <v>5</v>
      </c>
      <c r="Q10747">
        <f t="shared" si="244"/>
        <v>2</v>
      </c>
      <c r="R10747">
        <f>IF(P10747="","",0)</f>
        <v>0</v>
      </c>
    </row>
    <row r="10748" spans="1:18" x14ac:dyDescent="0.3">
      <c r="A10748" t="s">
        <v>1321</v>
      </c>
      <c r="B10748" s="1">
        <v>38643</v>
      </c>
      <c r="C10748" s="2">
        <v>0.45833333333333331</v>
      </c>
      <c r="D10748" t="s">
        <v>1376</v>
      </c>
      <c r="E10748" t="s">
        <v>1377</v>
      </c>
      <c r="G10748" t="s">
        <v>19</v>
      </c>
      <c r="H10748" t="s">
        <v>85</v>
      </c>
      <c r="I10748" t="s">
        <v>45</v>
      </c>
      <c r="J10748" t="s">
        <v>93</v>
      </c>
      <c r="K10748">
        <v>19.399999999999999</v>
      </c>
      <c r="L10748">
        <v>277</v>
      </c>
      <c r="M10748" t="s">
        <v>732</v>
      </c>
      <c r="N10748">
        <v>277</v>
      </c>
      <c r="P10748" cm="1">
        <f t="array" ref="P10748">IF(Q10748&gt;0,INDEX(Q10748:Q22882,MATCH(TRUE,INDEX(Q10748:Q22882="",,),0)-1),"")</f>
        <v>5</v>
      </c>
      <c r="Q10748">
        <f t="shared" si="244"/>
        <v>3</v>
      </c>
      <c r="R10748">
        <f>IF(P10748="","",0)</f>
        <v>0</v>
      </c>
    </row>
    <row r="10749" spans="1:18" x14ac:dyDescent="0.3">
      <c r="A10749" t="s">
        <v>1321</v>
      </c>
      <c r="B10749" s="1">
        <v>38643</v>
      </c>
      <c r="C10749" s="2">
        <v>0.45833333333333331</v>
      </c>
      <c r="D10749" t="s">
        <v>1376</v>
      </c>
      <c r="E10749" t="s">
        <v>1377</v>
      </c>
      <c r="G10749" t="s">
        <v>19</v>
      </c>
      <c r="H10749" t="s">
        <v>92</v>
      </c>
      <c r="I10749" t="s">
        <v>45</v>
      </c>
      <c r="J10749" t="s">
        <v>93</v>
      </c>
      <c r="K10749">
        <v>22.5</v>
      </c>
      <c r="L10749">
        <v>295</v>
      </c>
      <c r="M10749" t="s">
        <v>732</v>
      </c>
      <c r="N10749">
        <v>711</v>
      </c>
      <c r="P10749" cm="1">
        <f t="array" ref="P10749">IF(Q10749&gt;0,INDEX(Q10749:Q22883,MATCH(TRUE,INDEX(Q10749:Q22883="",,),0)-1),"")</f>
        <v>5</v>
      </c>
      <c r="Q10749">
        <f t="shared" si="244"/>
        <v>3</v>
      </c>
      <c r="R10749">
        <f>IF(P10749="","",0)</f>
        <v>0</v>
      </c>
    </row>
    <row r="10750" spans="1:18" x14ac:dyDescent="0.3">
      <c r="A10750" t="s">
        <v>1321</v>
      </c>
      <c r="B10750" s="1">
        <v>38643</v>
      </c>
      <c r="C10750" s="2">
        <v>0.45833333333333331</v>
      </c>
      <c r="D10750" t="s">
        <v>1376</v>
      </c>
      <c r="E10750" t="s">
        <v>1377</v>
      </c>
      <c r="G10750" t="s">
        <v>19</v>
      </c>
      <c r="H10750" t="s">
        <v>128</v>
      </c>
      <c r="I10750" t="s">
        <v>45</v>
      </c>
      <c r="J10750" t="s">
        <v>93</v>
      </c>
      <c r="K10750">
        <v>27.4</v>
      </c>
      <c r="L10750">
        <v>59</v>
      </c>
      <c r="M10750" t="s">
        <v>732</v>
      </c>
      <c r="N10750">
        <v>59</v>
      </c>
      <c r="P10750" cm="1">
        <f t="array" ref="P10750">IF(Q10750&gt;0,INDEX(Q10750:Q22884,MATCH(TRUE,INDEX(Q10750:Q22884="",,),0)-1),"")</f>
        <v>5</v>
      </c>
      <c r="Q10750">
        <f t="shared" si="244"/>
        <v>3</v>
      </c>
      <c r="R10750">
        <f>IF(P10750="","",0)</f>
        <v>0</v>
      </c>
    </row>
    <row r="10751" spans="1:18" x14ac:dyDescent="0.3">
      <c r="A10751" t="s">
        <v>1321</v>
      </c>
      <c r="B10751" s="1">
        <v>38643</v>
      </c>
      <c r="C10751" s="2">
        <v>0.45833333333333331</v>
      </c>
      <c r="D10751" t="s">
        <v>1376</v>
      </c>
      <c r="E10751" t="s">
        <v>1377</v>
      </c>
      <c r="G10751" t="s">
        <v>19</v>
      </c>
      <c r="H10751" t="s">
        <v>20</v>
      </c>
      <c r="I10751" t="s">
        <v>45</v>
      </c>
      <c r="J10751" t="s">
        <v>93</v>
      </c>
      <c r="K10751">
        <v>14.7</v>
      </c>
      <c r="L10751">
        <v>159</v>
      </c>
      <c r="M10751" t="s">
        <v>732</v>
      </c>
      <c r="N10751">
        <v>159</v>
      </c>
      <c r="P10751" cm="1">
        <f t="array" ref="P10751">IF(Q10751&gt;0,INDEX(Q10751:Q22885,MATCH(TRUE,INDEX(Q10751:Q22885="",,),0)-1),"")</f>
        <v>5</v>
      </c>
      <c r="Q10751">
        <f t="shared" si="244"/>
        <v>3</v>
      </c>
      <c r="R10751">
        <f>IF(P10751="","",0)</f>
        <v>0</v>
      </c>
    </row>
    <row r="10752" spans="1:18" x14ac:dyDescent="0.3">
      <c r="A10752" t="s">
        <v>1321</v>
      </c>
      <c r="B10752" s="1">
        <v>38643</v>
      </c>
      <c r="C10752" s="2">
        <v>0.45833333333333331</v>
      </c>
      <c r="D10752" t="s">
        <v>1376</v>
      </c>
      <c r="E10752" t="s">
        <v>1377</v>
      </c>
      <c r="G10752" t="s">
        <v>19</v>
      </c>
      <c r="H10752" t="s">
        <v>85</v>
      </c>
      <c r="I10752" t="s">
        <v>21</v>
      </c>
      <c r="J10752" t="s">
        <v>73</v>
      </c>
      <c r="K10752">
        <v>140</v>
      </c>
      <c r="L10752">
        <v>10.25</v>
      </c>
      <c r="M10752" t="s">
        <v>732</v>
      </c>
      <c r="N10752">
        <v>10.25</v>
      </c>
      <c r="P10752" cm="1">
        <f t="array" ref="P10752">IF(Q10752&gt;0,INDEX(Q10752:Q22886,MATCH(TRUE,INDEX(Q10752:Q22886="",,),0)-1),"")</f>
        <v>5</v>
      </c>
      <c r="Q10752">
        <f t="shared" si="244"/>
        <v>3</v>
      </c>
      <c r="R10752">
        <f>IF(P10752="","",0)</f>
        <v>0</v>
      </c>
    </row>
    <row r="10753" spans="1:18" x14ac:dyDescent="0.3">
      <c r="A10753" t="s">
        <v>1321</v>
      </c>
      <c r="B10753" s="1">
        <v>38643</v>
      </c>
      <c r="C10753" s="2">
        <v>0.45833333333333331</v>
      </c>
      <c r="D10753" t="s">
        <v>1376</v>
      </c>
      <c r="E10753" t="s">
        <v>1377</v>
      </c>
      <c r="G10753" t="s">
        <v>19</v>
      </c>
      <c r="H10753" t="s">
        <v>128</v>
      </c>
      <c r="I10753" t="s">
        <v>21</v>
      </c>
      <c r="J10753" t="s">
        <v>73</v>
      </c>
      <c r="K10753">
        <v>117</v>
      </c>
      <c r="L10753">
        <v>15.25</v>
      </c>
      <c r="M10753" t="s">
        <v>732</v>
      </c>
      <c r="N10753">
        <v>15.25</v>
      </c>
      <c r="P10753" cm="1">
        <f t="array" ref="P10753">IF(Q10753&gt;0,INDEX(Q10753:Q22887,MATCH(TRUE,INDEX(Q10753:Q22887="",,),0)-1),"")</f>
        <v>5</v>
      </c>
      <c r="Q10753">
        <f t="shared" si="244"/>
        <v>3</v>
      </c>
      <c r="R10753">
        <f>IF(P10753="","",0)</f>
        <v>0</v>
      </c>
    </row>
    <row r="10754" spans="1:18" x14ac:dyDescent="0.3">
      <c r="A10754" t="s">
        <v>1321</v>
      </c>
      <c r="B10754" s="1">
        <v>38643</v>
      </c>
      <c r="C10754" s="2">
        <v>0.45833333333333331</v>
      </c>
      <c r="D10754" t="s">
        <v>1376</v>
      </c>
      <c r="E10754" t="s">
        <v>1377</v>
      </c>
      <c r="G10754" t="s">
        <v>19</v>
      </c>
      <c r="H10754" t="s">
        <v>95</v>
      </c>
      <c r="I10754" t="s">
        <v>21</v>
      </c>
      <c r="J10754" t="s">
        <v>73</v>
      </c>
      <c r="K10754">
        <v>291</v>
      </c>
      <c r="L10754">
        <v>20.75</v>
      </c>
      <c r="M10754" t="s">
        <v>732</v>
      </c>
      <c r="N10754">
        <v>20.75</v>
      </c>
      <c r="P10754" cm="1">
        <f t="array" ref="P10754">IF(Q10754&gt;0,INDEX(Q10754:Q22888,MATCH(TRUE,INDEX(Q10754:Q22888="",,),0)-1),"")</f>
        <v>5</v>
      </c>
      <c r="Q10754">
        <f t="shared" si="244"/>
        <v>3</v>
      </c>
      <c r="R10754">
        <f>IF(P10754="","",0)</f>
        <v>0</v>
      </c>
    </row>
    <row r="10755" spans="1:18" x14ac:dyDescent="0.3">
      <c r="A10755" t="s">
        <v>1321</v>
      </c>
      <c r="B10755" s="1">
        <v>38643</v>
      </c>
      <c r="C10755" s="2">
        <v>0.45833333333333331</v>
      </c>
      <c r="D10755" t="s">
        <v>1376</v>
      </c>
      <c r="E10755" t="s">
        <v>1377</v>
      </c>
      <c r="G10755" s="6" t="s">
        <v>88</v>
      </c>
      <c r="H10755" t="s">
        <v>92</v>
      </c>
      <c r="I10755" t="s">
        <v>21</v>
      </c>
      <c r="J10755" t="s">
        <v>73</v>
      </c>
      <c r="K10755">
        <v>38</v>
      </c>
      <c r="L10755">
        <v>15</v>
      </c>
      <c r="M10755" t="s">
        <v>732</v>
      </c>
      <c r="N10755">
        <v>15</v>
      </c>
      <c r="P10755" cm="1">
        <f t="array" ref="P10755">IF(Q10755&gt;0,INDEX(Q10755:Q22889,MATCH(TRUE,INDEX(Q10755:Q22889="",,),0)-1),"")</f>
        <v>5</v>
      </c>
      <c r="Q10755">
        <f t="shared" si="244"/>
        <v>3</v>
      </c>
      <c r="R10755">
        <f>IF(P10755="","",0)</f>
        <v>0</v>
      </c>
    </row>
    <row r="10756" spans="1:18" x14ac:dyDescent="0.3">
      <c r="A10756" t="s">
        <v>1321</v>
      </c>
      <c r="B10756" s="1">
        <v>38643</v>
      </c>
      <c r="C10756" s="2">
        <v>0.45833333333333331</v>
      </c>
      <c r="D10756" t="s">
        <v>1376</v>
      </c>
      <c r="E10756" t="s">
        <v>1377</v>
      </c>
      <c r="G10756" s="6" t="s">
        <v>88</v>
      </c>
      <c r="H10756" t="s">
        <v>20</v>
      </c>
      <c r="I10756" t="s">
        <v>21</v>
      </c>
      <c r="J10756" t="s">
        <v>73</v>
      </c>
      <c r="K10756">
        <v>42</v>
      </c>
      <c r="L10756">
        <v>15</v>
      </c>
      <c r="M10756" t="s">
        <v>732</v>
      </c>
      <c r="N10756">
        <v>15</v>
      </c>
      <c r="P10756" cm="1">
        <f t="array" ref="P10756">IF(Q10756&gt;0,INDEX(Q10756:Q22890,MATCH(TRUE,INDEX(Q10756:Q22890="",,),0)-1),"")</f>
        <v>5</v>
      </c>
      <c r="Q10756">
        <f t="shared" si="244"/>
        <v>3</v>
      </c>
      <c r="R10756">
        <f>IF(P10756="","",0)</f>
        <v>0</v>
      </c>
    </row>
    <row r="10757" spans="1:18" x14ac:dyDescent="0.3">
      <c r="A10757" t="s">
        <v>1321</v>
      </c>
      <c r="B10757" s="1">
        <v>38643</v>
      </c>
      <c r="C10757" s="2">
        <v>0.45833333333333331</v>
      </c>
      <c r="D10757" t="s">
        <v>1376</v>
      </c>
      <c r="E10757" t="s">
        <v>1377</v>
      </c>
      <c r="G10757" t="s">
        <v>19</v>
      </c>
      <c r="H10757" t="s">
        <v>85</v>
      </c>
      <c r="I10757" t="s">
        <v>45</v>
      </c>
      <c r="J10757" t="s">
        <v>93</v>
      </c>
      <c r="K10757">
        <v>19.399999999999999</v>
      </c>
      <c r="L10757">
        <v>277</v>
      </c>
      <c r="M10757" t="s">
        <v>647</v>
      </c>
      <c r="N10757">
        <v>277</v>
      </c>
      <c r="P10757" cm="1">
        <f t="array" ref="P10757">IF(Q10757&gt;0,INDEX(Q10757:Q22891,MATCH(TRUE,INDEX(Q10757:Q22891="",,),0)-1),"")</f>
        <v>5</v>
      </c>
      <c r="Q10757">
        <f t="shared" si="244"/>
        <v>4</v>
      </c>
      <c r="R10757">
        <f>IF(P10757="","",0)</f>
        <v>0</v>
      </c>
    </row>
    <row r="10758" spans="1:18" x14ac:dyDescent="0.3">
      <c r="A10758" t="s">
        <v>1321</v>
      </c>
      <c r="B10758" s="1">
        <v>38643</v>
      </c>
      <c r="C10758" s="2">
        <v>0.45833333333333331</v>
      </c>
      <c r="D10758" t="s">
        <v>1376</v>
      </c>
      <c r="E10758" t="s">
        <v>1377</v>
      </c>
      <c r="G10758" t="s">
        <v>19</v>
      </c>
      <c r="H10758" t="s">
        <v>92</v>
      </c>
      <c r="I10758" t="s">
        <v>45</v>
      </c>
      <c r="J10758" t="s">
        <v>93</v>
      </c>
      <c r="K10758">
        <v>22.5</v>
      </c>
      <c r="L10758">
        <v>295</v>
      </c>
      <c r="M10758" t="s">
        <v>647</v>
      </c>
      <c r="N10758">
        <v>550</v>
      </c>
      <c r="P10758" cm="1">
        <f t="array" ref="P10758">IF(Q10758&gt;0,INDEX(Q10758:Q22892,MATCH(TRUE,INDEX(Q10758:Q22892="",,),0)-1),"")</f>
        <v>5</v>
      </c>
      <c r="Q10758">
        <f t="shared" si="244"/>
        <v>4</v>
      </c>
      <c r="R10758">
        <f>IF(P10758="","",0)</f>
        <v>0</v>
      </c>
    </row>
    <row r="10759" spans="1:18" x14ac:dyDescent="0.3">
      <c r="A10759" t="s">
        <v>1321</v>
      </c>
      <c r="B10759" s="1">
        <v>38643</v>
      </c>
      <c r="C10759" s="2">
        <v>0.45833333333333331</v>
      </c>
      <c r="D10759" t="s">
        <v>1376</v>
      </c>
      <c r="E10759" t="s">
        <v>1377</v>
      </c>
      <c r="G10759" t="s">
        <v>19</v>
      </c>
      <c r="H10759" t="s">
        <v>128</v>
      </c>
      <c r="I10759" t="s">
        <v>45</v>
      </c>
      <c r="J10759" t="s">
        <v>93</v>
      </c>
      <c r="K10759">
        <v>27.4</v>
      </c>
      <c r="L10759">
        <v>59</v>
      </c>
      <c r="M10759" t="s">
        <v>647</v>
      </c>
      <c r="N10759">
        <v>59</v>
      </c>
      <c r="P10759" cm="1">
        <f t="array" ref="P10759">IF(Q10759&gt;0,INDEX(Q10759:Q22893,MATCH(TRUE,INDEX(Q10759:Q22893="",,),0)-1),"")</f>
        <v>5</v>
      </c>
      <c r="Q10759">
        <f t="shared" si="244"/>
        <v>4</v>
      </c>
      <c r="R10759">
        <f>IF(P10759="","",0)</f>
        <v>0</v>
      </c>
    </row>
    <row r="10760" spans="1:18" x14ac:dyDescent="0.3">
      <c r="A10760" t="s">
        <v>1321</v>
      </c>
      <c r="B10760" s="1">
        <v>38643</v>
      </c>
      <c r="C10760" s="2">
        <v>0.45833333333333331</v>
      </c>
      <c r="D10760" t="s">
        <v>1376</v>
      </c>
      <c r="E10760" t="s">
        <v>1377</v>
      </c>
      <c r="G10760" t="s">
        <v>19</v>
      </c>
      <c r="H10760" t="s">
        <v>20</v>
      </c>
      <c r="I10760" t="s">
        <v>45</v>
      </c>
      <c r="J10760" t="s">
        <v>93</v>
      </c>
      <c r="K10760">
        <v>14.7</v>
      </c>
      <c r="L10760">
        <v>159</v>
      </c>
      <c r="M10760" t="s">
        <v>647</v>
      </c>
      <c r="N10760">
        <v>159</v>
      </c>
      <c r="P10760" cm="1">
        <f t="array" ref="P10760">IF(Q10760&gt;0,INDEX(Q10760:Q22894,MATCH(TRUE,INDEX(Q10760:Q22894="",,),0)-1),"")</f>
        <v>5</v>
      </c>
      <c r="Q10760">
        <f t="shared" si="244"/>
        <v>4</v>
      </c>
      <c r="R10760">
        <f>IF(P10760="","",0)</f>
        <v>0</v>
      </c>
    </row>
    <row r="10761" spans="1:18" x14ac:dyDescent="0.3">
      <c r="A10761" t="s">
        <v>1321</v>
      </c>
      <c r="B10761" s="1">
        <v>38643</v>
      </c>
      <c r="C10761" s="2">
        <v>0.45833333333333331</v>
      </c>
      <c r="D10761" t="s">
        <v>1376</v>
      </c>
      <c r="E10761" t="s">
        <v>1377</v>
      </c>
      <c r="G10761" t="s">
        <v>19</v>
      </c>
      <c r="H10761" t="s">
        <v>85</v>
      </c>
      <c r="I10761" t="s">
        <v>21</v>
      </c>
      <c r="J10761" t="s">
        <v>73</v>
      </c>
      <c r="K10761">
        <v>140</v>
      </c>
      <c r="L10761">
        <v>10.25</v>
      </c>
      <c r="M10761" t="s">
        <v>647</v>
      </c>
      <c r="N10761">
        <v>10.25</v>
      </c>
      <c r="P10761" cm="1">
        <f t="array" ref="P10761">IF(Q10761&gt;0,INDEX(Q10761:Q22895,MATCH(TRUE,INDEX(Q10761:Q22895="",,),0)-1),"")</f>
        <v>5</v>
      </c>
      <c r="Q10761">
        <f t="shared" si="244"/>
        <v>4</v>
      </c>
      <c r="R10761">
        <f>IF(P10761="","",0)</f>
        <v>0</v>
      </c>
    </row>
    <row r="10762" spans="1:18" x14ac:dyDescent="0.3">
      <c r="A10762" t="s">
        <v>1321</v>
      </c>
      <c r="B10762" s="1">
        <v>38643</v>
      </c>
      <c r="C10762" s="2">
        <v>0.45833333333333331</v>
      </c>
      <c r="D10762" t="s">
        <v>1376</v>
      </c>
      <c r="E10762" t="s">
        <v>1377</v>
      </c>
      <c r="G10762" t="s">
        <v>19</v>
      </c>
      <c r="H10762" t="s">
        <v>128</v>
      </c>
      <c r="I10762" t="s">
        <v>21</v>
      </c>
      <c r="J10762" t="s">
        <v>73</v>
      </c>
      <c r="K10762">
        <v>117</v>
      </c>
      <c r="L10762">
        <v>15.25</v>
      </c>
      <c r="M10762" t="s">
        <v>647</v>
      </c>
      <c r="N10762">
        <v>15.25</v>
      </c>
      <c r="P10762" cm="1">
        <f t="array" ref="P10762">IF(Q10762&gt;0,INDEX(Q10762:Q22896,MATCH(TRUE,INDEX(Q10762:Q22896="",,),0)-1),"")</f>
        <v>5</v>
      </c>
      <c r="Q10762">
        <f t="shared" si="244"/>
        <v>4</v>
      </c>
      <c r="R10762">
        <f>IF(P10762="","",0)</f>
        <v>0</v>
      </c>
    </row>
    <row r="10763" spans="1:18" x14ac:dyDescent="0.3">
      <c r="A10763" t="s">
        <v>1321</v>
      </c>
      <c r="B10763" s="1">
        <v>38643</v>
      </c>
      <c r="C10763" s="2">
        <v>0.45833333333333331</v>
      </c>
      <c r="D10763" t="s">
        <v>1376</v>
      </c>
      <c r="E10763" t="s">
        <v>1377</v>
      </c>
      <c r="G10763" t="s">
        <v>19</v>
      </c>
      <c r="H10763" t="s">
        <v>95</v>
      </c>
      <c r="I10763" t="s">
        <v>21</v>
      </c>
      <c r="J10763" t="s">
        <v>73</v>
      </c>
      <c r="K10763">
        <v>291</v>
      </c>
      <c r="L10763">
        <v>20.75</v>
      </c>
      <c r="M10763" t="s">
        <v>647</v>
      </c>
      <c r="N10763">
        <v>20.75</v>
      </c>
      <c r="P10763" cm="1">
        <f t="array" ref="P10763">IF(Q10763&gt;0,INDEX(Q10763:Q22897,MATCH(TRUE,INDEX(Q10763:Q22897="",,),0)-1),"")</f>
        <v>5</v>
      </c>
      <c r="Q10763">
        <f t="shared" si="244"/>
        <v>4</v>
      </c>
      <c r="R10763">
        <f>IF(P10763="","",0)</f>
        <v>0</v>
      </c>
    </row>
    <row r="10764" spans="1:18" x14ac:dyDescent="0.3">
      <c r="A10764" t="s">
        <v>1321</v>
      </c>
      <c r="B10764" s="1">
        <v>38643</v>
      </c>
      <c r="C10764" s="2">
        <v>0.45833333333333331</v>
      </c>
      <c r="D10764" t="s">
        <v>1376</v>
      </c>
      <c r="E10764" t="s">
        <v>1377</v>
      </c>
      <c r="G10764" s="6" t="s">
        <v>88</v>
      </c>
      <c r="H10764" t="s">
        <v>92</v>
      </c>
      <c r="I10764" t="s">
        <v>21</v>
      </c>
      <c r="J10764" t="s">
        <v>73</v>
      </c>
      <c r="K10764">
        <v>38</v>
      </c>
      <c r="L10764">
        <v>15</v>
      </c>
      <c r="M10764" t="s">
        <v>647</v>
      </c>
      <c r="N10764">
        <v>15</v>
      </c>
      <c r="P10764" cm="1">
        <f t="array" ref="P10764">IF(Q10764&gt;0,INDEX(Q10764:Q22898,MATCH(TRUE,INDEX(Q10764:Q22898="",,),0)-1),"")</f>
        <v>5</v>
      </c>
      <c r="Q10764">
        <f t="shared" si="244"/>
        <v>4</v>
      </c>
      <c r="R10764">
        <f>IF(P10764="","",0)</f>
        <v>0</v>
      </c>
    </row>
    <row r="10765" spans="1:18" x14ac:dyDescent="0.3">
      <c r="A10765" t="s">
        <v>1321</v>
      </c>
      <c r="B10765" s="1">
        <v>38643</v>
      </c>
      <c r="C10765" s="2">
        <v>0.45833333333333331</v>
      </c>
      <c r="D10765" t="s">
        <v>1376</v>
      </c>
      <c r="E10765" t="s">
        <v>1377</v>
      </c>
      <c r="G10765" s="6" t="s">
        <v>88</v>
      </c>
      <c r="H10765" t="s">
        <v>20</v>
      </c>
      <c r="I10765" t="s">
        <v>21</v>
      </c>
      <c r="J10765" t="s">
        <v>73</v>
      </c>
      <c r="K10765">
        <v>42</v>
      </c>
      <c r="L10765">
        <v>15</v>
      </c>
      <c r="M10765" t="s">
        <v>647</v>
      </c>
      <c r="N10765">
        <v>15</v>
      </c>
      <c r="P10765" cm="1">
        <f t="array" ref="P10765">IF(Q10765&gt;0,INDEX(Q10765:Q22899,MATCH(TRUE,INDEX(Q10765:Q22899="",,),0)-1),"")</f>
        <v>5</v>
      </c>
      <c r="Q10765">
        <f t="shared" si="244"/>
        <v>4</v>
      </c>
      <c r="R10765">
        <f>IF(P10765="","",0)</f>
        <v>0</v>
      </c>
    </row>
    <row r="10766" spans="1:18" x14ac:dyDescent="0.3">
      <c r="A10766" t="s">
        <v>1321</v>
      </c>
      <c r="B10766" s="1">
        <v>38643</v>
      </c>
      <c r="C10766" s="2">
        <v>0.45833333333333331</v>
      </c>
      <c r="D10766" t="s">
        <v>1376</v>
      </c>
      <c r="E10766" t="s">
        <v>1377</v>
      </c>
      <c r="G10766" t="s">
        <v>19</v>
      </c>
      <c r="H10766" t="s">
        <v>85</v>
      </c>
      <c r="I10766" t="s">
        <v>45</v>
      </c>
      <c r="J10766" t="s">
        <v>93</v>
      </c>
      <c r="K10766">
        <v>19.399999999999999</v>
      </c>
      <c r="L10766">
        <v>277</v>
      </c>
      <c r="M10766" t="s">
        <v>217</v>
      </c>
      <c r="N10766">
        <v>277</v>
      </c>
      <c r="P10766" cm="1">
        <f t="array" ref="P10766">IF(Q10766&gt;0,INDEX(Q10766:Q22900,MATCH(TRUE,INDEX(Q10766:Q22900="",,),0)-1),"")</f>
        <v>5</v>
      </c>
      <c r="Q10766">
        <f t="shared" si="244"/>
        <v>5</v>
      </c>
      <c r="R10766">
        <f>IF(P10766="","",0)</f>
        <v>0</v>
      </c>
    </row>
    <row r="10767" spans="1:18" x14ac:dyDescent="0.3">
      <c r="A10767" t="s">
        <v>1321</v>
      </c>
      <c r="B10767" s="1">
        <v>38643</v>
      </c>
      <c r="C10767" s="2">
        <v>0.45833333333333331</v>
      </c>
      <c r="D10767" t="s">
        <v>1376</v>
      </c>
      <c r="E10767" t="s">
        <v>1377</v>
      </c>
      <c r="G10767" t="s">
        <v>19</v>
      </c>
      <c r="H10767" t="s">
        <v>92</v>
      </c>
      <c r="I10767" t="s">
        <v>45</v>
      </c>
      <c r="J10767" t="s">
        <v>93</v>
      </c>
      <c r="K10767">
        <v>22.5</v>
      </c>
      <c r="L10767">
        <v>295</v>
      </c>
      <c r="M10767" t="s">
        <v>217</v>
      </c>
      <c r="N10767">
        <v>295</v>
      </c>
      <c r="P10767" cm="1">
        <f t="array" ref="P10767">IF(Q10767&gt;0,INDEX(Q10767:Q22901,MATCH(TRUE,INDEX(Q10767:Q22901="",,),0)-1),"")</f>
        <v>5</v>
      </c>
      <c r="Q10767">
        <f t="shared" si="244"/>
        <v>5</v>
      </c>
      <c r="R10767">
        <f>IF(P10767="","",0)</f>
        <v>0</v>
      </c>
    </row>
    <row r="10768" spans="1:18" x14ac:dyDescent="0.3">
      <c r="A10768" t="s">
        <v>1321</v>
      </c>
      <c r="B10768" s="1">
        <v>38643</v>
      </c>
      <c r="C10768" s="2">
        <v>0.45833333333333331</v>
      </c>
      <c r="D10768" t="s">
        <v>1376</v>
      </c>
      <c r="E10768" t="s">
        <v>1377</v>
      </c>
      <c r="G10768" t="s">
        <v>19</v>
      </c>
      <c r="H10768" t="s">
        <v>128</v>
      </c>
      <c r="I10768" t="s">
        <v>45</v>
      </c>
      <c r="J10768" t="s">
        <v>93</v>
      </c>
      <c r="K10768">
        <v>27.4</v>
      </c>
      <c r="L10768">
        <v>59</v>
      </c>
      <c r="M10768" t="s">
        <v>217</v>
      </c>
      <c r="N10768">
        <v>59</v>
      </c>
      <c r="P10768" cm="1">
        <f t="array" ref="P10768">IF(Q10768&gt;0,INDEX(Q10768:Q22902,MATCH(TRUE,INDEX(Q10768:Q22902="",,),0)-1),"")</f>
        <v>5</v>
      </c>
      <c r="Q10768">
        <f t="shared" si="244"/>
        <v>5</v>
      </c>
      <c r="R10768">
        <f>IF(P10768="","",0)</f>
        <v>0</v>
      </c>
    </row>
    <row r="10769" spans="1:18" x14ac:dyDescent="0.3">
      <c r="A10769" t="s">
        <v>1321</v>
      </c>
      <c r="B10769" s="1">
        <v>38643</v>
      </c>
      <c r="C10769" s="2">
        <v>0.45833333333333331</v>
      </c>
      <c r="D10769" t="s">
        <v>1376</v>
      </c>
      <c r="E10769" t="s">
        <v>1377</v>
      </c>
      <c r="G10769" t="s">
        <v>19</v>
      </c>
      <c r="H10769" t="s">
        <v>20</v>
      </c>
      <c r="I10769" t="s">
        <v>45</v>
      </c>
      <c r="J10769" t="s">
        <v>93</v>
      </c>
      <c r="K10769">
        <v>14.7</v>
      </c>
      <c r="L10769">
        <v>159</v>
      </c>
      <c r="M10769" t="s">
        <v>217</v>
      </c>
      <c r="N10769">
        <v>159</v>
      </c>
      <c r="P10769" cm="1">
        <f t="array" ref="P10769">IF(Q10769&gt;0,INDEX(Q10769:Q22903,MATCH(TRUE,INDEX(Q10769:Q22903="",,),0)-1),"")</f>
        <v>5</v>
      </c>
      <c r="Q10769">
        <f t="shared" si="244"/>
        <v>5</v>
      </c>
      <c r="R10769">
        <f>IF(P10769="","",0)</f>
        <v>0</v>
      </c>
    </row>
    <row r="10770" spans="1:18" x14ac:dyDescent="0.3">
      <c r="A10770" t="s">
        <v>1321</v>
      </c>
      <c r="B10770" s="1">
        <v>38643</v>
      </c>
      <c r="C10770" s="2">
        <v>0.45833333333333331</v>
      </c>
      <c r="D10770" t="s">
        <v>1376</v>
      </c>
      <c r="E10770" t="s">
        <v>1377</v>
      </c>
      <c r="G10770" t="s">
        <v>19</v>
      </c>
      <c r="H10770" t="s">
        <v>85</v>
      </c>
      <c r="I10770" t="s">
        <v>21</v>
      </c>
      <c r="J10770" t="s">
        <v>73</v>
      </c>
      <c r="K10770">
        <v>140</v>
      </c>
      <c r="L10770">
        <v>10.25</v>
      </c>
      <c r="M10770" t="s">
        <v>217</v>
      </c>
      <c r="N10770">
        <v>41.61</v>
      </c>
      <c r="P10770" cm="1">
        <f t="array" ref="P10770">IF(Q10770&gt;0,INDEX(Q10770:Q22904,MATCH(TRUE,INDEX(Q10770:Q22904="",,),0)-1),"")</f>
        <v>5</v>
      </c>
      <c r="Q10770">
        <f t="shared" si="244"/>
        <v>5</v>
      </c>
      <c r="R10770">
        <f>IF(P10770="","",0)</f>
        <v>0</v>
      </c>
    </row>
    <row r="10771" spans="1:18" x14ac:dyDescent="0.3">
      <c r="A10771" t="s">
        <v>1321</v>
      </c>
      <c r="B10771" s="1">
        <v>38643</v>
      </c>
      <c r="C10771" s="2">
        <v>0.45833333333333331</v>
      </c>
      <c r="D10771" t="s">
        <v>1376</v>
      </c>
      <c r="E10771" t="s">
        <v>1377</v>
      </c>
      <c r="G10771" t="s">
        <v>19</v>
      </c>
      <c r="H10771" t="s">
        <v>128</v>
      </c>
      <c r="I10771" t="s">
        <v>21</v>
      </c>
      <c r="J10771" t="s">
        <v>73</v>
      </c>
      <c r="K10771">
        <v>117</v>
      </c>
      <c r="L10771">
        <v>15.25</v>
      </c>
      <c r="M10771" t="s">
        <v>217</v>
      </c>
      <c r="N10771">
        <v>15.25</v>
      </c>
      <c r="P10771" cm="1">
        <f t="array" ref="P10771">IF(Q10771&gt;0,INDEX(Q10771:Q22905,MATCH(TRUE,INDEX(Q10771:Q22905="",,),0)-1),"")</f>
        <v>5</v>
      </c>
      <c r="Q10771">
        <f t="shared" si="244"/>
        <v>5</v>
      </c>
      <c r="R10771">
        <f>IF(P10771="","",0)</f>
        <v>0</v>
      </c>
    </row>
    <row r="10772" spans="1:18" x14ac:dyDescent="0.3">
      <c r="A10772" t="s">
        <v>1321</v>
      </c>
      <c r="B10772" s="1">
        <v>38643</v>
      </c>
      <c r="C10772" s="2">
        <v>0.45833333333333331</v>
      </c>
      <c r="D10772" t="s">
        <v>1376</v>
      </c>
      <c r="E10772" t="s">
        <v>1377</v>
      </c>
      <c r="G10772" t="s">
        <v>19</v>
      </c>
      <c r="H10772" t="s">
        <v>95</v>
      </c>
      <c r="I10772" t="s">
        <v>21</v>
      </c>
      <c r="J10772" t="s">
        <v>73</v>
      </c>
      <c r="K10772">
        <v>291</v>
      </c>
      <c r="L10772">
        <v>20.75</v>
      </c>
      <c r="M10772" t="s">
        <v>217</v>
      </c>
      <c r="N10772">
        <v>20.75</v>
      </c>
      <c r="P10772" cm="1">
        <f t="array" ref="P10772">IF(Q10772&gt;0,INDEX(Q10772:Q22906,MATCH(TRUE,INDEX(Q10772:Q22906="",,),0)-1),"")</f>
        <v>5</v>
      </c>
      <c r="Q10772">
        <f t="shared" si="244"/>
        <v>5</v>
      </c>
      <c r="R10772">
        <f>IF(P10772="","",0)</f>
        <v>0</v>
      </c>
    </row>
    <row r="10773" spans="1:18" x14ac:dyDescent="0.3">
      <c r="A10773" t="s">
        <v>1321</v>
      </c>
      <c r="B10773" s="1">
        <v>38643</v>
      </c>
      <c r="C10773" s="2">
        <v>0.45833333333333331</v>
      </c>
      <c r="D10773" t="s">
        <v>1376</v>
      </c>
      <c r="E10773" t="s">
        <v>1377</v>
      </c>
      <c r="G10773" s="6" t="s">
        <v>88</v>
      </c>
      <c r="H10773" t="s">
        <v>92</v>
      </c>
      <c r="I10773" t="s">
        <v>21</v>
      </c>
      <c r="J10773" t="s">
        <v>73</v>
      </c>
      <c r="K10773">
        <v>38</v>
      </c>
      <c r="L10773">
        <v>15</v>
      </c>
      <c r="M10773" t="s">
        <v>217</v>
      </c>
      <c r="N10773">
        <v>15</v>
      </c>
      <c r="P10773" cm="1">
        <f t="array" ref="P10773">IF(Q10773&gt;0,INDEX(Q10773:Q22907,MATCH(TRUE,INDEX(Q10773:Q22907="",,),0)-1),"")</f>
        <v>5</v>
      </c>
      <c r="Q10773">
        <f t="shared" si="244"/>
        <v>5</v>
      </c>
      <c r="R10773">
        <f>IF(P10773="","",0)</f>
        <v>0</v>
      </c>
    </row>
    <row r="10774" spans="1:18" x14ac:dyDescent="0.3">
      <c r="A10774" t="s">
        <v>1321</v>
      </c>
      <c r="B10774" s="1">
        <v>38643</v>
      </c>
      <c r="C10774" s="2">
        <v>0.45833333333333331</v>
      </c>
      <c r="D10774" t="s">
        <v>1376</v>
      </c>
      <c r="E10774" t="s">
        <v>1377</v>
      </c>
      <c r="G10774" s="6" t="s">
        <v>88</v>
      </c>
      <c r="H10774" t="s">
        <v>20</v>
      </c>
      <c r="I10774" t="s">
        <v>21</v>
      </c>
      <c r="J10774" t="s">
        <v>73</v>
      </c>
      <c r="K10774">
        <v>42</v>
      </c>
      <c r="L10774">
        <v>15</v>
      </c>
      <c r="M10774" t="s">
        <v>217</v>
      </c>
      <c r="N10774">
        <v>15</v>
      </c>
      <c r="P10774" cm="1">
        <f t="array" ref="P10774">IF(Q10774&gt;0,INDEX(Q10774:Q22908,MATCH(TRUE,INDEX(Q10774:Q22908="",,),0)-1),"")</f>
        <v>5</v>
      </c>
      <c r="Q10774">
        <f t="shared" si="244"/>
        <v>5</v>
      </c>
      <c r="R10774">
        <f>IF(P10774="","",0)</f>
        <v>0</v>
      </c>
    </row>
    <row r="10775" spans="1:18" x14ac:dyDescent="0.3">
      <c r="P10775" t="str" cm="1">
        <f t="array" ref="P10775">IF(Q10775&gt;0,INDEX(Q10775:Q22909,MATCH(TRUE,INDEX(Q10775:Q22909="",,),0)-1),"")</f>
        <v/>
      </c>
      <c r="R10775" t="str">
        <f>IF(P10775="","",0)</f>
        <v/>
      </c>
    </row>
    <row r="10776" spans="1:18" x14ac:dyDescent="0.3">
      <c r="A10776" t="s">
        <v>1321</v>
      </c>
      <c r="B10776" s="1">
        <v>38643</v>
      </c>
      <c r="C10776" s="2">
        <v>0.45833333333333331</v>
      </c>
      <c r="D10776" t="s">
        <v>1378</v>
      </c>
      <c r="E10776" t="s">
        <v>1379</v>
      </c>
      <c r="G10776" t="s">
        <v>19</v>
      </c>
      <c r="H10776" t="s">
        <v>87</v>
      </c>
      <c r="I10776" t="s">
        <v>45</v>
      </c>
      <c r="J10776" t="s">
        <v>93</v>
      </c>
      <c r="K10776">
        <v>36.1</v>
      </c>
      <c r="L10776">
        <v>51</v>
      </c>
      <c r="M10776" t="s">
        <v>647</v>
      </c>
      <c r="N10776">
        <v>936</v>
      </c>
      <c r="O10776" t="s">
        <v>24</v>
      </c>
      <c r="P10776" cm="1">
        <f t="array" ref="P10776">IF(Q10776&gt;0,INDEX(Q10776:Q22910,MATCH(TRUE,INDEX(Q10776:Q22910="",,),0)-1),"")</f>
        <v>6</v>
      </c>
      <c r="Q10776">
        <f>INT((ROW()-10776)/11)+1</f>
        <v>1</v>
      </c>
      <c r="R10776">
        <f>IF(P10776="","",0)</f>
        <v>0</v>
      </c>
    </row>
    <row r="10777" spans="1:18" x14ac:dyDescent="0.3">
      <c r="A10777" t="s">
        <v>1321</v>
      </c>
      <c r="B10777" s="1">
        <v>38643</v>
      </c>
      <c r="C10777" s="2">
        <v>0.45833333333333331</v>
      </c>
      <c r="D10777" t="s">
        <v>1378</v>
      </c>
      <c r="E10777" t="s">
        <v>1379</v>
      </c>
      <c r="G10777" t="s">
        <v>19</v>
      </c>
      <c r="H10777" t="s">
        <v>85</v>
      </c>
      <c r="I10777" t="s">
        <v>21</v>
      </c>
      <c r="J10777" t="s">
        <v>73</v>
      </c>
      <c r="K10777">
        <v>157</v>
      </c>
      <c r="L10777">
        <v>10.15</v>
      </c>
      <c r="M10777" t="s">
        <v>647</v>
      </c>
      <c r="N10777">
        <v>10.15</v>
      </c>
      <c r="O10777" t="s">
        <v>24</v>
      </c>
      <c r="P10777" cm="1">
        <f t="array" ref="P10777">IF(Q10777&gt;0,INDEX(Q10777:Q22911,MATCH(TRUE,INDEX(Q10777:Q22911="",,),0)-1),"")</f>
        <v>6</v>
      </c>
      <c r="Q10777">
        <f t="shared" ref="Q10777:Q10840" si="245">INT((ROW()-10776)/11)+1</f>
        <v>1</v>
      </c>
      <c r="R10777">
        <f>IF(P10777="","",0)</f>
        <v>0</v>
      </c>
    </row>
    <row r="10778" spans="1:18" x14ac:dyDescent="0.3">
      <c r="A10778" t="s">
        <v>1321</v>
      </c>
      <c r="B10778" s="1">
        <v>38643</v>
      </c>
      <c r="C10778" s="2">
        <v>0.45833333333333331</v>
      </c>
      <c r="D10778" t="s">
        <v>1378</v>
      </c>
      <c r="E10778" t="s">
        <v>1379</v>
      </c>
      <c r="G10778" t="s">
        <v>19</v>
      </c>
      <c r="H10778" t="s">
        <v>95</v>
      </c>
      <c r="I10778" t="s">
        <v>21</v>
      </c>
      <c r="J10778" t="s">
        <v>73</v>
      </c>
      <c r="K10778">
        <v>89</v>
      </c>
      <c r="L10778">
        <v>19.45</v>
      </c>
      <c r="M10778" t="s">
        <v>647</v>
      </c>
      <c r="N10778">
        <v>19.45</v>
      </c>
      <c r="O10778" t="s">
        <v>24</v>
      </c>
      <c r="P10778" cm="1">
        <f t="array" ref="P10778">IF(Q10778&gt;0,INDEX(Q10778:Q22912,MATCH(TRUE,INDEX(Q10778:Q22912="",,),0)-1),"")</f>
        <v>6</v>
      </c>
      <c r="Q10778">
        <f t="shared" si="245"/>
        <v>1</v>
      </c>
      <c r="R10778">
        <f>IF(P10778="","",0)</f>
        <v>0</v>
      </c>
    </row>
    <row r="10779" spans="1:18" x14ac:dyDescent="0.3">
      <c r="A10779" t="s">
        <v>1321</v>
      </c>
      <c r="B10779" s="1">
        <v>38643</v>
      </c>
      <c r="C10779" s="2">
        <v>0.45833333333333331</v>
      </c>
      <c r="D10779" t="s">
        <v>1378</v>
      </c>
      <c r="E10779" t="s">
        <v>1379</v>
      </c>
      <c r="G10779" t="s">
        <v>19</v>
      </c>
      <c r="H10779" t="s">
        <v>20</v>
      </c>
      <c r="I10779" t="s">
        <v>21</v>
      </c>
      <c r="J10779" t="s">
        <v>73</v>
      </c>
      <c r="K10779">
        <v>112</v>
      </c>
      <c r="L10779">
        <v>16</v>
      </c>
      <c r="M10779" t="s">
        <v>647</v>
      </c>
      <c r="N10779">
        <v>16</v>
      </c>
      <c r="O10779" t="s">
        <v>24</v>
      </c>
      <c r="P10779" cm="1">
        <f t="array" ref="P10779">IF(Q10779&gt;0,INDEX(Q10779:Q22913,MATCH(TRUE,INDEX(Q10779:Q22913="",,),0)-1),"")</f>
        <v>6</v>
      </c>
      <c r="Q10779">
        <f t="shared" si="245"/>
        <v>1</v>
      </c>
      <c r="R10779">
        <f>IF(P10779="","",0)</f>
        <v>0</v>
      </c>
    </row>
    <row r="10780" spans="1:18" x14ac:dyDescent="0.3">
      <c r="A10780" t="s">
        <v>1321</v>
      </c>
      <c r="B10780" s="1">
        <v>38643</v>
      </c>
      <c r="C10780" s="2">
        <v>0.45833333333333331</v>
      </c>
      <c r="D10780" t="s">
        <v>1378</v>
      </c>
      <c r="E10780" t="s">
        <v>1379</v>
      </c>
      <c r="G10780" t="s">
        <v>19</v>
      </c>
      <c r="H10780" t="s">
        <v>87</v>
      </c>
      <c r="I10780" t="s">
        <v>21</v>
      </c>
      <c r="J10780" t="s">
        <v>73</v>
      </c>
      <c r="K10780">
        <v>765</v>
      </c>
      <c r="L10780">
        <v>15.05</v>
      </c>
      <c r="M10780" t="s">
        <v>647</v>
      </c>
      <c r="N10780">
        <v>15.05</v>
      </c>
      <c r="O10780" t="s">
        <v>24</v>
      </c>
      <c r="P10780" cm="1">
        <f t="array" ref="P10780">IF(Q10780&gt;0,INDEX(Q10780:Q22914,MATCH(TRUE,INDEX(Q10780:Q22914="",,),0)-1),"")</f>
        <v>6</v>
      </c>
      <c r="Q10780">
        <f t="shared" si="245"/>
        <v>1</v>
      </c>
      <c r="R10780">
        <f>IF(P10780="","",0)</f>
        <v>0</v>
      </c>
    </row>
    <row r="10781" spans="1:18" x14ac:dyDescent="0.3">
      <c r="A10781" t="s">
        <v>1321</v>
      </c>
      <c r="B10781" s="1">
        <v>38643</v>
      </c>
      <c r="C10781" s="2">
        <v>0.45833333333333331</v>
      </c>
      <c r="D10781" t="s">
        <v>1378</v>
      </c>
      <c r="E10781" t="s">
        <v>1379</v>
      </c>
      <c r="G10781" s="6" t="s">
        <v>88</v>
      </c>
      <c r="H10781" t="s">
        <v>92</v>
      </c>
      <c r="I10781" t="s">
        <v>45</v>
      </c>
      <c r="J10781" t="s">
        <v>93</v>
      </c>
      <c r="K10781">
        <v>3.7</v>
      </c>
      <c r="L10781">
        <v>284</v>
      </c>
      <c r="M10781" t="s">
        <v>647</v>
      </c>
      <c r="N10781">
        <v>284</v>
      </c>
      <c r="O10781" t="s">
        <v>24</v>
      </c>
      <c r="P10781" cm="1">
        <f t="array" ref="P10781">IF(Q10781&gt;0,INDEX(Q10781:Q22915,MATCH(TRUE,INDEX(Q10781:Q22915="",,),0)-1),"")</f>
        <v>6</v>
      </c>
      <c r="Q10781">
        <f t="shared" si="245"/>
        <v>1</v>
      </c>
      <c r="R10781">
        <f>IF(P10781="","",0)</f>
        <v>0</v>
      </c>
    </row>
    <row r="10782" spans="1:18" x14ac:dyDescent="0.3">
      <c r="A10782" t="s">
        <v>1321</v>
      </c>
      <c r="B10782" s="1">
        <v>38643</v>
      </c>
      <c r="C10782" s="2">
        <v>0.45833333333333331</v>
      </c>
      <c r="D10782" t="s">
        <v>1378</v>
      </c>
      <c r="E10782" t="s">
        <v>1379</v>
      </c>
      <c r="G10782" s="6" t="s">
        <v>88</v>
      </c>
      <c r="H10782" t="s">
        <v>199</v>
      </c>
      <c r="I10782" t="s">
        <v>45</v>
      </c>
      <c r="J10782" t="s">
        <v>93</v>
      </c>
      <c r="K10782">
        <v>8.3000000000000007</v>
      </c>
      <c r="L10782">
        <v>103</v>
      </c>
      <c r="M10782" t="s">
        <v>647</v>
      </c>
      <c r="N10782">
        <v>103</v>
      </c>
      <c r="O10782" t="s">
        <v>24</v>
      </c>
      <c r="P10782" cm="1">
        <f t="array" ref="P10782">IF(Q10782&gt;0,INDEX(Q10782:Q22916,MATCH(TRUE,INDEX(Q10782:Q22916="",,),0)-1),"")</f>
        <v>6</v>
      </c>
      <c r="Q10782">
        <f t="shared" si="245"/>
        <v>1</v>
      </c>
      <c r="R10782">
        <f>IF(P10782="","",0)</f>
        <v>0</v>
      </c>
    </row>
    <row r="10783" spans="1:18" x14ac:dyDescent="0.3">
      <c r="A10783" t="s">
        <v>1321</v>
      </c>
      <c r="B10783" s="1">
        <v>38643</v>
      </c>
      <c r="C10783" s="2">
        <v>0.45833333333333331</v>
      </c>
      <c r="D10783" t="s">
        <v>1378</v>
      </c>
      <c r="E10783" t="s">
        <v>1379</v>
      </c>
      <c r="G10783" s="6" t="s">
        <v>88</v>
      </c>
      <c r="H10783" t="s">
        <v>20</v>
      </c>
      <c r="I10783" t="s">
        <v>45</v>
      </c>
      <c r="J10783" t="s">
        <v>93</v>
      </c>
      <c r="K10783">
        <v>7.4</v>
      </c>
      <c r="L10783">
        <v>141</v>
      </c>
      <c r="M10783" t="s">
        <v>647</v>
      </c>
      <c r="N10783">
        <v>141</v>
      </c>
      <c r="O10783" t="s">
        <v>24</v>
      </c>
      <c r="P10783" cm="1">
        <f t="array" ref="P10783">IF(Q10783&gt;0,INDEX(Q10783:Q22917,MATCH(TRUE,INDEX(Q10783:Q22917="",,),0)-1),"")</f>
        <v>6</v>
      </c>
      <c r="Q10783">
        <f t="shared" si="245"/>
        <v>1</v>
      </c>
      <c r="R10783">
        <f>IF(P10783="","",0)</f>
        <v>0</v>
      </c>
    </row>
    <row r="10784" spans="1:18" x14ac:dyDescent="0.3">
      <c r="A10784" t="s">
        <v>1321</v>
      </c>
      <c r="B10784" s="1">
        <v>38643</v>
      </c>
      <c r="C10784" s="2">
        <v>0.45833333333333331</v>
      </c>
      <c r="D10784" t="s">
        <v>1378</v>
      </c>
      <c r="E10784" t="s">
        <v>1379</v>
      </c>
      <c r="G10784" s="6" t="s">
        <v>88</v>
      </c>
      <c r="H10784" t="s">
        <v>199</v>
      </c>
      <c r="I10784" t="s">
        <v>21</v>
      </c>
      <c r="J10784" t="s">
        <v>73</v>
      </c>
      <c r="K10784">
        <v>44</v>
      </c>
      <c r="L10784">
        <v>15.25</v>
      </c>
      <c r="M10784" t="s">
        <v>647</v>
      </c>
      <c r="N10784">
        <v>15.25</v>
      </c>
      <c r="O10784" t="s">
        <v>24</v>
      </c>
      <c r="P10784" cm="1">
        <f t="array" ref="P10784">IF(Q10784&gt;0,INDEX(Q10784:Q22918,MATCH(TRUE,INDEX(Q10784:Q22918="",,),0)-1),"")</f>
        <v>6</v>
      </c>
      <c r="Q10784">
        <f t="shared" si="245"/>
        <v>1</v>
      </c>
      <c r="R10784">
        <f>IF(P10784="","",0)</f>
        <v>0</v>
      </c>
    </row>
    <row r="10785" spans="1:18" x14ac:dyDescent="0.3">
      <c r="A10785" t="s">
        <v>1321</v>
      </c>
      <c r="B10785" s="1">
        <v>38643</v>
      </c>
      <c r="C10785" s="2">
        <v>0.45833333333333331</v>
      </c>
      <c r="D10785" t="s">
        <v>1378</v>
      </c>
      <c r="E10785" t="s">
        <v>1379</v>
      </c>
      <c r="G10785" s="6" t="s">
        <v>88</v>
      </c>
      <c r="H10785" t="s">
        <v>67</v>
      </c>
      <c r="I10785" t="s">
        <v>21</v>
      </c>
      <c r="J10785" t="s">
        <v>73</v>
      </c>
      <c r="K10785">
        <v>13</v>
      </c>
      <c r="L10785">
        <v>8.5</v>
      </c>
      <c r="M10785" t="s">
        <v>647</v>
      </c>
      <c r="N10785">
        <v>8.5</v>
      </c>
      <c r="O10785" t="s">
        <v>24</v>
      </c>
      <c r="P10785" cm="1">
        <f t="array" ref="P10785">IF(Q10785&gt;0,INDEX(Q10785:Q22919,MATCH(TRUE,INDEX(Q10785:Q22919="",,),0)-1),"")</f>
        <v>6</v>
      </c>
      <c r="Q10785">
        <f t="shared" si="245"/>
        <v>1</v>
      </c>
      <c r="R10785">
        <f>IF(P10785="","",0)</f>
        <v>0</v>
      </c>
    </row>
    <row r="10786" spans="1:18" x14ac:dyDescent="0.3">
      <c r="A10786" t="s">
        <v>1321</v>
      </c>
      <c r="B10786" s="1">
        <v>38643</v>
      </c>
      <c r="C10786" s="2">
        <v>0.45833333333333331</v>
      </c>
      <c r="D10786" t="s">
        <v>1378</v>
      </c>
      <c r="E10786" t="s">
        <v>1379</v>
      </c>
      <c r="G10786" s="6" t="s">
        <v>88</v>
      </c>
      <c r="H10786" t="s">
        <v>1163</v>
      </c>
      <c r="I10786" t="s">
        <v>21</v>
      </c>
      <c r="J10786" t="s">
        <v>73</v>
      </c>
      <c r="K10786">
        <v>10</v>
      </c>
      <c r="L10786">
        <v>10</v>
      </c>
      <c r="M10786" t="s">
        <v>647</v>
      </c>
      <c r="N10786">
        <v>10</v>
      </c>
      <c r="O10786" t="s">
        <v>24</v>
      </c>
      <c r="P10786" cm="1">
        <f t="array" ref="P10786">IF(Q10786&gt;0,INDEX(Q10786:Q22920,MATCH(TRUE,INDEX(Q10786:Q22920="",,),0)-1),"")</f>
        <v>6</v>
      </c>
      <c r="Q10786">
        <f t="shared" si="245"/>
        <v>1</v>
      </c>
      <c r="R10786">
        <f>IF(P10786="","",0)</f>
        <v>0</v>
      </c>
    </row>
    <row r="10787" spans="1:18" x14ac:dyDescent="0.3">
      <c r="A10787" t="s">
        <v>1321</v>
      </c>
      <c r="B10787" s="1">
        <v>38643</v>
      </c>
      <c r="C10787" s="2">
        <v>0.45833333333333331</v>
      </c>
      <c r="D10787" t="s">
        <v>1378</v>
      </c>
      <c r="E10787" t="s">
        <v>1379</v>
      </c>
      <c r="G10787" t="s">
        <v>19</v>
      </c>
      <c r="H10787" t="s">
        <v>87</v>
      </c>
      <c r="I10787" t="s">
        <v>45</v>
      </c>
      <c r="J10787" t="s">
        <v>93</v>
      </c>
      <c r="K10787">
        <v>36.1</v>
      </c>
      <c r="L10787">
        <v>51</v>
      </c>
      <c r="M10787" t="s">
        <v>173</v>
      </c>
      <c r="N10787">
        <v>218.25</v>
      </c>
      <c r="P10787" cm="1">
        <f t="array" ref="P10787">IF(Q10787&gt;0,INDEX(Q10787:Q22921,MATCH(TRUE,INDEX(Q10787:Q22921="",,),0)-1),"")</f>
        <v>6</v>
      </c>
      <c r="Q10787">
        <f t="shared" si="245"/>
        <v>2</v>
      </c>
      <c r="R10787">
        <f>IF(P10787="","",0)</f>
        <v>0</v>
      </c>
    </row>
    <row r="10788" spans="1:18" x14ac:dyDescent="0.3">
      <c r="A10788" t="s">
        <v>1321</v>
      </c>
      <c r="B10788" s="1">
        <v>38643</v>
      </c>
      <c r="C10788" s="2">
        <v>0.45833333333333331</v>
      </c>
      <c r="D10788" t="s">
        <v>1378</v>
      </c>
      <c r="E10788" t="s">
        <v>1379</v>
      </c>
      <c r="G10788" t="s">
        <v>19</v>
      </c>
      <c r="H10788" t="s">
        <v>85</v>
      </c>
      <c r="I10788" t="s">
        <v>21</v>
      </c>
      <c r="J10788" t="s">
        <v>73</v>
      </c>
      <c r="K10788">
        <v>157</v>
      </c>
      <c r="L10788">
        <v>10.15</v>
      </c>
      <c r="M10788" t="s">
        <v>173</v>
      </c>
      <c r="N10788">
        <v>23.05</v>
      </c>
      <c r="P10788" cm="1">
        <f t="array" ref="P10788">IF(Q10788&gt;0,INDEX(Q10788:Q22922,MATCH(TRUE,INDEX(Q10788:Q22922="",,),0)-1),"")</f>
        <v>6</v>
      </c>
      <c r="Q10788">
        <f t="shared" si="245"/>
        <v>2</v>
      </c>
      <c r="R10788">
        <f>IF(P10788="","",0)</f>
        <v>0</v>
      </c>
    </row>
    <row r="10789" spans="1:18" x14ac:dyDescent="0.3">
      <c r="A10789" t="s">
        <v>1321</v>
      </c>
      <c r="B10789" s="1">
        <v>38643</v>
      </c>
      <c r="C10789" s="2">
        <v>0.45833333333333331</v>
      </c>
      <c r="D10789" t="s">
        <v>1378</v>
      </c>
      <c r="E10789" t="s">
        <v>1379</v>
      </c>
      <c r="G10789" t="s">
        <v>19</v>
      </c>
      <c r="H10789" t="s">
        <v>95</v>
      </c>
      <c r="I10789" t="s">
        <v>21</v>
      </c>
      <c r="J10789" t="s">
        <v>73</v>
      </c>
      <c r="K10789">
        <v>89</v>
      </c>
      <c r="L10789">
        <v>19.45</v>
      </c>
      <c r="M10789" t="s">
        <v>173</v>
      </c>
      <c r="N10789">
        <v>35</v>
      </c>
      <c r="P10789" cm="1">
        <f t="array" ref="P10789">IF(Q10789&gt;0,INDEX(Q10789:Q22923,MATCH(TRUE,INDEX(Q10789:Q22923="",,),0)-1),"")</f>
        <v>6</v>
      </c>
      <c r="Q10789">
        <f t="shared" si="245"/>
        <v>2</v>
      </c>
      <c r="R10789">
        <f>IF(P10789="","",0)</f>
        <v>0</v>
      </c>
    </row>
    <row r="10790" spans="1:18" x14ac:dyDescent="0.3">
      <c r="A10790" t="s">
        <v>1321</v>
      </c>
      <c r="B10790" s="1">
        <v>38643</v>
      </c>
      <c r="C10790" s="2">
        <v>0.45833333333333331</v>
      </c>
      <c r="D10790" t="s">
        <v>1378</v>
      </c>
      <c r="E10790" t="s">
        <v>1379</v>
      </c>
      <c r="G10790" t="s">
        <v>19</v>
      </c>
      <c r="H10790" t="s">
        <v>20</v>
      </c>
      <c r="I10790" t="s">
        <v>21</v>
      </c>
      <c r="J10790" t="s">
        <v>73</v>
      </c>
      <c r="K10790">
        <v>112</v>
      </c>
      <c r="L10790">
        <v>16</v>
      </c>
      <c r="M10790" t="s">
        <v>173</v>
      </c>
      <c r="N10790">
        <v>27.1</v>
      </c>
      <c r="P10790" cm="1">
        <f t="array" ref="P10790">IF(Q10790&gt;0,INDEX(Q10790:Q22924,MATCH(TRUE,INDEX(Q10790:Q22924="",,),0)-1),"")</f>
        <v>6</v>
      </c>
      <c r="Q10790">
        <f t="shared" si="245"/>
        <v>2</v>
      </c>
      <c r="R10790">
        <f>IF(P10790="","",0)</f>
        <v>0</v>
      </c>
    </row>
    <row r="10791" spans="1:18" x14ac:dyDescent="0.3">
      <c r="A10791" t="s">
        <v>1321</v>
      </c>
      <c r="B10791" s="1">
        <v>38643</v>
      </c>
      <c r="C10791" s="2">
        <v>0.45833333333333331</v>
      </c>
      <c r="D10791" t="s">
        <v>1378</v>
      </c>
      <c r="E10791" t="s">
        <v>1379</v>
      </c>
      <c r="G10791" t="s">
        <v>19</v>
      </c>
      <c r="H10791" t="s">
        <v>87</v>
      </c>
      <c r="I10791" t="s">
        <v>21</v>
      </c>
      <c r="J10791" t="s">
        <v>73</v>
      </c>
      <c r="K10791">
        <v>765</v>
      </c>
      <c r="L10791">
        <v>15.05</v>
      </c>
      <c r="M10791" t="s">
        <v>173</v>
      </c>
      <c r="N10791">
        <v>39</v>
      </c>
      <c r="P10791" cm="1">
        <f t="array" ref="P10791">IF(Q10791&gt;0,INDEX(Q10791:Q22925,MATCH(TRUE,INDEX(Q10791:Q22925="",,),0)-1),"")</f>
        <v>6</v>
      </c>
      <c r="Q10791">
        <f t="shared" si="245"/>
        <v>2</v>
      </c>
      <c r="R10791">
        <f>IF(P10791="","",0)</f>
        <v>0</v>
      </c>
    </row>
    <row r="10792" spans="1:18" x14ac:dyDescent="0.3">
      <c r="A10792" t="s">
        <v>1321</v>
      </c>
      <c r="B10792" s="1">
        <v>38643</v>
      </c>
      <c r="C10792" s="2">
        <v>0.45833333333333331</v>
      </c>
      <c r="D10792" t="s">
        <v>1378</v>
      </c>
      <c r="E10792" t="s">
        <v>1379</v>
      </c>
      <c r="G10792" s="6" t="s">
        <v>88</v>
      </c>
      <c r="H10792" t="s">
        <v>92</v>
      </c>
      <c r="I10792" t="s">
        <v>45</v>
      </c>
      <c r="J10792" t="s">
        <v>93</v>
      </c>
      <c r="K10792">
        <v>3.7</v>
      </c>
      <c r="L10792">
        <v>284</v>
      </c>
      <c r="M10792" t="s">
        <v>173</v>
      </c>
      <c r="N10792">
        <v>284</v>
      </c>
      <c r="P10792" cm="1">
        <f t="array" ref="P10792">IF(Q10792&gt;0,INDEX(Q10792:Q22926,MATCH(TRUE,INDEX(Q10792:Q22926="",,),0)-1),"")</f>
        <v>6</v>
      </c>
      <c r="Q10792">
        <f t="shared" si="245"/>
        <v>2</v>
      </c>
      <c r="R10792">
        <f>IF(P10792="","",0)</f>
        <v>0</v>
      </c>
    </row>
    <row r="10793" spans="1:18" x14ac:dyDescent="0.3">
      <c r="A10793" t="s">
        <v>1321</v>
      </c>
      <c r="B10793" s="1">
        <v>38643</v>
      </c>
      <c r="C10793" s="2">
        <v>0.45833333333333331</v>
      </c>
      <c r="D10793" t="s">
        <v>1378</v>
      </c>
      <c r="E10793" t="s">
        <v>1379</v>
      </c>
      <c r="G10793" s="6" t="s">
        <v>88</v>
      </c>
      <c r="H10793" t="s">
        <v>199</v>
      </c>
      <c r="I10793" t="s">
        <v>45</v>
      </c>
      <c r="J10793" t="s">
        <v>93</v>
      </c>
      <c r="K10793">
        <v>8.3000000000000007</v>
      </c>
      <c r="L10793">
        <v>103</v>
      </c>
      <c r="M10793" t="s">
        <v>173</v>
      </c>
      <c r="N10793">
        <v>103</v>
      </c>
      <c r="P10793" cm="1">
        <f t="array" ref="P10793">IF(Q10793&gt;0,INDEX(Q10793:Q22927,MATCH(TRUE,INDEX(Q10793:Q22927="",,),0)-1),"")</f>
        <v>6</v>
      </c>
      <c r="Q10793">
        <f t="shared" si="245"/>
        <v>2</v>
      </c>
      <c r="R10793">
        <f>IF(P10793="","",0)</f>
        <v>0</v>
      </c>
    </row>
    <row r="10794" spans="1:18" x14ac:dyDescent="0.3">
      <c r="A10794" t="s">
        <v>1321</v>
      </c>
      <c r="B10794" s="1">
        <v>38643</v>
      </c>
      <c r="C10794" s="2">
        <v>0.45833333333333331</v>
      </c>
      <c r="D10794" t="s">
        <v>1378</v>
      </c>
      <c r="E10794" t="s">
        <v>1379</v>
      </c>
      <c r="G10794" s="6" t="s">
        <v>88</v>
      </c>
      <c r="H10794" t="s">
        <v>20</v>
      </c>
      <c r="I10794" t="s">
        <v>45</v>
      </c>
      <c r="J10794" t="s">
        <v>93</v>
      </c>
      <c r="K10794">
        <v>7.4</v>
      </c>
      <c r="L10794">
        <v>141</v>
      </c>
      <c r="M10794" t="s">
        <v>173</v>
      </c>
      <c r="N10794">
        <v>141</v>
      </c>
      <c r="P10794" cm="1">
        <f t="array" ref="P10794">IF(Q10794&gt;0,INDEX(Q10794:Q22928,MATCH(TRUE,INDEX(Q10794:Q22928="",,),0)-1),"")</f>
        <v>6</v>
      </c>
      <c r="Q10794">
        <f t="shared" si="245"/>
        <v>2</v>
      </c>
      <c r="R10794">
        <f>IF(P10794="","",0)</f>
        <v>0</v>
      </c>
    </row>
    <row r="10795" spans="1:18" x14ac:dyDescent="0.3">
      <c r="A10795" t="s">
        <v>1321</v>
      </c>
      <c r="B10795" s="1">
        <v>38643</v>
      </c>
      <c r="C10795" s="2">
        <v>0.45833333333333331</v>
      </c>
      <c r="D10795" t="s">
        <v>1378</v>
      </c>
      <c r="E10795" t="s">
        <v>1379</v>
      </c>
      <c r="G10795" s="6" t="s">
        <v>88</v>
      </c>
      <c r="H10795" t="s">
        <v>199</v>
      </c>
      <c r="I10795" t="s">
        <v>21</v>
      </c>
      <c r="J10795" t="s">
        <v>73</v>
      </c>
      <c r="K10795">
        <v>44</v>
      </c>
      <c r="L10795">
        <v>15.25</v>
      </c>
      <c r="M10795" t="s">
        <v>173</v>
      </c>
      <c r="N10795">
        <v>15.25</v>
      </c>
      <c r="P10795" cm="1">
        <f t="array" ref="P10795">IF(Q10795&gt;0,INDEX(Q10795:Q22929,MATCH(TRUE,INDEX(Q10795:Q22929="",,),0)-1),"")</f>
        <v>6</v>
      </c>
      <c r="Q10795">
        <f t="shared" si="245"/>
        <v>2</v>
      </c>
      <c r="R10795">
        <f>IF(P10795="","",0)</f>
        <v>0</v>
      </c>
    </row>
    <row r="10796" spans="1:18" x14ac:dyDescent="0.3">
      <c r="A10796" t="s">
        <v>1321</v>
      </c>
      <c r="B10796" s="1">
        <v>38643</v>
      </c>
      <c r="C10796" s="2">
        <v>0.45833333333333331</v>
      </c>
      <c r="D10796" t="s">
        <v>1378</v>
      </c>
      <c r="E10796" t="s">
        <v>1379</v>
      </c>
      <c r="G10796" s="6" t="s">
        <v>88</v>
      </c>
      <c r="H10796" t="s">
        <v>67</v>
      </c>
      <c r="I10796" t="s">
        <v>21</v>
      </c>
      <c r="J10796" t="s">
        <v>73</v>
      </c>
      <c r="K10796">
        <v>13</v>
      </c>
      <c r="L10796">
        <v>8.5</v>
      </c>
      <c r="M10796" t="s">
        <v>173</v>
      </c>
      <c r="N10796">
        <v>8.5</v>
      </c>
      <c r="P10796" cm="1">
        <f t="array" ref="P10796">IF(Q10796&gt;0,INDEX(Q10796:Q22930,MATCH(TRUE,INDEX(Q10796:Q22930="",,),0)-1),"")</f>
        <v>6</v>
      </c>
      <c r="Q10796">
        <f t="shared" si="245"/>
        <v>2</v>
      </c>
      <c r="R10796">
        <f>IF(P10796="","",0)</f>
        <v>0</v>
      </c>
    </row>
    <row r="10797" spans="1:18" x14ac:dyDescent="0.3">
      <c r="A10797" t="s">
        <v>1321</v>
      </c>
      <c r="B10797" s="1">
        <v>38643</v>
      </c>
      <c r="C10797" s="2">
        <v>0.45833333333333331</v>
      </c>
      <c r="D10797" t="s">
        <v>1378</v>
      </c>
      <c r="E10797" t="s">
        <v>1379</v>
      </c>
      <c r="G10797" s="6" t="s">
        <v>88</v>
      </c>
      <c r="H10797" t="s">
        <v>1163</v>
      </c>
      <c r="I10797" t="s">
        <v>21</v>
      </c>
      <c r="J10797" t="s">
        <v>73</v>
      </c>
      <c r="K10797">
        <v>10</v>
      </c>
      <c r="L10797">
        <v>10</v>
      </c>
      <c r="M10797" t="s">
        <v>173</v>
      </c>
      <c r="N10797">
        <v>10</v>
      </c>
      <c r="P10797" cm="1">
        <f t="array" ref="P10797">IF(Q10797&gt;0,INDEX(Q10797:Q22931,MATCH(TRUE,INDEX(Q10797:Q22931="",,),0)-1),"")</f>
        <v>6</v>
      </c>
      <c r="Q10797">
        <f t="shared" si="245"/>
        <v>2</v>
      </c>
      <c r="R10797">
        <f>IF(P10797="","",0)</f>
        <v>0</v>
      </c>
    </row>
    <row r="10798" spans="1:18" x14ac:dyDescent="0.3">
      <c r="A10798" t="s">
        <v>1321</v>
      </c>
      <c r="B10798" s="1">
        <v>38643</v>
      </c>
      <c r="C10798" s="2">
        <v>0.45833333333333331</v>
      </c>
      <c r="D10798" t="s">
        <v>1378</v>
      </c>
      <c r="E10798" t="s">
        <v>1379</v>
      </c>
      <c r="G10798" t="s">
        <v>19</v>
      </c>
      <c r="H10798" t="s">
        <v>87</v>
      </c>
      <c r="I10798" t="s">
        <v>45</v>
      </c>
      <c r="J10798" t="s">
        <v>93</v>
      </c>
      <c r="K10798">
        <v>36.1</v>
      </c>
      <c r="L10798">
        <v>51</v>
      </c>
      <c r="M10798" t="s">
        <v>702</v>
      </c>
      <c r="N10798">
        <v>690.75</v>
      </c>
      <c r="P10798" cm="1">
        <f t="array" ref="P10798">IF(Q10798&gt;0,INDEX(Q10798:Q22932,MATCH(TRUE,INDEX(Q10798:Q22932="",,),0)-1),"")</f>
        <v>6</v>
      </c>
      <c r="Q10798">
        <f t="shared" si="245"/>
        <v>3</v>
      </c>
      <c r="R10798">
        <f>IF(P10798="","",0)</f>
        <v>0</v>
      </c>
    </row>
    <row r="10799" spans="1:18" x14ac:dyDescent="0.3">
      <c r="A10799" t="s">
        <v>1321</v>
      </c>
      <c r="B10799" s="1">
        <v>38643</v>
      </c>
      <c r="C10799" s="2">
        <v>0.45833333333333331</v>
      </c>
      <c r="D10799" t="s">
        <v>1378</v>
      </c>
      <c r="E10799" t="s">
        <v>1379</v>
      </c>
      <c r="G10799" t="s">
        <v>19</v>
      </c>
      <c r="H10799" t="s">
        <v>85</v>
      </c>
      <c r="I10799" t="s">
        <v>21</v>
      </c>
      <c r="J10799" t="s">
        <v>73</v>
      </c>
      <c r="K10799">
        <v>157</v>
      </c>
      <c r="L10799">
        <v>10.15</v>
      </c>
      <c r="M10799" t="s">
        <v>702</v>
      </c>
      <c r="N10799">
        <v>10.15</v>
      </c>
      <c r="P10799" cm="1">
        <f t="array" ref="P10799">IF(Q10799&gt;0,INDEX(Q10799:Q22933,MATCH(TRUE,INDEX(Q10799:Q22933="",,),0)-1),"")</f>
        <v>6</v>
      </c>
      <c r="Q10799">
        <f t="shared" si="245"/>
        <v>3</v>
      </c>
      <c r="R10799">
        <f>IF(P10799="","",0)</f>
        <v>0</v>
      </c>
    </row>
    <row r="10800" spans="1:18" x14ac:dyDescent="0.3">
      <c r="A10800" t="s">
        <v>1321</v>
      </c>
      <c r="B10800" s="1">
        <v>38643</v>
      </c>
      <c r="C10800" s="2">
        <v>0.45833333333333331</v>
      </c>
      <c r="D10800" t="s">
        <v>1378</v>
      </c>
      <c r="E10800" t="s">
        <v>1379</v>
      </c>
      <c r="G10800" t="s">
        <v>19</v>
      </c>
      <c r="H10800" t="s">
        <v>95</v>
      </c>
      <c r="I10800" t="s">
        <v>21</v>
      </c>
      <c r="J10800" t="s">
        <v>73</v>
      </c>
      <c r="K10800">
        <v>89</v>
      </c>
      <c r="L10800">
        <v>19.45</v>
      </c>
      <c r="M10800" t="s">
        <v>702</v>
      </c>
      <c r="N10800">
        <v>19.45</v>
      </c>
      <c r="P10800" cm="1">
        <f t="array" ref="P10800">IF(Q10800&gt;0,INDEX(Q10800:Q22934,MATCH(TRUE,INDEX(Q10800:Q22934="",,),0)-1),"")</f>
        <v>6</v>
      </c>
      <c r="Q10800">
        <f t="shared" si="245"/>
        <v>3</v>
      </c>
      <c r="R10800">
        <f>IF(P10800="","",0)</f>
        <v>0</v>
      </c>
    </row>
    <row r="10801" spans="1:18" x14ac:dyDescent="0.3">
      <c r="A10801" t="s">
        <v>1321</v>
      </c>
      <c r="B10801" s="1">
        <v>38643</v>
      </c>
      <c r="C10801" s="2">
        <v>0.45833333333333331</v>
      </c>
      <c r="D10801" t="s">
        <v>1378</v>
      </c>
      <c r="E10801" t="s">
        <v>1379</v>
      </c>
      <c r="G10801" t="s">
        <v>19</v>
      </c>
      <c r="H10801" t="s">
        <v>20</v>
      </c>
      <c r="I10801" t="s">
        <v>21</v>
      </c>
      <c r="J10801" t="s">
        <v>73</v>
      </c>
      <c r="K10801">
        <v>112</v>
      </c>
      <c r="L10801">
        <v>16</v>
      </c>
      <c r="M10801" t="s">
        <v>702</v>
      </c>
      <c r="N10801">
        <v>16</v>
      </c>
      <c r="P10801" cm="1">
        <f t="array" ref="P10801">IF(Q10801&gt;0,INDEX(Q10801:Q22935,MATCH(TRUE,INDEX(Q10801:Q22935="",,),0)-1),"")</f>
        <v>6</v>
      </c>
      <c r="Q10801">
        <f t="shared" si="245"/>
        <v>3</v>
      </c>
      <c r="R10801">
        <f>IF(P10801="","",0)</f>
        <v>0</v>
      </c>
    </row>
    <row r="10802" spans="1:18" x14ac:dyDescent="0.3">
      <c r="A10802" t="s">
        <v>1321</v>
      </c>
      <c r="B10802" s="1">
        <v>38643</v>
      </c>
      <c r="C10802" s="2">
        <v>0.45833333333333331</v>
      </c>
      <c r="D10802" t="s">
        <v>1378</v>
      </c>
      <c r="E10802" t="s">
        <v>1379</v>
      </c>
      <c r="G10802" t="s">
        <v>19</v>
      </c>
      <c r="H10802" t="s">
        <v>87</v>
      </c>
      <c r="I10802" t="s">
        <v>21</v>
      </c>
      <c r="J10802" t="s">
        <v>73</v>
      </c>
      <c r="K10802">
        <v>765</v>
      </c>
      <c r="L10802">
        <v>15.05</v>
      </c>
      <c r="M10802" t="s">
        <v>702</v>
      </c>
      <c r="N10802">
        <v>15.05</v>
      </c>
      <c r="P10802" cm="1">
        <f t="array" ref="P10802">IF(Q10802&gt;0,INDEX(Q10802:Q22936,MATCH(TRUE,INDEX(Q10802:Q22936="",,),0)-1),"")</f>
        <v>6</v>
      </c>
      <c r="Q10802">
        <f t="shared" si="245"/>
        <v>3</v>
      </c>
      <c r="R10802">
        <f>IF(P10802="","",0)</f>
        <v>0</v>
      </c>
    </row>
    <row r="10803" spans="1:18" x14ac:dyDescent="0.3">
      <c r="A10803" t="s">
        <v>1321</v>
      </c>
      <c r="B10803" s="1">
        <v>38643</v>
      </c>
      <c r="C10803" s="2">
        <v>0.45833333333333331</v>
      </c>
      <c r="D10803" t="s">
        <v>1378</v>
      </c>
      <c r="E10803" t="s">
        <v>1379</v>
      </c>
      <c r="G10803" s="6" t="s">
        <v>88</v>
      </c>
      <c r="H10803" t="s">
        <v>92</v>
      </c>
      <c r="I10803" t="s">
        <v>45</v>
      </c>
      <c r="J10803" t="s">
        <v>93</v>
      </c>
      <c r="K10803">
        <v>3.7</v>
      </c>
      <c r="L10803">
        <v>284</v>
      </c>
      <c r="M10803" t="s">
        <v>702</v>
      </c>
      <c r="N10803">
        <v>284</v>
      </c>
      <c r="P10803" cm="1">
        <f t="array" ref="P10803">IF(Q10803&gt;0,INDEX(Q10803:Q22937,MATCH(TRUE,INDEX(Q10803:Q22937="",,),0)-1),"")</f>
        <v>6</v>
      </c>
      <c r="Q10803">
        <f t="shared" si="245"/>
        <v>3</v>
      </c>
      <c r="R10803">
        <f>IF(P10803="","",0)</f>
        <v>0</v>
      </c>
    </row>
    <row r="10804" spans="1:18" x14ac:dyDescent="0.3">
      <c r="A10804" t="s">
        <v>1321</v>
      </c>
      <c r="B10804" s="1">
        <v>38643</v>
      </c>
      <c r="C10804" s="2">
        <v>0.45833333333333331</v>
      </c>
      <c r="D10804" t="s">
        <v>1378</v>
      </c>
      <c r="E10804" t="s">
        <v>1379</v>
      </c>
      <c r="G10804" s="6" t="s">
        <v>88</v>
      </c>
      <c r="H10804" t="s">
        <v>199</v>
      </c>
      <c r="I10804" t="s">
        <v>45</v>
      </c>
      <c r="J10804" t="s">
        <v>93</v>
      </c>
      <c r="K10804">
        <v>8.3000000000000007</v>
      </c>
      <c r="L10804">
        <v>103</v>
      </c>
      <c r="M10804" t="s">
        <v>702</v>
      </c>
      <c r="N10804">
        <v>103</v>
      </c>
      <c r="P10804" cm="1">
        <f t="array" ref="P10804">IF(Q10804&gt;0,INDEX(Q10804:Q22938,MATCH(TRUE,INDEX(Q10804:Q22938="",,),0)-1),"")</f>
        <v>6</v>
      </c>
      <c r="Q10804">
        <f t="shared" si="245"/>
        <v>3</v>
      </c>
      <c r="R10804">
        <f>IF(P10804="","",0)</f>
        <v>0</v>
      </c>
    </row>
    <row r="10805" spans="1:18" x14ac:dyDescent="0.3">
      <c r="A10805" t="s">
        <v>1321</v>
      </c>
      <c r="B10805" s="1">
        <v>38643</v>
      </c>
      <c r="C10805" s="2">
        <v>0.45833333333333331</v>
      </c>
      <c r="D10805" t="s">
        <v>1378</v>
      </c>
      <c r="E10805" t="s">
        <v>1379</v>
      </c>
      <c r="G10805" s="6" t="s">
        <v>88</v>
      </c>
      <c r="H10805" t="s">
        <v>20</v>
      </c>
      <c r="I10805" t="s">
        <v>45</v>
      </c>
      <c r="J10805" t="s">
        <v>93</v>
      </c>
      <c r="K10805">
        <v>7.4</v>
      </c>
      <c r="L10805">
        <v>141</v>
      </c>
      <c r="M10805" t="s">
        <v>702</v>
      </c>
      <c r="N10805">
        <v>141</v>
      </c>
      <c r="P10805" cm="1">
        <f t="array" ref="P10805">IF(Q10805&gt;0,INDEX(Q10805:Q22939,MATCH(TRUE,INDEX(Q10805:Q22939="",,),0)-1),"")</f>
        <v>6</v>
      </c>
      <c r="Q10805">
        <f t="shared" si="245"/>
        <v>3</v>
      </c>
      <c r="R10805">
        <f>IF(P10805="","",0)</f>
        <v>0</v>
      </c>
    </row>
    <row r="10806" spans="1:18" x14ac:dyDescent="0.3">
      <c r="A10806" t="s">
        <v>1321</v>
      </c>
      <c r="B10806" s="1">
        <v>38643</v>
      </c>
      <c r="C10806" s="2">
        <v>0.45833333333333331</v>
      </c>
      <c r="D10806" t="s">
        <v>1378</v>
      </c>
      <c r="E10806" t="s">
        <v>1379</v>
      </c>
      <c r="G10806" s="6" t="s">
        <v>88</v>
      </c>
      <c r="H10806" t="s">
        <v>199</v>
      </c>
      <c r="I10806" t="s">
        <v>21</v>
      </c>
      <c r="J10806" t="s">
        <v>73</v>
      </c>
      <c r="K10806">
        <v>44</v>
      </c>
      <c r="L10806">
        <v>15.25</v>
      </c>
      <c r="M10806" t="s">
        <v>702</v>
      </c>
      <c r="N10806">
        <v>15.25</v>
      </c>
      <c r="P10806" cm="1">
        <f t="array" ref="P10806">IF(Q10806&gt;0,INDEX(Q10806:Q22940,MATCH(TRUE,INDEX(Q10806:Q22940="",,),0)-1),"")</f>
        <v>6</v>
      </c>
      <c r="Q10806">
        <f t="shared" si="245"/>
        <v>3</v>
      </c>
      <c r="R10806">
        <f>IF(P10806="","",0)</f>
        <v>0</v>
      </c>
    </row>
    <row r="10807" spans="1:18" x14ac:dyDescent="0.3">
      <c r="A10807" t="s">
        <v>1321</v>
      </c>
      <c r="B10807" s="1">
        <v>38643</v>
      </c>
      <c r="C10807" s="2">
        <v>0.45833333333333331</v>
      </c>
      <c r="D10807" t="s">
        <v>1378</v>
      </c>
      <c r="E10807" t="s">
        <v>1379</v>
      </c>
      <c r="G10807" s="6" t="s">
        <v>88</v>
      </c>
      <c r="H10807" t="s">
        <v>67</v>
      </c>
      <c r="I10807" t="s">
        <v>21</v>
      </c>
      <c r="J10807" t="s">
        <v>73</v>
      </c>
      <c r="K10807">
        <v>13</v>
      </c>
      <c r="L10807">
        <v>8.5</v>
      </c>
      <c r="M10807" t="s">
        <v>702</v>
      </c>
      <c r="N10807">
        <v>8.5</v>
      </c>
      <c r="P10807" cm="1">
        <f t="array" ref="P10807">IF(Q10807&gt;0,INDEX(Q10807:Q22941,MATCH(TRUE,INDEX(Q10807:Q22941="",,),0)-1),"")</f>
        <v>6</v>
      </c>
      <c r="Q10807">
        <f t="shared" si="245"/>
        <v>3</v>
      </c>
      <c r="R10807">
        <f>IF(P10807="","",0)</f>
        <v>0</v>
      </c>
    </row>
    <row r="10808" spans="1:18" x14ac:dyDescent="0.3">
      <c r="A10808" t="s">
        <v>1321</v>
      </c>
      <c r="B10808" s="1">
        <v>38643</v>
      </c>
      <c r="C10808" s="2">
        <v>0.45833333333333331</v>
      </c>
      <c r="D10808" t="s">
        <v>1378</v>
      </c>
      <c r="E10808" t="s">
        <v>1379</v>
      </c>
      <c r="G10808" s="6" t="s">
        <v>88</v>
      </c>
      <c r="H10808" t="s">
        <v>1163</v>
      </c>
      <c r="I10808" t="s">
        <v>21</v>
      </c>
      <c r="J10808" t="s">
        <v>73</v>
      </c>
      <c r="K10808">
        <v>10</v>
      </c>
      <c r="L10808">
        <v>10</v>
      </c>
      <c r="M10808" t="s">
        <v>702</v>
      </c>
      <c r="N10808">
        <v>10</v>
      </c>
      <c r="P10808" cm="1">
        <f t="array" ref="P10808">IF(Q10808&gt;0,INDEX(Q10808:Q22942,MATCH(TRUE,INDEX(Q10808:Q22942="",,),0)-1),"")</f>
        <v>6</v>
      </c>
      <c r="Q10808">
        <f t="shared" si="245"/>
        <v>3</v>
      </c>
      <c r="R10808">
        <f>IF(P10808="","",0)</f>
        <v>0</v>
      </c>
    </row>
    <row r="10809" spans="1:18" x14ac:dyDescent="0.3">
      <c r="A10809" t="s">
        <v>1321</v>
      </c>
      <c r="B10809" s="1">
        <v>38643</v>
      </c>
      <c r="C10809" s="2">
        <v>0.45833333333333331</v>
      </c>
      <c r="D10809" t="s">
        <v>1378</v>
      </c>
      <c r="E10809" t="s">
        <v>1379</v>
      </c>
      <c r="G10809" t="s">
        <v>19</v>
      </c>
      <c r="H10809" t="s">
        <v>87</v>
      </c>
      <c r="I10809" t="s">
        <v>45</v>
      </c>
      <c r="J10809" t="s">
        <v>93</v>
      </c>
      <c r="K10809">
        <v>36.1</v>
      </c>
      <c r="L10809">
        <v>51</v>
      </c>
      <c r="M10809" t="s">
        <v>701</v>
      </c>
      <c r="N10809">
        <v>674.95</v>
      </c>
      <c r="P10809" cm="1">
        <f t="array" ref="P10809">IF(Q10809&gt;0,INDEX(Q10809:Q22943,MATCH(TRUE,INDEX(Q10809:Q22943="",,),0)-1),"")</f>
        <v>6</v>
      </c>
      <c r="Q10809">
        <f t="shared" si="245"/>
        <v>4</v>
      </c>
      <c r="R10809">
        <f>IF(P10809="","",0)</f>
        <v>0</v>
      </c>
    </row>
    <row r="10810" spans="1:18" x14ac:dyDescent="0.3">
      <c r="A10810" t="s">
        <v>1321</v>
      </c>
      <c r="B10810" s="1">
        <v>38643</v>
      </c>
      <c r="C10810" s="2">
        <v>0.45833333333333331</v>
      </c>
      <c r="D10810" t="s">
        <v>1378</v>
      </c>
      <c r="E10810" t="s">
        <v>1379</v>
      </c>
      <c r="G10810" t="s">
        <v>19</v>
      </c>
      <c r="H10810" t="s">
        <v>85</v>
      </c>
      <c r="I10810" t="s">
        <v>21</v>
      </c>
      <c r="J10810" t="s">
        <v>73</v>
      </c>
      <c r="K10810">
        <v>157</v>
      </c>
      <c r="L10810">
        <v>10.15</v>
      </c>
      <c r="M10810" t="s">
        <v>701</v>
      </c>
      <c r="N10810">
        <v>10.15</v>
      </c>
      <c r="P10810" cm="1">
        <f t="array" ref="P10810">IF(Q10810&gt;0,INDEX(Q10810:Q22944,MATCH(TRUE,INDEX(Q10810:Q22944="",,),0)-1),"")</f>
        <v>6</v>
      </c>
      <c r="Q10810">
        <f t="shared" si="245"/>
        <v>4</v>
      </c>
      <c r="R10810">
        <f>IF(P10810="","",0)</f>
        <v>0</v>
      </c>
    </row>
    <row r="10811" spans="1:18" x14ac:dyDescent="0.3">
      <c r="A10811" t="s">
        <v>1321</v>
      </c>
      <c r="B10811" s="1">
        <v>38643</v>
      </c>
      <c r="C10811" s="2">
        <v>0.45833333333333331</v>
      </c>
      <c r="D10811" t="s">
        <v>1378</v>
      </c>
      <c r="E10811" t="s">
        <v>1379</v>
      </c>
      <c r="G10811" t="s">
        <v>19</v>
      </c>
      <c r="H10811" t="s">
        <v>95</v>
      </c>
      <c r="I10811" t="s">
        <v>21</v>
      </c>
      <c r="J10811" t="s">
        <v>73</v>
      </c>
      <c r="K10811">
        <v>89</v>
      </c>
      <c r="L10811">
        <v>19.45</v>
      </c>
      <c r="M10811" t="s">
        <v>701</v>
      </c>
      <c r="N10811">
        <v>19.45</v>
      </c>
      <c r="P10811" cm="1">
        <f t="array" ref="P10811">IF(Q10811&gt;0,INDEX(Q10811:Q22945,MATCH(TRUE,INDEX(Q10811:Q22945="",,),0)-1),"")</f>
        <v>6</v>
      </c>
      <c r="Q10811">
        <f t="shared" si="245"/>
        <v>4</v>
      </c>
      <c r="R10811">
        <f>IF(P10811="","",0)</f>
        <v>0</v>
      </c>
    </row>
    <row r="10812" spans="1:18" x14ac:dyDescent="0.3">
      <c r="A10812" t="s">
        <v>1321</v>
      </c>
      <c r="B10812" s="1">
        <v>38643</v>
      </c>
      <c r="C10812" s="2">
        <v>0.45833333333333331</v>
      </c>
      <c r="D10812" t="s">
        <v>1378</v>
      </c>
      <c r="E10812" t="s">
        <v>1379</v>
      </c>
      <c r="G10812" t="s">
        <v>19</v>
      </c>
      <c r="H10812" t="s">
        <v>20</v>
      </c>
      <c r="I10812" t="s">
        <v>21</v>
      </c>
      <c r="J10812" t="s">
        <v>73</v>
      </c>
      <c r="K10812">
        <v>112</v>
      </c>
      <c r="L10812">
        <v>16</v>
      </c>
      <c r="M10812" t="s">
        <v>701</v>
      </c>
      <c r="N10812">
        <v>16</v>
      </c>
      <c r="P10812" cm="1">
        <f t="array" ref="P10812">IF(Q10812&gt;0,INDEX(Q10812:Q22946,MATCH(TRUE,INDEX(Q10812:Q22946="",,),0)-1),"")</f>
        <v>6</v>
      </c>
      <c r="Q10812">
        <f t="shared" si="245"/>
        <v>4</v>
      </c>
      <c r="R10812">
        <f>IF(P10812="","",0)</f>
        <v>0</v>
      </c>
    </row>
    <row r="10813" spans="1:18" x14ac:dyDescent="0.3">
      <c r="A10813" t="s">
        <v>1321</v>
      </c>
      <c r="B10813" s="1">
        <v>38643</v>
      </c>
      <c r="C10813" s="2">
        <v>0.45833333333333331</v>
      </c>
      <c r="D10813" t="s">
        <v>1378</v>
      </c>
      <c r="E10813" t="s">
        <v>1379</v>
      </c>
      <c r="G10813" t="s">
        <v>19</v>
      </c>
      <c r="H10813" t="s">
        <v>87</v>
      </c>
      <c r="I10813" t="s">
        <v>21</v>
      </c>
      <c r="J10813" t="s">
        <v>73</v>
      </c>
      <c r="K10813">
        <v>765</v>
      </c>
      <c r="L10813">
        <v>15.05</v>
      </c>
      <c r="M10813" t="s">
        <v>701</v>
      </c>
      <c r="N10813">
        <v>15.05</v>
      </c>
      <c r="P10813" cm="1">
        <f t="array" ref="P10813">IF(Q10813&gt;0,INDEX(Q10813:Q22947,MATCH(TRUE,INDEX(Q10813:Q22947="",,),0)-1),"")</f>
        <v>6</v>
      </c>
      <c r="Q10813">
        <f t="shared" si="245"/>
        <v>4</v>
      </c>
      <c r="R10813">
        <f>IF(P10813="","",0)</f>
        <v>0</v>
      </c>
    </row>
    <row r="10814" spans="1:18" x14ac:dyDescent="0.3">
      <c r="A10814" t="s">
        <v>1321</v>
      </c>
      <c r="B10814" s="1">
        <v>38643</v>
      </c>
      <c r="C10814" s="2">
        <v>0.45833333333333331</v>
      </c>
      <c r="D10814" t="s">
        <v>1378</v>
      </c>
      <c r="E10814" t="s">
        <v>1379</v>
      </c>
      <c r="G10814" s="6" t="s">
        <v>88</v>
      </c>
      <c r="H10814" t="s">
        <v>92</v>
      </c>
      <c r="I10814" t="s">
        <v>45</v>
      </c>
      <c r="J10814" t="s">
        <v>93</v>
      </c>
      <c r="K10814">
        <v>3.7</v>
      </c>
      <c r="L10814">
        <v>284</v>
      </c>
      <c r="M10814" t="s">
        <v>701</v>
      </c>
      <c r="N10814">
        <v>284</v>
      </c>
      <c r="P10814" cm="1">
        <f t="array" ref="P10814">IF(Q10814&gt;0,INDEX(Q10814:Q22948,MATCH(TRUE,INDEX(Q10814:Q22948="",,),0)-1),"")</f>
        <v>6</v>
      </c>
      <c r="Q10814">
        <f t="shared" si="245"/>
        <v>4</v>
      </c>
      <c r="R10814">
        <f>IF(P10814="","",0)</f>
        <v>0</v>
      </c>
    </row>
    <row r="10815" spans="1:18" x14ac:dyDescent="0.3">
      <c r="A10815" t="s">
        <v>1321</v>
      </c>
      <c r="B10815" s="1">
        <v>38643</v>
      </c>
      <c r="C10815" s="2">
        <v>0.45833333333333331</v>
      </c>
      <c r="D10815" t="s">
        <v>1378</v>
      </c>
      <c r="E10815" t="s">
        <v>1379</v>
      </c>
      <c r="G10815" s="6" t="s">
        <v>88</v>
      </c>
      <c r="H10815" t="s">
        <v>199</v>
      </c>
      <c r="I10815" t="s">
        <v>45</v>
      </c>
      <c r="J10815" t="s">
        <v>93</v>
      </c>
      <c r="K10815">
        <v>8.3000000000000007</v>
      </c>
      <c r="L10815">
        <v>103</v>
      </c>
      <c r="M10815" t="s">
        <v>701</v>
      </c>
      <c r="N10815">
        <v>103</v>
      </c>
      <c r="P10815" cm="1">
        <f t="array" ref="P10815">IF(Q10815&gt;0,INDEX(Q10815:Q22949,MATCH(TRUE,INDEX(Q10815:Q22949="",,),0)-1),"")</f>
        <v>6</v>
      </c>
      <c r="Q10815">
        <f t="shared" si="245"/>
        <v>4</v>
      </c>
      <c r="R10815">
        <f>IF(P10815="","",0)</f>
        <v>0</v>
      </c>
    </row>
    <row r="10816" spans="1:18" x14ac:dyDescent="0.3">
      <c r="A10816" t="s">
        <v>1321</v>
      </c>
      <c r="B10816" s="1">
        <v>38643</v>
      </c>
      <c r="C10816" s="2">
        <v>0.45833333333333331</v>
      </c>
      <c r="D10816" t="s">
        <v>1378</v>
      </c>
      <c r="E10816" t="s">
        <v>1379</v>
      </c>
      <c r="G10816" s="6" t="s">
        <v>88</v>
      </c>
      <c r="H10816" t="s">
        <v>20</v>
      </c>
      <c r="I10816" t="s">
        <v>45</v>
      </c>
      <c r="J10816" t="s">
        <v>93</v>
      </c>
      <c r="K10816">
        <v>7.4</v>
      </c>
      <c r="L10816">
        <v>141</v>
      </c>
      <c r="M10816" t="s">
        <v>701</v>
      </c>
      <c r="N10816">
        <v>141</v>
      </c>
      <c r="P10816" cm="1">
        <f t="array" ref="P10816">IF(Q10816&gt;0,INDEX(Q10816:Q22950,MATCH(TRUE,INDEX(Q10816:Q22950="",,),0)-1),"")</f>
        <v>6</v>
      </c>
      <c r="Q10816">
        <f t="shared" si="245"/>
        <v>4</v>
      </c>
      <c r="R10816">
        <f>IF(P10816="","",0)</f>
        <v>0</v>
      </c>
    </row>
    <row r="10817" spans="1:18" x14ac:dyDescent="0.3">
      <c r="A10817" t="s">
        <v>1321</v>
      </c>
      <c r="B10817" s="1">
        <v>38643</v>
      </c>
      <c r="C10817" s="2">
        <v>0.45833333333333331</v>
      </c>
      <c r="D10817" t="s">
        <v>1378</v>
      </c>
      <c r="E10817" t="s">
        <v>1379</v>
      </c>
      <c r="G10817" s="6" t="s">
        <v>88</v>
      </c>
      <c r="H10817" t="s">
        <v>199</v>
      </c>
      <c r="I10817" t="s">
        <v>21</v>
      </c>
      <c r="J10817" t="s">
        <v>73</v>
      </c>
      <c r="K10817">
        <v>44</v>
      </c>
      <c r="L10817">
        <v>15.25</v>
      </c>
      <c r="M10817" t="s">
        <v>701</v>
      </c>
      <c r="N10817">
        <v>15.25</v>
      </c>
      <c r="P10817" cm="1">
        <f t="array" ref="P10817">IF(Q10817&gt;0,INDEX(Q10817:Q22951,MATCH(TRUE,INDEX(Q10817:Q22951="",,),0)-1),"")</f>
        <v>6</v>
      </c>
      <c r="Q10817">
        <f t="shared" si="245"/>
        <v>4</v>
      </c>
      <c r="R10817">
        <f>IF(P10817="","",0)</f>
        <v>0</v>
      </c>
    </row>
    <row r="10818" spans="1:18" x14ac:dyDescent="0.3">
      <c r="A10818" t="s">
        <v>1321</v>
      </c>
      <c r="B10818" s="1">
        <v>38643</v>
      </c>
      <c r="C10818" s="2">
        <v>0.45833333333333331</v>
      </c>
      <c r="D10818" t="s">
        <v>1378</v>
      </c>
      <c r="E10818" t="s">
        <v>1379</v>
      </c>
      <c r="G10818" s="6" t="s">
        <v>88</v>
      </c>
      <c r="H10818" t="s">
        <v>67</v>
      </c>
      <c r="I10818" t="s">
        <v>21</v>
      </c>
      <c r="J10818" t="s">
        <v>73</v>
      </c>
      <c r="K10818">
        <v>13</v>
      </c>
      <c r="L10818">
        <v>8.5</v>
      </c>
      <c r="M10818" t="s">
        <v>701</v>
      </c>
      <c r="N10818">
        <v>8.5</v>
      </c>
      <c r="P10818" cm="1">
        <f t="array" ref="P10818">IF(Q10818&gt;0,INDEX(Q10818:Q22952,MATCH(TRUE,INDEX(Q10818:Q22952="",,),0)-1),"")</f>
        <v>6</v>
      </c>
      <c r="Q10818">
        <f t="shared" si="245"/>
        <v>4</v>
      </c>
      <c r="R10818">
        <f>IF(P10818="","",0)</f>
        <v>0</v>
      </c>
    </row>
    <row r="10819" spans="1:18" x14ac:dyDescent="0.3">
      <c r="A10819" t="s">
        <v>1321</v>
      </c>
      <c r="B10819" s="1">
        <v>38643</v>
      </c>
      <c r="C10819" s="2">
        <v>0.45833333333333331</v>
      </c>
      <c r="D10819" t="s">
        <v>1378</v>
      </c>
      <c r="E10819" t="s">
        <v>1379</v>
      </c>
      <c r="G10819" s="6" t="s">
        <v>88</v>
      </c>
      <c r="H10819" t="s">
        <v>1163</v>
      </c>
      <c r="I10819" t="s">
        <v>21</v>
      </c>
      <c r="J10819" t="s">
        <v>73</v>
      </c>
      <c r="K10819">
        <v>10</v>
      </c>
      <c r="L10819">
        <v>10</v>
      </c>
      <c r="M10819" t="s">
        <v>701</v>
      </c>
      <c r="N10819">
        <v>10</v>
      </c>
      <c r="P10819" cm="1">
        <f t="array" ref="P10819">IF(Q10819&gt;0,INDEX(Q10819:Q22953,MATCH(TRUE,INDEX(Q10819:Q22953="",,),0)-1),"")</f>
        <v>6</v>
      </c>
      <c r="Q10819">
        <f t="shared" si="245"/>
        <v>4</v>
      </c>
      <c r="R10819">
        <f>IF(P10819="","",0)</f>
        <v>0</v>
      </c>
    </row>
    <row r="10820" spans="1:18" x14ac:dyDescent="0.3">
      <c r="A10820" t="s">
        <v>1321</v>
      </c>
      <c r="B10820" s="1">
        <v>38643</v>
      </c>
      <c r="C10820" s="2">
        <v>0.45833333333333331</v>
      </c>
      <c r="D10820" t="s">
        <v>1378</v>
      </c>
      <c r="E10820" t="s">
        <v>1379</v>
      </c>
      <c r="G10820" t="s">
        <v>19</v>
      </c>
      <c r="H10820" t="s">
        <v>87</v>
      </c>
      <c r="I10820" t="s">
        <v>45</v>
      </c>
      <c r="J10820" t="s">
        <v>93</v>
      </c>
      <c r="K10820">
        <v>36.1</v>
      </c>
      <c r="L10820">
        <v>51</v>
      </c>
      <c r="M10820" t="s">
        <v>732</v>
      </c>
      <c r="N10820">
        <v>51</v>
      </c>
      <c r="P10820" cm="1">
        <f t="array" ref="P10820">IF(Q10820&gt;0,INDEX(Q10820:Q22954,MATCH(TRUE,INDEX(Q10820:Q22954="",,),0)-1),"")</f>
        <v>6</v>
      </c>
      <c r="Q10820">
        <f t="shared" si="245"/>
        <v>5</v>
      </c>
      <c r="R10820">
        <f>IF(P10820="","",0)</f>
        <v>0</v>
      </c>
    </row>
    <row r="10821" spans="1:18" x14ac:dyDescent="0.3">
      <c r="A10821" t="s">
        <v>1321</v>
      </c>
      <c r="B10821" s="1">
        <v>38643</v>
      </c>
      <c r="C10821" s="2">
        <v>0.45833333333333331</v>
      </c>
      <c r="D10821" t="s">
        <v>1378</v>
      </c>
      <c r="E10821" t="s">
        <v>1379</v>
      </c>
      <c r="G10821" t="s">
        <v>19</v>
      </c>
      <c r="H10821" t="s">
        <v>85</v>
      </c>
      <c r="I10821" t="s">
        <v>21</v>
      </c>
      <c r="J10821" t="s">
        <v>73</v>
      </c>
      <c r="K10821">
        <v>157</v>
      </c>
      <c r="L10821">
        <v>10.15</v>
      </c>
      <c r="M10821" t="s">
        <v>732</v>
      </c>
      <c r="N10821">
        <v>10.15</v>
      </c>
      <c r="P10821" cm="1">
        <f t="array" ref="P10821">IF(Q10821&gt;0,INDEX(Q10821:Q22955,MATCH(TRUE,INDEX(Q10821:Q22955="",,),0)-1),"")</f>
        <v>6</v>
      </c>
      <c r="Q10821">
        <f t="shared" si="245"/>
        <v>5</v>
      </c>
      <c r="R10821">
        <f>IF(P10821="","",0)</f>
        <v>0</v>
      </c>
    </row>
    <row r="10822" spans="1:18" x14ac:dyDescent="0.3">
      <c r="A10822" t="s">
        <v>1321</v>
      </c>
      <c r="B10822" s="1">
        <v>38643</v>
      </c>
      <c r="C10822" s="2">
        <v>0.45833333333333331</v>
      </c>
      <c r="D10822" t="s">
        <v>1378</v>
      </c>
      <c r="E10822" t="s">
        <v>1379</v>
      </c>
      <c r="G10822" t="s">
        <v>19</v>
      </c>
      <c r="H10822" t="s">
        <v>95</v>
      </c>
      <c r="I10822" t="s">
        <v>21</v>
      </c>
      <c r="J10822" t="s">
        <v>73</v>
      </c>
      <c r="K10822">
        <v>89</v>
      </c>
      <c r="L10822">
        <v>19.45</v>
      </c>
      <c r="M10822" t="s">
        <v>732</v>
      </c>
      <c r="N10822">
        <v>19.45</v>
      </c>
      <c r="P10822" cm="1">
        <f t="array" ref="P10822">IF(Q10822&gt;0,INDEX(Q10822:Q22956,MATCH(TRUE,INDEX(Q10822:Q22956="",,),0)-1),"")</f>
        <v>6</v>
      </c>
      <c r="Q10822">
        <f t="shared" si="245"/>
        <v>5</v>
      </c>
      <c r="R10822">
        <f>IF(P10822="","",0)</f>
        <v>0</v>
      </c>
    </row>
    <row r="10823" spans="1:18" x14ac:dyDescent="0.3">
      <c r="A10823" t="s">
        <v>1321</v>
      </c>
      <c r="B10823" s="1">
        <v>38643</v>
      </c>
      <c r="C10823" s="2">
        <v>0.45833333333333331</v>
      </c>
      <c r="D10823" t="s">
        <v>1378</v>
      </c>
      <c r="E10823" t="s">
        <v>1379</v>
      </c>
      <c r="G10823" t="s">
        <v>19</v>
      </c>
      <c r="H10823" t="s">
        <v>20</v>
      </c>
      <c r="I10823" t="s">
        <v>21</v>
      </c>
      <c r="J10823" t="s">
        <v>73</v>
      </c>
      <c r="K10823">
        <v>112</v>
      </c>
      <c r="L10823">
        <v>16</v>
      </c>
      <c r="M10823" t="s">
        <v>732</v>
      </c>
      <c r="N10823">
        <v>16</v>
      </c>
      <c r="P10823" cm="1">
        <f t="array" ref="P10823">IF(Q10823&gt;0,INDEX(Q10823:Q22957,MATCH(TRUE,INDEX(Q10823:Q22957="",,),0)-1),"")</f>
        <v>6</v>
      </c>
      <c r="Q10823">
        <f t="shared" si="245"/>
        <v>5</v>
      </c>
      <c r="R10823">
        <f>IF(P10823="","",0)</f>
        <v>0</v>
      </c>
    </row>
    <row r="10824" spans="1:18" x14ac:dyDescent="0.3">
      <c r="A10824" t="s">
        <v>1321</v>
      </c>
      <c r="B10824" s="1">
        <v>38643</v>
      </c>
      <c r="C10824" s="2">
        <v>0.45833333333333331</v>
      </c>
      <c r="D10824" t="s">
        <v>1378</v>
      </c>
      <c r="E10824" t="s">
        <v>1379</v>
      </c>
      <c r="G10824" t="s">
        <v>19</v>
      </c>
      <c r="H10824" t="s">
        <v>87</v>
      </c>
      <c r="I10824" t="s">
        <v>21</v>
      </c>
      <c r="J10824" t="s">
        <v>73</v>
      </c>
      <c r="K10824">
        <v>765</v>
      </c>
      <c r="L10824">
        <v>15.05</v>
      </c>
      <c r="M10824" t="s">
        <v>732</v>
      </c>
      <c r="N10824">
        <v>42.39</v>
      </c>
      <c r="P10824" cm="1">
        <f t="array" ref="P10824">IF(Q10824&gt;0,INDEX(Q10824:Q22958,MATCH(TRUE,INDEX(Q10824:Q22958="",,),0)-1),"")</f>
        <v>6</v>
      </c>
      <c r="Q10824">
        <f t="shared" si="245"/>
        <v>5</v>
      </c>
      <c r="R10824">
        <f>IF(P10824="","",0)</f>
        <v>0</v>
      </c>
    </row>
    <row r="10825" spans="1:18" x14ac:dyDescent="0.3">
      <c r="A10825" t="s">
        <v>1321</v>
      </c>
      <c r="B10825" s="1">
        <v>38643</v>
      </c>
      <c r="C10825" s="2">
        <v>0.45833333333333331</v>
      </c>
      <c r="D10825" t="s">
        <v>1378</v>
      </c>
      <c r="E10825" t="s">
        <v>1379</v>
      </c>
      <c r="G10825" s="6" t="s">
        <v>88</v>
      </c>
      <c r="H10825" t="s">
        <v>92</v>
      </c>
      <c r="I10825" t="s">
        <v>45</v>
      </c>
      <c r="J10825" t="s">
        <v>93</v>
      </c>
      <c r="K10825">
        <v>3.7</v>
      </c>
      <c r="L10825">
        <v>284</v>
      </c>
      <c r="M10825" t="s">
        <v>732</v>
      </c>
      <c r="N10825">
        <v>284</v>
      </c>
      <c r="P10825" cm="1">
        <f t="array" ref="P10825">IF(Q10825&gt;0,INDEX(Q10825:Q22959,MATCH(TRUE,INDEX(Q10825:Q22959="",,),0)-1),"")</f>
        <v>6</v>
      </c>
      <c r="Q10825">
        <f t="shared" si="245"/>
        <v>5</v>
      </c>
      <c r="R10825">
        <f>IF(P10825="","",0)</f>
        <v>0</v>
      </c>
    </row>
    <row r="10826" spans="1:18" x14ac:dyDescent="0.3">
      <c r="A10826" t="s">
        <v>1321</v>
      </c>
      <c r="B10826" s="1">
        <v>38643</v>
      </c>
      <c r="C10826" s="2">
        <v>0.45833333333333331</v>
      </c>
      <c r="D10826" t="s">
        <v>1378</v>
      </c>
      <c r="E10826" t="s">
        <v>1379</v>
      </c>
      <c r="G10826" s="6" t="s">
        <v>88</v>
      </c>
      <c r="H10826" t="s">
        <v>199</v>
      </c>
      <c r="I10826" t="s">
        <v>45</v>
      </c>
      <c r="J10826" t="s">
        <v>93</v>
      </c>
      <c r="K10826">
        <v>8.3000000000000007</v>
      </c>
      <c r="L10826">
        <v>103</v>
      </c>
      <c r="M10826" t="s">
        <v>732</v>
      </c>
      <c r="N10826">
        <v>103</v>
      </c>
      <c r="P10826" cm="1">
        <f t="array" ref="P10826">IF(Q10826&gt;0,INDEX(Q10826:Q22960,MATCH(TRUE,INDEX(Q10826:Q22960="",,),0)-1),"")</f>
        <v>6</v>
      </c>
      <c r="Q10826">
        <f t="shared" si="245"/>
        <v>5</v>
      </c>
      <c r="R10826">
        <f>IF(P10826="","",0)</f>
        <v>0</v>
      </c>
    </row>
    <row r="10827" spans="1:18" x14ac:dyDescent="0.3">
      <c r="A10827" t="s">
        <v>1321</v>
      </c>
      <c r="B10827" s="1">
        <v>38643</v>
      </c>
      <c r="C10827" s="2">
        <v>0.45833333333333331</v>
      </c>
      <c r="D10827" t="s">
        <v>1378</v>
      </c>
      <c r="E10827" t="s">
        <v>1379</v>
      </c>
      <c r="G10827" s="6" t="s">
        <v>88</v>
      </c>
      <c r="H10827" t="s">
        <v>20</v>
      </c>
      <c r="I10827" t="s">
        <v>45</v>
      </c>
      <c r="J10827" t="s">
        <v>93</v>
      </c>
      <c r="K10827">
        <v>7.4</v>
      </c>
      <c r="L10827">
        <v>141</v>
      </c>
      <c r="M10827" t="s">
        <v>732</v>
      </c>
      <c r="N10827">
        <v>141</v>
      </c>
      <c r="P10827" cm="1">
        <f t="array" ref="P10827">IF(Q10827&gt;0,INDEX(Q10827:Q22961,MATCH(TRUE,INDEX(Q10827:Q22961="",,),0)-1),"")</f>
        <v>6</v>
      </c>
      <c r="Q10827">
        <f t="shared" si="245"/>
        <v>5</v>
      </c>
      <c r="R10827">
        <f>IF(P10827="","",0)</f>
        <v>0</v>
      </c>
    </row>
    <row r="10828" spans="1:18" x14ac:dyDescent="0.3">
      <c r="A10828" t="s">
        <v>1321</v>
      </c>
      <c r="B10828" s="1">
        <v>38643</v>
      </c>
      <c r="C10828" s="2">
        <v>0.45833333333333331</v>
      </c>
      <c r="D10828" t="s">
        <v>1378</v>
      </c>
      <c r="E10828" t="s">
        <v>1379</v>
      </c>
      <c r="G10828" s="6" t="s">
        <v>88</v>
      </c>
      <c r="H10828" t="s">
        <v>199</v>
      </c>
      <c r="I10828" t="s">
        <v>21</v>
      </c>
      <c r="J10828" t="s">
        <v>73</v>
      </c>
      <c r="K10828">
        <v>44</v>
      </c>
      <c r="L10828">
        <v>15.25</v>
      </c>
      <c r="M10828" t="s">
        <v>732</v>
      </c>
      <c r="N10828">
        <v>15.25</v>
      </c>
      <c r="P10828" cm="1">
        <f t="array" ref="P10828">IF(Q10828&gt;0,INDEX(Q10828:Q22962,MATCH(TRUE,INDEX(Q10828:Q22962="",,),0)-1),"")</f>
        <v>6</v>
      </c>
      <c r="Q10828">
        <f t="shared" si="245"/>
        <v>5</v>
      </c>
      <c r="R10828">
        <f>IF(P10828="","",0)</f>
        <v>0</v>
      </c>
    </row>
    <row r="10829" spans="1:18" x14ac:dyDescent="0.3">
      <c r="A10829" t="s">
        <v>1321</v>
      </c>
      <c r="B10829" s="1">
        <v>38643</v>
      </c>
      <c r="C10829" s="2">
        <v>0.45833333333333331</v>
      </c>
      <c r="D10829" t="s">
        <v>1378</v>
      </c>
      <c r="E10829" t="s">
        <v>1379</v>
      </c>
      <c r="G10829" s="6" t="s">
        <v>88</v>
      </c>
      <c r="H10829" t="s">
        <v>67</v>
      </c>
      <c r="I10829" t="s">
        <v>21</v>
      </c>
      <c r="J10829" t="s">
        <v>73</v>
      </c>
      <c r="K10829">
        <v>13</v>
      </c>
      <c r="L10829">
        <v>8.5</v>
      </c>
      <c r="M10829" t="s">
        <v>732</v>
      </c>
      <c r="N10829">
        <v>8.5</v>
      </c>
      <c r="P10829" cm="1">
        <f t="array" ref="P10829">IF(Q10829&gt;0,INDEX(Q10829:Q22963,MATCH(TRUE,INDEX(Q10829:Q22963="",,),0)-1),"")</f>
        <v>6</v>
      </c>
      <c r="Q10829">
        <f t="shared" si="245"/>
        <v>5</v>
      </c>
      <c r="R10829">
        <f>IF(P10829="","",0)</f>
        <v>0</v>
      </c>
    </row>
    <row r="10830" spans="1:18" x14ac:dyDescent="0.3">
      <c r="A10830" t="s">
        <v>1321</v>
      </c>
      <c r="B10830" s="1">
        <v>38643</v>
      </c>
      <c r="C10830" s="2">
        <v>0.45833333333333331</v>
      </c>
      <c r="D10830" t="s">
        <v>1378</v>
      </c>
      <c r="E10830" t="s">
        <v>1379</v>
      </c>
      <c r="G10830" s="6" t="s">
        <v>88</v>
      </c>
      <c r="H10830" t="s">
        <v>1163</v>
      </c>
      <c r="I10830" t="s">
        <v>21</v>
      </c>
      <c r="J10830" t="s">
        <v>73</v>
      </c>
      <c r="K10830">
        <v>10</v>
      </c>
      <c r="L10830">
        <v>10</v>
      </c>
      <c r="M10830" t="s">
        <v>732</v>
      </c>
      <c r="N10830">
        <v>10</v>
      </c>
      <c r="P10830" cm="1">
        <f t="array" ref="P10830">IF(Q10830&gt;0,INDEX(Q10830:Q22964,MATCH(TRUE,INDEX(Q10830:Q22964="",,),0)-1),"")</f>
        <v>6</v>
      </c>
      <c r="Q10830">
        <f t="shared" si="245"/>
        <v>5</v>
      </c>
      <c r="R10830">
        <f>IF(P10830="","",0)</f>
        <v>0</v>
      </c>
    </row>
    <row r="10831" spans="1:18" x14ac:dyDescent="0.3">
      <c r="A10831" t="s">
        <v>1321</v>
      </c>
      <c r="B10831" s="1">
        <v>38643</v>
      </c>
      <c r="C10831" s="2">
        <v>0.45833333333333331</v>
      </c>
      <c r="D10831" t="s">
        <v>1378</v>
      </c>
      <c r="E10831" t="s">
        <v>1379</v>
      </c>
      <c r="G10831" t="s">
        <v>19</v>
      </c>
      <c r="H10831" t="s">
        <v>87</v>
      </c>
      <c r="I10831" t="s">
        <v>45</v>
      </c>
      <c r="J10831" t="s">
        <v>93</v>
      </c>
      <c r="K10831">
        <v>36.1</v>
      </c>
      <c r="L10831">
        <v>51</v>
      </c>
      <c r="M10831" t="s">
        <v>217</v>
      </c>
      <c r="N10831">
        <v>51</v>
      </c>
      <c r="P10831" cm="1">
        <f t="array" ref="P10831">IF(Q10831&gt;0,INDEX(Q10831:Q22965,MATCH(TRUE,INDEX(Q10831:Q22965="",,),0)-1),"")</f>
        <v>6</v>
      </c>
      <c r="Q10831">
        <f t="shared" si="245"/>
        <v>6</v>
      </c>
      <c r="R10831">
        <f>IF(P10831="","",0)</f>
        <v>0</v>
      </c>
    </row>
    <row r="10832" spans="1:18" x14ac:dyDescent="0.3">
      <c r="A10832" t="s">
        <v>1321</v>
      </c>
      <c r="B10832" s="1">
        <v>38643</v>
      </c>
      <c r="C10832" s="2">
        <v>0.45833333333333331</v>
      </c>
      <c r="D10832" t="s">
        <v>1378</v>
      </c>
      <c r="E10832" t="s">
        <v>1379</v>
      </c>
      <c r="G10832" t="s">
        <v>19</v>
      </c>
      <c r="H10832" t="s">
        <v>85</v>
      </c>
      <c r="I10832" t="s">
        <v>21</v>
      </c>
      <c r="J10832" t="s">
        <v>73</v>
      </c>
      <c r="K10832">
        <v>157</v>
      </c>
      <c r="L10832">
        <v>10.15</v>
      </c>
      <c r="M10832" t="s">
        <v>217</v>
      </c>
      <c r="N10832">
        <v>20</v>
      </c>
      <c r="P10832" cm="1">
        <f t="array" ref="P10832">IF(Q10832&gt;0,INDEX(Q10832:Q22966,MATCH(TRUE,INDEX(Q10832:Q22966="",,),0)-1),"")</f>
        <v>6</v>
      </c>
      <c r="Q10832">
        <f t="shared" si="245"/>
        <v>6</v>
      </c>
      <c r="R10832">
        <f>IF(P10832="","",0)</f>
        <v>0</v>
      </c>
    </row>
    <row r="10833" spans="1:18" x14ac:dyDescent="0.3">
      <c r="A10833" t="s">
        <v>1321</v>
      </c>
      <c r="B10833" s="1">
        <v>38643</v>
      </c>
      <c r="C10833" s="2">
        <v>0.45833333333333331</v>
      </c>
      <c r="D10833" t="s">
        <v>1378</v>
      </c>
      <c r="E10833" t="s">
        <v>1379</v>
      </c>
      <c r="G10833" t="s">
        <v>19</v>
      </c>
      <c r="H10833" t="s">
        <v>95</v>
      </c>
      <c r="I10833" t="s">
        <v>21</v>
      </c>
      <c r="J10833" t="s">
        <v>73</v>
      </c>
      <c r="K10833">
        <v>89</v>
      </c>
      <c r="L10833">
        <v>19.45</v>
      </c>
      <c r="M10833" t="s">
        <v>217</v>
      </c>
      <c r="N10833">
        <v>20</v>
      </c>
      <c r="P10833" cm="1">
        <f t="array" ref="P10833">IF(Q10833&gt;0,INDEX(Q10833:Q22967,MATCH(TRUE,INDEX(Q10833:Q22967="",,),0)-1),"")</f>
        <v>6</v>
      </c>
      <c r="Q10833">
        <f t="shared" si="245"/>
        <v>6</v>
      </c>
      <c r="R10833">
        <f>IF(P10833="","",0)</f>
        <v>0</v>
      </c>
    </row>
    <row r="10834" spans="1:18" x14ac:dyDescent="0.3">
      <c r="A10834" t="s">
        <v>1321</v>
      </c>
      <c r="B10834" s="1">
        <v>38643</v>
      </c>
      <c r="C10834" s="2">
        <v>0.45833333333333331</v>
      </c>
      <c r="D10834" t="s">
        <v>1378</v>
      </c>
      <c r="E10834" t="s">
        <v>1379</v>
      </c>
      <c r="G10834" t="s">
        <v>19</v>
      </c>
      <c r="H10834" t="s">
        <v>20</v>
      </c>
      <c r="I10834" t="s">
        <v>21</v>
      </c>
      <c r="J10834" t="s">
        <v>73</v>
      </c>
      <c r="K10834">
        <v>112</v>
      </c>
      <c r="L10834">
        <v>16</v>
      </c>
      <c r="M10834" t="s">
        <v>217</v>
      </c>
      <c r="N10834">
        <v>20</v>
      </c>
      <c r="P10834" cm="1">
        <f t="array" ref="P10834">IF(Q10834&gt;0,INDEX(Q10834:Q22968,MATCH(TRUE,INDEX(Q10834:Q22968="",,),0)-1),"")</f>
        <v>6</v>
      </c>
      <c r="Q10834">
        <f t="shared" si="245"/>
        <v>6</v>
      </c>
      <c r="R10834">
        <f>IF(P10834="","",0)</f>
        <v>0</v>
      </c>
    </row>
    <row r="10835" spans="1:18" x14ac:dyDescent="0.3">
      <c r="A10835" t="s">
        <v>1321</v>
      </c>
      <c r="B10835" s="1">
        <v>38643</v>
      </c>
      <c r="C10835" s="2">
        <v>0.45833333333333331</v>
      </c>
      <c r="D10835" t="s">
        <v>1378</v>
      </c>
      <c r="E10835" t="s">
        <v>1379</v>
      </c>
      <c r="G10835" t="s">
        <v>19</v>
      </c>
      <c r="H10835" t="s">
        <v>87</v>
      </c>
      <c r="I10835" t="s">
        <v>21</v>
      </c>
      <c r="J10835" t="s">
        <v>73</v>
      </c>
      <c r="K10835">
        <v>765</v>
      </c>
      <c r="L10835">
        <v>15.05</v>
      </c>
      <c r="M10835" t="s">
        <v>217</v>
      </c>
      <c r="N10835">
        <v>28.61</v>
      </c>
      <c r="P10835" cm="1">
        <f t="array" ref="P10835">IF(Q10835&gt;0,INDEX(Q10835:Q22969,MATCH(TRUE,INDEX(Q10835:Q22969="",,),0)-1),"")</f>
        <v>6</v>
      </c>
      <c r="Q10835">
        <f t="shared" si="245"/>
        <v>6</v>
      </c>
      <c r="R10835">
        <f>IF(P10835="","",0)</f>
        <v>0</v>
      </c>
    </row>
    <row r="10836" spans="1:18" x14ac:dyDescent="0.3">
      <c r="A10836" t="s">
        <v>1321</v>
      </c>
      <c r="B10836" s="1">
        <v>38643</v>
      </c>
      <c r="C10836" s="2">
        <v>0.45833333333333331</v>
      </c>
      <c r="D10836" t="s">
        <v>1378</v>
      </c>
      <c r="E10836" t="s">
        <v>1379</v>
      </c>
      <c r="G10836" s="6" t="s">
        <v>88</v>
      </c>
      <c r="H10836" t="s">
        <v>92</v>
      </c>
      <c r="I10836" t="s">
        <v>45</v>
      </c>
      <c r="J10836" t="s">
        <v>93</v>
      </c>
      <c r="K10836">
        <v>3.7</v>
      </c>
      <c r="L10836">
        <v>284</v>
      </c>
      <c r="M10836" t="s">
        <v>217</v>
      </c>
      <c r="N10836">
        <v>284</v>
      </c>
      <c r="P10836" cm="1">
        <f t="array" ref="P10836">IF(Q10836&gt;0,INDEX(Q10836:Q22970,MATCH(TRUE,INDEX(Q10836:Q22970="",,),0)-1),"")</f>
        <v>6</v>
      </c>
      <c r="Q10836">
        <f t="shared" si="245"/>
        <v>6</v>
      </c>
      <c r="R10836">
        <f>IF(P10836="","",0)</f>
        <v>0</v>
      </c>
    </row>
    <row r="10837" spans="1:18" x14ac:dyDescent="0.3">
      <c r="A10837" t="s">
        <v>1321</v>
      </c>
      <c r="B10837" s="1">
        <v>38643</v>
      </c>
      <c r="C10837" s="2">
        <v>0.45833333333333331</v>
      </c>
      <c r="D10837" t="s">
        <v>1378</v>
      </c>
      <c r="E10837" t="s">
        <v>1379</v>
      </c>
      <c r="G10837" s="6" t="s">
        <v>88</v>
      </c>
      <c r="H10837" t="s">
        <v>199</v>
      </c>
      <c r="I10837" t="s">
        <v>45</v>
      </c>
      <c r="J10837" t="s">
        <v>93</v>
      </c>
      <c r="K10837">
        <v>8.3000000000000007</v>
      </c>
      <c r="L10837">
        <v>103</v>
      </c>
      <c r="M10837" t="s">
        <v>217</v>
      </c>
      <c r="N10837">
        <v>103</v>
      </c>
      <c r="P10837" cm="1">
        <f t="array" ref="P10837">IF(Q10837&gt;0,INDEX(Q10837:Q22971,MATCH(TRUE,INDEX(Q10837:Q22971="",,),0)-1),"")</f>
        <v>6</v>
      </c>
      <c r="Q10837">
        <f t="shared" si="245"/>
        <v>6</v>
      </c>
      <c r="R10837">
        <f>IF(P10837="","",0)</f>
        <v>0</v>
      </c>
    </row>
    <row r="10838" spans="1:18" x14ac:dyDescent="0.3">
      <c r="A10838" t="s">
        <v>1321</v>
      </c>
      <c r="B10838" s="1">
        <v>38643</v>
      </c>
      <c r="C10838" s="2">
        <v>0.45833333333333331</v>
      </c>
      <c r="D10838" t="s">
        <v>1378</v>
      </c>
      <c r="E10838" t="s">
        <v>1379</v>
      </c>
      <c r="G10838" s="6" t="s">
        <v>88</v>
      </c>
      <c r="H10838" t="s">
        <v>20</v>
      </c>
      <c r="I10838" t="s">
        <v>45</v>
      </c>
      <c r="J10838" t="s">
        <v>93</v>
      </c>
      <c r="K10838">
        <v>7.4</v>
      </c>
      <c r="L10838">
        <v>141</v>
      </c>
      <c r="M10838" t="s">
        <v>217</v>
      </c>
      <c r="N10838">
        <v>141</v>
      </c>
      <c r="P10838" cm="1">
        <f t="array" ref="P10838">IF(Q10838&gt;0,INDEX(Q10838:Q22972,MATCH(TRUE,INDEX(Q10838:Q22972="",,),0)-1),"")</f>
        <v>6</v>
      </c>
      <c r="Q10838">
        <f t="shared" si="245"/>
        <v>6</v>
      </c>
      <c r="R10838">
        <f>IF(P10838="","",0)</f>
        <v>0</v>
      </c>
    </row>
    <row r="10839" spans="1:18" x14ac:dyDescent="0.3">
      <c r="A10839" t="s">
        <v>1321</v>
      </c>
      <c r="B10839" s="1">
        <v>38643</v>
      </c>
      <c r="C10839" s="2">
        <v>0.45833333333333331</v>
      </c>
      <c r="D10839" t="s">
        <v>1378</v>
      </c>
      <c r="E10839" t="s">
        <v>1379</v>
      </c>
      <c r="G10839" s="6" t="s">
        <v>88</v>
      </c>
      <c r="H10839" t="s">
        <v>199</v>
      </c>
      <c r="I10839" t="s">
        <v>21</v>
      </c>
      <c r="J10839" t="s">
        <v>73</v>
      </c>
      <c r="K10839">
        <v>44</v>
      </c>
      <c r="L10839">
        <v>15.25</v>
      </c>
      <c r="M10839" t="s">
        <v>217</v>
      </c>
      <c r="N10839">
        <v>15.25</v>
      </c>
      <c r="P10839" cm="1">
        <f t="array" ref="P10839">IF(Q10839&gt;0,INDEX(Q10839:Q22973,MATCH(TRUE,INDEX(Q10839:Q22973="",,),0)-1),"")</f>
        <v>6</v>
      </c>
      <c r="Q10839">
        <f t="shared" si="245"/>
        <v>6</v>
      </c>
      <c r="R10839">
        <f>IF(P10839="","",0)</f>
        <v>0</v>
      </c>
    </row>
    <row r="10840" spans="1:18" x14ac:dyDescent="0.3">
      <c r="A10840" t="s">
        <v>1321</v>
      </c>
      <c r="B10840" s="1">
        <v>38643</v>
      </c>
      <c r="C10840" s="2">
        <v>0.45833333333333331</v>
      </c>
      <c r="D10840" t="s">
        <v>1378</v>
      </c>
      <c r="E10840" t="s">
        <v>1379</v>
      </c>
      <c r="G10840" s="6" t="s">
        <v>88</v>
      </c>
      <c r="H10840" t="s">
        <v>67</v>
      </c>
      <c r="I10840" t="s">
        <v>21</v>
      </c>
      <c r="J10840" t="s">
        <v>73</v>
      </c>
      <c r="K10840">
        <v>13</v>
      </c>
      <c r="L10840">
        <v>8.5</v>
      </c>
      <c r="M10840" t="s">
        <v>217</v>
      </c>
      <c r="N10840">
        <v>8.5</v>
      </c>
      <c r="P10840" cm="1">
        <f t="array" ref="P10840">IF(Q10840&gt;0,INDEX(Q10840:Q22974,MATCH(TRUE,INDEX(Q10840:Q22974="",,),0)-1),"")</f>
        <v>6</v>
      </c>
      <c r="Q10840">
        <f t="shared" si="245"/>
        <v>6</v>
      </c>
      <c r="R10840">
        <f>IF(P10840="","",0)</f>
        <v>0</v>
      </c>
    </row>
    <row r="10841" spans="1:18" x14ac:dyDescent="0.3">
      <c r="A10841" t="s">
        <v>1321</v>
      </c>
      <c r="B10841" s="1">
        <v>38643</v>
      </c>
      <c r="C10841" s="2">
        <v>0.45833333333333331</v>
      </c>
      <c r="D10841" t="s">
        <v>1378</v>
      </c>
      <c r="E10841" t="s">
        <v>1379</v>
      </c>
      <c r="G10841" s="6" t="s">
        <v>88</v>
      </c>
      <c r="H10841" t="s">
        <v>1163</v>
      </c>
      <c r="I10841" t="s">
        <v>21</v>
      </c>
      <c r="J10841" t="s">
        <v>73</v>
      </c>
      <c r="K10841">
        <v>10</v>
      </c>
      <c r="L10841">
        <v>10</v>
      </c>
      <c r="M10841" t="s">
        <v>217</v>
      </c>
      <c r="N10841">
        <v>10</v>
      </c>
      <c r="P10841" cm="1">
        <f t="array" ref="P10841">IF(Q10841&gt;0,INDEX(Q10841:Q22975,MATCH(TRUE,INDEX(Q10841:Q22975="",,),0)-1),"")</f>
        <v>6</v>
      </c>
      <c r="Q10841">
        <f t="shared" ref="Q10841" si="246">INT((ROW()-10776)/11)+1</f>
        <v>6</v>
      </c>
      <c r="R10841">
        <f>IF(P10841="","",0)</f>
        <v>0</v>
      </c>
    </row>
    <row r="10842" spans="1:18" x14ac:dyDescent="0.3">
      <c r="P10842" t="str" cm="1">
        <f t="array" ref="P10842">IF(Q10842&gt;0,INDEX(Q10842:Q22976,MATCH(TRUE,INDEX(Q10842:Q22976="",,),0)-1),"")</f>
        <v/>
      </c>
      <c r="R10842" t="str">
        <f>IF(P10842="","",0)</f>
        <v/>
      </c>
    </row>
    <row r="10843" spans="1:18" x14ac:dyDescent="0.3">
      <c r="A10843" s="3" t="s">
        <v>1380</v>
      </c>
      <c r="B10843" s="4">
        <v>38908</v>
      </c>
      <c r="C10843" s="5">
        <v>0.41666666666666669</v>
      </c>
      <c r="D10843" s="3" t="s">
        <v>1381</v>
      </c>
      <c r="E10843" s="3" t="s">
        <v>1382</v>
      </c>
      <c r="F10843" s="3" t="s">
        <v>91</v>
      </c>
      <c r="G10843" s="3" t="s">
        <v>19</v>
      </c>
      <c r="H10843" s="3" t="s">
        <v>41</v>
      </c>
      <c r="I10843" s="3" t="s">
        <v>21</v>
      </c>
      <c r="J10843" s="3" t="s">
        <v>73</v>
      </c>
      <c r="K10843" s="3">
        <v>528</v>
      </c>
      <c r="L10843" s="3">
        <v>58</v>
      </c>
      <c r="M10843" s="3" t="s">
        <v>94</v>
      </c>
      <c r="N10843" s="3"/>
      <c r="O10843" s="3"/>
      <c r="P10843" s="3" t="str" cm="1">
        <f t="array" ref="P10843">IF(Q10843&gt;0,INDEX(Q10843:Q22977,MATCH(TRUE,INDEX(Q10843:Q22977="",,),0)-1),"")</f>
        <v/>
      </c>
      <c r="Q10843" s="3"/>
      <c r="R10843">
        <v>0</v>
      </c>
    </row>
    <row r="10844" spans="1:18" x14ac:dyDescent="0.3">
      <c r="A10844" t="s">
        <v>1380</v>
      </c>
      <c r="B10844" s="1">
        <v>38908</v>
      </c>
      <c r="C10844" s="2">
        <v>0.41666666666666669</v>
      </c>
      <c r="D10844" t="s">
        <v>1381</v>
      </c>
      <c r="E10844" t="s">
        <v>1382</v>
      </c>
      <c r="F10844" t="s">
        <v>91</v>
      </c>
      <c r="G10844" s="6" t="s">
        <v>88</v>
      </c>
      <c r="H10844" t="s">
        <v>41</v>
      </c>
      <c r="I10844" t="s">
        <v>45</v>
      </c>
      <c r="J10844" t="s">
        <v>93</v>
      </c>
      <c r="K10844">
        <v>5.5</v>
      </c>
      <c r="L10844">
        <v>250</v>
      </c>
      <c r="M10844" t="s">
        <v>94</v>
      </c>
      <c r="P10844" t="str" cm="1">
        <f t="array" ref="P10844">IF(Q10844&gt;0,INDEX(Q10844:Q22978,MATCH(TRUE,INDEX(Q10844:Q22978="",,),0)-1),"")</f>
        <v/>
      </c>
      <c r="R10844">
        <v>0</v>
      </c>
    </row>
    <row r="10845" spans="1:18" x14ac:dyDescent="0.3">
      <c r="P10845" t="str" cm="1">
        <f t="array" ref="P10845">IF(Q10845&gt;0,INDEX(Q10845:Q22979,MATCH(TRUE,INDEX(Q10845:Q22979="",,),0)-1),"")</f>
        <v/>
      </c>
      <c r="R10845" t="str">
        <f>IF(P10845="","",0)</f>
        <v/>
      </c>
    </row>
    <row r="10846" spans="1:18" x14ac:dyDescent="0.3">
      <c r="A10846" s="3" t="s">
        <v>1380</v>
      </c>
      <c r="B10846" s="4">
        <v>38908</v>
      </c>
      <c r="C10846" s="5">
        <v>0.41666666666666669</v>
      </c>
      <c r="D10846" s="3" t="s">
        <v>1383</v>
      </c>
      <c r="E10846" s="3" t="s">
        <v>1384</v>
      </c>
      <c r="F10846" s="3" t="s">
        <v>91</v>
      </c>
      <c r="G10846" s="3" t="s">
        <v>19</v>
      </c>
      <c r="H10846" s="3" t="s">
        <v>265</v>
      </c>
      <c r="I10846" s="3" t="s">
        <v>21</v>
      </c>
      <c r="J10846" s="3" t="s">
        <v>73</v>
      </c>
      <c r="K10846" s="3">
        <v>522</v>
      </c>
      <c r="L10846" s="3">
        <v>30.5</v>
      </c>
      <c r="M10846" s="3" t="s">
        <v>94</v>
      </c>
      <c r="N10846" s="3"/>
      <c r="O10846" s="3"/>
      <c r="P10846" s="3" t="str" cm="1">
        <f t="array" ref="P10846">IF(Q10846&gt;0,INDEX(Q10846:Q22980,MATCH(TRUE,INDEX(Q10846:Q22980="",,),0)-1),"")</f>
        <v/>
      </c>
      <c r="Q10846" s="3"/>
      <c r="R10846">
        <v>0</v>
      </c>
    </row>
    <row r="10847" spans="1:18" x14ac:dyDescent="0.3">
      <c r="A10847" t="s">
        <v>1380</v>
      </c>
      <c r="B10847" s="1">
        <v>38908</v>
      </c>
      <c r="C10847" s="2">
        <v>0.41666666666666669</v>
      </c>
      <c r="D10847" t="s">
        <v>1383</v>
      </c>
      <c r="E10847" t="s">
        <v>1384</v>
      </c>
      <c r="F10847" t="s">
        <v>91</v>
      </c>
      <c r="G10847" t="s">
        <v>19</v>
      </c>
      <c r="H10847" t="s">
        <v>72</v>
      </c>
      <c r="I10847" t="s">
        <v>21</v>
      </c>
      <c r="J10847" t="s">
        <v>73</v>
      </c>
      <c r="K10847">
        <v>457</v>
      </c>
      <c r="L10847">
        <v>20.32</v>
      </c>
      <c r="M10847" t="s">
        <v>94</v>
      </c>
      <c r="P10847" t="str" cm="1">
        <f t="array" ref="P10847">IF(Q10847&gt;0,INDEX(Q10847:Q22981,MATCH(TRUE,INDEX(Q10847:Q22981="",,),0)-1),"")</f>
        <v/>
      </c>
      <c r="R10847">
        <v>0</v>
      </c>
    </row>
    <row r="10848" spans="1:18" x14ac:dyDescent="0.3">
      <c r="A10848" t="s">
        <v>1380</v>
      </c>
      <c r="B10848" s="1">
        <v>38908</v>
      </c>
      <c r="C10848" s="2">
        <v>0.41666666666666669</v>
      </c>
      <c r="D10848" t="s">
        <v>1383</v>
      </c>
      <c r="E10848" t="s">
        <v>1384</v>
      </c>
      <c r="F10848" t="s">
        <v>91</v>
      </c>
      <c r="G10848" s="6" t="s">
        <v>88</v>
      </c>
      <c r="H10848" t="s">
        <v>96</v>
      </c>
      <c r="I10848" t="s">
        <v>45</v>
      </c>
      <c r="J10848" t="s">
        <v>93</v>
      </c>
      <c r="K10848">
        <v>8.3000000000000007</v>
      </c>
      <c r="L10848">
        <v>111</v>
      </c>
      <c r="M10848" t="s">
        <v>94</v>
      </c>
      <c r="P10848" t="str" cm="1">
        <f t="array" ref="P10848">IF(Q10848&gt;0,INDEX(Q10848:Q22982,MATCH(TRUE,INDEX(Q10848:Q22982="",,),0)-1),"")</f>
        <v/>
      </c>
      <c r="R10848">
        <v>0</v>
      </c>
    </row>
    <row r="10849" spans="1:18" x14ac:dyDescent="0.3">
      <c r="A10849" t="s">
        <v>1380</v>
      </c>
      <c r="B10849" s="1">
        <v>38908</v>
      </c>
      <c r="C10849" s="2">
        <v>0.41666666666666669</v>
      </c>
      <c r="D10849" t="s">
        <v>1383</v>
      </c>
      <c r="E10849" t="s">
        <v>1384</v>
      </c>
      <c r="F10849" t="s">
        <v>91</v>
      </c>
      <c r="G10849" s="6" t="s">
        <v>88</v>
      </c>
      <c r="H10849" t="s">
        <v>265</v>
      </c>
      <c r="I10849" t="s">
        <v>45</v>
      </c>
      <c r="J10849" t="s">
        <v>93</v>
      </c>
      <c r="K10849">
        <v>3.8</v>
      </c>
      <c r="L10849">
        <v>48.5</v>
      </c>
      <c r="M10849" t="s">
        <v>94</v>
      </c>
      <c r="P10849" t="str" cm="1">
        <f t="array" ref="P10849">IF(Q10849&gt;0,INDEX(Q10849:Q22983,MATCH(TRUE,INDEX(Q10849:Q22983="",,),0)-1),"")</f>
        <v/>
      </c>
      <c r="R10849">
        <v>0</v>
      </c>
    </row>
    <row r="10850" spans="1:18" x14ac:dyDescent="0.3">
      <c r="A10850" t="s">
        <v>1380</v>
      </c>
      <c r="B10850" s="1">
        <v>38908</v>
      </c>
      <c r="C10850" s="2">
        <v>0.41666666666666669</v>
      </c>
      <c r="D10850" t="s">
        <v>1383</v>
      </c>
      <c r="E10850" t="s">
        <v>1384</v>
      </c>
      <c r="F10850" t="s">
        <v>91</v>
      </c>
      <c r="G10850" s="6" t="s">
        <v>88</v>
      </c>
      <c r="H10850" t="s">
        <v>312</v>
      </c>
      <c r="I10850" t="s">
        <v>45</v>
      </c>
      <c r="J10850" t="s">
        <v>93</v>
      </c>
      <c r="K10850">
        <v>2.7</v>
      </c>
      <c r="L10850">
        <v>41</v>
      </c>
      <c r="M10850" t="s">
        <v>94</v>
      </c>
      <c r="P10850" t="str" cm="1">
        <f t="array" ref="P10850">IF(Q10850&gt;0,INDEX(Q10850:Q22984,MATCH(TRUE,INDEX(Q10850:Q22984="",,),0)-1),"")</f>
        <v/>
      </c>
      <c r="R10850">
        <v>0</v>
      </c>
    </row>
    <row r="10851" spans="1:18" x14ac:dyDescent="0.3">
      <c r="A10851" t="s">
        <v>1380</v>
      </c>
      <c r="B10851" s="1">
        <v>38908</v>
      </c>
      <c r="C10851" s="2">
        <v>0.41666666666666669</v>
      </c>
      <c r="D10851" t="s">
        <v>1383</v>
      </c>
      <c r="E10851" t="s">
        <v>1384</v>
      </c>
      <c r="F10851" t="s">
        <v>91</v>
      </c>
      <c r="G10851" s="6" t="s">
        <v>88</v>
      </c>
      <c r="H10851" t="s">
        <v>87</v>
      </c>
      <c r="I10851" t="s">
        <v>45</v>
      </c>
      <c r="J10851" t="s">
        <v>93</v>
      </c>
      <c r="K10851">
        <v>1.1000000000000001</v>
      </c>
      <c r="L10851">
        <v>65.599999999999994</v>
      </c>
      <c r="M10851" t="s">
        <v>94</v>
      </c>
      <c r="P10851" t="str" cm="1">
        <f t="array" ref="P10851">IF(Q10851&gt;0,INDEX(Q10851:Q22985,MATCH(TRUE,INDEX(Q10851:Q22985="",,),0)-1),"")</f>
        <v/>
      </c>
      <c r="R10851">
        <v>0</v>
      </c>
    </row>
    <row r="10852" spans="1:18" x14ac:dyDescent="0.3">
      <c r="A10852" t="s">
        <v>1380</v>
      </c>
      <c r="B10852" s="1">
        <v>38908</v>
      </c>
      <c r="C10852" s="2">
        <v>0.41666666666666669</v>
      </c>
      <c r="D10852" t="s">
        <v>1383</v>
      </c>
      <c r="E10852" t="s">
        <v>1384</v>
      </c>
      <c r="F10852" t="s">
        <v>91</v>
      </c>
      <c r="G10852" s="6" t="s">
        <v>88</v>
      </c>
      <c r="H10852" t="s">
        <v>72</v>
      </c>
      <c r="I10852" t="s">
        <v>45</v>
      </c>
      <c r="J10852" t="s">
        <v>93</v>
      </c>
      <c r="K10852">
        <v>4.4000000000000004</v>
      </c>
      <c r="L10852">
        <v>94</v>
      </c>
      <c r="M10852" t="s">
        <v>94</v>
      </c>
      <c r="P10852" t="str" cm="1">
        <f t="array" ref="P10852">IF(Q10852&gt;0,INDEX(Q10852:Q22986,MATCH(TRUE,INDEX(Q10852:Q22986="",,),0)-1),"")</f>
        <v/>
      </c>
      <c r="R10852">
        <v>0</v>
      </c>
    </row>
    <row r="10853" spans="1:18" x14ac:dyDescent="0.3">
      <c r="A10853" t="s">
        <v>1380</v>
      </c>
      <c r="B10853" s="1">
        <v>38908</v>
      </c>
      <c r="C10853" s="2">
        <v>0.41666666666666669</v>
      </c>
      <c r="D10853" t="s">
        <v>1383</v>
      </c>
      <c r="E10853" t="s">
        <v>1384</v>
      </c>
      <c r="F10853" t="s">
        <v>91</v>
      </c>
      <c r="G10853" s="6" t="s">
        <v>88</v>
      </c>
      <c r="H10853" t="s">
        <v>96</v>
      </c>
      <c r="I10853" t="s">
        <v>21</v>
      </c>
      <c r="J10853" t="s">
        <v>73</v>
      </c>
      <c r="K10853">
        <v>62</v>
      </c>
      <c r="L10853">
        <v>23.5</v>
      </c>
      <c r="M10853" t="s">
        <v>94</v>
      </c>
      <c r="P10853" t="str" cm="1">
        <f t="array" ref="P10853">IF(Q10853&gt;0,INDEX(Q10853:Q22987,MATCH(TRUE,INDEX(Q10853:Q22987="",,),0)-1),"")</f>
        <v/>
      </c>
      <c r="R10853">
        <v>0</v>
      </c>
    </row>
    <row r="10854" spans="1:18" x14ac:dyDescent="0.3">
      <c r="A10854" t="s">
        <v>1380</v>
      </c>
      <c r="B10854" s="1">
        <v>38908</v>
      </c>
      <c r="C10854" s="2">
        <v>0.41666666666666669</v>
      </c>
      <c r="D10854" t="s">
        <v>1383</v>
      </c>
      <c r="E10854" t="s">
        <v>1384</v>
      </c>
      <c r="F10854" t="s">
        <v>91</v>
      </c>
      <c r="G10854" s="6" t="s">
        <v>88</v>
      </c>
      <c r="H10854" t="s">
        <v>116</v>
      </c>
      <c r="I10854" t="s">
        <v>21</v>
      </c>
      <c r="J10854" t="s">
        <v>73</v>
      </c>
      <c r="K10854">
        <v>30</v>
      </c>
      <c r="L10854">
        <v>18.3</v>
      </c>
      <c r="M10854" t="s">
        <v>94</v>
      </c>
      <c r="P10854" t="str" cm="1">
        <f t="array" ref="P10854">IF(Q10854&gt;0,INDEX(Q10854:Q22988,MATCH(TRUE,INDEX(Q10854:Q22988="",,),0)-1),"")</f>
        <v/>
      </c>
      <c r="R10854">
        <v>0</v>
      </c>
    </row>
    <row r="10855" spans="1:18" x14ac:dyDescent="0.3">
      <c r="A10855" t="s">
        <v>1380</v>
      </c>
      <c r="B10855" s="1">
        <v>38908</v>
      </c>
      <c r="C10855" s="2">
        <v>0.41666666666666669</v>
      </c>
      <c r="D10855" t="s">
        <v>1383</v>
      </c>
      <c r="E10855" t="s">
        <v>1384</v>
      </c>
      <c r="F10855" t="s">
        <v>91</v>
      </c>
      <c r="G10855" s="6" t="s">
        <v>88</v>
      </c>
      <c r="H10855" t="s">
        <v>312</v>
      </c>
      <c r="I10855" t="s">
        <v>21</v>
      </c>
      <c r="J10855" t="s">
        <v>73</v>
      </c>
      <c r="K10855">
        <v>23</v>
      </c>
      <c r="L10855">
        <v>9.65</v>
      </c>
      <c r="M10855" t="s">
        <v>94</v>
      </c>
      <c r="P10855" t="str" cm="1">
        <f t="array" ref="P10855">IF(Q10855&gt;0,INDEX(Q10855:Q22989,MATCH(TRUE,INDEX(Q10855:Q22989="",,),0)-1),"")</f>
        <v/>
      </c>
      <c r="R10855">
        <v>0</v>
      </c>
    </row>
    <row r="10856" spans="1:18" x14ac:dyDescent="0.3">
      <c r="A10856" t="s">
        <v>1380</v>
      </c>
      <c r="B10856" s="1">
        <v>38908</v>
      </c>
      <c r="C10856" s="2">
        <v>0.41666666666666669</v>
      </c>
      <c r="D10856" t="s">
        <v>1383</v>
      </c>
      <c r="E10856" t="s">
        <v>1384</v>
      </c>
      <c r="F10856" t="s">
        <v>91</v>
      </c>
      <c r="G10856" s="6" t="s">
        <v>88</v>
      </c>
      <c r="H10856" t="s">
        <v>87</v>
      </c>
      <c r="I10856" t="s">
        <v>21</v>
      </c>
      <c r="J10856" t="s">
        <v>73</v>
      </c>
      <c r="K10856">
        <v>96</v>
      </c>
      <c r="L10856">
        <v>25.45</v>
      </c>
      <c r="M10856" t="s">
        <v>94</v>
      </c>
      <c r="P10856" t="str" cm="1">
        <f t="array" ref="P10856">IF(Q10856&gt;0,INDEX(Q10856:Q22990,MATCH(TRUE,INDEX(Q10856:Q22990="",,),0)-1),"")</f>
        <v/>
      </c>
      <c r="R10856">
        <v>0</v>
      </c>
    </row>
    <row r="10857" spans="1:18" x14ac:dyDescent="0.3">
      <c r="P10857" t="str" cm="1">
        <f t="array" ref="P10857">IF(Q10857&gt;0,INDEX(Q10857:Q22991,MATCH(TRUE,INDEX(Q10857:Q22991="",,),0)-1),"")</f>
        <v/>
      </c>
      <c r="R10857" t="str">
        <f>IF(P10857="","",0)</f>
        <v/>
      </c>
    </row>
    <row r="10858" spans="1:18" x14ac:dyDescent="0.3">
      <c r="A10858" s="3" t="s">
        <v>1380</v>
      </c>
      <c r="B10858" s="4">
        <v>38908</v>
      </c>
      <c r="C10858" s="5">
        <v>0.41666666666666669</v>
      </c>
      <c r="D10858" s="3" t="s">
        <v>1385</v>
      </c>
      <c r="E10858" s="3" t="s">
        <v>1386</v>
      </c>
      <c r="F10858" s="3" t="s">
        <v>91</v>
      </c>
      <c r="G10858" s="3" t="s">
        <v>19</v>
      </c>
      <c r="H10858" s="3" t="s">
        <v>41</v>
      </c>
      <c r="I10858" s="3" t="s">
        <v>21</v>
      </c>
      <c r="J10858" s="3" t="s">
        <v>73</v>
      </c>
      <c r="K10858" s="3">
        <v>508</v>
      </c>
      <c r="L10858" s="3">
        <v>58</v>
      </c>
      <c r="M10858" s="3" t="s">
        <v>94</v>
      </c>
      <c r="N10858" s="3"/>
      <c r="O10858" s="3"/>
      <c r="P10858" s="3" t="str" cm="1">
        <f t="array" ref="P10858">IF(Q10858&gt;0,INDEX(Q10858:Q22992,MATCH(TRUE,INDEX(Q10858:Q22992="",,),0)-1),"")</f>
        <v/>
      </c>
      <c r="Q10858" s="3"/>
      <c r="R10858">
        <v>0</v>
      </c>
    </row>
    <row r="10859" spans="1:18" x14ac:dyDescent="0.3">
      <c r="A10859" t="s">
        <v>1380</v>
      </c>
      <c r="B10859" s="1">
        <v>38908</v>
      </c>
      <c r="C10859" s="2">
        <v>0.41666666666666669</v>
      </c>
      <c r="D10859" t="s">
        <v>1385</v>
      </c>
      <c r="E10859" t="s">
        <v>1386</v>
      </c>
      <c r="F10859" t="s">
        <v>91</v>
      </c>
      <c r="G10859" s="6" t="s">
        <v>88</v>
      </c>
      <c r="H10859" t="s">
        <v>41</v>
      </c>
      <c r="I10859" t="s">
        <v>45</v>
      </c>
      <c r="J10859" t="s">
        <v>93</v>
      </c>
      <c r="K10859">
        <v>4.3</v>
      </c>
      <c r="L10859">
        <v>250</v>
      </c>
      <c r="M10859" t="s">
        <v>94</v>
      </c>
      <c r="P10859" t="str" cm="1">
        <f t="array" ref="P10859">IF(Q10859&gt;0,INDEX(Q10859:Q22993,MATCH(TRUE,INDEX(Q10859:Q22993="",,),0)-1),"")</f>
        <v/>
      </c>
      <c r="R10859">
        <v>0</v>
      </c>
    </row>
    <row r="10860" spans="1:18" x14ac:dyDescent="0.3">
      <c r="A10860" t="s">
        <v>1380</v>
      </c>
      <c r="B10860" s="1">
        <v>38908</v>
      </c>
      <c r="C10860" s="2">
        <v>0.41666666666666669</v>
      </c>
      <c r="D10860" t="s">
        <v>1385</v>
      </c>
      <c r="E10860" t="s">
        <v>1386</v>
      </c>
      <c r="F10860" t="s">
        <v>91</v>
      </c>
      <c r="G10860" s="6" t="s">
        <v>88</v>
      </c>
      <c r="H10860" t="s">
        <v>87</v>
      </c>
      <c r="I10860" t="s">
        <v>21</v>
      </c>
      <c r="J10860" t="s">
        <v>73</v>
      </c>
      <c r="K10860">
        <v>17</v>
      </c>
      <c r="L10860">
        <v>24.45</v>
      </c>
      <c r="M10860" t="s">
        <v>94</v>
      </c>
      <c r="P10860" t="str" cm="1">
        <f t="array" ref="P10860">IF(Q10860&gt;0,INDEX(Q10860:Q22994,MATCH(TRUE,INDEX(Q10860:Q22994="",,),0)-1),"")</f>
        <v/>
      </c>
      <c r="R10860">
        <v>0</v>
      </c>
    </row>
    <row r="10861" spans="1:18" x14ac:dyDescent="0.3">
      <c r="A10861" t="s">
        <v>1380</v>
      </c>
      <c r="B10861" s="1">
        <v>38908</v>
      </c>
      <c r="C10861" s="2">
        <v>0.41666666666666669</v>
      </c>
      <c r="D10861" t="s">
        <v>1385</v>
      </c>
      <c r="E10861" t="s">
        <v>1386</v>
      </c>
      <c r="F10861" t="s">
        <v>91</v>
      </c>
      <c r="G10861" s="6" t="s">
        <v>88</v>
      </c>
      <c r="H10861" t="s">
        <v>72</v>
      </c>
      <c r="I10861" t="s">
        <v>21</v>
      </c>
      <c r="J10861" t="s">
        <v>73</v>
      </c>
      <c r="K10861">
        <v>14</v>
      </c>
      <c r="L10861">
        <v>18.899999999999999</v>
      </c>
      <c r="M10861" t="s">
        <v>94</v>
      </c>
      <c r="P10861" t="str" cm="1">
        <f t="array" ref="P10861">IF(Q10861&gt;0,INDEX(Q10861:Q22995,MATCH(TRUE,INDEX(Q10861:Q22995="",,),0)-1),"")</f>
        <v/>
      </c>
      <c r="R10861">
        <v>0</v>
      </c>
    </row>
    <row r="10862" spans="1:18" x14ac:dyDescent="0.3">
      <c r="P10862" t="str" cm="1">
        <f t="array" ref="P10862">IF(Q10862&gt;0,INDEX(Q10862:Q22996,MATCH(TRUE,INDEX(Q10862:Q22996="",,),0)-1),"")</f>
        <v/>
      </c>
      <c r="R10862" t="str">
        <f>IF(P10862="","",0)</f>
        <v/>
      </c>
    </row>
    <row r="10863" spans="1:18" x14ac:dyDescent="0.3">
      <c r="A10863" s="3" t="s">
        <v>1380</v>
      </c>
      <c r="B10863" s="4">
        <v>38922</v>
      </c>
      <c r="C10863" s="5">
        <v>0.41666666666666669</v>
      </c>
      <c r="D10863" s="3" t="s">
        <v>1387</v>
      </c>
      <c r="E10863" s="3" t="s">
        <v>1388</v>
      </c>
      <c r="F10863" s="3" t="s">
        <v>91</v>
      </c>
      <c r="G10863" s="3" t="s">
        <v>19</v>
      </c>
      <c r="H10863" s="3" t="s">
        <v>96</v>
      </c>
      <c r="I10863" s="3" t="s">
        <v>21</v>
      </c>
      <c r="J10863" s="3" t="s">
        <v>73</v>
      </c>
      <c r="K10863" s="3">
        <v>270</v>
      </c>
      <c r="L10863" s="3">
        <v>29.85</v>
      </c>
      <c r="M10863" s="3" t="s">
        <v>94</v>
      </c>
      <c r="N10863" s="3"/>
      <c r="O10863" s="3"/>
      <c r="P10863" s="3" t="str" cm="1">
        <f t="array" ref="P10863">IF(Q10863&gt;0,INDEX(Q10863:Q22997,MATCH(TRUE,INDEX(Q10863:Q22997="",,),0)-1),"")</f>
        <v/>
      </c>
      <c r="Q10863" s="3"/>
      <c r="R10863">
        <v>0</v>
      </c>
    </row>
    <row r="10864" spans="1:18" x14ac:dyDescent="0.3">
      <c r="A10864" t="s">
        <v>1380</v>
      </c>
      <c r="B10864" s="1">
        <v>38922</v>
      </c>
      <c r="C10864" s="2">
        <v>0.41666666666666669</v>
      </c>
      <c r="D10864" t="s">
        <v>1387</v>
      </c>
      <c r="E10864" t="s">
        <v>1388</v>
      </c>
      <c r="F10864" t="s">
        <v>91</v>
      </c>
      <c r="G10864" t="s">
        <v>19</v>
      </c>
      <c r="H10864" t="s">
        <v>265</v>
      </c>
      <c r="I10864" t="s">
        <v>21</v>
      </c>
      <c r="J10864" t="s">
        <v>73</v>
      </c>
      <c r="K10864">
        <v>133</v>
      </c>
      <c r="L10864">
        <v>30.8</v>
      </c>
      <c r="M10864" t="s">
        <v>94</v>
      </c>
      <c r="P10864" t="str" cm="1">
        <f t="array" ref="P10864">IF(Q10864&gt;0,INDEX(Q10864:Q22998,MATCH(TRUE,INDEX(Q10864:Q22998="",,),0)-1),"")</f>
        <v/>
      </c>
      <c r="R10864">
        <v>0</v>
      </c>
    </row>
    <row r="10865" spans="1:18" x14ac:dyDescent="0.3">
      <c r="A10865" t="s">
        <v>1380</v>
      </c>
      <c r="B10865" s="1">
        <v>38922</v>
      </c>
      <c r="C10865" s="2">
        <v>0.41666666666666669</v>
      </c>
      <c r="D10865" t="s">
        <v>1387</v>
      </c>
      <c r="E10865" t="s">
        <v>1388</v>
      </c>
      <c r="F10865" t="s">
        <v>91</v>
      </c>
      <c r="G10865" t="s">
        <v>19</v>
      </c>
      <c r="H10865" t="s">
        <v>87</v>
      </c>
      <c r="I10865" t="s">
        <v>21</v>
      </c>
      <c r="J10865" t="s">
        <v>73</v>
      </c>
      <c r="K10865">
        <v>332</v>
      </c>
      <c r="L10865">
        <v>27.2</v>
      </c>
      <c r="M10865" t="s">
        <v>94</v>
      </c>
      <c r="P10865" t="str" cm="1">
        <f t="array" ref="P10865">IF(Q10865&gt;0,INDEX(Q10865:Q22999,MATCH(TRUE,INDEX(Q10865:Q22999="",,),0)-1),"")</f>
        <v/>
      </c>
      <c r="R10865">
        <v>0</v>
      </c>
    </row>
    <row r="10866" spans="1:18" x14ac:dyDescent="0.3">
      <c r="A10866" t="s">
        <v>1380</v>
      </c>
      <c r="B10866" s="1">
        <v>38922</v>
      </c>
      <c r="C10866" s="2">
        <v>0.41666666666666669</v>
      </c>
      <c r="D10866" t="s">
        <v>1387</v>
      </c>
      <c r="E10866" t="s">
        <v>1388</v>
      </c>
      <c r="F10866" t="s">
        <v>91</v>
      </c>
      <c r="G10866" s="6" t="s">
        <v>88</v>
      </c>
      <c r="H10866" t="s">
        <v>96</v>
      </c>
      <c r="I10866" t="s">
        <v>45</v>
      </c>
      <c r="J10866" t="s">
        <v>93</v>
      </c>
      <c r="K10866">
        <v>2.6</v>
      </c>
      <c r="L10866">
        <v>138</v>
      </c>
      <c r="M10866" t="s">
        <v>94</v>
      </c>
      <c r="P10866" t="str" cm="1">
        <f t="array" ref="P10866">IF(Q10866&gt;0,INDEX(Q10866:Q23000,MATCH(TRUE,INDEX(Q10866:Q23000="",,),0)-1),"")</f>
        <v/>
      </c>
      <c r="R10866">
        <v>0</v>
      </c>
    </row>
    <row r="10867" spans="1:18" x14ac:dyDescent="0.3">
      <c r="A10867" t="s">
        <v>1380</v>
      </c>
      <c r="B10867" s="1">
        <v>38922</v>
      </c>
      <c r="C10867" s="2">
        <v>0.41666666666666669</v>
      </c>
      <c r="D10867" t="s">
        <v>1387</v>
      </c>
      <c r="E10867" t="s">
        <v>1388</v>
      </c>
      <c r="F10867" t="s">
        <v>91</v>
      </c>
      <c r="G10867" s="6" t="s">
        <v>88</v>
      </c>
      <c r="H10867" t="s">
        <v>265</v>
      </c>
      <c r="I10867" t="s">
        <v>45</v>
      </c>
      <c r="J10867" t="s">
        <v>93</v>
      </c>
      <c r="K10867">
        <v>26.3</v>
      </c>
      <c r="L10867">
        <v>53.5</v>
      </c>
      <c r="M10867" t="s">
        <v>94</v>
      </c>
      <c r="P10867" t="str" cm="1">
        <f t="array" ref="P10867">IF(Q10867&gt;0,INDEX(Q10867:Q23001,MATCH(TRUE,INDEX(Q10867:Q23001="",,),0)-1),"")</f>
        <v/>
      </c>
      <c r="R10867">
        <v>0</v>
      </c>
    </row>
    <row r="10868" spans="1:18" x14ac:dyDescent="0.3">
      <c r="A10868" t="s">
        <v>1380</v>
      </c>
      <c r="B10868" s="1">
        <v>38922</v>
      </c>
      <c r="C10868" s="2">
        <v>0.41666666666666669</v>
      </c>
      <c r="D10868" t="s">
        <v>1387</v>
      </c>
      <c r="E10868" t="s">
        <v>1388</v>
      </c>
      <c r="F10868" t="s">
        <v>91</v>
      </c>
      <c r="G10868" s="6" t="s">
        <v>88</v>
      </c>
      <c r="H10868" t="s">
        <v>87</v>
      </c>
      <c r="I10868" t="s">
        <v>45</v>
      </c>
      <c r="J10868" t="s">
        <v>93</v>
      </c>
      <c r="K10868">
        <v>5.9</v>
      </c>
      <c r="L10868">
        <v>65</v>
      </c>
      <c r="M10868" t="s">
        <v>94</v>
      </c>
      <c r="P10868" t="str" cm="1">
        <f t="array" ref="P10868">IF(Q10868&gt;0,INDEX(Q10868:Q23002,MATCH(TRUE,INDEX(Q10868:Q23002="",,),0)-1),"")</f>
        <v/>
      </c>
      <c r="R10868">
        <v>0</v>
      </c>
    </row>
    <row r="10869" spans="1:18" x14ac:dyDescent="0.3">
      <c r="A10869" t="s">
        <v>1380</v>
      </c>
      <c r="B10869" s="1">
        <v>38922</v>
      </c>
      <c r="C10869" s="2">
        <v>0.41666666666666669</v>
      </c>
      <c r="D10869" t="s">
        <v>1387</v>
      </c>
      <c r="E10869" t="s">
        <v>1388</v>
      </c>
      <c r="F10869" t="s">
        <v>91</v>
      </c>
      <c r="G10869" s="6" t="s">
        <v>88</v>
      </c>
      <c r="H10869" t="s">
        <v>72</v>
      </c>
      <c r="I10869" t="s">
        <v>45</v>
      </c>
      <c r="J10869" t="s">
        <v>93</v>
      </c>
      <c r="K10869">
        <v>1</v>
      </c>
      <c r="L10869">
        <v>117</v>
      </c>
      <c r="M10869" t="s">
        <v>94</v>
      </c>
      <c r="P10869" t="str" cm="1">
        <f t="array" ref="P10869">IF(Q10869&gt;0,INDEX(Q10869:Q23003,MATCH(TRUE,INDEX(Q10869:Q23003="",,),0)-1),"")</f>
        <v/>
      </c>
      <c r="R10869">
        <v>0</v>
      </c>
    </row>
    <row r="10870" spans="1:18" x14ac:dyDescent="0.3">
      <c r="A10870" t="s">
        <v>1380</v>
      </c>
      <c r="B10870" s="1">
        <v>38922</v>
      </c>
      <c r="C10870" s="2">
        <v>0.41666666666666669</v>
      </c>
      <c r="D10870" t="s">
        <v>1387</v>
      </c>
      <c r="E10870" t="s">
        <v>1388</v>
      </c>
      <c r="F10870" t="s">
        <v>91</v>
      </c>
      <c r="G10870" s="6" t="s">
        <v>88</v>
      </c>
      <c r="H10870" t="s">
        <v>116</v>
      </c>
      <c r="I10870" t="s">
        <v>21</v>
      </c>
      <c r="J10870" t="s">
        <v>73</v>
      </c>
      <c r="K10870">
        <v>99</v>
      </c>
      <c r="L10870">
        <v>23.15</v>
      </c>
      <c r="M10870" t="s">
        <v>94</v>
      </c>
      <c r="P10870" t="str" cm="1">
        <f t="array" ref="P10870">IF(Q10870&gt;0,INDEX(Q10870:Q23004,MATCH(TRUE,INDEX(Q10870:Q23004="",,),0)-1),"")</f>
        <v/>
      </c>
      <c r="R10870">
        <v>0</v>
      </c>
    </row>
    <row r="10871" spans="1:18" x14ac:dyDescent="0.3">
      <c r="A10871" t="s">
        <v>1380</v>
      </c>
      <c r="B10871" s="1">
        <v>38922</v>
      </c>
      <c r="C10871" s="2">
        <v>0.41666666666666669</v>
      </c>
      <c r="D10871" t="s">
        <v>1387</v>
      </c>
      <c r="E10871" t="s">
        <v>1388</v>
      </c>
      <c r="F10871" t="s">
        <v>91</v>
      </c>
      <c r="G10871" s="6" t="s">
        <v>88</v>
      </c>
      <c r="H10871" t="s">
        <v>183</v>
      </c>
      <c r="I10871" t="s">
        <v>21</v>
      </c>
      <c r="J10871" t="s">
        <v>73</v>
      </c>
      <c r="K10871">
        <v>27</v>
      </c>
      <c r="L10871">
        <v>24.1</v>
      </c>
      <c r="M10871" t="s">
        <v>94</v>
      </c>
      <c r="P10871" t="str" cm="1">
        <f t="array" ref="P10871">IF(Q10871&gt;0,INDEX(Q10871:Q23005,MATCH(TRUE,INDEX(Q10871:Q23005="",,),0)-1),"")</f>
        <v/>
      </c>
      <c r="R10871">
        <v>0</v>
      </c>
    </row>
    <row r="10872" spans="1:18" x14ac:dyDescent="0.3">
      <c r="A10872" t="s">
        <v>1380</v>
      </c>
      <c r="B10872" s="1">
        <v>38922</v>
      </c>
      <c r="C10872" s="2">
        <v>0.41666666666666669</v>
      </c>
      <c r="D10872" t="s">
        <v>1387</v>
      </c>
      <c r="E10872" t="s">
        <v>1388</v>
      </c>
      <c r="F10872" t="s">
        <v>91</v>
      </c>
      <c r="G10872" s="6" t="s">
        <v>88</v>
      </c>
      <c r="H10872" t="s">
        <v>72</v>
      </c>
      <c r="I10872" t="s">
        <v>21</v>
      </c>
      <c r="J10872" t="s">
        <v>73</v>
      </c>
      <c r="K10872">
        <v>59</v>
      </c>
      <c r="L10872">
        <v>20.75</v>
      </c>
      <c r="M10872" t="s">
        <v>94</v>
      </c>
      <c r="P10872" t="str" cm="1">
        <f t="array" ref="P10872">IF(Q10872&gt;0,INDEX(Q10872:Q23006,MATCH(TRUE,INDEX(Q10872:Q23006="",,),0)-1),"")</f>
        <v/>
      </c>
      <c r="R10872">
        <v>0</v>
      </c>
    </row>
    <row r="10873" spans="1:18" x14ac:dyDescent="0.3">
      <c r="P10873" t="str" cm="1">
        <f t="array" ref="P10873">IF(Q10873&gt;0,INDEX(Q10873:Q23007,MATCH(TRUE,INDEX(Q10873:Q23007="",,),0)-1),"")</f>
        <v/>
      </c>
      <c r="R10873" t="str">
        <f>IF(P10873="","",0)</f>
        <v/>
      </c>
    </row>
    <row r="10874" spans="1:18" x14ac:dyDescent="0.3">
      <c r="A10874" s="3" t="s">
        <v>1380</v>
      </c>
      <c r="B10874" s="4">
        <v>38922</v>
      </c>
      <c r="C10874" s="5">
        <v>0.41666666666666669</v>
      </c>
      <c r="D10874" s="3" t="s">
        <v>1389</v>
      </c>
      <c r="E10874" s="3" t="s">
        <v>1390</v>
      </c>
      <c r="F10874" s="3" t="s">
        <v>91</v>
      </c>
      <c r="G10874" s="3" t="s">
        <v>19</v>
      </c>
      <c r="H10874" s="3" t="s">
        <v>96</v>
      </c>
      <c r="I10874" s="3" t="s">
        <v>21</v>
      </c>
      <c r="J10874" s="3" t="s">
        <v>73</v>
      </c>
      <c r="K10874" s="3">
        <v>697</v>
      </c>
      <c r="L10874" s="3">
        <v>29.85</v>
      </c>
      <c r="M10874" s="3" t="s">
        <v>94</v>
      </c>
      <c r="N10874" s="3"/>
      <c r="O10874" s="3"/>
      <c r="P10874" s="3" t="str" cm="1">
        <f t="array" ref="P10874">IF(Q10874&gt;0,INDEX(Q10874:Q23008,MATCH(TRUE,INDEX(Q10874:Q23008="",,),0)-1),"")</f>
        <v/>
      </c>
      <c r="Q10874" s="3"/>
      <c r="R10874">
        <v>0</v>
      </c>
    </row>
    <row r="10875" spans="1:18" x14ac:dyDescent="0.3">
      <c r="A10875" t="s">
        <v>1380</v>
      </c>
      <c r="B10875" s="1">
        <v>38922</v>
      </c>
      <c r="C10875" s="2">
        <v>0.41666666666666669</v>
      </c>
      <c r="D10875" t="s">
        <v>1389</v>
      </c>
      <c r="E10875" t="s">
        <v>1390</v>
      </c>
      <c r="F10875" t="s">
        <v>91</v>
      </c>
      <c r="G10875" t="s">
        <v>19</v>
      </c>
      <c r="H10875" t="s">
        <v>87</v>
      </c>
      <c r="I10875" t="s">
        <v>21</v>
      </c>
      <c r="J10875" t="s">
        <v>73</v>
      </c>
      <c r="K10875">
        <v>1567</v>
      </c>
      <c r="L10875">
        <v>27</v>
      </c>
      <c r="M10875" t="s">
        <v>94</v>
      </c>
      <c r="P10875" t="str" cm="1">
        <f t="array" ref="P10875">IF(Q10875&gt;0,INDEX(Q10875:Q23009,MATCH(TRUE,INDEX(Q10875:Q23009="",,),0)-1),"")</f>
        <v/>
      </c>
      <c r="R10875">
        <v>0</v>
      </c>
    </row>
    <row r="10876" spans="1:18" x14ac:dyDescent="0.3">
      <c r="A10876" t="s">
        <v>1380</v>
      </c>
      <c r="B10876" s="1">
        <v>38922</v>
      </c>
      <c r="C10876" s="2">
        <v>0.41666666666666669</v>
      </c>
      <c r="D10876" t="s">
        <v>1389</v>
      </c>
      <c r="E10876" t="s">
        <v>1390</v>
      </c>
      <c r="F10876" t="s">
        <v>91</v>
      </c>
      <c r="G10876" s="6" t="s">
        <v>88</v>
      </c>
      <c r="H10876" t="s">
        <v>96</v>
      </c>
      <c r="I10876" t="s">
        <v>45</v>
      </c>
      <c r="J10876" t="s">
        <v>93</v>
      </c>
      <c r="K10876">
        <v>4</v>
      </c>
      <c r="L10876">
        <v>138</v>
      </c>
      <c r="M10876" t="s">
        <v>94</v>
      </c>
      <c r="P10876" t="str" cm="1">
        <f t="array" ref="P10876">IF(Q10876&gt;0,INDEX(Q10876:Q23010,MATCH(TRUE,INDEX(Q10876:Q23010="",,),0)-1),"")</f>
        <v/>
      </c>
      <c r="R10876">
        <v>0</v>
      </c>
    </row>
    <row r="10877" spans="1:18" x14ac:dyDescent="0.3">
      <c r="A10877" t="s">
        <v>1380</v>
      </c>
      <c r="B10877" s="1">
        <v>38922</v>
      </c>
      <c r="C10877" s="2">
        <v>0.41666666666666669</v>
      </c>
      <c r="D10877" t="s">
        <v>1389</v>
      </c>
      <c r="E10877" t="s">
        <v>1390</v>
      </c>
      <c r="F10877" t="s">
        <v>91</v>
      </c>
      <c r="G10877" s="6" t="s">
        <v>88</v>
      </c>
      <c r="H10877" t="s">
        <v>265</v>
      </c>
      <c r="I10877" t="s">
        <v>45</v>
      </c>
      <c r="J10877" t="s">
        <v>93</v>
      </c>
      <c r="K10877">
        <v>28.3</v>
      </c>
      <c r="L10877">
        <v>53.5</v>
      </c>
      <c r="M10877" t="s">
        <v>94</v>
      </c>
      <c r="P10877" t="str" cm="1">
        <f t="array" ref="P10877">IF(Q10877&gt;0,INDEX(Q10877:Q23011,MATCH(TRUE,INDEX(Q10877:Q23011="",,),0)-1),"")</f>
        <v/>
      </c>
      <c r="R10877">
        <v>0</v>
      </c>
    </row>
    <row r="10878" spans="1:18" x14ac:dyDescent="0.3">
      <c r="A10878" t="s">
        <v>1380</v>
      </c>
      <c r="B10878" s="1">
        <v>38922</v>
      </c>
      <c r="C10878" s="2">
        <v>0.41666666666666669</v>
      </c>
      <c r="D10878" t="s">
        <v>1389</v>
      </c>
      <c r="E10878" t="s">
        <v>1390</v>
      </c>
      <c r="F10878" t="s">
        <v>91</v>
      </c>
      <c r="G10878" s="6" t="s">
        <v>88</v>
      </c>
      <c r="H10878" t="s">
        <v>87</v>
      </c>
      <c r="I10878" t="s">
        <v>45</v>
      </c>
      <c r="J10878" t="s">
        <v>93</v>
      </c>
      <c r="K10878">
        <v>126.9</v>
      </c>
      <c r="L10878">
        <v>65</v>
      </c>
      <c r="M10878" t="s">
        <v>94</v>
      </c>
      <c r="P10878" t="str" cm="1">
        <f t="array" ref="P10878">IF(Q10878&gt;0,INDEX(Q10878:Q23012,MATCH(TRUE,INDEX(Q10878:Q23012="",,),0)-1),"")</f>
        <v/>
      </c>
      <c r="R10878">
        <v>0</v>
      </c>
    </row>
    <row r="10879" spans="1:18" x14ac:dyDescent="0.3">
      <c r="A10879" t="s">
        <v>1380</v>
      </c>
      <c r="B10879" s="1">
        <v>38922</v>
      </c>
      <c r="C10879" s="2">
        <v>0.41666666666666669</v>
      </c>
      <c r="D10879" t="s">
        <v>1389</v>
      </c>
      <c r="E10879" t="s">
        <v>1390</v>
      </c>
      <c r="F10879" t="s">
        <v>91</v>
      </c>
      <c r="G10879" s="6" t="s">
        <v>88</v>
      </c>
      <c r="H10879" t="s">
        <v>72</v>
      </c>
      <c r="I10879" t="s">
        <v>45</v>
      </c>
      <c r="J10879" t="s">
        <v>93</v>
      </c>
      <c r="K10879">
        <v>21.1</v>
      </c>
      <c r="L10879">
        <v>117</v>
      </c>
      <c r="M10879" t="s">
        <v>94</v>
      </c>
      <c r="P10879" t="str" cm="1">
        <f t="array" ref="P10879">IF(Q10879&gt;0,INDEX(Q10879:Q23013,MATCH(TRUE,INDEX(Q10879:Q23013="",,),0)-1),"")</f>
        <v/>
      </c>
      <c r="R10879">
        <v>0</v>
      </c>
    </row>
    <row r="10880" spans="1:18" x14ac:dyDescent="0.3">
      <c r="A10880" t="s">
        <v>1380</v>
      </c>
      <c r="B10880" s="1">
        <v>38922</v>
      </c>
      <c r="C10880" s="2">
        <v>0.41666666666666669</v>
      </c>
      <c r="D10880" t="s">
        <v>1389</v>
      </c>
      <c r="E10880" t="s">
        <v>1390</v>
      </c>
      <c r="F10880" t="s">
        <v>91</v>
      </c>
      <c r="G10880" s="6" t="s">
        <v>88</v>
      </c>
      <c r="H10880" t="s">
        <v>418</v>
      </c>
      <c r="I10880" t="s">
        <v>21</v>
      </c>
      <c r="J10880" t="s">
        <v>73</v>
      </c>
      <c r="K10880">
        <v>48</v>
      </c>
      <c r="L10880">
        <v>7.4</v>
      </c>
      <c r="M10880" t="s">
        <v>94</v>
      </c>
      <c r="P10880" t="str" cm="1">
        <f t="array" ref="P10880">IF(Q10880&gt;0,INDEX(Q10880:Q23014,MATCH(TRUE,INDEX(Q10880:Q23014="",,),0)-1),"")</f>
        <v/>
      </c>
      <c r="R10880">
        <v>0</v>
      </c>
    </row>
    <row r="10881" spans="1:18" x14ac:dyDescent="0.3">
      <c r="A10881" t="s">
        <v>1380</v>
      </c>
      <c r="B10881" s="1">
        <v>38922</v>
      </c>
      <c r="C10881" s="2">
        <v>0.41666666666666669</v>
      </c>
      <c r="D10881" t="s">
        <v>1389</v>
      </c>
      <c r="E10881" t="s">
        <v>1390</v>
      </c>
      <c r="F10881" t="s">
        <v>91</v>
      </c>
      <c r="G10881" s="6" t="s">
        <v>88</v>
      </c>
      <c r="H10881" t="s">
        <v>116</v>
      </c>
      <c r="I10881" t="s">
        <v>21</v>
      </c>
      <c r="J10881" t="s">
        <v>73</v>
      </c>
      <c r="K10881">
        <v>351</v>
      </c>
      <c r="L10881">
        <v>23.15</v>
      </c>
      <c r="M10881" t="s">
        <v>94</v>
      </c>
      <c r="P10881" t="str" cm="1">
        <f t="array" ref="P10881">IF(Q10881&gt;0,INDEX(Q10881:Q23015,MATCH(TRUE,INDEX(Q10881:Q23015="",,),0)-1),"")</f>
        <v/>
      </c>
      <c r="R10881">
        <v>0</v>
      </c>
    </row>
    <row r="10882" spans="1:18" x14ac:dyDescent="0.3">
      <c r="A10882" t="s">
        <v>1380</v>
      </c>
      <c r="B10882" s="1">
        <v>38922</v>
      </c>
      <c r="C10882" s="2">
        <v>0.41666666666666669</v>
      </c>
      <c r="D10882" t="s">
        <v>1389</v>
      </c>
      <c r="E10882" t="s">
        <v>1390</v>
      </c>
      <c r="F10882" t="s">
        <v>91</v>
      </c>
      <c r="G10882" s="6" t="s">
        <v>88</v>
      </c>
      <c r="H10882" t="s">
        <v>265</v>
      </c>
      <c r="I10882" t="s">
        <v>21</v>
      </c>
      <c r="J10882" t="s">
        <v>73</v>
      </c>
      <c r="K10882">
        <v>198</v>
      </c>
      <c r="L10882">
        <v>30.8</v>
      </c>
      <c r="M10882" t="s">
        <v>94</v>
      </c>
      <c r="P10882" t="str" cm="1">
        <f t="array" ref="P10882">IF(Q10882&gt;0,INDEX(Q10882:Q23016,MATCH(TRUE,INDEX(Q10882:Q23016="",,),0)-1),"")</f>
        <v/>
      </c>
      <c r="R10882">
        <v>0</v>
      </c>
    </row>
    <row r="10883" spans="1:18" x14ac:dyDescent="0.3">
      <c r="A10883" t="s">
        <v>1380</v>
      </c>
      <c r="B10883" s="1">
        <v>38922</v>
      </c>
      <c r="C10883" s="2">
        <v>0.41666666666666669</v>
      </c>
      <c r="D10883" t="s">
        <v>1389</v>
      </c>
      <c r="E10883" t="s">
        <v>1390</v>
      </c>
      <c r="F10883" t="s">
        <v>91</v>
      </c>
      <c r="G10883" s="6" t="s">
        <v>88</v>
      </c>
      <c r="H10883" t="s">
        <v>72</v>
      </c>
      <c r="I10883" t="s">
        <v>21</v>
      </c>
      <c r="J10883" t="s">
        <v>73</v>
      </c>
      <c r="K10883">
        <v>327</v>
      </c>
      <c r="L10883">
        <v>20.75</v>
      </c>
      <c r="M10883" t="s">
        <v>94</v>
      </c>
      <c r="P10883" t="str" cm="1">
        <f t="array" ref="P10883">IF(Q10883&gt;0,INDEX(Q10883:Q23017,MATCH(TRUE,INDEX(Q10883:Q23017="",,),0)-1),"")</f>
        <v/>
      </c>
      <c r="R10883">
        <v>0</v>
      </c>
    </row>
    <row r="10884" spans="1:18" x14ac:dyDescent="0.3">
      <c r="P10884" t="str" cm="1">
        <f t="array" ref="P10884">IF(Q10884&gt;0,INDEX(Q10884:Q23018,MATCH(TRUE,INDEX(Q10884:Q23018="",,),0)-1),"")</f>
        <v/>
      </c>
      <c r="R10884" t="str">
        <f>IF(P10884="","",0)</f>
        <v/>
      </c>
    </row>
    <row r="10885" spans="1:18" x14ac:dyDescent="0.3">
      <c r="A10885" t="s">
        <v>1391</v>
      </c>
      <c r="B10885" s="1">
        <v>38869</v>
      </c>
      <c r="C10885" s="2">
        <v>0.41666666666666669</v>
      </c>
      <c r="D10885" t="s">
        <v>1392</v>
      </c>
      <c r="E10885" t="s">
        <v>1393</v>
      </c>
      <c r="G10885" t="s">
        <v>19</v>
      </c>
      <c r="H10885" t="s">
        <v>41</v>
      </c>
      <c r="I10885" t="s">
        <v>21</v>
      </c>
      <c r="J10885" t="s">
        <v>73</v>
      </c>
      <c r="K10885">
        <v>272</v>
      </c>
      <c r="L10885">
        <v>60.05</v>
      </c>
      <c r="M10885" t="s">
        <v>1394</v>
      </c>
      <c r="N10885">
        <v>61.1</v>
      </c>
      <c r="O10885" t="s">
        <v>24</v>
      </c>
      <c r="P10885" cm="1">
        <f t="array" ref="P10885">IF(Q10885&gt;0,INDEX(Q10885:Q23019,MATCH(TRUE,INDEX(Q10885:Q23019="",,),0)-1),"")</f>
        <v>3</v>
      </c>
      <c r="Q10885">
        <f>INT((ROW()-10885)/6)+1</f>
        <v>1</v>
      </c>
      <c r="R10885">
        <f>IF(P10885="","",0)</f>
        <v>0</v>
      </c>
    </row>
    <row r="10886" spans="1:18" x14ac:dyDescent="0.3">
      <c r="A10886" t="s">
        <v>1391</v>
      </c>
      <c r="B10886" s="1">
        <v>38869</v>
      </c>
      <c r="C10886" s="2">
        <v>0.41666666666666669</v>
      </c>
      <c r="D10886" t="s">
        <v>1392</v>
      </c>
      <c r="E10886" t="s">
        <v>1393</v>
      </c>
      <c r="G10886" t="s">
        <v>19</v>
      </c>
      <c r="H10886" t="s">
        <v>95</v>
      </c>
      <c r="I10886" t="s">
        <v>21</v>
      </c>
      <c r="J10886" t="s">
        <v>73</v>
      </c>
      <c r="K10886">
        <v>134</v>
      </c>
      <c r="L10886">
        <v>48.6</v>
      </c>
      <c r="M10886" t="s">
        <v>1394</v>
      </c>
      <c r="N10886">
        <v>50.11</v>
      </c>
      <c r="O10886" t="s">
        <v>24</v>
      </c>
      <c r="P10886" cm="1">
        <f t="array" ref="P10886">IF(Q10886&gt;0,INDEX(Q10886:Q23020,MATCH(TRUE,INDEX(Q10886:Q23020="",,),0)-1),"")</f>
        <v>3</v>
      </c>
      <c r="Q10886">
        <f t="shared" ref="Q10886:Q10902" si="247">INT((ROW()-10885)/6)+1</f>
        <v>1</v>
      </c>
      <c r="R10886">
        <f>IF(P10886="","",0)</f>
        <v>0</v>
      </c>
    </row>
    <row r="10887" spans="1:18" x14ac:dyDescent="0.3">
      <c r="A10887" t="s">
        <v>1391</v>
      </c>
      <c r="B10887" s="1">
        <v>38869</v>
      </c>
      <c r="C10887" s="2">
        <v>0.41666666666666669</v>
      </c>
      <c r="D10887" t="s">
        <v>1392</v>
      </c>
      <c r="E10887" t="s">
        <v>1393</v>
      </c>
      <c r="G10887" s="6" t="s">
        <v>88</v>
      </c>
      <c r="H10887" t="s">
        <v>41</v>
      </c>
      <c r="I10887" t="s">
        <v>45</v>
      </c>
      <c r="J10887" t="s">
        <v>93</v>
      </c>
      <c r="K10887">
        <v>5.3</v>
      </c>
      <c r="L10887">
        <v>256</v>
      </c>
      <c r="M10887" t="s">
        <v>1394</v>
      </c>
      <c r="N10887">
        <v>256</v>
      </c>
      <c r="O10887" t="s">
        <v>24</v>
      </c>
      <c r="P10887" cm="1">
        <f t="array" ref="P10887">IF(Q10887&gt;0,INDEX(Q10887:Q23021,MATCH(TRUE,INDEX(Q10887:Q23021="",,),0)-1),"")</f>
        <v>3</v>
      </c>
      <c r="Q10887">
        <f t="shared" si="247"/>
        <v>1</v>
      </c>
      <c r="R10887">
        <f>IF(P10887="","",0)</f>
        <v>0</v>
      </c>
    </row>
    <row r="10888" spans="1:18" x14ac:dyDescent="0.3">
      <c r="A10888" t="s">
        <v>1391</v>
      </c>
      <c r="B10888" s="1">
        <v>38869</v>
      </c>
      <c r="C10888" s="2">
        <v>0.41666666666666669</v>
      </c>
      <c r="D10888" t="s">
        <v>1392</v>
      </c>
      <c r="E10888" t="s">
        <v>1393</v>
      </c>
      <c r="G10888" s="6" t="s">
        <v>88</v>
      </c>
      <c r="H10888" t="s">
        <v>67</v>
      </c>
      <c r="I10888" t="s">
        <v>21</v>
      </c>
      <c r="J10888" t="s">
        <v>73</v>
      </c>
      <c r="K10888">
        <v>8</v>
      </c>
      <c r="L10888">
        <v>22.6</v>
      </c>
      <c r="M10888" t="s">
        <v>1394</v>
      </c>
      <c r="N10888">
        <v>22.6</v>
      </c>
      <c r="O10888" t="s">
        <v>24</v>
      </c>
      <c r="P10888" cm="1">
        <f t="array" ref="P10888">IF(Q10888&gt;0,INDEX(Q10888:Q23022,MATCH(TRUE,INDEX(Q10888:Q23022="",,),0)-1),"")</f>
        <v>3</v>
      </c>
      <c r="Q10888">
        <f t="shared" si="247"/>
        <v>1</v>
      </c>
      <c r="R10888">
        <f>IF(P10888="","",0)</f>
        <v>0</v>
      </c>
    </row>
    <row r="10889" spans="1:18" x14ac:dyDescent="0.3">
      <c r="A10889" t="s">
        <v>1391</v>
      </c>
      <c r="B10889" s="1">
        <v>38869</v>
      </c>
      <c r="C10889" s="2">
        <v>0.41666666666666669</v>
      </c>
      <c r="D10889" t="s">
        <v>1392</v>
      </c>
      <c r="E10889" t="s">
        <v>1393</v>
      </c>
      <c r="G10889" s="6" t="s">
        <v>88</v>
      </c>
      <c r="H10889" t="s">
        <v>87</v>
      </c>
      <c r="I10889" t="s">
        <v>21</v>
      </c>
      <c r="J10889" t="s">
        <v>73</v>
      </c>
      <c r="K10889">
        <v>4</v>
      </c>
      <c r="L10889">
        <v>21.65</v>
      </c>
      <c r="M10889" t="s">
        <v>1394</v>
      </c>
      <c r="N10889">
        <v>21.65</v>
      </c>
      <c r="O10889" t="s">
        <v>24</v>
      </c>
      <c r="P10889" cm="1">
        <f t="array" ref="P10889">IF(Q10889&gt;0,INDEX(Q10889:Q23023,MATCH(TRUE,INDEX(Q10889:Q23023="",,),0)-1),"")</f>
        <v>3</v>
      </c>
      <c r="Q10889">
        <f t="shared" si="247"/>
        <v>1</v>
      </c>
      <c r="R10889">
        <f>IF(P10889="","",0)</f>
        <v>0</v>
      </c>
    </row>
    <row r="10890" spans="1:18" x14ac:dyDescent="0.3">
      <c r="A10890" t="s">
        <v>1391</v>
      </c>
      <c r="B10890" s="1">
        <v>38869</v>
      </c>
      <c r="C10890" s="2">
        <v>0.41666666666666669</v>
      </c>
      <c r="D10890" t="s">
        <v>1392</v>
      </c>
      <c r="E10890" t="s">
        <v>1393</v>
      </c>
      <c r="G10890" s="6" t="s">
        <v>88</v>
      </c>
      <c r="H10890" t="s">
        <v>72</v>
      </c>
      <c r="I10890" t="s">
        <v>21</v>
      </c>
      <c r="J10890" t="s">
        <v>73</v>
      </c>
      <c r="K10890">
        <v>3</v>
      </c>
      <c r="L10890">
        <v>21.45</v>
      </c>
      <c r="M10890" t="s">
        <v>1394</v>
      </c>
      <c r="N10890">
        <v>21.45</v>
      </c>
      <c r="O10890" t="s">
        <v>24</v>
      </c>
      <c r="P10890" cm="1">
        <f t="array" ref="P10890">IF(Q10890&gt;0,INDEX(Q10890:Q23024,MATCH(TRUE,INDEX(Q10890:Q23024="",,),0)-1),"")</f>
        <v>3</v>
      </c>
      <c r="Q10890">
        <f t="shared" si="247"/>
        <v>1</v>
      </c>
      <c r="R10890">
        <f>IF(P10890="","",0)</f>
        <v>0</v>
      </c>
    </row>
    <row r="10891" spans="1:18" x14ac:dyDescent="0.3">
      <c r="A10891" t="s">
        <v>1391</v>
      </c>
      <c r="B10891" s="1">
        <v>38869</v>
      </c>
      <c r="C10891" s="2">
        <v>0.41666666666666669</v>
      </c>
      <c r="D10891" t="s">
        <v>1392</v>
      </c>
      <c r="E10891" t="s">
        <v>1393</v>
      </c>
      <c r="G10891" t="s">
        <v>19</v>
      </c>
      <c r="H10891" t="s">
        <v>41</v>
      </c>
      <c r="I10891" t="s">
        <v>21</v>
      </c>
      <c r="J10891" t="s">
        <v>73</v>
      </c>
      <c r="K10891">
        <v>272</v>
      </c>
      <c r="L10891">
        <v>60.05</v>
      </c>
      <c r="M10891" t="s">
        <v>1147</v>
      </c>
      <c r="N10891">
        <v>61</v>
      </c>
      <c r="P10891" cm="1">
        <f t="array" ref="P10891">IF(Q10891&gt;0,INDEX(Q10891:Q23025,MATCH(TRUE,INDEX(Q10891:Q23025="",,),0)-1),"")</f>
        <v>3</v>
      </c>
      <c r="Q10891">
        <f t="shared" si="247"/>
        <v>2</v>
      </c>
      <c r="R10891">
        <f>IF(P10891="","",0)</f>
        <v>0</v>
      </c>
    </row>
    <row r="10892" spans="1:18" x14ac:dyDescent="0.3">
      <c r="A10892" t="s">
        <v>1391</v>
      </c>
      <c r="B10892" s="1">
        <v>38869</v>
      </c>
      <c r="C10892" s="2">
        <v>0.41666666666666669</v>
      </c>
      <c r="D10892" t="s">
        <v>1392</v>
      </c>
      <c r="E10892" t="s">
        <v>1393</v>
      </c>
      <c r="G10892" t="s">
        <v>19</v>
      </c>
      <c r="H10892" t="s">
        <v>95</v>
      </c>
      <c r="I10892" t="s">
        <v>21</v>
      </c>
      <c r="J10892" t="s">
        <v>73</v>
      </c>
      <c r="K10892">
        <v>134</v>
      </c>
      <c r="L10892">
        <v>48.6</v>
      </c>
      <c r="M10892" t="s">
        <v>1147</v>
      </c>
      <c r="N10892">
        <v>48.6</v>
      </c>
      <c r="P10892" cm="1">
        <f t="array" ref="P10892">IF(Q10892&gt;0,INDEX(Q10892:Q23026,MATCH(TRUE,INDEX(Q10892:Q23026="",,),0)-1),"")</f>
        <v>3</v>
      </c>
      <c r="Q10892">
        <f t="shared" si="247"/>
        <v>2</v>
      </c>
      <c r="R10892">
        <f>IF(P10892="","",0)</f>
        <v>0</v>
      </c>
    </row>
    <row r="10893" spans="1:18" x14ac:dyDescent="0.3">
      <c r="A10893" t="s">
        <v>1391</v>
      </c>
      <c r="B10893" s="1">
        <v>38869</v>
      </c>
      <c r="C10893" s="2">
        <v>0.41666666666666669</v>
      </c>
      <c r="D10893" t="s">
        <v>1392</v>
      </c>
      <c r="E10893" t="s">
        <v>1393</v>
      </c>
      <c r="G10893" s="6" t="s">
        <v>88</v>
      </c>
      <c r="H10893" t="s">
        <v>41</v>
      </c>
      <c r="I10893" t="s">
        <v>45</v>
      </c>
      <c r="J10893" t="s">
        <v>93</v>
      </c>
      <c r="K10893">
        <v>5.3</v>
      </c>
      <c r="L10893">
        <v>256</v>
      </c>
      <c r="M10893" t="s">
        <v>1147</v>
      </c>
      <c r="N10893">
        <v>256</v>
      </c>
      <c r="P10893" cm="1">
        <f t="array" ref="P10893">IF(Q10893&gt;0,INDEX(Q10893:Q23027,MATCH(TRUE,INDEX(Q10893:Q23027="",,),0)-1),"")</f>
        <v>3</v>
      </c>
      <c r="Q10893">
        <f t="shared" si="247"/>
        <v>2</v>
      </c>
      <c r="R10893">
        <f>IF(P10893="","",0)</f>
        <v>0</v>
      </c>
    </row>
    <row r="10894" spans="1:18" x14ac:dyDescent="0.3">
      <c r="A10894" t="s">
        <v>1391</v>
      </c>
      <c r="B10894" s="1">
        <v>38869</v>
      </c>
      <c r="C10894" s="2">
        <v>0.41666666666666669</v>
      </c>
      <c r="D10894" t="s">
        <v>1392</v>
      </c>
      <c r="E10894" t="s">
        <v>1393</v>
      </c>
      <c r="G10894" s="6" t="s">
        <v>88</v>
      </c>
      <c r="H10894" t="s">
        <v>67</v>
      </c>
      <c r="I10894" t="s">
        <v>21</v>
      </c>
      <c r="J10894" t="s">
        <v>73</v>
      </c>
      <c r="K10894">
        <v>8</v>
      </c>
      <c r="L10894">
        <v>22.6</v>
      </c>
      <c r="M10894" t="s">
        <v>1147</v>
      </c>
      <c r="N10894">
        <v>22.6</v>
      </c>
      <c r="P10894" cm="1">
        <f t="array" ref="P10894">IF(Q10894&gt;0,INDEX(Q10894:Q23028,MATCH(TRUE,INDEX(Q10894:Q23028="",,),0)-1),"")</f>
        <v>3</v>
      </c>
      <c r="Q10894">
        <f t="shared" si="247"/>
        <v>2</v>
      </c>
      <c r="R10894">
        <f>IF(P10894="","",0)</f>
        <v>0</v>
      </c>
    </row>
    <row r="10895" spans="1:18" x14ac:dyDescent="0.3">
      <c r="A10895" t="s">
        <v>1391</v>
      </c>
      <c r="B10895" s="1">
        <v>38869</v>
      </c>
      <c r="C10895" s="2">
        <v>0.41666666666666669</v>
      </c>
      <c r="D10895" t="s">
        <v>1392</v>
      </c>
      <c r="E10895" t="s">
        <v>1393</v>
      </c>
      <c r="G10895" s="6" t="s">
        <v>88</v>
      </c>
      <c r="H10895" t="s">
        <v>87</v>
      </c>
      <c r="I10895" t="s">
        <v>21</v>
      </c>
      <c r="J10895" t="s">
        <v>73</v>
      </c>
      <c r="K10895">
        <v>4</v>
      </c>
      <c r="L10895">
        <v>21.65</v>
      </c>
      <c r="M10895" t="s">
        <v>1147</v>
      </c>
      <c r="N10895">
        <v>21.65</v>
      </c>
      <c r="P10895" cm="1">
        <f t="array" ref="P10895">IF(Q10895&gt;0,INDEX(Q10895:Q23029,MATCH(TRUE,INDEX(Q10895:Q23029="",,),0)-1),"")</f>
        <v>3</v>
      </c>
      <c r="Q10895">
        <f t="shared" si="247"/>
        <v>2</v>
      </c>
      <c r="R10895">
        <f>IF(P10895="","",0)</f>
        <v>0</v>
      </c>
    </row>
    <row r="10896" spans="1:18" x14ac:dyDescent="0.3">
      <c r="A10896" t="s">
        <v>1391</v>
      </c>
      <c r="B10896" s="1">
        <v>38869</v>
      </c>
      <c r="C10896" s="2">
        <v>0.41666666666666669</v>
      </c>
      <c r="D10896" t="s">
        <v>1392</v>
      </c>
      <c r="E10896" t="s">
        <v>1393</v>
      </c>
      <c r="G10896" s="6" t="s">
        <v>88</v>
      </c>
      <c r="H10896" t="s">
        <v>72</v>
      </c>
      <c r="I10896" t="s">
        <v>21</v>
      </c>
      <c r="J10896" t="s">
        <v>73</v>
      </c>
      <c r="K10896">
        <v>3</v>
      </c>
      <c r="L10896">
        <v>21.45</v>
      </c>
      <c r="M10896" t="s">
        <v>1147</v>
      </c>
      <c r="N10896">
        <v>21.45</v>
      </c>
      <c r="P10896" cm="1">
        <f t="array" ref="P10896">IF(Q10896&gt;0,INDEX(Q10896:Q23030,MATCH(TRUE,INDEX(Q10896:Q23030="",,),0)-1),"")</f>
        <v>3</v>
      </c>
      <c r="Q10896">
        <f t="shared" si="247"/>
        <v>2</v>
      </c>
      <c r="R10896">
        <f>IF(P10896="","",0)</f>
        <v>0</v>
      </c>
    </row>
    <row r="10897" spans="1:18" x14ac:dyDescent="0.3">
      <c r="A10897" t="s">
        <v>1391</v>
      </c>
      <c r="B10897" s="1">
        <v>38869</v>
      </c>
      <c r="C10897" s="2">
        <v>0.41666666666666669</v>
      </c>
      <c r="D10897" t="s">
        <v>1392</v>
      </c>
      <c r="E10897" t="s">
        <v>1393</v>
      </c>
      <c r="G10897" t="s">
        <v>19</v>
      </c>
      <c r="H10897" t="s">
        <v>41</v>
      </c>
      <c r="I10897" t="s">
        <v>21</v>
      </c>
      <c r="J10897" t="s">
        <v>73</v>
      </c>
      <c r="K10897">
        <v>272</v>
      </c>
      <c r="L10897">
        <v>60.05</v>
      </c>
      <c r="M10897" t="s">
        <v>1143</v>
      </c>
      <c r="N10897">
        <v>60.21</v>
      </c>
      <c r="P10897" cm="1">
        <f t="array" ref="P10897">IF(Q10897&gt;0,INDEX(Q10897:Q23031,MATCH(TRUE,INDEX(Q10897:Q23031="",,),0)-1),"")</f>
        <v>3</v>
      </c>
      <c r="Q10897">
        <f t="shared" si="247"/>
        <v>3</v>
      </c>
      <c r="R10897">
        <f>IF(P10897="","",0)</f>
        <v>0</v>
      </c>
    </row>
    <row r="10898" spans="1:18" x14ac:dyDescent="0.3">
      <c r="A10898" t="s">
        <v>1391</v>
      </c>
      <c r="B10898" s="1">
        <v>38869</v>
      </c>
      <c r="C10898" s="2">
        <v>0.41666666666666669</v>
      </c>
      <c r="D10898" t="s">
        <v>1392</v>
      </c>
      <c r="E10898" t="s">
        <v>1393</v>
      </c>
      <c r="G10898" t="s">
        <v>19</v>
      </c>
      <c r="H10898" t="s">
        <v>95</v>
      </c>
      <c r="I10898" t="s">
        <v>21</v>
      </c>
      <c r="J10898" t="s">
        <v>73</v>
      </c>
      <c r="K10898">
        <v>134</v>
      </c>
      <c r="L10898">
        <v>48.6</v>
      </c>
      <c r="M10898" t="s">
        <v>1143</v>
      </c>
      <c r="N10898">
        <v>48.71</v>
      </c>
      <c r="P10898" cm="1">
        <f t="array" ref="P10898">IF(Q10898&gt;0,INDEX(Q10898:Q23032,MATCH(TRUE,INDEX(Q10898:Q23032="",,),0)-1),"")</f>
        <v>3</v>
      </c>
      <c r="Q10898">
        <f t="shared" si="247"/>
        <v>3</v>
      </c>
      <c r="R10898">
        <f>IF(P10898="","",0)</f>
        <v>0</v>
      </c>
    </row>
    <row r="10899" spans="1:18" x14ac:dyDescent="0.3">
      <c r="A10899" t="s">
        <v>1391</v>
      </c>
      <c r="B10899" s="1">
        <v>38869</v>
      </c>
      <c r="C10899" s="2">
        <v>0.41666666666666669</v>
      </c>
      <c r="D10899" t="s">
        <v>1392</v>
      </c>
      <c r="E10899" t="s">
        <v>1393</v>
      </c>
      <c r="G10899" s="6" t="s">
        <v>88</v>
      </c>
      <c r="H10899" t="s">
        <v>41</v>
      </c>
      <c r="I10899" t="s">
        <v>45</v>
      </c>
      <c r="J10899" t="s">
        <v>93</v>
      </c>
      <c r="K10899">
        <v>5.3</v>
      </c>
      <c r="L10899">
        <v>256</v>
      </c>
      <c r="M10899" t="s">
        <v>1143</v>
      </c>
      <c r="N10899">
        <v>256</v>
      </c>
      <c r="P10899" cm="1">
        <f t="array" ref="P10899">IF(Q10899&gt;0,INDEX(Q10899:Q23033,MATCH(TRUE,INDEX(Q10899:Q23033="",,),0)-1),"")</f>
        <v>3</v>
      </c>
      <c r="Q10899">
        <f t="shared" si="247"/>
        <v>3</v>
      </c>
      <c r="R10899">
        <f>IF(P10899="","",0)</f>
        <v>0</v>
      </c>
    </row>
    <row r="10900" spans="1:18" x14ac:dyDescent="0.3">
      <c r="A10900" t="s">
        <v>1391</v>
      </c>
      <c r="B10900" s="1">
        <v>38869</v>
      </c>
      <c r="C10900" s="2">
        <v>0.41666666666666669</v>
      </c>
      <c r="D10900" t="s">
        <v>1392</v>
      </c>
      <c r="E10900" t="s">
        <v>1393</v>
      </c>
      <c r="G10900" s="6" t="s">
        <v>88</v>
      </c>
      <c r="H10900" t="s">
        <v>67</v>
      </c>
      <c r="I10900" t="s">
        <v>21</v>
      </c>
      <c r="J10900" t="s">
        <v>73</v>
      </c>
      <c r="K10900">
        <v>8</v>
      </c>
      <c r="L10900">
        <v>22.6</v>
      </c>
      <c r="M10900" t="s">
        <v>1143</v>
      </c>
      <c r="N10900">
        <v>22.6</v>
      </c>
      <c r="P10900" cm="1">
        <f t="array" ref="P10900">IF(Q10900&gt;0,INDEX(Q10900:Q23034,MATCH(TRUE,INDEX(Q10900:Q23034="",,),0)-1),"")</f>
        <v>3</v>
      </c>
      <c r="Q10900">
        <f t="shared" si="247"/>
        <v>3</v>
      </c>
      <c r="R10900">
        <f>IF(P10900="","",0)</f>
        <v>0</v>
      </c>
    </row>
    <row r="10901" spans="1:18" x14ac:dyDescent="0.3">
      <c r="A10901" t="s">
        <v>1391</v>
      </c>
      <c r="B10901" s="1">
        <v>38869</v>
      </c>
      <c r="C10901" s="2">
        <v>0.41666666666666669</v>
      </c>
      <c r="D10901" t="s">
        <v>1392</v>
      </c>
      <c r="E10901" t="s">
        <v>1393</v>
      </c>
      <c r="G10901" s="6" t="s">
        <v>88</v>
      </c>
      <c r="H10901" t="s">
        <v>87</v>
      </c>
      <c r="I10901" t="s">
        <v>21</v>
      </c>
      <c r="J10901" t="s">
        <v>73</v>
      </c>
      <c r="K10901">
        <v>4</v>
      </c>
      <c r="L10901">
        <v>21.65</v>
      </c>
      <c r="M10901" t="s">
        <v>1143</v>
      </c>
      <c r="N10901">
        <v>21.65</v>
      </c>
      <c r="P10901" cm="1">
        <f t="array" ref="P10901">IF(Q10901&gt;0,INDEX(Q10901:Q23035,MATCH(TRUE,INDEX(Q10901:Q23035="",,),0)-1),"")</f>
        <v>3</v>
      </c>
      <c r="Q10901">
        <f t="shared" si="247"/>
        <v>3</v>
      </c>
      <c r="R10901">
        <f>IF(P10901="","",0)</f>
        <v>0</v>
      </c>
    </row>
    <row r="10902" spans="1:18" x14ac:dyDescent="0.3">
      <c r="A10902" t="s">
        <v>1391</v>
      </c>
      <c r="B10902" s="1">
        <v>38869</v>
      </c>
      <c r="C10902" s="2">
        <v>0.41666666666666669</v>
      </c>
      <c r="D10902" t="s">
        <v>1392</v>
      </c>
      <c r="E10902" t="s">
        <v>1393</v>
      </c>
      <c r="G10902" s="6" t="s">
        <v>88</v>
      </c>
      <c r="H10902" t="s">
        <v>72</v>
      </c>
      <c r="I10902" t="s">
        <v>21</v>
      </c>
      <c r="J10902" t="s">
        <v>73</v>
      </c>
      <c r="K10902">
        <v>3</v>
      </c>
      <c r="L10902">
        <v>21.45</v>
      </c>
      <c r="M10902" t="s">
        <v>1143</v>
      </c>
      <c r="N10902">
        <v>21.45</v>
      </c>
      <c r="P10902" cm="1">
        <f t="array" ref="P10902">IF(Q10902&gt;0,INDEX(Q10902:Q23036,MATCH(TRUE,INDEX(Q10902:Q23036="",,),0)-1),"")</f>
        <v>3</v>
      </c>
      <c r="Q10902">
        <f t="shared" si="247"/>
        <v>3</v>
      </c>
      <c r="R10902">
        <f>IF(P10902="","",0)</f>
        <v>0</v>
      </c>
    </row>
    <row r="10903" spans="1:18" x14ac:dyDescent="0.3">
      <c r="P10903" t="str" cm="1">
        <f t="array" ref="P10903">IF(Q10903&gt;0,INDEX(Q10903:Q23037,MATCH(TRUE,INDEX(Q10903:Q23037="",,),0)-1),"")</f>
        <v/>
      </c>
      <c r="R10903" t="str">
        <f>IF(P10903="","",0)</f>
        <v/>
      </c>
    </row>
    <row r="10904" spans="1:18" x14ac:dyDescent="0.3">
      <c r="A10904" t="s">
        <v>1391</v>
      </c>
      <c r="B10904" s="1">
        <v>38869</v>
      </c>
      <c r="C10904" s="2">
        <v>0.41666666666666669</v>
      </c>
      <c r="D10904" t="s">
        <v>1395</v>
      </c>
      <c r="E10904" t="s">
        <v>1396</v>
      </c>
      <c r="G10904" t="s">
        <v>19</v>
      </c>
      <c r="H10904" t="s">
        <v>183</v>
      </c>
      <c r="I10904" t="s">
        <v>21</v>
      </c>
      <c r="J10904" t="s">
        <v>73</v>
      </c>
      <c r="K10904">
        <v>544</v>
      </c>
      <c r="L10904">
        <v>34.15</v>
      </c>
      <c r="M10904" t="s">
        <v>1147</v>
      </c>
      <c r="N10904">
        <v>40</v>
      </c>
      <c r="O10904" t="s">
        <v>24</v>
      </c>
      <c r="P10904" cm="1">
        <f t="array" ref="P10904">IF(Q10904&gt;0,INDEX(Q10904:Q23038,MATCH(TRUE,INDEX(Q10904:Q23038="",,),0)-1),"")</f>
        <v>3</v>
      </c>
      <c r="Q10904">
        <f>INT((ROW()-10904)/7)+1</f>
        <v>1</v>
      </c>
      <c r="R10904">
        <f>IF(P10904="","",0)</f>
        <v>0</v>
      </c>
    </row>
    <row r="10905" spans="1:18" x14ac:dyDescent="0.3">
      <c r="A10905" t="s">
        <v>1391</v>
      </c>
      <c r="B10905" s="1">
        <v>38869</v>
      </c>
      <c r="C10905" s="2">
        <v>0.41666666666666669</v>
      </c>
      <c r="D10905" t="s">
        <v>1395</v>
      </c>
      <c r="E10905" t="s">
        <v>1396</v>
      </c>
      <c r="G10905" t="s">
        <v>19</v>
      </c>
      <c r="H10905" t="s">
        <v>95</v>
      </c>
      <c r="I10905" t="s">
        <v>21</v>
      </c>
      <c r="J10905" t="s">
        <v>73</v>
      </c>
      <c r="K10905">
        <v>259</v>
      </c>
      <c r="L10905">
        <v>57.9</v>
      </c>
      <c r="M10905" t="s">
        <v>1147</v>
      </c>
      <c r="N10905">
        <v>57.9</v>
      </c>
      <c r="O10905" t="s">
        <v>24</v>
      </c>
      <c r="P10905" cm="1">
        <f t="array" ref="P10905">IF(Q10905&gt;0,INDEX(Q10905:Q23039,MATCH(TRUE,INDEX(Q10905:Q23039="",,),0)-1),"")</f>
        <v>3</v>
      </c>
      <c r="Q10905">
        <f t="shared" ref="Q10905:Q10924" si="248">INT((ROW()-10904)/7)+1</f>
        <v>1</v>
      </c>
      <c r="R10905">
        <f>IF(P10905="","",0)</f>
        <v>0</v>
      </c>
    </row>
    <row r="10906" spans="1:18" x14ac:dyDescent="0.3">
      <c r="A10906" t="s">
        <v>1391</v>
      </c>
      <c r="B10906" s="1">
        <v>38869</v>
      </c>
      <c r="C10906" s="2">
        <v>0.41666666666666669</v>
      </c>
      <c r="D10906" t="s">
        <v>1395</v>
      </c>
      <c r="E10906" t="s">
        <v>1396</v>
      </c>
      <c r="G10906" s="6" t="s">
        <v>88</v>
      </c>
      <c r="H10906" t="s">
        <v>116</v>
      </c>
      <c r="I10906" t="s">
        <v>21</v>
      </c>
      <c r="J10906" t="s">
        <v>73</v>
      </c>
      <c r="K10906">
        <v>13</v>
      </c>
      <c r="L10906">
        <v>20.85</v>
      </c>
      <c r="M10906" t="s">
        <v>1147</v>
      </c>
      <c r="N10906">
        <v>20.85</v>
      </c>
      <c r="O10906" t="s">
        <v>24</v>
      </c>
      <c r="P10906" cm="1">
        <f t="array" ref="P10906">IF(Q10906&gt;0,INDEX(Q10906:Q23040,MATCH(TRUE,INDEX(Q10906:Q23040="",,),0)-1),"")</f>
        <v>3</v>
      </c>
      <c r="Q10906">
        <f t="shared" si="248"/>
        <v>1</v>
      </c>
      <c r="R10906">
        <f>IF(P10906="","",0)</f>
        <v>0</v>
      </c>
    </row>
    <row r="10907" spans="1:18" x14ac:dyDescent="0.3">
      <c r="A10907" t="s">
        <v>1391</v>
      </c>
      <c r="B10907" s="1">
        <v>38869</v>
      </c>
      <c r="C10907" s="2">
        <v>0.41666666666666669</v>
      </c>
      <c r="D10907" t="s">
        <v>1395</v>
      </c>
      <c r="E10907" t="s">
        <v>1396</v>
      </c>
      <c r="G10907" s="6" t="s">
        <v>88</v>
      </c>
      <c r="H10907" t="s">
        <v>67</v>
      </c>
      <c r="I10907" t="s">
        <v>21</v>
      </c>
      <c r="J10907" t="s">
        <v>73</v>
      </c>
      <c r="K10907">
        <v>19</v>
      </c>
      <c r="L10907">
        <v>24.6</v>
      </c>
      <c r="M10907" t="s">
        <v>1147</v>
      </c>
      <c r="N10907">
        <v>24.6</v>
      </c>
      <c r="O10907" t="s">
        <v>24</v>
      </c>
      <c r="P10907" cm="1">
        <f t="array" ref="P10907">IF(Q10907&gt;0,INDEX(Q10907:Q23041,MATCH(TRUE,INDEX(Q10907:Q23041="",,),0)-1),"")</f>
        <v>3</v>
      </c>
      <c r="Q10907">
        <f t="shared" si="248"/>
        <v>1</v>
      </c>
      <c r="R10907">
        <f>IF(P10907="","",0)</f>
        <v>0</v>
      </c>
    </row>
    <row r="10908" spans="1:18" x14ac:dyDescent="0.3">
      <c r="A10908" t="s">
        <v>1391</v>
      </c>
      <c r="B10908" s="1">
        <v>38869</v>
      </c>
      <c r="C10908" s="2">
        <v>0.41666666666666669</v>
      </c>
      <c r="D10908" t="s">
        <v>1395</v>
      </c>
      <c r="E10908" t="s">
        <v>1396</v>
      </c>
      <c r="G10908" s="6" t="s">
        <v>88</v>
      </c>
      <c r="H10908" t="s">
        <v>41</v>
      </c>
      <c r="I10908" t="s">
        <v>21</v>
      </c>
      <c r="J10908" t="s">
        <v>73</v>
      </c>
      <c r="K10908">
        <v>1</v>
      </c>
      <c r="L10908">
        <v>54.4</v>
      </c>
      <c r="M10908" t="s">
        <v>1147</v>
      </c>
      <c r="N10908">
        <v>54.4</v>
      </c>
      <c r="O10908" t="s">
        <v>24</v>
      </c>
      <c r="P10908" cm="1">
        <f t="array" ref="P10908">IF(Q10908&gt;0,INDEX(Q10908:Q23042,MATCH(TRUE,INDEX(Q10908:Q23042="",,),0)-1),"")</f>
        <v>3</v>
      </c>
      <c r="Q10908">
        <f t="shared" si="248"/>
        <v>1</v>
      </c>
      <c r="R10908">
        <f>IF(P10908="","",0)</f>
        <v>0</v>
      </c>
    </row>
    <row r="10909" spans="1:18" x14ac:dyDescent="0.3">
      <c r="A10909" t="s">
        <v>1391</v>
      </c>
      <c r="B10909" s="1">
        <v>38869</v>
      </c>
      <c r="C10909" s="2">
        <v>0.41666666666666669</v>
      </c>
      <c r="D10909" t="s">
        <v>1395</v>
      </c>
      <c r="E10909" t="s">
        <v>1396</v>
      </c>
      <c r="G10909" s="6" t="s">
        <v>88</v>
      </c>
      <c r="H10909" t="s">
        <v>87</v>
      </c>
      <c r="I10909" t="s">
        <v>21</v>
      </c>
      <c r="J10909" t="s">
        <v>73</v>
      </c>
      <c r="K10909">
        <v>43</v>
      </c>
      <c r="L10909">
        <v>22.75</v>
      </c>
      <c r="M10909" t="s">
        <v>1147</v>
      </c>
      <c r="N10909">
        <v>22.75</v>
      </c>
      <c r="O10909" t="s">
        <v>24</v>
      </c>
      <c r="P10909" cm="1">
        <f t="array" ref="P10909">IF(Q10909&gt;0,INDEX(Q10909:Q23043,MATCH(TRUE,INDEX(Q10909:Q23043="",,),0)-1),"")</f>
        <v>3</v>
      </c>
      <c r="Q10909">
        <f t="shared" si="248"/>
        <v>1</v>
      </c>
      <c r="R10909">
        <f>IF(P10909="","",0)</f>
        <v>0</v>
      </c>
    </row>
    <row r="10910" spans="1:18" x14ac:dyDescent="0.3">
      <c r="A10910" t="s">
        <v>1391</v>
      </c>
      <c r="B10910" s="1">
        <v>38869</v>
      </c>
      <c r="C10910" s="2">
        <v>0.41666666666666669</v>
      </c>
      <c r="D10910" t="s">
        <v>1395</v>
      </c>
      <c r="E10910" t="s">
        <v>1396</v>
      </c>
      <c r="G10910" s="6" t="s">
        <v>88</v>
      </c>
      <c r="H10910" t="s">
        <v>72</v>
      </c>
      <c r="I10910" t="s">
        <v>21</v>
      </c>
      <c r="J10910" t="s">
        <v>73</v>
      </c>
      <c r="K10910">
        <v>15</v>
      </c>
      <c r="L10910">
        <v>26.3</v>
      </c>
      <c r="M10910" t="s">
        <v>1147</v>
      </c>
      <c r="N10910">
        <v>26.3</v>
      </c>
      <c r="O10910" t="s">
        <v>24</v>
      </c>
      <c r="P10910" cm="1">
        <f t="array" ref="P10910">IF(Q10910&gt;0,INDEX(Q10910:Q23044,MATCH(TRUE,INDEX(Q10910:Q23044="",,),0)-1),"")</f>
        <v>3</v>
      </c>
      <c r="Q10910">
        <f t="shared" si="248"/>
        <v>1</v>
      </c>
      <c r="R10910">
        <f>IF(P10910="","",0)</f>
        <v>0</v>
      </c>
    </row>
    <row r="10911" spans="1:18" x14ac:dyDescent="0.3">
      <c r="A10911" t="s">
        <v>1391</v>
      </c>
      <c r="B10911" s="1">
        <v>38869</v>
      </c>
      <c r="C10911" s="2">
        <v>0.41666666666666669</v>
      </c>
      <c r="D10911" t="s">
        <v>1395</v>
      </c>
      <c r="E10911" t="s">
        <v>1396</v>
      </c>
      <c r="G10911" t="s">
        <v>19</v>
      </c>
      <c r="H10911" t="s">
        <v>183</v>
      </c>
      <c r="I10911" t="s">
        <v>21</v>
      </c>
      <c r="J10911" t="s">
        <v>73</v>
      </c>
      <c r="K10911">
        <v>544</v>
      </c>
      <c r="L10911">
        <v>34.15</v>
      </c>
      <c r="M10911" t="s">
        <v>1394</v>
      </c>
      <c r="N10911">
        <v>35.200000000000003</v>
      </c>
      <c r="P10911" cm="1">
        <f t="array" ref="P10911">IF(Q10911&gt;0,INDEX(Q10911:Q23045,MATCH(TRUE,INDEX(Q10911:Q23045="",,),0)-1),"")</f>
        <v>3</v>
      </c>
      <c r="Q10911">
        <f t="shared" si="248"/>
        <v>2</v>
      </c>
      <c r="R10911">
        <f>IF(P10911="","",0)</f>
        <v>0</v>
      </c>
    </row>
    <row r="10912" spans="1:18" x14ac:dyDescent="0.3">
      <c r="A10912" t="s">
        <v>1391</v>
      </c>
      <c r="B10912" s="1">
        <v>38869</v>
      </c>
      <c r="C10912" s="2">
        <v>0.41666666666666669</v>
      </c>
      <c r="D10912" t="s">
        <v>1395</v>
      </c>
      <c r="E10912" t="s">
        <v>1396</v>
      </c>
      <c r="G10912" t="s">
        <v>19</v>
      </c>
      <c r="H10912" t="s">
        <v>95</v>
      </c>
      <c r="I10912" t="s">
        <v>21</v>
      </c>
      <c r="J10912" t="s">
        <v>73</v>
      </c>
      <c r="K10912">
        <v>259</v>
      </c>
      <c r="L10912">
        <v>57.9</v>
      </c>
      <c r="M10912" t="s">
        <v>1394</v>
      </c>
      <c r="N10912">
        <v>58.01</v>
      </c>
      <c r="P10912" cm="1">
        <f t="array" ref="P10912">IF(Q10912&gt;0,INDEX(Q10912:Q23046,MATCH(TRUE,INDEX(Q10912:Q23046="",,),0)-1),"")</f>
        <v>3</v>
      </c>
      <c r="Q10912">
        <f t="shared" si="248"/>
        <v>2</v>
      </c>
      <c r="R10912">
        <f>IF(P10912="","",0)</f>
        <v>0</v>
      </c>
    </row>
    <row r="10913" spans="1:18" x14ac:dyDescent="0.3">
      <c r="A10913" t="s">
        <v>1391</v>
      </c>
      <c r="B10913" s="1">
        <v>38869</v>
      </c>
      <c r="C10913" s="2">
        <v>0.41666666666666669</v>
      </c>
      <c r="D10913" t="s">
        <v>1395</v>
      </c>
      <c r="E10913" t="s">
        <v>1396</v>
      </c>
      <c r="G10913" s="6" t="s">
        <v>88</v>
      </c>
      <c r="H10913" t="s">
        <v>116</v>
      </c>
      <c r="I10913" t="s">
        <v>21</v>
      </c>
      <c r="J10913" t="s">
        <v>73</v>
      </c>
      <c r="K10913">
        <v>13</v>
      </c>
      <c r="L10913">
        <v>20.85</v>
      </c>
      <c r="M10913" t="s">
        <v>1394</v>
      </c>
      <c r="N10913">
        <v>20.85</v>
      </c>
      <c r="P10913" cm="1">
        <f t="array" ref="P10913">IF(Q10913&gt;0,INDEX(Q10913:Q23047,MATCH(TRUE,INDEX(Q10913:Q23047="",,),0)-1),"")</f>
        <v>3</v>
      </c>
      <c r="Q10913">
        <f t="shared" si="248"/>
        <v>2</v>
      </c>
      <c r="R10913">
        <f>IF(P10913="","",0)</f>
        <v>0</v>
      </c>
    </row>
    <row r="10914" spans="1:18" x14ac:dyDescent="0.3">
      <c r="A10914" t="s">
        <v>1391</v>
      </c>
      <c r="B10914" s="1">
        <v>38869</v>
      </c>
      <c r="C10914" s="2">
        <v>0.41666666666666669</v>
      </c>
      <c r="D10914" t="s">
        <v>1395</v>
      </c>
      <c r="E10914" t="s">
        <v>1396</v>
      </c>
      <c r="G10914" s="6" t="s">
        <v>88</v>
      </c>
      <c r="H10914" t="s">
        <v>67</v>
      </c>
      <c r="I10914" t="s">
        <v>21</v>
      </c>
      <c r="J10914" t="s">
        <v>73</v>
      </c>
      <c r="K10914">
        <v>19</v>
      </c>
      <c r="L10914">
        <v>24.6</v>
      </c>
      <c r="M10914" t="s">
        <v>1394</v>
      </c>
      <c r="N10914">
        <v>24.6</v>
      </c>
      <c r="P10914" cm="1">
        <f t="array" ref="P10914">IF(Q10914&gt;0,INDEX(Q10914:Q23048,MATCH(TRUE,INDEX(Q10914:Q23048="",,),0)-1),"")</f>
        <v>3</v>
      </c>
      <c r="Q10914">
        <f t="shared" si="248"/>
        <v>2</v>
      </c>
      <c r="R10914">
        <f>IF(P10914="","",0)</f>
        <v>0</v>
      </c>
    </row>
    <row r="10915" spans="1:18" x14ac:dyDescent="0.3">
      <c r="A10915" t="s">
        <v>1391</v>
      </c>
      <c r="B10915" s="1">
        <v>38869</v>
      </c>
      <c r="C10915" s="2">
        <v>0.41666666666666669</v>
      </c>
      <c r="D10915" t="s">
        <v>1395</v>
      </c>
      <c r="E10915" t="s">
        <v>1396</v>
      </c>
      <c r="G10915" s="6" t="s">
        <v>88</v>
      </c>
      <c r="H10915" t="s">
        <v>41</v>
      </c>
      <c r="I10915" t="s">
        <v>21</v>
      </c>
      <c r="J10915" t="s">
        <v>73</v>
      </c>
      <c r="K10915">
        <v>1</v>
      </c>
      <c r="L10915">
        <v>54.4</v>
      </c>
      <c r="M10915" t="s">
        <v>1394</v>
      </c>
      <c r="N10915">
        <v>54.4</v>
      </c>
      <c r="P10915" cm="1">
        <f t="array" ref="P10915">IF(Q10915&gt;0,INDEX(Q10915:Q23049,MATCH(TRUE,INDEX(Q10915:Q23049="",,),0)-1),"")</f>
        <v>3</v>
      </c>
      <c r="Q10915">
        <f t="shared" si="248"/>
        <v>2</v>
      </c>
      <c r="R10915">
        <f>IF(P10915="","",0)</f>
        <v>0</v>
      </c>
    </row>
    <row r="10916" spans="1:18" x14ac:dyDescent="0.3">
      <c r="A10916" t="s">
        <v>1391</v>
      </c>
      <c r="B10916" s="1">
        <v>38869</v>
      </c>
      <c r="C10916" s="2">
        <v>0.41666666666666669</v>
      </c>
      <c r="D10916" t="s">
        <v>1395</v>
      </c>
      <c r="E10916" t="s">
        <v>1396</v>
      </c>
      <c r="G10916" s="6" t="s">
        <v>88</v>
      </c>
      <c r="H10916" t="s">
        <v>87</v>
      </c>
      <c r="I10916" t="s">
        <v>21</v>
      </c>
      <c r="J10916" t="s">
        <v>73</v>
      </c>
      <c r="K10916">
        <v>43</v>
      </c>
      <c r="L10916">
        <v>22.75</v>
      </c>
      <c r="M10916" t="s">
        <v>1394</v>
      </c>
      <c r="N10916">
        <v>22.75</v>
      </c>
      <c r="P10916" cm="1">
        <f t="array" ref="P10916">IF(Q10916&gt;0,INDEX(Q10916:Q23050,MATCH(TRUE,INDEX(Q10916:Q23050="",,),0)-1),"")</f>
        <v>3</v>
      </c>
      <c r="Q10916">
        <f t="shared" si="248"/>
        <v>2</v>
      </c>
      <c r="R10916">
        <f>IF(P10916="","",0)</f>
        <v>0</v>
      </c>
    </row>
    <row r="10917" spans="1:18" x14ac:dyDescent="0.3">
      <c r="A10917" t="s">
        <v>1391</v>
      </c>
      <c r="B10917" s="1">
        <v>38869</v>
      </c>
      <c r="C10917" s="2">
        <v>0.41666666666666669</v>
      </c>
      <c r="D10917" t="s">
        <v>1395</v>
      </c>
      <c r="E10917" t="s">
        <v>1396</v>
      </c>
      <c r="G10917" s="6" t="s">
        <v>88</v>
      </c>
      <c r="H10917" t="s">
        <v>72</v>
      </c>
      <c r="I10917" t="s">
        <v>21</v>
      </c>
      <c r="J10917" t="s">
        <v>73</v>
      </c>
      <c r="K10917">
        <v>15</v>
      </c>
      <c r="L10917">
        <v>26.3</v>
      </c>
      <c r="M10917" t="s">
        <v>1394</v>
      </c>
      <c r="N10917">
        <v>26.3</v>
      </c>
      <c r="P10917" cm="1">
        <f t="array" ref="P10917">IF(Q10917&gt;0,INDEX(Q10917:Q23051,MATCH(TRUE,INDEX(Q10917:Q23051="",,),0)-1),"")</f>
        <v>3</v>
      </c>
      <c r="Q10917">
        <f t="shared" si="248"/>
        <v>2</v>
      </c>
      <c r="R10917">
        <f>IF(P10917="","",0)</f>
        <v>0</v>
      </c>
    </row>
    <row r="10918" spans="1:18" x14ac:dyDescent="0.3">
      <c r="A10918" t="s">
        <v>1391</v>
      </c>
      <c r="B10918" s="1">
        <v>38869</v>
      </c>
      <c r="C10918" s="2">
        <v>0.41666666666666669</v>
      </c>
      <c r="D10918" t="s">
        <v>1395</v>
      </c>
      <c r="E10918" t="s">
        <v>1396</v>
      </c>
      <c r="G10918" t="s">
        <v>19</v>
      </c>
      <c r="H10918" t="s">
        <v>183</v>
      </c>
      <c r="I10918" t="s">
        <v>21</v>
      </c>
      <c r="J10918" t="s">
        <v>73</v>
      </c>
      <c r="K10918">
        <v>544</v>
      </c>
      <c r="L10918">
        <v>34.15</v>
      </c>
      <c r="M10918" t="s">
        <v>1143</v>
      </c>
      <c r="N10918">
        <v>34.51</v>
      </c>
      <c r="P10918" cm="1">
        <f t="array" ref="P10918">IF(Q10918&gt;0,INDEX(Q10918:Q23052,MATCH(TRUE,INDEX(Q10918:Q23052="",,),0)-1),"")</f>
        <v>3</v>
      </c>
      <c r="Q10918">
        <f t="shared" si="248"/>
        <v>3</v>
      </c>
      <c r="R10918">
        <f>IF(P10918="","",0)</f>
        <v>0</v>
      </c>
    </row>
    <row r="10919" spans="1:18" x14ac:dyDescent="0.3">
      <c r="A10919" t="s">
        <v>1391</v>
      </c>
      <c r="B10919" s="1">
        <v>38869</v>
      </c>
      <c r="C10919" s="2">
        <v>0.41666666666666669</v>
      </c>
      <c r="D10919" t="s">
        <v>1395</v>
      </c>
      <c r="E10919" t="s">
        <v>1396</v>
      </c>
      <c r="G10919" t="s">
        <v>19</v>
      </c>
      <c r="H10919" t="s">
        <v>95</v>
      </c>
      <c r="I10919" t="s">
        <v>21</v>
      </c>
      <c r="J10919" t="s">
        <v>73</v>
      </c>
      <c r="K10919">
        <v>259</v>
      </c>
      <c r="L10919">
        <v>57.9</v>
      </c>
      <c r="M10919" t="s">
        <v>1143</v>
      </c>
      <c r="N10919">
        <v>57.9</v>
      </c>
      <c r="P10919" cm="1">
        <f t="array" ref="P10919">IF(Q10919&gt;0,INDEX(Q10919:Q23053,MATCH(TRUE,INDEX(Q10919:Q23053="",,),0)-1),"")</f>
        <v>3</v>
      </c>
      <c r="Q10919">
        <f t="shared" si="248"/>
        <v>3</v>
      </c>
      <c r="R10919">
        <f>IF(P10919="","",0)</f>
        <v>0</v>
      </c>
    </row>
    <row r="10920" spans="1:18" x14ac:dyDescent="0.3">
      <c r="A10920" t="s">
        <v>1391</v>
      </c>
      <c r="B10920" s="1">
        <v>38869</v>
      </c>
      <c r="C10920" s="2">
        <v>0.41666666666666669</v>
      </c>
      <c r="D10920" t="s">
        <v>1395</v>
      </c>
      <c r="E10920" t="s">
        <v>1396</v>
      </c>
      <c r="G10920" s="6" t="s">
        <v>88</v>
      </c>
      <c r="H10920" t="s">
        <v>116</v>
      </c>
      <c r="I10920" t="s">
        <v>21</v>
      </c>
      <c r="J10920" t="s">
        <v>73</v>
      </c>
      <c r="K10920">
        <v>13</v>
      </c>
      <c r="L10920">
        <v>20.85</v>
      </c>
      <c r="M10920" t="s">
        <v>1143</v>
      </c>
      <c r="N10920">
        <v>20.85</v>
      </c>
      <c r="P10920" cm="1">
        <f t="array" ref="P10920">IF(Q10920&gt;0,INDEX(Q10920:Q23054,MATCH(TRUE,INDEX(Q10920:Q23054="",,),0)-1),"")</f>
        <v>3</v>
      </c>
      <c r="Q10920">
        <f t="shared" si="248"/>
        <v>3</v>
      </c>
      <c r="R10920">
        <f>IF(P10920="","",0)</f>
        <v>0</v>
      </c>
    </row>
    <row r="10921" spans="1:18" x14ac:dyDescent="0.3">
      <c r="A10921" t="s">
        <v>1391</v>
      </c>
      <c r="B10921" s="1">
        <v>38869</v>
      </c>
      <c r="C10921" s="2">
        <v>0.41666666666666669</v>
      </c>
      <c r="D10921" t="s">
        <v>1395</v>
      </c>
      <c r="E10921" t="s">
        <v>1396</v>
      </c>
      <c r="G10921" s="6" t="s">
        <v>88</v>
      </c>
      <c r="H10921" t="s">
        <v>67</v>
      </c>
      <c r="I10921" t="s">
        <v>21</v>
      </c>
      <c r="J10921" t="s">
        <v>73</v>
      </c>
      <c r="K10921">
        <v>19</v>
      </c>
      <c r="L10921">
        <v>24.6</v>
      </c>
      <c r="M10921" t="s">
        <v>1143</v>
      </c>
      <c r="N10921">
        <v>24.6</v>
      </c>
      <c r="P10921" cm="1">
        <f t="array" ref="P10921">IF(Q10921&gt;0,INDEX(Q10921:Q23055,MATCH(TRUE,INDEX(Q10921:Q23055="",,),0)-1),"")</f>
        <v>3</v>
      </c>
      <c r="Q10921">
        <f t="shared" si="248"/>
        <v>3</v>
      </c>
      <c r="R10921">
        <f>IF(P10921="","",0)</f>
        <v>0</v>
      </c>
    </row>
    <row r="10922" spans="1:18" x14ac:dyDescent="0.3">
      <c r="A10922" t="s">
        <v>1391</v>
      </c>
      <c r="B10922" s="1">
        <v>38869</v>
      </c>
      <c r="C10922" s="2">
        <v>0.41666666666666669</v>
      </c>
      <c r="D10922" t="s">
        <v>1395</v>
      </c>
      <c r="E10922" t="s">
        <v>1396</v>
      </c>
      <c r="G10922" s="6" t="s">
        <v>88</v>
      </c>
      <c r="H10922" t="s">
        <v>41</v>
      </c>
      <c r="I10922" t="s">
        <v>21</v>
      </c>
      <c r="J10922" t="s">
        <v>73</v>
      </c>
      <c r="K10922">
        <v>1</v>
      </c>
      <c r="L10922">
        <v>54.4</v>
      </c>
      <c r="M10922" t="s">
        <v>1143</v>
      </c>
      <c r="N10922">
        <v>54.4</v>
      </c>
      <c r="P10922" cm="1">
        <f t="array" ref="P10922">IF(Q10922&gt;0,INDEX(Q10922:Q23056,MATCH(TRUE,INDEX(Q10922:Q23056="",,),0)-1),"")</f>
        <v>3</v>
      </c>
      <c r="Q10922">
        <f t="shared" si="248"/>
        <v>3</v>
      </c>
      <c r="R10922">
        <f>IF(P10922="","",0)</f>
        <v>0</v>
      </c>
    </row>
    <row r="10923" spans="1:18" x14ac:dyDescent="0.3">
      <c r="A10923" t="s">
        <v>1391</v>
      </c>
      <c r="B10923" s="1">
        <v>38869</v>
      </c>
      <c r="C10923" s="2">
        <v>0.41666666666666669</v>
      </c>
      <c r="D10923" t="s">
        <v>1395</v>
      </c>
      <c r="E10923" t="s">
        <v>1396</v>
      </c>
      <c r="G10923" s="6" t="s">
        <v>88</v>
      </c>
      <c r="H10923" t="s">
        <v>87</v>
      </c>
      <c r="I10923" t="s">
        <v>21</v>
      </c>
      <c r="J10923" t="s">
        <v>73</v>
      </c>
      <c r="K10923">
        <v>43</v>
      </c>
      <c r="L10923">
        <v>22.75</v>
      </c>
      <c r="M10923" t="s">
        <v>1143</v>
      </c>
      <c r="N10923">
        <v>22.75</v>
      </c>
      <c r="P10923" cm="1">
        <f t="array" ref="P10923">IF(Q10923&gt;0,INDEX(Q10923:Q23057,MATCH(TRUE,INDEX(Q10923:Q23057="",,),0)-1),"")</f>
        <v>3</v>
      </c>
      <c r="Q10923">
        <f t="shared" si="248"/>
        <v>3</v>
      </c>
      <c r="R10923">
        <f>IF(P10923="","",0)</f>
        <v>0</v>
      </c>
    </row>
    <row r="10924" spans="1:18" x14ac:dyDescent="0.3">
      <c r="A10924" t="s">
        <v>1391</v>
      </c>
      <c r="B10924" s="1">
        <v>38869</v>
      </c>
      <c r="C10924" s="2">
        <v>0.41666666666666669</v>
      </c>
      <c r="D10924" t="s">
        <v>1395</v>
      </c>
      <c r="E10924" t="s">
        <v>1396</v>
      </c>
      <c r="G10924" s="6" t="s">
        <v>88</v>
      </c>
      <c r="H10924" t="s">
        <v>72</v>
      </c>
      <c r="I10924" t="s">
        <v>21</v>
      </c>
      <c r="J10924" t="s">
        <v>73</v>
      </c>
      <c r="K10924">
        <v>15</v>
      </c>
      <c r="L10924">
        <v>26.3</v>
      </c>
      <c r="M10924" t="s">
        <v>1143</v>
      </c>
      <c r="N10924">
        <v>26.3</v>
      </c>
      <c r="P10924" cm="1">
        <f t="array" ref="P10924">IF(Q10924&gt;0,INDEX(Q10924:Q23058,MATCH(TRUE,INDEX(Q10924:Q23058="",,),0)-1),"")</f>
        <v>3</v>
      </c>
      <c r="Q10924">
        <f t="shared" si="248"/>
        <v>3</v>
      </c>
      <c r="R10924">
        <f>IF(P10924="","",0)</f>
        <v>0</v>
      </c>
    </row>
    <row r="10925" spans="1:18" x14ac:dyDescent="0.3">
      <c r="P10925" t="str" cm="1">
        <f t="array" ref="P10925">IF(Q10925&gt;0,INDEX(Q10925:Q23059,MATCH(TRUE,INDEX(Q10925:Q23059="",,),0)-1),"")</f>
        <v/>
      </c>
      <c r="R10925" t="str">
        <f>IF(P10925="","",0)</f>
        <v/>
      </c>
    </row>
    <row r="10926" spans="1:18" x14ac:dyDescent="0.3">
      <c r="A10926" s="3" t="s">
        <v>1391</v>
      </c>
      <c r="B10926" s="4">
        <v>38937</v>
      </c>
      <c r="C10926" s="5">
        <v>0.41666666666666669</v>
      </c>
      <c r="D10926" s="3" t="s">
        <v>1397</v>
      </c>
      <c r="E10926" s="3" t="s">
        <v>1398</v>
      </c>
      <c r="F10926" s="3" t="s">
        <v>91</v>
      </c>
      <c r="G10926" s="3" t="s">
        <v>19</v>
      </c>
      <c r="H10926" s="3" t="s">
        <v>102</v>
      </c>
      <c r="I10926" s="3" t="s">
        <v>45</v>
      </c>
      <c r="J10926" s="3" t="s">
        <v>93</v>
      </c>
      <c r="K10926" s="3">
        <v>172.6</v>
      </c>
      <c r="L10926" s="3">
        <v>830</v>
      </c>
      <c r="M10926" s="3" t="s">
        <v>94</v>
      </c>
      <c r="N10926" s="3"/>
      <c r="O10926" s="3"/>
      <c r="P10926" s="3" t="str" cm="1">
        <f t="array" ref="P10926">IF(Q10926&gt;0,INDEX(Q10926:Q23060,MATCH(TRUE,INDEX(Q10926:Q23060="",,),0)-1),"")</f>
        <v/>
      </c>
      <c r="Q10926" s="3"/>
      <c r="R10926">
        <v>0</v>
      </c>
    </row>
    <row r="10927" spans="1:18" x14ac:dyDescent="0.3">
      <c r="A10927" t="s">
        <v>1391</v>
      </c>
      <c r="B10927" s="1">
        <v>38937</v>
      </c>
      <c r="C10927" s="2">
        <v>0.41666666666666669</v>
      </c>
      <c r="D10927" t="s">
        <v>1397</v>
      </c>
      <c r="E10927" t="s">
        <v>1398</v>
      </c>
      <c r="F10927" t="s">
        <v>91</v>
      </c>
      <c r="G10927" t="s">
        <v>19</v>
      </c>
      <c r="H10927" t="s">
        <v>72</v>
      </c>
      <c r="I10927" t="s">
        <v>21</v>
      </c>
      <c r="J10927" t="s">
        <v>73</v>
      </c>
      <c r="K10927">
        <v>1134</v>
      </c>
      <c r="L10927">
        <v>23.3</v>
      </c>
      <c r="M10927" t="s">
        <v>94</v>
      </c>
      <c r="P10927" t="str" cm="1">
        <f t="array" ref="P10927">IF(Q10927&gt;0,INDEX(Q10927:Q23061,MATCH(TRUE,INDEX(Q10927:Q23061="",,),0)-1),"")</f>
        <v/>
      </c>
      <c r="R10927">
        <v>0</v>
      </c>
    </row>
    <row r="10928" spans="1:18" x14ac:dyDescent="0.3">
      <c r="A10928" t="s">
        <v>1391</v>
      </c>
      <c r="B10928" s="1">
        <v>38937</v>
      </c>
      <c r="C10928" s="2">
        <v>0.41666666666666669</v>
      </c>
      <c r="D10928" t="s">
        <v>1397</v>
      </c>
      <c r="E10928" t="s">
        <v>1398</v>
      </c>
      <c r="F10928" t="s">
        <v>91</v>
      </c>
      <c r="G10928" s="6" t="s">
        <v>88</v>
      </c>
      <c r="H10928" t="s">
        <v>85</v>
      </c>
      <c r="I10928" t="s">
        <v>45</v>
      </c>
      <c r="J10928" t="s">
        <v>93</v>
      </c>
      <c r="K10928">
        <v>13.1</v>
      </c>
      <c r="L10928">
        <v>168</v>
      </c>
      <c r="M10928" t="s">
        <v>94</v>
      </c>
      <c r="P10928" t="str" cm="1">
        <f t="array" ref="P10928">IF(Q10928&gt;0,INDEX(Q10928:Q23062,MATCH(TRUE,INDEX(Q10928:Q23062="",,),0)-1),"")</f>
        <v/>
      </c>
      <c r="R10928">
        <v>0</v>
      </c>
    </row>
    <row r="10929" spans="1:18" x14ac:dyDescent="0.3">
      <c r="A10929" t="s">
        <v>1391</v>
      </c>
      <c r="B10929" s="1">
        <v>38937</v>
      </c>
      <c r="C10929" s="2">
        <v>0.41666666666666669</v>
      </c>
      <c r="D10929" t="s">
        <v>1397</v>
      </c>
      <c r="E10929" t="s">
        <v>1398</v>
      </c>
      <c r="F10929" t="s">
        <v>91</v>
      </c>
      <c r="G10929" s="6" t="s">
        <v>88</v>
      </c>
      <c r="H10929" t="s">
        <v>264</v>
      </c>
      <c r="I10929" t="s">
        <v>45</v>
      </c>
      <c r="J10929" t="s">
        <v>93</v>
      </c>
      <c r="K10929">
        <v>1.6</v>
      </c>
      <c r="L10929">
        <v>272</v>
      </c>
      <c r="M10929" t="s">
        <v>94</v>
      </c>
      <c r="P10929" t="str" cm="1">
        <f t="array" ref="P10929">IF(Q10929&gt;0,INDEX(Q10929:Q23063,MATCH(TRUE,INDEX(Q10929:Q23063="",,),0)-1),"")</f>
        <v/>
      </c>
      <c r="R10929">
        <v>0</v>
      </c>
    </row>
    <row r="10930" spans="1:18" x14ac:dyDescent="0.3">
      <c r="A10930" t="s">
        <v>1391</v>
      </c>
      <c r="B10930" s="1">
        <v>38937</v>
      </c>
      <c r="C10930" s="2">
        <v>0.41666666666666669</v>
      </c>
      <c r="D10930" t="s">
        <v>1397</v>
      </c>
      <c r="E10930" t="s">
        <v>1398</v>
      </c>
      <c r="F10930" t="s">
        <v>91</v>
      </c>
      <c r="G10930" s="6" t="s">
        <v>88</v>
      </c>
      <c r="H10930" t="s">
        <v>100</v>
      </c>
      <c r="I10930" t="s">
        <v>45</v>
      </c>
      <c r="J10930" t="s">
        <v>93</v>
      </c>
      <c r="K10930">
        <v>1</v>
      </c>
      <c r="L10930">
        <v>136</v>
      </c>
      <c r="M10930" t="s">
        <v>94</v>
      </c>
      <c r="P10930" t="str" cm="1">
        <f t="array" ref="P10930">IF(Q10930&gt;0,INDEX(Q10930:Q23064,MATCH(TRUE,INDEX(Q10930:Q23064="",,),0)-1),"")</f>
        <v/>
      </c>
      <c r="R10930">
        <v>0</v>
      </c>
    </row>
    <row r="10931" spans="1:18" x14ac:dyDescent="0.3">
      <c r="A10931" t="s">
        <v>1391</v>
      </c>
      <c r="B10931" s="1">
        <v>38937</v>
      </c>
      <c r="C10931" s="2">
        <v>0.41666666666666669</v>
      </c>
      <c r="D10931" t="s">
        <v>1397</v>
      </c>
      <c r="E10931" t="s">
        <v>1398</v>
      </c>
      <c r="F10931" t="s">
        <v>91</v>
      </c>
      <c r="G10931" s="6" t="s">
        <v>88</v>
      </c>
      <c r="H10931" t="s">
        <v>232</v>
      </c>
      <c r="I10931" t="s">
        <v>45</v>
      </c>
      <c r="J10931" t="s">
        <v>93</v>
      </c>
      <c r="K10931">
        <v>0.9</v>
      </c>
      <c r="L10931">
        <v>53</v>
      </c>
      <c r="M10931" t="s">
        <v>94</v>
      </c>
      <c r="P10931" t="str" cm="1">
        <f t="array" ref="P10931">IF(Q10931&gt;0,INDEX(Q10931:Q23065,MATCH(TRUE,INDEX(Q10931:Q23065="",,),0)-1),"")</f>
        <v/>
      </c>
      <c r="R10931">
        <v>0</v>
      </c>
    </row>
    <row r="10932" spans="1:18" x14ac:dyDescent="0.3">
      <c r="A10932" t="s">
        <v>1391</v>
      </c>
      <c r="B10932" s="1">
        <v>38937</v>
      </c>
      <c r="C10932" s="2">
        <v>0.41666666666666669</v>
      </c>
      <c r="D10932" t="s">
        <v>1397</v>
      </c>
      <c r="E10932" t="s">
        <v>1398</v>
      </c>
      <c r="F10932" t="s">
        <v>91</v>
      </c>
      <c r="G10932" s="6" t="s">
        <v>88</v>
      </c>
      <c r="H10932" t="s">
        <v>96</v>
      </c>
      <c r="I10932" t="s">
        <v>45</v>
      </c>
      <c r="J10932" t="s">
        <v>93</v>
      </c>
      <c r="K10932">
        <v>3.6</v>
      </c>
      <c r="L10932">
        <v>157</v>
      </c>
      <c r="M10932" t="s">
        <v>94</v>
      </c>
      <c r="P10932" t="str" cm="1">
        <f t="array" ref="P10932">IF(Q10932&gt;0,INDEX(Q10932:Q23066,MATCH(TRUE,INDEX(Q10932:Q23066="",,),0)-1),"")</f>
        <v/>
      </c>
      <c r="R10932">
        <v>0</v>
      </c>
    </row>
    <row r="10933" spans="1:18" x14ac:dyDescent="0.3">
      <c r="A10933" t="s">
        <v>1391</v>
      </c>
      <c r="B10933" s="1">
        <v>38937</v>
      </c>
      <c r="C10933" s="2">
        <v>0.41666666666666669</v>
      </c>
      <c r="D10933" t="s">
        <v>1397</v>
      </c>
      <c r="E10933" t="s">
        <v>1398</v>
      </c>
      <c r="F10933" t="s">
        <v>91</v>
      </c>
      <c r="G10933" s="6" t="s">
        <v>88</v>
      </c>
      <c r="H10933" t="s">
        <v>200</v>
      </c>
      <c r="I10933" t="s">
        <v>45</v>
      </c>
      <c r="J10933" t="s">
        <v>93</v>
      </c>
      <c r="K10933">
        <v>10.9</v>
      </c>
      <c r="L10933">
        <v>262</v>
      </c>
      <c r="M10933" t="s">
        <v>94</v>
      </c>
      <c r="P10933" t="str" cm="1">
        <f t="array" ref="P10933">IF(Q10933&gt;0,INDEX(Q10933:Q23067,MATCH(TRUE,INDEX(Q10933:Q23067="",,),0)-1),"")</f>
        <v/>
      </c>
      <c r="R10933">
        <v>0</v>
      </c>
    </row>
    <row r="10934" spans="1:18" x14ac:dyDescent="0.3">
      <c r="A10934" t="s">
        <v>1391</v>
      </c>
      <c r="B10934" s="1">
        <v>38937</v>
      </c>
      <c r="C10934" s="2">
        <v>0.41666666666666669</v>
      </c>
      <c r="D10934" t="s">
        <v>1397</v>
      </c>
      <c r="E10934" t="s">
        <v>1398</v>
      </c>
      <c r="F10934" t="s">
        <v>91</v>
      </c>
      <c r="G10934" s="6" t="s">
        <v>88</v>
      </c>
      <c r="H10934" t="s">
        <v>96</v>
      </c>
      <c r="I10934" t="s">
        <v>21</v>
      </c>
      <c r="J10934" t="s">
        <v>73</v>
      </c>
      <c r="K10934">
        <v>63</v>
      </c>
      <c r="L10934">
        <v>14.25</v>
      </c>
      <c r="M10934" t="s">
        <v>94</v>
      </c>
      <c r="P10934" t="str" cm="1">
        <f t="array" ref="P10934">IF(Q10934&gt;0,INDEX(Q10934:Q23068,MATCH(TRUE,INDEX(Q10934:Q23068="",,),0)-1),"")</f>
        <v/>
      </c>
      <c r="R10934">
        <v>0</v>
      </c>
    </row>
    <row r="10935" spans="1:18" x14ac:dyDescent="0.3">
      <c r="A10935" t="s">
        <v>1391</v>
      </c>
      <c r="B10935" s="1">
        <v>38937</v>
      </c>
      <c r="C10935" s="2">
        <v>0.41666666666666669</v>
      </c>
      <c r="D10935" t="s">
        <v>1397</v>
      </c>
      <c r="E10935" t="s">
        <v>1398</v>
      </c>
      <c r="F10935" t="s">
        <v>91</v>
      </c>
      <c r="G10935" s="6" t="s">
        <v>88</v>
      </c>
      <c r="H10935" t="s">
        <v>116</v>
      </c>
      <c r="I10935" t="s">
        <v>21</v>
      </c>
      <c r="J10935" t="s">
        <v>73</v>
      </c>
      <c r="K10935">
        <v>392</v>
      </c>
      <c r="L10935">
        <v>17.95</v>
      </c>
      <c r="M10935" t="s">
        <v>94</v>
      </c>
      <c r="P10935" t="str" cm="1">
        <f t="array" ref="P10935">IF(Q10935&gt;0,INDEX(Q10935:Q23069,MATCH(TRUE,INDEX(Q10935:Q23069="",,),0)-1),"")</f>
        <v/>
      </c>
      <c r="R10935">
        <v>0</v>
      </c>
    </row>
    <row r="10936" spans="1:18" x14ac:dyDescent="0.3">
      <c r="A10936" t="s">
        <v>1391</v>
      </c>
      <c r="B10936" s="1">
        <v>38937</v>
      </c>
      <c r="C10936" s="2">
        <v>0.41666666666666669</v>
      </c>
      <c r="D10936" t="s">
        <v>1397</v>
      </c>
      <c r="E10936" t="s">
        <v>1398</v>
      </c>
      <c r="F10936" t="s">
        <v>91</v>
      </c>
      <c r="G10936" s="6" t="s">
        <v>88</v>
      </c>
      <c r="H10936" t="s">
        <v>183</v>
      </c>
      <c r="I10936" t="s">
        <v>21</v>
      </c>
      <c r="J10936" t="s">
        <v>73</v>
      </c>
      <c r="K10936">
        <v>170</v>
      </c>
      <c r="L10936">
        <v>27.2</v>
      </c>
      <c r="M10936" t="s">
        <v>94</v>
      </c>
      <c r="P10936" t="str" cm="1">
        <f t="array" ref="P10936">IF(Q10936&gt;0,INDEX(Q10936:Q23070,MATCH(TRUE,INDEX(Q10936:Q23070="",,),0)-1),"")</f>
        <v/>
      </c>
      <c r="R10936">
        <v>0</v>
      </c>
    </row>
    <row r="10937" spans="1:18" x14ac:dyDescent="0.3">
      <c r="A10937" t="s">
        <v>1391</v>
      </c>
      <c r="B10937" s="1">
        <v>38937</v>
      </c>
      <c r="C10937" s="2">
        <v>0.41666666666666669</v>
      </c>
      <c r="D10937" t="s">
        <v>1397</v>
      </c>
      <c r="E10937" t="s">
        <v>1398</v>
      </c>
      <c r="F10937" t="s">
        <v>91</v>
      </c>
      <c r="G10937" s="6" t="s">
        <v>88</v>
      </c>
      <c r="H10937" t="s">
        <v>135</v>
      </c>
      <c r="I10937" t="s">
        <v>21</v>
      </c>
      <c r="J10937" t="s">
        <v>73</v>
      </c>
      <c r="K10937">
        <v>184</v>
      </c>
      <c r="L10937">
        <v>18.850000000000001</v>
      </c>
      <c r="M10937" t="s">
        <v>94</v>
      </c>
      <c r="P10937" t="str" cm="1">
        <f t="array" ref="P10937">IF(Q10937&gt;0,INDEX(Q10937:Q23071,MATCH(TRUE,INDEX(Q10937:Q23071="",,),0)-1),"")</f>
        <v/>
      </c>
      <c r="R10937">
        <v>0</v>
      </c>
    </row>
    <row r="10938" spans="1:18" x14ac:dyDescent="0.3">
      <c r="A10938" t="s">
        <v>1391</v>
      </c>
      <c r="B10938" s="1">
        <v>38937</v>
      </c>
      <c r="C10938" s="2">
        <v>0.41666666666666669</v>
      </c>
      <c r="D10938" t="s">
        <v>1397</v>
      </c>
      <c r="E10938" t="s">
        <v>1398</v>
      </c>
      <c r="F10938" t="s">
        <v>91</v>
      </c>
      <c r="G10938" s="6" t="s">
        <v>88</v>
      </c>
      <c r="H10938" t="s">
        <v>87</v>
      </c>
      <c r="I10938" t="s">
        <v>21</v>
      </c>
      <c r="J10938" t="s">
        <v>73</v>
      </c>
      <c r="K10938">
        <v>24</v>
      </c>
      <c r="L10938">
        <v>18.55</v>
      </c>
      <c r="M10938" t="s">
        <v>94</v>
      </c>
      <c r="P10938" t="str" cm="1">
        <f t="array" ref="P10938">IF(Q10938&gt;0,INDEX(Q10938:Q23072,MATCH(TRUE,INDEX(Q10938:Q23072="",,),0)-1),"")</f>
        <v/>
      </c>
      <c r="R10938">
        <v>0</v>
      </c>
    </row>
    <row r="10939" spans="1:18" x14ac:dyDescent="0.3">
      <c r="A10939" t="s">
        <v>1391</v>
      </c>
      <c r="B10939" s="1">
        <v>38937</v>
      </c>
      <c r="C10939" s="2">
        <v>0.41666666666666669</v>
      </c>
      <c r="D10939" t="s">
        <v>1397</v>
      </c>
      <c r="E10939" t="s">
        <v>1398</v>
      </c>
      <c r="F10939" t="s">
        <v>91</v>
      </c>
      <c r="G10939" s="6" t="s">
        <v>88</v>
      </c>
      <c r="H10939" t="s">
        <v>135</v>
      </c>
      <c r="I10939" t="s">
        <v>583</v>
      </c>
      <c r="J10939" t="s">
        <v>73</v>
      </c>
      <c r="K10939">
        <v>17</v>
      </c>
      <c r="L10939">
        <v>38.75</v>
      </c>
      <c r="M10939" t="s">
        <v>94</v>
      </c>
      <c r="P10939" t="str" cm="1">
        <f t="array" ref="P10939">IF(Q10939&gt;0,INDEX(Q10939:Q23073,MATCH(TRUE,INDEX(Q10939:Q23073="",,),0)-1),"")</f>
        <v/>
      </c>
      <c r="R10939">
        <v>0</v>
      </c>
    </row>
    <row r="10940" spans="1:18" x14ac:dyDescent="0.3">
      <c r="P10940" t="str" cm="1">
        <f t="array" ref="P10940">IF(Q10940&gt;0,INDEX(Q10940:Q23074,MATCH(TRUE,INDEX(Q10940:Q23074="",,),0)-1),"")</f>
        <v/>
      </c>
      <c r="R10940" t="str">
        <f>IF(P10940="","",0)</f>
        <v/>
      </c>
    </row>
    <row r="10941" spans="1:18" x14ac:dyDescent="0.3">
      <c r="A10941" t="s">
        <v>1391</v>
      </c>
      <c r="B10941" s="1">
        <v>38918</v>
      </c>
      <c r="C10941" s="2">
        <v>0.41666666666666669</v>
      </c>
      <c r="D10941" t="s">
        <v>1399</v>
      </c>
      <c r="E10941" t="s">
        <v>1400</v>
      </c>
      <c r="G10941" t="s">
        <v>19</v>
      </c>
      <c r="H10941" t="s">
        <v>102</v>
      </c>
      <c r="I10941" t="s">
        <v>45</v>
      </c>
      <c r="J10941" t="s">
        <v>93</v>
      </c>
      <c r="K10941">
        <v>117</v>
      </c>
      <c r="L10941">
        <v>1017</v>
      </c>
      <c r="M10941" t="s">
        <v>1401</v>
      </c>
      <c r="N10941">
        <v>1020</v>
      </c>
      <c r="O10941" t="s">
        <v>24</v>
      </c>
      <c r="P10941" cm="1">
        <f t="array" ref="P10941">IF(Q10941&gt;0,INDEX(Q10941:Q23075,MATCH(TRUE,INDEX(Q10941:Q23075="",,),0)-1),"")</f>
        <v>1</v>
      </c>
      <c r="Q10941">
        <v>1</v>
      </c>
      <c r="R10941">
        <f>IF(P10941="","",0)</f>
        <v>0</v>
      </c>
    </row>
    <row r="10942" spans="1:18" x14ac:dyDescent="0.3">
      <c r="A10942" t="s">
        <v>1391</v>
      </c>
      <c r="B10942" s="1">
        <v>38918</v>
      </c>
      <c r="C10942" s="2">
        <v>0.41666666666666669</v>
      </c>
      <c r="D10942" t="s">
        <v>1399</v>
      </c>
      <c r="E10942" t="s">
        <v>1400</v>
      </c>
      <c r="G10942" t="s">
        <v>19</v>
      </c>
      <c r="H10942" t="s">
        <v>72</v>
      </c>
      <c r="I10942" t="s">
        <v>21</v>
      </c>
      <c r="J10942" t="s">
        <v>73</v>
      </c>
      <c r="K10942">
        <v>2678</v>
      </c>
      <c r="L10942">
        <v>24.95</v>
      </c>
      <c r="M10942" t="s">
        <v>1401</v>
      </c>
      <c r="N10942">
        <v>25.55</v>
      </c>
      <c r="O10942" t="s">
        <v>24</v>
      </c>
      <c r="P10942" cm="1">
        <f t="array" ref="P10942">IF(Q10942&gt;0,INDEX(Q10942:Q23076,MATCH(TRUE,INDEX(Q10942:Q23076="",,),0)-1),"")</f>
        <v>1</v>
      </c>
      <c r="Q10942">
        <v>1</v>
      </c>
      <c r="R10942">
        <f>IF(P10942="","",0)</f>
        <v>0</v>
      </c>
    </row>
    <row r="10943" spans="1:18" x14ac:dyDescent="0.3">
      <c r="A10943" t="s">
        <v>1391</v>
      </c>
      <c r="B10943" s="1">
        <v>38918</v>
      </c>
      <c r="C10943" s="2">
        <v>0.41666666666666669</v>
      </c>
      <c r="D10943" t="s">
        <v>1399</v>
      </c>
      <c r="E10943" t="s">
        <v>1400</v>
      </c>
      <c r="G10943" s="6" t="s">
        <v>88</v>
      </c>
      <c r="H10943" t="s">
        <v>85</v>
      </c>
      <c r="I10943" t="s">
        <v>45</v>
      </c>
      <c r="J10943" t="s">
        <v>93</v>
      </c>
      <c r="K10943">
        <v>5.7</v>
      </c>
      <c r="L10943">
        <v>152</v>
      </c>
      <c r="M10943" t="s">
        <v>1401</v>
      </c>
      <c r="N10943">
        <v>152</v>
      </c>
      <c r="O10943" t="s">
        <v>24</v>
      </c>
      <c r="P10943" cm="1">
        <f t="array" ref="P10943">IF(Q10943&gt;0,INDEX(Q10943:Q23077,MATCH(TRUE,INDEX(Q10943:Q23077="",,),0)-1),"")</f>
        <v>1</v>
      </c>
      <c r="Q10943">
        <v>1</v>
      </c>
      <c r="R10943">
        <f>IF(P10943="","",0)</f>
        <v>0</v>
      </c>
    </row>
    <row r="10944" spans="1:18" x14ac:dyDescent="0.3">
      <c r="A10944" t="s">
        <v>1391</v>
      </c>
      <c r="B10944" s="1">
        <v>38918</v>
      </c>
      <c r="C10944" s="2">
        <v>0.41666666666666669</v>
      </c>
      <c r="D10944" t="s">
        <v>1399</v>
      </c>
      <c r="E10944" t="s">
        <v>1400</v>
      </c>
      <c r="G10944" s="6" t="s">
        <v>88</v>
      </c>
      <c r="H10944" t="s">
        <v>264</v>
      </c>
      <c r="I10944" t="s">
        <v>45</v>
      </c>
      <c r="J10944" t="s">
        <v>93</v>
      </c>
      <c r="K10944">
        <v>1.1000000000000001</v>
      </c>
      <c r="L10944">
        <v>395</v>
      </c>
      <c r="M10944" t="s">
        <v>1401</v>
      </c>
      <c r="N10944">
        <v>395</v>
      </c>
      <c r="O10944" t="s">
        <v>24</v>
      </c>
      <c r="P10944" cm="1">
        <f t="array" ref="P10944">IF(Q10944&gt;0,INDEX(Q10944:Q23078,MATCH(TRUE,INDEX(Q10944:Q23078="",,),0)-1),"")</f>
        <v>1</v>
      </c>
      <c r="Q10944">
        <v>1</v>
      </c>
      <c r="R10944">
        <f>IF(P10944="","",0)</f>
        <v>0</v>
      </c>
    </row>
    <row r="10945" spans="1:18" x14ac:dyDescent="0.3">
      <c r="A10945" t="s">
        <v>1391</v>
      </c>
      <c r="B10945" s="1">
        <v>38918</v>
      </c>
      <c r="C10945" s="2">
        <v>0.41666666666666669</v>
      </c>
      <c r="D10945" t="s">
        <v>1399</v>
      </c>
      <c r="E10945" t="s">
        <v>1400</v>
      </c>
      <c r="G10945" s="6" t="s">
        <v>88</v>
      </c>
      <c r="H10945" t="s">
        <v>100</v>
      </c>
      <c r="I10945" t="s">
        <v>45</v>
      </c>
      <c r="J10945" t="s">
        <v>93</v>
      </c>
      <c r="K10945">
        <v>15.5</v>
      </c>
      <c r="L10945">
        <v>183</v>
      </c>
      <c r="M10945" t="s">
        <v>1401</v>
      </c>
      <c r="N10945">
        <v>183</v>
      </c>
      <c r="O10945" t="s">
        <v>24</v>
      </c>
      <c r="P10945" cm="1">
        <f t="array" ref="P10945">IF(Q10945&gt;0,INDEX(Q10945:Q23079,MATCH(TRUE,INDEX(Q10945:Q23079="",,),0)-1),"")</f>
        <v>1</v>
      </c>
      <c r="Q10945">
        <v>1</v>
      </c>
      <c r="R10945">
        <f>IF(P10945="","",0)</f>
        <v>0</v>
      </c>
    </row>
    <row r="10946" spans="1:18" x14ac:dyDescent="0.3">
      <c r="A10946" t="s">
        <v>1391</v>
      </c>
      <c r="B10946" s="1">
        <v>38918</v>
      </c>
      <c r="C10946" s="2">
        <v>0.41666666666666669</v>
      </c>
      <c r="D10946" t="s">
        <v>1399</v>
      </c>
      <c r="E10946" t="s">
        <v>1400</v>
      </c>
      <c r="G10946" s="6" t="s">
        <v>88</v>
      </c>
      <c r="H10946" t="s">
        <v>232</v>
      </c>
      <c r="I10946" t="s">
        <v>45</v>
      </c>
      <c r="J10946" t="s">
        <v>93</v>
      </c>
      <c r="K10946">
        <v>3</v>
      </c>
      <c r="L10946">
        <v>79</v>
      </c>
      <c r="M10946" t="s">
        <v>1401</v>
      </c>
      <c r="N10946">
        <v>79</v>
      </c>
      <c r="O10946" t="s">
        <v>24</v>
      </c>
      <c r="P10946" cm="1">
        <f t="array" ref="P10946">IF(Q10946&gt;0,INDEX(Q10946:Q23080,MATCH(TRUE,INDEX(Q10946:Q23080="",,),0)-1),"")</f>
        <v>1</v>
      </c>
      <c r="Q10946">
        <v>1</v>
      </c>
      <c r="R10946">
        <f>IF(P10946="","",0)</f>
        <v>0</v>
      </c>
    </row>
    <row r="10947" spans="1:18" x14ac:dyDescent="0.3">
      <c r="A10947" t="s">
        <v>1391</v>
      </c>
      <c r="B10947" s="1">
        <v>38918</v>
      </c>
      <c r="C10947" s="2">
        <v>0.41666666666666669</v>
      </c>
      <c r="D10947" t="s">
        <v>1399</v>
      </c>
      <c r="E10947" t="s">
        <v>1400</v>
      </c>
      <c r="G10947" s="6" t="s">
        <v>88</v>
      </c>
      <c r="H10947" t="s">
        <v>96</v>
      </c>
      <c r="I10947" t="s">
        <v>45</v>
      </c>
      <c r="J10947" t="s">
        <v>93</v>
      </c>
      <c r="K10947">
        <v>1.5</v>
      </c>
      <c r="L10947">
        <v>225</v>
      </c>
      <c r="M10947" t="s">
        <v>1401</v>
      </c>
      <c r="N10947">
        <v>225</v>
      </c>
      <c r="O10947" t="s">
        <v>24</v>
      </c>
      <c r="P10947" cm="1">
        <f t="array" ref="P10947">IF(Q10947&gt;0,INDEX(Q10947:Q23081,MATCH(TRUE,INDEX(Q10947:Q23081="",,),0)-1),"")</f>
        <v>1</v>
      </c>
      <c r="Q10947">
        <v>1</v>
      </c>
      <c r="R10947">
        <f>IF(P10947="","",0)</f>
        <v>0</v>
      </c>
    </row>
    <row r="10948" spans="1:18" x14ac:dyDescent="0.3">
      <c r="A10948" t="s">
        <v>1391</v>
      </c>
      <c r="B10948" s="1">
        <v>38918</v>
      </c>
      <c r="C10948" s="2">
        <v>0.41666666666666669</v>
      </c>
      <c r="D10948" t="s">
        <v>1399</v>
      </c>
      <c r="E10948" t="s">
        <v>1400</v>
      </c>
      <c r="G10948" s="6" t="s">
        <v>88</v>
      </c>
      <c r="H10948" t="s">
        <v>200</v>
      </c>
      <c r="I10948" t="s">
        <v>45</v>
      </c>
      <c r="J10948" t="s">
        <v>93</v>
      </c>
      <c r="K10948">
        <v>7</v>
      </c>
      <c r="L10948">
        <v>360</v>
      </c>
      <c r="M10948" t="s">
        <v>1401</v>
      </c>
      <c r="N10948">
        <v>360</v>
      </c>
      <c r="O10948" t="s">
        <v>24</v>
      </c>
      <c r="P10948" cm="1">
        <f t="array" ref="P10948">IF(Q10948&gt;0,INDEX(Q10948:Q23082,MATCH(TRUE,INDEX(Q10948:Q23082="",,),0)-1),"")</f>
        <v>1</v>
      </c>
      <c r="Q10948">
        <v>1</v>
      </c>
      <c r="R10948">
        <f>IF(P10948="","",0)</f>
        <v>0</v>
      </c>
    </row>
    <row r="10949" spans="1:18" x14ac:dyDescent="0.3">
      <c r="A10949" t="s">
        <v>1391</v>
      </c>
      <c r="B10949" s="1">
        <v>38918</v>
      </c>
      <c r="C10949" s="2">
        <v>0.41666666666666669</v>
      </c>
      <c r="D10949" t="s">
        <v>1399</v>
      </c>
      <c r="E10949" t="s">
        <v>1400</v>
      </c>
      <c r="G10949" s="6" t="s">
        <v>88</v>
      </c>
      <c r="H10949" t="s">
        <v>116</v>
      </c>
      <c r="I10949" t="s">
        <v>21</v>
      </c>
      <c r="J10949" t="s">
        <v>73</v>
      </c>
      <c r="K10949">
        <v>10</v>
      </c>
      <c r="L10949">
        <v>21.6</v>
      </c>
      <c r="M10949" t="s">
        <v>1401</v>
      </c>
      <c r="N10949">
        <v>21.6</v>
      </c>
      <c r="O10949" t="s">
        <v>24</v>
      </c>
      <c r="P10949" cm="1">
        <f t="array" ref="P10949">IF(Q10949&gt;0,INDEX(Q10949:Q23083,MATCH(TRUE,INDEX(Q10949:Q23083="",,),0)-1),"")</f>
        <v>1</v>
      </c>
      <c r="Q10949">
        <v>1</v>
      </c>
      <c r="R10949">
        <f>IF(P10949="","",0)</f>
        <v>0</v>
      </c>
    </row>
    <row r="10950" spans="1:18" x14ac:dyDescent="0.3">
      <c r="A10950" t="s">
        <v>1391</v>
      </c>
      <c r="B10950" s="1">
        <v>38918</v>
      </c>
      <c r="C10950" s="2">
        <v>0.41666666666666669</v>
      </c>
      <c r="D10950" t="s">
        <v>1399</v>
      </c>
      <c r="E10950" t="s">
        <v>1400</v>
      </c>
      <c r="G10950" s="6" t="s">
        <v>88</v>
      </c>
      <c r="H10950" t="s">
        <v>265</v>
      </c>
      <c r="I10950" t="s">
        <v>21</v>
      </c>
      <c r="J10950" t="s">
        <v>73</v>
      </c>
      <c r="K10950">
        <v>10</v>
      </c>
      <c r="L10950">
        <v>28.25</v>
      </c>
      <c r="M10950" t="s">
        <v>1401</v>
      </c>
      <c r="N10950">
        <v>28.25</v>
      </c>
      <c r="O10950" t="s">
        <v>24</v>
      </c>
      <c r="P10950" cm="1">
        <f t="array" ref="P10950">IF(Q10950&gt;0,INDEX(Q10950:Q23084,MATCH(TRUE,INDEX(Q10950:Q23084="",,),0)-1),"")</f>
        <v>1</v>
      </c>
      <c r="Q10950">
        <v>1</v>
      </c>
      <c r="R10950">
        <f>IF(P10950="","",0)</f>
        <v>0</v>
      </c>
    </row>
    <row r="10951" spans="1:18" x14ac:dyDescent="0.3">
      <c r="P10951" t="str" cm="1">
        <f t="array" ref="P10951">IF(Q10951&gt;0,INDEX(Q10951:Q23085,MATCH(TRUE,INDEX(Q10951:Q23085="",,),0)-1),"")</f>
        <v/>
      </c>
      <c r="R10951" t="str">
        <f>IF(P10951="","",0)</f>
        <v/>
      </c>
    </row>
    <row r="10952" spans="1:18" x14ac:dyDescent="0.3">
      <c r="A10952" s="3" t="s">
        <v>1391</v>
      </c>
      <c r="B10952" s="4">
        <v>38918</v>
      </c>
      <c r="C10952" s="5">
        <v>0.41666666666666669</v>
      </c>
      <c r="D10952" s="3" t="s">
        <v>1402</v>
      </c>
      <c r="E10952" s="3" t="s">
        <v>1403</v>
      </c>
      <c r="F10952" s="3" t="s">
        <v>91</v>
      </c>
      <c r="G10952" s="3" t="s">
        <v>19</v>
      </c>
      <c r="H10952" s="3" t="s">
        <v>67</v>
      </c>
      <c r="I10952" s="3" t="s">
        <v>45</v>
      </c>
      <c r="J10952" s="3" t="s">
        <v>93</v>
      </c>
      <c r="K10952" s="3">
        <v>45</v>
      </c>
      <c r="L10952" s="3">
        <v>155</v>
      </c>
      <c r="M10952" s="3" t="s">
        <v>94</v>
      </c>
      <c r="N10952" s="3"/>
      <c r="O10952" s="3"/>
      <c r="P10952" s="3" t="str" cm="1">
        <f t="array" ref="P10952">IF(Q10952&gt;0,INDEX(Q10952:Q23086,MATCH(TRUE,INDEX(Q10952:Q23086="",,),0)-1),"")</f>
        <v/>
      </c>
      <c r="Q10952" s="3"/>
      <c r="R10952">
        <v>0</v>
      </c>
    </row>
    <row r="10953" spans="1:18" x14ac:dyDescent="0.3">
      <c r="A10953" t="s">
        <v>1391</v>
      </c>
      <c r="B10953" s="1">
        <v>38918</v>
      </c>
      <c r="C10953" s="2">
        <v>0.41666666666666669</v>
      </c>
      <c r="D10953" t="s">
        <v>1402</v>
      </c>
      <c r="E10953" t="s">
        <v>1403</v>
      </c>
      <c r="F10953" t="s">
        <v>91</v>
      </c>
      <c r="G10953" t="s">
        <v>19</v>
      </c>
      <c r="H10953" t="s">
        <v>96</v>
      </c>
      <c r="I10953" t="s">
        <v>21</v>
      </c>
      <c r="J10953" t="s">
        <v>73</v>
      </c>
      <c r="K10953">
        <v>241</v>
      </c>
      <c r="L10953">
        <v>22.9</v>
      </c>
      <c r="M10953" t="s">
        <v>94</v>
      </c>
      <c r="P10953" t="str" cm="1">
        <f t="array" ref="P10953">IF(Q10953&gt;0,INDEX(Q10953:Q23087,MATCH(TRUE,INDEX(Q10953:Q23087="",,),0)-1),"")</f>
        <v/>
      </c>
      <c r="R10953">
        <v>0</v>
      </c>
    </row>
    <row r="10954" spans="1:18" x14ac:dyDescent="0.3">
      <c r="A10954" t="s">
        <v>1391</v>
      </c>
      <c r="B10954" s="1">
        <v>38918</v>
      </c>
      <c r="C10954" s="2">
        <v>0.41666666666666669</v>
      </c>
      <c r="D10954" t="s">
        <v>1402</v>
      </c>
      <c r="E10954" t="s">
        <v>1403</v>
      </c>
      <c r="F10954" t="s">
        <v>91</v>
      </c>
      <c r="G10954" t="s">
        <v>19</v>
      </c>
      <c r="H10954" t="s">
        <v>183</v>
      </c>
      <c r="I10954" t="s">
        <v>21</v>
      </c>
      <c r="J10954" t="s">
        <v>73</v>
      </c>
      <c r="K10954">
        <v>563</v>
      </c>
      <c r="L10954">
        <v>36.049999999999997</v>
      </c>
      <c r="M10954" t="s">
        <v>94</v>
      </c>
      <c r="P10954" t="str" cm="1">
        <f t="array" ref="P10954">IF(Q10954&gt;0,INDEX(Q10954:Q23088,MATCH(TRUE,INDEX(Q10954:Q23088="",,),0)-1),"")</f>
        <v/>
      </c>
      <c r="R10954">
        <v>0</v>
      </c>
    </row>
    <row r="10955" spans="1:18" x14ac:dyDescent="0.3">
      <c r="A10955" t="s">
        <v>1391</v>
      </c>
      <c r="B10955" s="1">
        <v>38918</v>
      </c>
      <c r="C10955" s="2">
        <v>0.41666666666666669</v>
      </c>
      <c r="D10955" t="s">
        <v>1402</v>
      </c>
      <c r="E10955" t="s">
        <v>1403</v>
      </c>
      <c r="F10955" t="s">
        <v>91</v>
      </c>
      <c r="G10955" s="6" t="s">
        <v>88</v>
      </c>
      <c r="H10955" t="s">
        <v>96</v>
      </c>
      <c r="I10955" t="s">
        <v>45</v>
      </c>
      <c r="J10955" t="s">
        <v>93</v>
      </c>
      <c r="K10955">
        <v>1.8</v>
      </c>
      <c r="L10955">
        <v>205</v>
      </c>
      <c r="M10955" t="s">
        <v>94</v>
      </c>
      <c r="P10955" t="str" cm="1">
        <f t="array" ref="P10955">IF(Q10955&gt;0,INDEX(Q10955:Q23089,MATCH(TRUE,INDEX(Q10955:Q23089="",,),0)-1),"")</f>
        <v/>
      </c>
      <c r="R10955">
        <v>0</v>
      </c>
    </row>
    <row r="10956" spans="1:18" x14ac:dyDescent="0.3">
      <c r="A10956" t="s">
        <v>1391</v>
      </c>
      <c r="B10956" s="1">
        <v>38918</v>
      </c>
      <c r="C10956" s="2">
        <v>0.41666666666666669</v>
      </c>
      <c r="D10956" t="s">
        <v>1402</v>
      </c>
      <c r="E10956" t="s">
        <v>1403</v>
      </c>
      <c r="F10956" t="s">
        <v>91</v>
      </c>
      <c r="G10956" s="6" t="s">
        <v>88</v>
      </c>
      <c r="H10956" t="s">
        <v>41</v>
      </c>
      <c r="I10956" t="s">
        <v>45</v>
      </c>
      <c r="J10956" t="s">
        <v>93</v>
      </c>
      <c r="K10956">
        <v>21.1</v>
      </c>
      <c r="L10956">
        <v>243</v>
      </c>
      <c r="M10956" t="s">
        <v>94</v>
      </c>
      <c r="P10956" t="str" cm="1">
        <f t="array" ref="P10956">IF(Q10956&gt;0,INDEX(Q10956:Q23090,MATCH(TRUE,INDEX(Q10956:Q23090="",,),0)-1),"")</f>
        <v/>
      </c>
      <c r="R10956">
        <v>0</v>
      </c>
    </row>
    <row r="10957" spans="1:18" x14ac:dyDescent="0.3">
      <c r="A10957" t="s">
        <v>1391</v>
      </c>
      <c r="B10957" s="1">
        <v>38918</v>
      </c>
      <c r="C10957" s="2">
        <v>0.41666666666666669</v>
      </c>
      <c r="D10957" t="s">
        <v>1402</v>
      </c>
      <c r="E10957" t="s">
        <v>1403</v>
      </c>
      <c r="F10957" t="s">
        <v>91</v>
      </c>
      <c r="G10957" s="6" t="s">
        <v>88</v>
      </c>
      <c r="H10957" t="s">
        <v>116</v>
      </c>
      <c r="I10957" t="s">
        <v>21</v>
      </c>
      <c r="J10957" t="s">
        <v>73</v>
      </c>
      <c r="K10957">
        <v>105</v>
      </c>
      <c r="L10957">
        <v>24.4</v>
      </c>
      <c r="M10957" t="s">
        <v>94</v>
      </c>
      <c r="P10957" t="str" cm="1">
        <f t="array" ref="P10957">IF(Q10957&gt;0,INDEX(Q10957:Q23091,MATCH(TRUE,INDEX(Q10957:Q23091="",,),0)-1),"")</f>
        <v/>
      </c>
      <c r="R10957">
        <v>0</v>
      </c>
    </row>
    <row r="10958" spans="1:18" x14ac:dyDescent="0.3">
      <c r="A10958" t="s">
        <v>1391</v>
      </c>
      <c r="B10958" s="1">
        <v>38918</v>
      </c>
      <c r="C10958" s="2">
        <v>0.41666666666666669</v>
      </c>
      <c r="D10958" t="s">
        <v>1402</v>
      </c>
      <c r="E10958" t="s">
        <v>1403</v>
      </c>
      <c r="F10958" t="s">
        <v>91</v>
      </c>
      <c r="G10958" s="6" t="s">
        <v>88</v>
      </c>
      <c r="H10958" t="s">
        <v>135</v>
      </c>
      <c r="I10958" t="s">
        <v>21</v>
      </c>
      <c r="J10958" t="s">
        <v>73</v>
      </c>
      <c r="K10958">
        <v>25</v>
      </c>
      <c r="L10958">
        <v>23</v>
      </c>
      <c r="M10958" t="s">
        <v>94</v>
      </c>
      <c r="P10958" t="str" cm="1">
        <f t="array" ref="P10958">IF(Q10958&gt;0,INDEX(Q10958:Q23092,MATCH(TRUE,INDEX(Q10958:Q23092="",,),0)-1),"")</f>
        <v/>
      </c>
      <c r="R10958">
        <v>0</v>
      </c>
    </row>
    <row r="10959" spans="1:18" x14ac:dyDescent="0.3">
      <c r="A10959" t="s">
        <v>1391</v>
      </c>
      <c r="B10959" s="1">
        <v>38918</v>
      </c>
      <c r="C10959" s="2">
        <v>0.41666666666666669</v>
      </c>
      <c r="D10959" t="s">
        <v>1402</v>
      </c>
      <c r="E10959" t="s">
        <v>1403</v>
      </c>
      <c r="F10959" t="s">
        <v>91</v>
      </c>
      <c r="G10959" s="6" t="s">
        <v>88</v>
      </c>
      <c r="H10959" t="s">
        <v>67</v>
      </c>
      <c r="I10959" t="s">
        <v>21</v>
      </c>
      <c r="J10959" t="s">
        <v>73</v>
      </c>
      <c r="K10959">
        <v>57</v>
      </c>
      <c r="L10959">
        <v>27.25</v>
      </c>
      <c r="M10959" t="s">
        <v>94</v>
      </c>
      <c r="P10959" t="str" cm="1">
        <f t="array" ref="P10959">IF(Q10959&gt;0,INDEX(Q10959:Q23093,MATCH(TRUE,INDEX(Q10959:Q23093="",,),0)-1),"")</f>
        <v/>
      </c>
      <c r="R10959">
        <v>0</v>
      </c>
    </row>
    <row r="10960" spans="1:18" x14ac:dyDescent="0.3">
      <c r="A10960" t="s">
        <v>1391</v>
      </c>
      <c r="B10960" s="1">
        <v>38918</v>
      </c>
      <c r="C10960" s="2">
        <v>0.41666666666666669</v>
      </c>
      <c r="D10960" t="s">
        <v>1402</v>
      </c>
      <c r="E10960" t="s">
        <v>1403</v>
      </c>
      <c r="F10960" t="s">
        <v>91</v>
      </c>
      <c r="G10960" s="6" t="s">
        <v>88</v>
      </c>
      <c r="H10960" t="s">
        <v>41</v>
      </c>
      <c r="I10960" t="s">
        <v>21</v>
      </c>
      <c r="J10960" t="s">
        <v>73</v>
      </c>
      <c r="K10960">
        <v>26</v>
      </c>
      <c r="L10960">
        <v>57.25</v>
      </c>
      <c r="M10960" t="s">
        <v>94</v>
      </c>
      <c r="P10960" t="str" cm="1">
        <f t="array" ref="P10960">IF(Q10960&gt;0,INDEX(Q10960:Q23094,MATCH(TRUE,INDEX(Q10960:Q23094="",,),0)-1),"")</f>
        <v/>
      </c>
      <c r="R10960">
        <v>0</v>
      </c>
    </row>
    <row r="10961" spans="1:18" x14ac:dyDescent="0.3">
      <c r="A10961" t="s">
        <v>1391</v>
      </c>
      <c r="B10961" s="1">
        <v>38918</v>
      </c>
      <c r="C10961" s="2">
        <v>0.41666666666666669</v>
      </c>
      <c r="D10961" t="s">
        <v>1402</v>
      </c>
      <c r="E10961" t="s">
        <v>1403</v>
      </c>
      <c r="F10961" t="s">
        <v>91</v>
      </c>
      <c r="G10961" s="6" t="s">
        <v>88</v>
      </c>
      <c r="H10961" t="s">
        <v>95</v>
      </c>
      <c r="I10961" t="s">
        <v>21</v>
      </c>
      <c r="J10961" t="s">
        <v>73</v>
      </c>
      <c r="K10961">
        <v>58</v>
      </c>
      <c r="L10961">
        <v>63.95</v>
      </c>
      <c r="M10961" t="s">
        <v>94</v>
      </c>
      <c r="P10961" t="str" cm="1">
        <f t="array" ref="P10961">IF(Q10961&gt;0,INDEX(Q10961:Q23095,MATCH(TRUE,INDEX(Q10961:Q23095="",,),0)-1),"")</f>
        <v/>
      </c>
      <c r="R10961">
        <v>0</v>
      </c>
    </row>
    <row r="10962" spans="1:18" x14ac:dyDescent="0.3">
      <c r="A10962" t="s">
        <v>1391</v>
      </c>
      <c r="B10962" s="1">
        <v>38918</v>
      </c>
      <c r="C10962" s="2">
        <v>0.41666666666666669</v>
      </c>
      <c r="D10962" t="s">
        <v>1402</v>
      </c>
      <c r="E10962" t="s">
        <v>1403</v>
      </c>
      <c r="F10962" t="s">
        <v>91</v>
      </c>
      <c r="G10962" s="6" t="s">
        <v>88</v>
      </c>
      <c r="H10962" t="s">
        <v>87</v>
      </c>
      <c r="I10962" t="s">
        <v>21</v>
      </c>
      <c r="J10962" t="s">
        <v>73</v>
      </c>
      <c r="K10962">
        <v>139</v>
      </c>
      <c r="L10962">
        <v>26.4</v>
      </c>
      <c r="M10962" t="s">
        <v>94</v>
      </c>
      <c r="P10962" t="str" cm="1">
        <f t="array" ref="P10962">IF(Q10962&gt;0,INDEX(Q10962:Q23096,MATCH(TRUE,INDEX(Q10962:Q23096="",,),0)-1),"")</f>
        <v/>
      </c>
      <c r="R10962">
        <v>0</v>
      </c>
    </row>
    <row r="10963" spans="1:18" x14ac:dyDescent="0.3">
      <c r="A10963" t="s">
        <v>1391</v>
      </c>
      <c r="B10963" s="1">
        <v>38918</v>
      </c>
      <c r="C10963" s="2">
        <v>0.41666666666666669</v>
      </c>
      <c r="D10963" t="s">
        <v>1402</v>
      </c>
      <c r="E10963" t="s">
        <v>1403</v>
      </c>
      <c r="F10963" t="s">
        <v>91</v>
      </c>
      <c r="G10963" s="6" t="s">
        <v>88</v>
      </c>
      <c r="H10963" t="s">
        <v>72</v>
      </c>
      <c r="I10963" t="s">
        <v>21</v>
      </c>
      <c r="J10963" t="s">
        <v>73</v>
      </c>
      <c r="K10963">
        <v>161</v>
      </c>
      <c r="L10963">
        <v>27.6</v>
      </c>
      <c r="M10963" t="s">
        <v>94</v>
      </c>
      <c r="P10963" t="str" cm="1">
        <f t="array" ref="P10963">IF(Q10963&gt;0,INDEX(Q10963:Q23097,MATCH(TRUE,INDEX(Q10963:Q23097="",,),0)-1),"")</f>
        <v/>
      </c>
      <c r="R10963">
        <v>0</v>
      </c>
    </row>
    <row r="10964" spans="1:18" x14ac:dyDescent="0.3">
      <c r="P10964" t="str" cm="1">
        <f t="array" ref="P10964">IF(Q10964&gt;0,INDEX(Q10964:Q23098,MATCH(TRUE,INDEX(Q10964:Q23098="",,),0)-1),"")</f>
        <v/>
      </c>
      <c r="R10964" t="str">
        <f>IF(P10964="","",0)</f>
        <v/>
      </c>
    </row>
    <row r="10965" spans="1:18" x14ac:dyDescent="0.3">
      <c r="A10965" t="s">
        <v>1391</v>
      </c>
      <c r="B10965" s="1">
        <v>38911</v>
      </c>
      <c r="C10965" s="2">
        <v>0.41666666666666669</v>
      </c>
      <c r="D10965" t="s">
        <v>1404</v>
      </c>
      <c r="E10965" t="s">
        <v>1405</v>
      </c>
      <c r="G10965" t="s">
        <v>19</v>
      </c>
      <c r="H10965" t="s">
        <v>95</v>
      </c>
      <c r="I10965" t="s">
        <v>21</v>
      </c>
      <c r="J10965" t="s">
        <v>73</v>
      </c>
      <c r="K10965">
        <v>52</v>
      </c>
      <c r="L10965">
        <v>52.55</v>
      </c>
      <c r="M10965" t="s">
        <v>1147</v>
      </c>
      <c r="N10965">
        <v>53</v>
      </c>
      <c r="O10965" t="s">
        <v>24</v>
      </c>
      <c r="P10965" cm="1">
        <f t="array" ref="P10965">IF(Q10965&gt;0,INDEX(Q10965:Q23099,MATCH(TRUE,INDEX(Q10965:Q23099="",,),0)-1),"")</f>
        <v>1</v>
      </c>
      <c r="Q10965">
        <v>1</v>
      </c>
      <c r="R10965">
        <f>IF(P10965="","",0)</f>
        <v>0</v>
      </c>
    </row>
    <row r="10966" spans="1:18" x14ac:dyDescent="0.3">
      <c r="A10966" t="s">
        <v>1391</v>
      </c>
      <c r="B10966" s="1">
        <v>38911</v>
      </c>
      <c r="C10966" s="2">
        <v>0.41666666666666669</v>
      </c>
      <c r="D10966" t="s">
        <v>1404</v>
      </c>
      <c r="E10966" t="s">
        <v>1405</v>
      </c>
      <c r="G10966" t="s">
        <v>19</v>
      </c>
      <c r="H10966" t="s">
        <v>87</v>
      </c>
      <c r="I10966" t="s">
        <v>21</v>
      </c>
      <c r="J10966" t="s">
        <v>73</v>
      </c>
      <c r="K10966">
        <v>341</v>
      </c>
      <c r="L10966">
        <v>24.35</v>
      </c>
      <c r="M10966" t="s">
        <v>1147</v>
      </c>
      <c r="N10966">
        <v>26.1</v>
      </c>
      <c r="O10966" t="s">
        <v>24</v>
      </c>
      <c r="P10966" cm="1">
        <f t="array" ref="P10966">IF(Q10966&gt;0,INDEX(Q10966:Q23100,MATCH(TRUE,INDEX(Q10966:Q23100="",,),0)-1),"")</f>
        <v>1</v>
      </c>
      <c r="Q10966">
        <v>1</v>
      </c>
      <c r="R10966">
        <f>IF(P10966="","",0)</f>
        <v>0</v>
      </c>
    </row>
    <row r="10967" spans="1:18" x14ac:dyDescent="0.3">
      <c r="A10967" t="s">
        <v>1391</v>
      </c>
      <c r="B10967" s="1">
        <v>38911</v>
      </c>
      <c r="C10967" s="2">
        <v>0.41666666666666669</v>
      </c>
      <c r="D10967" t="s">
        <v>1404</v>
      </c>
      <c r="E10967" t="s">
        <v>1405</v>
      </c>
      <c r="G10967" s="6" t="s">
        <v>88</v>
      </c>
      <c r="H10967" t="s">
        <v>183</v>
      </c>
      <c r="I10967" t="s">
        <v>21</v>
      </c>
      <c r="J10967" t="s">
        <v>73</v>
      </c>
      <c r="K10967">
        <v>22</v>
      </c>
      <c r="L10967">
        <v>30.95</v>
      </c>
      <c r="M10967" t="s">
        <v>1147</v>
      </c>
      <c r="N10967">
        <v>30.95</v>
      </c>
      <c r="O10967" t="s">
        <v>24</v>
      </c>
      <c r="P10967" cm="1">
        <f t="array" ref="P10967">IF(Q10967&gt;0,INDEX(Q10967:Q23101,MATCH(TRUE,INDEX(Q10967:Q23101="",,),0)-1),"")</f>
        <v>1</v>
      </c>
      <c r="Q10967">
        <v>1</v>
      </c>
      <c r="R10967">
        <f>IF(P10967="","",0)</f>
        <v>0</v>
      </c>
    </row>
    <row r="10968" spans="1:18" x14ac:dyDescent="0.3">
      <c r="A10968" t="s">
        <v>1391</v>
      </c>
      <c r="B10968" s="1">
        <v>38911</v>
      </c>
      <c r="C10968" s="2">
        <v>0.41666666666666669</v>
      </c>
      <c r="D10968" t="s">
        <v>1404</v>
      </c>
      <c r="E10968" t="s">
        <v>1405</v>
      </c>
      <c r="G10968" s="6" t="s">
        <v>88</v>
      </c>
      <c r="H10968" t="s">
        <v>312</v>
      </c>
      <c r="I10968" t="s">
        <v>21</v>
      </c>
      <c r="J10968" t="s">
        <v>73</v>
      </c>
      <c r="K10968">
        <v>36</v>
      </c>
      <c r="L10968">
        <v>23</v>
      </c>
      <c r="M10968" t="s">
        <v>1147</v>
      </c>
      <c r="N10968">
        <v>23</v>
      </c>
      <c r="O10968" t="s">
        <v>24</v>
      </c>
      <c r="P10968" cm="1">
        <f t="array" ref="P10968">IF(Q10968&gt;0,INDEX(Q10968:Q23102,MATCH(TRUE,INDEX(Q10968:Q23102="",,),0)-1),"")</f>
        <v>1</v>
      </c>
      <c r="Q10968">
        <v>1</v>
      </c>
      <c r="R10968">
        <f>IF(P10968="","",0)</f>
        <v>0</v>
      </c>
    </row>
    <row r="10969" spans="1:18" x14ac:dyDescent="0.3">
      <c r="A10969" t="s">
        <v>1391</v>
      </c>
      <c r="B10969" s="1">
        <v>38911</v>
      </c>
      <c r="C10969" s="2">
        <v>0.41666666666666669</v>
      </c>
      <c r="D10969" t="s">
        <v>1404</v>
      </c>
      <c r="E10969" t="s">
        <v>1405</v>
      </c>
      <c r="G10969" s="6" t="s">
        <v>88</v>
      </c>
      <c r="H10969" t="s">
        <v>67</v>
      </c>
      <c r="I10969" t="s">
        <v>21</v>
      </c>
      <c r="J10969" t="s">
        <v>73</v>
      </c>
      <c r="K10969">
        <v>11</v>
      </c>
      <c r="L10969">
        <v>27.1</v>
      </c>
      <c r="M10969" t="s">
        <v>1147</v>
      </c>
      <c r="N10969">
        <v>27.1</v>
      </c>
      <c r="O10969" t="s">
        <v>24</v>
      </c>
      <c r="P10969" cm="1">
        <f t="array" ref="P10969">IF(Q10969&gt;0,INDEX(Q10969:Q23103,MATCH(TRUE,INDEX(Q10969:Q23103="",,),0)-1),"")</f>
        <v>1</v>
      </c>
      <c r="Q10969">
        <v>1</v>
      </c>
      <c r="R10969">
        <f>IF(P10969="","",0)</f>
        <v>0</v>
      </c>
    </row>
    <row r="10970" spans="1:18" x14ac:dyDescent="0.3">
      <c r="A10970" t="s">
        <v>1391</v>
      </c>
      <c r="B10970" s="1">
        <v>38911</v>
      </c>
      <c r="C10970" s="2">
        <v>0.41666666666666669</v>
      </c>
      <c r="D10970" t="s">
        <v>1404</v>
      </c>
      <c r="E10970" t="s">
        <v>1405</v>
      </c>
      <c r="G10970" s="6" t="s">
        <v>88</v>
      </c>
      <c r="H10970" t="s">
        <v>41</v>
      </c>
      <c r="I10970" t="s">
        <v>21</v>
      </c>
      <c r="J10970" t="s">
        <v>73</v>
      </c>
      <c r="K10970">
        <v>7</v>
      </c>
      <c r="L10970">
        <v>59.75</v>
      </c>
      <c r="M10970" t="s">
        <v>1147</v>
      </c>
      <c r="N10970">
        <v>59.75</v>
      </c>
      <c r="O10970" t="s">
        <v>24</v>
      </c>
      <c r="P10970" cm="1">
        <f t="array" ref="P10970">IF(Q10970&gt;0,INDEX(Q10970:Q23104,MATCH(TRUE,INDEX(Q10970:Q23104="",,),0)-1),"")</f>
        <v>1</v>
      </c>
      <c r="Q10970">
        <v>1</v>
      </c>
      <c r="R10970">
        <f>IF(P10970="","",0)</f>
        <v>0</v>
      </c>
    </row>
    <row r="10971" spans="1:18" x14ac:dyDescent="0.3">
      <c r="P10971" t="str" cm="1">
        <f t="array" ref="P10971">IF(Q10971&gt;0,INDEX(Q10971:Q23105,MATCH(TRUE,INDEX(Q10971:Q23105="",,),0)-1),"")</f>
        <v/>
      </c>
      <c r="R10971" t="str">
        <f>IF(P10971="","",0)</f>
        <v/>
      </c>
    </row>
    <row r="10972" spans="1:18" x14ac:dyDescent="0.3">
      <c r="A10972" s="3" t="s">
        <v>1391</v>
      </c>
      <c r="B10972" s="4">
        <v>38911</v>
      </c>
      <c r="C10972" s="5">
        <v>0.41666666666666669</v>
      </c>
      <c r="D10972" s="3" t="s">
        <v>1406</v>
      </c>
      <c r="E10972" s="3" t="s">
        <v>1407</v>
      </c>
      <c r="F10972" s="3" t="s">
        <v>91</v>
      </c>
      <c r="G10972" s="3" t="s">
        <v>19</v>
      </c>
      <c r="H10972" s="3" t="s">
        <v>95</v>
      </c>
      <c r="I10972" s="3" t="s">
        <v>21</v>
      </c>
      <c r="J10972" s="3" t="s">
        <v>73</v>
      </c>
      <c r="K10972" s="3">
        <v>63</v>
      </c>
      <c r="L10972" s="3">
        <v>45.8</v>
      </c>
      <c r="M10972" s="3" t="s">
        <v>94</v>
      </c>
      <c r="N10972" s="3"/>
      <c r="O10972" s="3"/>
      <c r="P10972" s="3" t="str" cm="1">
        <f t="array" ref="P10972">IF(Q10972&gt;0,INDEX(Q10972:Q23106,MATCH(TRUE,INDEX(Q10972:Q23106="",,),0)-1),"")</f>
        <v/>
      </c>
      <c r="Q10972" s="3"/>
      <c r="R10972">
        <v>0</v>
      </c>
    </row>
    <row r="10973" spans="1:18" x14ac:dyDescent="0.3">
      <c r="A10973" t="s">
        <v>1391</v>
      </c>
      <c r="B10973" s="1">
        <v>38911</v>
      </c>
      <c r="C10973" s="2">
        <v>0.41666666666666669</v>
      </c>
      <c r="D10973" t="s">
        <v>1406</v>
      </c>
      <c r="E10973" t="s">
        <v>1407</v>
      </c>
      <c r="F10973" t="s">
        <v>91</v>
      </c>
      <c r="G10973" t="s">
        <v>19</v>
      </c>
      <c r="H10973" t="s">
        <v>370</v>
      </c>
      <c r="I10973" t="s">
        <v>21</v>
      </c>
      <c r="J10973" t="s">
        <v>73</v>
      </c>
      <c r="K10973">
        <v>183</v>
      </c>
      <c r="L10973">
        <v>38.85</v>
      </c>
      <c r="M10973" t="s">
        <v>94</v>
      </c>
      <c r="P10973" t="str" cm="1">
        <f t="array" ref="P10973">IF(Q10973&gt;0,INDEX(Q10973:Q23107,MATCH(TRUE,INDEX(Q10973:Q23107="",,),0)-1),"")</f>
        <v/>
      </c>
      <c r="R10973">
        <v>0</v>
      </c>
    </row>
    <row r="10974" spans="1:18" x14ac:dyDescent="0.3">
      <c r="A10974" t="s">
        <v>1391</v>
      </c>
      <c r="B10974" s="1">
        <v>38911</v>
      </c>
      <c r="C10974" s="2">
        <v>0.41666666666666669</v>
      </c>
      <c r="D10974" t="s">
        <v>1406</v>
      </c>
      <c r="E10974" t="s">
        <v>1407</v>
      </c>
      <c r="F10974" t="s">
        <v>91</v>
      </c>
      <c r="G10974" s="6" t="s">
        <v>88</v>
      </c>
      <c r="H10974" t="s">
        <v>72</v>
      </c>
      <c r="I10974" t="s">
        <v>21</v>
      </c>
      <c r="J10974" t="s">
        <v>73</v>
      </c>
      <c r="K10974">
        <v>2</v>
      </c>
      <c r="L10974">
        <v>24.75</v>
      </c>
      <c r="M10974" t="s">
        <v>94</v>
      </c>
      <c r="P10974" t="str" cm="1">
        <f t="array" ref="P10974">IF(Q10974&gt;0,INDEX(Q10974:Q23108,MATCH(TRUE,INDEX(Q10974:Q23108="",,),0)-1),"")</f>
        <v/>
      </c>
      <c r="R10974">
        <v>0</v>
      </c>
    </row>
    <row r="10975" spans="1:18" x14ac:dyDescent="0.3">
      <c r="P10975" t="str" cm="1">
        <f t="array" ref="P10975">IF(Q10975&gt;0,INDEX(Q10975:Q23109,MATCH(TRUE,INDEX(Q10975:Q23109="",,),0)-1),"")</f>
        <v/>
      </c>
      <c r="R10975" t="str">
        <f>IF(P10975="","",0)</f>
        <v/>
      </c>
    </row>
    <row r="10976" spans="1:18" x14ac:dyDescent="0.3">
      <c r="A10976" s="3" t="s">
        <v>1391</v>
      </c>
      <c r="B10976" s="4">
        <v>38911</v>
      </c>
      <c r="C10976" s="5">
        <v>0.41666666666666669</v>
      </c>
      <c r="D10976" s="3" t="s">
        <v>1408</v>
      </c>
      <c r="E10976" s="3" t="s">
        <v>1409</v>
      </c>
      <c r="F10976" s="3" t="s">
        <v>91</v>
      </c>
      <c r="G10976" s="3" t="s">
        <v>19</v>
      </c>
      <c r="H10976" s="3" t="s">
        <v>41</v>
      </c>
      <c r="I10976" s="3" t="s">
        <v>21</v>
      </c>
      <c r="J10976" s="3" t="s">
        <v>73</v>
      </c>
      <c r="K10976" s="3">
        <v>1564</v>
      </c>
      <c r="L10976" s="3">
        <v>60.5</v>
      </c>
      <c r="M10976" s="3" t="s">
        <v>94</v>
      </c>
      <c r="N10976" s="3"/>
      <c r="O10976" s="3"/>
      <c r="P10976" s="3" t="str" cm="1">
        <f t="array" ref="P10976">IF(Q10976&gt;0,INDEX(Q10976:Q23110,MATCH(TRUE,INDEX(Q10976:Q23110="",,),0)-1),"")</f>
        <v/>
      </c>
      <c r="Q10976" s="3"/>
      <c r="R10976">
        <v>0</v>
      </c>
    </row>
    <row r="10977" spans="1:18" x14ac:dyDescent="0.3">
      <c r="A10977" t="s">
        <v>1391</v>
      </c>
      <c r="B10977" s="1">
        <v>38911</v>
      </c>
      <c r="C10977" s="2">
        <v>0.41666666666666669</v>
      </c>
      <c r="D10977" t="s">
        <v>1408</v>
      </c>
      <c r="E10977" t="s">
        <v>1409</v>
      </c>
      <c r="F10977" t="s">
        <v>91</v>
      </c>
      <c r="G10977" s="6" t="s">
        <v>88</v>
      </c>
      <c r="H10977" t="s">
        <v>41</v>
      </c>
      <c r="I10977" t="s">
        <v>45</v>
      </c>
      <c r="J10977" t="s">
        <v>93</v>
      </c>
      <c r="K10977">
        <v>4.2</v>
      </c>
      <c r="L10977">
        <v>207</v>
      </c>
      <c r="M10977" t="s">
        <v>94</v>
      </c>
      <c r="P10977" t="str" cm="1">
        <f t="array" ref="P10977">IF(Q10977&gt;0,INDEX(Q10977:Q23111,MATCH(TRUE,INDEX(Q10977:Q23111="",,),0)-1),"")</f>
        <v/>
      </c>
      <c r="R10977">
        <v>0</v>
      </c>
    </row>
    <row r="10978" spans="1:18" x14ac:dyDescent="0.3">
      <c r="A10978" t="s">
        <v>1391</v>
      </c>
      <c r="B10978" s="1">
        <v>38911</v>
      </c>
      <c r="C10978" s="2">
        <v>0.41666666666666669</v>
      </c>
      <c r="D10978" t="s">
        <v>1408</v>
      </c>
      <c r="E10978" t="s">
        <v>1409</v>
      </c>
      <c r="F10978" t="s">
        <v>91</v>
      </c>
      <c r="G10978" s="6" t="s">
        <v>88</v>
      </c>
      <c r="H10978" t="s">
        <v>128</v>
      </c>
      <c r="I10978" t="s">
        <v>21</v>
      </c>
      <c r="J10978" t="s">
        <v>73</v>
      </c>
      <c r="K10978">
        <v>7</v>
      </c>
      <c r="L10978">
        <v>25.75</v>
      </c>
      <c r="M10978" t="s">
        <v>94</v>
      </c>
      <c r="P10978" t="str" cm="1">
        <f t="array" ref="P10978">IF(Q10978&gt;0,INDEX(Q10978:Q23112,MATCH(TRUE,INDEX(Q10978:Q23112="",,),0)-1),"")</f>
        <v/>
      </c>
      <c r="R10978">
        <v>0</v>
      </c>
    </row>
    <row r="10979" spans="1:18" x14ac:dyDescent="0.3">
      <c r="A10979" t="s">
        <v>1391</v>
      </c>
      <c r="B10979" s="1">
        <v>38911</v>
      </c>
      <c r="C10979" s="2">
        <v>0.41666666666666669</v>
      </c>
      <c r="D10979" t="s">
        <v>1408</v>
      </c>
      <c r="E10979" t="s">
        <v>1409</v>
      </c>
      <c r="F10979" t="s">
        <v>91</v>
      </c>
      <c r="G10979" s="6" t="s">
        <v>88</v>
      </c>
      <c r="H10979" t="s">
        <v>183</v>
      </c>
      <c r="I10979" t="s">
        <v>21</v>
      </c>
      <c r="J10979" t="s">
        <v>73</v>
      </c>
      <c r="K10979">
        <v>4</v>
      </c>
      <c r="L10979">
        <v>27.8</v>
      </c>
      <c r="M10979" t="s">
        <v>94</v>
      </c>
      <c r="P10979" t="str" cm="1">
        <f t="array" ref="P10979">IF(Q10979&gt;0,INDEX(Q10979:Q23113,MATCH(TRUE,INDEX(Q10979:Q23113="",,),0)-1),"")</f>
        <v/>
      </c>
      <c r="R10979">
        <v>0</v>
      </c>
    </row>
    <row r="10980" spans="1:18" x14ac:dyDescent="0.3">
      <c r="A10980" t="s">
        <v>1391</v>
      </c>
      <c r="B10980" s="1">
        <v>38911</v>
      </c>
      <c r="C10980" s="2">
        <v>0.41666666666666669</v>
      </c>
      <c r="D10980" t="s">
        <v>1408</v>
      </c>
      <c r="E10980" t="s">
        <v>1409</v>
      </c>
      <c r="F10980" t="s">
        <v>91</v>
      </c>
      <c r="G10980" s="6" t="s">
        <v>88</v>
      </c>
      <c r="H10980" t="s">
        <v>67</v>
      </c>
      <c r="I10980" t="s">
        <v>21</v>
      </c>
      <c r="J10980" t="s">
        <v>73</v>
      </c>
      <c r="K10980">
        <v>32</v>
      </c>
      <c r="L10980">
        <v>24.95</v>
      </c>
      <c r="M10980" t="s">
        <v>94</v>
      </c>
      <c r="P10980" t="str" cm="1">
        <f t="array" ref="P10980">IF(Q10980&gt;0,INDEX(Q10980:Q23114,MATCH(TRUE,INDEX(Q10980:Q23114="",,),0)-1),"")</f>
        <v/>
      </c>
      <c r="R10980">
        <v>0</v>
      </c>
    </row>
    <row r="10981" spans="1:18" x14ac:dyDescent="0.3">
      <c r="A10981" t="s">
        <v>1391</v>
      </c>
      <c r="B10981" s="1">
        <v>38911</v>
      </c>
      <c r="C10981" s="2">
        <v>0.41666666666666669</v>
      </c>
      <c r="D10981" t="s">
        <v>1408</v>
      </c>
      <c r="E10981" t="s">
        <v>1409</v>
      </c>
      <c r="F10981" t="s">
        <v>91</v>
      </c>
      <c r="G10981" s="6" t="s">
        <v>88</v>
      </c>
      <c r="H10981" t="s">
        <v>95</v>
      </c>
      <c r="I10981" t="s">
        <v>21</v>
      </c>
      <c r="J10981" t="s">
        <v>73</v>
      </c>
      <c r="K10981">
        <v>20</v>
      </c>
      <c r="L10981">
        <v>51.85</v>
      </c>
      <c r="M10981" t="s">
        <v>94</v>
      </c>
      <c r="P10981" t="str" cm="1">
        <f t="array" ref="P10981">IF(Q10981&gt;0,INDEX(Q10981:Q23115,MATCH(TRUE,INDEX(Q10981:Q23115="",,),0)-1),"")</f>
        <v/>
      </c>
      <c r="R10981">
        <v>0</v>
      </c>
    </row>
    <row r="10982" spans="1:18" x14ac:dyDescent="0.3">
      <c r="A10982" t="s">
        <v>1391</v>
      </c>
      <c r="B10982" s="1">
        <v>38911</v>
      </c>
      <c r="C10982" s="2">
        <v>0.41666666666666669</v>
      </c>
      <c r="D10982" t="s">
        <v>1408</v>
      </c>
      <c r="E10982" t="s">
        <v>1409</v>
      </c>
      <c r="F10982" t="s">
        <v>91</v>
      </c>
      <c r="G10982" s="6" t="s">
        <v>88</v>
      </c>
      <c r="H10982" t="s">
        <v>72</v>
      </c>
      <c r="I10982" t="s">
        <v>21</v>
      </c>
      <c r="J10982" t="s">
        <v>73</v>
      </c>
      <c r="K10982">
        <v>19</v>
      </c>
      <c r="L10982">
        <v>26.65</v>
      </c>
      <c r="M10982" t="s">
        <v>94</v>
      </c>
      <c r="P10982" t="str" cm="1">
        <f t="array" ref="P10982">IF(Q10982&gt;0,INDEX(Q10982:Q23116,MATCH(TRUE,INDEX(Q10982:Q23116="",,),0)-1),"")</f>
        <v/>
      </c>
      <c r="R10982">
        <v>0</v>
      </c>
    </row>
    <row r="10983" spans="1:18" x14ac:dyDescent="0.3">
      <c r="P10983" t="str" cm="1">
        <f t="array" ref="P10983">IF(Q10983&gt;0,INDEX(Q10983:Q23117,MATCH(TRUE,INDEX(Q10983:Q23117="",,),0)-1),"")</f>
        <v/>
      </c>
      <c r="R10983" t="str">
        <f>IF(P10983="","",0)</f>
        <v/>
      </c>
    </row>
    <row r="10984" spans="1:18" x14ac:dyDescent="0.3">
      <c r="A10984" t="s">
        <v>1391</v>
      </c>
      <c r="B10984" s="1">
        <v>38890</v>
      </c>
      <c r="C10984" s="2">
        <v>0.41666666666666669</v>
      </c>
      <c r="D10984" t="s">
        <v>1410</v>
      </c>
      <c r="E10984" t="s">
        <v>1411</v>
      </c>
      <c r="G10984" t="s">
        <v>19</v>
      </c>
      <c r="H10984" t="s">
        <v>41</v>
      </c>
      <c r="I10984" t="s">
        <v>21</v>
      </c>
      <c r="J10984" t="s">
        <v>73</v>
      </c>
      <c r="K10984">
        <v>2186</v>
      </c>
      <c r="L10984">
        <v>58.65</v>
      </c>
      <c r="M10984" t="s">
        <v>1148</v>
      </c>
      <c r="N10984">
        <v>65</v>
      </c>
      <c r="O10984" t="s">
        <v>24</v>
      </c>
      <c r="P10984" cm="1">
        <f t="array" ref="P10984">IF(Q10984&gt;0,INDEX(Q10984:Q23118,MATCH(TRUE,INDEX(Q10984:Q23118="",,),0)-1),"")</f>
        <v>1</v>
      </c>
      <c r="Q10984">
        <v>1</v>
      </c>
      <c r="R10984">
        <f>IF(P10984="","",0)</f>
        <v>0</v>
      </c>
    </row>
    <row r="10985" spans="1:18" x14ac:dyDescent="0.3">
      <c r="A10985" t="s">
        <v>1391</v>
      </c>
      <c r="B10985" s="1">
        <v>38890</v>
      </c>
      <c r="C10985" s="2">
        <v>0.41666666666666669</v>
      </c>
      <c r="D10985" t="s">
        <v>1410</v>
      </c>
      <c r="E10985" t="s">
        <v>1411</v>
      </c>
      <c r="G10985" s="6" t="s">
        <v>88</v>
      </c>
      <c r="H10985" t="s">
        <v>85</v>
      </c>
      <c r="I10985" t="s">
        <v>45</v>
      </c>
      <c r="J10985" t="s">
        <v>93</v>
      </c>
      <c r="K10985">
        <v>2.2000000000000002</v>
      </c>
      <c r="L10985">
        <v>136</v>
      </c>
      <c r="M10985" t="s">
        <v>1148</v>
      </c>
      <c r="N10985">
        <v>136</v>
      </c>
      <c r="O10985" t="s">
        <v>24</v>
      </c>
      <c r="P10985" cm="1">
        <f t="array" ref="P10985">IF(Q10985&gt;0,INDEX(Q10985:Q23119,MATCH(TRUE,INDEX(Q10985:Q23119="",,),0)-1),"")</f>
        <v>1</v>
      </c>
      <c r="Q10985">
        <v>1</v>
      </c>
      <c r="R10985">
        <f>IF(P10985="","",0)</f>
        <v>0</v>
      </c>
    </row>
    <row r="10986" spans="1:18" x14ac:dyDescent="0.3">
      <c r="A10986" t="s">
        <v>1391</v>
      </c>
      <c r="B10986" s="1">
        <v>38890</v>
      </c>
      <c r="C10986" s="2">
        <v>0.41666666666666669</v>
      </c>
      <c r="D10986" t="s">
        <v>1410</v>
      </c>
      <c r="E10986" t="s">
        <v>1411</v>
      </c>
      <c r="G10986" s="6" t="s">
        <v>88</v>
      </c>
      <c r="H10986" t="s">
        <v>265</v>
      </c>
      <c r="I10986" t="s">
        <v>45</v>
      </c>
      <c r="J10986" t="s">
        <v>93</v>
      </c>
      <c r="K10986">
        <v>2.2999999999999998</v>
      </c>
      <c r="L10986">
        <v>65</v>
      </c>
      <c r="M10986" t="s">
        <v>1148</v>
      </c>
      <c r="N10986">
        <v>65</v>
      </c>
      <c r="O10986" t="s">
        <v>24</v>
      </c>
      <c r="P10986" cm="1">
        <f t="array" ref="P10986">IF(Q10986&gt;0,INDEX(Q10986:Q23120,MATCH(TRUE,INDEX(Q10986:Q23120="",,),0)-1),"")</f>
        <v>1</v>
      </c>
      <c r="Q10986">
        <v>1</v>
      </c>
      <c r="R10986">
        <f>IF(P10986="","",0)</f>
        <v>0</v>
      </c>
    </row>
    <row r="10987" spans="1:18" x14ac:dyDescent="0.3">
      <c r="A10987" t="s">
        <v>1391</v>
      </c>
      <c r="B10987" s="1">
        <v>38890</v>
      </c>
      <c r="C10987" s="2">
        <v>0.41666666666666669</v>
      </c>
      <c r="D10987" t="s">
        <v>1410</v>
      </c>
      <c r="E10987" t="s">
        <v>1411</v>
      </c>
      <c r="G10987" s="6" t="s">
        <v>88</v>
      </c>
      <c r="H10987" t="s">
        <v>67</v>
      </c>
      <c r="I10987" t="s">
        <v>45</v>
      </c>
      <c r="J10987" t="s">
        <v>93</v>
      </c>
      <c r="K10987">
        <v>0.5</v>
      </c>
      <c r="L10987">
        <v>136</v>
      </c>
      <c r="M10987" t="s">
        <v>1148</v>
      </c>
      <c r="N10987">
        <v>136</v>
      </c>
      <c r="O10987" t="s">
        <v>24</v>
      </c>
      <c r="P10987" cm="1">
        <f t="array" ref="P10987">IF(Q10987&gt;0,INDEX(Q10987:Q23121,MATCH(TRUE,INDEX(Q10987:Q23121="",,),0)-1),"")</f>
        <v>1</v>
      </c>
      <c r="Q10987">
        <v>1</v>
      </c>
      <c r="R10987">
        <f>IF(P10987="","",0)</f>
        <v>0</v>
      </c>
    </row>
    <row r="10988" spans="1:18" x14ac:dyDescent="0.3">
      <c r="A10988" t="s">
        <v>1391</v>
      </c>
      <c r="B10988" s="1">
        <v>38890</v>
      </c>
      <c r="C10988" s="2">
        <v>0.41666666666666669</v>
      </c>
      <c r="D10988" t="s">
        <v>1410</v>
      </c>
      <c r="E10988" t="s">
        <v>1411</v>
      </c>
      <c r="G10988" s="6" t="s">
        <v>88</v>
      </c>
      <c r="H10988" t="s">
        <v>41</v>
      </c>
      <c r="I10988" t="s">
        <v>45</v>
      </c>
      <c r="J10988" t="s">
        <v>93</v>
      </c>
      <c r="K10988">
        <v>3.4</v>
      </c>
      <c r="L10988">
        <v>205</v>
      </c>
      <c r="M10988" t="s">
        <v>1148</v>
      </c>
      <c r="N10988">
        <v>205</v>
      </c>
      <c r="O10988" t="s">
        <v>24</v>
      </c>
      <c r="P10988" cm="1">
        <f t="array" ref="P10988">IF(Q10988&gt;0,INDEX(Q10988:Q23122,MATCH(TRUE,INDEX(Q10988:Q23122="",,),0)-1),"")</f>
        <v>1</v>
      </c>
      <c r="Q10988">
        <v>1</v>
      </c>
      <c r="R10988">
        <f>IF(P10988="","",0)</f>
        <v>0</v>
      </c>
    </row>
    <row r="10989" spans="1:18" x14ac:dyDescent="0.3">
      <c r="A10989" t="s">
        <v>1391</v>
      </c>
      <c r="B10989" s="1">
        <v>38890</v>
      </c>
      <c r="C10989" s="2">
        <v>0.41666666666666669</v>
      </c>
      <c r="D10989" t="s">
        <v>1410</v>
      </c>
      <c r="E10989" t="s">
        <v>1411</v>
      </c>
      <c r="G10989" s="6" t="s">
        <v>88</v>
      </c>
      <c r="H10989" t="s">
        <v>128</v>
      </c>
      <c r="I10989" t="s">
        <v>21</v>
      </c>
      <c r="J10989" t="s">
        <v>73</v>
      </c>
      <c r="K10989">
        <v>91</v>
      </c>
      <c r="L10989">
        <v>26.25</v>
      </c>
      <c r="M10989" t="s">
        <v>1148</v>
      </c>
      <c r="N10989">
        <v>26.25</v>
      </c>
      <c r="O10989" t="s">
        <v>24</v>
      </c>
      <c r="P10989" cm="1">
        <f t="array" ref="P10989">IF(Q10989&gt;0,INDEX(Q10989:Q23123,MATCH(TRUE,INDEX(Q10989:Q23123="",,),0)-1),"")</f>
        <v>1</v>
      </c>
      <c r="Q10989">
        <v>1</v>
      </c>
      <c r="R10989">
        <f>IF(P10989="","",0)</f>
        <v>0</v>
      </c>
    </row>
    <row r="10990" spans="1:18" x14ac:dyDescent="0.3">
      <c r="A10990" t="s">
        <v>1391</v>
      </c>
      <c r="B10990" s="1">
        <v>38890</v>
      </c>
      <c r="C10990" s="2">
        <v>0.41666666666666669</v>
      </c>
      <c r="D10990" t="s">
        <v>1410</v>
      </c>
      <c r="E10990" t="s">
        <v>1411</v>
      </c>
      <c r="G10990" s="6" t="s">
        <v>88</v>
      </c>
      <c r="H10990" t="s">
        <v>116</v>
      </c>
      <c r="I10990" t="s">
        <v>21</v>
      </c>
      <c r="J10990" t="s">
        <v>73</v>
      </c>
      <c r="K10990">
        <v>23</v>
      </c>
      <c r="L10990">
        <v>25.95</v>
      </c>
      <c r="M10990" t="s">
        <v>1148</v>
      </c>
      <c r="N10990">
        <v>25.95</v>
      </c>
      <c r="O10990" t="s">
        <v>24</v>
      </c>
      <c r="P10990" cm="1">
        <f t="array" ref="P10990">IF(Q10990&gt;0,INDEX(Q10990:Q23124,MATCH(TRUE,INDEX(Q10990:Q23124="",,),0)-1),"")</f>
        <v>1</v>
      </c>
      <c r="Q10990">
        <v>1</v>
      </c>
      <c r="R10990">
        <f>IF(P10990="","",0)</f>
        <v>0</v>
      </c>
    </row>
    <row r="10991" spans="1:18" x14ac:dyDescent="0.3">
      <c r="A10991" t="s">
        <v>1391</v>
      </c>
      <c r="B10991" s="1">
        <v>38890</v>
      </c>
      <c r="C10991" s="2">
        <v>0.41666666666666669</v>
      </c>
      <c r="D10991" t="s">
        <v>1410</v>
      </c>
      <c r="E10991" t="s">
        <v>1411</v>
      </c>
      <c r="G10991" s="6" t="s">
        <v>88</v>
      </c>
      <c r="H10991" t="s">
        <v>265</v>
      </c>
      <c r="I10991" t="s">
        <v>21</v>
      </c>
      <c r="J10991" t="s">
        <v>73</v>
      </c>
      <c r="K10991">
        <v>36</v>
      </c>
      <c r="L10991">
        <v>33.950000000000003</v>
      </c>
      <c r="M10991" t="s">
        <v>1148</v>
      </c>
      <c r="N10991">
        <v>33.950000000000003</v>
      </c>
      <c r="O10991" t="s">
        <v>24</v>
      </c>
      <c r="P10991" cm="1">
        <f t="array" ref="P10991">IF(Q10991&gt;0,INDEX(Q10991:Q23125,MATCH(TRUE,INDEX(Q10991:Q23125="",,),0)-1),"")</f>
        <v>1</v>
      </c>
      <c r="Q10991">
        <v>1</v>
      </c>
      <c r="R10991">
        <f>IF(P10991="","",0)</f>
        <v>0</v>
      </c>
    </row>
    <row r="10992" spans="1:18" x14ac:dyDescent="0.3">
      <c r="A10992" t="s">
        <v>1391</v>
      </c>
      <c r="B10992" s="1">
        <v>38890</v>
      </c>
      <c r="C10992" s="2">
        <v>0.41666666666666669</v>
      </c>
      <c r="D10992" t="s">
        <v>1410</v>
      </c>
      <c r="E10992" t="s">
        <v>1411</v>
      </c>
      <c r="G10992" s="6" t="s">
        <v>88</v>
      </c>
      <c r="H10992" t="s">
        <v>67</v>
      </c>
      <c r="I10992" t="s">
        <v>21</v>
      </c>
      <c r="J10992" t="s">
        <v>73</v>
      </c>
      <c r="K10992">
        <v>58</v>
      </c>
      <c r="L10992">
        <v>27.9</v>
      </c>
      <c r="M10992" t="s">
        <v>1148</v>
      </c>
      <c r="N10992">
        <v>27.9</v>
      </c>
      <c r="O10992" t="s">
        <v>24</v>
      </c>
      <c r="P10992" cm="1">
        <f t="array" ref="P10992">IF(Q10992&gt;0,INDEX(Q10992:Q23126,MATCH(TRUE,INDEX(Q10992:Q23126="",,),0)-1),"")</f>
        <v>1</v>
      </c>
      <c r="Q10992">
        <v>1</v>
      </c>
      <c r="R10992">
        <f>IF(P10992="","",0)</f>
        <v>0</v>
      </c>
    </row>
    <row r="10993" spans="1:18" x14ac:dyDescent="0.3">
      <c r="A10993" t="s">
        <v>1391</v>
      </c>
      <c r="B10993" s="1">
        <v>38890</v>
      </c>
      <c r="C10993" s="2">
        <v>0.41666666666666669</v>
      </c>
      <c r="D10993" t="s">
        <v>1410</v>
      </c>
      <c r="E10993" t="s">
        <v>1411</v>
      </c>
      <c r="G10993" s="6" t="s">
        <v>88</v>
      </c>
      <c r="H10993" t="s">
        <v>95</v>
      </c>
      <c r="I10993" t="s">
        <v>21</v>
      </c>
      <c r="J10993" t="s">
        <v>73</v>
      </c>
      <c r="K10993">
        <v>94</v>
      </c>
      <c r="L10993">
        <v>55.95</v>
      </c>
      <c r="M10993" t="s">
        <v>1148</v>
      </c>
      <c r="N10993">
        <v>55.95</v>
      </c>
      <c r="O10993" t="s">
        <v>24</v>
      </c>
      <c r="P10993" cm="1">
        <f t="array" ref="P10993">IF(Q10993&gt;0,INDEX(Q10993:Q23127,MATCH(TRUE,INDEX(Q10993:Q23127="",,),0)-1),"")</f>
        <v>1</v>
      </c>
      <c r="Q10993">
        <v>1</v>
      </c>
      <c r="R10993">
        <f>IF(P10993="","",0)</f>
        <v>0</v>
      </c>
    </row>
    <row r="10994" spans="1:18" x14ac:dyDescent="0.3">
      <c r="A10994" t="s">
        <v>1391</v>
      </c>
      <c r="B10994" s="1">
        <v>38890</v>
      </c>
      <c r="C10994" s="2">
        <v>0.41666666666666669</v>
      </c>
      <c r="D10994" t="s">
        <v>1410</v>
      </c>
      <c r="E10994" t="s">
        <v>1411</v>
      </c>
      <c r="G10994" s="6" t="s">
        <v>88</v>
      </c>
      <c r="H10994" t="s">
        <v>72</v>
      </c>
      <c r="I10994" t="s">
        <v>21</v>
      </c>
      <c r="J10994" t="s">
        <v>73</v>
      </c>
      <c r="K10994">
        <v>217</v>
      </c>
      <c r="L10994">
        <v>24.65</v>
      </c>
      <c r="M10994" t="s">
        <v>1148</v>
      </c>
      <c r="N10994">
        <v>24.65</v>
      </c>
      <c r="O10994" t="s">
        <v>24</v>
      </c>
      <c r="P10994" cm="1">
        <f t="array" ref="P10994">IF(Q10994&gt;0,INDEX(Q10994:Q23128,MATCH(TRUE,INDEX(Q10994:Q23128="",,),0)-1),"")</f>
        <v>1</v>
      </c>
      <c r="Q10994">
        <v>1</v>
      </c>
      <c r="R10994">
        <f>IF(P10994="","",0)</f>
        <v>0</v>
      </c>
    </row>
    <row r="10995" spans="1:18" x14ac:dyDescent="0.3">
      <c r="P10995" t="str" cm="1">
        <f t="array" ref="P10995">IF(Q10995&gt;0,INDEX(Q10995:Q23129,MATCH(TRUE,INDEX(Q10995:Q23129="",,),0)-1),"")</f>
        <v/>
      </c>
      <c r="R10995" t="str">
        <f>IF(P10995="","",0)</f>
        <v/>
      </c>
    </row>
    <row r="10996" spans="1:18" x14ac:dyDescent="0.3">
      <c r="A10996" s="3" t="s">
        <v>1391</v>
      </c>
      <c r="B10996" s="4">
        <v>38890</v>
      </c>
      <c r="C10996" s="5">
        <v>0.41666666666666669</v>
      </c>
      <c r="D10996" s="3" t="s">
        <v>1412</v>
      </c>
      <c r="E10996" s="3" t="s">
        <v>1413</v>
      </c>
      <c r="F10996" s="3" t="s">
        <v>91</v>
      </c>
      <c r="G10996" s="3" t="s">
        <v>19</v>
      </c>
      <c r="H10996" s="3" t="s">
        <v>95</v>
      </c>
      <c r="I10996" s="3" t="s">
        <v>21</v>
      </c>
      <c r="J10996" s="3" t="s">
        <v>73</v>
      </c>
      <c r="K10996" s="3">
        <v>3480</v>
      </c>
      <c r="L10996" s="3">
        <v>66.599999999999994</v>
      </c>
      <c r="M10996" s="3" t="s">
        <v>94</v>
      </c>
      <c r="N10996" s="3"/>
      <c r="O10996" s="3"/>
      <c r="P10996" s="3" t="str" cm="1">
        <f t="array" ref="P10996">IF(Q10996&gt;0,INDEX(Q10996:Q23130,MATCH(TRUE,INDEX(Q10996:Q23130="",,),0)-1),"")</f>
        <v/>
      </c>
      <c r="Q10996" s="3"/>
      <c r="R10996">
        <v>0</v>
      </c>
    </row>
    <row r="10997" spans="1:18" x14ac:dyDescent="0.3">
      <c r="A10997" t="s">
        <v>1391</v>
      </c>
      <c r="B10997" s="1">
        <v>38890</v>
      </c>
      <c r="C10997" s="2">
        <v>0.41666666666666669</v>
      </c>
      <c r="D10997" t="s">
        <v>1412</v>
      </c>
      <c r="E10997" t="s">
        <v>1413</v>
      </c>
      <c r="F10997" t="s">
        <v>91</v>
      </c>
      <c r="G10997" s="6" t="s">
        <v>88</v>
      </c>
      <c r="H10997" t="s">
        <v>41</v>
      </c>
      <c r="I10997" t="s">
        <v>45</v>
      </c>
      <c r="J10997" t="s">
        <v>93</v>
      </c>
      <c r="K10997">
        <v>4.3</v>
      </c>
      <c r="L10997">
        <v>213</v>
      </c>
      <c r="M10997" t="s">
        <v>94</v>
      </c>
      <c r="P10997" t="str" cm="1">
        <f t="array" ref="P10997">IF(Q10997&gt;0,INDEX(Q10997:Q23131,MATCH(TRUE,INDEX(Q10997:Q23131="",,),0)-1),"")</f>
        <v/>
      </c>
      <c r="R10997">
        <v>0</v>
      </c>
    </row>
    <row r="10998" spans="1:18" x14ac:dyDescent="0.3">
      <c r="A10998" t="s">
        <v>1391</v>
      </c>
      <c r="B10998" s="1">
        <v>38890</v>
      </c>
      <c r="C10998" s="2">
        <v>0.41666666666666669</v>
      </c>
      <c r="D10998" t="s">
        <v>1412</v>
      </c>
      <c r="E10998" t="s">
        <v>1413</v>
      </c>
      <c r="F10998" t="s">
        <v>91</v>
      </c>
      <c r="G10998" s="6" t="s">
        <v>88</v>
      </c>
      <c r="H10998" t="s">
        <v>41</v>
      </c>
      <c r="I10998" t="s">
        <v>21</v>
      </c>
      <c r="J10998" t="s">
        <v>73</v>
      </c>
      <c r="K10998">
        <v>145</v>
      </c>
      <c r="L10998">
        <v>64.25</v>
      </c>
      <c r="M10998" t="s">
        <v>94</v>
      </c>
      <c r="P10998" t="str" cm="1">
        <f t="array" ref="P10998">IF(Q10998&gt;0,INDEX(Q10998:Q23132,MATCH(TRUE,INDEX(Q10998:Q23132="",,),0)-1),"")</f>
        <v/>
      </c>
      <c r="R10998">
        <v>0</v>
      </c>
    </row>
    <row r="10999" spans="1:18" x14ac:dyDescent="0.3">
      <c r="A10999" t="s">
        <v>1391</v>
      </c>
      <c r="B10999" s="1">
        <v>38890</v>
      </c>
      <c r="C10999" s="2">
        <v>0.41666666666666669</v>
      </c>
      <c r="D10999" t="s">
        <v>1412</v>
      </c>
      <c r="E10999" t="s">
        <v>1413</v>
      </c>
      <c r="F10999" t="s">
        <v>91</v>
      </c>
      <c r="G10999" s="6" t="s">
        <v>88</v>
      </c>
      <c r="H10999" t="s">
        <v>87</v>
      </c>
      <c r="I10999" t="s">
        <v>21</v>
      </c>
      <c r="J10999" t="s">
        <v>73</v>
      </c>
      <c r="K10999">
        <v>45</v>
      </c>
      <c r="L10999">
        <v>25.5</v>
      </c>
      <c r="M10999" t="s">
        <v>94</v>
      </c>
      <c r="P10999" t="str" cm="1">
        <f t="array" ref="P10999">IF(Q10999&gt;0,INDEX(Q10999:Q23133,MATCH(TRUE,INDEX(Q10999:Q23133="",,),0)-1),"")</f>
        <v/>
      </c>
      <c r="R10999">
        <v>0</v>
      </c>
    </row>
    <row r="11000" spans="1:18" x14ac:dyDescent="0.3">
      <c r="A11000" t="s">
        <v>1391</v>
      </c>
      <c r="B11000" s="1">
        <v>38890</v>
      </c>
      <c r="C11000" s="2">
        <v>0.41666666666666669</v>
      </c>
      <c r="D11000" t="s">
        <v>1412</v>
      </c>
      <c r="E11000" t="s">
        <v>1413</v>
      </c>
      <c r="F11000" t="s">
        <v>91</v>
      </c>
      <c r="G11000" s="6" t="s">
        <v>88</v>
      </c>
      <c r="H11000" t="s">
        <v>72</v>
      </c>
      <c r="I11000" t="s">
        <v>21</v>
      </c>
      <c r="J11000" t="s">
        <v>73</v>
      </c>
      <c r="K11000">
        <v>134</v>
      </c>
      <c r="L11000">
        <v>26.4</v>
      </c>
      <c r="M11000" t="s">
        <v>94</v>
      </c>
      <c r="P11000" t="str" cm="1">
        <f t="array" ref="P11000">IF(Q11000&gt;0,INDEX(Q11000:Q23134,MATCH(TRUE,INDEX(Q11000:Q23134="",,),0)-1),"")</f>
        <v/>
      </c>
      <c r="R11000">
        <v>0</v>
      </c>
    </row>
    <row r="11001" spans="1:18" x14ac:dyDescent="0.3">
      <c r="P11001" t="str" cm="1">
        <f t="array" ref="P11001">IF(Q11001&gt;0,INDEX(Q11001:Q23135,MATCH(TRUE,INDEX(Q11001:Q23135="",,),0)-1),"")</f>
        <v/>
      </c>
      <c r="R11001" t="str">
        <f>IF(P11001="","",0)</f>
        <v/>
      </c>
    </row>
    <row r="11002" spans="1:18" x14ac:dyDescent="0.3">
      <c r="A11002" t="s">
        <v>1391</v>
      </c>
      <c r="B11002" s="1">
        <v>38748</v>
      </c>
      <c r="C11002" s="2">
        <v>0.41666666666666669</v>
      </c>
      <c r="D11002" t="s">
        <v>1414</v>
      </c>
      <c r="E11002" t="s">
        <v>1415</v>
      </c>
      <c r="G11002" t="s">
        <v>19</v>
      </c>
      <c r="H11002" t="s">
        <v>102</v>
      </c>
      <c r="I11002" t="s">
        <v>45</v>
      </c>
      <c r="J11002" t="s">
        <v>93</v>
      </c>
      <c r="K11002">
        <v>247.5</v>
      </c>
      <c r="L11002">
        <v>1069</v>
      </c>
      <c r="M11002" t="s">
        <v>204</v>
      </c>
      <c r="N11002">
        <v>1207.78</v>
      </c>
      <c r="O11002" t="s">
        <v>24</v>
      </c>
      <c r="P11002" cm="1">
        <f t="array" ref="P11002">IF(Q11002&gt;0,INDEX(Q11002:Q23136,MATCH(TRUE,INDEX(Q11002:Q23136="",,),0)-1),"")</f>
        <v>3</v>
      </c>
      <c r="Q11002">
        <f>INT((ROW()-11002)/7)+1</f>
        <v>1</v>
      </c>
      <c r="R11002">
        <f>IF(P11002="","",0)</f>
        <v>0</v>
      </c>
    </row>
    <row r="11003" spans="1:18" x14ac:dyDescent="0.3">
      <c r="A11003" t="s">
        <v>1391</v>
      </c>
      <c r="B11003" s="1">
        <v>38748</v>
      </c>
      <c r="C11003" s="2">
        <v>0.41666666666666669</v>
      </c>
      <c r="D11003" t="s">
        <v>1414</v>
      </c>
      <c r="E11003" t="s">
        <v>1415</v>
      </c>
      <c r="G11003" t="s">
        <v>19</v>
      </c>
      <c r="H11003" t="s">
        <v>72</v>
      </c>
      <c r="I11003" t="s">
        <v>21</v>
      </c>
      <c r="J11003" t="s">
        <v>73</v>
      </c>
      <c r="K11003">
        <v>1841</v>
      </c>
      <c r="L11003">
        <v>23.3</v>
      </c>
      <c r="M11003" t="s">
        <v>204</v>
      </c>
      <c r="N11003">
        <v>35</v>
      </c>
      <c r="O11003" t="s">
        <v>24</v>
      </c>
      <c r="P11003" cm="1">
        <f t="array" ref="P11003">IF(Q11003&gt;0,INDEX(Q11003:Q23137,MATCH(TRUE,INDEX(Q11003:Q23137="",,),0)-1),"")</f>
        <v>3</v>
      </c>
      <c r="Q11003">
        <f t="shared" ref="Q11003:Q11022" si="249">INT((ROW()-11002)/7)+1</f>
        <v>1</v>
      </c>
      <c r="R11003">
        <f>IF(P11003="","",0)</f>
        <v>0</v>
      </c>
    </row>
    <row r="11004" spans="1:18" x14ac:dyDescent="0.3">
      <c r="A11004" t="s">
        <v>1391</v>
      </c>
      <c r="B11004" s="1">
        <v>38748</v>
      </c>
      <c r="C11004" s="2">
        <v>0.41666666666666669</v>
      </c>
      <c r="D11004" t="s">
        <v>1414</v>
      </c>
      <c r="E11004" t="s">
        <v>1415</v>
      </c>
      <c r="G11004" s="6" t="s">
        <v>88</v>
      </c>
      <c r="H11004" t="s">
        <v>85</v>
      </c>
      <c r="I11004" t="s">
        <v>45</v>
      </c>
      <c r="J11004" t="s">
        <v>93</v>
      </c>
      <c r="K11004">
        <v>6</v>
      </c>
      <c r="L11004">
        <v>206</v>
      </c>
      <c r="M11004" t="s">
        <v>204</v>
      </c>
      <c r="N11004">
        <v>206</v>
      </c>
      <c r="O11004" t="s">
        <v>24</v>
      </c>
      <c r="P11004" cm="1">
        <f t="array" ref="P11004">IF(Q11004&gt;0,INDEX(Q11004:Q23138,MATCH(TRUE,INDEX(Q11004:Q23138="",,),0)-1),"")</f>
        <v>3</v>
      </c>
      <c r="Q11004">
        <f t="shared" si="249"/>
        <v>1</v>
      </c>
      <c r="R11004">
        <f>IF(P11004="","",0)</f>
        <v>0</v>
      </c>
    </row>
    <row r="11005" spans="1:18" x14ac:dyDescent="0.3">
      <c r="A11005" t="s">
        <v>1391</v>
      </c>
      <c r="B11005" s="1">
        <v>38748</v>
      </c>
      <c r="C11005" s="2">
        <v>0.41666666666666669</v>
      </c>
      <c r="D11005" t="s">
        <v>1414</v>
      </c>
      <c r="E11005" t="s">
        <v>1415</v>
      </c>
      <c r="G11005" s="6" t="s">
        <v>88</v>
      </c>
      <c r="H11005" t="s">
        <v>264</v>
      </c>
      <c r="I11005" t="s">
        <v>45</v>
      </c>
      <c r="J11005" t="s">
        <v>93</v>
      </c>
      <c r="K11005">
        <v>0.8</v>
      </c>
      <c r="L11005">
        <v>480</v>
      </c>
      <c r="M11005" t="s">
        <v>204</v>
      </c>
      <c r="N11005">
        <v>480</v>
      </c>
      <c r="O11005" t="s">
        <v>24</v>
      </c>
      <c r="P11005" cm="1">
        <f t="array" ref="P11005">IF(Q11005&gt;0,INDEX(Q11005:Q23139,MATCH(TRUE,INDEX(Q11005:Q23139="",,),0)-1),"")</f>
        <v>3</v>
      </c>
      <c r="Q11005">
        <f t="shared" si="249"/>
        <v>1</v>
      </c>
      <c r="R11005">
        <f>IF(P11005="","",0)</f>
        <v>0</v>
      </c>
    </row>
    <row r="11006" spans="1:18" x14ac:dyDescent="0.3">
      <c r="A11006" t="s">
        <v>1391</v>
      </c>
      <c r="B11006" s="1">
        <v>38748</v>
      </c>
      <c r="C11006" s="2">
        <v>0.41666666666666669</v>
      </c>
      <c r="D11006" t="s">
        <v>1414</v>
      </c>
      <c r="E11006" t="s">
        <v>1415</v>
      </c>
      <c r="G11006" s="6" t="s">
        <v>88</v>
      </c>
      <c r="H11006" t="s">
        <v>100</v>
      </c>
      <c r="I11006" t="s">
        <v>45</v>
      </c>
      <c r="J11006" t="s">
        <v>93</v>
      </c>
      <c r="K11006">
        <v>10.5</v>
      </c>
      <c r="L11006">
        <v>189</v>
      </c>
      <c r="M11006" t="s">
        <v>204</v>
      </c>
      <c r="N11006">
        <v>189</v>
      </c>
      <c r="O11006" t="s">
        <v>24</v>
      </c>
      <c r="P11006" cm="1">
        <f t="array" ref="P11006">IF(Q11006&gt;0,INDEX(Q11006:Q23140,MATCH(TRUE,INDEX(Q11006:Q23140="",,),0)-1),"")</f>
        <v>3</v>
      </c>
      <c r="Q11006">
        <f t="shared" si="249"/>
        <v>1</v>
      </c>
      <c r="R11006">
        <f>IF(P11006="","",0)</f>
        <v>0</v>
      </c>
    </row>
    <row r="11007" spans="1:18" x14ac:dyDescent="0.3">
      <c r="A11007" t="s">
        <v>1391</v>
      </c>
      <c r="B11007" s="1">
        <v>38748</v>
      </c>
      <c r="C11007" s="2">
        <v>0.41666666666666669</v>
      </c>
      <c r="D11007" t="s">
        <v>1414</v>
      </c>
      <c r="E11007" t="s">
        <v>1415</v>
      </c>
      <c r="G11007" s="6" t="s">
        <v>88</v>
      </c>
      <c r="H11007" t="s">
        <v>96</v>
      </c>
      <c r="I11007" t="s">
        <v>45</v>
      </c>
      <c r="J11007" t="s">
        <v>93</v>
      </c>
      <c r="K11007">
        <v>0.3</v>
      </c>
      <c r="L11007">
        <v>215</v>
      </c>
      <c r="M11007" t="s">
        <v>204</v>
      </c>
      <c r="N11007">
        <v>215</v>
      </c>
      <c r="O11007" t="s">
        <v>24</v>
      </c>
      <c r="P11007" cm="1">
        <f t="array" ref="P11007">IF(Q11007&gt;0,INDEX(Q11007:Q23141,MATCH(TRUE,INDEX(Q11007:Q23141="",,),0)-1),"")</f>
        <v>3</v>
      </c>
      <c r="Q11007">
        <f t="shared" si="249"/>
        <v>1</v>
      </c>
      <c r="R11007">
        <f>IF(P11007="","",0)</f>
        <v>0</v>
      </c>
    </row>
    <row r="11008" spans="1:18" x14ac:dyDescent="0.3">
      <c r="A11008" t="s">
        <v>1391</v>
      </c>
      <c r="B11008" s="1">
        <v>38748</v>
      </c>
      <c r="C11008" s="2">
        <v>0.41666666666666669</v>
      </c>
      <c r="D11008" t="s">
        <v>1414</v>
      </c>
      <c r="E11008" t="s">
        <v>1415</v>
      </c>
      <c r="G11008" s="6" t="s">
        <v>88</v>
      </c>
      <c r="H11008" t="s">
        <v>200</v>
      </c>
      <c r="I11008" t="s">
        <v>45</v>
      </c>
      <c r="J11008" t="s">
        <v>93</v>
      </c>
      <c r="K11008">
        <v>1.6</v>
      </c>
      <c r="L11008">
        <v>655</v>
      </c>
      <c r="M11008" t="s">
        <v>204</v>
      </c>
      <c r="N11008">
        <v>655</v>
      </c>
      <c r="O11008" t="s">
        <v>24</v>
      </c>
      <c r="P11008" cm="1">
        <f t="array" ref="P11008">IF(Q11008&gt;0,INDEX(Q11008:Q23142,MATCH(TRUE,INDEX(Q11008:Q23142="",,),0)-1),"")</f>
        <v>3</v>
      </c>
      <c r="Q11008">
        <f t="shared" si="249"/>
        <v>1</v>
      </c>
      <c r="R11008">
        <f>IF(P11008="","",0)</f>
        <v>0</v>
      </c>
    </row>
    <row r="11009" spans="1:18" x14ac:dyDescent="0.3">
      <c r="A11009" t="s">
        <v>1391</v>
      </c>
      <c r="B11009" s="1">
        <v>38748</v>
      </c>
      <c r="C11009" s="2">
        <v>0.41666666666666669</v>
      </c>
      <c r="D11009" t="s">
        <v>1414</v>
      </c>
      <c r="E11009" t="s">
        <v>1415</v>
      </c>
      <c r="G11009" t="s">
        <v>19</v>
      </c>
      <c r="H11009" t="s">
        <v>102</v>
      </c>
      <c r="I11009" t="s">
        <v>45</v>
      </c>
      <c r="J11009" t="s">
        <v>93</v>
      </c>
      <c r="K11009">
        <v>247.5</v>
      </c>
      <c r="L11009">
        <v>1069</v>
      </c>
      <c r="M11009" t="s">
        <v>1144</v>
      </c>
      <c r="N11009">
        <v>1194</v>
      </c>
      <c r="P11009" cm="1">
        <f t="array" ref="P11009">IF(Q11009&gt;0,INDEX(Q11009:Q23143,MATCH(TRUE,INDEX(Q11009:Q23143="",,),0)-1),"")</f>
        <v>3</v>
      </c>
      <c r="Q11009">
        <f t="shared" si="249"/>
        <v>2</v>
      </c>
      <c r="R11009">
        <f>IF(P11009="","",0)</f>
        <v>0</v>
      </c>
    </row>
    <row r="11010" spans="1:18" x14ac:dyDescent="0.3">
      <c r="A11010" t="s">
        <v>1391</v>
      </c>
      <c r="B11010" s="1">
        <v>38748</v>
      </c>
      <c r="C11010" s="2">
        <v>0.41666666666666669</v>
      </c>
      <c r="D11010" t="s">
        <v>1414</v>
      </c>
      <c r="E11010" t="s">
        <v>1415</v>
      </c>
      <c r="G11010" t="s">
        <v>19</v>
      </c>
      <c r="H11010" t="s">
        <v>72</v>
      </c>
      <c r="I11010" t="s">
        <v>21</v>
      </c>
      <c r="J11010" t="s">
        <v>73</v>
      </c>
      <c r="K11010">
        <v>1841</v>
      </c>
      <c r="L11010">
        <v>23.3</v>
      </c>
      <c r="M11010" t="s">
        <v>1144</v>
      </c>
      <c r="N11010">
        <v>34</v>
      </c>
      <c r="P11010" cm="1">
        <f t="array" ref="P11010">IF(Q11010&gt;0,INDEX(Q11010:Q23144,MATCH(TRUE,INDEX(Q11010:Q23144="",,),0)-1),"")</f>
        <v>3</v>
      </c>
      <c r="Q11010">
        <f t="shared" si="249"/>
        <v>2</v>
      </c>
      <c r="R11010">
        <f>IF(P11010="","",0)</f>
        <v>0</v>
      </c>
    </row>
    <row r="11011" spans="1:18" x14ac:dyDescent="0.3">
      <c r="A11011" t="s">
        <v>1391</v>
      </c>
      <c r="B11011" s="1">
        <v>38748</v>
      </c>
      <c r="C11011" s="2">
        <v>0.41666666666666669</v>
      </c>
      <c r="D11011" t="s">
        <v>1414</v>
      </c>
      <c r="E11011" t="s">
        <v>1415</v>
      </c>
      <c r="G11011" s="6" t="s">
        <v>88</v>
      </c>
      <c r="H11011" t="s">
        <v>85</v>
      </c>
      <c r="I11011" t="s">
        <v>45</v>
      </c>
      <c r="J11011" t="s">
        <v>93</v>
      </c>
      <c r="K11011">
        <v>6</v>
      </c>
      <c r="L11011">
        <v>206</v>
      </c>
      <c r="M11011" t="s">
        <v>1144</v>
      </c>
      <c r="N11011">
        <v>206</v>
      </c>
      <c r="P11011" cm="1">
        <f t="array" ref="P11011">IF(Q11011&gt;0,INDEX(Q11011:Q23145,MATCH(TRUE,INDEX(Q11011:Q23145="",,),0)-1),"")</f>
        <v>3</v>
      </c>
      <c r="Q11011">
        <f t="shared" si="249"/>
        <v>2</v>
      </c>
      <c r="R11011">
        <f>IF(P11011="","",0)</f>
        <v>0</v>
      </c>
    </row>
    <row r="11012" spans="1:18" x14ac:dyDescent="0.3">
      <c r="A11012" t="s">
        <v>1391</v>
      </c>
      <c r="B11012" s="1">
        <v>38748</v>
      </c>
      <c r="C11012" s="2">
        <v>0.41666666666666669</v>
      </c>
      <c r="D11012" t="s">
        <v>1414</v>
      </c>
      <c r="E11012" t="s">
        <v>1415</v>
      </c>
      <c r="G11012" s="6" t="s">
        <v>88</v>
      </c>
      <c r="H11012" t="s">
        <v>264</v>
      </c>
      <c r="I11012" t="s">
        <v>45</v>
      </c>
      <c r="J11012" t="s">
        <v>93</v>
      </c>
      <c r="K11012">
        <v>0.8</v>
      </c>
      <c r="L11012">
        <v>480</v>
      </c>
      <c r="M11012" t="s">
        <v>1144</v>
      </c>
      <c r="N11012">
        <v>480</v>
      </c>
      <c r="P11012" cm="1">
        <f t="array" ref="P11012">IF(Q11012&gt;0,INDEX(Q11012:Q23146,MATCH(TRUE,INDEX(Q11012:Q23146="",,),0)-1),"")</f>
        <v>3</v>
      </c>
      <c r="Q11012">
        <f t="shared" si="249"/>
        <v>2</v>
      </c>
      <c r="R11012">
        <f>IF(P11012="","",0)</f>
        <v>0</v>
      </c>
    </row>
    <row r="11013" spans="1:18" x14ac:dyDescent="0.3">
      <c r="A11013" t="s">
        <v>1391</v>
      </c>
      <c r="B11013" s="1">
        <v>38748</v>
      </c>
      <c r="C11013" s="2">
        <v>0.41666666666666669</v>
      </c>
      <c r="D11013" t="s">
        <v>1414</v>
      </c>
      <c r="E11013" t="s">
        <v>1415</v>
      </c>
      <c r="G11013" s="6" t="s">
        <v>88</v>
      </c>
      <c r="H11013" t="s">
        <v>100</v>
      </c>
      <c r="I11013" t="s">
        <v>45</v>
      </c>
      <c r="J11013" t="s">
        <v>93</v>
      </c>
      <c r="K11013">
        <v>10.5</v>
      </c>
      <c r="L11013">
        <v>189</v>
      </c>
      <c r="M11013" t="s">
        <v>1144</v>
      </c>
      <c r="N11013">
        <v>189</v>
      </c>
      <c r="P11013" cm="1">
        <f t="array" ref="P11013">IF(Q11013&gt;0,INDEX(Q11013:Q23147,MATCH(TRUE,INDEX(Q11013:Q23147="",,),0)-1),"")</f>
        <v>3</v>
      </c>
      <c r="Q11013">
        <f t="shared" si="249"/>
        <v>2</v>
      </c>
      <c r="R11013">
        <f>IF(P11013="","",0)</f>
        <v>0</v>
      </c>
    </row>
    <row r="11014" spans="1:18" x14ac:dyDescent="0.3">
      <c r="A11014" t="s">
        <v>1391</v>
      </c>
      <c r="B11014" s="1">
        <v>38748</v>
      </c>
      <c r="C11014" s="2">
        <v>0.41666666666666669</v>
      </c>
      <c r="D11014" t="s">
        <v>1414</v>
      </c>
      <c r="E11014" t="s">
        <v>1415</v>
      </c>
      <c r="G11014" s="6" t="s">
        <v>88</v>
      </c>
      <c r="H11014" t="s">
        <v>96</v>
      </c>
      <c r="I11014" t="s">
        <v>45</v>
      </c>
      <c r="J11014" t="s">
        <v>93</v>
      </c>
      <c r="K11014">
        <v>0.3</v>
      </c>
      <c r="L11014">
        <v>215</v>
      </c>
      <c r="M11014" t="s">
        <v>1144</v>
      </c>
      <c r="N11014">
        <v>215</v>
      </c>
      <c r="P11014" cm="1">
        <f t="array" ref="P11014">IF(Q11014&gt;0,INDEX(Q11014:Q23148,MATCH(TRUE,INDEX(Q11014:Q23148="",,),0)-1),"")</f>
        <v>3</v>
      </c>
      <c r="Q11014">
        <f t="shared" si="249"/>
        <v>2</v>
      </c>
      <c r="R11014">
        <f>IF(P11014="","",0)</f>
        <v>0</v>
      </c>
    </row>
    <row r="11015" spans="1:18" x14ac:dyDescent="0.3">
      <c r="A11015" t="s">
        <v>1391</v>
      </c>
      <c r="B11015" s="1">
        <v>38748</v>
      </c>
      <c r="C11015" s="2">
        <v>0.41666666666666669</v>
      </c>
      <c r="D11015" t="s">
        <v>1414</v>
      </c>
      <c r="E11015" t="s">
        <v>1415</v>
      </c>
      <c r="G11015" s="6" t="s">
        <v>88</v>
      </c>
      <c r="H11015" t="s">
        <v>200</v>
      </c>
      <c r="I11015" t="s">
        <v>45</v>
      </c>
      <c r="J11015" t="s">
        <v>93</v>
      </c>
      <c r="K11015">
        <v>1.6</v>
      </c>
      <c r="L11015">
        <v>655</v>
      </c>
      <c r="M11015" t="s">
        <v>1144</v>
      </c>
      <c r="N11015">
        <v>655</v>
      </c>
      <c r="P11015" cm="1">
        <f t="array" ref="P11015">IF(Q11015&gt;0,INDEX(Q11015:Q23149,MATCH(TRUE,INDEX(Q11015:Q23149="",,),0)-1),"")</f>
        <v>3</v>
      </c>
      <c r="Q11015">
        <f t="shared" si="249"/>
        <v>2</v>
      </c>
      <c r="R11015">
        <f>IF(P11015="","",0)</f>
        <v>0</v>
      </c>
    </row>
    <row r="11016" spans="1:18" x14ac:dyDescent="0.3">
      <c r="A11016" t="s">
        <v>1391</v>
      </c>
      <c r="B11016" s="1">
        <v>38748</v>
      </c>
      <c r="C11016" s="2">
        <v>0.41666666666666669</v>
      </c>
      <c r="D11016" t="s">
        <v>1414</v>
      </c>
      <c r="E11016" t="s">
        <v>1415</v>
      </c>
      <c r="G11016" t="s">
        <v>19</v>
      </c>
      <c r="H11016" t="s">
        <v>102</v>
      </c>
      <c r="I11016" t="s">
        <v>45</v>
      </c>
      <c r="J11016" t="s">
        <v>93</v>
      </c>
      <c r="K11016">
        <v>247.5</v>
      </c>
      <c r="L11016">
        <v>1069</v>
      </c>
      <c r="M11016" t="s">
        <v>1182</v>
      </c>
      <c r="N11016">
        <v>1200</v>
      </c>
      <c r="P11016" cm="1">
        <f t="array" ref="P11016">IF(Q11016&gt;0,INDEX(Q11016:Q23150,MATCH(TRUE,INDEX(Q11016:Q23150="",,),0)-1),"")</f>
        <v>3</v>
      </c>
      <c r="Q11016">
        <f t="shared" si="249"/>
        <v>3</v>
      </c>
      <c r="R11016">
        <f>IF(P11016="","",0)</f>
        <v>0</v>
      </c>
    </row>
    <row r="11017" spans="1:18" x14ac:dyDescent="0.3">
      <c r="A11017" t="s">
        <v>1391</v>
      </c>
      <c r="B11017" s="1">
        <v>38748</v>
      </c>
      <c r="C11017" s="2">
        <v>0.41666666666666669</v>
      </c>
      <c r="D11017" t="s">
        <v>1414</v>
      </c>
      <c r="E11017" t="s">
        <v>1415</v>
      </c>
      <c r="G11017" t="s">
        <v>19</v>
      </c>
      <c r="H11017" t="s">
        <v>72</v>
      </c>
      <c r="I11017" t="s">
        <v>21</v>
      </c>
      <c r="J11017" t="s">
        <v>73</v>
      </c>
      <c r="K11017">
        <v>1841</v>
      </c>
      <c r="L11017">
        <v>23.3</v>
      </c>
      <c r="M11017" t="s">
        <v>1182</v>
      </c>
      <c r="N11017">
        <v>32</v>
      </c>
      <c r="P11017" cm="1">
        <f t="array" ref="P11017">IF(Q11017&gt;0,INDEX(Q11017:Q23151,MATCH(TRUE,INDEX(Q11017:Q23151="",,),0)-1),"")</f>
        <v>3</v>
      </c>
      <c r="Q11017">
        <f t="shared" si="249"/>
        <v>3</v>
      </c>
      <c r="R11017">
        <f>IF(P11017="","",0)</f>
        <v>0</v>
      </c>
    </row>
    <row r="11018" spans="1:18" x14ac:dyDescent="0.3">
      <c r="A11018" t="s">
        <v>1391</v>
      </c>
      <c r="B11018" s="1">
        <v>38748</v>
      </c>
      <c r="C11018" s="2">
        <v>0.41666666666666669</v>
      </c>
      <c r="D11018" t="s">
        <v>1414</v>
      </c>
      <c r="E11018" t="s">
        <v>1415</v>
      </c>
      <c r="G11018" s="6" t="s">
        <v>88</v>
      </c>
      <c r="H11018" t="s">
        <v>85</v>
      </c>
      <c r="I11018" t="s">
        <v>45</v>
      </c>
      <c r="J11018" t="s">
        <v>93</v>
      </c>
      <c r="K11018">
        <v>6</v>
      </c>
      <c r="L11018">
        <v>206</v>
      </c>
      <c r="M11018" t="s">
        <v>1182</v>
      </c>
      <c r="N11018">
        <v>206</v>
      </c>
      <c r="P11018" cm="1">
        <f t="array" ref="P11018">IF(Q11018&gt;0,INDEX(Q11018:Q23152,MATCH(TRUE,INDEX(Q11018:Q23152="",,),0)-1),"")</f>
        <v>3</v>
      </c>
      <c r="Q11018">
        <f t="shared" si="249"/>
        <v>3</v>
      </c>
      <c r="R11018">
        <f>IF(P11018="","",0)</f>
        <v>0</v>
      </c>
    </row>
    <row r="11019" spans="1:18" x14ac:dyDescent="0.3">
      <c r="A11019" t="s">
        <v>1391</v>
      </c>
      <c r="B11019" s="1">
        <v>38748</v>
      </c>
      <c r="C11019" s="2">
        <v>0.41666666666666669</v>
      </c>
      <c r="D11019" t="s">
        <v>1414</v>
      </c>
      <c r="E11019" t="s">
        <v>1415</v>
      </c>
      <c r="G11019" s="6" t="s">
        <v>88</v>
      </c>
      <c r="H11019" t="s">
        <v>264</v>
      </c>
      <c r="I11019" t="s">
        <v>45</v>
      </c>
      <c r="J11019" t="s">
        <v>93</v>
      </c>
      <c r="K11019">
        <v>0.8</v>
      </c>
      <c r="L11019">
        <v>480</v>
      </c>
      <c r="M11019" t="s">
        <v>1182</v>
      </c>
      <c r="N11019">
        <v>480</v>
      </c>
      <c r="P11019" cm="1">
        <f t="array" ref="P11019">IF(Q11019&gt;0,INDEX(Q11019:Q23153,MATCH(TRUE,INDEX(Q11019:Q23153="",,),0)-1),"")</f>
        <v>3</v>
      </c>
      <c r="Q11019">
        <f t="shared" si="249"/>
        <v>3</v>
      </c>
      <c r="R11019">
        <f>IF(P11019="","",0)</f>
        <v>0</v>
      </c>
    </row>
    <row r="11020" spans="1:18" x14ac:dyDescent="0.3">
      <c r="A11020" t="s">
        <v>1391</v>
      </c>
      <c r="B11020" s="1">
        <v>38748</v>
      </c>
      <c r="C11020" s="2">
        <v>0.41666666666666669</v>
      </c>
      <c r="D11020" t="s">
        <v>1414</v>
      </c>
      <c r="E11020" t="s">
        <v>1415</v>
      </c>
      <c r="G11020" s="6" t="s">
        <v>88</v>
      </c>
      <c r="H11020" t="s">
        <v>100</v>
      </c>
      <c r="I11020" t="s">
        <v>45</v>
      </c>
      <c r="J11020" t="s">
        <v>93</v>
      </c>
      <c r="K11020">
        <v>10.5</v>
      </c>
      <c r="L11020">
        <v>189</v>
      </c>
      <c r="M11020" t="s">
        <v>1182</v>
      </c>
      <c r="N11020">
        <v>189</v>
      </c>
      <c r="P11020" cm="1">
        <f t="array" ref="P11020">IF(Q11020&gt;0,INDEX(Q11020:Q23154,MATCH(TRUE,INDEX(Q11020:Q23154="",,),0)-1),"")</f>
        <v>3</v>
      </c>
      <c r="Q11020">
        <f t="shared" si="249"/>
        <v>3</v>
      </c>
      <c r="R11020">
        <f>IF(P11020="","",0)</f>
        <v>0</v>
      </c>
    </row>
    <row r="11021" spans="1:18" x14ac:dyDescent="0.3">
      <c r="A11021" t="s">
        <v>1391</v>
      </c>
      <c r="B11021" s="1">
        <v>38748</v>
      </c>
      <c r="C11021" s="2">
        <v>0.41666666666666669</v>
      </c>
      <c r="D11021" t="s">
        <v>1414</v>
      </c>
      <c r="E11021" t="s">
        <v>1415</v>
      </c>
      <c r="G11021" s="6" t="s">
        <v>88</v>
      </c>
      <c r="H11021" t="s">
        <v>96</v>
      </c>
      <c r="I11021" t="s">
        <v>45</v>
      </c>
      <c r="J11021" t="s">
        <v>93</v>
      </c>
      <c r="K11021">
        <v>0.3</v>
      </c>
      <c r="L11021">
        <v>215</v>
      </c>
      <c r="M11021" t="s">
        <v>1182</v>
      </c>
      <c r="N11021">
        <v>215</v>
      </c>
      <c r="P11021" cm="1">
        <f t="array" ref="P11021">IF(Q11021&gt;0,INDEX(Q11021:Q23155,MATCH(TRUE,INDEX(Q11021:Q23155="",,),0)-1),"")</f>
        <v>3</v>
      </c>
      <c r="Q11021">
        <f t="shared" si="249"/>
        <v>3</v>
      </c>
      <c r="R11021">
        <f>IF(P11021="","",0)</f>
        <v>0</v>
      </c>
    </row>
    <row r="11022" spans="1:18" x14ac:dyDescent="0.3">
      <c r="A11022" t="s">
        <v>1391</v>
      </c>
      <c r="B11022" s="1">
        <v>38748</v>
      </c>
      <c r="C11022" s="2">
        <v>0.41666666666666669</v>
      </c>
      <c r="D11022" t="s">
        <v>1414</v>
      </c>
      <c r="E11022" t="s">
        <v>1415</v>
      </c>
      <c r="G11022" s="6" t="s">
        <v>88</v>
      </c>
      <c r="H11022" t="s">
        <v>200</v>
      </c>
      <c r="I11022" t="s">
        <v>45</v>
      </c>
      <c r="J11022" t="s">
        <v>93</v>
      </c>
      <c r="K11022">
        <v>1.6</v>
      </c>
      <c r="L11022">
        <v>655</v>
      </c>
      <c r="M11022" t="s">
        <v>1182</v>
      </c>
      <c r="N11022">
        <v>655</v>
      </c>
      <c r="P11022" cm="1">
        <f t="array" ref="P11022">IF(Q11022&gt;0,INDEX(Q11022:Q23156,MATCH(TRUE,INDEX(Q11022:Q23156="",,),0)-1),"")</f>
        <v>3</v>
      </c>
      <c r="Q11022">
        <f t="shared" si="249"/>
        <v>3</v>
      </c>
      <c r="R11022">
        <f>IF(P11022="","",0)</f>
        <v>0</v>
      </c>
    </row>
    <row r="11023" spans="1:18" x14ac:dyDescent="0.3">
      <c r="P11023" t="str" cm="1">
        <f t="array" ref="P11023">IF(Q11023&gt;0,INDEX(Q11023:Q23157,MATCH(TRUE,INDEX(Q11023:Q23157="",,),0)-1),"")</f>
        <v/>
      </c>
      <c r="R11023" t="str">
        <f>IF(P11023="","",0)</f>
        <v/>
      </c>
    </row>
    <row r="11024" spans="1:18" x14ac:dyDescent="0.3">
      <c r="A11024" t="s">
        <v>1391</v>
      </c>
      <c r="B11024" s="1">
        <v>38748</v>
      </c>
      <c r="C11024" s="2">
        <v>0.41666666666666669</v>
      </c>
      <c r="D11024" t="s">
        <v>1416</v>
      </c>
      <c r="E11024" t="s">
        <v>1417</v>
      </c>
      <c r="G11024" t="s">
        <v>19</v>
      </c>
      <c r="H11024" t="s">
        <v>102</v>
      </c>
      <c r="I11024" t="s">
        <v>45</v>
      </c>
      <c r="J11024" t="s">
        <v>93</v>
      </c>
      <c r="K11024">
        <v>16.8</v>
      </c>
      <c r="L11024">
        <v>949</v>
      </c>
      <c r="M11024" t="s">
        <v>1182</v>
      </c>
      <c r="N11024">
        <v>1100</v>
      </c>
      <c r="O11024" t="s">
        <v>24</v>
      </c>
      <c r="P11024" cm="1">
        <f t="array" ref="P11024">IF(Q11024&gt;0,INDEX(Q11024:Q23158,MATCH(TRUE,INDEX(Q11024:Q23158="",,),0)-1),"")</f>
        <v>6</v>
      </c>
      <c r="Q11024">
        <f>INT((ROW()-11024)/7)+1</f>
        <v>1</v>
      </c>
      <c r="R11024">
        <f>IF(P11024="","",0)</f>
        <v>0</v>
      </c>
    </row>
    <row r="11025" spans="1:18" x14ac:dyDescent="0.3">
      <c r="A11025" t="s">
        <v>1391</v>
      </c>
      <c r="B11025" s="1">
        <v>38748</v>
      </c>
      <c r="C11025" s="2">
        <v>0.41666666666666669</v>
      </c>
      <c r="D11025" t="s">
        <v>1416</v>
      </c>
      <c r="E11025" t="s">
        <v>1417</v>
      </c>
      <c r="G11025" t="s">
        <v>19</v>
      </c>
      <c r="H11025" t="s">
        <v>232</v>
      </c>
      <c r="I11025" t="s">
        <v>45</v>
      </c>
      <c r="J11025" t="s">
        <v>93</v>
      </c>
      <c r="K11025">
        <v>49.6</v>
      </c>
      <c r="L11025">
        <v>74</v>
      </c>
      <c r="M11025" t="s">
        <v>1182</v>
      </c>
      <c r="N11025">
        <v>75</v>
      </c>
      <c r="O11025" t="s">
        <v>24</v>
      </c>
      <c r="P11025" cm="1">
        <f t="array" ref="P11025">IF(Q11025&gt;0,INDEX(Q11025:Q23159,MATCH(TRUE,INDEX(Q11025:Q23159="",,),0)-1),"")</f>
        <v>6</v>
      </c>
      <c r="Q11025">
        <f t="shared" ref="Q11025:Q11065" si="250">INT((ROW()-11024)/7)+1</f>
        <v>1</v>
      </c>
      <c r="R11025">
        <f>IF(P11025="","",0)</f>
        <v>0</v>
      </c>
    </row>
    <row r="11026" spans="1:18" x14ac:dyDescent="0.3">
      <c r="A11026" t="s">
        <v>1391</v>
      </c>
      <c r="B11026" s="1">
        <v>38748</v>
      </c>
      <c r="C11026" s="2">
        <v>0.41666666666666669</v>
      </c>
      <c r="D11026" t="s">
        <v>1416</v>
      </c>
      <c r="E11026" t="s">
        <v>1417</v>
      </c>
      <c r="G11026" t="s">
        <v>19</v>
      </c>
      <c r="H11026" t="s">
        <v>72</v>
      </c>
      <c r="I11026" t="s">
        <v>21</v>
      </c>
      <c r="J11026" t="s">
        <v>73</v>
      </c>
      <c r="K11026">
        <v>550</v>
      </c>
      <c r="L11026">
        <v>25.55</v>
      </c>
      <c r="M11026" t="s">
        <v>1182</v>
      </c>
      <c r="N11026">
        <v>32</v>
      </c>
      <c r="O11026" t="s">
        <v>24</v>
      </c>
      <c r="P11026" cm="1">
        <f t="array" ref="P11026">IF(Q11026&gt;0,INDEX(Q11026:Q23160,MATCH(TRUE,INDEX(Q11026:Q23160="",,),0)-1),"")</f>
        <v>6</v>
      </c>
      <c r="Q11026">
        <f t="shared" si="250"/>
        <v>1</v>
      </c>
      <c r="R11026">
        <f>IF(P11026="","",0)</f>
        <v>0</v>
      </c>
    </row>
    <row r="11027" spans="1:18" x14ac:dyDescent="0.3">
      <c r="A11027" t="s">
        <v>1391</v>
      </c>
      <c r="B11027" s="1">
        <v>38748</v>
      </c>
      <c r="C11027" s="2">
        <v>0.41666666666666669</v>
      </c>
      <c r="D11027" t="s">
        <v>1416</v>
      </c>
      <c r="E11027" t="s">
        <v>1417</v>
      </c>
      <c r="G11027" s="6" t="s">
        <v>88</v>
      </c>
      <c r="H11027" t="s">
        <v>85</v>
      </c>
      <c r="I11027" t="s">
        <v>45</v>
      </c>
      <c r="J11027" t="s">
        <v>93</v>
      </c>
      <c r="K11027">
        <v>10.199999999999999</v>
      </c>
      <c r="L11027">
        <v>142</v>
      </c>
      <c r="M11027" t="s">
        <v>1182</v>
      </c>
      <c r="N11027">
        <v>142</v>
      </c>
      <c r="O11027" t="s">
        <v>24</v>
      </c>
      <c r="P11027" cm="1">
        <f t="array" ref="P11027">IF(Q11027&gt;0,INDEX(Q11027:Q23161,MATCH(TRUE,INDEX(Q11027:Q23161="",,),0)-1),"")</f>
        <v>6</v>
      </c>
      <c r="Q11027">
        <f t="shared" si="250"/>
        <v>1</v>
      </c>
      <c r="R11027">
        <f>IF(P11027="","",0)</f>
        <v>0</v>
      </c>
    </row>
    <row r="11028" spans="1:18" x14ac:dyDescent="0.3">
      <c r="A11028" t="s">
        <v>1391</v>
      </c>
      <c r="B11028" s="1">
        <v>38748</v>
      </c>
      <c r="C11028" s="2">
        <v>0.41666666666666669</v>
      </c>
      <c r="D11028" t="s">
        <v>1416</v>
      </c>
      <c r="E11028" t="s">
        <v>1417</v>
      </c>
      <c r="G11028" s="6" t="s">
        <v>88</v>
      </c>
      <c r="H11028" t="s">
        <v>264</v>
      </c>
      <c r="I11028" t="s">
        <v>45</v>
      </c>
      <c r="J11028" t="s">
        <v>93</v>
      </c>
      <c r="K11028">
        <v>0.7</v>
      </c>
      <c r="L11028">
        <v>369</v>
      </c>
      <c r="M11028" t="s">
        <v>1182</v>
      </c>
      <c r="N11028">
        <v>369</v>
      </c>
      <c r="O11028" t="s">
        <v>24</v>
      </c>
      <c r="P11028" cm="1">
        <f t="array" ref="P11028">IF(Q11028&gt;0,INDEX(Q11028:Q23162,MATCH(TRUE,INDEX(Q11028:Q23162="",,),0)-1),"")</f>
        <v>6</v>
      </c>
      <c r="Q11028">
        <f t="shared" si="250"/>
        <v>1</v>
      </c>
      <c r="R11028">
        <f>IF(P11028="","",0)</f>
        <v>0</v>
      </c>
    </row>
    <row r="11029" spans="1:18" x14ac:dyDescent="0.3">
      <c r="A11029" t="s">
        <v>1391</v>
      </c>
      <c r="B11029" s="1">
        <v>38748</v>
      </c>
      <c r="C11029" s="2">
        <v>0.41666666666666669</v>
      </c>
      <c r="D11029" t="s">
        <v>1416</v>
      </c>
      <c r="E11029" t="s">
        <v>1417</v>
      </c>
      <c r="G11029" s="6" t="s">
        <v>88</v>
      </c>
      <c r="H11029" t="s">
        <v>100</v>
      </c>
      <c r="I11029" t="s">
        <v>45</v>
      </c>
      <c r="J11029" t="s">
        <v>93</v>
      </c>
      <c r="K11029">
        <v>0.2</v>
      </c>
      <c r="L11029">
        <v>170</v>
      </c>
      <c r="M11029" t="s">
        <v>1182</v>
      </c>
      <c r="N11029">
        <v>170</v>
      </c>
      <c r="O11029" t="s">
        <v>24</v>
      </c>
      <c r="P11029" cm="1">
        <f t="array" ref="P11029">IF(Q11029&gt;0,INDEX(Q11029:Q23163,MATCH(TRUE,INDEX(Q11029:Q23163="",,),0)-1),"")</f>
        <v>6</v>
      </c>
      <c r="Q11029">
        <f t="shared" si="250"/>
        <v>1</v>
      </c>
      <c r="R11029">
        <f>IF(P11029="","",0)</f>
        <v>0</v>
      </c>
    </row>
    <row r="11030" spans="1:18" x14ac:dyDescent="0.3">
      <c r="A11030" t="s">
        <v>1391</v>
      </c>
      <c r="B11030" s="1">
        <v>38748</v>
      </c>
      <c r="C11030" s="2">
        <v>0.41666666666666669</v>
      </c>
      <c r="D11030" t="s">
        <v>1416</v>
      </c>
      <c r="E11030" t="s">
        <v>1417</v>
      </c>
      <c r="G11030" s="6" t="s">
        <v>88</v>
      </c>
      <c r="H11030" t="s">
        <v>200</v>
      </c>
      <c r="I11030" t="s">
        <v>45</v>
      </c>
      <c r="J11030" t="s">
        <v>93</v>
      </c>
      <c r="K11030">
        <v>1.5</v>
      </c>
      <c r="L11030">
        <v>336</v>
      </c>
      <c r="M11030" t="s">
        <v>1182</v>
      </c>
      <c r="N11030">
        <v>336</v>
      </c>
      <c r="O11030" t="s">
        <v>24</v>
      </c>
      <c r="P11030" cm="1">
        <f t="array" ref="P11030">IF(Q11030&gt;0,INDEX(Q11030:Q23164,MATCH(TRUE,INDEX(Q11030:Q23164="",,),0)-1),"")</f>
        <v>6</v>
      </c>
      <c r="Q11030">
        <f t="shared" si="250"/>
        <v>1</v>
      </c>
      <c r="R11030">
        <f>IF(P11030="","",0)</f>
        <v>0</v>
      </c>
    </row>
    <row r="11031" spans="1:18" x14ac:dyDescent="0.3">
      <c r="A11031" t="s">
        <v>1391</v>
      </c>
      <c r="B11031" s="1">
        <v>38748</v>
      </c>
      <c r="C11031" s="2">
        <v>0.41666666666666669</v>
      </c>
      <c r="D11031" t="s">
        <v>1416</v>
      </c>
      <c r="E11031" t="s">
        <v>1417</v>
      </c>
      <c r="G11031" t="s">
        <v>19</v>
      </c>
      <c r="H11031" t="s">
        <v>102</v>
      </c>
      <c r="I11031" t="s">
        <v>45</v>
      </c>
      <c r="J11031" t="s">
        <v>93</v>
      </c>
      <c r="K11031">
        <v>16.8</v>
      </c>
      <c r="L11031">
        <v>949</v>
      </c>
      <c r="M11031" t="s">
        <v>1418</v>
      </c>
      <c r="N11031">
        <v>949</v>
      </c>
      <c r="P11031" cm="1">
        <f t="array" ref="P11031">IF(Q11031&gt;0,INDEX(Q11031:Q23165,MATCH(TRUE,INDEX(Q11031:Q23165="",,),0)-1),"")</f>
        <v>6</v>
      </c>
      <c r="Q11031">
        <f t="shared" si="250"/>
        <v>2</v>
      </c>
      <c r="R11031">
        <f>IF(P11031="","",0)</f>
        <v>0</v>
      </c>
    </row>
    <row r="11032" spans="1:18" x14ac:dyDescent="0.3">
      <c r="A11032" t="s">
        <v>1391</v>
      </c>
      <c r="B11032" s="1">
        <v>38748</v>
      </c>
      <c r="C11032" s="2">
        <v>0.41666666666666669</v>
      </c>
      <c r="D11032" t="s">
        <v>1416</v>
      </c>
      <c r="E11032" t="s">
        <v>1417</v>
      </c>
      <c r="G11032" t="s">
        <v>19</v>
      </c>
      <c r="H11032" t="s">
        <v>232</v>
      </c>
      <c r="I11032" t="s">
        <v>45</v>
      </c>
      <c r="J11032" t="s">
        <v>93</v>
      </c>
      <c r="K11032">
        <v>49.6</v>
      </c>
      <c r="L11032">
        <v>74</v>
      </c>
      <c r="M11032" t="s">
        <v>1418</v>
      </c>
      <c r="N11032">
        <v>74</v>
      </c>
      <c r="P11032" cm="1">
        <f t="array" ref="P11032">IF(Q11032&gt;0,INDEX(Q11032:Q23166,MATCH(TRUE,INDEX(Q11032:Q23166="",,),0)-1),"")</f>
        <v>6</v>
      </c>
      <c r="Q11032">
        <f t="shared" si="250"/>
        <v>2</v>
      </c>
      <c r="R11032">
        <f>IF(P11032="","",0)</f>
        <v>0</v>
      </c>
    </row>
    <row r="11033" spans="1:18" x14ac:dyDescent="0.3">
      <c r="A11033" t="s">
        <v>1391</v>
      </c>
      <c r="B11033" s="1">
        <v>38748</v>
      </c>
      <c r="C11033" s="2">
        <v>0.41666666666666669</v>
      </c>
      <c r="D11033" t="s">
        <v>1416</v>
      </c>
      <c r="E11033" t="s">
        <v>1417</v>
      </c>
      <c r="G11033" t="s">
        <v>19</v>
      </c>
      <c r="H11033" t="s">
        <v>72</v>
      </c>
      <c r="I11033" t="s">
        <v>21</v>
      </c>
      <c r="J11033" t="s">
        <v>73</v>
      </c>
      <c r="K11033">
        <v>550</v>
      </c>
      <c r="L11033">
        <v>25.55</v>
      </c>
      <c r="M11033" t="s">
        <v>1418</v>
      </c>
      <c r="N11033">
        <v>36.130000000000003</v>
      </c>
      <c r="P11033" cm="1">
        <f t="array" ref="P11033">IF(Q11033&gt;0,INDEX(Q11033:Q23167,MATCH(TRUE,INDEX(Q11033:Q23167="",,),0)-1),"")</f>
        <v>6</v>
      </c>
      <c r="Q11033">
        <f t="shared" si="250"/>
        <v>2</v>
      </c>
      <c r="R11033">
        <f>IF(P11033="","",0)</f>
        <v>0</v>
      </c>
    </row>
    <row r="11034" spans="1:18" x14ac:dyDescent="0.3">
      <c r="A11034" t="s">
        <v>1391</v>
      </c>
      <c r="B11034" s="1">
        <v>38748</v>
      </c>
      <c r="C11034" s="2">
        <v>0.41666666666666669</v>
      </c>
      <c r="D11034" t="s">
        <v>1416</v>
      </c>
      <c r="E11034" t="s">
        <v>1417</v>
      </c>
      <c r="G11034" s="6" t="s">
        <v>88</v>
      </c>
      <c r="H11034" t="s">
        <v>85</v>
      </c>
      <c r="I11034" t="s">
        <v>45</v>
      </c>
      <c r="J11034" t="s">
        <v>93</v>
      </c>
      <c r="K11034">
        <v>10.199999999999999</v>
      </c>
      <c r="L11034">
        <v>142</v>
      </c>
      <c r="M11034" t="s">
        <v>1418</v>
      </c>
      <c r="N11034">
        <v>142</v>
      </c>
      <c r="P11034" cm="1">
        <f t="array" ref="P11034">IF(Q11034&gt;0,INDEX(Q11034:Q23168,MATCH(TRUE,INDEX(Q11034:Q23168="",,),0)-1),"")</f>
        <v>6</v>
      </c>
      <c r="Q11034">
        <f t="shared" si="250"/>
        <v>2</v>
      </c>
      <c r="R11034">
        <f>IF(P11034="","",0)</f>
        <v>0</v>
      </c>
    </row>
    <row r="11035" spans="1:18" x14ac:dyDescent="0.3">
      <c r="A11035" t="s">
        <v>1391</v>
      </c>
      <c r="B11035" s="1">
        <v>38748</v>
      </c>
      <c r="C11035" s="2">
        <v>0.41666666666666669</v>
      </c>
      <c r="D11035" t="s">
        <v>1416</v>
      </c>
      <c r="E11035" t="s">
        <v>1417</v>
      </c>
      <c r="G11035" s="6" t="s">
        <v>88</v>
      </c>
      <c r="H11035" t="s">
        <v>264</v>
      </c>
      <c r="I11035" t="s">
        <v>45</v>
      </c>
      <c r="J11035" t="s">
        <v>93</v>
      </c>
      <c r="K11035">
        <v>0.7</v>
      </c>
      <c r="L11035">
        <v>369</v>
      </c>
      <c r="M11035" t="s">
        <v>1418</v>
      </c>
      <c r="N11035">
        <v>369</v>
      </c>
      <c r="P11035" cm="1">
        <f t="array" ref="P11035">IF(Q11035&gt;0,INDEX(Q11035:Q23169,MATCH(TRUE,INDEX(Q11035:Q23169="",,),0)-1),"")</f>
        <v>6</v>
      </c>
      <c r="Q11035">
        <f t="shared" si="250"/>
        <v>2</v>
      </c>
      <c r="R11035">
        <f>IF(P11035="","",0)</f>
        <v>0</v>
      </c>
    </row>
    <row r="11036" spans="1:18" x14ac:dyDescent="0.3">
      <c r="A11036" t="s">
        <v>1391</v>
      </c>
      <c r="B11036" s="1">
        <v>38748</v>
      </c>
      <c r="C11036" s="2">
        <v>0.41666666666666669</v>
      </c>
      <c r="D11036" t="s">
        <v>1416</v>
      </c>
      <c r="E11036" t="s">
        <v>1417</v>
      </c>
      <c r="G11036" s="6" t="s">
        <v>88</v>
      </c>
      <c r="H11036" t="s">
        <v>100</v>
      </c>
      <c r="I11036" t="s">
        <v>45</v>
      </c>
      <c r="J11036" t="s">
        <v>93</v>
      </c>
      <c r="K11036">
        <v>0.2</v>
      </c>
      <c r="L11036">
        <v>170</v>
      </c>
      <c r="M11036" t="s">
        <v>1418</v>
      </c>
      <c r="N11036">
        <v>170</v>
      </c>
      <c r="P11036" cm="1">
        <f t="array" ref="P11036">IF(Q11036&gt;0,INDEX(Q11036:Q23170,MATCH(TRUE,INDEX(Q11036:Q23170="",,),0)-1),"")</f>
        <v>6</v>
      </c>
      <c r="Q11036">
        <f t="shared" si="250"/>
        <v>2</v>
      </c>
      <c r="R11036">
        <f>IF(P11036="","",0)</f>
        <v>0</v>
      </c>
    </row>
    <row r="11037" spans="1:18" x14ac:dyDescent="0.3">
      <c r="A11037" t="s">
        <v>1391</v>
      </c>
      <c r="B11037" s="1">
        <v>38748</v>
      </c>
      <c r="C11037" s="2">
        <v>0.41666666666666669</v>
      </c>
      <c r="D11037" t="s">
        <v>1416</v>
      </c>
      <c r="E11037" t="s">
        <v>1417</v>
      </c>
      <c r="G11037" s="6" t="s">
        <v>88</v>
      </c>
      <c r="H11037" t="s">
        <v>200</v>
      </c>
      <c r="I11037" t="s">
        <v>45</v>
      </c>
      <c r="J11037" t="s">
        <v>93</v>
      </c>
      <c r="K11037">
        <v>1.5</v>
      </c>
      <c r="L11037">
        <v>336</v>
      </c>
      <c r="M11037" t="s">
        <v>1418</v>
      </c>
      <c r="N11037">
        <v>336</v>
      </c>
      <c r="P11037" cm="1">
        <f t="array" ref="P11037">IF(Q11037&gt;0,INDEX(Q11037:Q23171,MATCH(TRUE,INDEX(Q11037:Q23171="",,),0)-1),"")</f>
        <v>6</v>
      </c>
      <c r="Q11037">
        <f t="shared" si="250"/>
        <v>2</v>
      </c>
      <c r="R11037">
        <f>IF(P11037="","",0)</f>
        <v>0</v>
      </c>
    </row>
    <row r="11038" spans="1:18" x14ac:dyDescent="0.3">
      <c r="A11038" t="s">
        <v>1391</v>
      </c>
      <c r="B11038" s="1">
        <v>38748</v>
      </c>
      <c r="C11038" s="2">
        <v>0.41666666666666669</v>
      </c>
      <c r="D11038" t="s">
        <v>1416</v>
      </c>
      <c r="E11038" t="s">
        <v>1417</v>
      </c>
      <c r="G11038" t="s">
        <v>19</v>
      </c>
      <c r="H11038" t="s">
        <v>102</v>
      </c>
      <c r="I11038" t="s">
        <v>45</v>
      </c>
      <c r="J11038" t="s">
        <v>93</v>
      </c>
      <c r="K11038">
        <v>16.8</v>
      </c>
      <c r="L11038">
        <v>949</v>
      </c>
      <c r="M11038" t="s">
        <v>1147</v>
      </c>
      <c r="N11038">
        <v>1050</v>
      </c>
      <c r="P11038" cm="1">
        <f t="array" ref="P11038">IF(Q11038&gt;0,INDEX(Q11038:Q23172,MATCH(TRUE,INDEX(Q11038:Q23172="",,),0)-1),"")</f>
        <v>6</v>
      </c>
      <c r="Q11038">
        <f t="shared" si="250"/>
        <v>3</v>
      </c>
      <c r="R11038">
        <f>IF(P11038="","",0)</f>
        <v>0</v>
      </c>
    </row>
    <row r="11039" spans="1:18" x14ac:dyDescent="0.3">
      <c r="A11039" t="s">
        <v>1391</v>
      </c>
      <c r="B11039" s="1">
        <v>38748</v>
      </c>
      <c r="C11039" s="2">
        <v>0.41666666666666669</v>
      </c>
      <c r="D11039" t="s">
        <v>1416</v>
      </c>
      <c r="E11039" t="s">
        <v>1417</v>
      </c>
      <c r="G11039" t="s">
        <v>19</v>
      </c>
      <c r="H11039" t="s">
        <v>232</v>
      </c>
      <c r="I11039" t="s">
        <v>45</v>
      </c>
      <c r="J11039" t="s">
        <v>93</v>
      </c>
      <c r="K11039">
        <v>49.6</v>
      </c>
      <c r="L11039">
        <v>74</v>
      </c>
      <c r="M11039" t="s">
        <v>1147</v>
      </c>
      <c r="N11039">
        <v>85</v>
      </c>
      <c r="P11039" cm="1">
        <f t="array" ref="P11039">IF(Q11039&gt;0,INDEX(Q11039:Q23173,MATCH(TRUE,INDEX(Q11039:Q23173="",,),0)-1),"")</f>
        <v>6</v>
      </c>
      <c r="Q11039">
        <f t="shared" si="250"/>
        <v>3</v>
      </c>
      <c r="R11039">
        <f>IF(P11039="","",0)</f>
        <v>0</v>
      </c>
    </row>
    <row r="11040" spans="1:18" x14ac:dyDescent="0.3">
      <c r="A11040" t="s">
        <v>1391</v>
      </c>
      <c r="B11040" s="1">
        <v>38748</v>
      </c>
      <c r="C11040" s="2">
        <v>0.41666666666666669</v>
      </c>
      <c r="D11040" t="s">
        <v>1416</v>
      </c>
      <c r="E11040" t="s">
        <v>1417</v>
      </c>
      <c r="G11040" t="s">
        <v>19</v>
      </c>
      <c r="H11040" t="s">
        <v>72</v>
      </c>
      <c r="I11040" t="s">
        <v>21</v>
      </c>
      <c r="J11040" t="s">
        <v>73</v>
      </c>
      <c r="K11040">
        <v>550</v>
      </c>
      <c r="L11040">
        <v>25.55</v>
      </c>
      <c r="M11040" t="s">
        <v>1147</v>
      </c>
      <c r="N11040">
        <v>28.1</v>
      </c>
      <c r="P11040" cm="1">
        <f t="array" ref="P11040">IF(Q11040&gt;0,INDEX(Q11040:Q23174,MATCH(TRUE,INDEX(Q11040:Q23174="",,),0)-1),"")</f>
        <v>6</v>
      </c>
      <c r="Q11040">
        <f t="shared" si="250"/>
        <v>3</v>
      </c>
      <c r="R11040">
        <f>IF(P11040="","",0)</f>
        <v>0</v>
      </c>
    </row>
    <row r="11041" spans="1:18" x14ac:dyDescent="0.3">
      <c r="A11041" t="s">
        <v>1391</v>
      </c>
      <c r="B11041" s="1">
        <v>38748</v>
      </c>
      <c r="C11041" s="2">
        <v>0.41666666666666669</v>
      </c>
      <c r="D11041" t="s">
        <v>1416</v>
      </c>
      <c r="E11041" t="s">
        <v>1417</v>
      </c>
      <c r="G11041" s="6" t="s">
        <v>88</v>
      </c>
      <c r="H11041" t="s">
        <v>85</v>
      </c>
      <c r="I11041" t="s">
        <v>45</v>
      </c>
      <c r="J11041" t="s">
        <v>93</v>
      </c>
      <c r="K11041">
        <v>10.199999999999999</v>
      </c>
      <c r="L11041">
        <v>142</v>
      </c>
      <c r="M11041" t="s">
        <v>1147</v>
      </c>
      <c r="N11041">
        <v>142</v>
      </c>
      <c r="P11041" cm="1">
        <f t="array" ref="P11041">IF(Q11041&gt;0,INDEX(Q11041:Q23175,MATCH(TRUE,INDEX(Q11041:Q23175="",,),0)-1),"")</f>
        <v>6</v>
      </c>
      <c r="Q11041">
        <f t="shared" si="250"/>
        <v>3</v>
      </c>
      <c r="R11041">
        <f>IF(P11041="","",0)</f>
        <v>0</v>
      </c>
    </row>
    <row r="11042" spans="1:18" x14ac:dyDescent="0.3">
      <c r="A11042" t="s">
        <v>1391</v>
      </c>
      <c r="B11042" s="1">
        <v>38748</v>
      </c>
      <c r="C11042" s="2">
        <v>0.41666666666666669</v>
      </c>
      <c r="D11042" t="s">
        <v>1416</v>
      </c>
      <c r="E11042" t="s">
        <v>1417</v>
      </c>
      <c r="G11042" s="6" t="s">
        <v>88</v>
      </c>
      <c r="H11042" t="s">
        <v>264</v>
      </c>
      <c r="I11042" t="s">
        <v>45</v>
      </c>
      <c r="J11042" t="s">
        <v>93</v>
      </c>
      <c r="K11042">
        <v>0.7</v>
      </c>
      <c r="L11042">
        <v>369</v>
      </c>
      <c r="M11042" t="s">
        <v>1147</v>
      </c>
      <c r="N11042">
        <v>369</v>
      </c>
      <c r="P11042" cm="1">
        <f t="array" ref="P11042">IF(Q11042&gt;0,INDEX(Q11042:Q23176,MATCH(TRUE,INDEX(Q11042:Q23176="",,),0)-1),"")</f>
        <v>6</v>
      </c>
      <c r="Q11042">
        <f t="shared" si="250"/>
        <v>3</v>
      </c>
      <c r="R11042">
        <f>IF(P11042="","",0)</f>
        <v>0</v>
      </c>
    </row>
    <row r="11043" spans="1:18" x14ac:dyDescent="0.3">
      <c r="A11043" t="s">
        <v>1391</v>
      </c>
      <c r="B11043" s="1">
        <v>38748</v>
      </c>
      <c r="C11043" s="2">
        <v>0.41666666666666669</v>
      </c>
      <c r="D11043" t="s">
        <v>1416</v>
      </c>
      <c r="E11043" t="s">
        <v>1417</v>
      </c>
      <c r="G11043" s="6" t="s">
        <v>88</v>
      </c>
      <c r="H11043" t="s">
        <v>100</v>
      </c>
      <c r="I11043" t="s">
        <v>45</v>
      </c>
      <c r="J11043" t="s">
        <v>93</v>
      </c>
      <c r="K11043">
        <v>0.2</v>
      </c>
      <c r="L11043">
        <v>170</v>
      </c>
      <c r="M11043" t="s">
        <v>1147</v>
      </c>
      <c r="N11043">
        <v>170</v>
      </c>
      <c r="P11043" cm="1">
        <f t="array" ref="P11043">IF(Q11043&gt;0,INDEX(Q11043:Q23177,MATCH(TRUE,INDEX(Q11043:Q23177="",,),0)-1),"")</f>
        <v>6</v>
      </c>
      <c r="Q11043">
        <f t="shared" si="250"/>
        <v>3</v>
      </c>
      <c r="R11043">
        <f>IF(P11043="","",0)</f>
        <v>0</v>
      </c>
    </row>
    <row r="11044" spans="1:18" x14ac:dyDescent="0.3">
      <c r="A11044" t="s">
        <v>1391</v>
      </c>
      <c r="B11044" s="1">
        <v>38748</v>
      </c>
      <c r="C11044" s="2">
        <v>0.41666666666666669</v>
      </c>
      <c r="D11044" t="s">
        <v>1416</v>
      </c>
      <c r="E11044" t="s">
        <v>1417</v>
      </c>
      <c r="G11044" s="6" t="s">
        <v>88</v>
      </c>
      <c r="H11044" t="s">
        <v>200</v>
      </c>
      <c r="I11044" t="s">
        <v>45</v>
      </c>
      <c r="J11044" t="s">
        <v>93</v>
      </c>
      <c r="K11044">
        <v>1.5</v>
      </c>
      <c r="L11044">
        <v>336</v>
      </c>
      <c r="M11044" t="s">
        <v>1147</v>
      </c>
      <c r="N11044">
        <v>336</v>
      </c>
      <c r="P11044" cm="1">
        <f t="array" ref="P11044">IF(Q11044&gt;0,INDEX(Q11044:Q23178,MATCH(TRUE,INDEX(Q11044:Q23178="",,),0)-1),"")</f>
        <v>6</v>
      </c>
      <c r="Q11044">
        <f t="shared" si="250"/>
        <v>3</v>
      </c>
      <c r="R11044">
        <f>IF(P11044="","",0)</f>
        <v>0</v>
      </c>
    </row>
    <row r="11045" spans="1:18" x14ac:dyDescent="0.3">
      <c r="A11045" t="s">
        <v>1391</v>
      </c>
      <c r="B11045" s="1">
        <v>38748</v>
      </c>
      <c r="C11045" s="2">
        <v>0.41666666666666669</v>
      </c>
      <c r="D11045" t="s">
        <v>1416</v>
      </c>
      <c r="E11045" t="s">
        <v>1417</v>
      </c>
      <c r="G11045" t="s">
        <v>19</v>
      </c>
      <c r="H11045" t="s">
        <v>102</v>
      </c>
      <c r="I11045" t="s">
        <v>45</v>
      </c>
      <c r="J11045" t="s">
        <v>93</v>
      </c>
      <c r="K11045">
        <v>16.8</v>
      </c>
      <c r="L11045">
        <v>949</v>
      </c>
      <c r="M11045" t="s">
        <v>1401</v>
      </c>
      <c r="N11045">
        <v>995</v>
      </c>
      <c r="P11045" cm="1">
        <f t="array" ref="P11045">IF(Q11045&gt;0,INDEX(Q11045:Q23179,MATCH(TRUE,INDEX(Q11045:Q23179="",,),0)-1),"")</f>
        <v>6</v>
      </c>
      <c r="Q11045">
        <f t="shared" si="250"/>
        <v>4</v>
      </c>
      <c r="R11045">
        <f>IF(P11045="","",0)</f>
        <v>0</v>
      </c>
    </row>
    <row r="11046" spans="1:18" x14ac:dyDescent="0.3">
      <c r="A11046" t="s">
        <v>1391</v>
      </c>
      <c r="B11046" s="1">
        <v>38748</v>
      </c>
      <c r="C11046" s="2">
        <v>0.41666666666666669</v>
      </c>
      <c r="D11046" t="s">
        <v>1416</v>
      </c>
      <c r="E11046" t="s">
        <v>1417</v>
      </c>
      <c r="G11046" t="s">
        <v>19</v>
      </c>
      <c r="H11046" t="s">
        <v>232</v>
      </c>
      <c r="I11046" t="s">
        <v>45</v>
      </c>
      <c r="J11046" t="s">
        <v>93</v>
      </c>
      <c r="K11046">
        <v>49.6</v>
      </c>
      <c r="L11046">
        <v>74</v>
      </c>
      <c r="M11046" t="s">
        <v>1401</v>
      </c>
      <c r="N11046">
        <v>91</v>
      </c>
      <c r="P11046" cm="1">
        <f t="array" ref="P11046">IF(Q11046&gt;0,INDEX(Q11046:Q23180,MATCH(TRUE,INDEX(Q11046:Q23180="",,),0)-1),"")</f>
        <v>6</v>
      </c>
      <c r="Q11046">
        <f t="shared" si="250"/>
        <v>4</v>
      </c>
      <c r="R11046">
        <f>IF(P11046="","",0)</f>
        <v>0</v>
      </c>
    </row>
    <row r="11047" spans="1:18" x14ac:dyDescent="0.3">
      <c r="A11047" t="s">
        <v>1391</v>
      </c>
      <c r="B11047" s="1">
        <v>38748</v>
      </c>
      <c r="C11047" s="2">
        <v>0.41666666666666669</v>
      </c>
      <c r="D11047" t="s">
        <v>1416</v>
      </c>
      <c r="E11047" t="s">
        <v>1417</v>
      </c>
      <c r="G11047" t="s">
        <v>19</v>
      </c>
      <c r="H11047" t="s">
        <v>72</v>
      </c>
      <c r="I11047" t="s">
        <v>21</v>
      </c>
      <c r="J11047" t="s">
        <v>73</v>
      </c>
      <c r="K11047">
        <v>550</v>
      </c>
      <c r="L11047">
        <v>25.55</v>
      </c>
      <c r="M11047" t="s">
        <v>1401</v>
      </c>
      <c r="N11047">
        <v>28.55</v>
      </c>
      <c r="P11047" cm="1">
        <f t="array" ref="P11047">IF(Q11047&gt;0,INDEX(Q11047:Q23181,MATCH(TRUE,INDEX(Q11047:Q23181="",,),0)-1),"")</f>
        <v>6</v>
      </c>
      <c r="Q11047">
        <f t="shared" si="250"/>
        <v>4</v>
      </c>
      <c r="R11047">
        <f>IF(P11047="","",0)</f>
        <v>0</v>
      </c>
    </row>
    <row r="11048" spans="1:18" x14ac:dyDescent="0.3">
      <c r="A11048" t="s">
        <v>1391</v>
      </c>
      <c r="B11048" s="1">
        <v>38748</v>
      </c>
      <c r="C11048" s="2">
        <v>0.41666666666666669</v>
      </c>
      <c r="D11048" t="s">
        <v>1416</v>
      </c>
      <c r="E11048" t="s">
        <v>1417</v>
      </c>
      <c r="G11048" s="6" t="s">
        <v>88</v>
      </c>
      <c r="H11048" t="s">
        <v>85</v>
      </c>
      <c r="I11048" t="s">
        <v>45</v>
      </c>
      <c r="J11048" t="s">
        <v>93</v>
      </c>
      <c r="K11048">
        <v>10.199999999999999</v>
      </c>
      <c r="L11048">
        <v>142</v>
      </c>
      <c r="M11048" t="s">
        <v>1401</v>
      </c>
      <c r="N11048">
        <v>142</v>
      </c>
      <c r="P11048" cm="1">
        <f t="array" ref="P11048">IF(Q11048&gt;0,INDEX(Q11048:Q23182,MATCH(TRUE,INDEX(Q11048:Q23182="",,),0)-1),"")</f>
        <v>6</v>
      </c>
      <c r="Q11048">
        <f t="shared" si="250"/>
        <v>4</v>
      </c>
      <c r="R11048">
        <f>IF(P11048="","",0)</f>
        <v>0</v>
      </c>
    </row>
    <row r="11049" spans="1:18" x14ac:dyDescent="0.3">
      <c r="A11049" t="s">
        <v>1391</v>
      </c>
      <c r="B11049" s="1">
        <v>38748</v>
      </c>
      <c r="C11049" s="2">
        <v>0.41666666666666669</v>
      </c>
      <c r="D11049" t="s">
        <v>1416</v>
      </c>
      <c r="E11049" t="s">
        <v>1417</v>
      </c>
      <c r="G11049" s="6" t="s">
        <v>88</v>
      </c>
      <c r="H11049" t="s">
        <v>264</v>
      </c>
      <c r="I11049" t="s">
        <v>45</v>
      </c>
      <c r="J11049" t="s">
        <v>93</v>
      </c>
      <c r="K11049">
        <v>0.7</v>
      </c>
      <c r="L11049">
        <v>369</v>
      </c>
      <c r="M11049" t="s">
        <v>1401</v>
      </c>
      <c r="N11049">
        <v>369</v>
      </c>
      <c r="P11049" cm="1">
        <f t="array" ref="P11049">IF(Q11049&gt;0,INDEX(Q11049:Q23183,MATCH(TRUE,INDEX(Q11049:Q23183="",,),0)-1),"")</f>
        <v>6</v>
      </c>
      <c r="Q11049">
        <f t="shared" si="250"/>
        <v>4</v>
      </c>
      <c r="R11049">
        <f>IF(P11049="","",0)</f>
        <v>0</v>
      </c>
    </row>
    <row r="11050" spans="1:18" x14ac:dyDescent="0.3">
      <c r="A11050" t="s">
        <v>1391</v>
      </c>
      <c r="B11050" s="1">
        <v>38748</v>
      </c>
      <c r="C11050" s="2">
        <v>0.41666666666666669</v>
      </c>
      <c r="D11050" t="s">
        <v>1416</v>
      </c>
      <c r="E11050" t="s">
        <v>1417</v>
      </c>
      <c r="G11050" s="6" t="s">
        <v>88</v>
      </c>
      <c r="H11050" t="s">
        <v>100</v>
      </c>
      <c r="I11050" t="s">
        <v>45</v>
      </c>
      <c r="J11050" t="s">
        <v>93</v>
      </c>
      <c r="K11050">
        <v>0.2</v>
      </c>
      <c r="L11050">
        <v>170</v>
      </c>
      <c r="M11050" t="s">
        <v>1401</v>
      </c>
      <c r="N11050">
        <v>170</v>
      </c>
      <c r="P11050" cm="1">
        <f t="array" ref="P11050">IF(Q11050&gt;0,INDEX(Q11050:Q23184,MATCH(TRUE,INDEX(Q11050:Q23184="",,),0)-1),"")</f>
        <v>6</v>
      </c>
      <c r="Q11050">
        <f t="shared" si="250"/>
        <v>4</v>
      </c>
      <c r="R11050">
        <f>IF(P11050="","",0)</f>
        <v>0</v>
      </c>
    </row>
    <row r="11051" spans="1:18" x14ac:dyDescent="0.3">
      <c r="A11051" t="s">
        <v>1391</v>
      </c>
      <c r="B11051" s="1">
        <v>38748</v>
      </c>
      <c r="C11051" s="2">
        <v>0.41666666666666669</v>
      </c>
      <c r="D11051" t="s">
        <v>1416</v>
      </c>
      <c r="E11051" t="s">
        <v>1417</v>
      </c>
      <c r="G11051" s="6" t="s">
        <v>88</v>
      </c>
      <c r="H11051" t="s">
        <v>200</v>
      </c>
      <c r="I11051" t="s">
        <v>45</v>
      </c>
      <c r="J11051" t="s">
        <v>93</v>
      </c>
      <c r="K11051">
        <v>1.5</v>
      </c>
      <c r="L11051">
        <v>336</v>
      </c>
      <c r="M11051" t="s">
        <v>1401</v>
      </c>
      <c r="N11051">
        <v>336</v>
      </c>
      <c r="P11051" cm="1">
        <f t="array" ref="P11051">IF(Q11051&gt;0,INDEX(Q11051:Q23185,MATCH(TRUE,INDEX(Q11051:Q23185="",,),0)-1),"")</f>
        <v>6</v>
      </c>
      <c r="Q11051">
        <f t="shared" si="250"/>
        <v>4</v>
      </c>
      <c r="R11051">
        <f>IF(P11051="","",0)</f>
        <v>0</v>
      </c>
    </row>
    <row r="11052" spans="1:18" x14ac:dyDescent="0.3">
      <c r="A11052" t="s">
        <v>1391</v>
      </c>
      <c r="B11052" s="1">
        <v>38748</v>
      </c>
      <c r="C11052" s="2">
        <v>0.41666666666666669</v>
      </c>
      <c r="D11052" t="s">
        <v>1416</v>
      </c>
      <c r="E11052" t="s">
        <v>1417</v>
      </c>
      <c r="G11052" t="s">
        <v>19</v>
      </c>
      <c r="H11052" t="s">
        <v>102</v>
      </c>
      <c r="I11052" t="s">
        <v>45</v>
      </c>
      <c r="J11052" t="s">
        <v>93</v>
      </c>
      <c r="K11052">
        <v>16.8</v>
      </c>
      <c r="L11052">
        <v>949</v>
      </c>
      <c r="M11052" t="s">
        <v>1192</v>
      </c>
      <c r="N11052">
        <v>950</v>
      </c>
      <c r="P11052" cm="1">
        <f t="array" ref="P11052">IF(Q11052&gt;0,INDEX(Q11052:Q23186,MATCH(TRUE,INDEX(Q11052:Q23186="",,),0)-1),"")</f>
        <v>6</v>
      </c>
      <c r="Q11052">
        <f t="shared" si="250"/>
        <v>5</v>
      </c>
      <c r="R11052">
        <f>IF(P11052="","",0)</f>
        <v>0</v>
      </c>
    </row>
    <row r="11053" spans="1:18" x14ac:dyDescent="0.3">
      <c r="A11053" t="s">
        <v>1391</v>
      </c>
      <c r="B11053" s="1">
        <v>38748</v>
      </c>
      <c r="C11053" s="2">
        <v>0.41666666666666669</v>
      </c>
      <c r="D11053" t="s">
        <v>1416</v>
      </c>
      <c r="E11053" t="s">
        <v>1417</v>
      </c>
      <c r="G11053" t="s">
        <v>19</v>
      </c>
      <c r="H11053" t="s">
        <v>232</v>
      </c>
      <c r="I11053" t="s">
        <v>45</v>
      </c>
      <c r="J11053" t="s">
        <v>93</v>
      </c>
      <c r="K11053">
        <v>49.6</v>
      </c>
      <c r="L11053">
        <v>74</v>
      </c>
      <c r="M11053" t="s">
        <v>1192</v>
      </c>
      <c r="N11053">
        <v>75</v>
      </c>
      <c r="P11053" cm="1">
        <f t="array" ref="P11053">IF(Q11053&gt;0,INDEX(Q11053:Q23187,MATCH(TRUE,INDEX(Q11053:Q23187="",,),0)-1),"")</f>
        <v>6</v>
      </c>
      <c r="Q11053">
        <f t="shared" si="250"/>
        <v>5</v>
      </c>
      <c r="R11053">
        <f>IF(P11053="","",0)</f>
        <v>0</v>
      </c>
    </row>
    <row r="11054" spans="1:18" x14ac:dyDescent="0.3">
      <c r="A11054" t="s">
        <v>1391</v>
      </c>
      <c r="B11054" s="1">
        <v>38748</v>
      </c>
      <c r="C11054" s="2">
        <v>0.41666666666666669</v>
      </c>
      <c r="D11054" t="s">
        <v>1416</v>
      </c>
      <c r="E11054" t="s">
        <v>1417</v>
      </c>
      <c r="G11054" t="s">
        <v>19</v>
      </c>
      <c r="H11054" t="s">
        <v>72</v>
      </c>
      <c r="I11054" t="s">
        <v>21</v>
      </c>
      <c r="J11054" t="s">
        <v>73</v>
      </c>
      <c r="K11054">
        <v>550</v>
      </c>
      <c r="L11054">
        <v>25.55</v>
      </c>
      <c r="M11054" t="s">
        <v>1192</v>
      </c>
      <c r="N11054">
        <v>27.5</v>
      </c>
      <c r="P11054" cm="1">
        <f t="array" ref="P11054">IF(Q11054&gt;0,INDEX(Q11054:Q23188,MATCH(TRUE,INDEX(Q11054:Q23188="",,),0)-1),"")</f>
        <v>6</v>
      </c>
      <c r="Q11054">
        <f t="shared" si="250"/>
        <v>5</v>
      </c>
      <c r="R11054">
        <f>IF(P11054="","",0)</f>
        <v>0</v>
      </c>
    </row>
    <row r="11055" spans="1:18" x14ac:dyDescent="0.3">
      <c r="A11055" t="s">
        <v>1391</v>
      </c>
      <c r="B11055" s="1">
        <v>38748</v>
      </c>
      <c r="C11055" s="2">
        <v>0.41666666666666669</v>
      </c>
      <c r="D11055" t="s">
        <v>1416</v>
      </c>
      <c r="E11055" t="s">
        <v>1417</v>
      </c>
      <c r="G11055" s="6" t="s">
        <v>88</v>
      </c>
      <c r="H11055" t="s">
        <v>85</v>
      </c>
      <c r="I11055" t="s">
        <v>45</v>
      </c>
      <c r="J11055" t="s">
        <v>93</v>
      </c>
      <c r="K11055">
        <v>10.199999999999999</v>
      </c>
      <c r="L11055">
        <v>142</v>
      </c>
      <c r="M11055" t="s">
        <v>1192</v>
      </c>
      <c r="N11055">
        <v>142</v>
      </c>
      <c r="P11055" cm="1">
        <f t="array" ref="P11055">IF(Q11055&gt;0,INDEX(Q11055:Q23189,MATCH(TRUE,INDEX(Q11055:Q23189="",,),0)-1),"")</f>
        <v>6</v>
      </c>
      <c r="Q11055">
        <f t="shared" si="250"/>
        <v>5</v>
      </c>
      <c r="R11055">
        <f>IF(P11055="","",0)</f>
        <v>0</v>
      </c>
    </row>
    <row r="11056" spans="1:18" x14ac:dyDescent="0.3">
      <c r="A11056" t="s">
        <v>1391</v>
      </c>
      <c r="B11056" s="1">
        <v>38748</v>
      </c>
      <c r="C11056" s="2">
        <v>0.41666666666666669</v>
      </c>
      <c r="D11056" t="s">
        <v>1416</v>
      </c>
      <c r="E11056" t="s">
        <v>1417</v>
      </c>
      <c r="G11056" s="6" t="s">
        <v>88</v>
      </c>
      <c r="H11056" t="s">
        <v>264</v>
      </c>
      <c r="I11056" t="s">
        <v>45</v>
      </c>
      <c r="J11056" t="s">
        <v>93</v>
      </c>
      <c r="K11056">
        <v>0.7</v>
      </c>
      <c r="L11056">
        <v>369</v>
      </c>
      <c r="M11056" t="s">
        <v>1192</v>
      </c>
      <c r="N11056">
        <v>369</v>
      </c>
      <c r="P11056" cm="1">
        <f t="array" ref="P11056">IF(Q11056&gt;0,INDEX(Q11056:Q23190,MATCH(TRUE,INDEX(Q11056:Q23190="",,),0)-1),"")</f>
        <v>6</v>
      </c>
      <c r="Q11056">
        <f t="shared" si="250"/>
        <v>5</v>
      </c>
      <c r="R11056">
        <f>IF(P11056="","",0)</f>
        <v>0</v>
      </c>
    </row>
    <row r="11057" spans="1:18" x14ac:dyDescent="0.3">
      <c r="A11057" t="s">
        <v>1391</v>
      </c>
      <c r="B11057" s="1">
        <v>38748</v>
      </c>
      <c r="C11057" s="2">
        <v>0.41666666666666669</v>
      </c>
      <c r="D11057" t="s">
        <v>1416</v>
      </c>
      <c r="E11057" t="s">
        <v>1417</v>
      </c>
      <c r="G11057" s="6" t="s">
        <v>88</v>
      </c>
      <c r="H11057" t="s">
        <v>100</v>
      </c>
      <c r="I11057" t="s">
        <v>45</v>
      </c>
      <c r="J11057" t="s">
        <v>93</v>
      </c>
      <c r="K11057">
        <v>0.2</v>
      </c>
      <c r="L11057">
        <v>170</v>
      </c>
      <c r="M11057" t="s">
        <v>1192</v>
      </c>
      <c r="N11057">
        <v>170</v>
      </c>
      <c r="P11057" cm="1">
        <f t="array" ref="P11057">IF(Q11057&gt;0,INDEX(Q11057:Q23191,MATCH(TRUE,INDEX(Q11057:Q23191="",,),0)-1),"")</f>
        <v>6</v>
      </c>
      <c r="Q11057">
        <f t="shared" si="250"/>
        <v>5</v>
      </c>
      <c r="R11057">
        <f>IF(P11057="","",0)</f>
        <v>0</v>
      </c>
    </row>
    <row r="11058" spans="1:18" x14ac:dyDescent="0.3">
      <c r="A11058" t="s">
        <v>1391</v>
      </c>
      <c r="B11058" s="1">
        <v>38748</v>
      </c>
      <c r="C11058" s="2">
        <v>0.41666666666666669</v>
      </c>
      <c r="D11058" t="s">
        <v>1416</v>
      </c>
      <c r="E11058" t="s">
        <v>1417</v>
      </c>
      <c r="G11058" s="6" t="s">
        <v>88</v>
      </c>
      <c r="H11058" t="s">
        <v>200</v>
      </c>
      <c r="I11058" t="s">
        <v>45</v>
      </c>
      <c r="J11058" t="s">
        <v>93</v>
      </c>
      <c r="K11058">
        <v>1.5</v>
      </c>
      <c r="L11058">
        <v>336</v>
      </c>
      <c r="M11058" t="s">
        <v>1192</v>
      </c>
      <c r="N11058">
        <v>336</v>
      </c>
      <c r="P11058" cm="1">
        <f t="array" ref="P11058">IF(Q11058&gt;0,INDEX(Q11058:Q23192,MATCH(TRUE,INDEX(Q11058:Q23192="",,),0)-1),"")</f>
        <v>6</v>
      </c>
      <c r="Q11058">
        <f t="shared" si="250"/>
        <v>5</v>
      </c>
      <c r="R11058">
        <f>IF(P11058="","",0)</f>
        <v>0</v>
      </c>
    </row>
    <row r="11059" spans="1:18" x14ac:dyDescent="0.3">
      <c r="A11059" t="s">
        <v>1391</v>
      </c>
      <c r="B11059" s="1">
        <v>38748</v>
      </c>
      <c r="C11059" s="2">
        <v>0.41666666666666669</v>
      </c>
      <c r="D11059" t="s">
        <v>1416</v>
      </c>
      <c r="E11059" t="s">
        <v>1417</v>
      </c>
      <c r="G11059" t="s">
        <v>19</v>
      </c>
      <c r="H11059" t="s">
        <v>102</v>
      </c>
      <c r="I11059" t="s">
        <v>45</v>
      </c>
      <c r="J11059" t="s">
        <v>93</v>
      </c>
      <c r="K11059">
        <v>16.8</v>
      </c>
      <c r="L11059">
        <v>949</v>
      </c>
      <c r="M11059" t="s">
        <v>1419</v>
      </c>
      <c r="N11059">
        <v>950</v>
      </c>
      <c r="P11059" cm="1">
        <f t="array" ref="P11059">IF(Q11059&gt;0,INDEX(Q11059:Q23193,MATCH(TRUE,INDEX(Q11059:Q23193="",,),0)-1),"")</f>
        <v>6</v>
      </c>
      <c r="Q11059">
        <f t="shared" si="250"/>
        <v>6</v>
      </c>
      <c r="R11059">
        <f>IF(P11059="","",0)</f>
        <v>0</v>
      </c>
    </row>
    <row r="11060" spans="1:18" x14ac:dyDescent="0.3">
      <c r="A11060" t="s">
        <v>1391</v>
      </c>
      <c r="B11060" s="1">
        <v>38748</v>
      </c>
      <c r="C11060" s="2">
        <v>0.41666666666666669</v>
      </c>
      <c r="D11060" t="s">
        <v>1416</v>
      </c>
      <c r="E11060" t="s">
        <v>1417</v>
      </c>
      <c r="G11060" t="s">
        <v>19</v>
      </c>
      <c r="H11060" t="s">
        <v>232</v>
      </c>
      <c r="I11060" t="s">
        <v>45</v>
      </c>
      <c r="J11060" t="s">
        <v>93</v>
      </c>
      <c r="K11060">
        <v>49.6</v>
      </c>
      <c r="L11060">
        <v>74</v>
      </c>
      <c r="M11060" t="s">
        <v>1419</v>
      </c>
      <c r="N11060">
        <v>85</v>
      </c>
      <c r="P11060" cm="1">
        <f t="array" ref="P11060">IF(Q11060&gt;0,INDEX(Q11060:Q23194,MATCH(TRUE,INDEX(Q11060:Q23194="",,),0)-1),"")</f>
        <v>6</v>
      </c>
      <c r="Q11060">
        <f t="shared" si="250"/>
        <v>6</v>
      </c>
      <c r="R11060">
        <f>IF(P11060="","",0)</f>
        <v>0</v>
      </c>
    </row>
    <row r="11061" spans="1:18" x14ac:dyDescent="0.3">
      <c r="A11061" t="s">
        <v>1391</v>
      </c>
      <c r="B11061" s="1">
        <v>38748</v>
      </c>
      <c r="C11061" s="2">
        <v>0.41666666666666669</v>
      </c>
      <c r="D11061" t="s">
        <v>1416</v>
      </c>
      <c r="E11061" t="s">
        <v>1417</v>
      </c>
      <c r="G11061" t="s">
        <v>19</v>
      </c>
      <c r="H11061" t="s">
        <v>72</v>
      </c>
      <c r="I11061" t="s">
        <v>21</v>
      </c>
      <c r="J11061" t="s">
        <v>73</v>
      </c>
      <c r="K11061">
        <v>550</v>
      </c>
      <c r="L11061">
        <v>25.55</v>
      </c>
      <c r="M11061" t="s">
        <v>1419</v>
      </c>
      <c r="N11061">
        <v>26.5</v>
      </c>
      <c r="P11061" cm="1">
        <f t="array" ref="P11061">IF(Q11061&gt;0,INDEX(Q11061:Q23195,MATCH(TRUE,INDEX(Q11061:Q23195="",,),0)-1),"")</f>
        <v>6</v>
      </c>
      <c r="Q11061">
        <f t="shared" si="250"/>
        <v>6</v>
      </c>
      <c r="R11061">
        <f>IF(P11061="","",0)</f>
        <v>0</v>
      </c>
    </row>
    <row r="11062" spans="1:18" x14ac:dyDescent="0.3">
      <c r="A11062" t="s">
        <v>1391</v>
      </c>
      <c r="B11062" s="1">
        <v>38748</v>
      </c>
      <c r="C11062" s="2">
        <v>0.41666666666666669</v>
      </c>
      <c r="D11062" t="s">
        <v>1416</v>
      </c>
      <c r="E11062" t="s">
        <v>1417</v>
      </c>
      <c r="G11062" s="6" t="s">
        <v>88</v>
      </c>
      <c r="H11062" t="s">
        <v>85</v>
      </c>
      <c r="I11062" t="s">
        <v>45</v>
      </c>
      <c r="J11062" t="s">
        <v>93</v>
      </c>
      <c r="K11062">
        <v>10.199999999999999</v>
      </c>
      <c r="L11062">
        <v>142</v>
      </c>
      <c r="M11062" t="s">
        <v>1419</v>
      </c>
      <c r="N11062">
        <v>142</v>
      </c>
      <c r="P11062" cm="1">
        <f t="array" ref="P11062">IF(Q11062&gt;0,INDEX(Q11062:Q23196,MATCH(TRUE,INDEX(Q11062:Q23196="",,),0)-1),"")</f>
        <v>6</v>
      </c>
      <c r="Q11062">
        <f t="shared" si="250"/>
        <v>6</v>
      </c>
      <c r="R11062">
        <f>IF(P11062="","",0)</f>
        <v>0</v>
      </c>
    </row>
    <row r="11063" spans="1:18" x14ac:dyDescent="0.3">
      <c r="A11063" t="s">
        <v>1391</v>
      </c>
      <c r="B11063" s="1">
        <v>38748</v>
      </c>
      <c r="C11063" s="2">
        <v>0.41666666666666669</v>
      </c>
      <c r="D11063" t="s">
        <v>1416</v>
      </c>
      <c r="E11063" t="s">
        <v>1417</v>
      </c>
      <c r="G11063" s="6" t="s">
        <v>88</v>
      </c>
      <c r="H11063" t="s">
        <v>264</v>
      </c>
      <c r="I11063" t="s">
        <v>45</v>
      </c>
      <c r="J11063" t="s">
        <v>93</v>
      </c>
      <c r="K11063">
        <v>0.7</v>
      </c>
      <c r="L11063">
        <v>369</v>
      </c>
      <c r="M11063" t="s">
        <v>1419</v>
      </c>
      <c r="N11063">
        <v>369</v>
      </c>
      <c r="P11063" cm="1">
        <f t="array" ref="P11063">IF(Q11063&gt;0,INDEX(Q11063:Q23197,MATCH(TRUE,INDEX(Q11063:Q23197="",,),0)-1),"")</f>
        <v>6</v>
      </c>
      <c r="Q11063">
        <f t="shared" si="250"/>
        <v>6</v>
      </c>
      <c r="R11063">
        <f>IF(P11063="","",0)</f>
        <v>0</v>
      </c>
    </row>
    <row r="11064" spans="1:18" x14ac:dyDescent="0.3">
      <c r="A11064" t="s">
        <v>1391</v>
      </c>
      <c r="B11064" s="1">
        <v>38748</v>
      </c>
      <c r="C11064" s="2">
        <v>0.41666666666666669</v>
      </c>
      <c r="D11064" t="s">
        <v>1416</v>
      </c>
      <c r="E11064" t="s">
        <v>1417</v>
      </c>
      <c r="G11064" s="6" t="s">
        <v>88</v>
      </c>
      <c r="H11064" t="s">
        <v>100</v>
      </c>
      <c r="I11064" t="s">
        <v>45</v>
      </c>
      <c r="J11064" t="s">
        <v>93</v>
      </c>
      <c r="K11064">
        <v>0.2</v>
      </c>
      <c r="L11064">
        <v>170</v>
      </c>
      <c r="M11064" t="s">
        <v>1419</v>
      </c>
      <c r="N11064">
        <v>170</v>
      </c>
      <c r="P11064" cm="1">
        <f t="array" ref="P11064">IF(Q11064&gt;0,INDEX(Q11064:Q23198,MATCH(TRUE,INDEX(Q11064:Q23198="",,),0)-1),"")</f>
        <v>6</v>
      </c>
      <c r="Q11064">
        <f t="shared" si="250"/>
        <v>6</v>
      </c>
      <c r="R11064">
        <f>IF(P11064="","",0)</f>
        <v>0</v>
      </c>
    </row>
    <row r="11065" spans="1:18" x14ac:dyDescent="0.3">
      <c r="A11065" t="s">
        <v>1391</v>
      </c>
      <c r="B11065" s="1">
        <v>38748</v>
      </c>
      <c r="C11065" s="2">
        <v>0.41666666666666669</v>
      </c>
      <c r="D11065" t="s">
        <v>1416</v>
      </c>
      <c r="E11065" t="s">
        <v>1417</v>
      </c>
      <c r="G11065" s="6" t="s">
        <v>88</v>
      </c>
      <c r="H11065" t="s">
        <v>200</v>
      </c>
      <c r="I11065" t="s">
        <v>45</v>
      </c>
      <c r="J11065" t="s">
        <v>93</v>
      </c>
      <c r="K11065">
        <v>1.5</v>
      </c>
      <c r="L11065">
        <v>336</v>
      </c>
      <c r="M11065" t="s">
        <v>1419</v>
      </c>
      <c r="N11065">
        <v>336</v>
      </c>
      <c r="P11065" cm="1">
        <f t="array" ref="P11065">IF(Q11065&gt;0,INDEX(Q11065:Q23199,MATCH(TRUE,INDEX(Q11065:Q23199="",,),0)-1),"")</f>
        <v>6</v>
      </c>
      <c r="Q11065">
        <f t="shared" si="250"/>
        <v>6</v>
      </c>
      <c r="R11065">
        <f>IF(P11065="","",0)</f>
        <v>0</v>
      </c>
    </row>
    <row r="11066" spans="1:18" x14ac:dyDescent="0.3">
      <c r="P11066" t="str" cm="1">
        <f t="array" ref="P11066">IF(Q11066&gt;0,INDEX(Q11066:Q23200,MATCH(TRUE,INDEX(Q11066:Q23200="",,),0)-1),"")</f>
        <v/>
      </c>
      <c r="R11066" t="str">
        <f>IF(P11066="","",0)</f>
        <v/>
      </c>
    </row>
    <row r="11067" spans="1:18" x14ac:dyDescent="0.3">
      <c r="A11067" s="3" t="s">
        <v>1391</v>
      </c>
      <c r="B11067" s="4">
        <v>38785</v>
      </c>
      <c r="C11067" s="5">
        <v>0.41666666666666669</v>
      </c>
      <c r="D11067" s="3" t="s">
        <v>1420</v>
      </c>
      <c r="E11067" s="3" t="s">
        <v>1421</v>
      </c>
      <c r="F11067" s="3" t="s">
        <v>91</v>
      </c>
      <c r="G11067" s="3" t="s">
        <v>19</v>
      </c>
      <c r="H11067" s="3" t="s">
        <v>41</v>
      </c>
      <c r="I11067" s="3" t="s">
        <v>45</v>
      </c>
      <c r="J11067" s="3" t="s">
        <v>93</v>
      </c>
      <c r="K11067" s="3">
        <v>185</v>
      </c>
      <c r="L11067" s="3">
        <v>179</v>
      </c>
      <c r="M11067" s="3" t="s">
        <v>94</v>
      </c>
      <c r="N11067" s="3"/>
      <c r="O11067" s="3"/>
      <c r="P11067" s="3" t="str" cm="1">
        <f t="array" ref="P11067">IF(Q11067&gt;0,INDEX(Q11067:Q23201,MATCH(TRUE,INDEX(Q11067:Q23201="",,),0)-1),"")</f>
        <v/>
      </c>
      <c r="Q11067" s="3"/>
      <c r="R11067">
        <v>0</v>
      </c>
    </row>
    <row r="11068" spans="1:18" x14ac:dyDescent="0.3">
      <c r="A11068" t="s">
        <v>1391</v>
      </c>
      <c r="B11068" s="1">
        <v>38785</v>
      </c>
      <c r="C11068" s="2">
        <v>0.41666666666666669</v>
      </c>
      <c r="D11068" t="s">
        <v>1420</v>
      </c>
      <c r="E11068" t="s">
        <v>1421</v>
      </c>
      <c r="F11068" t="s">
        <v>91</v>
      </c>
      <c r="G11068" t="s">
        <v>19</v>
      </c>
      <c r="H11068" t="s">
        <v>41</v>
      </c>
      <c r="I11068" t="s">
        <v>21</v>
      </c>
      <c r="J11068" t="s">
        <v>73</v>
      </c>
      <c r="K11068">
        <v>361</v>
      </c>
      <c r="L11068">
        <v>48.9</v>
      </c>
      <c r="M11068" t="s">
        <v>94</v>
      </c>
      <c r="P11068" t="str" cm="1">
        <f t="array" ref="P11068">IF(Q11068&gt;0,INDEX(Q11068:Q23202,MATCH(TRUE,INDEX(Q11068:Q23202="",,),0)-1),"")</f>
        <v/>
      </c>
      <c r="R11068">
        <v>0</v>
      </c>
    </row>
    <row r="11069" spans="1:18" x14ac:dyDescent="0.3">
      <c r="A11069" t="s">
        <v>1391</v>
      </c>
      <c r="B11069" s="1">
        <v>38785</v>
      </c>
      <c r="C11069" s="2">
        <v>0.41666666666666669</v>
      </c>
      <c r="D11069" t="s">
        <v>1420</v>
      </c>
      <c r="E11069" t="s">
        <v>1421</v>
      </c>
      <c r="F11069" t="s">
        <v>91</v>
      </c>
      <c r="G11069" t="s">
        <v>19</v>
      </c>
      <c r="H11069" t="s">
        <v>95</v>
      </c>
      <c r="I11069" t="s">
        <v>21</v>
      </c>
      <c r="J11069" t="s">
        <v>73</v>
      </c>
      <c r="K11069">
        <v>341</v>
      </c>
      <c r="L11069">
        <v>46.6</v>
      </c>
      <c r="M11069" t="s">
        <v>94</v>
      </c>
      <c r="P11069" t="str" cm="1">
        <f t="array" ref="P11069">IF(Q11069&gt;0,INDEX(Q11069:Q23203,MATCH(TRUE,INDEX(Q11069:Q23203="",,),0)-1),"")</f>
        <v/>
      </c>
      <c r="R11069">
        <v>0</v>
      </c>
    </row>
    <row r="11070" spans="1:18" x14ac:dyDescent="0.3">
      <c r="A11070" t="s">
        <v>1391</v>
      </c>
      <c r="B11070" s="1">
        <v>38785</v>
      </c>
      <c r="C11070" s="2">
        <v>0.41666666666666669</v>
      </c>
      <c r="D11070" t="s">
        <v>1420</v>
      </c>
      <c r="E11070" t="s">
        <v>1421</v>
      </c>
      <c r="F11070" t="s">
        <v>91</v>
      </c>
      <c r="G11070" s="6" t="s">
        <v>88</v>
      </c>
      <c r="H11070" t="s">
        <v>67</v>
      </c>
      <c r="I11070" t="s">
        <v>45</v>
      </c>
      <c r="J11070" t="s">
        <v>93</v>
      </c>
      <c r="K11070">
        <v>18</v>
      </c>
      <c r="L11070">
        <v>119</v>
      </c>
      <c r="M11070" t="s">
        <v>94</v>
      </c>
      <c r="P11070" t="str" cm="1">
        <f t="array" ref="P11070">IF(Q11070&gt;0,INDEX(Q11070:Q23204,MATCH(TRUE,INDEX(Q11070:Q23204="",,),0)-1),"")</f>
        <v/>
      </c>
      <c r="R11070">
        <v>0</v>
      </c>
    </row>
    <row r="11071" spans="1:18" x14ac:dyDescent="0.3">
      <c r="A11071" t="s">
        <v>1391</v>
      </c>
      <c r="B11071" s="1">
        <v>38785</v>
      </c>
      <c r="C11071" s="2">
        <v>0.41666666666666669</v>
      </c>
      <c r="D11071" t="s">
        <v>1420</v>
      </c>
      <c r="E11071" t="s">
        <v>1421</v>
      </c>
      <c r="F11071" t="s">
        <v>91</v>
      </c>
      <c r="G11071" s="6" t="s">
        <v>88</v>
      </c>
      <c r="H11071" t="s">
        <v>96</v>
      </c>
      <c r="I11071" t="s">
        <v>21</v>
      </c>
      <c r="J11071" t="s">
        <v>73</v>
      </c>
      <c r="K11071">
        <v>16</v>
      </c>
      <c r="L11071">
        <v>18.600000000000001</v>
      </c>
      <c r="M11071" t="s">
        <v>94</v>
      </c>
      <c r="P11071" t="str" cm="1">
        <f t="array" ref="P11071">IF(Q11071&gt;0,INDEX(Q11071:Q23205,MATCH(TRUE,INDEX(Q11071:Q23205="",,),0)-1),"")</f>
        <v/>
      </c>
      <c r="R11071">
        <v>0</v>
      </c>
    </row>
    <row r="11072" spans="1:18" x14ac:dyDescent="0.3">
      <c r="A11072" t="s">
        <v>1391</v>
      </c>
      <c r="B11072" s="1">
        <v>38785</v>
      </c>
      <c r="C11072" s="2">
        <v>0.41666666666666669</v>
      </c>
      <c r="D11072" t="s">
        <v>1420</v>
      </c>
      <c r="E11072" t="s">
        <v>1421</v>
      </c>
      <c r="F11072" t="s">
        <v>91</v>
      </c>
      <c r="G11072" s="6" t="s">
        <v>88</v>
      </c>
      <c r="H11072" t="s">
        <v>183</v>
      </c>
      <c r="I11072" t="s">
        <v>21</v>
      </c>
      <c r="J11072" t="s">
        <v>73</v>
      </c>
      <c r="K11072">
        <v>178</v>
      </c>
      <c r="L11072">
        <v>25.75</v>
      </c>
      <c r="M11072" t="s">
        <v>94</v>
      </c>
      <c r="P11072" t="str" cm="1">
        <f t="array" ref="P11072">IF(Q11072&gt;0,INDEX(Q11072:Q23206,MATCH(TRUE,INDEX(Q11072:Q23206="",,),0)-1),"")</f>
        <v/>
      </c>
      <c r="R11072">
        <v>0</v>
      </c>
    </row>
    <row r="11073" spans="1:18" x14ac:dyDescent="0.3">
      <c r="A11073" t="s">
        <v>1391</v>
      </c>
      <c r="B11073" s="1">
        <v>38785</v>
      </c>
      <c r="C11073" s="2">
        <v>0.41666666666666669</v>
      </c>
      <c r="D11073" t="s">
        <v>1420</v>
      </c>
      <c r="E11073" t="s">
        <v>1421</v>
      </c>
      <c r="F11073" t="s">
        <v>91</v>
      </c>
      <c r="G11073" s="6" t="s">
        <v>88</v>
      </c>
      <c r="H11073" t="s">
        <v>135</v>
      </c>
      <c r="I11073" t="s">
        <v>21</v>
      </c>
      <c r="J11073" t="s">
        <v>73</v>
      </c>
      <c r="K11073">
        <v>92</v>
      </c>
      <c r="L11073">
        <v>17.3</v>
      </c>
      <c r="M11073" t="s">
        <v>94</v>
      </c>
      <c r="P11073" t="str" cm="1">
        <f t="array" ref="P11073">IF(Q11073&gt;0,INDEX(Q11073:Q23207,MATCH(TRUE,INDEX(Q11073:Q23207="",,),0)-1),"")</f>
        <v/>
      </c>
      <c r="R11073">
        <v>0</v>
      </c>
    </row>
    <row r="11074" spans="1:18" x14ac:dyDescent="0.3">
      <c r="A11074" t="s">
        <v>1391</v>
      </c>
      <c r="B11074" s="1">
        <v>38785</v>
      </c>
      <c r="C11074" s="2">
        <v>0.41666666666666669</v>
      </c>
      <c r="D11074" t="s">
        <v>1420</v>
      </c>
      <c r="E11074" t="s">
        <v>1421</v>
      </c>
      <c r="F11074" t="s">
        <v>91</v>
      </c>
      <c r="G11074" s="6" t="s">
        <v>88</v>
      </c>
      <c r="H11074" t="s">
        <v>67</v>
      </c>
      <c r="I11074" t="s">
        <v>21</v>
      </c>
      <c r="J11074" t="s">
        <v>73</v>
      </c>
      <c r="K11074">
        <v>54</v>
      </c>
      <c r="L11074">
        <v>23.25</v>
      </c>
      <c r="M11074" t="s">
        <v>94</v>
      </c>
      <c r="P11074" t="str" cm="1">
        <f t="array" ref="P11074">IF(Q11074&gt;0,INDEX(Q11074:Q23208,MATCH(TRUE,INDEX(Q11074:Q23208="",,),0)-1),"")</f>
        <v/>
      </c>
      <c r="R11074">
        <v>0</v>
      </c>
    </row>
    <row r="11075" spans="1:18" x14ac:dyDescent="0.3">
      <c r="A11075" t="s">
        <v>1391</v>
      </c>
      <c r="B11075" s="1">
        <v>38785</v>
      </c>
      <c r="C11075" s="2">
        <v>0.41666666666666669</v>
      </c>
      <c r="D11075" t="s">
        <v>1420</v>
      </c>
      <c r="E11075" t="s">
        <v>1421</v>
      </c>
      <c r="F11075" t="s">
        <v>91</v>
      </c>
      <c r="G11075" s="6" t="s">
        <v>88</v>
      </c>
      <c r="H11075" t="s">
        <v>87</v>
      </c>
      <c r="I11075" t="s">
        <v>21</v>
      </c>
      <c r="J11075" t="s">
        <v>73</v>
      </c>
      <c r="K11075">
        <v>46</v>
      </c>
      <c r="L11075">
        <v>20.8</v>
      </c>
      <c r="M11075" t="s">
        <v>94</v>
      </c>
      <c r="P11075" t="str" cm="1">
        <f t="array" ref="P11075">IF(Q11075&gt;0,INDEX(Q11075:Q23209,MATCH(TRUE,INDEX(Q11075:Q23209="",,),0)-1),"")</f>
        <v/>
      </c>
      <c r="R11075">
        <v>0</v>
      </c>
    </row>
    <row r="11076" spans="1:18" x14ac:dyDescent="0.3">
      <c r="A11076" t="s">
        <v>1391</v>
      </c>
      <c r="B11076" s="1">
        <v>38785</v>
      </c>
      <c r="C11076" s="2">
        <v>0.41666666666666669</v>
      </c>
      <c r="D11076" t="s">
        <v>1420</v>
      </c>
      <c r="E11076" t="s">
        <v>1421</v>
      </c>
      <c r="F11076" t="s">
        <v>91</v>
      </c>
      <c r="G11076" s="6" t="s">
        <v>88</v>
      </c>
      <c r="H11076" t="s">
        <v>101</v>
      </c>
      <c r="I11076" t="s">
        <v>21</v>
      </c>
      <c r="J11076" t="s">
        <v>73</v>
      </c>
      <c r="K11076">
        <v>7</v>
      </c>
      <c r="L11076">
        <v>24.65</v>
      </c>
      <c r="M11076" t="s">
        <v>94</v>
      </c>
      <c r="P11076" t="str" cm="1">
        <f t="array" ref="P11076">IF(Q11076&gt;0,INDEX(Q11076:Q23210,MATCH(TRUE,INDEX(Q11076:Q23210="",,),0)-1),"")</f>
        <v/>
      </c>
      <c r="R11076">
        <v>0</v>
      </c>
    </row>
    <row r="11077" spans="1:18" x14ac:dyDescent="0.3">
      <c r="A11077" t="s">
        <v>1391</v>
      </c>
      <c r="B11077" s="1">
        <v>38785</v>
      </c>
      <c r="C11077" s="2">
        <v>0.41666666666666669</v>
      </c>
      <c r="D11077" t="s">
        <v>1420</v>
      </c>
      <c r="E11077" t="s">
        <v>1421</v>
      </c>
      <c r="F11077" t="s">
        <v>91</v>
      </c>
      <c r="G11077" s="6" t="s">
        <v>88</v>
      </c>
      <c r="H11077" t="s">
        <v>72</v>
      </c>
      <c r="I11077" t="s">
        <v>21</v>
      </c>
      <c r="J11077" t="s">
        <v>73</v>
      </c>
      <c r="K11077">
        <v>25</v>
      </c>
      <c r="L11077">
        <v>20.55</v>
      </c>
      <c r="M11077" t="s">
        <v>94</v>
      </c>
      <c r="P11077" t="str" cm="1">
        <f t="array" ref="P11077">IF(Q11077&gt;0,INDEX(Q11077:Q23211,MATCH(TRUE,INDEX(Q11077:Q23211="",,),0)-1),"")</f>
        <v/>
      </c>
      <c r="R11077">
        <v>0</v>
      </c>
    </row>
    <row r="11078" spans="1:18" x14ac:dyDescent="0.3">
      <c r="P11078" t="str" cm="1">
        <f t="array" ref="P11078">IF(Q11078&gt;0,INDEX(Q11078:Q23212,MATCH(TRUE,INDEX(Q11078:Q23212="",,),0)-1),"")</f>
        <v/>
      </c>
      <c r="R11078" t="str">
        <f>IF(P11078="","",0)</f>
        <v/>
      </c>
    </row>
    <row r="11079" spans="1:18" x14ac:dyDescent="0.3">
      <c r="A11079" s="3" t="s">
        <v>1391</v>
      </c>
      <c r="B11079" s="4">
        <v>38785</v>
      </c>
      <c r="C11079" s="5">
        <v>0.41666666666666669</v>
      </c>
      <c r="D11079" s="3" t="s">
        <v>1422</v>
      </c>
      <c r="E11079" s="3" t="s">
        <v>1423</v>
      </c>
      <c r="F11079" s="3" t="s">
        <v>91</v>
      </c>
      <c r="G11079" s="3" t="s">
        <v>19</v>
      </c>
      <c r="H11079" s="3" t="s">
        <v>41</v>
      </c>
      <c r="I11079" s="3" t="s">
        <v>45</v>
      </c>
      <c r="J11079" s="3" t="s">
        <v>93</v>
      </c>
      <c r="K11079" s="3">
        <v>167.4</v>
      </c>
      <c r="L11079" s="3">
        <v>205</v>
      </c>
      <c r="M11079" s="3" t="s">
        <v>94</v>
      </c>
      <c r="N11079" s="3"/>
      <c r="O11079" s="3"/>
      <c r="P11079" s="3" t="str" cm="1">
        <f t="array" ref="P11079">IF(Q11079&gt;0,INDEX(Q11079:Q23213,MATCH(TRUE,INDEX(Q11079:Q23213="",,),0)-1),"")</f>
        <v/>
      </c>
      <c r="Q11079" s="3"/>
      <c r="R11079">
        <v>0</v>
      </c>
    </row>
    <row r="11080" spans="1:18" x14ac:dyDescent="0.3">
      <c r="A11080" t="s">
        <v>1391</v>
      </c>
      <c r="B11080" s="1">
        <v>38785</v>
      </c>
      <c r="C11080" s="2">
        <v>0.41666666666666669</v>
      </c>
      <c r="D11080" t="s">
        <v>1422</v>
      </c>
      <c r="E11080" t="s">
        <v>1423</v>
      </c>
      <c r="F11080" t="s">
        <v>91</v>
      </c>
      <c r="G11080" t="s">
        <v>19</v>
      </c>
      <c r="H11080" t="s">
        <v>41</v>
      </c>
      <c r="I11080" t="s">
        <v>21</v>
      </c>
      <c r="J11080" t="s">
        <v>73</v>
      </c>
      <c r="K11080">
        <v>303</v>
      </c>
      <c r="L11080">
        <v>52.35</v>
      </c>
      <c r="M11080" t="s">
        <v>94</v>
      </c>
      <c r="P11080" t="str" cm="1">
        <f t="array" ref="P11080">IF(Q11080&gt;0,INDEX(Q11080:Q23214,MATCH(TRUE,INDEX(Q11080:Q23214="",,),0)-1),"")</f>
        <v/>
      </c>
      <c r="R11080">
        <v>0</v>
      </c>
    </row>
    <row r="11081" spans="1:18" x14ac:dyDescent="0.3">
      <c r="A11081" t="s">
        <v>1391</v>
      </c>
      <c r="B11081" s="1">
        <v>38785</v>
      </c>
      <c r="C11081" s="2">
        <v>0.41666666666666669</v>
      </c>
      <c r="D11081" t="s">
        <v>1422</v>
      </c>
      <c r="E11081" t="s">
        <v>1423</v>
      </c>
      <c r="F11081" t="s">
        <v>91</v>
      </c>
      <c r="G11081" t="s">
        <v>19</v>
      </c>
      <c r="H11081" t="s">
        <v>95</v>
      </c>
      <c r="I11081" t="s">
        <v>21</v>
      </c>
      <c r="J11081" t="s">
        <v>73</v>
      </c>
      <c r="K11081">
        <v>664</v>
      </c>
      <c r="L11081">
        <v>49.95</v>
      </c>
      <c r="M11081" t="s">
        <v>94</v>
      </c>
      <c r="P11081" t="str" cm="1">
        <f t="array" ref="P11081">IF(Q11081&gt;0,INDEX(Q11081:Q23215,MATCH(TRUE,INDEX(Q11081:Q23215="",,),0)-1),"")</f>
        <v/>
      </c>
      <c r="R11081">
        <v>0</v>
      </c>
    </row>
    <row r="11082" spans="1:18" x14ac:dyDescent="0.3">
      <c r="A11082" t="s">
        <v>1391</v>
      </c>
      <c r="B11082" s="1">
        <v>38785</v>
      </c>
      <c r="C11082" s="2">
        <v>0.41666666666666669</v>
      </c>
      <c r="D11082" t="s">
        <v>1422</v>
      </c>
      <c r="E11082" t="s">
        <v>1423</v>
      </c>
      <c r="F11082" t="s">
        <v>91</v>
      </c>
      <c r="G11082" s="6" t="s">
        <v>88</v>
      </c>
      <c r="H11082" t="s">
        <v>67</v>
      </c>
      <c r="I11082" t="s">
        <v>45</v>
      </c>
      <c r="J11082" t="s">
        <v>93</v>
      </c>
      <c r="K11082">
        <v>22.3</v>
      </c>
      <c r="L11082">
        <v>136</v>
      </c>
      <c r="M11082" t="s">
        <v>94</v>
      </c>
      <c r="P11082" t="str" cm="1">
        <f t="array" ref="P11082">IF(Q11082&gt;0,INDEX(Q11082:Q23216,MATCH(TRUE,INDEX(Q11082:Q23216="",,),0)-1),"")</f>
        <v/>
      </c>
      <c r="R11082">
        <v>0</v>
      </c>
    </row>
    <row r="11083" spans="1:18" x14ac:dyDescent="0.3">
      <c r="A11083" t="s">
        <v>1391</v>
      </c>
      <c r="B11083" s="1">
        <v>38785</v>
      </c>
      <c r="C11083" s="2">
        <v>0.41666666666666669</v>
      </c>
      <c r="D11083" t="s">
        <v>1422</v>
      </c>
      <c r="E11083" t="s">
        <v>1423</v>
      </c>
      <c r="F11083" t="s">
        <v>91</v>
      </c>
      <c r="G11083" s="6" t="s">
        <v>88</v>
      </c>
      <c r="H11083" t="s">
        <v>96</v>
      </c>
      <c r="I11083" t="s">
        <v>21</v>
      </c>
      <c r="J11083" t="s">
        <v>73</v>
      </c>
      <c r="K11083">
        <v>24</v>
      </c>
      <c r="L11083">
        <v>19.95</v>
      </c>
      <c r="M11083" t="s">
        <v>94</v>
      </c>
      <c r="P11083" t="str" cm="1">
        <f t="array" ref="P11083">IF(Q11083&gt;0,INDEX(Q11083:Q23217,MATCH(TRUE,INDEX(Q11083:Q23217="",,),0)-1),"")</f>
        <v/>
      </c>
      <c r="R11083">
        <v>0</v>
      </c>
    </row>
    <row r="11084" spans="1:18" x14ac:dyDescent="0.3">
      <c r="A11084" t="s">
        <v>1391</v>
      </c>
      <c r="B11084" s="1">
        <v>38785</v>
      </c>
      <c r="C11084" s="2">
        <v>0.41666666666666669</v>
      </c>
      <c r="D11084" t="s">
        <v>1422</v>
      </c>
      <c r="E11084" t="s">
        <v>1423</v>
      </c>
      <c r="F11084" t="s">
        <v>91</v>
      </c>
      <c r="G11084" s="6" t="s">
        <v>88</v>
      </c>
      <c r="H11084" t="s">
        <v>183</v>
      </c>
      <c r="I11084" t="s">
        <v>21</v>
      </c>
      <c r="J11084" t="s">
        <v>73</v>
      </c>
      <c r="K11084">
        <v>237</v>
      </c>
      <c r="L11084">
        <v>27.6</v>
      </c>
      <c r="M11084" t="s">
        <v>94</v>
      </c>
      <c r="P11084" t="str" cm="1">
        <f t="array" ref="P11084">IF(Q11084&gt;0,INDEX(Q11084:Q23218,MATCH(TRUE,INDEX(Q11084:Q23218="",,),0)-1),"")</f>
        <v/>
      </c>
      <c r="R11084">
        <v>0</v>
      </c>
    </row>
    <row r="11085" spans="1:18" x14ac:dyDescent="0.3">
      <c r="A11085" t="s">
        <v>1391</v>
      </c>
      <c r="B11085" s="1">
        <v>38785</v>
      </c>
      <c r="C11085" s="2">
        <v>0.41666666666666669</v>
      </c>
      <c r="D11085" t="s">
        <v>1422</v>
      </c>
      <c r="E11085" t="s">
        <v>1423</v>
      </c>
      <c r="F11085" t="s">
        <v>91</v>
      </c>
      <c r="G11085" s="6" t="s">
        <v>88</v>
      </c>
      <c r="H11085" t="s">
        <v>312</v>
      </c>
      <c r="I11085" t="s">
        <v>21</v>
      </c>
      <c r="J11085" t="s">
        <v>73</v>
      </c>
      <c r="K11085">
        <v>17</v>
      </c>
      <c r="L11085">
        <v>9.15</v>
      </c>
      <c r="M11085" t="s">
        <v>94</v>
      </c>
      <c r="P11085" t="str" cm="1">
        <f t="array" ref="P11085">IF(Q11085&gt;0,INDEX(Q11085:Q23219,MATCH(TRUE,INDEX(Q11085:Q23219="",,),0)-1),"")</f>
        <v/>
      </c>
      <c r="R11085">
        <v>0</v>
      </c>
    </row>
    <row r="11086" spans="1:18" x14ac:dyDescent="0.3">
      <c r="A11086" t="s">
        <v>1391</v>
      </c>
      <c r="B11086" s="1">
        <v>38785</v>
      </c>
      <c r="C11086" s="2">
        <v>0.41666666666666669</v>
      </c>
      <c r="D11086" t="s">
        <v>1422</v>
      </c>
      <c r="E11086" t="s">
        <v>1423</v>
      </c>
      <c r="F11086" t="s">
        <v>91</v>
      </c>
      <c r="G11086" s="6" t="s">
        <v>88</v>
      </c>
      <c r="H11086" t="s">
        <v>67</v>
      </c>
      <c r="I11086" t="s">
        <v>21</v>
      </c>
      <c r="J11086" t="s">
        <v>73</v>
      </c>
      <c r="K11086">
        <v>120</v>
      </c>
      <c r="L11086">
        <v>24.9</v>
      </c>
      <c r="M11086" t="s">
        <v>94</v>
      </c>
      <c r="P11086" t="str" cm="1">
        <f t="array" ref="P11086">IF(Q11086&gt;0,INDEX(Q11086:Q23220,MATCH(TRUE,INDEX(Q11086:Q23220="",,),0)-1),"")</f>
        <v/>
      </c>
      <c r="R11086">
        <v>0</v>
      </c>
    </row>
    <row r="11087" spans="1:18" x14ac:dyDescent="0.3">
      <c r="A11087" t="s">
        <v>1391</v>
      </c>
      <c r="B11087" s="1">
        <v>38785</v>
      </c>
      <c r="C11087" s="2">
        <v>0.41666666666666669</v>
      </c>
      <c r="D11087" t="s">
        <v>1422</v>
      </c>
      <c r="E11087" t="s">
        <v>1423</v>
      </c>
      <c r="F11087" t="s">
        <v>91</v>
      </c>
      <c r="G11087" s="6" t="s">
        <v>88</v>
      </c>
      <c r="H11087" t="s">
        <v>87</v>
      </c>
      <c r="I11087" t="s">
        <v>21</v>
      </c>
      <c r="J11087" t="s">
        <v>73</v>
      </c>
      <c r="K11087">
        <v>139</v>
      </c>
      <c r="L11087">
        <v>22.25</v>
      </c>
      <c r="M11087" t="s">
        <v>94</v>
      </c>
      <c r="P11087" t="str" cm="1">
        <f t="array" ref="P11087">IF(Q11087&gt;0,INDEX(Q11087:Q23221,MATCH(TRUE,INDEX(Q11087:Q23221="",,),0)-1),"")</f>
        <v/>
      </c>
      <c r="R11087">
        <v>0</v>
      </c>
    </row>
    <row r="11088" spans="1:18" x14ac:dyDescent="0.3">
      <c r="A11088" t="s">
        <v>1391</v>
      </c>
      <c r="B11088" s="1">
        <v>38785</v>
      </c>
      <c r="C11088" s="2">
        <v>0.41666666666666669</v>
      </c>
      <c r="D11088" t="s">
        <v>1422</v>
      </c>
      <c r="E11088" t="s">
        <v>1423</v>
      </c>
      <c r="F11088" t="s">
        <v>91</v>
      </c>
      <c r="G11088" s="6" t="s">
        <v>88</v>
      </c>
      <c r="H11088" t="s">
        <v>72</v>
      </c>
      <c r="I11088" t="s">
        <v>21</v>
      </c>
      <c r="J11088" t="s">
        <v>73</v>
      </c>
      <c r="K11088">
        <v>55</v>
      </c>
      <c r="L11088">
        <v>22</v>
      </c>
      <c r="M11088" t="s">
        <v>94</v>
      </c>
      <c r="P11088" t="str" cm="1">
        <f t="array" ref="P11088">IF(Q11088&gt;0,INDEX(Q11088:Q23222,MATCH(TRUE,INDEX(Q11088:Q23222="",,),0)-1),"")</f>
        <v/>
      </c>
      <c r="R11088">
        <v>0</v>
      </c>
    </row>
    <row r="11089" spans="1:18" x14ac:dyDescent="0.3">
      <c r="P11089" t="str" cm="1">
        <f t="array" ref="P11089">IF(Q11089&gt;0,INDEX(Q11089:Q23223,MATCH(TRUE,INDEX(Q11089:Q23223="",,),0)-1),"")</f>
        <v/>
      </c>
      <c r="R11089" t="str">
        <f>IF(P11089="","",0)</f>
        <v/>
      </c>
    </row>
    <row r="11090" spans="1:18" x14ac:dyDescent="0.3">
      <c r="A11090" t="s">
        <v>1391</v>
      </c>
      <c r="B11090" s="1">
        <v>38785</v>
      </c>
      <c r="C11090" s="2">
        <v>0.41666666666666669</v>
      </c>
      <c r="D11090" t="s">
        <v>1424</v>
      </c>
      <c r="E11090" t="s">
        <v>1425</v>
      </c>
      <c r="G11090" t="s">
        <v>19</v>
      </c>
      <c r="H11090" t="s">
        <v>41</v>
      </c>
      <c r="I11090" t="s">
        <v>21</v>
      </c>
      <c r="J11090" t="s">
        <v>73</v>
      </c>
      <c r="K11090">
        <v>666</v>
      </c>
      <c r="L11090">
        <v>67.75</v>
      </c>
      <c r="M11090" t="s">
        <v>1143</v>
      </c>
      <c r="N11090">
        <v>71.010000000000005</v>
      </c>
      <c r="O11090" t="s">
        <v>24</v>
      </c>
      <c r="P11090" cm="1">
        <f t="array" ref="P11090">IF(Q11090&gt;0,INDEX(Q11090:Q23224,MATCH(TRUE,INDEX(Q11090:Q23224="",,),0)-1),"")</f>
        <v>1</v>
      </c>
      <c r="Q11090">
        <v>1</v>
      </c>
      <c r="R11090">
        <f>IF(P11090="","",0)</f>
        <v>0</v>
      </c>
    </row>
    <row r="11091" spans="1:18" x14ac:dyDescent="0.3">
      <c r="A11091" t="s">
        <v>1391</v>
      </c>
      <c r="B11091" s="1">
        <v>38785</v>
      </c>
      <c r="C11091" s="2">
        <v>0.41666666666666669</v>
      </c>
      <c r="D11091" t="s">
        <v>1424</v>
      </c>
      <c r="E11091" t="s">
        <v>1425</v>
      </c>
      <c r="G11091" t="s">
        <v>19</v>
      </c>
      <c r="H11091" t="s">
        <v>95</v>
      </c>
      <c r="I11091" t="s">
        <v>21</v>
      </c>
      <c r="J11091" t="s">
        <v>73</v>
      </c>
      <c r="K11091">
        <v>216</v>
      </c>
      <c r="L11091">
        <v>63.95</v>
      </c>
      <c r="M11091" t="s">
        <v>1143</v>
      </c>
      <c r="N11091">
        <v>66</v>
      </c>
      <c r="O11091" t="s">
        <v>24</v>
      </c>
      <c r="P11091" cm="1">
        <f t="array" ref="P11091">IF(Q11091&gt;0,INDEX(Q11091:Q23225,MATCH(TRUE,INDEX(Q11091:Q23225="",,),0)-1),"")</f>
        <v>1</v>
      </c>
      <c r="Q11091">
        <v>1</v>
      </c>
      <c r="R11091">
        <f>IF(P11091="","",0)</f>
        <v>0</v>
      </c>
    </row>
    <row r="11092" spans="1:18" x14ac:dyDescent="0.3">
      <c r="A11092" t="s">
        <v>1391</v>
      </c>
      <c r="B11092" s="1">
        <v>38785</v>
      </c>
      <c r="C11092" s="2">
        <v>0.41666666666666669</v>
      </c>
      <c r="D11092" t="s">
        <v>1424</v>
      </c>
      <c r="E11092" t="s">
        <v>1425</v>
      </c>
      <c r="G11092" s="6" t="s">
        <v>88</v>
      </c>
      <c r="H11092" t="s">
        <v>67</v>
      </c>
      <c r="I11092" t="s">
        <v>45</v>
      </c>
      <c r="J11092" t="s">
        <v>93</v>
      </c>
      <c r="K11092">
        <v>1.4</v>
      </c>
      <c r="L11092">
        <v>155</v>
      </c>
      <c r="M11092" t="s">
        <v>1143</v>
      </c>
      <c r="N11092">
        <v>155</v>
      </c>
      <c r="O11092" t="s">
        <v>24</v>
      </c>
      <c r="P11092" cm="1">
        <f t="array" ref="P11092">IF(Q11092&gt;0,INDEX(Q11092:Q23226,MATCH(TRUE,INDEX(Q11092:Q23226="",,),0)-1),"")</f>
        <v>1</v>
      </c>
      <c r="Q11092">
        <v>1</v>
      </c>
      <c r="R11092">
        <f>IF(P11092="","",0)</f>
        <v>0</v>
      </c>
    </row>
    <row r="11093" spans="1:18" x14ac:dyDescent="0.3">
      <c r="A11093" t="s">
        <v>1391</v>
      </c>
      <c r="B11093" s="1">
        <v>38785</v>
      </c>
      <c r="C11093" s="2">
        <v>0.41666666666666669</v>
      </c>
      <c r="D11093" t="s">
        <v>1424</v>
      </c>
      <c r="E11093" t="s">
        <v>1425</v>
      </c>
      <c r="G11093" s="6" t="s">
        <v>88</v>
      </c>
      <c r="H11093" t="s">
        <v>41</v>
      </c>
      <c r="I11093" t="s">
        <v>45</v>
      </c>
      <c r="J11093" t="s">
        <v>93</v>
      </c>
      <c r="K11093">
        <v>19.600000000000001</v>
      </c>
      <c r="L11093">
        <v>251</v>
      </c>
      <c r="M11093" t="s">
        <v>1143</v>
      </c>
      <c r="N11093">
        <v>251</v>
      </c>
      <c r="O11093" t="s">
        <v>24</v>
      </c>
      <c r="P11093" cm="1">
        <f t="array" ref="P11093">IF(Q11093&gt;0,INDEX(Q11093:Q23227,MATCH(TRUE,INDEX(Q11093:Q23227="",,),0)-1),"")</f>
        <v>1</v>
      </c>
      <c r="Q11093">
        <v>1</v>
      </c>
      <c r="R11093">
        <f>IF(P11093="","",0)</f>
        <v>0</v>
      </c>
    </row>
    <row r="11094" spans="1:18" x14ac:dyDescent="0.3">
      <c r="A11094" t="s">
        <v>1391</v>
      </c>
      <c r="B11094" s="1">
        <v>38785</v>
      </c>
      <c r="C11094" s="2">
        <v>0.41666666666666669</v>
      </c>
      <c r="D11094" t="s">
        <v>1424</v>
      </c>
      <c r="E11094" t="s">
        <v>1425</v>
      </c>
      <c r="G11094" s="6" t="s">
        <v>88</v>
      </c>
      <c r="H11094" t="s">
        <v>96</v>
      </c>
      <c r="I11094" t="s">
        <v>21</v>
      </c>
      <c r="J11094" t="s">
        <v>73</v>
      </c>
      <c r="K11094">
        <v>156</v>
      </c>
      <c r="L11094">
        <v>22.9</v>
      </c>
      <c r="M11094" t="s">
        <v>1143</v>
      </c>
      <c r="N11094">
        <v>22.9</v>
      </c>
      <c r="O11094" t="s">
        <v>24</v>
      </c>
      <c r="P11094" cm="1">
        <f t="array" ref="P11094">IF(Q11094&gt;0,INDEX(Q11094:Q23228,MATCH(TRUE,INDEX(Q11094:Q23228="",,),0)-1),"")</f>
        <v>1</v>
      </c>
      <c r="Q11094">
        <v>1</v>
      </c>
      <c r="R11094">
        <f>IF(P11094="","",0)</f>
        <v>0</v>
      </c>
    </row>
    <row r="11095" spans="1:18" x14ac:dyDescent="0.3">
      <c r="A11095" t="s">
        <v>1391</v>
      </c>
      <c r="B11095" s="1">
        <v>38785</v>
      </c>
      <c r="C11095" s="2">
        <v>0.41666666666666669</v>
      </c>
      <c r="D11095" t="s">
        <v>1424</v>
      </c>
      <c r="E11095" t="s">
        <v>1425</v>
      </c>
      <c r="G11095" s="6" t="s">
        <v>88</v>
      </c>
      <c r="H11095" t="s">
        <v>67</v>
      </c>
      <c r="I11095" t="s">
        <v>21</v>
      </c>
      <c r="J11095" t="s">
        <v>73</v>
      </c>
      <c r="K11095">
        <v>80</v>
      </c>
      <c r="L11095">
        <v>29.25</v>
      </c>
      <c r="M11095" t="s">
        <v>1143</v>
      </c>
      <c r="N11095">
        <v>29.25</v>
      </c>
      <c r="O11095" t="s">
        <v>24</v>
      </c>
      <c r="P11095" cm="1">
        <f t="array" ref="P11095">IF(Q11095&gt;0,INDEX(Q11095:Q23229,MATCH(TRUE,INDEX(Q11095:Q23229="",,),0)-1),"")</f>
        <v>1</v>
      </c>
      <c r="Q11095">
        <v>1</v>
      </c>
      <c r="R11095">
        <f>IF(P11095="","",0)</f>
        <v>0</v>
      </c>
    </row>
    <row r="11096" spans="1:18" x14ac:dyDescent="0.3">
      <c r="A11096" t="s">
        <v>1391</v>
      </c>
      <c r="B11096" s="1">
        <v>38785</v>
      </c>
      <c r="C11096" s="2">
        <v>0.41666666666666669</v>
      </c>
      <c r="D11096" t="s">
        <v>1424</v>
      </c>
      <c r="E11096" t="s">
        <v>1425</v>
      </c>
      <c r="G11096" s="6" t="s">
        <v>88</v>
      </c>
      <c r="H11096" t="s">
        <v>370</v>
      </c>
      <c r="I11096" t="s">
        <v>21</v>
      </c>
      <c r="J11096" t="s">
        <v>73</v>
      </c>
      <c r="K11096">
        <v>117</v>
      </c>
      <c r="L11096">
        <v>45.7</v>
      </c>
      <c r="M11096" t="s">
        <v>1143</v>
      </c>
      <c r="N11096">
        <v>45.7</v>
      </c>
      <c r="O11096" t="s">
        <v>24</v>
      </c>
      <c r="P11096" cm="1">
        <f t="array" ref="P11096">IF(Q11096&gt;0,INDEX(Q11096:Q23230,MATCH(TRUE,INDEX(Q11096:Q23230="",,),0)-1),"")</f>
        <v>1</v>
      </c>
      <c r="Q11096">
        <v>1</v>
      </c>
      <c r="R11096">
        <f>IF(P11096="","",0)</f>
        <v>0</v>
      </c>
    </row>
    <row r="11097" spans="1:18" x14ac:dyDescent="0.3">
      <c r="A11097" t="s">
        <v>1391</v>
      </c>
      <c r="B11097" s="1">
        <v>38785</v>
      </c>
      <c r="C11097" s="2">
        <v>0.41666666666666669</v>
      </c>
      <c r="D11097" t="s">
        <v>1424</v>
      </c>
      <c r="E11097" t="s">
        <v>1425</v>
      </c>
      <c r="G11097" s="6" t="s">
        <v>88</v>
      </c>
      <c r="H11097" t="s">
        <v>87</v>
      </c>
      <c r="I11097" t="s">
        <v>21</v>
      </c>
      <c r="J11097" t="s">
        <v>73</v>
      </c>
      <c r="K11097">
        <v>226</v>
      </c>
      <c r="L11097">
        <v>26.4</v>
      </c>
      <c r="M11097" t="s">
        <v>1143</v>
      </c>
      <c r="N11097">
        <v>26.4</v>
      </c>
      <c r="O11097" t="s">
        <v>24</v>
      </c>
      <c r="P11097" cm="1">
        <f t="array" ref="P11097">IF(Q11097&gt;0,INDEX(Q11097:Q23231,MATCH(TRUE,INDEX(Q11097:Q23231="",,),0)-1),"")</f>
        <v>1</v>
      </c>
      <c r="Q11097">
        <v>1</v>
      </c>
      <c r="R11097">
        <f>IF(P11097="","",0)</f>
        <v>0</v>
      </c>
    </row>
    <row r="11098" spans="1:18" x14ac:dyDescent="0.3">
      <c r="A11098" t="s">
        <v>1391</v>
      </c>
      <c r="B11098" s="1">
        <v>38785</v>
      </c>
      <c r="C11098" s="2">
        <v>0.41666666666666669</v>
      </c>
      <c r="D11098" t="s">
        <v>1424</v>
      </c>
      <c r="E11098" t="s">
        <v>1425</v>
      </c>
      <c r="G11098" s="6" t="s">
        <v>88</v>
      </c>
      <c r="H11098" t="s">
        <v>72</v>
      </c>
      <c r="I11098" t="s">
        <v>21</v>
      </c>
      <c r="J11098" t="s">
        <v>73</v>
      </c>
      <c r="K11098">
        <v>173</v>
      </c>
      <c r="L11098">
        <v>27.3</v>
      </c>
      <c r="M11098" t="s">
        <v>1143</v>
      </c>
      <c r="N11098">
        <v>27.3</v>
      </c>
      <c r="O11098" t="s">
        <v>24</v>
      </c>
      <c r="P11098" cm="1">
        <f t="array" ref="P11098">IF(Q11098&gt;0,INDEX(Q11098:Q23232,MATCH(TRUE,INDEX(Q11098:Q23232="",,),0)-1),"")</f>
        <v>1</v>
      </c>
      <c r="Q11098">
        <v>1</v>
      </c>
      <c r="R11098">
        <f>IF(P11098="","",0)</f>
        <v>0</v>
      </c>
    </row>
    <row r="11099" spans="1:18" x14ac:dyDescent="0.3">
      <c r="P11099" t="str" cm="1">
        <f t="array" ref="P11099">IF(Q11099&gt;0,INDEX(Q11099:Q23233,MATCH(TRUE,INDEX(Q11099:Q23233="",,),0)-1),"")</f>
        <v/>
      </c>
      <c r="R11099" t="str">
        <f>IF(P11099="","",0)</f>
        <v/>
      </c>
    </row>
    <row r="11100" spans="1:18" x14ac:dyDescent="0.3">
      <c r="A11100" t="s">
        <v>1391</v>
      </c>
      <c r="B11100" s="1">
        <v>38771</v>
      </c>
      <c r="C11100" s="2">
        <v>0.41666666666666669</v>
      </c>
      <c r="D11100" t="s">
        <v>1426</v>
      </c>
      <c r="E11100" t="s">
        <v>1427</v>
      </c>
      <c r="G11100" t="s">
        <v>19</v>
      </c>
      <c r="H11100" t="s">
        <v>102</v>
      </c>
      <c r="I11100" t="s">
        <v>45</v>
      </c>
      <c r="J11100" t="s">
        <v>93</v>
      </c>
      <c r="K11100">
        <v>2.2000000000000002</v>
      </c>
      <c r="L11100">
        <v>904</v>
      </c>
      <c r="M11100" t="s">
        <v>1147</v>
      </c>
      <c r="N11100">
        <v>1100</v>
      </c>
      <c r="O11100" t="s">
        <v>24</v>
      </c>
      <c r="P11100" cm="1">
        <f t="array" ref="P11100">IF(Q11100&gt;0,INDEX(Q11100:Q23234,MATCH(TRUE,INDEX(Q11100:Q23234="",,),0)-1),"")</f>
        <v>2</v>
      </c>
      <c r="Q11100">
        <v>1</v>
      </c>
      <c r="R11100">
        <f>IF(P11100="","",0)</f>
        <v>0</v>
      </c>
    </row>
    <row r="11101" spans="1:18" x14ac:dyDescent="0.3">
      <c r="A11101" t="s">
        <v>1391</v>
      </c>
      <c r="B11101" s="1">
        <v>38771</v>
      </c>
      <c r="C11101" s="2">
        <v>0.41666666666666669</v>
      </c>
      <c r="D11101" t="s">
        <v>1426</v>
      </c>
      <c r="E11101" t="s">
        <v>1427</v>
      </c>
      <c r="G11101" t="s">
        <v>19</v>
      </c>
      <c r="H11101" t="s">
        <v>265</v>
      </c>
      <c r="I11101" t="s">
        <v>21</v>
      </c>
      <c r="J11101" t="s">
        <v>73</v>
      </c>
      <c r="K11101">
        <v>81</v>
      </c>
      <c r="L11101">
        <v>32.700000000000003</v>
      </c>
      <c r="M11101" t="s">
        <v>1147</v>
      </c>
      <c r="N11101">
        <v>36</v>
      </c>
      <c r="O11101" t="s">
        <v>24</v>
      </c>
      <c r="P11101" cm="1">
        <f t="array" ref="P11101">IF(Q11101&gt;0,INDEX(Q11101:Q23235,MATCH(TRUE,INDEX(Q11101:Q23235="",,),0)-1),"")</f>
        <v>2</v>
      </c>
      <c r="Q11101">
        <v>1</v>
      </c>
      <c r="R11101">
        <f>IF(P11101="","",0)</f>
        <v>0</v>
      </c>
    </row>
    <row r="11102" spans="1:18" x14ac:dyDescent="0.3">
      <c r="A11102" t="s">
        <v>1391</v>
      </c>
      <c r="B11102" s="1">
        <v>38771</v>
      </c>
      <c r="C11102" s="2">
        <v>0.41666666666666669</v>
      </c>
      <c r="D11102" t="s">
        <v>1426</v>
      </c>
      <c r="E11102" t="s">
        <v>1427</v>
      </c>
      <c r="G11102" t="s">
        <v>19</v>
      </c>
      <c r="H11102" t="s">
        <v>72</v>
      </c>
      <c r="I11102" t="s">
        <v>21</v>
      </c>
      <c r="J11102" t="s">
        <v>73</v>
      </c>
      <c r="K11102">
        <v>368</v>
      </c>
      <c r="L11102">
        <v>23.75</v>
      </c>
      <c r="M11102" t="s">
        <v>1147</v>
      </c>
      <c r="N11102">
        <v>28</v>
      </c>
      <c r="O11102" t="s">
        <v>24</v>
      </c>
      <c r="P11102" cm="1">
        <f t="array" ref="P11102">IF(Q11102&gt;0,INDEX(Q11102:Q23236,MATCH(TRUE,INDEX(Q11102:Q23236="",,),0)-1),"")</f>
        <v>2</v>
      </c>
      <c r="Q11102">
        <v>1</v>
      </c>
      <c r="R11102">
        <f>IF(P11102="","",0)</f>
        <v>0</v>
      </c>
    </row>
    <row r="11103" spans="1:18" x14ac:dyDescent="0.3">
      <c r="A11103" t="s">
        <v>1391</v>
      </c>
      <c r="B11103" s="1">
        <v>38771</v>
      </c>
      <c r="C11103" s="2">
        <v>0.41666666666666669</v>
      </c>
      <c r="D11103" t="s">
        <v>1426</v>
      </c>
      <c r="E11103" t="s">
        <v>1427</v>
      </c>
      <c r="G11103" s="6" t="s">
        <v>88</v>
      </c>
      <c r="H11103" t="s">
        <v>85</v>
      </c>
      <c r="I11103" t="s">
        <v>45</v>
      </c>
      <c r="J11103" t="s">
        <v>93</v>
      </c>
      <c r="K11103">
        <v>9.4</v>
      </c>
      <c r="L11103">
        <v>136</v>
      </c>
      <c r="M11103" t="s">
        <v>1147</v>
      </c>
      <c r="N11103">
        <v>136</v>
      </c>
      <c r="O11103" t="s">
        <v>24</v>
      </c>
      <c r="P11103" cm="1">
        <f t="array" ref="P11103">IF(Q11103&gt;0,INDEX(Q11103:Q23237,MATCH(TRUE,INDEX(Q11103:Q23237="",,),0)-1),"")</f>
        <v>2</v>
      </c>
      <c r="Q11103">
        <v>1</v>
      </c>
      <c r="R11103">
        <f>IF(P11103="","",0)</f>
        <v>0</v>
      </c>
    </row>
    <row r="11104" spans="1:18" x14ac:dyDescent="0.3">
      <c r="A11104" t="s">
        <v>1391</v>
      </c>
      <c r="B11104" s="1">
        <v>38771</v>
      </c>
      <c r="C11104" s="2">
        <v>0.41666666666666669</v>
      </c>
      <c r="D11104" t="s">
        <v>1426</v>
      </c>
      <c r="E11104" t="s">
        <v>1427</v>
      </c>
      <c r="G11104" s="6" t="s">
        <v>88</v>
      </c>
      <c r="H11104" t="s">
        <v>264</v>
      </c>
      <c r="I11104" t="s">
        <v>45</v>
      </c>
      <c r="J11104" t="s">
        <v>93</v>
      </c>
      <c r="K11104">
        <v>0.1</v>
      </c>
      <c r="L11104">
        <v>351</v>
      </c>
      <c r="M11104" t="s">
        <v>1147</v>
      </c>
      <c r="N11104">
        <v>351</v>
      </c>
      <c r="O11104" t="s">
        <v>24</v>
      </c>
      <c r="P11104" cm="1">
        <f t="array" ref="P11104">IF(Q11104&gt;0,INDEX(Q11104:Q23238,MATCH(TRUE,INDEX(Q11104:Q23238="",,),0)-1),"")</f>
        <v>2</v>
      </c>
      <c r="Q11104">
        <v>1</v>
      </c>
      <c r="R11104">
        <f>IF(P11104="","",0)</f>
        <v>0</v>
      </c>
    </row>
    <row r="11105" spans="1:18" x14ac:dyDescent="0.3">
      <c r="A11105" t="s">
        <v>1391</v>
      </c>
      <c r="B11105" s="1">
        <v>38771</v>
      </c>
      <c r="C11105" s="2">
        <v>0.41666666666666669</v>
      </c>
      <c r="D11105" t="s">
        <v>1426</v>
      </c>
      <c r="E11105" t="s">
        <v>1427</v>
      </c>
      <c r="G11105" s="6" t="s">
        <v>88</v>
      </c>
      <c r="H11105" t="s">
        <v>100</v>
      </c>
      <c r="I11105" t="s">
        <v>45</v>
      </c>
      <c r="J11105" t="s">
        <v>93</v>
      </c>
      <c r="K11105">
        <v>1.7</v>
      </c>
      <c r="L11105">
        <v>162</v>
      </c>
      <c r="M11105" t="s">
        <v>1147</v>
      </c>
      <c r="N11105">
        <v>162</v>
      </c>
      <c r="O11105" t="s">
        <v>24</v>
      </c>
      <c r="P11105" cm="1">
        <f t="array" ref="P11105">IF(Q11105&gt;0,INDEX(Q11105:Q23239,MATCH(TRUE,INDEX(Q11105:Q23239="",,),0)-1),"")</f>
        <v>2</v>
      </c>
      <c r="Q11105">
        <v>1</v>
      </c>
      <c r="R11105">
        <f>IF(P11105="","",0)</f>
        <v>0</v>
      </c>
    </row>
    <row r="11106" spans="1:18" x14ac:dyDescent="0.3">
      <c r="A11106" t="s">
        <v>1391</v>
      </c>
      <c r="B11106" s="1">
        <v>38771</v>
      </c>
      <c r="C11106" s="2">
        <v>0.41666666666666669</v>
      </c>
      <c r="D11106" t="s">
        <v>1426</v>
      </c>
      <c r="E11106" t="s">
        <v>1427</v>
      </c>
      <c r="G11106" s="6" t="s">
        <v>88</v>
      </c>
      <c r="H11106" t="s">
        <v>232</v>
      </c>
      <c r="I11106" t="s">
        <v>45</v>
      </c>
      <c r="J11106" t="s">
        <v>93</v>
      </c>
      <c r="K11106">
        <v>0.3</v>
      </c>
      <c r="L11106">
        <v>70</v>
      </c>
      <c r="M11106" t="s">
        <v>1147</v>
      </c>
      <c r="N11106">
        <v>70</v>
      </c>
      <c r="O11106" t="s">
        <v>24</v>
      </c>
      <c r="P11106" cm="1">
        <f t="array" ref="P11106">IF(Q11106&gt;0,INDEX(Q11106:Q23240,MATCH(TRUE,INDEX(Q11106:Q23240="",,),0)-1),"")</f>
        <v>2</v>
      </c>
      <c r="Q11106">
        <v>1</v>
      </c>
      <c r="R11106">
        <f>IF(P11106="","",0)</f>
        <v>0</v>
      </c>
    </row>
    <row r="11107" spans="1:18" x14ac:dyDescent="0.3">
      <c r="A11107" t="s">
        <v>1391</v>
      </c>
      <c r="B11107" s="1">
        <v>38771</v>
      </c>
      <c r="C11107" s="2">
        <v>0.41666666666666669</v>
      </c>
      <c r="D11107" t="s">
        <v>1426</v>
      </c>
      <c r="E11107" t="s">
        <v>1427</v>
      </c>
      <c r="G11107" s="6" t="s">
        <v>88</v>
      </c>
      <c r="H11107" t="s">
        <v>96</v>
      </c>
      <c r="I11107" t="s">
        <v>45</v>
      </c>
      <c r="J11107" t="s">
        <v>93</v>
      </c>
      <c r="K11107">
        <v>7.5</v>
      </c>
      <c r="L11107">
        <v>200</v>
      </c>
      <c r="M11107" t="s">
        <v>1147</v>
      </c>
      <c r="N11107">
        <v>200</v>
      </c>
      <c r="O11107" t="s">
        <v>24</v>
      </c>
      <c r="P11107" cm="1">
        <f t="array" ref="P11107">IF(Q11107&gt;0,INDEX(Q11107:Q23241,MATCH(TRUE,INDEX(Q11107:Q23241="",,),0)-1),"")</f>
        <v>2</v>
      </c>
      <c r="Q11107">
        <v>1</v>
      </c>
      <c r="R11107">
        <f>IF(P11107="","",0)</f>
        <v>0</v>
      </c>
    </row>
    <row r="11108" spans="1:18" x14ac:dyDescent="0.3">
      <c r="A11108" t="s">
        <v>1391</v>
      </c>
      <c r="B11108" s="1">
        <v>38771</v>
      </c>
      <c r="C11108" s="2">
        <v>0.41666666666666669</v>
      </c>
      <c r="D11108" t="s">
        <v>1426</v>
      </c>
      <c r="E11108" t="s">
        <v>1427</v>
      </c>
      <c r="G11108" s="6" t="s">
        <v>88</v>
      </c>
      <c r="H11108" t="s">
        <v>200</v>
      </c>
      <c r="I11108" t="s">
        <v>45</v>
      </c>
      <c r="J11108" t="s">
        <v>93</v>
      </c>
      <c r="K11108">
        <v>0.3</v>
      </c>
      <c r="L11108">
        <v>320</v>
      </c>
      <c r="M11108" t="s">
        <v>1147</v>
      </c>
      <c r="N11108">
        <v>320</v>
      </c>
      <c r="O11108" t="s">
        <v>24</v>
      </c>
      <c r="P11108" cm="1">
        <f t="array" ref="P11108">IF(Q11108&gt;0,INDEX(Q11108:Q23242,MATCH(TRUE,INDEX(Q11108:Q23242="",,),0)-1),"")</f>
        <v>2</v>
      </c>
      <c r="Q11108">
        <v>1</v>
      </c>
      <c r="R11108">
        <f>IF(P11108="","",0)</f>
        <v>0</v>
      </c>
    </row>
    <row r="11109" spans="1:18" x14ac:dyDescent="0.3">
      <c r="A11109" t="s">
        <v>1391</v>
      </c>
      <c r="B11109" s="1">
        <v>38771</v>
      </c>
      <c r="C11109" s="2">
        <v>0.41666666666666669</v>
      </c>
      <c r="D11109" t="s">
        <v>1426</v>
      </c>
      <c r="E11109" t="s">
        <v>1427</v>
      </c>
      <c r="G11109" s="6" t="s">
        <v>88</v>
      </c>
      <c r="H11109" t="s">
        <v>96</v>
      </c>
      <c r="I11109" t="s">
        <v>21</v>
      </c>
      <c r="J11109" t="s">
        <v>73</v>
      </c>
      <c r="K11109">
        <v>24</v>
      </c>
      <c r="L11109">
        <v>21.55</v>
      </c>
      <c r="M11109" t="s">
        <v>1147</v>
      </c>
      <c r="N11109">
        <v>21.55</v>
      </c>
      <c r="O11109" t="s">
        <v>24</v>
      </c>
      <c r="P11109" cm="1">
        <f t="array" ref="P11109">IF(Q11109&gt;0,INDEX(Q11109:Q23243,MATCH(TRUE,INDEX(Q11109:Q23243="",,),0)-1),"")</f>
        <v>2</v>
      </c>
      <c r="Q11109">
        <v>1</v>
      </c>
      <c r="R11109">
        <f>IF(P11109="","",0)</f>
        <v>0</v>
      </c>
    </row>
    <row r="11110" spans="1:18" x14ac:dyDescent="0.3">
      <c r="A11110" t="s">
        <v>1391</v>
      </c>
      <c r="B11110" s="1">
        <v>38771</v>
      </c>
      <c r="C11110" s="2">
        <v>0.41666666666666669</v>
      </c>
      <c r="D11110" t="s">
        <v>1426</v>
      </c>
      <c r="E11110" t="s">
        <v>1427</v>
      </c>
      <c r="G11110" s="6" t="s">
        <v>88</v>
      </c>
      <c r="H11110" t="s">
        <v>116</v>
      </c>
      <c r="I11110" t="s">
        <v>21</v>
      </c>
      <c r="J11110" t="s">
        <v>73</v>
      </c>
      <c r="K11110">
        <v>62</v>
      </c>
      <c r="L11110">
        <v>25</v>
      </c>
      <c r="M11110" t="s">
        <v>1147</v>
      </c>
      <c r="N11110">
        <v>25</v>
      </c>
      <c r="O11110" t="s">
        <v>24</v>
      </c>
      <c r="P11110" cm="1">
        <f t="array" ref="P11110">IF(Q11110&gt;0,INDEX(Q11110:Q23244,MATCH(TRUE,INDEX(Q11110:Q23244="",,),0)-1),"")</f>
        <v>2</v>
      </c>
      <c r="Q11110">
        <v>1</v>
      </c>
      <c r="R11110">
        <f>IF(P11110="","",0)</f>
        <v>0</v>
      </c>
    </row>
    <row r="11111" spans="1:18" x14ac:dyDescent="0.3">
      <c r="A11111" t="s">
        <v>1391</v>
      </c>
      <c r="B11111" s="1">
        <v>38771</v>
      </c>
      <c r="C11111" s="2">
        <v>0.41666666666666669</v>
      </c>
      <c r="D11111" t="s">
        <v>1426</v>
      </c>
      <c r="E11111" t="s">
        <v>1427</v>
      </c>
      <c r="G11111" s="6" t="s">
        <v>88</v>
      </c>
      <c r="H11111" t="s">
        <v>87</v>
      </c>
      <c r="I11111" t="s">
        <v>21</v>
      </c>
      <c r="J11111" t="s">
        <v>73</v>
      </c>
      <c r="K11111">
        <v>23</v>
      </c>
      <c r="L11111">
        <v>24.05</v>
      </c>
      <c r="M11111" t="s">
        <v>1147</v>
      </c>
      <c r="N11111">
        <v>24.05</v>
      </c>
      <c r="O11111" t="s">
        <v>24</v>
      </c>
      <c r="P11111" cm="1">
        <f t="array" ref="P11111">IF(Q11111&gt;0,INDEX(Q11111:Q23245,MATCH(TRUE,INDEX(Q11111:Q23245="",,),0)-1),"")</f>
        <v>2</v>
      </c>
      <c r="Q11111">
        <v>1</v>
      </c>
      <c r="R11111">
        <f>IF(P11111="","",0)</f>
        <v>0</v>
      </c>
    </row>
    <row r="11112" spans="1:18" x14ac:dyDescent="0.3">
      <c r="A11112" t="s">
        <v>1391</v>
      </c>
      <c r="B11112" s="1">
        <v>38771</v>
      </c>
      <c r="C11112" s="2">
        <v>0.41666666666666669</v>
      </c>
      <c r="D11112" t="s">
        <v>1426</v>
      </c>
      <c r="E11112" t="s">
        <v>1427</v>
      </c>
      <c r="G11112" t="s">
        <v>19</v>
      </c>
      <c r="H11112" t="s">
        <v>102</v>
      </c>
      <c r="I11112" t="s">
        <v>45</v>
      </c>
      <c r="J11112" t="s">
        <v>93</v>
      </c>
      <c r="K11112">
        <v>2.2000000000000002</v>
      </c>
      <c r="L11112">
        <v>904</v>
      </c>
      <c r="M11112" t="s">
        <v>1418</v>
      </c>
      <c r="N11112">
        <v>905</v>
      </c>
      <c r="P11112" cm="1">
        <f t="array" ref="P11112">IF(Q11112&gt;0,INDEX(Q11112:Q23246,MATCH(TRUE,INDEX(Q11112:Q23246="",,),0)-1),"")</f>
        <v>2</v>
      </c>
      <c r="Q11112">
        <v>2</v>
      </c>
      <c r="R11112">
        <f>IF(P11112="","",0)</f>
        <v>0</v>
      </c>
    </row>
    <row r="11113" spans="1:18" x14ac:dyDescent="0.3">
      <c r="A11113" t="s">
        <v>1391</v>
      </c>
      <c r="B11113" s="1">
        <v>38771</v>
      </c>
      <c r="C11113" s="2">
        <v>0.41666666666666669</v>
      </c>
      <c r="D11113" t="s">
        <v>1426</v>
      </c>
      <c r="E11113" t="s">
        <v>1427</v>
      </c>
      <c r="G11113" t="s">
        <v>19</v>
      </c>
      <c r="H11113" t="s">
        <v>265</v>
      </c>
      <c r="I11113" t="s">
        <v>21</v>
      </c>
      <c r="J11113" t="s">
        <v>73</v>
      </c>
      <c r="K11113">
        <v>81</v>
      </c>
      <c r="L11113">
        <v>32.700000000000003</v>
      </c>
      <c r="M11113" t="s">
        <v>1418</v>
      </c>
      <c r="N11113">
        <v>35.130000000000003</v>
      </c>
      <c r="P11113" cm="1">
        <f t="array" ref="P11113">IF(Q11113&gt;0,INDEX(Q11113:Q23247,MATCH(TRUE,INDEX(Q11113:Q23247="",,),0)-1),"")</f>
        <v>2</v>
      </c>
      <c r="Q11113">
        <v>2</v>
      </c>
      <c r="R11113">
        <f>IF(P11113="","",0)</f>
        <v>0</v>
      </c>
    </row>
    <row r="11114" spans="1:18" x14ac:dyDescent="0.3">
      <c r="A11114" t="s">
        <v>1391</v>
      </c>
      <c r="B11114" s="1">
        <v>38771</v>
      </c>
      <c r="C11114" s="2">
        <v>0.41666666666666669</v>
      </c>
      <c r="D11114" t="s">
        <v>1426</v>
      </c>
      <c r="E11114" t="s">
        <v>1427</v>
      </c>
      <c r="G11114" t="s">
        <v>19</v>
      </c>
      <c r="H11114" t="s">
        <v>72</v>
      </c>
      <c r="I11114" t="s">
        <v>21</v>
      </c>
      <c r="J11114" t="s">
        <v>73</v>
      </c>
      <c r="K11114">
        <v>368</v>
      </c>
      <c r="L11114">
        <v>23.75</v>
      </c>
      <c r="M11114" t="s">
        <v>1418</v>
      </c>
      <c r="N11114">
        <v>25.1</v>
      </c>
      <c r="P11114" cm="1">
        <f t="array" ref="P11114">IF(Q11114&gt;0,INDEX(Q11114:Q23248,MATCH(TRUE,INDEX(Q11114:Q23248="",,),0)-1),"")</f>
        <v>2</v>
      </c>
      <c r="Q11114">
        <v>2</v>
      </c>
      <c r="R11114">
        <f>IF(P11114="","",0)</f>
        <v>0</v>
      </c>
    </row>
    <row r="11115" spans="1:18" x14ac:dyDescent="0.3">
      <c r="A11115" t="s">
        <v>1391</v>
      </c>
      <c r="B11115" s="1">
        <v>38771</v>
      </c>
      <c r="C11115" s="2">
        <v>0.41666666666666669</v>
      </c>
      <c r="D11115" t="s">
        <v>1426</v>
      </c>
      <c r="E11115" t="s">
        <v>1427</v>
      </c>
      <c r="G11115" s="6" t="s">
        <v>88</v>
      </c>
      <c r="H11115" t="s">
        <v>85</v>
      </c>
      <c r="I11115" t="s">
        <v>45</v>
      </c>
      <c r="J11115" t="s">
        <v>93</v>
      </c>
      <c r="K11115">
        <v>9.4</v>
      </c>
      <c r="L11115">
        <v>136</v>
      </c>
      <c r="M11115" t="s">
        <v>1418</v>
      </c>
      <c r="N11115">
        <v>136</v>
      </c>
      <c r="P11115" cm="1">
        <f t="array" ref="P11115">IF(Q11115&gt;0,INDEX(Q11115:Q23249,MATCH(TRUE,INDEX(Q11115:Q23249="",,),0)-1),"")</f>
        <v>2</v>
      </c>
      <c r="Q11115">
        <v>2</v>
      </c>
      <c r="R11115">
        <f>IF(P11115="","",0)</f>
        <v>0</v>
      </c>
    </row>
    <row r="11116" spans="1:18" x14ac:dyDescent="0.3">
      <c r="A11116" t="s">
        <v>1391</v>
      </c>
      <c r="B11116" s="1">
        <v>38771</v>
      </c>
      <c r="C11116" s="2">
        <v>0.41666666666666669</v>
      </c>
      <c r="D11116" t="s">
        <v>1426</v>
      </c>
      <c r="E11116" t="s">
        <v>1427</v>
      </c>
      <c r="G11116" s="6" t="s">
        <v>88</v>
      </c>
      <c r="H11116" t="s">
        <v>264</v>
      </c>
      <c r="I11116" t="s">
        <v>45</v>
      </c>
      <c r="J11116" t="s">
        <v>93</v>
      </c>
      <c r="K11116">
        <v>0.1</v>
      </c>
      <c r="L11116">
        <v>351</v>
      </c>
      <c r="M11116" t="s">
        <v>1418</v>
      </c>
      <c r="N11116">
        <v>351</v>
      </c>
      <c r="P11116" cm="1">
        <f t="array" ref="P11116">IF(Q11116&gt;0,INDEX(Q11116:Q23250,MATCH(TRUE,INDEX(Q11116:Q23250="",,),0)-1),"")</f>
        <v>2</v>
      </c>
      <c r="Q11116">
        <v>2</v>
      </c>
      <c r="R11116">
        <f>IF(P11116="","",0)</f>
        <v>0</v>
      </c>
    </row>
    <row r="11117" spans="1:18" x14ac:dyDescent="0.3">
      <c r="A11117" t="s">
        <v>1391</v>
      </c>
      <c r="B11117" s="1">
        <v>38771</v>
      </c>
      <c r="C11117" s="2">
        <v>0.41666666666666669</v>
      </c>
      <c r="D11117" t="s">
        <v>1426</v>
      </c>
      <c r="E11117" t="s">
        <v>1427</v>
      </c>
      <c r="G11117" s="6" t="s">
        <v>88</v>
      </c>
      <c r="H11117" t="s">
        <v>100</v>
      </c>
      <c r="I11117" t="s">
        <v>45</v>
      </c>
      <c r="J11117" t="s">
        <v>93</v>
      </c>
      <c r="K11117">
        <v>1.7</v>
      </c>
      <c r="L11117">
        <v>162</v>
      </c>
      <c r="M11117" t="s">
        <v>1418</v>
      </c>
      <c r="N11117">
        <v>162</v>
      </c>
      <c r="P11117" cm="1">
        <f t="array" ref="P11117">IF(Q11117&gt;0,INDEX(Q11117:Q23251,MATCH(TRUE,INDEX(Q11117:Q23251="",,),0)-1),"")</f>
        <v>2</v>
      </c>
      <c r="Q11117">
        <v>2</v>
      </c>
      <c r="R11117">
        <f>IF(P11117="","",0)</f>
        <v>0</v>
      </c>
    </row>
    <row r="11118" spans="1:18" x14ac:dyDescent="0.3">
      <c r="A11118" t="s">
        <v>1391</v>
      </c>
      <c r="B11118" s="1">
        <v>38771</v>
      </c>
      <c r="C11118" s="2">
        <v>0.41666666666666669</v>
      </c>
      <c r="D11118" t="s">
        <v>1426</v>
      </c>
      <c r="E11118" t="s">
        <v>1427</v>
      </c>
      <c r="G11118" s="6" t="s">
        <v>88</v>
      </c>
      <c r="H11118" t="s">
        <v>232</v>
      </c>
      <c r="I11118" t="s">
        <v>45</v>
      </c>
      <c r="J11118" t="s">
        <v>93</v>
      </c>
      <c r="K11118">
        <v>0.3</v>
      </c>
      <c r="L11118">
        <v>70</v>
      </c>
      <c r="M11118" t="s">
        <v>1418</v>
      </c>
      <c r="N11118">
        <v>70</v>
      </c>
      <c r="P11118" cm="1">
        <f t="array" ref="P11118">IF(Q11118&gt;0,INDEX(Q11118:Q23252,MATCH(TRUE,INDEX(Q11118:Q23252="",,),0)-1),"")</f>
        <v>2</v>
      </c>
      <c r="Q11118">
        <v>2</v>
      </c>
      <c r="R11118">
        <f>IF(P11118="","",0)</f>
        <v>0</v>
      </c>
    </row>
    <row r="11119" spans="1:18" x14ac:dyDescent="0.3">
      <c r="A11119" t="s">
        <v>1391</v>
      </c>
      <c r="B11119" s="1">
        <v>38771</v>
      </c>
      <c r="C11119" s="2">
        <v>0.41666666666666669</v>
      </c>
      <c r="D11119" t="s">
        <v>1426</v>
      </c>
      <c r="E11119" t="s">
        <v>1427</v>
      </c>
      <c r="G11119" s="6" t="s">
        <v>88</v>
      </c>
      <c r="H11119" t="s">
        <v>96</v>
      </c>
      <c r="I11119" t="s">
        <v>45</v>
      </c>
      <c r="J11119" t="s">
        <v>93</v>
      </c>
      <c r="K11119">
        <v>7.5</v>
      </c>
      <c r="L11119">
        <v>200</v>
      </c>
      <c r="M11119" t="s">
        <v>1418</v>
      </c>
      <c r="N11119">
        <v>200</v>
      </c>
      <c r="P11119" cm="1">
        <f t="array" ref="P11119">IF(Q11119&gt;0,INDEX(Q11119:Q23253,MATCH(TRUE,INDEX(Q11119:Q23253="",,),0)-1),"")</f>
        <v>2</v>
      </c>
      <c r="Q11119">
        <v>2</v>
      </c>
      <c r="R11119">
        <f>IF(P11119="","",0)</f>
        <v>0</v>
      </c>
    </row>
    <row r="11120" spans="1:18" x14ac:dyDescent="0.3">
      <c r="A11120" t="s">
        <v>1391</v>
      </c>
      <c r="B11120" s="1">
        <v>38771</v>
      </c>
      <c r="C11120" s="2">
        <v>0.41666666666666669</v>
      </c>
      <c r="D11120" t="s">
        <v>1426</v>
      </c>
      <c r="E11120" t="s">
        <v>1427</v>
      </c>
      <c r="G11120" s="6" t="s">
        <v>88</v>
      </c>
      <c r="H11120" t="s">
        <v>200</v>
      </c>
      <c r="I11120" t="s">
        <v>45</v>
      </c>
      <c r="J11120" t="s">
        <v>93</v>
      </c>
      <c r="K11120">
        <v>0.3</v>
      </c>
      <c r="L11120">
        <v>320</v>
      </c>
      <c r="M11120" t="s">
        <v>1418</v>
      </c>
      <c r="N11120">
        <v>320</v>
      </c>
      <c r="P11120" cm="1">
        <f t="array" ref="P11120">IF(Q11120&gt;0,INDEX(Q11120:Q23254,MATCH(TRUE,INDEX(Q11120:Q23254="",,),0)-1),"")</f>
        <v>2</v>
      </c>
      <c r="Q11120">
        <v>2</v>
      </c>
      <c r="R11120">
        <f>IF(P11120="","",0)</f>
        <v>0</v>
      </c>
    </row>
    <row r="11121" spans="1:18" x14ac:dyDescent="0.3">
      <c r="A11121" t="s">
        <v>1391</v>
      </c>
      <c r="B11121" s="1">
        <v>38771</v>
      </c>
      <c r="C11121" s="2">
        <v>0.41666666666666669</v>
      </c>
      <c r="D11121" t="s">
        <v>1426</v>
      </c>
      <c r="E11121" t="s">
        <v>1427</v>
      </c>
      <c r="G11121" s="6" t="s">
        <v>88</v>
      </c>
      <c r="H11121" t="s">
        <v>96</v>
      </c>
      <c r="I11121" t="s">
        <v>21</v>
      </c>
      <c r="J11121" t="s">
        <v>73</v>
      </c>
      <c r="K11121">
        <v>24</v>
      </c>
      <c r="L11121">
        <v>21.55</v>
      </c>
      <c r="M11121" t="s">
        <v>1418</v>
      </c>
      <c r="N11121">
        <v>21.55</v>
      </c>
      <c r="P11121" cm="1">
        <f t="array" ref="P11121">IF(Q11121&gt;0,INDEX(Q11121:Q23255,MATCH(TRUE,INDEX(Q11121:Q23255="",,),0)-1),"")</f>
        <v>2</v>
      </c>
      <c r="Q11121">
        <v>2</v>
      </c>
      <c r="R11121">
        <f>IF(P11121="","",0)</f>
        <v>0</v>
      </c>
    </row>
    <row r="11122" spans="1:18" x14ac:dyDescent="0.3">
      <c r="A11122" t="s">
        <v>1391</v>
      </c>
      <c r="B11122" s="1">
        <v>38771</v>
      </c>
      <c r="C11122" s="2">
        <v>0.41666666666666669</v>
      </c>
      <c r="D11122" t="s">
        <v>1426</v>
      </c>
      <c r="E11122" t="s">
        <v>1427</v>
      </c>
      <c r="G11122" s="6" t="s">
        <v>88</v>
      </c>
      <c r="H11122" t="s">
        <v>116</v>
      </c>
      <c r="I11122" t="s">
        <v>21</v>
      </c>
      <c r="J11122" t="s">
        <v>73</v>
      </c>
      <c r="K11122">
        <v>62</v>
      </c>
      <c r="L11122">
        <v>25</v>
      </c>
      <c r="M11122" t="s">
        <v>1418</v>
      </c>
      <c r="N11122">
        <v>25</v>
      </c>
      <c r="P11122" cm="1">
        <f t="array" ref="P11122">IF(Q11122&gt;0,INDEX(Q11122:Q23256,MATCH(TRUE,INDEX(Q11122:Q23256="",,),0)-1),"")</f>
        <v>2</v>
      </c>
      <c r="Q11122">
        <v>2</v>
      </c>
      <c r="R11122">
        <f>IF(P11122="","",0)</f>
        <v>0</v>
      </c>
    </row>
    <row r="11123" spans="1:18" x14ac:dyDescent="0.3">
      <c r="A11123" t="s">
        <v>1391</v>
      </c>
      <c r="B11123" s="1">
        <v>38771</v>
      </c>
      <c r="C11123" s="2">
        <v>0.41666666666666669</v>
      </c>
      <c r="D11123" t="s">
        <v>1426</v>
      </c>
      <c r="E11123" t="s">
        <v>1427</v>
      </c>
      <c r="G11123" s="6" t="s">
        <v>88</v>
      </c>
      <c r="H11123" t="s">
        <v>87</v>
      </c>
      <c r="I11123" t="s">
        <v>21</v>
      </c>
      <c r="J11123" t="s">
        <v>73</v>
      </c>
      <c r="K11123">
        <v>23</v>
      </c>
      <c r="L11123">
        <v>24.05</v>
      </c>
      <c r="M11123" t="s">
        <v>1418</v>
      </c>
      <c r="N11123">
        <v>24.05</v>
      </c>
      <c r="P11123" cm="1">
        <f t="array" ref="P11123">IF(Q11123&gt;0,INDEX(Q11123:Q23257,MATCH(TRUE,INDEX(Q11123:Q23257="",,),0)-1),"")</f>
        <v>2</v>
      </c>
      <c r="Q11123">
        <v>2</v>
      </c>
      <c r="R11123">
        <f>IF(P11123="","",0)</f>
        <v>0</v>
      </c>
    </row>
    <row r="11124" spans="1:18" x14ac:dyDescent="0.3">
      <c r="P11124" t="str" cm="1">
        <f t="array" ref="P11124">IF(Q11124&gt;0,INDEX(Q11124:Q23258,MATCH(TRUE,INDEX(Q11124:Q23258="",,),0)-1),"")</f>
        <v/>
      </c>
      <c r="R11124" t="str">
        <f>IF(P11124="","",0)</f>
        <v/>
      </c>
    </row>
    <row r="11125" spans="1:18" x14ac:dyDescent="0.3">
      <c r="A11125" t="s">
        <v>1391</v>
      </c>
      <c r="B11125" s="1">
        <v>38771</v>
      </c>
      <c r="C11125" s="2">
        <v>0.41666666666666669</v>
      </c>
      <c r="D11125" t="s">
        <v>1428</v>
      </c>
      <c r="E11125" t="s">
        <v>1429</v>
      </c>
      <c r="G11125" t="s">
        <v>19</v>
      </c>
      <c r="H11125" t="s">
        <v>102</v>
      </c>
      <c r="I11125" t="s">
        <v>45</v>
      </c>
      <c r="J11125" t="s">
        <v>93</v>
      </c>
      <c r="K11125">
        <v>208.3</v>
      </c>
      <c r="L11125">
        <v>949</v>
      </c>
      <c r="M11125" t="s">
        <v>204</v>
      </c>
      <c r="N11125">
        <v>1310</v>
      </c>
      <c r="O11125" t="s">
        <v>24</v>
      </c>
      <c r="P11125" cm="1">
        <f t="array" ref="P11125">IF(Q11125&gt;0,INDEX(Q11125:Q23259,MATCH(TRUE,INDEX(Q11125:Q23259="",,),0)-1),"")</f>
        <v>2</v>
      </c>
      <c r="Q11125">
        <v>1</v>
      </c>
      <c r="R11125">
        <f>IF(P11125="","",0)</f>
        <v>0</v>
      </c>
    </row>
    <row r="11126" spans="1:18" x14ac:dyDescent="0.3">
      <c r="A11126" t="s">
        <v>1391</v>
      </c>
      <c r="B11126" s="1">
        <v>38771</v>
      </c>
      <c r="C11126" s="2">
        <v>0.41666666666666669</v>
      </c>
      <c r="D11126" t="s">
        <v>1428</v>
      </c>
      <c r="E11126" t="s">
        <v>1429</v>
      </c>
      <c r="G11126" t="s">
        <v>19</v>
      </c>
      <c r="H11126" t="s">
        <v>72</v>
      </c>
      <c r="I11126" t="s">
        <v>21</v>
      </c>
      <c r="J11126" t="s">
        <v>73</v>
      </c>
      <c r="K11126">
        <v>2659</v>
      </c>
      <c r="L11126">
        <v>27.3</v>
      </c>
      <c r="M11126" t="s">
        <v>204</v>
      </c>
      <c r="N11126">
        <v>32.42</v>
      </c>
      <c r="O11126" t="s">
        <v>24</v>
      </c>
      <c r="P11126" cm="1">
        <f t="array" ref="P11126">IF(Q11126&gt;0,INDEX(Q11126:Q23260,MATCH(TRUE,INDEX(Q11126:Q23260="",,),0)-1),"")</f>
        <v>2</v>
      </c>
      <c r="Q11126">
        <v>1</v>
      </c>
      <c r="R11126">
        <f>IF(P11126="","",0)</f>
        <v>0</v>
      </c>
    </row>
    <row r="11127" spans="1:18" x14ac:dyDescent="0.3">
      <c r="A11127" t="s">
        <v>1391</v>
      </c>
      <c r="B11127" s="1">
        <v>38771</v>
      </c>
      <c r="C11127" s="2">
        <v>0.41666666666666669</v>
      </c>
      <c r="D11127" t="s">
        <v>1428</v>
      </c>
      <c r="E11127" t="s">
        <v>1429</v>
      </c>
      <c r="G11127" s="6" t="s">
        <v>88</v>
      </c>
      <c r="H11127" t="s">
        <v>85</v>
      </c>
      <c r="I11127" t="s">
        <v>45</v>
      </c>
      <c r="J11127" t="s">
        <v>93</v>
      </c>
      <c r="K11127">
        <v>6.7</v>
      </c>
      <c r="L11127">
        <v>142</v>
      </c>
      <c r="M11127" t="s">
        <v>204</v>
      </c>
      <c r="N11127">
        <v>142</v>
      </c>
      <c r="O11127" t="s">
        <v>24</v>
      </c>
      <c r="P11127" cm="1">
        <f t="array" ref="P11127">IF(Q11127&gt;0,INDEX(Q11127:Q23261,MATCH(TRUE,INDEX(Q11127:Q23261="",,),0)-1),"")</f>
        <v>2</v>
      </c>
      <c r="Q11127">
        <v>1</v>
      </c>
      <c r="R11127">
        <f>IF(P11127="","",0)</f>
        <v>0</v>
      </c>
    </row>
    <row r="11128" spans="1:18" x14ac:dyDescent="0.3">
      <c r="A11128" t="s">
        <v>1391</v>
      </c>
      <c r="B11128" s="1">
        <v>38771</v>
      </c>
      <c r="C11128" s="2">
        <v>0.41666666666666669</v>
      </c>
      <c r="D11128" t="s">
        <v>1428</v>
      </c>
      <c r="E11128" t="s">
        <v>1429</v>
      </c>
      <c r="G11128" s="6" t="s">
        <v>88</v>
      </c>
      <c r="H11128" t="s">
        <v>264</v>
      </c>
      <c r="I11128" t="s">
        <v>45</v>
      </c>
      <c r="J11128" t="s">
        <v>93</v>
      </c>
      <c r="K11128">
        <v>1.9</v>
      </c>
      <c r="L11128">
        <v>369</v>
      </c>
      <c r="M11128" t="s">
        <v>204</v>
      </c>
      <c r="N11128">
        <v>369</v>
      </c>
      <c r="O11128" t="s">
        <v>24</v>
      </c>
      <c r="P11128" cm="1">
        <f t="array" ref="P11128">IF(Q11128&gt;0,INDEX(Q11128:Q23262,MATCH(TRUE,INDEX(Q11128:Q23262="",,),0)-1),"")</f>
        <v>2</v>
      </c>
      <c r="Q11128">
        <v>1</v>
      </c>
      <c r="R11128">
        <f>IF(P11128="","",0)</f>
        <v>0</v>
      </c>
    </row>
    <row r="11129" spans="1:18" x14ac:dyDescent="0.3">
      <c r="A11129" t="s">
        <v>1391</v>
      </c>
      <c r="B11129" s="1">
        <v>38771</v>
      </c>
      <c r="C11129" s="2">
        <v>0.41666666666666669</v>
      </c>
      <c r="D11129" t="s">
        <v>1428</v>
      </c>
      <c r="E11129" t="s">
        <v>1429</v>
      </c>
      <c r="G11129" s="6" t="s">
        <v>88</v>
      </c>
      <c r="H11129" t="s">
        <v>100</v>
      </c>
      <c r="I11129" t="s">
        <v>45</v>
      </c>
      <c r="J11129" t="s">
        <v>93</v>
      </c>
      <c r="K11129">
        <v>19.5</v>
      </c>
      <c r="L11129">
        <v>170</v>
      </c>
      <c r="M11129" t="s">
        <v>204</v>
      </c>
      <c r="N11129">
        <v>170</v>
      </c>
      <c r="O11129" t="s">
        <v>24</v>
      </c>
      <c r="P11129" cm="1">
        <f t="array" ref="P11129">IF(Q11129&gt;0,INDEX(Q11129:Q23263,MATCH(TRUE,INDEX(Q11129:Q23263="",,),0)-1),"")</f>
        <v>2</v>
      </c>
      <c r="Q11129">
        <v>1</v>
      </c>
      <c r="R11129">
        <f>IF(P11129="","",0)</f>
        <v>0</v>
      </c>
    </row>
    <row r="11130" spans="1:18" x14ac:dyDescent="0.3">
      <c r="A11130" t="s">
        <v>1391</v>
      </c>
      <c r="B11130" s="1">
        <v>38771</v>
      </c>
      <c r="C11130" s="2">
        <v>0.41666666666666669</v>
      </c>
      <c r="D11130" t="s">
        <v>1428</v>
      </c>
      <c r="E11130" t="s">
        <v>1429</v>
      </c>
      <c r="G11130" s="6" t="s">
        <v>88</v>
      </c>
      <c r="H11130" t="s">
        <v>232</v>
      </c>
      <c r="I11130" t="s">
        <v>45</v>
      </c>
      <c r="J11130" t="s">
        <v>93</v>
      </c>
      <c r="K11130">
        <v>10.8</v>
      </c>
      <c r="L11130">
        <v>74</v>
      </c>
      <c r="M11130" t="s">
        <v>204</v>
      </c>
      <c r="N11130">
        <v>74</v>
      </c>
      <c r="O11130" t="s">
        <v>24</v>
      </c>
      <c r="P11130" cm="1">
        <f t="array" ref="P11130">IF(Q11130&gt;0,INDEX(Q11130:Q23264,MATCH(TRUE,INDEX(Q11130:Q23264="",,),0)-1),"")</f>
        <v>2</v>
      </c>
      <c r="Q11130">
        <v>1</v>
      </c>
      <c r="R11130">
        <f>IF(P11130="","",0)</f>
        <v>0</v>
      </c>
    </row>
    <row r="11131" spans="1:18" x14ac:dyDescent="0.3">
      <c r="A11131" t="s">
        <v>1391</v>
      </c>
      <c r="B11131" s="1">
        <v>38771</v>
      </c>
      <c r="C11131" s="2">
        <v>0.41666666666666669</v>
      </c>
      <c r="D11131" t="s">
        <v>1428</v>
      </c>
      <c r="E11131" t="s">
        <v>1429</v>
      </c>
      <c r="G11131" s="6" t="s">
        <v>88</v>
      </c>
      <c r="H11131" t="s">
        <v>200</v>
      </c>
      <c r="I11131" t="s">
        <v>45</v>
      </c>
      <c r="J11131" t="s">
        <v>93</v>
      </c>
      <c r="K11131">
        <v>0.9</v>
      </c>
      <c r="L11131">
        <v>336</v>
      </c>
      <c r="M11131" t="s">
        <v>204</v>
      </c>
      <c r="N11131">
        <v>336</v>
      </c>
      <c r="O11131" t="s">
        <v>24</v>
      </c>
      <c r="P11131" cm="1">
        <f t="array" ref="P11131">IF(Q11131&gt;0,INDEX(Q11131:Q23265,MATCH(TRUE,INDEX(Q11131:Q23265="",,),0)-1),"")</f>
        <v>2</v>
      </c>
      <c r="Q11131">
        <v>1</v>
      </c>
      <c r="R11131">
        <f>IF(P11131="","",0)</f>
        <v>0</v>
      </c>
    </row>
    <row r="11132" spans="1:18" x14ac:dyDescent="0.3">
      <c r="A11132" t="s">
        <v>1391</v>
      </c>
      <c r="B11132" s="1">
        <v>38771</v>
      </c>
      <c r="C11132" s="2">
        <v>0.41666666666666669</v>
      </c>
      <c r="D11132" t="s">
        <v>1428</v>
      </c>
      <c r="E11132" t="s">
        <v>1429</v>
      </c>
      <c r="G11132" s="6" t="s">
        <v>88</v>
      </c>
      <c r="H11132" t="s">
        <v>116</v>
      </c>
      <c r="I11132" t="s">
        <v>21</v>
      </c>
      <c r="J11132" t="s">
        <v>73</v>
      </c>
      <c r="K11132">
        <v>7</v>
      </c>
      <c r="L11132">
        <v>28.7</v>
      </c>
      <c r="M11132" t="s">
        <v>204</v>
      </c>
      <c r="N11132">
        <v>28.7</v>
      </c>
      <c r="O11132" t="s">
        <v>24</v>
      </c>
      <c r="P11132" cm="1">
        <f t="array" ref="P11132">IF(Q11132&gt;0,INDEX(Q11132:Q23266,MATCH(TRUE,INDEX(Q11132:Q23266="",,),0)-1),"")</f>
        <v>2</v>
      </c>
      <c r="Q11132">
        <v>1</v>
      </c>
      <c r="R11132">
        <f>IF(P11132="","",0)</f>
        <v>0</v>
      </c>
    </row>
    <row r="11133" spans="1:18" x14ac:dyDescent="0.3">
      <c r="A11133" t="s">
        <v>1391</v>
      </c>
      <c r="B11133" s="1">
        <v>38771</v>
      </c>
      <c r="C11133" s="2">
        <v>0.41666666666666669</v>
      </c>
      <c r="D11133" t="s">
        <v>1428</v>
      </c>
      <c r="E11133" t="s">
        <v>1429</v>
      </c>
      <c r="G11133" s="6" t="s">
        <v>88</v>
      </c>
      <c r="H11133" t="s">
        <v>87</v>
      </c>
      <c r="I11133" t="s">
        <v>21</v>
      </c>
      <c r="J11133" t="s">
        <v>73</v>
      </c>
      <c r="K11133">
        <v>9</v>
      </c>
      <c r="L11133">
        <v>27.6</v>
      </c>
      <c r="M11133" t="s">
        <v>204</v>
      </c>
      <c r="N11133">
        <v>27.6</v>
      </c>
      <c r="O11133" t="s">
        <v>24</v>
      </c>
      <c r="P11133" cm="1">
        <f t="array" ref="P11133">IF(Q11133&gt;0,INDEX(Q11133:Q23267,MATCH(TRUE,INDEX(Q11133:Q23267="",,),0)-1),"")</f>
        <v>2</v>
      </c>
      <c r="Q11133">
        <v>1</v>
      </c>
      <c r="R11133">
        <f>IF(P11133="","",0)</f>
        <v>0</v>
      </c>
    </row>
    <row r="11134" spans="1:18" x14ac:dyDescent="0.3">
      <c r="A11134" t="s">
        <v>1391</v>
      </c>
      <c r="B11134" s="1">
        <v>38771</v>
      </c>
      <c r="C11134" s="2">
        <v>0.41666666666666669</v>
      </c>
      <c r="D11134" t="s">
        <v>1428</v>
      </c>
      <c r="E11134" t="s">
        <v>1429</v>
      </c>
      <c r="G11134" t="s">
        <v>19</v>
      </c>
      <c r="H11134" t="s">
        <v>102</v>
      </c>
      <c r="I11134" t="s">
        <v>45</v>
      </c>
      <c r="J11134" t="s">
        <v>93</v>
      </c>
      <c r="K11134">
        <v>208.3</v>
      </c>
      <c r="L11134">
        <v>949</v>
      </c>
      <c r="M11134" t="s">
        <v>1144</v>
      </c>
      <c r="N11134">
        <v>949</v>
      </c>
      <c r="P11134" cm="1">
        <f t="array" ref="P11134">IF(Q11134&gt;0,INDEX(Q11134:Q23268,MATCH(TRUE,INDEX(Q11134:Q23268="",,),0)-1),"")</f>
        <v>2</v>
      </c>
      <c r="Q11134">
        <v>2</v>
      </c>
      <c r="R11134">
        <f>IF(P11134="","",0)</f>
        <v>0</v>
      </c>
    </row>
    <row r="11135" spans="1:18" x14ac:dyDescent="0.3">
      <c r="A11135" t="s">
        <v>1391</v>
      </c>
      <c r="B11135" s="1">
        <v>38771</v>
      </c>
      <c r="C11135" s="2">
        <v>0.41666666666666669</v>
      </c>
      <c r="D11135" t="s">
        <v>1428</v>
      </c>
      <c r="E11135" t="s">
        <v>1429</v>
      </c>
      <c r="G11135" t="s">
        <v>19</v>
      </c>
      <c r="H11135" t="s">
        <v>72</v>
      </c>
      <c r="I11135" t="s">
        <v>21</v>
      </c>
      <c r="J11135" t="s">
        <v>73</v>
      </c>
      <c r="K11135">
        <v>2659</v>
      </c>
      <c r="L11135">
        <v>27.3</v>
      </c>
      <c r="M11135" t="s">
        <v>1144</v>
      </c>
      <c r="N11135">
        <v>30</v>
      </c>
      <c r="P11135" cm="1">
        <f t="array" ref="P11135">IF(Q11135&gt;0,INDEX(Q11135:Q23269,MATCH(TRUE,INDEX(Q11135:Q23269="",,),0)-1),"")</f>
        <v>2</v>
      </c>
      <c r="Q11135">
        <v>2</v>
      </c>
      <c r="R11135">
        <f>IF(P11135="","",0)</f>
        <v>0</v>
      </c>
    </row>
    <row r="11136" spans="1:18" x14ac:dyDescent="0.3">
      <c r="A11136" t="s">
        <v>1391</v>
      </c>
      <c r="B11136" s="1">
        <v>38771</v>
      </c>
      <c r="C11136" s="2">
        <v>0.41666666666666669</v>
      </c>
      <c r="D11136" t="s">
        <v>1428</v>
      </c>
      <c r="E11136" t="s">
        <v>1429</v>
      </c>
      <c r="G11136" s="6" t="s">
        <v>88</v>
      </c>
      <c r="H11136" t="s">
        <v>85</v>
      </c>
      <c r="I11136" t="s">
        <v>45</v>
      </c>
      <c r="J11136" t="s">
        <v>93</v>
      </c>
      <c r="K11136">
        <v>6.7</v>
      </c>
      <c r="L11136">
        <v>142</v>
      </c>
      <c r="M11136" t="s">
        <v>1144</v>
      </c>
      <c r="N11136">
        <v>142</v>
      </c>
      <c r="P11136" cm="1">
        <f t="array" ref="P11136">IF(Q11136&gt;0,INDEX(Q11136:Q23270,MATCH(TRUE,INDEX(Q11136:Q23270="",,),0)-1),"")</f>
        <v>2</v>
      </c>
      <c r="Q11136">
        <v>2</v>
      </c>
      <c r="R11136">
        <f>IF(P11136="","",0)</f>
        <v>0</v>
      </c>
    </row>
    <row r="11137" spans="1:18" x14ac:dyDescent="0.3">
      <c r="A11137" t="s">
        <v>1391</v>
      </c>
      <c r="B11137" s="1">
        <v>38771</v>
      </c>
      <c r="C11137" s="2">
        <v>0.41666666666666669</v>
      </c>
      <c r="D11137" t="s">
        <v>1428</v>
      </c>
      <c r="E11137" t="s">
        <v>1429</v>
      </c>
      <c r="G11137" s="6" t="s">
        <v>88</v>
      </c>
      <c r="H11137" t="s">
        <v>264</v>
      </c>
      <c r="I11137" t="s">
        <v>45</v>
      </c>
      <c r="J11137" t="s">
        <v>93</v>
      </c>
      <c r="K11137">
        <v>1.9</v>
      </c>
      <c r="L11137">
        <v>369</v>
      </c>
      <c r="M11137" t="s">
        <v>1144</v>
      </c>
      <c r="N11137">
        <v>369</v>
      </c>
      <c r="P11137" cm="1">
        <f t="array" ref="P11137">IF(Q11137&gt;0,INDEX(Q11137:Q23271,MATCH(TRUE,INDEX(Q11137:Q23271="",,),0)-1),"")</f>
        <v>2</v>
      </c>
      <c r="Q11137">
        <v>2</v>
      </c>
      <c r="R11137">
        <f>IF(P11137="","",0)</f>
        <v>0</v>
      </c>
    </row>
    <row r="11138" spans="1:18" x14ac:dyDescent="0.3">
      <c r="A11138" t="s">
        <v>1391</v>
      </c>
      <c r="B11138" s="1">
        <v>38771</v>
      </c>
      <c r="C11138" s="2">
        <v>0.41666666666666669</v>
      </c>
      <c r="D11138" t="s">
        <v>1428</v>
      </c>
      <c r="E11138" t="s">
        <v>1429</v>
      </c>
      <c r="G11138" s="6" t="s">
        <v>88</v>
      </c>
      <c r="H11138" t="s">
        <v>100</v>
      </c>
      <c r="I11138" t="s">
        <v>45</v>
      </c>
      <c r="J11138" t="s">
        <v>93</v>
      </c>
      <c r="K11138">
        <v>19.5</v>
      </c>
      <c r="L11138">
        <v>170</v>
      </c>
      <c r="M11138" t="s">
        <v>1144</v>
      </c>
      <c r="N11138">
        <v>170</v>
      </c>
      <c r="P11138" cm="1">
        <f t="array" ref="P11138">IF(Q11138&gt;0,INDEX(Q11138:Q23272,MATCH(TRUE,INDEX(Q11138:Q23272="",,),0)-1),"")</f>
        <v>2</v>
      </c>
      <c r="Q11138">
        <v>2</v>
      </c>
      <c r="R11138">
        <f>IF(P11138="","",0)</f>
        <v>0</v>
      </c>
    </row>
    <row r="11139" spans="1:18" x14ac:dyDescent="0.3">
      <c r="A11139" t="s">
        <v>1391</v>
      </c>
      <c r="B11139" s="1">
        <v>38771</v>
      </c>
      <c r="C11139" s="2">
        <v>0.41666666666666669</v>
      </c>
      <c r="D11139" t="s">
        <v>1428</v>
      </c>
      <c r="E11139" t="s">
        <v>1429</v>
      </c>
      <c r="G11139" s="6" t="s">
        <v>88</v>
      </c>
      <c r="H11139" t="s">
        <v>232</v>
      </c>
      <c r="I11139" t="s">
        <v>45</v>
      </c>
      <c r="J11139" t="s">
        <v>93</v>
      </c>
      <c r="K11139">
        <v>10.8</v>
      </c>
      <c r="L11139">
        <v>74</v>
      </c>
      <c r="M11139" t="s">
        <v>1144</v>
      </c>
      <c r="N11139">
        <v>74</v>
      </c>
      <c r="P11139" cm="1">
        <f t="array" ref="P11139">IF(Q11139&gt;0,INDEX(Q11139:Q23273,MATCH(TRUE,INDEX(Q11139:Q23273="",,),0)-1),"")</f>
        <v>2</v>
      </c>
      <c r="Q11139">
        <v>2</v>
      </c>
      <c r="R11139">
        <f>IF(P11139="","",0)</f>
        <v>0</v>
      </c>
    </row>
    <row r="11140" spans="1:18" x14ac:dyDescent="0.3">
      <c r="A11140" t="s">
        <v>1391</v>
      </c>
      <c r="B11140" s="1">
        <v>38771</v>
      </c>
      <c r="C11140" s="2">
        <v>0.41666666666666669</v>
      </c>
      <c r="D11140" t="s">
        <v>1428</v>
      </c>
      <c r="E11140" t="s">
        <v>1429</v>
      </c>
      <c r="G11140" s="6" t="s">
        <v>88</v>
      </c>
      <c r="H11140" t="s">
        <v>200</v>
      </c>
      <c r="I11140" t="s">
        <v>45</v>
      </c>
      <c r="J11140" t="s">
        <v>93</v>
      </c>
      <c r="K11140">
        <v>0.9</v>
      </c>
      <c r="L11140">
        <v>336</v>
      </c>
      <c r="M11140" t="s">
        <v>1144</v>
      </c>
      <c r="N11140">
        <v>336</v>
      </c>
      <c r="P11140" cm="1">
        <f t="array" ref="P11140">IF(Q11140&gt;0,INDEX(Q11140:Q23274,MATCH(TRUE,INDEX(Q11140:Q23274="",,),0)-1),"")</f>
        <v>2</v>
      </c>
      <c r="Q11140">
        <v>2</v>
      </c>
      <c r="R11140">
        <f>IF(P11140="","",0)</f>
        <v>0</v>
      </c>
    </row>
    <row r="11141" spans="1:18" x14ac:dyDescent="0.3">
      <c r="A11141" t="s">
        <v>1391</v>
      </c>
      <c r="B11141" s="1">
        <v>38771</v>
      </c>
      <c r="C11141" s="2">
        <v>0.41666666666666669</v>
      </c>
      <c r="D11141" t="s">
        <v>1428</v>
      </c>
      <c r="E11141" t="s">
        <v>1429</v>
      </c>
      <c r="G11141" s="6" t="s">
        <v>88</v>
      </c>
      <c r="H11141" t="s">
        <v>116</v>
      </c>
      <c r="I11141" t="s">
        <v>21</v>
      </c>
      <c r="J11141" t="s">
        <v>73</v>
      </c>
      <c r="K11141">
        <v>7</v>
      </c>
      <c r="L11141">
        <v>28.7</v>
      </c>
      <c r="M11141" t="s">
        <v>1144</v>
      </c>
      <c r="N11141">
        <v>28.7</v>
      </c>
      <c r="P11141" cm="1">
        <f t="array" ref="P11141">IF(Q11141&gt;0,INDEX(Q11141:Q23275,MATCH(TRUE,INDEX(Q11141:Q23275="",,),0)-1),"")</f>
        <v>2</v>
      </c>
      <c r="Q11141">
        <v>2</v>
      </c>
      <c r="R11141">
        <f>IF(P11141="","",0)</f>
        <v>0</v>
      </c>
    </row>
    <row r="11142" spans="1:18" x14ac:dyDescent="0.3">
      <c r="A11142" t="s">
        <v>1391</v>
      </c>
      <c r="B11142" s="1">
        <v>38771</v>
      </c>
      <c r="C11142" s="2">
        <v>0.41666666666666669</v>
      </c>
      <c r="D11142" t="s">
        <v>1428</v>
      </c>
      <c r="E11142" t="s">
        <v>1429</v>
      </c>
      <c r="G11142" s="6" t="s">
        <v>88</v>
      </c>
      <c r="H11142" t="s">
        <v>87</v>
      </c>
      <c r="I11142" t="s">
        <v>21</v>
      </c>
      <c r="J11142" t="s">
        <v>73</v>
      </c>
      <c r="K11142">
        <v>9</v>
      </c>
      <c r="L11142">
        <v>27.6</v>
      </c>
      <c r="M11142" t="s">
        <v>1144</v>
      </c>
      <c r="N11142">
        <v>27.6</v>
      </c>
      <c r="P11142" cm="1">
        <f t="array" ref="P11142">IF(Q11142&gt;0,INDEX(Q11142:Q23276,MATCH(TRUE,INDEX(Q11142:Q23276="",,),0)-1),"")</f>
        <v>2</v>
      </c>
      <c r="Q11142">
        <v>2</v>
      </c>
      <c r="R11142">
        <f>IF(P11142="","",0)</f>
        <v>0</v>
      </c>
    </row>
    <row r="11143" spans="1:18" x14ac:dyDescent="0.3">
      <c r="P11143" t="str" cm="1">
        <f t="array" ref="P11143">IF(Q11143&gt;0,INDEX(Q11143:Q23277,MATCH(TRUE,INDEX(Q11143:Q23277="",,),0)-1),"")</f>
        <v/>
      </c>
      <c r="R11143" t="str">
        <f>IF(P11143="","",0)</f>
        <v/>
      </c>
    </row>
    <row r="11144" spans="1:18" x14ac:dyDescent="0.3">
      <c r="A11144" t="s">
        <v>1391</v>
      </c>
      <c r="B11144" s="1">
        <v>38771</v>
      </c>
      <c r="C11144" s="2">
        <v>0.41666666666666669</v>
      </c>
      <c r="D11144" t="s">
        <v>1430</v>
      </c>
      <c r="E11144" t="s">
        <v>1431</v>
      </c>
      <c r="G11144" t="s">
        <v>19</v>
      </c>
      <c r="H11144" t="s">
        <v>102</v>
      </c>
      <c r="I11144" t="s">
        <v>45</v>
      </c>
      <c r="J11144" t="s">
        <v>93</v>
      </c>
      <c r="K11144">
        <v>29.8</v>
      </c>
      <c r="L11144">
        <v>927</v>
      </c>
      <c r="M11144" t="s">
        <v>1418</v>
      </c>
      <c r="N11144">
        <v>941</v>
      </c>
      <c r="O11144" t="s">
        <v>24</v>
      </c>
      <c r="P11144" cm="1">
        <f t="array" ref="P11144">IF(Q11144&gt;0,INDEX(Q11144:Q23278,MATCH(TRUE,INDEX(Q11144:Q23278="",,),0)-1),"")</f>
        <v>3</v>
      </c>
      <c r="Q11144">
        <f>INT((ROW()-11144)/9)+1</f>
        <v>1</v>
      </c>
      <c r="R11144">
        <f>IF(P11144="","",0)</f>
        <v>0</v>
      </c>
    </row>
    <row r="11145" spans="1:18" x14ac:dyDescent="0.3">
      <c r="A11145" t="s">
        <v>1391</v>
      </c>
      <c r="B11145" s="1">
        <v>38771</v>
      </c>
      <c r="C11145" s="2">
        <v>0.41666666666666669</v>
      </c>
      <c r="D11145" t="s">
        <v>1430</v>
      </c>
      <c r="E11145" t="s">
        <v>1431</v>
      </c>
      <c r="G11145" t="s">
        <v>19</v>
      </c>
      <c r="H11145" t="s">
        <v>72</v>
      </c>
      <c r="I11145" t="s">
        <v>21</v>
      </c>
      <c r="J11145" t="s">
        <v>73</v>
      </c>
      <c r="K11145">
        <v>2071</v>
      </c>
      <c r="L11145">
        <v>23.75</v>
      </c>
      <c r="M11145" t="s">
        <v>1418</v>
      </c>
      <c r="N11145">
        <v>30.13</v>
      </c>
      <c r="O11145" t="s">
        <v>24</v>
      </c>
      <c r="P11145" cm="1">
        <f t="array" ref="P11145">IF(Q11145&gt;0,INDEX(Q11145:Q23279,MATCH(TRUE,INDEX(Q11145:Q23279="",,),0)-1),"")</f>
        <v>3</v>
      </c>
      <c r="Q11145">
        <f t="shared" ref="Q11145:Q11170" si="251">INT((ROW()-11144)/9)+1</f>
        <v>1</v>
      </c>
      <c r="R11145">
        <f>IF(P11145="","",0)</f>
        <v>0</v>
      </c>
    </row>
    <row r="11146" spans="1:18" x14ac:dyDescent="0.3">
      <c r="A11146" t="s">
        <v>1391</v>
      </c>
      <c r="B11146" s="1">
        <v>38771</v>
      </c>
      <c r="C11146" s="2">
        <v>0.41666666666666669</v>
      </c>
      <c r="D11146" t="s">
        <v>1430</v>
      </c>
      <c r="E11146" t="s">
        <v>1431</v>
      </c>
      <c r="G11146" s="6" t="s">
        <v>88</v>
      </c>
      <c r="H11146" t="s">
        <v>85</v>
      </c>
      <c r="I11146" t="s">
        <v>45</v>
      </c>
      <c r="J11146" t="s">
        <v>93</v>
      </c>
      <c r="K11146">
        <v>1.3</v>
      </c>
      <c r="L11146">
        <v>139</v>
      </c>
      <c r="M11146" t="s">
        <v>1418</v>
      </c>
      <c r="N11146">
        <v>139</v>
      </c>
      <c r="O11146" t="s">
        <v>24</v>
      </c>
      <c r="P11146" cm="1">
        <f t="array" ref="P11146">IF(Q11146&gt;0,INDEX(Q11146:Q23280,MATCH(TRUE,INDEX(Q11146:Q23280="",,),0)-1),"")</f>
        <v>3</v>
      </c>
      <c r="Q11146">
        <f t="shared" si="251"/>
        <v>1</v>
      </c>
      <c r="R11146">
        <f>IF(P11146="","",0)</f>
        <v>0</v>
      </c>
    </row>
    <row r="11147" spans="1:18" x14ac:dyDescent="0.3">
      <c r="A11147" t="s">
        <v>1391</v>
      </c>
      <c r="B11147" s="1">
        <v>38771</v>
      </c>
      <c r="C11147" s="2">
        <v>0.41666666666666669</v>
      </c>
      <c r="D11147" t="s">
        <v>1430</v>
      </c>
      <c r="E11147" t="s">
        <v>1431</v>
      </c>
      <c r="G11147" s="6" t="s">
        <v>88</v>
      </c>
      <c r="H11147" t="s">
        <v>264</v>
      </c>
      <c r="I11147" t="s">
        <v>45</v>
      </c>
      <c r="J11147" t="s">
        <v>93</v>
      </c>
      <c r="K11147">
        <v>0.2</v>
      </c>
      <c r="L11147">
        <v>360</v>
      </c>
      <c r="M11147" t="s">
        <v>1418</v>
      </c>
      <c r="N11147">
        <v>360</v>
      </c>
      <c r="O11147" t="s">
        <v>24</v>
      </c>
      <c r="P11147" cm="1">
        <f t="array" ref="P11147">IF(Q11147&gt;0,INDEX(Q11147:Q23281,MATCH(TRUE,INDEX(Q11147:Q23281="",,),0)-1),"")</f>
        <v>3</v>
      </c>
      <c r="Q11147">
        <f t="shared" si="251"/>
        <v>1</v>
      </c>
      <c r="R11147">
        <f>IF(P11147="","",0)</f>
        <v>0</v>
      </c>
    </row>
    <row r="11148" spans="1:18" x14ac:dyDescent="0.3">
      <c r="A11148" t="s">
        <v>1391</v>
      </c>
      <c r="B11148" s="1">
        <v>38771</v>
      </c>
      <c r="C11148" s="2">
        <v>0.41666666666666669</v>
      </c>
      <c r="D11148" t="s">
        <v>1430</v>
      </c>
      <c r="E11148" t="s">
        <v>1431</v>
      </c>
      <c r="G11148" s="6" t="s">
        <v>88</v>
      </c>
      <c r="H11148" t="s">
        <v>100</v>
      </c>
      <c r="I11148" t="s">
        <v>45</v>
      </c>
      <c r="J11148" t="s">
        <v>93</v>
      </c>
      <c r="K11148">
        <v>13.4</v>
      </c>
      <c r="L11148">
        <v>166</v>
      </c>
      <c r="M11148" t="s">
        <v>1418</v>
      </c>
      <c r="N11148">
        <v>166</v>
      </c>
      <c r="O11148" t="s">
        <v>24</v>
      </c>
      <c r="P11148" cm="1">
        <f t="array" ref="P11148">IF(Q11148&gt;0,INDEX(Q11148:Q23282,MATCH(TRUE,INDEX(Q11148:Q23282="",,),0)-1),"")</f>
        <v>3</v>
      </c>
      <c r="Q11148">
        <f t="shared" si="251"/>
        <v>1</v>
      </c>
      <c r="R11148">
        <f>IF(P11148="","",0)</f>
        <v>0</v>
      </c>
    </row>
    <row r="11149" spans="1:18" x14ac:dyDescent="0.3">
      <c r="A11149" t="s">
        <v>1391</v>
      </c>
      <c r="B11149" s="1">
        <v>38771</v>
      </c>
      <c r="C11149" s="2">
        <v>0.41666666666666669</v>
      </c>
      <c r="D11149" t="s">
        <v>1430</v>
      </c>
      <c r="E11149" t="s">
        <v>1431</v>
      </c>
      <c r="G11149" s="6" t="s">
        <v>88</v>
      </c>
      <c r="H11149" t="s">
        <v>232</v>
      </c>
      <c r="I11149" t="s">
        <v>45</v>
      </c>
      <c r="J11149" t="s">
        <v>93</v>
      </c>
      <c r="K11149">
        <v>0.8</v>
      </c>
      <c r="L11149">
        <v>72</v>
      </c>
      <c r="M11149" t="s">
        <v>1418</v>
      </c>
      <c r="N11149">
        <v>72</v>
      </c>
      <c r="O11149" t="s">
        <v>24</v>
      </c>
      <c r="P11149" cm="1">
        <f t="array" ref="P11149">IF(Q11149&gt;0,INDEX(Q11149:Q23283,MATCH(TRUE,INDEX(Q11149:Q23283="",,),0)-1),"")</f>
        <v>3</v>
      </c>
      <c r="Q11149">
        <f t="shared" si="251"/>
        <v>1</v>
      </c>
      <c r="R11149">
        <f>IF(P11149="","",0)</f>
        <v>0</v>
      </c>
    </row>
    <row r="11150" spans="1:18" x14ac:dyDescent="0.3">
      <c r="A11150" t="s">
        <v>1391</v>
      </c>
      <c r="B11150" s="1">
        <v>38771</v>
      </c>
      <c r="C11150" s="2">
        <v>0.41666666666666669</v>
      </c>
      <c r="D11150" t="s">
        <v>1430</v>
      </c>
      <c r="E11150" t="s">
        <v>1431</v>
      </c>
      <c r="G11150" s="6" t="s">
        <v>88</v>
      </c>
      <c r="H11150" t="s">
        <v>96</v>
      </c>
      <c r="I11150" t="s">
        <v>45</v>
      </c>
      <c r="J11150" t="s">
        <v>93</v>
      </c>
      <c r="K11150">
        <v>0.4</v>
      </c>
      <c r="L11150">
        <v>205</v>
      </c>
      <c r="M11150" t="s">
        <v>1418</v>
      </c>
      <c r="N11150">
        <v>205</v>
      </c>
      <c r="O11150" t="s">
        <v>24</v>
      </c>
      <c r="P11150" cm="1">
        <f t="array" ref="P11150">IF(Q11150&gt;0,INDEX(Q11150:Q23284,MATCH(TRUE,INDEX(Q11150:Q23284="",,),0)-1),"")</f>
        <v>3</v>
      </c>
      <c r="Q11150">
        <f t="shared" si="251"/>
        <v>1</v>
      </c>
      <c r="R11150">
        <f>IF(P11150="","",0)</f>
        <v>0</v>
      </c>
    </row>
    <row r="11151" spans="1:18" x14ac:dyDescent="0.3">
      <c r="A11151" t="s">
        <v>1391</v>
      </c>
      <c r="B11151" s="1">
        <v>38771</v>
      </c>
      <c r="C11151" s="2">
        <v>0.41666666666666669</v>
      </c>
      <c r="D11151" t="s">
        <v>1430</v>
      </c>
      <c r="E11151" t="s">
        <v>1431</v>
      </c>
      <c r="G11151" s="6" t="s">
        <v>88</v>
      </c>
      <c r="H11151" t="s">
        <v>200</v>
      </c>
      <c r="I11151" t="s">
        <v>45</v>
      </c>
      <c r="J11151" t="s">
        <v>93</v>
      </c>
      <c r="K11151">
        <v>1.5</v>
      </c>
      <c r="L11151">
        <v>328</v>
      </c>
      <c r="M11151" t="s">
        <v>1418</v>
      </c>
      <c r="N11151">
        <v>328</v>
      </c>
      <c r="O11151" t="s">
        <v>24</v>
      </c>
      <c r="P11151" cm="1">
        <f t="array" ref="P11151">IF(Q11151&gt;0,INDEX(Q11151:Q23285,MATCH(TRUE,INDEX(Q11151:Q23285="",,),0)-1),"")</f>
        <v>3</v>
      </c>
      <c r="Q11151">
        <f t="shared" si="251"/>
        <v>1</v>
      </c>
      <c r="R11151">
        <f>IF(P11151="","",0)</f>
        <v>0</v>
      </c>
    </row>
    <row r="11152" spans="1:18" x14ac:dyDescent="0.3">
      <c r="A11152" t="s">
        <v>1391</v>
      </c>
      <c r="B11152" s="1">
        <v>38771</v>
      </c>
      <c r="C11152" s="2">
        <v>0.41666666666666669</v>
      </c>
      <c r="D11152" t="s">
        <v>1430</v>
      </c>
      <c r="E11152" t="s">
        <v>1431</v>
      </c>
      <c r="G11152" s="6" t="s">
        <v>88</v>
      </c>
      <c r="H11152" t="s">
        <v>128</v>
      </c>
      <c r="I11152" t="s">
        <v>21</v>
      </c>
      <c r="J11152" t="s">
        <v>73</v>
      </c>
      <c r="K11152">
        <v>64</v>
      </c>
      <c r="L11152">
        <v>25.3</v>
      </c>
      <c r="M11152" t="s">
        <v>1418</v>
      </c>
      <c r="N11152">
        <v>25.3</v>
      </c>
      <c r="O11152" t="s">
        <v>24</v>
      </c>
      <c r="P11152" cm="1">
        <f t="array" ref="P11152">IF(Q11152&gt;0,INDEX(Q11152:Q23286,MATCH(TRUE,INDEX(Q11152:Q23286="",,),0)-1),"")</f>
        <v>3</v>
      </c>
      <c r="Q11152">
        <f t="shared" si="251"/>
        <v>1</v>
      </c>
      <c r="R11152">
        <f>IF(P11152="","",0)</f>
        <v>0</v>
      </c>
    </row>
    <row r="11153" spans="1:18" x14ac:dyDescent="0.3">
      <c r="A11153" t="s">
        <v>1391</v>
      </c>
      <c r="B11153" s="1">
        <v>38771</v>
      </c>
      <c r="C11153" s="2">
        <v>0.41666666666666669</v>
      </c>
      <c r="D11153" t="s">
        <v>1430</v>
      </c>
      <c r="E11153" t="s">
        <v>1431</v>
      </c>
      <c r="G11153" t="s">
        <v>19</v>
      </c>
      <c r="H11153" t="s">
        <v>102</v>
      </c>
      <c r="I11153" t="s">
        <v>45</v>
      </c>
      <c r="J11153" t="s">
        <v>93</v>
      </c>
      <c r="K11153">
        <v>29.8</v>
      </c>
      <c r="L11153">
        <v>927</v>
      </c>
      <c r="M11153" t="s">
        <v>1147</v>
      </c>
      <c r="N11153">
        <v>1050</v>
      </c>
      <c r="P11153" cm="1">
        <f t="array" ref="P11153">IF(Q11153&gt;0,INDEX(Q11153:Q23287,MATCH(TRUE,INDEX(Q11153:Q23287="",,),0)-1),"")</f>
        <v>3</v>
      </c>
      <c r="Q11153">
        <f t="shared" si="251"/>
        <v>2</v>
      </c>
      <c r="R11153">
        <f>IF(P11153="","",0)</f>
        <v>0</v>
      </c>
    </row>
    <row r="11154" spans="1:18" x14ac:dyDescent="0.3">
      <c r="A11154" t="s">
        <v>1391</v>
      </c>
      <c r="B11154" s="1">
        <v>38771</v>
      </c>
      <c r="C11154" s="2">
        <v>0.41666666666666669</v>
      </c>
      <c r="D11154" t="s">
        <v>1430</v>
      </c>
      <c r="E11154" t="s">
        <v>1431</v>
      </c>
      <c r="G11154" t="s">
        <v>19</v>
      </c>
      <c r="H11154" t="s">
        <v>72</v>
      </c>
      <c r="I11154" t="s">
        <v>21</v>
      </c>
      <c r="J11154" t="s">
        <v>73</v>
      </c>
      <c r="K11154">
        <v>2071</v>
      </c>
      <c r="L11154">
        <v>23.75</v>
      </c>
      <c r="M11154" t="s">
        <v>1147</v>
      </c>
      <c r="N11154">
        <v>28</v>
      </c>
      <c r="P11154" cm="1">
        <f t="array" ref="P11154">IF(Q11154&gt;0,INDEX(Q11154:Q23288,MATCH(TRUE,INDEX(Q11154:Q23288="",,),0)-1),"")</f>
        <v>3</v>
      </c>
      <c r="Q11154">
        <f t="shared" si="251"/>
        <v>2</v>
      </c>
      <c r="R11154">
        <f>IF(P11154="","",0)</f>
        <v>0</v>
      </c>
    </row>
    <row r="11155" spans="1:18" x14ac:dyDescent="0.3">
      <c r="A11155" t="s">
        <v>1391</v>
      </c>
      <c r="B11155" s="1">
        <v>38771</v>
      </c>
      <c r="C11155" s="2">
        <v>0.41666666666666669</v>
      </c>
      <c r="D11155" t="s">
        <v>1430</v>
      </c>
      <c r="E11155" t="s">
        <v>1431</v>
      </c>
      <c r="G11155" s="6" t="s">
        <v>88</v>
      </c>
      <c r="H11155" t="s">
        <v>85</v>
      </c>
      <c r="I11155" t="s">
        <v>45</v>
      </c>
      <c r="J11155" t="s">
        <v>93</v>
      </c>
      <c r="K11155">
        <v>1.3</v>
      </c>
      <c r="L11155">
        <v>139</v>
      </c>
      <c r="M11155" t="s">
        <v>1147</v>
      </c>
      <c r="N11155">
        <v>139</v>
      </c>
      <c r="P11155" cm="1">
        <f t="array" ref="P11155">IF(Q11155&gt;0,INDEX(Q11155:Q23289,MATCH(TRUE,INDEX(Q11155:Q23289="",,),0)-1),"")</f>
        <v>3</v>
      </c>
      <c r="Q11155">
        <f t="shared" si="251"/>
        <v>2</v>
      </c>
      <c r="R11155">
        <f>IF(P11155="","",0)</f>
        <v>0</v>
      </c>
    </row>
    <row r="11156" spans="1:18" x14ac:dyDescent="0.3">
      <c r="A11156" t="s">
        <v>1391</v>
      </c>
      <c r="B11156" s="1">
        <v>38771</v>
      </c>
      <c r="C11156" s="2">
        <v>0.41666666666666669</v>
      </c>
      <c r="D11156" t="s">
        <v>1430</v>
      </c>
      <c r="E11156" t="s">
        <v>1431</v>
      </c>
      <c r="G11156" s="6" t="s">
        <v>88</v>
      </c>
      <c r="H11156" t="s">
        <v>264</v>
      </c>
      <c r="I11156" t="s">
        <v>45</v>
      </c>
      <c r="J11156" t="s">
        <v>93</v>
      </c>
      <c r="K11156">
        <v>0.2</v>
      </c>
      <c r="L11156">
        <v>360</v>
      </c>
      <c r="M11156" t="s">
        <v>1147</v>
      </c>
      <c r="N11156">
        <v>360</v>
      </c>
      <c r="P11156" cm="1">
        <f t="array" ref="P11156">IF(Q11156&gt;0,INDEX(Q11156:Q23290,MATCH(TRUE,INDEX(Q11156:Q23290="",,),0)-1),"")</f>
        <v>3</v>
      </c>
      <c r="Q11156">
        <f t="shared" si="251"/>
        <v>2</v>
      </c>
      <c r="R11156">
        <f>IF(P11156="","",0)</f>
        <v>0</v>
      </c>
    </row>
    <row r="11157" spans="1:18" x14ac:dyDescent="0.3">
      <c r="A11157" t="s">
        <v>1391</v>
      </c>
      <c r="B11157" s="1">
        <v>38771</v>
      </c>
      <c r="C11157" s="2">
        <v>0.41666666666666669</v>
      </c>
      <c r="D11157" t="s">
        <v>1430</v>
      </c>
      <c r="E11157" t="s">
        <v>1431</v>
      </c>
      <c r="G11157" s="6" t="s">
        <v>88</v>
      </c>
      <c r="H11157" t="s">
        <v>100</v>
      </c>
      <c r="I11157" t="s">
        <v>45</v>
      </c>
      <c r="J11157" t="s">
        <v>93</v>
      </c>
      <c r="K11157">
        <v>13.4</v>
      </c>
      <c r="L11157">
        <v>166</v>
      </c>
      <c r="M11157" t="s">
        <v>1147</v>
      </c>
      <c r="N11157">
        <v>166</v>
      </c>
      <c r="P11157" cm="1">
        <f t="array" ref="P11157">IF(Q11157&gt;0,INDEX(Q11157:Q23291,MATCH(TRUE,INDEX(Q11157:Q23291="",,),0)-1),"")</f>
        <v>3</v>
      </c>
      <c r="Q11157">
        <f t="shared" si="251"/>
        <v>2</v>
      </c>
      <c r="R11157">
        <f>IF(P11157="","",0)</f>
        <v>0</v>
      </c>
    </row>
    <row r="11158" spans="1:18" x14ac:dyDescent="0.3">
      <c r="A11158" t="s">
        <v>1391</v>
      </c>
      <c r="B11158" s="1">
        <v>38771</v>
      </c>
      <c r="C11158" s="2">
        <v>0.41666666666666669</v>
      </c>
      <c r="D11158" t="s">
        <v>1430</v>
      </c>
      <c r="E11158" t="s">
        <v>1431</v>
      </c>
      <c r="G11158" s="6" t="s">
        <v>88</v>
      </c>
      <c r="H11158" t="s">
        <v>232</v>
      </c>
      <c r="I11158" t="s">
        <v>45</v>
      </c>
      <c r="J11158" t="s">
        <v>93</v>
      </c>
      <c r="K11158">
        <v>0.8</v>
      </c>
      <c r="L11158">
        <v>72</v>
      </c>
      <c r="M11158" t="s">
        <v>1147</v>
      </c>
      <c r="N11158">
        <v>72</v>
      </c>
      <c r="P11158" cm="1">
        <f t="array" ref="P11158">IF(Q11158&gt;0,INDEX(Q11158:Q23292,MATCH(TRUE,INDEX(Q11158:Q23292="",,),0)-1),"")</f>
        <v>3</v>
      </c>
      <c r="Q11158">
        <f>INT((ROW()-11144)/9)+1</f>
        <v>2</v>
      </c>
      <c r="R11158">
        <f>IF(P11158="","",0)</f>
        <v>0</v>
      </c>
    </row>
    <row r="11159" spans="1:18" x14ac:dyDescent="0.3">
      <c r="A11159" t="s">
        <v>1391</v>
      </c>
      <c r="B11159" s="1">
        <v>38771</v>
      </c>
      <c r="C11159" s="2">
        <v>0.41666666666666669</v>
      </c>
      <c r="D11159" t="s">
        <v>1430</v>
      </c>
      <c r="E11159" t="s">
        <v>1431</v>
      </c>
      <c r="G11159" s="6" t="s">
        <v>88</v>
      </c>
      <c r="H11159" t="s">
        <v>96</v>
      </c>
      <c r="I11159" t="s">
        <v>45</v>
      </c>
      <c r="J11159" t="s">
        <v>93</v>
      </c>
      <c r="K11159">
        <v>0.4</v>
      </c>
      <c r="L11159">
        <v>205</v>
      </c>
      <c r="M11159" t="s">
        <v>1147</v>
      </c>
      <c r="N11159">
        <v>205</v>
      </c>
      <c r="P11159" cm="1">
        <f t="array" ref="P11159">IF(Q11159&gt;0,INDEX(Q11159:Q23293,MATCH(TRUE,INDEX(Q11159:Q23293="",,),0)-1),"")</f>
        <v>3</v>
      </c>
      <c r="Q11159">
        <f t="shared" si="251"/>
        <v>2</v>
      </c>
      <c r="R11159">
        <f>IF(P11159="","",0)</f>
        <v>0</v>
      </c>
    </row>
    <row r="11160" spans="1:18" x14ac:dyDescent="0.3">
      <c r="A11160" t="s">
        <v>1391</v>
      </c>
      <c r="B11160" s="1">
        <v>38771</v>
      </c>
      <c r="C11160" s="2">
        <v>0.41666666666666669</v>
      </c>
      <c r="D11160" t="s">
        <v>1430</v>
      </c>
      <c r="E11160" t="s">
        <v>1431</v>
      </c>
      <c r="G11160" s="6" t="s">
        <v>88</v>
      </c>
      <c r="H11160" t="s">
        <v>200</v>
      </c>
      <c r="I11160" t="s">
        <v>45</v>
      </c>
      <c r="J11160" t="s">
        <v>93</v>
      </c>
      <c r="K11160">
        <v>1.5</v>
      </c>
      <c r="L11160">
        <v>328</v>
      </c>
      <c r="M11160" t="s">
        <v>1147</v>
      </c>
      <c r="N11160">
        <v>328</v>
      </c>
      <c r="P11160" cm="1">
        <f t="array" ref="P11160">IF(Q11160&gt;0,INDEX(Q11160:Q23294,MATCH(TRUE,INDEX(Q11160:Q23294="",,),0)-1),"")</f>
        <v>3</v>
      </c>
      <c r="Q11160">
        <f t="shared" si="251"/>
        <v>2</v>
      </c>
      <c r="R11160">
        <f>IF(P11160="","",0)</f>
        <v>0</v>
      </c>
    </row>
    <row r="11161" spans="1:18" x14ac:dyDescent="0.3">
      <c r="A11161" t="s">
        <v>1391</v>
      </c>
      <c r="B11161" s="1">
        <v>38771</v>
      </c>
      <c r="C11161" s="2">
        <v>0.41666666666666669</v>
      </c>
      <c r="D11161" t="s">
        <v>1430</v>
      </c>
      <c r="E11161" t="s">
        <v>1431</v>
      </c>
      <c r="G11161" s="6" t="s">
        <v>88</v>
      </c>
      <c r="H11161" t="s">
        <v>128</v>
      </c>
      <c r="I11161" t="s">
        <v>21</v>
      </c>
      <c r="J11161" t="s">
        <v>73</v>
      </c>
      <c r="K11161">
        <v>64</v>
      </c>
      <c r="L11161">
        <v>25.3</v>
      </c>
      <c r="M11161" t="s">
        <v>1147</v>
      </c>
      <c r="N11161">
        <v>25.3</v>
      </c>
      <c r="P11161" cm="1">
        <f t="array" ref="P11161">IF(Q11161&gt;0,INDEX(Q11161:Q23295,MATCH(TRUE,INDEX(Q11161:Q23295="",,),0)-1),"")</f>
        <v>3</v>
      </c>
      <c r="Q11161">
        <f t="shared" si="251"/>
        <v>2</v>
      </c>
      <c r="R11161">
        <f>IF(P11161="","",0)</f>
        <v>0</v>
      </c>
    </row>
    <row r="11162" spans="1:18" x14ac:dyDescent="0.3">
      <c r="A11162" t="s">
        <v>1391</v>
      </c>
      <c r="B11162" s="1">
        <v>38771</v>
      </c>
      <c r="C11162" s="2">
        <v>0.41666666666666669</v>
      </c>
      <c r="D11162" t="s">
        <v>1430</v>
      </c>
      <c r="E11162" t="s">
        <v>1431</v>
      </c>
      <c r="G11162" t="s">
        <v>19</v>
      </c>
      <c r="H11162" t="s">
        <v>102</v>
      </c>
      <c r="I11162" t="s">
        <v>45</v>
      </c>
      <c r="J11162" t="s">
        <v>93</v>
      </c>
      <c r="K11162">
        <v>29.8</v>
      </c>
      <c r="L11162">
        <v>927</v>
      </c>
      <c r="M11162" t="s">
        <v>1192</v>
      </c>
      <c r="N11162">
        <v>950</v>
      </c>
      <c r="P11162" cm="1">
        <f t="array" ref="P11162">IF(Q11162&gt;0,INDEX(Q11162:Q23296,MATCH(TRUE,INDEX(Q11162:Q23296="",,),0)-1),"")</f>
        <v>3</v>
      </c>
      <c r="Q11162">
        <f t="shared" si="251"/>
        <v>3</v>
      </c>
      <c r="R11162">
        <f>IF(P11162="","",0)</f>
        <v>0</v>
      </c>
    </row>
    <row r="11163" spans="1:18" x14ac:dyDescent="0.3">
      <c r="A11163" t="s">
        <v>1391</v>
      </c>
      <c r="B11163" s="1">
        <v>38771</v>
      </c>
      <c r="C11163" s="2">
        <v>0.41666666666666669</v>
      </c>
      <c r="D11163" t="s">
        <v>1430</v>
      </c>
      <c r="E11163" t="s">
        <v>1431</v>
      </c>
      <c r="G11163" t="s">
        <v>19</v>
      </c>
      <c r="H11163" t="s">
        <v>72</v>
      </c>
      <c r="I11163" t="s">
        <v>21</v>
      </c>
      <c r="J11163" t="s">
        <v>73</v>
      </c>
      <c r="K11163">
        <v>2071</v>
      </c>
      <c r="L11163">
        <v>23.75</v>
      </c>
      <c r="M11163" t="s">
        <v>1192</v>
      </c>
      <c r="N11163">
        <v>27.5</v>
      </c>
      <c r="P11163" cm="1">
        <f t="array" ref="P11163">IF(Q11163&gt;0,INDEX(Q11163:Q23297,MATCH(TRUE,INDEX(Q11163:Q23297="",,),0)-1),"")</f>
        <v>3</v>
      </c>
      <c r="Q11163">
        <f t="shared" si="251"/>
        <v>3</v>
      </c>
      <c r="R11163">
        <f>IF(P11163="","",0)</f>
        <v>0</v>
      </c>
    </row>
    <row r="11164" spans="1:18" x14ac:dyDescent="0.3">
      <c r="A11164" t="s">
        <v>1391</v>
      </c>
      <c r="B11164" s="1">
        <v>38771</v>
      </c>
      <c r="C11164" s="2">
        <v>0.41666666666666669</v>
      </c>
      <c r="D11164" t="s">
        <v>1430</v>
      </c>
      <c r="E11164" t="s">
        <v>1431</v>
      </c>
      <c r="G11164" s="6" t="s">
        <v>88</v>
      </c>
      <c r="H11164" t="s">
        <v>85</v>
      </c>
      <c r="I11164" t="s">
        <v>45</v>
      </c>
      <c r="J11164" t="s">
        <v>93</v>
      </c>
      <c r="K11164">
        <v>1.3</v>
      </c>
      <c r="L11164">
        <v>139</v>
      </c>
      <c r="M11164" t="s">
        <v>1192</v>
      </c>
      <c r="N11164">
        <v>139</v>
      </c>
      <c r="P11164" cm="1">
        <f t="array" ref="P11164">IF(Q11164&gt;0,INDEX(Q11164:Q23298,MATCH(TRUE,INDEX(Q11164:Q23298="",,),0)-1),"")</f>
        <v>3</v>
      </c>
      <c r="Q11164">
        <f t="shared" si="251"/>
        <v>3</v>
      </c>
      <c r="R11164">
        <f>IF(P11164="","",0)</f>
        <v>0</v>
      </c>
    </row>
    <row r="11165" spans="1:18" x14ac:dyDescent="0.3">
      <c r="A11165" t="s">
        <v>1391</v>
      </c>
      <c r="B11165" s="1">
        <v>38771</v>
      </c>
      <c r="C11165" s="2">
        <v>0.41666666666666669</v>
      </c>
      <c r="D11165" t="s">
        <v>1430</v>
      </c>
      <c r="E11165" t="s">
        <v>1431</v>
      </c>
      <c r="G11165" s="6" t="s">
        <v>88</v>
      </c>
      <c r="H11165" t="s">
        <v>264</v>
      </c>
      <c r="I11165" t="s">
        <v>45</v>
      </c>
      <c r="J11165" t="s">
        <v>93</v>
      </c>
      <c r="K11165">
        <v>0.2</v>
      </c>
      <c r="L11165">
        <v>360</v>
      </c>
      <c r="M11165" t="s">
        <v>1192</v>
      </c>
      <c r="N11165">
        <v>360</v>
      </c>
      <c r="P11165" cm="1">
        <f t="array" ref="P11165">IF(Q11165&gt;0,INDEX(Q11165:Q23299,MATCH(TRUE,INDEX(Q11165:Q23299="",,),0)-1),"")</f>
        <v>3</v>
      </c>
      <c r="Q11165">
        <f t="shared" si="251"/>
        <v>3</v>
      </c>
      <c r="R11165">
        <f>IF(P11165="","",0)</f>
        <v>0</v>
      </c>
    </row>
    <row r="11166" spans="1:18" x14ac:dyDescent="0.3">
      <c r="A11166" t="s">
        <v>1391</v>
      </c>
      <c r="B11166" s="1">
        <v>38771</v>
      </c>
      <c r="C11166" s="2">
        <v>0.41666666666666669</v>
      </c>
      <c r="D11166" t="s">
        <v>1430</v>
      </c>
      <c r="E11166" t="s">
        <v>1431</v>
      </c>
      <c r="G11166" s="6" t="s">
        <v>88</v>
      </c>
      <c r="H11166" t="s">
        <v>100</v>
      </c>
      <c r="I11166" t="s">
        <v>45</v>
      </c>
      <c r="J11166" t="s">
        <v>93</v>
      </c>
      <c r="K11166">
        <v>13.4</v>
      </c>
      <c r="L11166">
        <v>166</v>
      </c>
      <c r="M11166" t="s">
        <v>1192</v>
      </c>
      <c r="N11166">
        <v>166</v>
      </c>
      <c r="P11166" cm="1">
        <f t="array" ref="P11166">IF(Q11166&gt;0,INDEX(Q11166:Q23300,MATCH(TRUE,INDEX(Q11166:Q23300="",,),0)-1),"")</f>
        <v>3</v>
      </c>
      <c r="Q11166">
        <f t="shared" si="251"/>
        <v>3</v>
      </c>
      <c r="R11166">
        <f>IF(P11166="","",0)</f>
        <v>0</v>
      </c>
    </row>
    <row r="11167" spans="1:18" x14ac:dyDescent="0.3">
      <c r="A11167" t="s">
        <v>1391</v>
      </c>
      <c r="B11167" s="1">
        <v>38771</v>
      </c>
      <c r="C11167" s="2">
        <v>0.41666666666666669</v>
      </c>
      <c r="D11167" t="s">
        <v>1430</v>
      </c>
      <c r="E11167" t="s">
        <v>1431</v>
      </c>
      <c r="G11167" s="6" t="s">
        <v>88</v>
      </c>
      <c r="H11167" t="s">
        <v>232</v>
      </c>
      <c r="I11167" t="s">
        <v>45</v>
      </c>
      <c r="J11167" t="s">
        <v>93</v>
      </c>
      <c r="K11167">
        <v>0.8</v>
      </c>
      <c r="L11167">
        <v>72</v>
      </c>
      <c r="M11167" t="s">
        <v>1192</v>
      </c>
      <c r="N11167">
        <v>72</v>
      </c>
      <c r="P11167" cm="1">
        <f t="array" ref="P11167">IF(Q11167&gt;0,INDEX(Q11167:Q23301,MATCH(TRUE,INDEX(Q11167:Q23301="",,),0)-1),"")</f>
        <v>3</v>
      </c>
      <c r="Q11167">
        <f t="shared" si="251"/>
        <v>3</v>
      </c>
      <c r="R11167">
        <f>IF(P11167="","",0)</f>
        <v>0</v>
      </c>
    </row>
    <row r="11168" spans="1:18" x14ac:dyDescent="0.3">
      <c r="A11168" t="s">
        <v>1391</v>
      </c>
      <c r="B11168" s="1">
        <v>38771</v>
      </c>
      <c r="C11168" s="2">
        <v>0.41666666666666669</v>
      </c>
      <c r="D11168" t="s">
        <v>1430</v>
      </c>
      <c r="E11168" t="s">
        <v>1431</v>
      </c>
      <c r="G11168" s="6" t="s">
        <v>88</v>
      </c>
      <c r="H11168" t="s">
        <v>96</v>
      </c>
      <c r="I11168" t="s">
        <v>45</v>
      </c>
      <c r="J11168" t="s">
        <v>93</v>
      </c>
      <c r="K11168">
        <v>0.4</v>
      </c>
      <c r="L11168">
        <v>205</v>
      </c>
      <c r="M11168" t="s">
        <v>1192</v>
      </c>
      <c r="N11168">
        <v>205</v>
      </c>
      <c r="P11168" cm="1">
        <f t="array" ref="P11168">IF(Q11168&gt;0,INDEX(Q11168:Q23302,MATCH(TRUE,INDEX(Q11168:Q23302="",,),0)-1),"")</f>
        <v>3</v>
      </c>
      <c r="Q11168">
        <f t="shared" si="251"/>
        <v>3</v>
      </c>
      <c r="R11168">
        <f>IF(P11168="","",0)</f>
        <v>0</v>
      </c>
    </row>
    <row r="11169" spans="1:18" x14ac:dyDescent="0.3">
      <c r="A11169" t="s">
        <v>1391</v>
      </c>
      <c r="B11169" s="1">
        <v>38771</v>
      </c>
      <c r="C11169" s="2">
        <v>0.41666666666666669</v>
      </c>
      <c r="D11169" t="s">
        <v>1430</v>
      </c>
      <c r="E11169" t="s">
        <v>1431</v>
      </c>
      <c r="G11169" s="6" t="s">
        <v>88</v>
      </c>
      <c r="H11169" t="s">
        <v>200</v>
      </c>
      <c r="I11169" t="s">
        <v>45</v>
      </c>
      <c r="J11169" t="s">
        <v>93</v>
      </c>
      <c r="K11169">
        <v>1.5</v>
      </c>
      <c r="L11169">
        <v>328</v>
      </c>
      <c r="M11169" t="s">
        <v>1192</v>
      </c>
      <c r="N11169">
        <v>328</v>
      </c>
      <c r="P11169" cm="1">
        <f t="array" ref="P11169">IF(Q11169&gt;0,INDEX(Q11169:Q23303,MATCH(TRUE,INDEX(Q11169:Q23303="",,),0)-1),"")</f>
        <v>3</v>
      </c>
      <c r="Q11169">
        <f t="shared" si="251"/>
        <v>3</v>
      </c>
      <c r="R11169">
        <f>IF(P11169="","",0)</f>
        <v>0</v>
      </c>
    </row>
    <row r="11170" spans="1:18" x14ac:dyDescent="0.3">
      <c r="A11170" t="s">
        <v>1391</v>
      </c>
      <c r="B11170" s="1">
        <v>38771</v>
      </c>
      <c r="C11170" s="2">
        <v>0.41666666666666669</v>
      </c>
      <c r="D11170" t="s">
        <v>1430</v>
      </c>
      <c r="E11170" t="s">
        <v>1431</v>
      </c>
      <c r="G11170" s="6" t="s">
        <v>88</v>
      </c>
      <c r="H11170" t="s">
        <v>128</v>
      </c>
      <c r="I11170" t="s">
        <v>21</v>
      </c>
      <c r="J11170" t="s">
        <v>73</v>
      </c>
      <c r="K11170">
        <v>64</v>
      </c>
      <c r="L11170">
        <v>25.3</v>
      </c>
      <c r="M11170" t="s">
        <v>1192</v>
      </c>
      <c r="N11170">
        <v>25.3</v>
      </c>
      <c r="P11170" cm="1">
        <f t="array" ref="P11170">IF(Q11170&gt;0,INDEX(Q11170:Q23304,MATCH(TRUE,INDEX(Q11170:Q23304="",,),0)-1),"")</f>
        <v>3</v>
      </c>
      <c r="Q11170">
        <f t="shared" si="251"/>
        <v>3</v>
      </c>
      <c r="R11170">
        <f>IF(P11170="","",0)</f>
        <v>0</v>
      </c>
    </row>
    <row r="11171" spans="1:18" x14ac:dyDescent="0.3">
      <c r="P11171" t="str" cm="1">
        <f t="array" ref="P11171">IF(Q11171&gt;0,INDEX(Q11171:Q23305,MATCH(TRUE,INDEX(Q11171:Q23305="",,),0)-1),"")</f>
        <v/>
      </c>
      <c r="R11171" t="str">
        <f>IF(P11171="","",0)</f>
        <v/>
      </c>
    </row>
    <row r="11172" spans="1:18" x14ac:dyDescent="0.3">
      <c r="A11172" t="s">
        <v>1391</v>
      </c>
      <c r="B11172" s="1">
        <v>38762</v>
      </c>
      <c r="C11172" s="2">
        <v>0.41666666666666669</v>
      </c>
      <c r="D11172" t="s">
        <v>1432</v>
      </c>
      <c r="E11172" t="s">
        <v>1433</v>
      </c>
      <c r="G11172" t="s">
        <v>19</v>
      </c>
      <c r="H11172" t="s">
        <v>95</v>
      </c>
      <c r="I11172" t="s">
        <v>21</v>
      </c>
      <c r="J11172" t="s">
        <v>73</v>
      </c>
      <c r="K11172">
        <v>2645</v>
      </c>
      <c r="L11172">
        <v>47.6</v>
      </c>
      <c r="M11172" t="s">
        <v>465</v>
      </c>
      <c r="N11172">
        <v>48.1</v>
      </c>
      <c r="O11172" t="s">
        <v>24</v>
      </c>
      <c r="P11172" cm="1">
        <f t="array" ref="P11172">IF(Q11172&gt;0,INDEX(Q11172:Q23306,MATCH(TRUE,INDEX(Q11172:Q23306="",,),0)-1),"")</f>
        <v>1</v>
      </c>
      <c r="Q11172">
        <v>1</v>
      </c>
      <c r="R11172">
        <f>IF(P11172="","",0)</f>
        <v>0</v>
      </c>
    </row>
    <row r="11173" spans="1:18" x14ac:dyDescent="0.3">
      <c r="A11173" t="s">
        <v>1391</v>
      </c>
      <c r="B11173" s="1">
        <v>38762</v>
      </c>
      <c r="C11173" s="2">
        <v>0.41666666666666669</v>
      </c>
      <c r="D11173" t="s">
        <v>1432</v>
      </c>
      <c r="E11173" t="s">
        <v>1433</v>
      </c>
      <c r="G11173" s="6" t="s">
        <v>88</v>
      </c>
      <c r="H11173" t="s">
        <v>67</v>
      </c>
      <c r="I11173" t="s">
        <v>45</v>
      </c>
      <c r="J11173" t="s">
        <v>93</v>
      </c>
      <c r="K11173">
        <v>1.9</v>
      </c>
      <c r="L11173">
        <v>126</v>
      </c>
      <c r="M11173" t="s">
        <v>465</v>
      </c>
      <c r="N11173">
        <v>126</v>
      </c>
      <c r="O11173" t="s">
        <v>24</v>
      </c>
      <c r="P11173" cm="1">
        <f t="array" ref="P11173">IF(Q11173&gt;0,INDEX(Q11173:Q23307,MATCH(TRUE,INDEX(Q11173:Q23307="",,),0)-1),"")</f>
        <v>1</v>
      </c>
      <c r="Q11173">
        <v>1</v>
      </c>
      <c r="R11173">
        <f>IF(P11173="","",0)</f>
        <v>0</v>
      </c>
    </row>
    <row r="11174" spans="1:18" x14ac:dyDescent="0.3">
      <c r="A11174" t="s">
        <v>1391</v>
      </c>
      <c r="B11174" s="1">
        <v>38762</v>
      </c>
      <c r="C11174" s="2">
        <v>0.41666666666666669</v>
      </c>
      <c r="D11174" t="s">
        <v>1432</v>
      </c>
      <c r="E11174" t="s">
        <v>1433</v>
      </c>
      <c r="G11174" s="6" t="s">
        <v>88</v>
      </c>
      <c r="H11174" t="s">
        <v>41</v>
      </c>
      <c r="I11174" t="s">
        <v>45</v>
      </c>
      <c r="J11174" t="s">
        <v>93</v>
      </c>
      <c r="K11174">
        <v>42.2</v>
      </c>
      <c r="L11174">
        <v>266</v>
      </c>
      <c r="M11174" t="s">
        <v>465</v>
      </c>
      <c r="N11174">
        <v>266</v>
      </c>
      <c r="O11174" t="s">
        <v>24</v>
      </c>
      <c r="P11174" cm="1">
        <f t="array" ref="P11174">IF(Q11174&gt;0,INDEX(Q11174:Q23308,MATCH(TRUE,INDEX(Q11174:Q23308="",,),0)-1),"")</f>
        <v>1</v>
      </c>
      <c r="Q11174">
        <v>1</v>
      </c>
      <c r="R11174">
        <f>IF(P11174="","",0)</f>
        <v>0</v>
      </c>
    </row>
    <row r="11175" spans="1:18" x14ac:dyDescent="0.3">
      <c r="A11175" t="s">
        <v>1391</v>
      </c>
      <c r="B11175" s="1">
        <v>38762</v>
      </c>
      <c r="C11175" s="2">
        <v>0.41666666666666669</v>
      </c>
      <c r="D11175" t="s">
        <v>1432</v>
      </c>
      <c r="E11175" t="s">
        <v>1433</v>
      </c>
      <c r="G11175" s="6" t="s">
        <v>88</v>
      </c>
      <c r="H11175" t="s">
        <v>183</v>
      </c>
      <c r="I11175" t="s">
        <v>21</v>
      </c>
      <c r="J11175" t="s">
        <v>73</v>
      </c>
      <c r="K11175">
        <v>161</v>
      </c>
      <c r="L11175">
        <v>32.1</v>
      </c>
      <c r="M11175" t="s">
        <v>465</v>
      </c>
      <c r="N11175">
        <v>32.1</v>
      </c>
      <c r="O11175" t="s">
        <v>24</v>
      </c>
      <c r="P11175" cm="1">
        <f t="array" ref="P11175">IF(Q11175&gt;0,INDEX(Q11175:Q23309,MATCH(TRUE,INDEX(Q11175:Q23309="",,),0)-1),"")</f>
        <v>1</v>
      </c>
      <c r="Q11175">
        <v>1</v>
      </c>
      <c r="R11175">
        <f>IF(P11175="","",0)</f>
        <v>0</v>
      </c>
    </row>
    <row r="11176" spans="1:18" x14ac:dyDescent="0.3">
      <c r="A11176" t="s">
        <v>1391</v>
      </c>
      <c r="B11176" s="1">
        <v>38762</v>
      </c>
      <c r="C11176" s="2">
        <v>0.41666666666666669</v>
      </c>
      <c r="D11176" t="s">
        <v>1432</v>
      </c>
      <c r="E11176" t="s">
        <v>1433</v>
      </c>
      <c r="G11176" s="6" t="s">
        <v>88</v>
      </c>
      <c r="H11176" t="s">
        <v>312</v>
      </c>
      <c r="I11176" t="s">
        <v>21</v>
      </c>
      <c r="J11176" t="s">
        <v>73</v>
      </c>
      <c r="K11176">
        <v>7</v>
      </c>
      <c r="L11176">
        <v>21.9</v>
      </c>
      <c r="M11176" t="s">
        <v>465</v>
      </c>
      <c r="N11176">
        <v>21.9</v>
      </c>
      <c r="O11176" t="s">
        <v>24</v>
      </c>
      <c r="P11176" cm="1">
        <f t="array" ref="P11176">IF(Q11176&gt;0,INDEX(Q11176:Q23310,MATCH(TRUE,INDEX(Q11176:Q23310="",,),0)-1),"")</f>
        <v>1</v>
      </c>
      <c r="Q11176">
        <v>1</v>
      </c>
      <c r="R11176">
        <f>IF(P11176="","",0)</f>
        <v>0</v>
      </c>
    </row>
    <row r="11177" spans="1:18" x14ac:dyDescent="0.3">
      <c r="A11177" t="s">
        <v>1391</v>
      </c>
      <c r="B11177" s="1">
        <v>38762</v>
      </c>
      <c r="C11177" s="2">
        <v>0.41666666666666669</v>
      </c>
      <c r="D11177" t="s">
        <v>1432</v>
      </c>
      <c r="E11177" t="s">
        <v>1433</v>
      </c>
      <c r="G11177" s="6" t="s">
        <v>88</v>
      </c>
      <c r="H11177" t="s">
        <v>67</v>
      </c>
      <c r="I11177" t="s">
        <v>21</v>
      </c>
      <c r="J11177" t="s">
        <v>73</v>
      </c>
      <c r="K11177">
        <v>3</v>
      </c>
      <c r="L11177">
        <v>32.1</v>
      </c>
      <c r="M11177" t="s">
        <v>465</v>
      </c>
      <c r="N11177">
        <v>32.1</v>
      </c>
      <c r="O11177" t="s">
        <v>24</v>
      </c>
      <c r="P11177" cm="1">
        <f t="array" ref="P11177">IF(Q11177&gt;0,INDEX(Q11177:Q23311,MATCH(TRUE,INDEX(Q11177:Q23311="",,),0)-1),"")</f>
        <v>1</v>
      </c>
      <c r="Q11177">
        <v>1</v>
      </c>
      <c r="R11177">
        <f>IF(P11177="","",0)</f>
        <v>0</v>
      </c>
    </row>
    <row r="11178" spans="1:18" x14ac:dyDescent="0.3">
      <c r="A11178" t="s">
        <v>1391</v>
      </c>
      <c r="B11178" s="1">
        <v>38762</v>
      </c>
      <c r="C11178" s="2">
        <v>0.41666666666666669</v>
      </c>
      <c r="D11178" t="s">
        <v>1432</v>
      </c>
      <c r="E11178" t="s">
        <v>1433</v>
      </c>
      <c r="G11178" s="6" t="s">
        <v>88</v>
      </c>
      <c r="H11178" t="s">
        <v>41</v>
      </c>
      <c r="I11178" t="s">
        <v>21</v>
      </c>
      <c r="J11178" t="s">
        <v>73</v>
      </c>
      <c r="K11178">
        <v>77</v>
      </c>
      <c r="L11178">
        <v>57.6</v>
      </c>
      <c r="M11178" t="s">
        <v>465</v>
      </c>
      <c r="N11178">
        <v>57.6</v>
      </c>
      <c r="O11178" t="s">
        <v>24</v>
      </c>
      <c r="P11178" cm="1">
        <f t="array" ref="P11178">IF(Q11178&gt;0,INDEX(Q11178:Q23312,MATCH(TRUE,INDEX(Q11178:Q23312="",,),0)-1),"")</f>
        <v>1</v>
      </c>
      <c r="Q11178">
        <v>1</v>
      </c>
      <c r="R11178">
        <f>IF(P11178="","",0)</f>
        <v>0</v>
      </c>
    </row>
    <row r="11179" spans="1:18" x14ac:dyDescent="0.3">
      <c r="A11179" t="s">
        <v>1391</v>
      </c>
      <c r="B11179" s="1">
        <v>38762</v>
      </c>
      <c r="C11179" s="2">
        <v>0.41666666666666669</v>
      </c>
      <c r="D11179" t="s">
        <v>1432</v>
      </c>
      <c r="E11179" t="s">
        <v>1433</v>
      </c>
      <c r="G11179" s="6" t="s">
        <v>88</v>
      </c>
      <c r="H11179" t="s">
        <v>87</v>
      </c>
      <c r="I11179" t="s">
        <v>21</v>
      </c>
      <c r="J11179" t="s">
        <v>73</v>
      </c>
      <c r="K11179">
        <v>87</v>
      </c>
      <c r="L11179">
        <v>21.9</v>
      </c>
      <c r="M11179" t="s">
        <v>465</v>
      </c>
      <c r="N11179">
        <v>21.9</v>
      </c>
      <c r="O11179" t="s">
        <v>24</v>
      </c>
      <c r="P11179" cm="1">
        <f t="array" ref="P11179">IF(Q11179&gt;0,INDEX(Q11179:Q23313,MATCH(TRUE,INDEX(Q11179:Q23313="",,),0)-1),"")</f>
        <v>1</v>
      </c>
      <c r="Q11179">
        <v>1</v>
      </c>
      <c r="R11179">
        <f>IF(P11179="","",0)</f>
        <v>0</v>
      </c>
    </row>
    <row r="11180" spans="1:18" x14ac:dyDescent="0.3">
      <c r="A11180" t="s">
        <v>1391</v>
      </c>
      <c r="B11180" s="1">
        <v>38762</v>
      </c>
      <c r="C11180" s="2">
        <v>0.41666666666666669</v>
      </c>
      <c r="D11180" t="s">
        <v>1432</v>
      </c>
      <c r="E11180" t="s">
        <v>1433</v>
      </c>
      <c r="G11180" s="6" t="s">
        <v>88</v>
      </c>
      <c r="H11180" t="s">
        <v>72</v>
      </c>
      <c r="I11180" t="s">
        <v>21</v>
      </c>
      <c r="J11180" t="s">
        <v>73</v>
      </c>
      <c r="K11180">
        <v>20</v>
      </c>
      <c r="L11180">
        <v>19.600000000000001</v>
      </c>
      <c r="M11180" t="s">
        <v>465</v>
      </c>
      <c r="N11180">
        <v>19.600000000000001</v>
      </c>
      <c r="O11180" t="s">
        <v>24</v>
      </c>
      <c r="P11180" cm="1">
        <f t="array" ref="P11180">IF(Q11180&gt;0,INDEX(Q11180:Q23314,MATCH(TRUE,INDEX(Q11180:Q23314="",,),0)-1),"")</f>
        <v>1</v>
      </c>
      <c r="Q11180">
        <v>1</v>
      </c>
      <c r="R11180">
        <f>IF(P11180="","",0)</f>
        <v>0</v>
      </c>
    </row>
    <row r="11181" spans="1:18" x14ac:dyDescent="0.3">
      <c r="P11181" t="str" cm="1">
        <f t="array" ref="P11181">IF(Q11181&gt;0,INDEX(Q11181:Q23315,MATCH(TRUE,INDEX(Q11181:Q23315="",,),0)-1),"")</f>
        <v/>
      </c>
      <c r="R11181" t="str">
        <f>IF(P11181="","",0)</f>
        <v/>
      </c>
    </row>
    <row r="11182" spans="1:18" x14ac:dyDescent="0.3">
      <c r="A11182" t="s">
        <v>1391</v>
      </c>
      <c r="B11182" s="1">
        <v>38762</v>
      </c>
      <c r="C11182" s="2">
        <v>0.41666666666666669</v>
      </c>
      <c r="D11182" t="s">
        <v>1434</v>
      </c>
      <c r="E11182" t="s">
        <v>1435</v>
      </c>
      <c r="G11182" t="s">
        <v>19</v>
      </c>
      <c r="H11182" t="s">
        <v>41</v>
      </c>
      <c r="I11182" t="s">
        <v>45</v>
      </c>
      <c r="J11182" t="s">
        <v>93</v>
      </c>
      <c r="K11182">
        <v>59</v>
      </c>
      <c r="L11182">
        <v>233</v>
      </c>
      <c r="M11182" t="s">
        <v>465</v>
      </c>
      <c r="N11182">
        <v>233</v>
      </c>
      <c r="O11182" t="s">
        <v>24</v>
      </c>
      <c r="P11182" cm="1">
        <f t="array" ref="P11182">IF(Q11182&gt;0,INDEX(Q11182:Q23316,MATCH(TRUE,INDEX(Q11182:Q23316="",,),0)-1),"")</f>
        <v>1</v>
      </c>
      <c r="Q11182">
        <v>1</v>
      </c>
      <c r="R11182">
        <f>IF(P11182="","",0)</f>
        <v>0</v>
      </c>
    </row>
    <row r="11183" spans="1:18" x14ac:dyDescent="0.3">
      <c r="A11183" t="s">
        <v>1391</v>
      </c>
      <c r="B11183" s="1">
        <v>38762</v>
      </c>
      <c r="C11183" s="2">
        <v>0.41666666666666669</v>
      </c>
      <c r="D11183" t="s">
        <v>1434</v>
      </c>
      <c r="E11183" t="s">
        <v>1435</v>
      </c>
      <c r="G11183" t="s">
        <v>19</v>
      </c>
      <c r="H11183" t="s">
        <v>183</v>
      </c>
      <c r="I11183" t="s">
        <v>21</v>
      </c>
      <c r="J11183" t="s">
        <v>73</v>
      </c>
      <c r="K11183">
        <v>483</v>
      </c>
      <c r="L11183">
        <v>31.3</v>
      </c>
      <c r="M11183" t="s">
        <v>465</v>
      </c>
      <c r="N11183">
        <v>31.3</v>
      </c>
      <c r="O11183" t="s">
        <v>24</v>
      </c>
      <c r="P11183" cm="1">
        <f t="array" ref="P11183">IF(Q11183&gt;0,INDEX(Q11183:Q23317,MATCH(TRUE,INDEX(Q11183:Q23317="",,),0)-1),"")</f>
        <v>1</v>
      </c>
      <c r="Q11183">
        <v>1</v>
      </c>
      <c r="R11183">
        <f>IF(P11183="","",0)</f>
        <v>0</v>
      </c>
    </row>
    <row r="11184" spans="1:18" x14ac:dyDescent="0.3">
      <c r="A11184" t="s">
        <v>1391</v>
      </c>
      <c r="B11184" s="1">
        <v>38762</v>
      </c>
      <c r="C11184" s="2">
        <v>0.41666666666666669</v>
      </c>
      <c r="D11184" t="s">
        <v>1434</v>
      </c>
      <c r="E11184" t="s">
        <v>1435</v>
      </c>
      <c r="G11184" t="s">
        <v>19</v>
      </c>
      <c r="H11184" t="s">
        <v>95</v>
      </c>
      <c r="I11184" t="s">
        <v>21</v>
      </c>
      <c r="J11184" t="s">
        <v>73</v>
      </c>
      <c r="K11184">
        <v>1958</v>
      </c>
      <c r="L11184">
        <v>46.45</v>
      </c>
      <c r="M11184" t="s">
        <v>465</v>
      </c>
      <c r="N11184">
        <v>47.1</v>
      </c>
      <c r="O11184" t="s">
        <v>24</v>
      </c>
      <c r="P11184" cm="1">
        <f t="array" ref="P11184">IF(Q11184&gt;0,INDEX(Q11184:Q23318,MATCH(TRUE,INDEX(Q11184:Q23318="",,),0)-1),"")</f>
        <v>1</v>
      </c>
      <c r="Q11184">
        <v>1</v>
      </c>
      <c r="R11184">
        <f>IF(P11184="","",0)</f>
        <v>0</v>
      </c>
    </row>
    <row r="11185" spans="1:18" x14ac:dyDescent="0.3">
      <c r="A11185" t="s">
        <v>1391</v>
      </c>
      <c r="B11185" s="1">
        <v>38762</v>
      </c>
      <c r="C11185" s="2">
        <v>0.41666666666666669</v>
      </c>
      <c r="D11185" t="s">
        <v>1434</v>
      </c>
      <c r="E11185" t="s">
        <v>1435</v>
      </c>
      <c r="G11185" s="6" t="s">
        <v>88</v>
      </c>
      <c r="H11185" t="s">
        <v>67</v>
      </c>
      <c r="I11185" t="s">
        <v>45</v>
      </c>
      <c r="J11185" t="s">
        <v>93</v>
      </c>
      <c r="K11185">
        <v>14.1</v>
      </c>
      <c r="L11185">
        <v>102</v>
      </c>
      <c r="M11185" t="s">
        <v>465</v>
      </c>
      <c r="N11185">
        <v>102</v>
      </c>
      <c r="O11185" t="s">
        <v>24</v>
      </c>
      <c r="P11185" cm="1">
        <f t="array" ref="P11185">IF(Q11185&gt;0,INDEX(Q11185:Q23319,MATCH(TRUE,INDEX(Q11185:Q23319="",,),0)-1),"")</f>
        <v>1</v>
      </c>
      <c r="Q11185">
        <v>1</v>
      </c>
      <c r="R11185">
        <f>IF(P11185="","",0)</f>
        <v>0</v>
      </c>
    </row>
    <row r="11186" spans="1:18" x14ac:dyDescent="0.3">
      <c r="A11186" t="s">
        <v>1391</v>
      </c>
      <c r="B11186" s="1">
        <v>38762</v>
      </c>
      <c r="C11186" s="2">
        <v>0.41666666666666669</v>
      </c>
      <c r="D11186" t="s">
        <v>1434</v>
      </c>
      <c r="E11186" t="s">
        <v>1435</v>
      </c>
      <c r="G11186" s="6" t="s">
        <v>88</v>
      </c>
      <c r="H11186" t="s">
        <v>85</v>
      </c>
      <c r="I11186" t="s">
        <v>21</v>
      </c>
      <c r="J11186" t="s">
        <v>73</v>
      </c>
      <c r="K11186">
        <v>13</v>
      </c>
      <c r="L11186">
        <v>15.7</v>
      </c>
      <c r="M11186" t="s">
        <v>465</v>
      </c>
      <c r="N11186">
        <v>15.7</v>
      </c>
      <c r="O11186" t="s">
        <v>24</v>
      </c>
      <c r="P11186" cm="1">
        <f t="array" ref="P11186">IF(Q11186&gt;0,INDEX(Q11186:Q23320,MATCH(TRUE,INDEX(Q11186:Q23320="",,),0)-1),"")</f>
        <v>1</v>
      </c>
      <c r="Q11186">
        <v>1</v>
      </c>
      <c r="R11186">
        <f>IF(P11186="","",0)</f>
        <v>0</v>
      </c>
    </row>
    <row r="11187" spans="1:18" x14ac:dyDescent="0.3">
      <c r="A11187" t="s">
        <v>1391</v>
      </c>
      <c r="B11187" s="1">
        <v>38762</v>
      </c>
      <c r="C11187" s="2">
        <v>0.41666666666666669</v>
      </c>
      <c r="D11187" t="s">
        <v>1434</v>
      </c>
      <c r="E11187" t="s">
        <v>1435</v>
      </c>
      <c r="G11187" s="6" t="s">
        <v>88</v>
      </c>
      <c r="H11187" t="s">
        <v>96</v>
      </c>
      <c r="I11187" t="s">
        <v>21</v>
      </c>
      <c r="J11187" t="s">
        <v>73</v>
      </c>
      <c r="K11187">
        <v>7</v>
      </c>
      <c r="L11187">
        <v>17.649999999999999</v>
      </c>
      <c r="M11187" t="s">
        <v>465</v>
      </c>
      <c r="N11187">
        <v>17.649999999999999</v>
      </c>
      <c r="O11187" t="s">
        <v>24</v>
      </c>
      <c r="P11187" cm="1">
        <f t="array" ref="P11187">IF(Q11187&gt;0,INDEX(Q11187:Q23321,MATCH(TRUE,INDEX(Q11187:Q23321="",,),0)-1),"")</f>
        <v>1</v>
      </c>
      <c r="Q11187">
        <v>1</v>
      </c>
      <c r="R11187">
        <f>IF(P11187="","",0)</f>
        <v>0</v>
      </c>
    </row>
    <row r="11188" spans="1:18" x14ac:dyDescent="0.3">
      <c r="A11188" t="s">
        <v>1391</v>
      </c>
      <c r="B11188" s="1">
        <v>38762</v>
      </c>
      <c r="C11188" s="2">
        <v>0.41666666666666669</v>
      </c>
      <c r="D11188" t="s">
        <v>1434</v>
      </c>
      <c r="E11188" t="s">
        <v>1435</v>
      </c>
      <c r="G11188" s="6" t="s">
        <v>88</v>
      </c>
      <c r="H11188" t="s">
        <v>67</v>
      </c>
      <c r="I11188" t="s">
        <v>21</v>
      </c>
      <c r="J11188" t="s">
        <v>73</v>
      </c>
      <c r="K11188">
        <v>24</v>
      </c>
      <c r="L11188">
        <v>31.3</v>
      </c>
      <c r="M11188" t="s">
        <v>465</v>
      </c>
      <c r="N11188">
        <v>31.3</v>
      </c>
      <c r="O11188" t="s">
        <v>24</v>
      </c>
      <c r="P11188" cm="1">
        <f t="array" ref="P11188">IF(Q11188&gt;0,INDEX(Q11188:Q23322,MATCH(TRUE,INDEX(Q11188:Q23322="",,),0)-1),"")</f>
        <v>1</v>
      </c>
      <c r="Q11188">
        <v>1</v>
      </c>
      <c r="R11188">
        <f>IF(P11188="","",0)</f>
        <v>0</v>
      </c>
    </row>
    <row r="11189" spans="1:18" x14ac:dyDescent="0.3">
      <c r="A11189" t="s">
        <v>1391</v>
      </c>
      <c r="B11189" s="1">
        <v>38762</v>
      </c>
      <c r="C11189" s="2">
        <v>0.41666666666666669</v>
      </c>
      <c r="D11189" t="s">
        <v>1434</v>
      </c>
      <c r="E11189" t="s">
        <v>1435</v>
      </c>
      <c r="G11189" s="6" t="s">
        <v>88</v>
      </c>
      <c r="H11189" t="s">
        <v>41</v>
      </c>
      <c r="I11189" t="s">
        <v>21</v>
      </c>
      <c r="J11189" t="s">
        <v>73</v>
      </c>
      <c r="K11189">
        <v>98</v>
      </c>
      <c r="L11189">
        <v>56.15</v>
      </c>
      <c r="M11189" t="s">
        <v>465</v>
      </c>
      <c r="N11189">
        <v>56.15</v>
      </c>
      <c r="O11189" t="s">
        <v>24</v>
      </c>
      <c r="P11189" cm="1">
        <f t="array" ref="P11189">IF(Q11189&gt;0,INDEX(Q11189:Q23323,MATCH(TRUE,INDEX(Q11189:Q23323="",,),0)-1),"")</f>
        <v>1</v>
      </c>
      <c r="Q11189">
        <v>1</v>
      </c>
      <c r="R11189">
        <f>IF(P11189="","",0)</f>
        <v>0</v>
      </c>
    </row>
    <row r="11190" spans="1:18" x14ac:dyDescent="0.3">
      <c r="A11190" t="s">
        <v>1391</v>
      </c>
      <c r="B11190" s="1">
        <v>38762</v>
      </c>
      <c r="C11190" s="2">
        <v>0.41666666666666669</v>
      </c>
      <c r="D11190" t="s">
        <v>1434</v>
      </c>
      <c r="E11190" t="s">
        <v>1435</v>
      </c>
      <c r="G11190" s="6" t="s">
        <v>88</v>
      </c>
      <c r="H11190" t="s">
        <v>87</v>
      </c>
      <c r="I11190" t="s">
        <v>21</v>
      </c>
      <c r="J11190" t="s">
        <v>73</v>
      </c>
      <c r="K11190">
        <v>11</v>
      </c>
      <c r="L11190">
        <v>29</v>
      </c>
      <c r="M11190" t="s">
        <v>465</v>
      </c>
      <c r="N11190">
        <v>29</v>
      </c>
      <c r="O11190" t="s">
        <v>24</v>
      </c>
      <c r="P11190" cm="1">
        <f t="array" ref="P11190">IF(Q11190&gt;0,INDEX(Q11190:Q23324,MATCH(TRUE,INDEX(Q11190:Q23324="",,),0)-1),"")</f>
        <v>1</v>
      </c>
      <c r="Q11190">
        <v>1</v>
      </c>
      <c r="R11190">
        <f>IF(P11190="","",0)</f>
        <v>0</v>
      </c>
    </row>
    <row r="11191" spans="1:18" x14ac:dyDescent="0.3">
      <c r="P11191" t="str" cm="1">
        <f t="array" ref="P11191">IF(Q11191&gt;0,INDEX(Q11191:Q23325,MATCH(TRUE,INDEX(Q11191:Q23325="",,),0)-1),"")</f>
        <v/>
      </c>
      <c r="R11191" t="str">
        <f>IF(P11191="","",0)</f>
        <v/>
      </c>
    </row>
    <row r="11192" spans="1:18" x14ac:dyDescent="0.3">
      <c r="A11192" t="s">
        <v>1391</v>
      </c>
      <c r="B11192" s="1">
        <v>38762</v>
      </c>
      <c r="C11192" s="2">
        <v>0.41666666666666669</v>
      </c>
      <c r="D11192" t="s">
        <v>1436</v>
      </c>
      <c r="E11192" t="s">
        <v>1437</v>
      </c>
      <c r="G11192" t="s">
        <v>19</v>
      </c>
      <c r="H11192" t="s">
        <v>41</v>
      </c>
      <c r="I11192" t="s">
        <v>45</v>
      </c>
      <c r="J11192" t="s">
        <v>93</v>
      </c>
      <c r="K11192">
        <v>57.3</v>
      </c>
      <c r="L11192">
        <v>261</v>
      </c>
      <c r="M11192" t="s">
        <v>465</v>
      </c>
      <c r="N11192">
        <v>261</v>
      </c>
      <c r="O11192" t="s">
        <v>24</v>
      </c>
      <c r="P11192" cm="1">
        <f t="array" ref="P11192">IF(Q11192&gt;0,INDEX(Q11192:Q23326,MATCH(TRUE,INDEX(Q11192:Q23326="",,),0)-1),"")</f>
        <v>1</v>
      </c>
      <c r="Q11192">
        <v>1</v>
      </c>
      <c r="R11192">
        <f>IF(P11192="","",0)</f>
        <v>0</v>
      </c>
    </row>
    <row r="11193" spans="1:18" x14ac:dyDescent="0.3">
      <c r="A11193" t="s">
        <v>1391</v>
      </c>
      <c r="B11193" s="1">
        <v>38762</v>
      </c>
      <c r="C11193" s="2">
        <v>0.41666666666666669</v>
      </c>
      <c r="D11193" t="s">
        <v>1436</v>
      </c>
      <c r="E11193" t="s">
        <v>1437</v>
      </c>
      <c r="G11193" t="s">
        <v>19</v>
      </c>
      <c r="H11193" t="s">
        <v>183</v>
      </c>
      <c r="I11193" t="s">
        <v>21</v>
      </c>
      <c r="J11193" t="s">
        <v>73</v>
      </c>
      <c r="K11193">
        <v>382</v>
      </c>
      <c r="L11193">
        <v>30.1</v>
      </c>
      <c r="M11193" t="s">
        <v>465</v>
      </c>
      <c r="N11193">
        <v>30.1</v>
      </c>
      <c r="O11193" t="s">
        <v>24</v>
      </c>
      <c r="P11193" cm="1">
        <f t="array" ref="P11193">IF(Q11193&gt;0,INDEX(Q11193:Q23327,MATCH(TRUE,INDEX(Q11193:Q23327="",,),0)-1),"")</f>
        <v>1</v>
      </c>
      <c r="Q11193">
        <v>1</v>
      </c>
      <c r="R11193">
        <f>IF(P11193="","",0)</f>
        <v>0</v>
      </c>
    </row>
    <row r="11194" spans="1:18" x14ac:dyDescent="0.3">
      <c r="A11194" t="s">
        <v>1391</v>
      </c>
      <c r="B11194" s="1">
        <v>38762</v>
      </c>
      <c r="C11194" s="2">
        <v>0.41666666666666669</v>
      </c>
      <c r="D11194" t="s">
        <v>1436</v>
      </c>
      <c r="E11194" t="s">
        <v>1437</v>
      </c>
      <c r="G11194" t="s">
        <v>19</v>
      </c>
      <c r="H11194" t="s">
        <v>95</v>
      </c>
      <c r="I11194" t="s">
        <v>21</v>
      </c>
      <c r="J11194" t="s">
        <v>73</v>
      </c>
      <c r="K11194">
        <v>1694</v>
      </c>
      <c r="L11194">
        <v>44.65</v>
      </c>
      <c r="M11194" t="s">
        <v>465</v>
      </c>
      <c r="N11194">
        <v>46</v>
      </c>
      <c r="O11194" t="s">
        <v>24</v>
      </c>
      <c r="P11194" cm="1">
        <f t="array" ref="P11194">IF(Q11194&gt;0,INDEX(Q11194:Q23328,MATCH(TRUE,INDEX(Q11194:Q23328="",,),0)-1),"")</f>
        <v>1</v>
      </c>
      <c r="Q11194">
        <v>1</v>
      </c>
      <c r="R11194">
        <f>IF(P11194="","",0)</f>
        <v>0</v>
      </c>
    </row>
    <row r="11195" spans="1:18" x14ac:dyDescent="0.3">
      <c r="A11195" t="s">
        <v>1391</v>
      </c>
      <c r="B11195" s="1">
        <v>38762</v>
      </c>
      <c r="C11195" s="2">
        <v>0.41666666666666669</v>
      </c>
      <c r="D11195" t="s">
        <v>1436</v>
      </c>
      <c r="E11195" t="s">
        <v>1437</v>
      </c>
      <c r="G11195" s="6" t="s">
        <v>88</v>
      </c>
      <c r="H11195" t="s">
        <v>67</v>
      </c>
      <c r="I11195" t="s">
        <v>45</v>
      </c>
      <c r="J11195" t="s">
        <v>93</v>
      </c>
      <c r="K11195">
        <v>3.8</v>
      </c>
      <c r="L11195">
        <v>127</v>
      </c>
      <c r="M11195" t="s">
        <v>465</v>
      </c>
      <c r="N11195">
        <v>127</v>
      </c>
      <c r="O11195" t="s">
        <v>24</v>
      </c>
      <c r="P11195" cm="1">
        <f t="array" ref="P11195">IF(Q11195&gt;0,INDEX(Q11195:Q23329,MATCH(TRUE,INDEX(Q11195:Q23329="",,),0)-1),"")</f>
        <v>1</v>
      </c>
      <c r="Q11195">
        <v>1</v>
      </c>
      <c r="R11195">
        <f>IF(P11195="","",0)</f>
        <v>0</v>
      </c>
    </row>
    <row r="11196" spans="1:18" x14ac:dyDescent="0.3">
      <c r="A11196" t="s">
        <v>1391</v>
      </c>
      <c r="B11196" s="1">
        <v>38762</v>
      </c>
      <c r="C11196" s="2">
        <v>0.41666666666666669</v>
      </c>
      <c r="D11196" t="s">
        <v>1436</v>
      </c>
      <c r="E11196" t="s">
        <v>1437</v>
      </c>
      <c r="G11196" s="6" t="s">
        <v>88</v>
      </c>
      <c r="H11196" t="s">
        <v>96</v>
      </c>
      <c r="I11196" t="s">
        <v>21</v>
      </c>
      <c r="J11196" t="s">
        <v>73</v>
      </c>
      <c r="K11196">
        <v>15</v>
      </c>
      <c r="L11196">
        <v>17</v>
      </c>
      <c r="M11196" t="s">
        <v>465</v>
      </c>
      <c r="N11196">
        <v>17</v>
      </c>
      <c r="O11196" t="s">
        <v>24</v>
      </c>
      <c r="P11196" cm="1">
        <f t="array" ref="P11196">IF(Q11196&gt;0,INDEX(Q11196:Q23330,MATCH(TRUE,INDEX(Q11196:Q23330="",,),0)-1),"")</f>
        <v>1</v>
      </c>
      <c r="Q11196">
        <v>1</v>
      </c>
      <c r="R11196">
        <f>IF(P11196="","",0)</f>
        <v>0</v>
      </c>
    </row>
    <row r="11197" spans="1:18" x14ac:dyDescent="0.3">
      <c r="A11197" t="s">
        <v>1391</v>
      </c>
      <c r="B11197" s="1">
        <v>38762</v>
      </c>
      <c r="C11197" s="2">
        <v>0.41666666666666669</v>
      </c>
      <c r="D11197" t="s">
        <v>1436</v>
      </c>
      <c r="E11197" t="s">
        <v>1437</v>
      </c>
      <c r="G11197" s="6" t="s">
        <v>88</v>
      </c>
      <c r="H11197" t="s">
        <v>312</v>
      </c>
      <c r="I11197" t="s">
        <v>21</v>
      </c>
      <c r="J11197" t="s">
        <v>73</v>
      </c>
      <c r="K11197">
        <v>12</v>
      </c>
      <c r="L11197">
        <v>20.55</v>
      </c>
      <c r="M11197" t="s">
        <v>465</v>
      </c>
      <c r="N11197">
        <v>20.55</v>
      </c>
      <c r="O11197" t="s">
        <v>24</v>
      </c>
      <c r="P11197" cm="1">
        <f t="array" ref="P11197">IF(Q11197&gt;0,INDEX(Q11197:Q23331,MATCH(TRUE,INDEX(Q11197:Q23331="",,),0)-1),"")</f>
        <v>1</v>
      </c>
      <c r="Q11197">
        <v>1</v>
      </c>
      <c r="R11197">
        <f>IF(P11197="","",0)</f>
        <v>0</v>
      </c>
    </row>
    <row r="11198" spans="1:18" x14ac:dyDescent="0.3">
      <c r="A11198" t="s">
        <v>1391</v>
      </c>
      <c r="B11198" s="1">
        <v>38762</v>
      </c>
      <c r="C11198" s="2">
        <v>0.41666666666666669</v>
      </c>
      <c r="D11198" t="s">
        <v>1436</v>
      </c>
      <c r="E11198" t="s">
        <v>1437</v>
      </c>
      <c r="G11198" s="6" t="s">
        <v>88</v>
      </c>
      <c r="H11198" t="s">
        <v>67</v>
      </c>
      <c r="I11198" t="s">
        <v>21</v>
      </c>
      <c r="J11198" t="s">
        <v>73</v>
      </c>
      <c r="K11198">
        <v>49</v>
      </c>
      <c r="L11198">
        <v>30.1</v>
      </c>
      <c r="M11198" t="s">
        <v>465</v>
      </c>
      <c r="N11198">
        <v>30.1</v>
      </c>
      <c r="O11198" t="s">
        <v>24</v>
      </c>
      <c r="P11198" cm="1">
        <f t="array" ref="P11198">IF(Q11198&gt;0,INDEX(Q11198:Q23332,MATCH(TRUE,INDEX(Q11198:Q23332="",,),0)-1),"")</f>
        <v>1</v>
      </c>
      <c r="Q11198">
        <v>1</v>
      </c>
      <c r="R11198">
        <f>IF(P11198="","",0)</f>
        <v>0</v>
      </c>
    </row>
    <row r="11199" spans="1:18" x14ac:dyDescent="0.3">
      <c r="A11199" t="s">
        <v>1391</v>
      </c>
      <c r="B11199" s="1">
        <v>38762</v>
      </c>
      <c r="C11199" s="2">
        <v>0.41666666666666669</v>
      </c>
      <c r="D11199" t="s">
        <v>1436</v>
      </c>
      <c r="E11199" t="s">
        <v>1437</v>
      </c>
      <c r="G11199" s="6" t="s">
        <v>88</v>
      </c>
      <c r="H11199" t="s">
        <v>41</v>
      </c>
      <c r="I11199" t="s">
        <v>21</v>
      </c>
      <c r="J11199" t="s">
        <v>73</v>
      </c>
      <c r="K11199">
        <v>84</v>
      </c>
      <c r="L11199">
        <v>54</v>
      </c>
      <c r="M11199" t="s">
        <v>465</v>
      </c>
      <c r="N11199">
        <v>54</v>
      </c>
      <c r="O11199" t="s">
        <v>24</v>
      </c>
      <c r="P11199" cm="1">
        <f t="array" ref="P11199">IF(Q11199&gt;0,INDEX(Q11199:Q23333,MATCH(TRUE,INDEX(Q11199:Q23333="",,),0)-1),"")</f>
        <v>1</v>
      </c>
      <c r="Q11199">
        <v>1</v>
      </c>
      <c r="R11199">
        <f>IF(P11199="","",0)</f>
        <v>0</v>
      </c>
    </row>
    <row r="11200" spans="1:18" x14ac:dyDescent="0.3">
      <c r="A11200" t="s">
        <v>1391</v>
      </c>
      <c r="B11200" s="1">
        <v>38762</v>
      </c>
      <c r="C11200" s="2">
        <v>0.41666666666666669</v>
      </c>
      <c r="D11200" t="s">
        <v>1436</v>
      </c>
      <c r="E11200" t="s">
        <v>1437</v>
      </c>
      <c r="G11200" s="6" t="s">
        <v>88</v>
      </c>
      <c r="H11200" t="s">
        <v>87</v>
      </c>
      <c r="I11200" t="s">
        <v>21</v>
      </c>
      <c r="J11200" t="s">
        <v>73</v>
      </c>
      <c r="K11200">
        <v>107</v>
      </c>
      <c r="L11200">
        <v>20.5</v>
      </c>
      <c r="M11200" t="s">
        <v>465</v>
      </c>
      <c r="N11200">
        <v>20.5</v>
      </c>
      <c r="O11200" t="s">
        <v>24</v>
      </c>
      <c r="P11200" cm="1">
        <f t="array" ref="P11200">IF(Q11200&gt;0,INDEX(Q11200:Q23334,MATCH(TRUE,INDEX(Q11200:Q23334="",,),0)-1),"")</f>
        <v>1</v>
      </c>
      <c r="Q11200">
        <v>1</v>
      </c>
      <c r="R11200">
        <f>IF(P11200="","",0)</f>
        <v>0</v>
      </c>
    </row>
    <row r="11201" spans="1:18" x14ac:dyDescent="0.3">
      <c r="A11201" t="s">
        <v>1391</v>
      </c>
      <c r="B11201" s="1">
        <v>38762</v>
      </c>
      <c r="C11201" s="2">
        <v>0.41666666666666669</v>
      </c>
      <c r="D11201" t="s">
        <v>1436</v>
      </c>
      <c r="E11201" t="s">
        <v>1437</v>
      </c>
      <c r="G11201" s="6" t="s">
        <v>88</v>
      </c>
      <c r="H11201" t="s">
        <v>72</v>
      </c>
      <c r="I11201" t="s">
        <v>21</v>
      </c>
      <c r="J11201" t="s">
        <v>73</v>
      </c>
      <c r="K11201">
        <v>6</v>
      </c>
      <c r="L11201">
        <v>18.399999999999999</v>
      </c>
      <c r="M11201" t="s">
        <v>465</v>
      </c>
      <c r="N11201">
        <v>18.399999999999999</v>
      </c>
      <c r="O11201" t="s">
        <v>24</v>
      </c>
      <c r="P11201" cm="1">
        <f t="array" ref="P11201">IF(Q11201&gt;0,INDEX(Q11201:Q23335,MATCH(TRUE,INDEX(Q11201:Q23335="",,),0)-1),"")</f>
        <v>1</v>
      </c>
      <c r="Q11201">
        <v>1</v>
      </c>
      <c r="R11201">
        <f>IF(P11201="","",0)</f>
        <v>0</v>
      </c>
    </row>
    <row r="11202" spans="1:18" x14ac:dyDescent="0.3">
      <c r="P11202" t="str" cm="1">
        <f t="array" ref="P11202">IF(Q11202&gt;0,INDEX(Q11202:Q23336,MATCH(TRUE,INDEX(Q11202:Q23336="",,),0)-1),"")</f>
        <v/>
      </c>
      <c r="R11202" t="str">
        <f>IF(P11202="","",0)</f>
        <v/>
      </c>
    </row>
    <row r="11203" spans="1:18" x14ac:dyDescent="0.3">
      <c r="A11203" s="3" t="s">
        <v>1391</v>
      </c>
      <c r="B11203" s="4">
        <v>38750</v>
      </c>
      <c r="C11203" s="5">
        <v>0.41666666666666669</v>
      </c>
      <c r="D11203" s="3" t="s">
        <v>1438</v>
      </c>
      <c r="E11203" s="3" t="s">
        <v>1439</v>
      </c>
      <c r="F11203" s="3" t="s">
        <v>91</v>
      </c>
      <c r="G11203" s="3" t="s">
        <v>19</v>
      </c>
      <c r="H11203" s="3" t="s">
        <v>41</v>
      </c>
      <c r="I11203" s="3" t="s">
        <v>45</v>
      </c>
      <c r="J11203" s="3" t="s">
        <v>93</v>
      </c>
      <c r="K11203" s="3">
        <v>47.8</v>
      </c>
      <c r="L11203" s="3">
        <v>282</v>
      </c>
      <c r="M11203" s="3" t="s">
        <v>94</v>
      </c>
      <c r="N11203" s="3"/>
      <c r="O11203" s="3"/>
      <c r="P11203" s="3" t="str" cm="1">
        <f t="array" ref="P11203">IF(Q11203&gt;0,INDEX(Q11203:Q23337,MATCH(TRUE,INDEX(Q11203:Q23337="",,),0)-1),"")</f>
        <v/>
      </c>
      <c r="Q11203" s="3"/>
      <c r="R11203">
        <v>0</v>
      </c>
    </row>
    <row r="11204" spans="1:18" x14ac:dyDescent="0.3">
      <c r="A11204" t="s">
        <v>1391</v>
      </c>
      <c r="B11204" s="1">
        <v>38750</v>
      </c>
      <c r="C11204" s="2">
        <v>0.41666666666666669</v>
      </c>
      <c r="D11204" t="s">
        <v>1438</v>
      </c>
      <c r="E11204" t="s">
        <v>1439</v>
      </c>
      <c r="F11204" t="s">
        <v>91</v>
      </c>
      <c r="G11204" t="s">
        <v>19</v>
      </c>
      <c r="H11204" t="s">
        <v>312</v>
      </c>
      <c r="I11204" t="s">
        <v>21</v>
      </c>
      <c r="J11204" t="s">
        <v>73</v>
      </c>
      <c r="K11204">
        <v>210</v>
      </c>
      <c r="L11204">
        <v>23.9</v>
      </c>
      <c r="M11204" t="s">
        <v>94</v>
      </c>
      <c r="P11204" t="str" cm="1">
        <f t="array" ref="P11204">IF(Q11204&gt;0,INDEX(Q11204:Q23338,MATCH(TRUE,INDEX(Q11204:Q23338="",,),0)-1),"")</f>
        <v/>
      </c>
      <c r="R11204">
        <v>0</v>
      </c>
    </row>
    <row r="11205" spans="1:18" x14ac:dyDescent="0.3">
      <c r="A11205" t="s">
        <v>1391</v>
      </c>
      <c r="B11205" s="1">
        <v>38750</v>
      </c>
      <c r="C11205" s="2">
        <v>0.41666666666666669</v>
      </c>
      <c r="D11205" t="s">
        <v>1438</v>
      </c>
      <c r="E11205" t="s">
        <v>1439</v>
      </c>
      <c r="F11205" t="s">
        <v>91</v>
      </c>
      <c r="G11205" t="s">
        <v>19</v>
      </c>
      <c r="H11205" t="s">
        <v>41</v>
      </c>
      <c r="I11205" t="s">
        <v>21</v>
      </c>
      <c r="J11205" t="s">
        <v>73</v>
      </c>
      <c r="K11205">
        <v>147</v>
      </c>
      <c r="L11205">
        <v>55.6</v>
      </c>
      <c r="M11205" t="s">
        <v>94</v>
      </c>
      <c r="P11205" t="str" cm="1">
        <f t="array" ref="P11205">IF(Q11205&gt;0,INDEX(Q11205:Q23339,MATCH(TRUE,INDEX(Q11205:Q23339="",,),0)-1),"")</f>
        <v/>
      </c>
      <c r="R11205">
        <v>0</v>
      </c>
    </row>
    <row r="11206" spans="1:18" x14ac:dyDescent="0.3">
      <c r="A11206" t="s">
        <v>1391</v>
      </c>
      <c r="B11206" s="1">
        <v>38750</v>
      </c>
      <c r="C11206" s="2">
        <v>0.41666666666666669</v>
      </c>
      <c r="D11206" t="s">
        <v>1438</v>
      </c>
      <c r="E11206" t="s">
        <v>1439</v>
      </c>
      <c r="F11206" t="s">
        <v>91</v>
      </c>
      <c r="G11206" t="s">
        <v>19</v>
      </c>
      <c r="H11206" t="s">
        <v>95</v>
      </c>
      <c r="I11206" t="s">
        <v>21</v>
      </c>
      <c r="J11206" t="s">
        <v>73</v>
      </c>
      <c r="K11206">
        <v>216</v>
      </c>
      <c r="L11206">
        <v>54.4</v>
      </c>
      <c r="M11206" t="s">
        <v>94</v>
      </c>
      <c r="P11206" t="str" cm="1">
        <f t="array" ref="P11206">IF(Q11206&gt;0,INDEX(Q11206:Q23340,MATCH(TRUE,INDEX(Q11206:Q23340="",,),0)-1),"")</f>
        <v/>
      </c>
      <c r="R11206">
        <v>0</v>
      </c>
    </row>
    <row r="11207" spans="1:18" x14ac:dyDescent="0.3">
      <c r="A11207" t="s">
        <v>1391</v>
      </c>
      <c r="B11207" s="1">
        <v>38750</v>
      </c>
      <c r="C11207" s="2">
        <v>0.41666666666666669</v>
      </c>
      <c r="D11207" t="s">
        <v>1438</v>
      </c>
      <c r="E11207" t="s">
        <v>1439</v>
      </c>
      <c r="F11207" t="s">
        <v>91</v>
      </c>
      <c r="G11207" s="6" t="s">
        <v>88</v>
      </c>
      <c r="H11207" t="s">
        <v>67</v>
      </c>
      <c r="I11207" t="s">
        <v>45</v>
      </c>
      <c r="J11207" t="s">
        <v>93</v>
      </c>
      <c r="K11207">
        <v>10.4</v>
      </c>
      <c r="L11207">
        <v>116</v>
      </c>
      <c r="M11207" t="s">
        <v>94</v>
      </c>
      <c r="P11207" t="str" cm="1">
        <f t="array" ref="P11207">IF(Q11207&gt;0,INDEX(Q11207:Q23341,MATCH(TRUE,INDEX(Q11207:Q23341="",,),0)-1),"")</f>
        <v/>
      </c>
      <c r="R11207">
        <v>0</v>
      </c>
    </row>
    <row r="11208" spans="1:18" x14ac:dyDescent="0.3">
      <c r="A11208" t="s">
        <v>1391</v>
      </c>
      <c r="B11208" s="1">
        <v>38750</v>
      </c>
      <c r="C11208" s="2">
        <v>0.41666666666666669</v>
      </c>
      <c r="D11208" t="s">
        <v>1438</v>
      </c>
      <c r="E11208" t="s">
        <v>1439</v>
      </c>
      <c r="F11208" t="s">
        <v>91</v>
      </c>
      <c r="G11208" s="6" t="s">
        <v>88</v>
      </c>
      <c r="H11208" t="s">
        <v>96</v>
      </c>
      <c r="I11208" t="s">
        <v>21</v>
      </c>
      <c r="J11208" t="s">
        <v>73</v>
      </c>
      <c r="K11208">
        <v>61</v>
      </c>
      <c r="L11208">
        <v>16.2</v>
      </c>
      <c r="M11208" t="s">
        <v>94</v>
      </c>
      <c r="P11208" t="str" cm="1">
        <f t="array" ref="P11208">IF(Q11208&gt;0,INDEX(Q11208:Q23342,MATCH(TRUE,INDEX(Q11208:Q23342="",,),0)-1),"")</f>
        <v/>
      </c>
      <c r="R11208">
        <v>0</v>
      </c>
    </row>
    <row r="11209" spans="1:18" x14ac:dyDescent="0.3">
      <c r="A11209" t="s">
        <v>1391</v>
      </c>
      <c r="B11209" s="1">
        <v>38750</v>
      </c>
      <c r="C11209" s="2">
        <v>0.41666666666666669</v>
      </c>
      <c r="D11209" t="s">
        <v>1438</v>
      </c>
      <c r="E11209" t="s">
        <v>1439</v>
      </c>
      <c r="F11209" t="s">
        <v>91</v>
      </c>
      <c r="G11209" s="6" t="s">
        <v>88</v>
      </c>
      <c r="H11209" t="s">
        <v>128</v>
      </c>
      <c r="I11209" t="s">
        <v>21</v>
      </c>
      <c r="J11209" t="s">
        <v>73</v>
      </c>
      <c r="K11209">
        <v>35</v>
      </c>
      <c r="L11209">
        <v>24.35</v>
      </c>
      <c r="M11209" t="s">
        <v>94</v>
      </c>
      <c r="P11209" t="str" cm="1">
        <f t="array" ref="P11209">IF(Q11209&gt;0,INDEX(Q11209:Q23343,MATCH(TRUE,INDEX(Q11209:Q23343="",,),0)-1),"")</f>
        <v/>
      </c>
      <c r="R11209">
        <v>0</v>
      </c>
    </row>
    <row r="11210" spans="1:18" x14ac:dyDescent="0.3">
      <c r="A11210" t="s">
        <v>1391</v>
      </c>
      <c r="B11210" s="1">
        <v>38750</v>
      </c>
      <c r="C11210" s="2">
        <v>0.41666666666666669</v>
      </c>
      <c r="D11210" t="s">
        <v>1438</v>
      </c>
      <c r="E11210" t="s">
        <v>1439</v>
      </c>
      <c r="F11210" t="s">
        <v>91</v>
      </c>
      <c r="G11210" s="6" t="s">
        <v>88</v>
      </c>
      <c r="H11210" t="s">
        <v>183</v>
      </c>
      <c r="I11210" t="s">
        <v>21</v>
      </c>
      <c r="J11210" t="s">
        <v>73</v>
      </c>
      <c r="K11210">
        <v>129</v>
      </c>
      <c r="L11210">
        <v>34.5</v>
      </c>
      <c r="M11210" t="s">
        <v>94</v>
      </c>
      <c r="P11210" t="str" cm="1">
        <f t="array" ref="P11210">IF(Q11210&gt;0,INDEX(Q11210:Q23344,MATCH(TRUE,INDEX(Q11210:Q23344="",,),0)-1),"")</f>
        <v/>
      </c>
      <c r="R11210">
        <v>0</v>
      </c>
    </row>
    <row r="11211" spans="1:18" x14ac:dyDescent="0.3">
      <c r="A11211" t="s">
        <v>1391</v>
      </c>
      <c r="B11211" s="1">
        <v>38750</v>
      </c>
      <c r="C11211" s="2">
        <v>0.41666666666666669</v>
      </c>
      <c r="D11211" t="s">
        <v>1438</v>
      </c>
      <c r="E11211" t="s">
        <v>1439</v>
      </c>
      <c r="F11211" t="s">
        <v>91</v>
      </c>
      <c r="G11211" s="6" t="s">
        <v>88</v>
      </c>
      <c r="H11211" t="s">
        <v>67</v>
      </c>
      <c r="I11211" t="s">
        <v>21</v>
      </c>
      <c r="J11211" t="s">
        <v>73</v>
      </c>
      <c r="K11211">
        <v>42</v>
      </c>
      <c r="L11211">
        <v>23.9</v>
      </c>
      <c r="M11211" t="s">
        <v>94</v>
      </c>
      <c r="P11211" t="str" cm="1">
        <f t="array" ref="P11211">IF(Q11211&gt;0,INDEX(Q11211:Q23345,MATCH(TRUE,INDEX(Q11211:Q23345="",,),0)-1),"")</f>
        <v/>
      </c>
      <c r="R11211">
        <v>0</v>
      </c>
    </row>
    <row r="11212" spans="1:18" x14ac:dyDescent="0.3">
      <c r="A11212" t="s">
        <v>1391</v>
      </c>
      <c r="B11212" s="1">
        <v>38750</v>
      </c>
      <c r="C11212" s="2">
        <v>0.41666666666666669</v>
      </c>
      <c r="D11212" t="s">
        <v>1438</v>
      </c>
      <c r="E11212" t="s">
        <v>1439</v>
      </c>
      <c r="F11212" t="s">
        <v>91</v>
      </c>
      <c r="G11212" s="6" t="s">
        <v>88</v>
      </c>
      <c r="H11212" t="s">
        <v>72</v>
      </c>
      <c r="I11212" t="s">
        <v>21</v>
      </c>
      <c r="J11212" t="s">
        <v>73</v>
      </c>
      <c r="K11212">
        <v>92</v>
      </c>
      <c r="L11212">
        <v>20.2</v>
      </c>
      <c r="M11212" t="s">
        <v>94</v>
      </c>
      <c r="P11212" t="str" cm="1">
        <f t="array" ref="P11212">IF(Q11212&gt;0,INDEX(Q11212:Q23346,MATCH(TRUE,INDEX(Q11212:Q23346="",,),0)-1),"")</f>
        <v/>
      </c>
      <c r="R11212">
        <v>0</v>
      </c>
    </row>
    <row r="11213" spans="1:18" x14ac:dyDescent="0.3">
      <c r="P11213" t="str" cm="1">
        <f t="array" ref="P11213">IF(Q11213&gt;0,INDEX(Q11213:Q23347,MATCH(TRUE,INDEX(Q11213:Q23347="",,),0)-1),"")</f>
        <v/>
      </c>
      <c r="R11213" t="str">
        <f>IF(P11213="","",0)</f>
        <v/>
      </c>
    </row>
    <row r="11214" spans="1:18" x14ac:dyDescent="0.3">
      <c r="A11214" t="s">
        <v>1391</v>
      </c>
      <c r="B11214" s="1">
        <v>38750</v>
      </c>
      <c r="C11214" s="2">
        <v>0.41666666666666669</v>
      </c>
      <c r="D11214" t="s">
        <v>1440</v>
      </c>
      <c r="E11214" t="s">
        <v>1441</v>
      </c>
      <c r="G11214" t="s">
        <v>19</v>
      </c>
      <c r="H11214" t="s">
        <v>116</v>
      </c>
      <c r="I11214" t="s">
        <v>21</v>
      </c>
      <c r="J11214" t="s">
        <v>73</v>
      </c>
      <c r="K11214">
        <v>89</v>
      </c>
      <c r="L11214">
        <v>25.9</v>
      </c>
      <c r="M11214" t="s">
        <v>1418</v>
      </c>
      <c r="N11214">
        <v>26.01</v>
      </c>
      <c r="O11214" t="s">
        <v>24</v>
      </c>
      <c r="P11214" cm="1">
        <f t="array" ref="P11214">IF(Q11214&gt;0,INDEX(Q11214:Q23348,MATCH(TRUE,INDEX(Q11214:Q23348="",,),0)-1),"")</f>
        <v>1</v>
      </c>
      <c r="Q11214">
        <v>1</v>
      </c>
      <c r="R11214">
        <f>IF(P11214="","",0)</f>
        <v>0</v>
      </c>
    </row>
    <row r="11215" spans="1:18" x14ac:dyDescent="0.3">
      <c r="A11215" t="s">
        <v>1391</v>
      </c>
      <c r="B11215" s="1">
        <v>38750</v>
      </c>
      <c r="C11215" s="2">
        <v>0.41666666666666669</v>
      </c>
      <c r="D11215" t="s">
        <v>1440</v>
      </c>
      <c r="E11215" t="s">
        <v>1441</v>
      </c>
      <c r="G11215" t="s">
        <v>19</v>
      </c>
      <c r="H11215" t="s">
        <v>183</v>
      </c>
      <c r="I11215" t="s">
        <v>21</v>
      </c>
      <c r="J11215" t="s">
        <v>73</v>
      </c>
      <c r="K11215">
        <v>77</v>
      </c>
      <c r="L11215">
        <v>29.7</v>
      </c>
      <c r="M11215" t="s">
        <v>1418</v>
      </c>
      <c r="N11215">
        <v>30.01</v>
      </c>
      <c r="O11215" t="s">
        <v>24</v>
      </c>
      <c r="P11215" cm="1">
        <f t="array" ref="P11215">IF(Q11215&gt;0,INDEX(Q11215:Q23349,MATCH(TRUE,INDEX(Q11215:Q23349="",,),0)-1),"")</f>
        <v>1</v>
      </c>
      <c r="Q11215">
        <v>1</v>
      </c>
      <c r="R11215">
        <f>IF(P11215="","",0)</f>
        <v>0</v>
      </c>
    </row>
    <row r="11216" spans="1:18" x14ac:dyDescent="0.3">
      <c r="A11216" t="s">
        <v>1391</v>
      </c>
      <c r="B11216" s="1">
        <v>38750</v>
      </c>
      <c r="C11216" s="2">
        <v>0.41666666666666669</v>
      </c>
      <c r="D11216" t="s">
        <v>1440</v>
      </c>
      <c r="E11216" t="s">
        <v>1441</v>
      </c>
      <c r="G11216" t="s">
        <v>19</v>
      </c>
      <c r="H11216" t="s">
        <v>72</v>
      </c>
      <c r="I11216" t="s">
        <v>21</v>
      </c>
      <c r="J11216" t="s">
        <v>73</v>
      </c>
      <c r="K11216">
        <v>333</v>
      </c>
      <c r="L11216">
        <v>20.7</v>
      </c>
      <c r="M11216" t="s">
        <v>1418</v>
      </c>
      <c r="N11216">
        <v>22.1</v>
      </c>
      <c r="O11216" t="s">
        <v>24</v>
      </c>
      <c r="P11216" cm="1">
        <f t="array" ref="P11216">IF(Q11216&gt;0,INDEX(Q11216:Q23350,MATCH(TRUE,INDEX(Q11216:Q23350="",,),0)-1),"")</f>
        <v>1</v>
      </c>
      <c r="Q11216">
        <v>1</v>
      </c>
      <c r="R11216">
        <f>IF(P11216="","",0)</f>
        <v>0</v>
      </c>
    </row>
    <row r="11217" spans="1:18" x14ac:dyDescent="0.3">
      <c r="A11217" t="s">
        <v>1391</v>
      </c>
      <c r="B11217" s="1">
        <v>38750</v>
      </c>
      <c r="C11217" s="2">
        <v>0.41666666666666669</v>
      </c>
      <c r="D11217" t="s">
        <v>1440</v>
      </c>
      <c r="E11217" t="s">
        <v>1441</v>
      </c>
      <c r="G11217" s="6" t="s">
        <v>88</v>
      </c>
      <c r="H11217" t="s">
        <v>85</v>
      </c>
      <c r="I11217" t="s">
        <v>45</v>
      </c>
      <c r="J11217" t="s">
        <v>93</v>
      </c>
      <c r="K11217">
        <v>6.9</v>
      </c>
      <c r="L11217">
        <v>174</v>
      </c>
      <c r="M11217" t="s">
        <v>1418</v>
      </c>
      <c r="N11217">
        <v>174</v>
      </c>
      <c r="O11217" t="s">
        <v>24</v>
      </c>
      <c r="P11217" cm="1">
        <f t="array" ref="P11217">IF(Q11217&gt;0,INDEX(Q11217:Q23351,MATCH(TRUE,INDEX(Q11217:Q23351="",,),0)-1),"")</f>
        <v>1</v>
      </c>
      <c r="Q11217">
        <v>1</v>
      </c>
      <c r="R11217">
        <f>IF(P11217="","",0)</f>
        <v>0</v>
      </c>
    </row>
    <row r="11218" spans="1:18" x14ac:dyDescent="0.3">
      <c r="A11218" t="s">
        <v>1391</v>
      </c>
      <c r="B11218" s="1">
        <v>38750</v>
      </c>
      <c r="C11218" s="2">
        <v>0.41666666666666669</v>
      </c>
      <c r="D11218" t="s">
        <v>1440</v>
      </c>
      <c r="E11218" t="s">
        <v>1441</v>
      </c>
      <c r="G11218" s="6" t="s">
        <v>88</v>
      </c>
      <c r="H11218" t="s">
        <v>264</v>
      </c>
      <c r="I11218" t="s">
        <v>45</v>
      </c>
      <c r="J11218" t="s">
        <v>93</v>
      </c>
      <c r="K11218">
        <v>1.5</v>
      </c>
      <c r="L11218">
        <v>390</v>
      </c>
      <c r="M11218" t="s">
        <v>1418</v>
      </c>
      <c r="N11218">
        <v>390</v>
      </c>
      <c r="O11218" t="s">
        <v>24</v>
      </c>
      <c r="P11218" cm="1">
        <f t="array" ref="P11218">IF(Q11218&gt;0,INDEX(Q11218:Q23352,MATCH(TRUE,INDEX(Q11218:Q23352="",,),0)-1),"")</f>
        <v>1</v>
      </c>
      <c r="Q11218">
        <v>1</v>
      </c>
      <c r="R11218">
        <f>IF(P11218="","",0)</f>
        <v>0</v>
      </c>
    </row>
    <row r="11219" spans="1:18" x14ac:dyDescent="0.3">
      <c r="A11219" t="s">
        <v>1391</v>
      </c>
      <c r="B11219" s="1">
        <v>38750</v>
      </c>
      <c r="C11219" s="2">
        <v>0.41666666666666669</v>
      </c>
      <c r="D11219" t="s">
        <v>1440</v>
      </c>
      <c r="E11219" t="s">
        <v>1441</v>
      </c>
      <c r="G11219" s="6" t="s">
        <v>88</v>
      </c>
      <c r="H11219" t="s">
        <v>96</v>
      </c>
      <c r="I11219" t="s">
        <v>45</v>
      </c>
      <c r="J11219" t="s">
        <v>93</v>
      </c>
      <c r="K11219">
        <v>5.5</v>
      </c>
      <c r="L11219">
        <v>195</v>
      </c>
      <c r="M11219" t="s">
        <v>1418</v>
      </c>
      <c r="N11219">
        <v>195</v>
      </c>
      <c r="O11219" t="s">
        <v>24</v>
      </c>
      <c r="P11219" cm="1">
        <f t="array" ref="P11219">IF(Q11219&gt;0,INDEX(Q11219:Q23353,MATCH(TRUE,INDEX(Q11219:Q23353="",,),0)-1),"")</f>
        <v>1</v>
      </c>
      <c r="Q11219">
        <v>1</v>
      </c>
      <c r="R11219">
        <f>IF(P11219="","",0)</f>
        <v>0</v>
      </c>
    </row>
    <row r="11220" spans="1:18" x14ac:dyDescent="0.3">
      <c r="A11220" t="s">
        <v>1391</v>
      </c>
      <c r="B11220" s="1">
        <v>38750</v>
      </c>
      <c r="C11220" s="2">
        <v>0.41666666666666669</v>
      </c>
      <c r="D11220" t="s">
        <v>1440</v>
      </c>
      <c r="E11220" t="s">
        <v>1441</v>
      </c>
      <c r="G11220" s="6" t="s">
        <v>88</v>
      </c>
      <c r="H11220" t="s">
        <v>67</v>
      </c>
      <c r="I11220" t="s">
        <v>45</v>
      </c>
      <c r="J11220" t="s">
        <v>93</v>
      </c>
      <c r="K11220">
        <v>2.2999999999999998</v>
      </c>
      <c r="L11220">
        <v>129</v>
      </c>
      <c r="M11220" t="s">
        <v>1418</v>
      </c>
      <c r="N11220">
        <v>129</v>
      </c>
      <c r="O11220" t="s">
        <v>24</v>
      </c>
      <c r="P11220" cm="1">
        <f t="array" ref="P11220">IF(Q11220&gt;0,INDEX(Q11220:Q23354,MATCH(TRUE,INDEX(Q11220:Q23354="",,),0)-1),"")</f>
        <v>1</v>
      </c>
      <c r="Q11220">
        <v>1</v>
      </c>
      <c r="R11220">
        <f>IF(P11220="","",0)</f>
        <v>0</v>
      </c>
    </row>
    <row r="11221" spans="1:18" x14ac:dyDescent="0.3">
      <c r="A11221" t="s">
        <v>1391</v>
      </c>
      <c r="B11221" s="1">
        <v>38750</v>
      </c>
      <c r="C11221" s="2">
        <v>0.41666666666666669</v>
      </c>
      <c r="D11221" t="s">
        <v>1440</v>
      </c>
      <c r="E11221" t="s">
        <v>1441</v>
      </c>
      <c r="G11221" s="6" t="s">
        <v>88</v>
      </c>
      <c r="H11221" t="s">
        <v>96</v>
      </c>
      <c r="I11221" t="s">
        <v>21</v>
      </c>
      <c r="J11221" t="s">
        <v>73</v>
      </c>
      <c r="K11221">
        <v>70</v>
      </c>
      <c r="L11221">
        <v>18.5</v>
      </c>
      <c r="M11221" t="s">
        <v>1418</v>
      </c>
      <c r="N11221">
        <v>18.5</v>
      </c>
      <c r="O11221" t="s">
        <v>24</v>
      </c>
      <c r="P11221" cm="1">
        <f t="array" ref="P11221">IF(Q11221&gt;0,INDEX(Q11221:Q23355,MATCH(TRUE,INDEX(Q11221:Q23355="",,),0)-1),"")</f>
        <v>1</v>
      </c>
      <c r="Q11221">
        <v>1</v>
      </c>
      <c r="R11221">
        <f>IF(P11221="","",0)</f>
        <v>0</v>
      </c>
    </row>
    <row r="11222" spans="1:18" x14ac:dyDescent="0.3">
      <c r="A11222" t="s">
        <v>1391</v>
      </c>
      <c r="B11222" s="1">
        <v>38750</v>
      </c>
      <c r="C11222" s="2">
        <v>0.41666666666666669</v>
      </c>
      <c r="D11222" t="s">
        <v>1440</v>
      </c>
      <c r="E11222" t="s">
        <v>1441</v>
      </c>
      <c r="G11222" s="6" t="s">
        <v>88</v>
      </c>
      <c r="H11222" t="s">
        <v>67</v>
      </c>
      <c r="I11222" t="s">
        <v>21</v>
      </c>
      <c r="J11222" t="s">
        <v>73</v>
      </c>
      <c r="K11222">
        <v>3</v>
      </c>
      <c r="L11222">
        <v>27.35</v>
      </c>
      <c r="M11222" t="s">
        <v>1418</v>
      </c>
      <c r="N11222">
        <v>27.35</v>
      </c>
      <c r="O11222" t="s">
        <v>24</v>
      </c>
      <c r="P11222" cm="1">
        <f t="array" ref="P11222">IF(Q11222&gt;0,INDEX(Q11222:Q23356,MATCH(TRUE,INDEX(Q11222:Q23356="",,),0)-1),"")</f>
        <v>1</v>
      </c>
      <c r="Q11222">
        <v>1</v>
      </c>
      <c r="R11222">
        <f>IF(P11222="","",0)</f>
        <v>0</v>
      </c>
    </row>
    <row r="11223" spans="1:18" x14ac:dyDescent="0.3">
      <c r="P11223" t="str" cm="1">
        <f t="array" ref="P11223">IF(Q11223&gt;0,INDEX(Q11223:Q23357,MATCH(TRUE,INDEX(Q11223:Q23357="",,),0)-1),"")</f>
        <v/>
      </c>
      <c r="R11223" t="str">
        <f>IF(P11223="","",0)</f>
        <v/>
      </c>
    </row>
    <row r="11224" spans="1:18" x14ac:dyDescent="0.3">
      <c r="A11224" t="s">
        <v>1391</v>
      </c>
      <c r="B11224" s="1">
        <v>38659</v>
      </c>
      <c r="C11224" s="2">
        <v>0.41666666666666669</v>
      </c>
      <c r="D11224" t="s">
        <v>1442</v>
      </c>
      <c r="E11224" t="s">
        <v>1443</v>
      </c>
      <c r="G11224" t="s">
        <v>19</v>
      </c>
      <c r="H11224" t="s">
        <v>41</v>
      </c>
      <c r="I11224" t="s">
        <v>45</v>
      </c>
      <c r="J11224" t="s">
        <v>93</v>
      </c>
      <c r="K11224">
        <v>35.299999999999997</v>
      </c>
      <c r="L11224">
        <v>242</v>
      </c>
      <c r="M11224" t="s">
        <v>1182</v>
      </c>
      <c r="N11224">
        <v>250</v>
      </c>
      <c r="O11224" t="s">
        <v>24</v>
      </c>
      <c r="P11224" cm="1">
        <f t="array" ref="P11224">IF(Q11224&gt;0,INDEX(Q11224:Q23358,MATCH(TRUE,INDEX(Q11224:Q23358="",,),0)-1),"")</f>
        <v>2</v>
      </c>
      <c r="Q11224">
        <f>INT((ROW()-11224)/12)+1</f>
        <v>1</v>
      </c>
      <c r="R11224">
        <f>IF(P11224="","",0)</f>
        <v>0</v>
      </c>
    </row>
    <row r="11225" spans="1:18" x14ac:dyDescent="0.3">
      <c r="A11225" t="s">
        <v>1391</v>
      </c>
      <c r="B11225" s="1">
        <v>38659</v>
      </c>
      <c r="C11225" s="2">
        <v>0.41666666666666669</v>
      </c>
      <c r="D11225" t="s">
        <v>1442</v>
      </c>
      <c r="E11225" t="s">
        <v>1443</v>
      </c>
      <c r="G11225" t="s">
        <v>19</v>
      </c>
      <c r="H11225" t="s">
        <v>183</v>
      </c>
      <c r="I11225" t="s">
        <v>21</v>
      </c>
      <c r="J11225" t="s">
        <v>73</v>
      </c>
      <c r="K11225">
        <v>898</v>
      </c>
      <c r="L11225">
        <v>41.8</v>
      </c>
      <c r="M11225" t="s">
        <v>1182</v>
      </c>
      <c r="N11225">
        <v>50</v>
      </c>
      <c r="O11225" t="s">
        <v>24</v>
      </c>
      <c r="P11225" cm="1">
        <f t="array" ref="P11225">IF(Q11225&gt;0,INDEX(Q11225:Q23359,MATCH(TRUE,INDEX(Q11225:Q23359="",,),0)-1),"")</f>
        <v>2</v>
      </c>
      <c r="Q11225">
        <f t="shared" ref="Q11225:Q11247" si="252">INT((ROW()-11224)/12)+1</f>
        <v>1</v>
      </c>
      <c r="R11225">
        <f>IF(P11225="","",0)</f>
        <v>0</v>
      </c>
    </row>
    <row r="11226" spans="1:18" x14ac:dyDescent="0.3">
      <c r="A11226" t="s">
        <v>1391</v>
      </c>
      <c r="B11226" s="1">
        <v>38659</v>
      </c>
      <c r="C11226" s="2">
        <v>0.41666666666666669</v>
      </c>
      <c r="D11226" t="s">
        <v>1442</v>
      </c>
      <c r="E11226" t="s">
        <v>1443</v>
      </c>
      <c r="G11226" t="s">
        <v>19</v>
      </c>
      <c r="H11226" t="s">
        <v>95</v>
      </c>
      <c r="I11226" t="s">
        <v>21</v>
      </c>
      <c r="J11226" t="s">
        <v>73</v>
      </c>
      <c r="K11226">
        <v>283</v>
      </c>
      <c r="L11226">
        <v>47.1</v>
      </c>
      <c r="M11226" t="s">
        <v>1182</v>
      </c>
      <c r="N11226">
        <v>60</v>
      </c>
      <c r="O11226" t="s">
        <v>24</v>
      </c>
      <c r="P11226" cm="1">
        <f t="array" ref="P11226">IF(Q11226&gt;0,INDEX(Q11226:Q23360,MATCH(TRUE,INDEX(Q11226:Q23360="",,),0)-1),"")</f>
        <v>2</v>
      </c>
      <c r="Q11226">
        <f t="shared" si="252"/>
        <v>1</v>
      </c>
      <c r="R11226">
        <f>IF(P11226="","",0)</f>
        <v>0</v>
      </c>
    </row>
    <row r="11227" spans="1:18" x14ac:dyDescent="0.3">
      <c r="A11227" t="s">
        <v>1391</v>
      </c>
      <c r="B11227" s="1">
        <v>38659</v>
      </c>
      <c r="C11227" s="2">
        <v>0.41666666666666669</v>
      </c>
      <c r="D11227" t="s">
        <v>1442</v>
      </c>
      <c r="E11227" t="s">
        <v>1443</v>
      </c>
      <c r="G11227" s="6" t="s">
        <v>88</v>
      </c>
      <c r="H11227" t="s">
        <v>85</v>
      </c>
      <c r="I11227" t="s">
        <v>45</v>
      </c>
      <c r="J11227" t="s">
        <v>93</v>
      </c>
      <c r="K11227">
        <v>1.8</v>
      </c>
      <c r="L11227">
        <v>125</v>
      </c>
      <c r="M11227" t="s">
        <v>1182</v>
      </c>
      <c r="N11227">
        <v>125</v>
      </c>
      <c r="O11227" t="s">
        <v>24</v>
      </c>
      <c r="P11227" cm="1">
        <f t="array" ref="P11227">IF(Q11227&gt;0,INDEX(Q11227:Q23361,MATCH(TRUE,INDEX(Q11227:Q23361="",,),0)-1),"")</f>
        <v>2</v>
      </c>
      <c r="Q11227">
        <f t="shared" si="252"/>
        <v>1</v>
      </c>
      <c r="R11227">
        <f>IF(P11227="","",0)</f>
        <v>0</v>
      </c>
    </row>
    <row r="11228" spans="1:18" x14ac:dyDescent="0.3">
      <c r="A11228" t="s">
        <v>1391</v>
      </c>
      <c r="B11228" s="1">
        <v>38659</v>
      </c>
      <c r="C11228" s="2">
        <v>0.41666666666666669</v>
      </c>
      <c r="D11228" t="s">
        <v>1442</v>
      </c>
      <c r="E11228" t="s">
        <v>1443</v>
      </c>
      <c r="G11228" s="6" t="s">
        <v>88</v>
      </c>
      <c r="H11228" t="s">
        <v>67</v>
      </c>
      <c r="I11228" t="s">
        <v>45</v>
      </c>
      <c r="J11228" t="s">
        <v>93</v>
      </c>
      <c r="K11228">
        <v>23.4</v>
      </c>
      <c r="L11228">
        <v>135</v>
      </c>
      <c r="M11228" t="s">
        <v>1182</v>
      </c>
      <c r="N11228">
        <v>135</v>
      </c>
      <c r="O11228" t="s">
        <v>24</v>
      </c>
      <c r="P11228" cm="1">
        <f t="array" ref="P11228">IF(Q11228&gt;0,INDEX(Q11228:Q23362,MATCH(TRUE,INDEX(Q11228:Q23362="",,),0)-1),"")</f>
        <v>2</v>
      </c>
      <c r="Q11228">
        <f t="shared" si="252"/>
        <v>1</v>
      </c>
      <c r="R11228">
        <f>IF(P11228="","",0)</f>
        <v>0</v>
      </c>
    </row>
    <row r="11229" spans="1:18" x14ac:dyDescent="0.3">
      <c r="A11229" t="s">
        <v>1391</v>
      </c>
      <c r="B11229" s="1">
        <v>38659</v>
      </c>
      <c r="C11229" s="2">
        <v>0.41666666666666669</v>
      </c>
      <c r="D11229" t="s">
        <v>1442</v>
      </c>
      <c r="E11229" t="s">
        <v>1443</v>
      </c>
      <c r="G11229" s="6" t="s">
        <v>88</v>
      </c>
      <c r="H11229" t="s">
        <v>85</v>
      </c>
      <c r="I11229" t="s">
        <v>21</v>
      </c>
      <c r="J11229" t="s">
        <v>73</v>
      </c>
      <c r="K11229">
        <v>3</v>
      </c>
      <c r="L11229">
        <v>18.05</v>
      </c>
      <c r="M11229" t="s">
        <v>1182</v>
      </c>
      <c r="N11229">
        <v>18.05</v>
      </c>
      <c r="O11229" t="s">
        <v>24</v>
      </c>
      <c r="P11229" cm="1">
        <f t="array" ref="P11229">IF(Q11229&gt;0,INDEX(Q11229:Q23363,MATCH(TRUE,INDEX(Q11229:Q23363="",,),0)-1),"")</f>
        <v>2</v>
      </c>
      <c r="Q11229">
        <f t="shared" si="252"/>
        <v>1</v>
      </c>
      <c r="R11229">
        <f>IF(P11229="","",0)</f>
        <v>0</v>
      </c>
    </row>
    <row r="11230" spans="1:18" x14ac:dyDescent="0.3">
      <c r="A11230" t="s">
        <v>1391</v>
      </c>
      <c r="B11230" s="1">
        <v>38659</v>
      </c>
      <c r="C11230" s="2">
        <v>0.41666666666666669</v>
      </c>
      <c r="D11230" t="s">
        <v>1442</v>
      </c>
      <c r="E11230" t="s">
        <v>1443</v>
      </c>
      <c r="G11230" s="6" t="s">
        <v>88</v>
      </c>
      <c r="H11230" t="s">
        <v>96</v>
      </c>
      <c r="I11230" t="s">
        <v>21</v>
      </c>
      <c r="J11230" t="s">
        <v>73</v>
      </c>
      <c r="K11230">
        <v>10</v>
      </c>
      <c r="L11230">
        <v>18.8</v>
      </c>
      <c r="M11230" t="s">
        <v>1182</v>
      </c>
      <c r="N11230">
        <v>18.8</v>
      </c>
      <c r="O11230" t="s">
        <v>24</v>
      </c>
      <c r="P11230" cm="1">
        <f t="array" ref="P11230">IF(Q11230&gt;0,INDEX(Q11230:Q23364,MATCH(TRUE,INDEX(Q11230:Q23364="",,),0)-1),"")</f>
        <v>2</v>
      </c>
      <c r="Q11230">
        <f t="shared" si="252"/>
        <v>1</v>
      </c>
      <c r="R11230">
        <f>IF(P11230="","",0)</f>
        <v>0</v>
      </c>
    </row>
    <row r="11231" spans="1:18" x14ac:dyDescent="0.3">
      <c r="A11231" t="s">
        <v>1391</v>
      </c>
      <c r="B11231" s="1">
        <v>38659</v>
      </c>
      <c r="C11231" s="2">
        <v>0.41666666666666669</v>
      </c>
      <c r="D11231" t="s">
        <v>1442</v>
      </c>
      <c r="E11231" t="s">
        <v>1443</v>
      </c>
      <c r="G11231" s="6" t="s">
        <v>88</v>
      </c>
      <c r="H11231" t="s">
        <v>116</v>
      </c>
      <c r="I11231" t="s">
        <v>21</v>
      </c>
      <c r="J11231" t="s">
        <v>73</v>
      </c>
      <c r="K11231">
        <v>14</v>
      </c>
      <c r="L11231">
        <v>25.1</v>
      </c>
      <c r="M11231" t="s">
        <v>1182</v>
      </c>
      <c r="N11231">
        <v>25.1</v>
      </c>
      <c r="O11231" t="s">
        <v>24</v>
      </c>
      <c r="P11231" cm="1">
        <f t="array" ref="P11231">IF(Q11231&gt;0,INDEX(Q11231:Q23365,MATCH(TRUE,INDEX(Q11231:Q23365="",,),0)-1),"")</f>
        <v>2</v>
      </c>
      <c r="Q11231">
        <f t="shared" si="252"/>
        <v>1</v>
      </c>
      <c r="R11231">
        <f>IF(P11231="","",0)</f>
        <v>0</v>
      </c>
    </row>
    <row r="11232" spans="1:18" x14ac:dyDescent="0.3">
      <c r="A11232" t="s">
        <v>1391</v>
      </c>
      <c r="B11232" s="1">
        <v>38659</v>
      </c>
      <c r="C11232" s="2">
        <v>0.41666666666666669</v>
      </c>
      <c r="D11232" t="s">
        <v>1442</v>
      </c>
      <c r="E11232" t="s">
        <v>1443</v>
      </c>
      <c r="G11232" s="6" t="s">
        <v>88</v>
      </c>
      <c r="H11232" t="s">
        <v>135</v>
      </c>
      <c r="I11232" t="s">
        <v>21</v>
      </c>
      <c r="J11232" t="s">
        <v>73</v>
      </c>
      <c r="K11232">
        <v>35</v>
      </c>
      <c r="L11232">
        <v>24.05</v>
      </c>
      <c r="M11232" t="s">
        <v>1182</v>
      </c>
      <c r="N11232">
        <v>24.05</v>
      </c>
      <c r="O11232" t="s">
        <v>24</v>
      </c>
      <c r="P11232" cm="1">
        <f t="array" ref="P11232">IF(Q11232&gt;0,INDEX(Q11232:Q23366,MATCH(TRUE,INDEX(Q11232:Q23366="",,),0)-1),"")</f>
        <v>2</v>
      </c>
      <c r="Q11232">
        <f t="shared" si="252"/>
        <v>1</v>
      </c>
      <c r="R11232">
        <f>IF(P11232="","",0)</f>
        <v>0</v>
      </c>
    </row>
    <row r="11233" spans="1:18" x14ac:dyDescent="0.3">
      <c r="A11233" t="s">
        <v>1391</v>
      </c>
      <c r="B11233" s="1">
        <v>38659</v>
      </c>
      <c r="C11233" s="2">
        <v>0.41666666666666669</v>
      </c>
      <c r="D11233" t="s">
        <v>1442</v>
      </c>
      <c r="E11233" t="s">
        <v>1443</v>
      </c>
      <c r="G11233" s="6" t="s">
        <v>88</v>
      </c>
      <c r="H11233" t="s">
        <v>312</v>
      </c>
      <c r="I11233" t="s">
        <v>21</v>
      </c>
      <c r="J11233" t="s">
        <v>73</v>
      </c>
      <c r="K11233">
        <v>19</v>
      </c>
      <c r="L11233">
        <v>12.8</v>
      </c>
      <c r="M11233" t="s">
        <v>1182</v>
      </c>
      <c r="N11233">
        <v>12.8</v>
      </c>
      <c r="O11233" t="s">
        <v>24</v>
      </c>
      <c r="P11233" cm="1">
        <f t="array" ref="P11233">IF(Q11233&gt;0,INDEX(Q11233:Q23367,MATCH(TRUE,INDEX(Q11233:Q23367="",,),0)-1),"")</f>
        <v>2</v>
      </c>
      <c r="Q11233">
        <f t="shared" si="252"/>
        <v>1</v>
      </c>
      <c r="R11233">
        <f>IF(P11233="","",0)</f>
        <v>0</v>
      </c>
    </row>
    <row r="11234" spans="1:18" x14ac:dyDescent="0.3">
      <c r="A11234" t="s">
        <v>1391</v>
      </c>
      <c r="B11234" s="1">
        <v>38659</v>
      </c>
      <c r="C11234" s="2">
        <v>0.41666666666666669</v>
      </c>
      <c r="D11234" t="s">
        <v>1442</v>
      </c>
      <c r="E11234" t="s">
        <v>1443</v>
      </c>
      <c r="G11234" s="6" t="s">
        <v>88</v>
      </c>
      <c r="H11234" t="s">
        <v>67</v>
      </c>
      <c r="I11234" t="s">
        <v>21</v>
      </c>
      <c r="J11234" t="s">
        <v>73</v>
      </c>
      <c r="K11234">
        <v>53</v>
      </c>
      <c r="L11234">
        <v>20.85</v>
      </c>
      <c r="M11234" t="s">
        <v>1182</v>
      </c>
      <c r="N11234">
        <v>20.85</v>
      </c>
      <c r="O11234" t="s">
        <v>24</v>
      </c>
      <c r="P11234" cm="1">
        <f t="array" ref="P11234">IF(Q11234&gt;0,INDEX(Q11234:Q23368,MATCH(TRUE,INDEX(Q11234:Q23368="",,),0)-1),"")</f>
        <v>2</v>
      </c>
      <c r="Q11234">
        <f t="shared" si="252"/>
        <v>1</v>
      </c>
      <c r="R11234">
        <f>IF(P11234="","",0)</f>
        <v>0</v>
      </c>
    </row>
    <row r="11235" spans="1:18" x14ac:dyDescent="0.3">
      <c r="A11235" t="s">
        <v>1391</v>
      </c>
      <c r="B11235" s="1">
        <v>38659</v>
      </c>
      <c r="C11235" s="2">
        <v>0.41666666666666669</v>
      </c>
      <c r="D11235" t="s">
        <v>1442</v>
      </c>
      <c r="E11235" t="s">
        <v>1443</v>
      </c>
      <c r="G11235" s="6" t="s">
        <v>88</v>
      </c>
      <c r="H11235" t="s">
        <v>41</v>
      </c>
      <c r="I11235" t="s">
        <v>21</v>
      </c>
      <c r="J11235" t="s">
        <v>73</v>
      </c>
      <c r="K11235">
        <v>17</v>
      </c>
      <c r="L11235">
        <v>56.5</v>
      </c>
      <c r="M11235" t="s">
        <v>1182</v>
      </c>
      <c r="N11235">
        <v>56.5</v>
      </c>
      <c r="O11235" t="s">
        <v>24</v>
      </c>
      <c r="P11235" cm="1">
        <f t="array" ref="P11235">IF(Q11235&gt;0,INDEX(Q11235:Q23369,MATCH(TRUE,INDEX(Q11235:Q23369="",,),0)-1),"")</f>
        <v>2</v>
      </c>
      <c r="Q11235">
        <f t="shared" si="252"/>
        <v>1</v>
      </c>
      <c r="R11235">
        <f>IF(P11235="","",0)</f>
        <v>0</v>
      </c>
    </row>
    <row r="11236" spans="1:18" x14ac:dyDescent="0.3">
      <c r="A11236" t="s">
        <v>1391</v>
      </c>
      <c r="B11236" s="1">
        <v>38659</v>
      </c>
      <c r="C11236" s="2">
        <v>0.41666666666666669</v>
      </c>
      <c r="D11236" t="s">
        <v>1442</v>
      </c>
      <c r="E11236" t="s">
        <v>1443</v>
      </c>
      <c r="G11236" t="s">
        <v>19</v>
      </c>
      <c r="H11236" t="s">
        <v>41</v>
      </c>
      <c r="I11236" t="s">
        <v>45</v>
      </c>
      <c r="J11236" t="s">
        <v>93</v>
      </c>
      <c r="K11236">
        <v>35.299999999999997</v>
      </c>
      <c r="L11236">
        <v>242</v>
      </c>
      <c r="M11236" t="s">
        <v>1394</v>
      </c>
      <c r="N11236">
        <v>250</v>
      </c>
      <c r="P11236" cm="1">
        <f t="array" ref="P11236">IF(Q11236&gt;0,INDEX(Q11236:Q23370,MATCH(TRUE,INDEX(Q11236:Q23370="",,),0)-1),"")</f>
        <v>2</v>
      </c>
      <c r="Q11236">
        <f t="shared" si="252"/>
        <v>2</v>
      </c>
      <c r="R11236">
        <f>IF(P11236="","",0)</f>
        <v>0</v>
      </c>
    </row>
    <row r="11237" spans="1:18" x14ac:dyDescent="0.3">
      <c r="A11237" t="s">
        <v>1391</v>
      </c>
      <c r="B11237" s="1">
        <v>38659</v>
      </c>
      <c r="C11237" s="2">
        <v>0.41666666666666669</v>
      </c>
      <c r="D11237" t="s">
        <v>1442</v>
      </c>
      <c r="E11237" t="s">
        <v>1443</v>
      </c>
      <c r="G11237" t="s">
        <v>19</v>
      </c>
      <c r="H11237" t="s">
        <v>183</v>
      </c>
      <c r="I11237" t="s">
        <v>21</v>
      </c>
      <c r="J11237" t="s">
        <v>73</v>
      </c>
      <c r="K11237">
        <v>898</v>
      </c>
      <c r="L11237">
        <v>41.8</v>
      </c>
      <c r="M11237" t="s">
        <v>1394</v>
      </c>
      <c r="N11237">
        <v>48.31</v>
      </c>
      <c r="P11237" cm="1">
        <f t="array" ref="P11237">IF(Q11237&gt;0,INDEX(Q11237:Q23371,MATCH(TRUE,INDEX(Q11237:Q23371="",,),0)-1),"")</f>
        <v>2</v>
      </c>
      <c r="Q11237">
        <f t="shared" si="252"/>
        <v>2</v>
      </c>
      <c r="R11237">
        <f>IF(P11237="","",0)</f>
        <v>0</v>
      </c>
    </row>
    <row r="11238" spans="1:18" x14ac:dyDescent="0.3">
      <c r="A11238" t="s">
        <v>1391</v>
      </c>
      <c r="B11238" s="1">
        <v>38659</v>
      </c>
      <c r="C11238" s="2">
        <v>0.41666666666666669</v>
      </c>
      <c r="D11238" t="s">
        <v>1442</v>
      </c>
      <c r="E11238" t="s">
        <v>1443</v>
      </c>
      <c r="G11238" t="s">
        <v>19</v>
      </c>
      <c r="H11238" t="s">
        <v>95</v>
      </c>
      <c r="I11238" t="s">
        <v>21</v>
      </c>
      <c r="J11238" t="s">
        <v>73</v>
      </c>
      <c r="K11238">
        <v>283</v>
      </c>
      <c r="L11238">
        <v>47.1</v>
      </c>
      <c r="M11238" t="s">
        <v>1394</v>
      </c>
      <c r="N11238">
        <v>52.11</v>
      </c>
      <c r="P11238" cm="1">
        <f t="array" ref="P11238">IF(Q11238&gt;0,INDEX(Q11238:Q23372,MATCH(TRUE,INDEX(Q11238:Q23372="",,),0)-1),"")</f>
        <v>2</v>
      </c>
      <c r="Q11238">
        <f t="shared" si="252"/>
        <v>2</v>
      </c>
      <c r="R11238">
        <f>IF(P11238="","",0)</f>
        <v>0</v>
      </c>
    </row>
    <row r="11239" spans="1:18" x14ac:dyDescent="0.3">
      <c r="A11239" t="s">
        <v>1391</v>
      </c>
      <c r="B11239" s="1">
        <v>38659</v>
      </c>
      <c r="C11239" s="2">
        <v>0.41666666666666669</v>
      </c>
      <c r="D11239" t="s">
        <v>1442</v>
      </c>
      <c r="E11239" t="s">
        <v>1443</v>
      </c>
      <c r="G11239" s="6" t="s">
        <v>88</v>
      </c>
      <c r="H11239" t="s">
        <v>85</v>
      </c>
      <c r="I11239" t="s">
        <v>45</v>
      </c>
      <c r="J11239" t="s">
        <v>93</v>
      </c>
      <c r="K11239">
        <v>1.8</v>
      </c>
      <c r="L11239">
        <v>125</v>
      </c>
      <c r="M11239" t="s">
        <v>1394</v>
      </c>
      <c r="N11239">
        <v>125</v>
      </c>
      <c r="P11239" cm="1">
        <f t="array" ref="P11239">IF(Q11239&gt;0,INDEX(Q11239:Q23373,MATCH(TRUE,INDEX(Q11239:Q23373="",,),0)-1),"")</f>
        <v>2</v>
      </c>
      <c r="Q11239">
        <f t="shared" si="252"/>
        <v>2</v>
      </c>
      <c r="R11239">
        <f>IF(P11239="","",0)</f>
        <v>0</v>
      </c>
    </row>
    <row r="11240" spans="1:18" x14ac:dyDescent="0.3">
      <c r="A11240" t="s">
        <v>1391</v>
      </c>
      <c r="B11240" s="1">
        <v>38659</v>
      </c>
      <c r="C11240" s="2">
        <v>0.41666666666666669</v>
      </c>
      <c r="D11240" t="s">
        <v>1442</v>
      </c>
      <c r="E11240" t="s">
        <v>1443</v>
      </c>
      <c r="G11240" s="6" t="s">
        <v>88</v>
      </c>
      <c r="H11240" t="s">
        <v>67</v>
      </c>
      <c r="I11240" t="s">
        <v>45</v>
      </c>
      <c r="J11240" t="s">
        <v>93</v>
      </c>
      <c r="K11240">
        <v>23.4</v>
      </c>
      <c r="L11240">
        <v>135</v>
      </c>
      <c r="M11240" t="s">
        <v>1394</v>
      </c>
      <c r="N11240">
        <v>135</v>
      </c>
      <c r="P11240" cm="1">
        <f t="array" ref="P11240">IF(Q11240&gt;0,INDEX(Q11240:Q23374,MATCH(TRUE,INDEX(Q11240:Q23374="",,),0)-1),"")</f>
        <v>2</v>
      </c>
      <c r="Q11240">
        <f t="shared" si="252"/>
        <v>2</v>
      </c>
      <c r="R11240">
        <f>IF(P11240="","",0)</f>
        <v>0</v>
      </c>
    </row>
    <row r="11241" spans="1:18" x14ac:dyDescent="0.3">
      <c r="A11241" t="s">
        <v>1391</v>
      </c>
      <c r="B11241" s="1">
        <v>38659</v>
      </c>
      <c r="C11241" s="2">
        <v>0.41666666666666669</v>
      </c>
      <c r="D11241" t="s">
        <v>1442</v>
      </c>
      <c r="E11241" t="s">
        <v>1443</v>
      </c>
      <c r="G11241" s="6" t="s">
        <v>88</v>
      </c>
      <c r="H11241" t="s">
        <v>85</v>
      </c>
      <c r="I11241" t="s">
        <v>21</v>
      </c>
      <c r="J11241" t="s">
        <v>73</v>
      </c>
      <c r="K11241">
        <v>3</v>
      </c>
      <c r="L11241">
        <v>18.05</v>
      </c>
      <c r="M11241" t="s">
        <v>1394</v>
      </c>
      <c r="N11241">
        <v>18.05</v>
      </c>
      <c r="P11241" cm="1">
        <f t="array" ref="P11241">IF(Q11241&gt;0,INDEX(Q11241:Q23375,MATCH(TRUE,INDEX(Q11241:Q23375="",,),0)-1),"")</f>
        <v>2</v>
      </c>
      <c r="Q11241">
        <f t="shared" si="252"/>
        <v>2</v>
      </c>
      <c r="R11241">
        <f>IF(P11241="","",0)</f>
        <v>0</v>
      </c>
    </row>
    <row r="11242" spans="1:18" x14ac:dyDescent="0.3">
      <c r="A11242" t="s">
        <v>1391</v>
      </c>
      <c r="B11242" s="1">
        <v>38659</v>
      </c>
      <c r="C11242" s="2">
        <v>0.41666666666666669</v>
      </c>
      <c r="D11242" t="s">
        <v>1442</v>
      </c>
      <c r="E11242" t="s">
        <v>1443</v>
      </c>
      <c r="G11242" s="6" t="s">
        <v>88</v>
      </c>
      <c r="H11242" t="s">
        <v>96</v>
      </c>
      <c r="I11242" t="s">
        <v>21</v>
      </c>
      <c r="J11242" t="s">
        <v>73</v>
      </c>
      <c r="K11242">
        <v>10</v>
      </c>
      <c r="L11242">
        <v>18.8</v>
      </c>
      <c r="M11242" t="s">
        <v>1394</v>
      </c>
      <c r="N11242">
        <v>18.8</v>
      </c>
      <c r="P11242" cm="1">
        <f t="array" ref="P11242">IF(Q11242&gt;0,INDEX(Q11242:Q23376,MATCH(TRUE,INDEX(Q11242:Q23376="",,),0)-1),"")</f>
        <v>2</v>
      </c>
      <c r="Q11242">
        <f t="shared" si="252"/>
        <v>2</v>
      </c>
      <c r="R11242">
        <f>IF(P11242="","",0)</f>
        <v>0</v>
      </c>
    </row>
    <row r="11243" spans="1:18" x14ac:dyDescent="0.3">
      <c r="A11243" t="s">
        <v>1391</v>
      </c>
      <c r="B11243" s="1">
        <v>38659</v>
      </c>
      <c r="C11243" s="2">
        <v>0.41666666666666669</v>
      </c>
      <c r="D11243" t="s">
        <v>1442</v>
      </c>
      <c r="E11243" t="s">
        <v>1443</v>
      </c>
      <c r="G11243" s="6" t="s">
        <v>88</v>
      </c>
      <c r="H11243" t="s">
        <v>116</v>
      </c>
      <c r="I11243" t="s">
        <v>21</v>
      </c>
      <c r="J11243" t="s">
        <v>73</v>
      </c>
      <c r="K11243">
        <v>14</v>
      </c>
      <c r="L11243">
        <v>25.1</v>
      </c>
      <c r="M11243" t="s">
        <v>1394</v>
      </c>
      <c r="N11243">
        <v>25.1</v>
      </c>
      <c r="P11243" cm="1">
        <f t="array" ref="P11243">IF(Q11243&gt;0,INDEX(Q11243:Q23377,MATCH(TRUE,INDEX(Q11243:Q23377="",,),0)-1),"")</f>
        <v>2</v>
      </c>
      <c r="Q11243">
        <f t="shared" si="252"/>
        <v>2</v>
      </c>
      <c r="R11243">
        <f>IF(P11243="","",0)</f>
        <v>0</v>
      </c>
    </row>
    <row r="11244" spans="1:18" x14ac:dyDescent="0.3">
      <c r="A11244" t="s">
        <v>1391</v>
      </c>
      <c r="B11244" s="1">
        <v>38659</v>
      </c>
      <c r="C11244" s="2">
        <v>0.41666666666666669</v>
      </c>
      <c r="D11244" t="s">
        <v>1442</v>
      </c>
      <c r="E11244" t="s">
        <v>1443</v>
      </c>
      <c r="G11244" s="6" t="s">
        <v>88</v>
      </c>
      <c r="H11244" t="s">
        <v>135</v>
      </c>
      <c r="I11244" t="s">
        <v>21</v>
      </c>
      <c r="J11244" t="s">
        <v>73</v>
      </c>
      <c r="K11244">
        <v>35</v>
      </c>
      <c r="L11244">
        <v>24.05</v>
      </c>
      <c r="M11244" t="s">
        <v>1394</v>
      </c>
      <c r="N11244">
        <v>24.05</v>
      </c>
      <c r="P11244" cm="1">
        <f t="array" ref="P11244">IF(Q11244&gt;0,INDEX(Q11244:Q23378,MATCH(TRUE,INDEX(Q11244:Q23378="",,),0)-1),"")</f>
        <v>2</v>
      </c>
      <c r="Q11244">
        <f t="shared" si="252"/>
        <v>2</v>
      </c>
      <c r="R11244">
        <f>IF(P11244="","",0)</f>
        <v>0</v>
      </c>
    </row>
    <row r="11245" spans="1:18" x14ac:dyDescent="0.3">
      <c r="A11245" t="s">
        <v>1391</v>
      </c>
      <c r="B11245" s="1">
        <v>38659</v>
      </c>
      <c r="C11245" s="2">
        <v>0.41666666666666669</v>
      </c>
      <c r="D11245" t="s">
        <v>1442</v>
      </c>
      <c r="E11245" t="s">
        <v>1443</v>
      </c>
      <c r="G11245" s="6" t="s">
        <v>88</v>
      </c>
      <c r="H11245" t="s">
        <v>312</v>
      </c>
      <c r="I11245" t="s">
        <v>21</v>
      </c>
      <c r="J11245" t="s">
        <v>73</v>
      </c>
      <c r="K11245">
        <v>19</v>
      </c>
      <c r="L11245">
        <v>12.8</v>
      </c>
      <c r="M11245" t="s">
        <v>1394</v>
      </c>
      <c r="N11245">
        <v>12.8</v>
      </c>
      <c r="P11245" cm="1">
        <f t="array" ref="P11245">IF(Q11245&gt;0,INDEX(Q11245:Q23379,MATCH(TRUE,INDEX(Q11245:Q23379="",,),0)-1),"")</f>
        <v>2</v>
      </c>
      <c r="Q11245">
        <f t="shared" si="252"/>
        <v>2</v>
      </c>
      <c r="R11245">
        <f>IF(P11245="","",0)</f>
        <v>0</v>
      </c>
    </row>
    <row r="11246" spans="1:18" x14ac:dyDescent="0.3">
      <c r="A11246" t="s">
        <v>1391</v>
      </c>
      <c r="B11246" s="1">
        <v>38659</v>
      </c>
      <c r="C11246" s="2">
        <v>0.41666666666666669</v>
      </c>
      <c r="D11246" t="s">
        <v>1442</v>
      </c>
      <c r="E11246" t="s">
        <v>1443</v>
      </c>
      <c r="G11246" s="6" t="s">
        <v>88</v>
      </c>
      <c r="H11246" t="s">
        <v>67</v>
      </c>
      <c r="I11246" t="s">
        <v>21</v>
      </c>
      <c r="J11246" t="s">
        <v>73</v>
      </c>
      <c r="K11246">
        <v>53</v>
      </c>
      <c r="L11246">
        <v>20.85</v>
      </c>
      <c r="M11246" t="s">
        <v>1394</v>
      </c>
      <c r="N11246">
        <v>20.85</v>
      </c>
      <c r="P11246" cm="1">
        <f t="array" ref="P11246">IF(Q11246&gt;0,INDEX(Q11246:Q23380,MATCH(TRUE,INDEX(Q11246:Q23380="",,),0)-1),"")</f>
        <v>2</v>
      </c>
      <c r="Q11246">
        <f t="shared" si="252"/>
        <v>2</v>
      </c>
      <c r="R11246">
        <f>IF(P11246="","",0)</f>
        <v>0</v>
      </c>
    </row>
    <row r="11247" spans="1:18" x14ac:dyDescent="0.3">
      <c r="A11247" t="s">
        <v>1391</v>
      </c>
      <c r="B11247" s="1">
        <v>38659</v>
      </c>
      <c r="C11247" s="2">
        <v>0.41666666666666669</v>
      </c>
      <c r="D11247" t="s">
        <v>1442</v>
      </c>
      <c r="E11247" t="s">
        <v>1443</v>
      </c>
      <c r="G11247" s="6" t="s">
        <v>88</v>
      </c>
      <c r="H11247" t="s">
        <v>41</v>
      </c>
      <c r="I11247" t="s">
        <v>21</v>
      </c>
      <c r="J11247" t="s">
        <v>73</v>
      </c>
      <c r="K11247">
        <v>17</v>
      </c>
      <c r="L11247">
        <v>56.5</v>
      </c>
      <c r="M11247" t="s">
        <v>1394</v>
      </c>
      <c r="N11247">
        <v>56.5</v>
      </c>
      <c r="P11247" cm="1">
        <f t="array" ref="P11247">IF(Q11247&gt;0,INDEX(Q11247:Q23381,MATCH(TRUE,INDEX(Q11247:Q23381="",,),0)-1),"")</f>
        <v>2</v>
      </c>
      <c r="Q11247">
        <f t="shared" si="252"/>
        <v>2</v>
      </c>
      <c r="R11247">
        <f>IF(P11247="","",0)</f>
        <v>0</v>
      </c>
    </row>
    <row r="11248" spans="1:18" x14ac:dyDescent="0.3">
      <c r="P11248" t="str" cm="1">
        <f t="array" ref="P11248">IF(Q11248&gt;0,INDEX(Q11248:Q23382,MATCH(TRUE,INDEX(Q11248:Q23382="",,),0)-1),"")</f>
        <v/>
      </c>
      <c r="R11248" t="str">
        <f>IF(P11248="","",0)</f>
        <v/>
      </c>
    </row>
    <row r="11249" spans="1:18" x14ac:dyDescent="0.3">
      <c r="A11249" t="s">
        <v>1391</v>
      </c>
      <c r="B11249" s="1">
        <v>38659</v>
      </c>
      <c r="C11249" s="2">
        <v>0.41666666666666669</v>
      </c>
      <c r="D11249" t="s">
        <v>1444</v>
      </c>
      <c r="E11249" t="s">
        <v>1445</v>
      </c>
      <c r="G11249" t="s">
        <v>19</v>
      </c>
      <c r="H11249" t="s">
        <v>41</v>
      </c>
      <c r="I11249" t="s">
        <v>45</v>
      </c>
      <c r="J11249" t="s">
        <v>93</v>
      </c>
      <c r="K11249">
        <v>54.8</v>
      </c>
      <c r="L11249">
        <v>249</v>
      </c>
      <c r="M11249" t="s">
        <v>1394</v>
      </c>
      <c r="N11249">
        <v>255</v>
      </c>
      <c r="O11249" t="s">
        <v>24</v>
      </c>
      <c r="P11249" cm="1">
        <f t="array" ref="P11249">IF(Q11249&gt;0,INDEX(Q11249:Q23383,MATCH(TRUE,INDEX(Q11249:Q23383="",,),0)-1),"")</f>
        <v>2</v>
      </c>
      <c r="Q11249">
        <f>INT((ROW()-11249)/13)+1</f>
        <v>1</v>
      </c>
      <c r="R11249">
        <f>IF(P11249="","",0)</f>
        <v>0</v>
      </c>
    </row>
    <row r="11250" spans="1:18" x14ac:dyDescent="0.3">
      <c r="A11250" t="s">
        <v>1391</v>
      </c>
      <c r="B11250" s="1">
        <v>38659</v>
      </c>
      <c r="C11250" s="2">
        <v>0.41666666666666669</v>
      </c>
      <c r="D11250" t="s">
        <v>1444</v>
      </c>
      <c r="E11250" t="s">
        <v>1445</v>
      </c>
      <c r="G11250" t="s">
        <v>19</v>
      </c>
      <c r="H11250" t="s">
        <v>183</v>
      </c>
      <c r="I11250" t="s">
        <v>21</v>
      </c>
      <c r="J11250" t="s">
        <v>73</v>
      </c>
      <c r="K11250">
        <v>359</v>
      </c>
      <c r="L11250">
        <v>26.1</v>
      </c>
      <c r="M11250" t="s">
        <v>1394</v>
      </c>
      <c r="N11250">
        <v>43.15</v>
      </c>
      <c r="O11250" t="s">
        <v>24</v>
      </c>
      <c r="P11250" cm="1">
        <f t="array" ref="P11250">IF(Q11250&gt;0,INDEX(Q11250:Q23384,MATCH(TRUE,INDEX(Q11250:Q23384="",,),0)-1),"")</f>
        <v>2</v>
      </c>
      <c r="Q11250">
        <f t="shared" ref="Q11250:Q11274" si="253">INT((ROW()-11249)/13)+1</f>
        <v>1</v>
      </c>
      <c r="R11250">
        <f>IF(P11250="","",0)</f>
        <v>0</v>
      </c>
    </row>
    <row r="11251" spans="1:18" x14ac:dyDescent="0.3">
      <c r="A11251" t="s">
        <v>1391</v>
      </c>
      <c r="B11251" s="1">
        <v>38659</v>
      </c>
      <c r="C11251" s="2">
        <v>0.41666666666666669</v>
      </c>
      <c r="D11251" t="s">
        <v>1444</v>
      </c>
      <c r="E11251" t="s">
        <v>1445</v>
      </c>
      <c r="G11251" t="s">
        <v>19</v>
      </c>
      <c r="H11251" t="s">
        <v>41</v>
      </c>
      <c r="I11251" t="s">
        <v>21</v>
      </c>
      <c r="J11251" t="s">
        <v>73</v>
      </c>
      <c r="K11251">
        <v>189</v>
      </c>
      <c r="L11251">
        <v>46.8</v>
      </c>
      <c r="M11251" t="s">
        <v>1394</v>
      </c>
      <c r="N11251">
        <v>61.1</v>
      </c>
      <c r="O11251" t="s">
        <v>24</v>
      </c>
      <c r="P11251" cm="1">
        <f t="array" ref="P11251">IF(Q11251&gt;0,INDEX(Q11251:Q23385,MATCH(TRUE,INDEX(Q11251:Q23385="",,),0)-1),"")</f>
        <v>2</v>
      </c>
      <c r="Q11251">
        <f t="shared" si="253"/>
        <v>1</v>
      </c>
      <c r="R11251">
        <f>IF(P11251="","",0)</f>
        <v>0</v>
      </c>
    </row>
    <row r="11252" spans="1:18" x14ac:dyDescent="0.3">
      <c r="A11252" t="s">
        <v>1391</v>
      </c>
      <c r="B11252" s="1">
        <v>38659</v>
      </c>
      <c r="C11252" s="2">
        <v>0.41666666666666669</v>
      </c>
      <c r="D11252" t="s">
        <v>1444</v>
      </c>
      <c r="E11252" t="s">
        <v>1445</v>
      </c>
      <c r="G11252" t="s">
        <v>19</v>
      </c>
      <c r="H11252" t="s">
        <v>95</v>
      </c>
      <c r="I11252" t="s">
        <v>21</v>
      </c>
      <c r="J11252" t="s">
        <v>73</v>
      </c>
      <c r="K11252">
        <v>348</v>
      </c>
      <c r="L11252">
        <v>38.700000000000003</v>
      </c>
      <c r="M11252" t="s">
        <v>1394</v>
      </c>
      <c r="N11252">
        <v>56.3</v>
      </c>
      <c r="O11252" t="s">
        <v>24</v>
      </c>
      <c r="P11252" cm="1">
        <f t="array" ref="P11252">IF(Q11252&gt;0,INDEX(Q11252:Q23386,MATCH(TRUE,INDEX(Q11252:Q23386="",,),0)-1),"")</f>
        <v>2</v>
      </c>
      <c r="Q11252">
        <f t="shared" si="253"/>
        <v>1</v>
      </c>
      <c r="R11252">
        <f>IF(P11252="","",0)</f>
        <v>0</v>
      </c>
    </row>
    <row r="11253" spans="1:18" x14ac:dyDescent="0.3">
      <c r="A11253" t="s">
        <v>1391</v>
      </c>
      <c r="B11253" s="1">
        <v>38659</v>
      </c>
      <c r="C11253" s="2">
        <v>0.41666666666666669</v>
      </c>
      <c r="D11253" t="s">
        <v>1444</v>
      </c>
      <c r="E11253" t="s">
        <v>1445</v>
      </c>
      <c r="G11253" s="6" t="s">
        <v>88</v>
      </c>
      <c r="H11253" t="s">
        <v>85</v>
      </c>
      <c r="I11253" t="s">
        <v>45</v>
      </c>
      <c r="J11253" t="s">
        <v>93</v>
      </c>
      <c r="K11253">
        <v>1.2</v>
      </c>
      <c r="L11253">
        <v>148</v>
      </c>
      <c r="M11253" t="s">
        <v>1394</v>
      </c>
      <c r="N11253">
        <v>148</v>
      </c>
      <c r="O11253" t="s">
        <v>24</v>
      </c>
      <c r="P11253" cm="1">
        <f t="array" ref="P11253">IF(Q11253&gt;0,INDEX(Q11253:Q23387,MATCH(TRUE,INDEX(Q11253:Q23387="",,),0)-1),"")</f>
        <v>2</v>
      </c>
      <c r="Q11253">
        <f t="shared" si="253"/>
        <v>1</v>
      </c>
      <c r="R11253">
        <f>IF(P11253="","",0)</f>
        <v>0</v>
      </c>
    </row>
    <row r="11254" spans="1:18" x14ac:dyDescent="0.3">
      <c r="A11254" t="s">
        <v>1391</v>
      </c>
      <c r="B11254" s="1">
        <v>38659</v>
      </c>
      <c r="C11254" s="2">
        <v>0.41666666666666669</v>
      </c>
      <c r="D11254" t="s">
        <v>1444</v>
      </c>
      <c r="E11254" t="s">
        <v>1445</v>
      </c>
      <c r="G11254" s="6" t="s">
        <v>88</v>
      </c>
      <c r="H11254" t="s">
        <v>67</v>
      </c>
      <c r="I11254" t="s">
        <v>45</v>
      </c>
      <c r="J11254" t="s">
        <v>93</v>
      </c>
      <c r="K11254">
        <v>20.100000000000001</v>
      </c>
      <c r="L11254">
        <v>118</v>
      </c>
      <c r="M11254" t="s">
        <v>1394</v>
      </c>
      <c r="N11254">
        <v>118</v>
      </c>
      <c r="O11254" t="s">
        <v>24</v>
      </c>
      <c r="P11254" cm="1">
        <f t="array" ref="P11254">IF(Q11254&gt;0,INDEX(Q11254:Q23388,MATCH(TRUE,INDEX(Q11254:Q23388="",,),0)-1),"")</f>
        <v>2</v>
      </c>
      <c r="Q11254">
        <f t="shared" si="253"/>
        <v>1</v>
      </c>
      <c r="R11254">
        <f>IF(P11254="","",0)</f>
        <v>0</v>
      </c>
    </row>
    <row r="11255" spans="1:18" x14ac:dyDescent="0.3">
      <c r="A11255" t="s">
        <v>1391</v>
      </c>
      <c r="B11255" s="1">
        <v>38659</v>
      </c>
      <c r="C11255" s="2">
        <v>0.41666666666666669</v>
      </c>
      <c r="D11255" t="s">
        <v>1444</v>
      </c>
      <c r="E11255" t="s">
        <v>1445</v>
      </c>
      <c r="G11255" s="6" t="s">
        <v>88</v>
      </c>
      <c r="H11255" t="s">
        <v>96</v>
      </c>
      <c r="I11255" t="s">
        <v>21</v>
      </c>
      <c r="J11255" t="s">
        <v>73</v>
      </c>
      <c r="K11255">
        <v>25</v>
      </c>
      <c r="L11255">
        <v>14.7</v>
      </c>
      <c r="M11255" t="s">
        <v>1394</v>
      </c>
      <c r="N11255">
        <v>14.7</v>
      </c>
      <c r="O11255" t="s">
        <v>24</v>
      </c>
      <c r="P11255" cm="1">
        <f t="array" ref="P11255">IF(Q11255&gt;0,INDEX(Q11255:Q23389,MATCH(TRUE,INDEX(Q11255:Q23389="",,),0)-1),"")</f>
        <v>2</v>
      </c>
      <c r="Q11255">
        <f t="shared" si="253"/>
        <v>1</v>
      </c>
      <c r="R11255">
        <f>IF(P11255="","",0)</f>
        <v>0</v>
      </c>
    </row>
    <row r="11256" spans="1:18" x14ac:dyDescent="0.3">
      <c r="A11256" t="s">
        <v>1391</v>
      </c>
      <c r="B11256" s="1">
        <v>38659</v>
      </c>
      <c r="C11256" s="2">
        <v>0.41666666666666669</v>
      </c>
      <c r="D11256" t="s">
        <v>1444</v>
      </c>
      <c r="E11256" t="s">
        <v>1445</v>
      </c>
      <c r="G11256" s="6" t="s">
        <v>88</v>
      </c>
      <c r="H11256" t="s">
        <v>265</v>
      </c>
      <c r="I11256" t="s">
        <v>21</v>
      </c>
      <c r="J11256" t="s">
        <v>73</v>
      </c>
      <c r="K11256">
        <v>3</v>
      </c>
      <c r="L11256">
        <v>28.7</v>
      </c>
      <c r="M11256" t="s">
        <v>1394</v>
      </c>
      <c r="N11256">
        <v>28.7</v>
      </c>
      <c r="O11256" t="s">
        <v>24</v>
      </c>
      <c r="P11256" cm="1">
        <f t="array" ref="P11256">IF(Q11256&gt;0,INDEX(Q11256:Q23390,MATCH(TRUE,INDEX(Q11256:Q23390="",,),0)-1),"")</f>
        <v>2</v>
      </c>
      <c r="Q11256">
        <f t="shared" si="253"/>
        <v>1</v>
      </c>
      <c r="R11256">
        <f>IF(P11256="","",0)</f>
        <v>0</v>
      </c>
    </row>
    <row r="11257" spans="1:18" x14ac:dyDescent="0.3">
      <c r="A11257" t="s">
        <v>1391</v>
      </c>
      <c r="B11257" s="1">
        <v>38659</v>
      </c>
      <c r="C11257" s="2">
        <v>0.41666666666666669</v>
      </c>
      <c r="D11257" t="s">
        <v>1444</v>
      </c>
      <c r="E11257" t="s">
        <v>1445</v>
      </c>
      <c r="G11257" s="6" t="s">
        <v>88</v>
      </c>
      <c r="H11257" t="s">
        <v>135</v>
      </c>
      <c r="I11257" t="s">
        <v>21</v>
      </c>
      <c r="J11257" t="s">
        <v>73</v>
      </c>
      <c r="K11257">
        <v>7</v>
      </c>
      <c r="L11257">
        <v>18.7</v>
      </c>
      <c r="M11257" t="s">
        <v>1394</v>
      </c>
      <c r="N11257">
        <v>18.7</v>
      </c>
      <c r="O11257" t="s">
        <v>24</v>
      </c>
      <c r="P11257" cm="1">
        <f t="array" ref="P11257">IF(Q11257&gt;0,INDEX(Q11257:Q23391,MATCH(TRUE,INDEX(Q11257:Q23391="",,),0)-1),"")</f>
        <v>2</v>
      </c>
      <c r="Q11257">
        <f t="shared" si="253"/>
        <v>1</v>
      </c>
      <c r="R11257">
        <f>IF(P11257="","",0)</f>
        <v>0</v>
      </c>
    </row>
    <row r="11258" spans="1:18" x14ac:dyDescent="0.3">
      <c r="A11258" t="s">
        <v>1391</v>
      </c>
      <c r="B11258" s="1">
        <v>38659</v>
      </c>
      <c r="C11258" s="2">
        <v>0.41666666666666669</v>
      </c>
      <c r="D11258" t="s">
        <v>1444</v>
      </c>
      <c r="E11258" t="s">
        <v>1445</v>
      </c>
      <c r="G11258" s="6" t="s">
        <v>88</v>
      </c>
      <c r="H11258" t="s">
        <v>312</v>
      </c>
      <c r="I11258" t="s">
        <v>21</v>
      </c>
      <c r="J11258" t="s">
        <v>73</v>
      </c>
      <c r="K11258">
        <v>97</v>
      </c>
      <c r="L11258">
        <v>17.8</v>
      </c>
      <c r="M11258" t="s">
        <v>1394</v>
      </c>
      <c r="N11258">
        <v>17.8</v>
      </c>
      <c r="O11258" t="s">
        <v>24</v>
      </c>
      <c r="P11258" cm="1">
        <f t="array" ref="P11258">IF(Q11258&gt;0,INDEX(Q11258:Q23392,MATCH(TRUE,INDEX(Q11258:Q23392="",,),0)-1),"")</f>
        <v>2</v>
      </c>
      <c r="Q11258">
        <f t="shared" si="253"/>
        <v>1</v>
      </c>
      <c r="R11258">
        <f>IF(P11258="","",0)</f>
        <v>0</v>
      </c>
    </row>
    <row r="11259" spans="1:18" x14ac:dyDescent="0.3">
      <c r="A11259" t="s">
        <v>1391</v>
      </c>
      <c r="B11259" s="1">
        <v>38659</v>
      </c>
      <c r="C11259" s="2">
        <v>0.41666666666666669</v>
      </c>
      <c r="D11259" t="s">
        <v>1444</v>
      </c>
      <c r="E11259" t="s">
        <v>1445</v>
      </c>
      <c r="G11259" s="6" t="s">
        <v>88</v>
      </c>
      <c r="H11259" t="s">
        <v>67</v>
      </c>
      <c r="I11259" t="s">
        <v>21</v>
      </c>
      <c r="J11259" t="s">
        <v>73</v>
      </c>
      <c r="K11259">
        <v>91</v>
      </c>
      <c r="L11259">
        <v>26.05</v>
      </c>
      <c r="M11259" t="s">
        <v>1394</v>
      </c>
      <c r="N11259">
        <v>26.05</v>
      </c>
      <c r="O11259" t="s">
        <v>24</v>
      </c>
      <c r="P11259" cm="1">
        <f t="array" ref="P11259">IF(Q11259&gt;0,INDEX(Q11259:Q23393,MATCH(TRUE,INDEX(Q11259:Q23393="",,),0)-1),"")</f>
        <v>2</v>
      </c>
      <c r="Q11259">
        <f t="shared" si="253"/>
        <v>1</v>
      </c>
      <c r="R11259">
        <f>IF(P11259="","",0)</f>
        <v>0</v>
      </c>
    </row>
    <row r="11260" spans="1:18" x14ac:dyDescent="0.3">
      <c r="A11260" t="s">
        <v>1391</v>
      </c>
      <c r="B11260" s="1">
        <v>38659</v>
      </c>
      <c r="C11260" s="2">
        <v>0.41666666666666669</v>
      </c>
      <c r="D11260" t="s">
        <v>1444</v>
      </c>
      <c r="E11260" t="s">
        <v>1445</v>
      </c>
      <c r="G11260" s="6" t="s">
        <v>88</v>
      </c>
      <c r="H11260" t="s">
        <v>87</v>
      </c>
      <c r="I11260" t="s">
        <v>21</v>
      </c>
      <c r="J11260" t="s">
        <v>73</v>
      </c>
      <c r="K11260">
        <v>11</v>
      </c>
      <c r="L11260">
        <v>17.8</v>
      </c>
      <c r="M11260" t="s">
        <v>1394</v>
      </c>
      <c r="N11260">
        <v>17.8</v>
      </c>
      <c r="O11260" t="s">
        <v>24</v>
      </c>
      <c r="P11260" cm="1">
        <f t="array" ref="P11260">IF(Q11260&gt;0,INDEX(Q11260:Q23394,MATCH(TRUE,INDEX(Q11260:Q23394="",,),0)-1),"")</f>
        <v>2</v>
      </c>
      <c r="Q11260">
        <f t="shared" si="253"/>
        <v>1</v>
      </c>
      <c r="R11260">
        <f>IF(P11260="","",0)</f>
        <v>0</v>
      </c>
    </row>
    <row r="11261" spans="1:18" x14ac:dyDescent="0.3">
      <c r="A11261" t="s">
        <v>1391</v>
      </c>
      <c r="B11261" s="1">
        <v>38659</v>
      </c>
      <c r="C11261" s="2">
        <v>0.41666666666666669</v>
      </c>
      <c r="D11261" t="s">
        <v>1444</v>
      </c>
      <c r="E11261" t="s">
        <v>1445</v>
      </c>
      <c r="G11261" s="6" t="s">
        <v>88</v>
      </c>
      <c r="H11261" t="s">
        <v>72</v>
      </c>
      <c r="I11261" t="s">
        <v>21</v>
      </c>
      <c r="J11261" t="s">
        <v>73</v>
      </c>
      <c r="K11261">
        <v>80</v>
      </c>
      <c r="L11261">
        <v>15.95</v>
      </c>
      <c r="M11261" t="s">
        <v>1394</v>
      </c>
      <c r="N11261">
        <v>15.95</v>
      </c>
      <c r="O11261" t="s">
        <v>24</v>
      </c>
      <c r="P11261" cm="1">
        <f t="array" ref="P11261">IF(Q11261&gt;0,INDEX(Q11261:Q23395,MATCH(TRUE,INDEX(Q11261:Q23395="",,),0)-1),"")</f>
        <v>2</v>
      </c>
      <c r="Q11261">
        <f t="shared" si="253"/>
        <v>1</v>
      </c>
      <c r="R11261">
        <f>IF(P11261="","",0)</f>
        <v>0</v>
      </c>
    </row>
    <row r="11262" spans="1:18" x14ac:dyDescent="0.3">
      <c r="A11262" t="s">
        <v>1391</v>
      </c>
      <c r="B11262" s="1">
        <v>38659</v>
      </c>
      <c r="C11262" s="2">
        <v>0.41666666666666669</v>
      </c>
      <c r="D11262" t="s">
        <v>1444</v>
      </c>
      <c r="E11262" t="s">
        <v>1445</v>
      </c>
      <c r="G11262" t="s">
        <v>19</v>
      </c>
      <c r="H11262" t="s">
        <v>41</v>
      </c>
      <c r="I11262" t="s">
        <v>45</v>
      </c>
      <c r="J11262" t="s">
        <v>93</v>
      </c>
      <c r="K11262">
        <v>54.8</v>
      </c>
      <c r="L11262">
        <v>249</v>
      </c>
      <c r="M11262" t="s">
        <v>1182</v>
      </c>
      <c r="N11262">
        <v>250</v>
      </c>
      <c r="P11262" cm="1">
        <f t="array" ref="P11262">IF(Q11262&gt;0,INDEX(Q11262:Q23396,MATCH(TRUE,INDEX(Q11262:Q23396="",,),0)-1),"")</f>
        <v>2</v>
      </c>
      <c r="Q11262">
        <f t="shared" si="253"/>
        <v>2</v>
      </c>
      <c r="R11262">
        <f>IF(P11262="","",0)</f>
        <v>0</v>
      </c>
    </row>
    <row r="11263" spans="1:18" x14ac:dyDescent="0.3">
      <c r="A11263" t="s">
        <v>1391</v>
      </c>
      <c r="B11263" s="1">
        <v>38659</v>
      </c>
      <c r="C11263" s="2">
        <v>0.41666666666666669</v>
      </c>
      <c r="D11263" t="s">
        <v>1444</v>
      </c>
      <c r="E11263" t="s">
        <v>1445</v>
      </c>
      <c r="G11263" t="s">
        <v>19</v>
      </c>
      <c r="H11263" t="s">
        <v>183</v>
      </c>
      <c r="I11263" t="s">
        <v>21</v>
      </c>
      <c r="J11263" t="s">
        <v>73</v>
      </c>
      <c r="K11263">
        <v>359</v>
      </c>
      <c r="L11263">
        <v>26.1</v>
      </c>
      <c r="M11263" t="s">
        <v>1182</v>
      </c>
      <c r="N11263">
        <v>40</v>
      </c>
      <c r="P11263" cm="1">
        <f t="array" ref="P11263">IF(Q11263&gt;0,INDEX(Q11263:Q23397,MATCH(TRUE,INDEX(Q11263:Q23397="",,),0)-1),"")</f>
        <v>2</v>
      </c>
      <c r="Q11263">
        <f t="shared" si="253"/>
        <v>2</v>
      </c>
      <c r="R11263">
        <f>IF(P11263="","",0)</f>
        <v>0</v>
      </c>
    </row>
    <row r="11264" spans="1:18" x14ac:dyDescent="0.3">
      <c r="A11264" t="s">
        <v>1391</v>
      </c>
      <c r="B11264" s="1">
        <v>38659</v>
      </c>
      <c r="C11264" s="2">
        <v>0.41666666666666669</v>
      </c>
      <c r="D11264" t="s">
        <v>1444</v>
      </c>
      <c r="E11264" t="s">
        <v>1445</v>
      </c>
      <c r="G11264" t="s">
        <v>19</v>
      </c>
      <c r="H11264" t="s">
        <v>41</v>
      </c>
      <c r="I11264" t="s">
        <v>21</v>
      </c>
      <c r="J11264" t="s">
        <v>73</v>
      </c>
      <c r="K11264">
        <v>189</v>
      </c>
      <c r="L11264">
        <v>46.8</v>
      </c>
      <c r="M11264" t="s">
        <v>1182</v>
      </c>
      <c r="N11264">
        <v>60</v>
      </c>
      <c r="P11264" cm="1">
        <f t="array" ref="P11264">IF(Q11264&gt;0,INDEX(Q11264:Q23398,MATCH(TRUE,INDEX(Q11264:Q23398="",,),0)-1),"")</f>
        <v>2</v>
      </c>
      <c r="Q11264">
        <f t="shared" si="253"/>
        <v>2</v>
      </c>
      <c r="R11264">
        <f>IF(P11264="","",0)</f>
        <v>0</v>
      </c>
    </row>
    <row r="11265" spans="1:18" x14ac:dyDescent="0.3">
      <c r="A11265" t="s">
        <v>1391</v>
      </c>
      <c r="B11265" s="1">
        <v>38659</v>
      </c>
      <c r="C11265" s="2">
        <v>0.41666666666666669</v>
      </c>
      <c r="D11265" t="s">
        <v>1444</v>
      </c>
      <c r="E11265" t="s">
        <v>1445</v>
      </c>
      <c r="G11265" t="s">
        <v>19</v>
      </c>
      <c r="H11265" t="s">
        <v>95</v>
      </c>
      <c r="I11265" t="s">
        <v>21</v>
      </c>
      <c r="J11265" t="s">
        <v>73</v>
      </c>
      <c r="K11265">
        <v>348</v>
      </c>
      <c r="L11265">
        <v>38.700000000000003</v>
      </c>
      <c r="M11265" t="s">
        <v>1182</v>
      </c>
      <c r="N11265">
        <v>50</v>
      </c>
      <c r="P11265" cm="1">
        <f t="array" ref="P11265">IF(Q11265&gt;0,INDEX(Q11265:Q23399,MATCH(TRUE,INDEX(Q11265:Q23399="",,),0)-1),"")</f>
        <v>2</v>
      </c>
      <c r="Q11265">
        <f t="shared" si="253"/>
        <v>2</v>
      </c>
      <c r="R11265">
        <f>IF(P11265="","",0)</f>
        <v>0</v>
      </c>
    </row>
    <row r="11266" spans="1:18" x14ac:dyDescent="0.3">
      <c r="A11266" t="s">
        <v>1391</v>
      </c>
      <c r="B11266" s="1">
        <v>38659</v>
      </c>
      <c r="C11266" s="2">
        <v>0.41666666666666669</v>
      </c>
      <c r="D11266" t="s">
        <v>1444</v>
      </c>
      <c r="E11266" t="s">
        <v>1445</v>
      </c>
      <c r="G11266" s="6" t="s">
        <v>88</v>
      </c>
      <c r="H11266" t="s">
        <v>85</v>
      </c>
      <c r="I11266" t="s">
        <v>45</v>
      </c>
      <c r="J11266" t="s">
        <v>93</v>
      </c>
      <c r="K11266">
        <v>1.2</v>
      </c>
      <c r="L11266">
        <v>148</v>
      </c>
      <c r="M11266" t="s">
        <v>1182</v>
      </c>
      <c r="N11266">
        <v>148</v>
      </c>
      <c r="P11266" cm="1">
        <f t="array" ref="P11266">IF(Q11266&gt;0,INDEX(Q11266:Q23400,MATCH(TRUE,INDEX(Q11266:Q23400="",,),0)-1),"")</f>
        <v>2</v>
      </c>
      <c r="Q11266">
        <f t="shared" si="253"/>
        <v>2</v>
      </c>
      <c r="R11266">
        <f>IF(P11266="","",0)</f>
        <v>0</v>
      </c>
    </row>
    <row r="11267" spans="1:18" x14ac:dyDescent="0.3">
      <c r="A11267" t="s">
        <v>1391</v>
      </c>
      <c r="B11267" s="1">
        <v>38659</v>
      </c>
      <c r="C11267" s="2">
        <v>0.41666666666666669</v>
      </c>
      <c r="D11267" t="s">
        <v>1444</v>
      </c>
      <c r="E11267" t="s">
        <v>1445</v>
      </c>
      <c r="G11267" s="6" t="s">
        <v>88</v>
      </c>
      <c r="H11267" t="s">
        <v>67</v>
      </c>
      <c r="I11267" t="s">
        <v>45</v>
      </c>
      <c r="J11267" t="s">
        <v>93</v>
      </c>
      <c r="K11267">
        <v>20.100000000000001</v>
      </c>
      <c r="L11267">
        <v>118</v>
      </c>
      <c r="M11267" t="s">
        <v>1182</v>
      </c>
      <c r="N11267">
        <v>118</v>
      </c>
      <c r="P11267" cm="1">
        <f t="array" ref="P11267">IF(Q11267&gt;0,INDEX(Q11267:Q23401,MATCH(TRUE,INDEX(Q11267:Q23401="",,),0)-1),"")</f>
        <v>2</v>
      </c>
      <c r="Q11267">
        <f t="shared" si="253"/>
        <v>2</v>
      </c>
      <c r="R11267">
        <f>IF(P11267="","",0)</f>
        <v>0</v>
      </c>
    </row>
    <row r="11268" spans="1:18" x14ac:dyDescent="0.3">
      <c r="A11268" t="s">
        <v>1391</v>
      </c>
      <c r="B11268" s="1">
        <v>38659</v>
      </c>
      <c r="C11268" s="2">
        <v>0.41666666666666669</v>
      </c>
      <c r="D11268" t="s">
        <v>1444</v>
      </c>
      <c r="E11268" t="s">
        <v>1445</v>
      </c>
      <c r="G11268" s="6" t="s">
        <v>88</v>
      </c>
      <c r="H11268" t="s">
        <v>96</v>
      </c>
      <c r="I11268" t="s">
        <v>21</v>
      </c>
      <c r="J11268" t="s">
        <v>73</v>
      </c>
      <c r="K11268">
        <v>25</v>
      </c>
      <c r="L11268">
        <v>14.7</v>
      </c>
      <c r="M11268" t="s">
        <v>1182</v>
      </c>
      <c r="N11268">
        <v>14.7</v>
      </c>
      <c r="P11268" cm="1">
        <f t="array" ref="P11268">IF(Q11268&gt;0,INDEX(Q11268:Q23402,MATCH(TRUE,INDEX(Q11268:Q23402="",,),0)-1),"")</f>
        <v>2</v>
      </c>
      <c r="Q11268">
        <f t="shared" si="253"/>
        <v>2</v>
      </c>
      <c r="R11268">
        <f>IF(P11268="","",0)</f>
        <v>0</v>
      </c>
    </row>
    <row r="11269" spans="1:18" x14ac:dyDescent="0.3">
      <c r="A11269" t="s">
        <v>1391</v>
      </c>
      <c r="B11269" s="1">
        <v>38659</v>
      </c>
      <c r="C11269" s="2">
        <v>0.41666666666666669</v>
      </c>
      <c r="D11269" t="s">
        <v>1444</v>
      </c>
      <c r="E11269" t="s">
        <v>1445</v>
      </c>
      <c r="G11269" s="6" t="s">
        <v>88</v>
      </c>
      <c r="H11269" t="s">
        <v>265</v>
      </c>
      <c r="I11269" t="s">
        <v>21</v>
      </c>
      <c r="J11269" t="s">
        <v>73</v>
      </c>
      <c r="K11269">
        <v>3</v>
      </c>
      <c r="L11269">
        <v>28.7</v>
      </c>
      <c r="M11269" t="s">
        <v>1182</v>
      </c>
      <c r="N11269">
        <v>28.7</v>
      </c>
      <c r="P11269" cm="1">
        <f t="array" ref="P11269">IF(Q11269&gt;0,INDEX(Q11269:Q23403,MATCH(TRUE,INDEX(Q11269:Q23403="",,),0)-1),"")</f>
        <v>2</v>
      </c>
      <c r="Q11269">
        <f t="shared" si="253"/>
        <v>2</v>
      </c>
      <c r="R11269">
        <f>IF(P11269="","",0)</f>
        <v>0</v>
      </c>
    </row>
    <row r="11270" spans="1:18" x14ac:dyDescent="0.3">
      <c r="A11270" t="s">
        <v>1391</v>
      </c>
      <c r="B11270" s="1">
        <v>38659</v>
      </c>
      <c r="C11270" s="2">
        <v>0.41666666666666669</v>
      </c>
      <c r="D11270" t="s">
        <v>1444</v>
      </c>
      <c r="E11270" t="s">
        <v>1445</v>
      </c>
      <c r="G11270" s="6" t="s">
        <v>88</v>
      </c>
      <c r="H11270" t="s">
        <v>135</v>
      </c>
      <c r="I11270" t="s">
        <v>21</v>
      </c>
      <c r="J11270" t="s">
        <v>73</v>
      </c>
      <c r="K11270">
        <v>7</v>
      </c>
      <c r="L11270">
        <v>18.7</v>
      </c>
      <c r="M11270" t="s">
        <v>1182</v>
      </c>
      <c r="N11270">
        <v>18.7</v>
      </c>
      <c r="P11270" cm="1">
        <f t="array" ref="P11270">IF(Q11270&gt;0,INDEX(Q11270:Q23404,MATCH(TRUE,INDEX(Q11270:Q23404="",,),0)-1),"")</f>
        <v>2</v>
      </c>
      <c r="Q11270">
        <f t="shared" si="253"/>
        <v>2</v>
      </c>
      <c r="R11270">
        <f>IF(P11270="","",0)</f>
        <v>0</v>
      </c>
    </row>
    <row r="11271" spans="1:18" x14ac:dyDescent="0.3">
      <c r="A11271" t="s">
        <v>1391</v>
      </c>
      <c r="B11271" s="1">
        <v>38659</v>
      </c>
      <c r="C11271" s="2">
        <v>0.41666666666666669</v>
      </c>
      <c r="D11271" t="s">
        <v>1444</v>
      </c>
      <c r="E11271" t="s">
        <v>1445</v>
      </c>
      <c r="G11271" s="6" t="s">
        <v>88</v>
      </c>
      <c r="H11271" t="s">
        <v>312</v>
      </c>
      <c r="I11271" t="s">
        <v>21</v>
      </c>
      <c r="J11271" t="s">
        <v>73</v>
      </c>
      <c r="K11271">
        <v>97</v>
      </c>
      <c r="L11271">
        <v>17.8</v>
      </c>
      <c r="M11271" t="s">
        <v>1182</v>
      </c>
      <c r="N11271">
        <v>17.8</v>
      </c>
      <c r="P11271" cm="1">
        <f t="array" ref="P11271">IF(Q11271&gt;0,INDEX(Q11271:Q23405,MATCH(TRUE,INDEX(Q11271:Q23405="",,),0)-1),"")</f>
        <v>2</v>
      </c>
      <c r="Q11271">
        <f t="shared" si="253"/>
        <v>2</v>
      </c>
      <c r="R11271">
        <f>IF(P11271="","",0)</f>
        <v>0</v>
      </c>
    </row>
    <row r="11272" spans="1:18" x14ac:dyDescent="0.3">
      <c r="A11272" t="s">
        <v>1391</v>
      </c>
      <c r="B11272" s="1">
        <v>38659</v>
      </c>
      <c r="C11272" s="2">
        <v>0.41666666666666669</v>
      </c>
      <c r="D11272" t="s">
        <v>1444</v>
      </c>
      <c r="E11272" t="s">
        <v>1445</v>
      </c>
      <c r="G11272" s="6" t="s">
        <v>88</v>
      </c>
      <c r="H11272" t="s">
        <v>67</v>
      </c>
      <c r="I11272" t="s">
        <v>21</v>
      </c>
      <c r="J11272" t="s">
        <v>73</v>
      </c>
      <c r="K11272">
        <v>91</v>
      </c>
      <c r="L11272">
        <v>26.05</v>
      </c>
      <c r="M11272" t="s">
        <v>1182</v>
      </c>
      <c r="N11272">
        <v>26.05</v>
      </c>
      <c r="P11272" cm="1">
        <f t="array" ref="P11272">IF(Q11272&gt;0,INDEX(Q11272:Q23406,MATCH(TRUE,INDEX(Q11272:Q23406="",,),0)-1),"")</f>
        <v>2</v>
      </c>
      <c r="Q11272">
        <f t="shared" si="253"/>
        <v>2</v>
      </c>
      <c r="R11272">
        <f>IF(P11272="","",0)</f>
        <v>0</v>
      </c>
    </row>
    <row r="11273" spans="1:18" x14ac:dyDescent="0.3">
      <c r="A11273" t="s">
        <v>1391</v>
      </c>
      <c r="B11273" s="1">
        <v>38659</v>
      </c>
      <c r="C11273" s="2">
        <v>0.41666666666666669</v>
      </c>
      <c r="D11273" t="s">
        <v>1444</v>
      </c>
      <c r="E11273" t="s">
        <v>1445</v>
      </c>
      <c r="G11273" s="6" t="s">
        <v>88</v>
      </c>
      <c r="H11273" t="s">
        <v>87</v>
      </c>
      <c r="I11273" t="s">
        <v>21</v>
      </c>
      <c r="J11273" t="s">
        <v>73</v>
      </c>
      <c r="K11273">
        <v>11</v>
      </c>
      <c r="L11273">
        <v>17.8</v>
      </c>
      <c r="M11273" t="s">
        <v>1182</v>
      </c>
      <c r="N11273">
        <v>17.8</v>
      </c>
      <c r="P11273" cm="1">
        <f t="array" ref="P11273">IF(Q11273&gt;0,INDEX(Q11273:Q23407,MATCH(TRUE,INDEX(Q11273:Q23407="",,),0)-1),"")</f>
        <v>2</v>
      </c>
      <c r="Q11273">
        <f t="shared" si="253"/>
        <v>2</v>
      </c>
      <c r="R11273">
        <f>IF(P11273="","",0)</f>
        <v>0</v>
      </c>
    </row>
    <row r="11274" spans="1:18" x14ac:dyDescent="0.3">
      <c r="A11274" t="s">
        <v>1391</v>
      </c>
      <c r="B11274" s="1">
        <v>38659</v>
      </c>
      <c r="C11274" s="2">
        <v>0.41666666666666669</v>
      </c>
      <c r="D11274" t="s">
        <v>1444</v>
      </c>
      <c r="E11274" t="s">
        <v>1445</v>
      </c>
      <c r="G11274" s="6" t="s">
        <v>88</v>
      </c>
      <c r="H11274" t="s">
        <v>72</v>
      </c>
      <c r="I11274" t="s">
        <v>21</v>
      </c>
      <c r="J11274" t="s">
        <v>73</v>
      </c>
      <c r="K11274">
        <v>80</v>
      </c>
      <c r="L11274">
        <v>15.95</v>
      </c>
      <c r="M11274" t="s">
        <v>1182</v>
      </c>
      <c r="N11274">
        <v>15.95</v>
      </c>
      <c r="P11274" cm="1">
        <f t="array" ref="P11274">IF(Q11274&gt;0,INDEX(Q11274:Q23408,MATCH(TRUE,INDEX(Q11274:Q23408="",,),0)-1),"")</f>
        <v>2</v>
      </c>
      <c r="Q11274">
        <f t="shared" si="253"/>
        <v>2</v>
      </c>
      <c r="R11274">
        <f>IF(P11274="","",0)</f>
        <v>0</v>
      </c>
    </row>
    <row r="11275" spans="1:18" x14ac:dyDescent="0.3">
      <c r="P11275" t="str" cm="1">
        <f t="array" ref="P11275">IF(Q11275&gt;0,INDEX(Q11275:Q23409,MATCH(TRUE,INDEX(Q11275:Q23409="",,),0)-1),"")</f>
        <v/>
      </c>
      <c r="R11275" t="str">
        <f>IF(P11275="","",0)</f>
        <v/>
      </c>
    </row>
    <row r="11276" spans="1:18" x14ac:dyDescent="0.3">
      <c r="A11276" t="s">
        <v>1391</v>
      </c>
      <c r="B11276" s="1">
        <v>38659</v>
      </c>
      <c r="C11276" s="2">
        <v>0.41666666666666669</v>
      </c>
      <c r="D11276" t="s">
        <v>1446</v>
      </c>
      <c r="E11276" t="s">
        <v>1447</v>
      </c>
      <c r="G11276" t="s">
        <v>19</v>
      </c>
      <c r="H11276" t="s">
        <v>41</v>
      </c>
      <c r="I11276" t="s">
        <v>45</v>
      </c>
      <c r="J11276" t="s">
        <v>93</v>
      </c>
      <c r="K11276">
        <v>112.1</v>
      </c>
      <c r="L11276">
        <v>219</v>
      </c>
      <c r="M11276" t="s">
        <v>1448</v>
      </c>
      <c r="N11276">
        <v>250</v>
      </c>
      <c r="O11276" t="s">
        <v>24</v>
      </c>
      <c r="P11276" cm="1">
        <f t="array" ref="P11276">IF(Q11276&gt;0,INDEX(Q11276:Q23410,MATCH(TRUE,INDEX(Q11276:Q23410="",,),0)-1),"")</f>
        <v>5</v>
      </c>
      <c r="Q11276">
        <f>INT((ROW()-11276)/9)+1</f>
        <v>1</v>
      </c>
      <c r="R11276">
        <f>IF(P11276="","",0)</f>
        <v>0</v>
      </c>
    </row>
    <row r="11277" spans="1:18" x14ac:dyDescent="0.3">
      <c r="A11277" t="s">
        <v>1391</v>
      </c>
      <c r="B11277" s="1">
        <v>38659</v>
      </c>
      <c r="C11277" s="2">
        <v>0.41666666666666669</v>
      </c>
      <c r="D11277" t="s">
        <v>1446</v>
      </c>
      <c r="E11277" t="s">
        <v>1447</v>
      </c>
      <c r="G11277" t="s">
        <v>19</v>
      </c>
      <c r="H11277" t="s">
        <v>95</v>
      </c>
      <c r="I11277" t="s">
        <v>21</v>
      </c>
      <c r="J11277" t="s">
        <v>73</v>
      </c>
      <c r="K11277">
        <v>1135</v>
      </c>
      <c r="L11277">
        <v>62.65</v>
      </c>
      <c r="M11277" t="s">
        <v>1448</v>
      </c>
      <c r="N11277">
        <v>80</v>
      </c>
      <c r="O11277" t="s">
        <v>24</v>
      </c>
      <c r="P11277" cm="1">
        <f t="array" ref="P11277">IF(Q11277&gt;0,INDEX(Q11277:Q23411,MATCH(TRUE,INDEX(Q11277:Q23411="",,),0)-1),"")</f>
        <v>5</v>
      </c>
      <c r="Q11277">
        <f t="shared" ref="Q11277:Q11320" si="254">INT((ROW()-11276)/9)+1</f>
        <v>1</v>
      </c>
      <c r="R11277">
        <f>IF(P11277="","",0)</f>
        <v>0</v>
      </c>
    </row>
    <row r="11278" spans="1:18" x14ac:dyDescent="0.3">
      <c r="A11278" t="s">
        <v>1391</v>
      </c>
      <c r="B11278" s="1">
        <v>38659</v>
      </c>
      <c r="C11278" s="2">
        <v>0.41666666666666669</v>
      </c>
      <c r="D11278" t="s">
        <v>1446</v>
      </c>
      <c r="E11278" t="s">
        <v>1447</v>
      </c>
      <c r="G11278" s="6" t="s">
        <v>88</v>
      </c>
      <c r="H11278" t="s">
        <v>67</v>
      </c>
      <c r="I11278" t="s">
        <v>45</v>
      </c>
      <c r="J11278" t="s">
        <v>93</v>
      </c>
      <c r="K11278">
        <v>6.8</v>
      </c>
      <c r="L11278">
        <v>184</v>
      </c>
      <c r="M11278" t="s">
        <v>1448</v>
      </c>
      <c r="N11278">
        <v>184</v>
      </c>
      <c r="O11278" t="s">
        <v>24</v>
      </c>
      <c r="P11278" cm="1">
        <f t="array" ref="P11278">IF(Q11278&gt;0,INDEX(Q11278:Q23412,MATCH(TRUE,INDEX(Q11278:Q23412="",,),0)-1),"")</f>
        <v>5</v>
      </c>
      <c r="Q11278">
        <f t="shared" si="254"/>
        <v>1</v>
      </c>
      <c r="R11278">
        <f>IF(P11278="","",0)</f>
        <v>0</v>
      </c>
    </row>
    <row r="11279" spans="1:18" x14ac:dyDescent="0.3">
      <c r="A11279" t="s">
        <v>1391</v>
      </c>
      <c r="B11279" s="1">
        <v>38659</v>
      </c>
      <c r="C11279" s="2">
        <v>0.41666666666666669</v>
      </c>
      <c r="D11279" t="s">
        <v>1446</v>
      </c>
      <c r="E11279" t="s">
        <v>1447</v>
      </c>
      <c r="G11279" s="6" t="s">
        <v>88</v>
      </c>
      <c r="H11279" t="s">
        <v>96</v>
      </c>
      <c r="I11279" t="s">
        <v>21</v>
      </c>
      <c r="J11279" t="s">
        <v>73</v>
      </c>
      <c r="K11279">
        <v>4</v>
      </c>
      <c r="L11279">
        <v>24.95</v>
      </c>
      <c r="M11279" t="s">
        <v>1448</v>
      </c>
      <c r="N11279">
        <v>24.95</v>
      </c>
      <c r="O11279" t="s">
        <v>24</v>
      </c>
      <c r="P11279" cm="1">
        <f t="array" ref="P11279">IF(Q11279&gt;0,INDEX(Q11279:Q23413,MATCH(TRUE,INDEX(Q11279:Q23413="",,),0)-1),"")</f>
        <v>5</v>
      </c>
      <c r="Q11279">
        <f t="shared" si="254"/>
        <v>1</v>
      </c>
      <c r="R11279">
        <f>IF(P11279="","",0)</f>
        <v>0</v>
      </c>
    </row>
    <row r="11280" spans="1:18" x14ac:dyDescent="0.3">
      <c r="A11280" t="s">
        <v>1391</v>
      </c>
      <c r="B11280" s="1">
        <v>38659</v>
      </c>
      <c r="C11280" s="2">
        <v>0.41666666666666669</v>
      </c>
      <c r="D11280" t="s">
        <v>1446</v>
      </c>
      <c r="E11280" t="s">
        <v>1447</v>
      </c>
      <c r="G11280" s="6" t="s">
        <v>88</v>
      </c>
      <c r="H11280" t="s">
        <v>183</v>
      </c>
      <c r="I11280" t="s">
        <v>21</v>
      </c>
      <c r="J11280" t="s">
        <v>73</v>
      </c>
      <c r="K11280">
        <v>41</v>
      </c>
      <c r="L11280">
        <v>54</v>
      </c>
      <c r="M11280" t="s">
        <v>1448</v>
      </c>
      <c r="N11280">
        <v>54</v>
      </c>
      <c r="O11280" t="s">
        <v>24</v>
      </c>
      <c r="P11280" cm="1">
        <f t="array" ref="P11280">IF(Q11280&gt;0,INDEX(Q11280:Q23414,MATCH(TRUE,INDEX(Q11280:Q23414="",,),0)-1),"")</f>
        <v>5</v>
      </c>
      <c r="Q11280">
        <f t="shared" si="254"/>
        <v>1</v>
      </c>
      <c r="R11280">
        <f>IF(P11280="","",0)</f>
        <v>0</v>
      </c>
    </row>
    <row r="11281" spans="1:18" x14ac:dyDescent="0.3">
      <c r="A11281" t="s">
        <v>1391</v>
      </c>
      <c r="B11281" s="1">
        <v>38659</v>
      </c>
      <c r="C11281" s="2">
        <v>0.41666666666666669</v>
      </c>
      <c r="D11281" t="s">
        <v>1446</v>
      </c>
      <c r="E11281" t="s">
        <v>1447</v>
      </c>
      <c r="G11281" s="6" t="s">
        <v>88</v>
      </c>
      <c r="H11281" t="s">
        <v>67</v>
      </c>
      <c r="I11281" t="s">
        <v>21</v>
      </c>
      <c r="J11281" t="s">
        <v>73</v>
      </c>
      <c r="K11281">
        <v>10</v>
      </c>
      <c r="L11281">
        <v>36.9</v>
      </c>
      <c r="M11281" t="s">
        <v>1448</v>
      </c>
      <c r="N11281">
        <v>36.9</v>
      </c>
      <c r="O11281" t="s">
        <v>24</v>
      </c>
      <c r="P11281" cm="1">
        <f t="array" ref="P11281">IF(Q11281&gt;0,INDEX(Q11281:Q23415,MATCH(TRUE,INDEX(Q11281:Q23415="",,),0)-1),"")</f>
        <v>5</v>
      </c>
      <c r="Q11281">
        <f t="shared" si="254"/>
        <v>1</v>
      </c>
      <c r="R11281">
        <f>IF(P11281="","",0)</f>
        <v>0</v>
      </c>
    </row>
    <row r="11282" spans="1:18" x14ac:dyDescent="0.3">
      <c r="A11282" t="s">
        <v>1391</v>
      </c>
      <c r="B11282" s="1">
        <v>38659</v>
      </c>
      <c r="C11282" s="2">
        <v>0.41666666666666669</v>
      </c>
      <c r="D11282" t="s">
        <v>1446</v>
      </c>
      <c r="E11282" t="s">
        <v>1447</v>
      </c>
      <c r="G11282" s="6" t="s">
        <v>88</v>
      </c>
      <c r="H11282" t="s">
        <v>41</v>
      </c>
      <c r="I11282" t="s">
        <v>21</v>
      </c>
      <c r="J11282" t="s">
        <v>73</v>
      </c>
      <c r="K11282">
        <v>96</v>
      </c>
      <c r="L11282">
        <v>69.05</v>
      </c>
      <c r="M11282" t="s">
        <v>1448</v>
      </c>
      <c r="N11282">
        <v>69.05</v>
      </c>
      <c r="O11282" t="s">
        <v>24</v>
      </c>
      <c r="P11282" cm="1">
        <f t="array" ref="P11282">IF(Q11282&gt;0,INDEX(Q11282:Q23416,MATCH(TRUE,INDEX(Q11282:Q23416="",,),0)-1),"")</f>
        <v>5</v>
      </c>
      <c r="Q11282">
        <f t="shared" si="254"/>
        <v>1</v>
      </c>
      <c r="R11282">
        <f>IF(P11282="","",0)</f>
        <v>0</v>
      </c>
    </row>
    <row r="11283" spans="1:18" x14ac:dyDescent="0.3">
      <c r="A11283" t="s">
        <v>1391</v>
      </c>
      <c r="B11283" s="1">
        <v>38659</v>
      </c>
      <c r="C11283" s="2">
        <v>0.41666666666666669</v>
      </c>
      <c r="D11283" t="s">
        <v>1446</v>
      </c>
      <c r="E11283" t="s">
        <v>1447</v>
      </c>
      <c r="G11283" s="6" t="s">
        <v>88</v>
      </c>
      <c r="H11283" t="s">
        <v>87</v>
      </c>
      <c r="I11283" t="s">
        <v>21</v>
      </c>
      <c r="J11283" t="s">
        <v>73</v>
      </c>
      <c r="K11283">
        <v>95</v>
      </c>
      <c r="L11283">
        <v>37.700000000000003</v>
      </c>
      <c r="M11283" t="s">
        <v>1448</v>
      </c>
      <c r="N11283">
        <v>37.700000000000003</v>
      </c>
      <c r="O11283" t="s">
        <v>24</v>
      </c>
      <c r="P11283" cm="1">
        <f t="array" ref="P11283">IF(Q11283&gt;0,INDEX(Q11283:Q23417,MATCH(TRUE,INDEX(Q11283:Q23417="",,),0)-1),"")</f>
        <v>5</v>
      </c>
      <c r="Q11283">
        <f t="shared" si="254"/>
        <v>1</v>
      </c>
      <c r="R11283">
        <f>IF(P11283="","",0)</f>
        <v>0</v>
      </c>
    </row>
    <row r="11284" spans="1:18" x14ac:dyDescent="0.3">
      <c r="A11284" t="s">
        <v>1391</v>
      </c>
      <c r="B11284" s="1">
        <v>38659</v>
      </c>
      <c r="C11284" s="2">
        <v>0.41666666666666669</v>
      </c>
      <c r="D11284" t="s">
        <v>1446</v>
      </c>
      <c r="E11284" t="s">
        <v>1447</v>
      </c>
      <c r="G11284" s="6" t="s">
        <v>88</v>
      </c>
      <c r="H11284" t="s">
        <v>72</v>
      </c>
      <c r="I11284" t="s">
        <v>21</v>
      </c>
      <c r="J11284" t="s">
        <v>73</v>
      </c>
      <c r="K11284">
        <v>2</v>
      </c>
      <c r="L11284">
        <v>27</v>
      </c>
      <c r="M11284" t="s">
        <v>1448</v>
      </c>
      <c r="N11284">
        <v>27</v>
      </c>
      <c r="O11284" t="s">
        <v>24</v>
      </c>
      <c r="P11284" cm="1">
        <f t="array" ref="P11284">IF(Q11284&gt;0,INDEX(Q11284:Q23418,MATCH(TRUE,INDEX(Q11284:Q23418="",,),0)-1),"")</f>
        <v>5</v>
      </c>
      <c r="Q11284">
        <f t="shared" si="254"/>
        <v>1</v>
      </c>
      <c r="R11284">
        <f>IF(P11284="","",0)</f>
        <v>0</v>
      </c>
    </row>
    <row r="11285" spans="1:18" x14ac:dyDescent="0.3">
      <c r="A11285" t="s">
        <v>1391</v>
      </c>
      <c r="B11285" s="1">
        <v>38659</v>
      </c>
      <c r="C11285" s="2">
        <v>0.41666666666666669</v>
      </c>
      <c r="D11285" t="s">
        <v>1446</v>
      </c>
      <c r="E11285" t="s">
        <v>1447</v>
      </c>
      <c r="G11285" t="s">
        <v>19</v>
      </c>
      <c r="H11285" t="s">
        <v>41</v>
      </c>
      <c r="I11285" t="s">
        <v>45</v>
      </c>
      <c r="J11285" t="s">
        <v>93</v>
      </c>
      <c r="K11285">
        <v>112.1</v>
      </c>
      <c r="L11285">
        <v>219</v>
      </c>
      <c r="M11285" t="s">
        <v>1449</v>
      </c>
      <c r="N11285">
        <v>219</v>
      </c>
      <c r="P11285" cm="1">
        <f t="array" ref="P11285">IF(Q11285&gt;0,INDEX(Q11285:Q23419,MATCH(TRUE,INDEX(Q11285:Q23419="",,),0)-1),"")</f>
        <v>5</v>
      </c>
      <c r="Q11285">
        <f t="shared" si="254"/>
        <v>2</v>
      </c>
      <c r="R11285">
        <f>IF(P11285="","",0)</f>
        <v>0</v>
      </c>
    </row>
    <row r="11286" spans="1:18" x14ac:dyDescent="0.3">
      <c r="A11286" t="s">
        <v>1391</v>
      </c>
      <c r="B11286" s="1">
        <v>38659</v>
      </c>
      <c r="C11286" s="2">
        <v>0.41666666666666669</v>
      </c>
      <c r="D11286" t="s">
        <v>1446</v>
      </c>
      <c r="E11286" t="s">
        <v>1447</v>
      </c>
      <c r="G11286" t="s">
        <v>19</v>
      </c>
      <c r="H11286" t="s">
        <v>95</v>
      </c>
      <c r="I11286" t="s">
        <v>21</v>
      </c>
      <c r="J11286" t="s">
        <v>73</v>
      </c>
      <c r="K11286">
        <v>1135</v>
      </c>
      <c r="L11286">
        <v>62.65</v>
      </c>
      <c r="M11286" t="s">
        <v>1449</v>
      </c>
      <c r="N11286">
        <v>68.099999999999994</v>
      </c>
      <c r="P11286" cm="1">
        <f t="array" ref="P11286">IF(Q11286&gt;0,INDEX(Q11286:Q23420,MATCH(TRUE,INDEX(Q11286:Q23420="",,),0)-1),"")</f>
        <v>5</v>
      </c>
      <c r="Q11286">
        <f t="shared" si="254"/>
        <v>2</v>
      </c>
      <c r="R11286">
        <f>IF(P11286="","",0)</f>
        <v>0</v>
      </c>
    </row>
    <row r="11287" spans="1:18" x14ac:dyDescent="0.3">
      <c r="A11287" t="s">
        <v>1391</v>
      </c>
      <c r="B11287" s="1">
        <v>38659</v>
      </c>
      <c r="C11287" s="2">
        <v>0.41666666666666669</v>
      </c>
      <c r="D11287" t="s">
        <v>1446</v>
      </c>
      <c r="E11287" t="s">
        <v>1447</v>
      </c>
      <c r="G11287" s="6" t="s">
        <v>88</v>
      </c>
      <c r="H11287" t="s">
        <v>67</v>
      </c>
      <c r="I11287" t="s">
        <v>45</v>
      </c>
      <c r="J11287" t="s">
        <v>93</v>
      </c>
      <c r="K11287">
        <v>6.8</v>
      </c>
      <c r="L11287">
        <v>184</v>
      </c>
      <c r="M11287" t="s">
        <v>1449</v>
      </c>
      <c r="N11287">
        <v>184</v>
      </c>
      <c r="P11287" cm="1">
        <f t="array" ref="P11287">IF(Q11287&gt;0,INDEX(Q11287:Q23421,MATCH(TRUE,INDEX(Q11287:Q23421="",,),0)-1),"")</f>
        <v>5</v>
      </c>
      <c r="Q11287">
        <f t="shared" si="254"/>
        <v>2</v>
      </c>
      <c r="R11287">
        <f>IF(P11287="","",0)</f>
        <v>0</v>
      </c>
    </row>
    <row r="11288" spans="1:18" x14ac:dyDescent="0.3">
      <c r="A11288" t="s">
        <v>1391</v>
      </c>
      <c r="B11288" s="1">
        <v>38659</v>
      </c>
      <c r="C11288" s="2">
        <v>0.41666666666666669</v>
      </c>
      <c r="D11288" t="s">
        <v>1446</v>
      </c>
      <c r="E11288" t="s">
        <v>1447</v>
      </c>
      <c r="G11288" s="6" t="s">
        <v>88</v>
      </c>
      <c r="H11288" t="s">
        <v>96</v>
      </c>
      <c r="I11288" t="s">
        <v>21</v>
      </c>
      <c r="J11288" t="s">
        <v>73</v>
      </c>
      <c r="K11288">
        <v>4</v>
      </c>
      <c r="L11288">
        <v>24.95</v>
      </c>
      <c r="M11288" t="s">
        <v>1449</v>
      </c>
      <c r="N11288">
        <v>24.95</v>
      </c>
      <c r="P11288" cm="1">
        <f t="array" ref="P11288">IF(Q11288&gt;0,INDEX(Q11288:Q23422,MATCH(TRUE,INDEX(Q11288:Q23422="",,),0)-1),"")</f>
        <v>5</v>
      </c>
      <c r="Q11288">
        <f t="shared" si="254"/>
        <v>2</v>
      </c>
      <c r="R11288">
        <f>IF(P11288="","",0)</f>
        <v>0</v>
      </c>
    </row>
    <row r="11289" spans="1:18" x14ac:dyDescent="0.3">
      <c r="A11289" t="s">
        <v>1391</v>
      </c>
      <c r="B11289" s="1">
        <v>38659</v>
      </c>
      <c r="C11289" s="2">
        <v>0.41666666666666669</v>
      </c>
      <c r="D11289" t="s">
        <v>1446</v>
      </c>
      <c r="E11289" t="s">
        <v>1447</v>
      </c>
      <c r="G11289" s="6" t="s">
        <v>88</v>
      </c>
      <c r="H11289" t="s">
        <v>183</v>
      </c>
      <c r="I11289" t="s">
        <v>21</v>
      </c>
      <c r="J11289" t="s">
        <v>73</v>
      </c>
      <c r="K11289">
        <v>41</v>
      </c>
      <c r="L11289">
        <v>54</v>
      </c>
      <c r="M11289" t="s">
        <v>1449</v>
      </c>
      <c r="N11289">
        <v>54</v>
      </c>
      <c r="P11289" cm="1">
        <f t="array" ref="P11289">IF(Q11289&gt;0,INDEX(Q11289:Q23423,MATCH(TRUE,INDEX(Q11289:Q23423="",,),0)-1),"")</f>
        <v>5</v>
      </c>
      <c r="Q11289">
        <f t="shared" si="254"/>
        <v>2</v>
      </c>
      <c r="R11289">
        <f>IF(P11289="","",0)</f>
        <v>0</v>
      </c>
    </row>
    <row r="11290" spans="1:18" x14ac:dyDescent="0.3">
      <c r="A11290" t="s">
        <v>1391</v>
      </c>
      <c r="B11290" s="1">
        <v>38659</v>
      </c>
      <c r="C11290" s="2">
        <v>0.41666666666666669</v>
      </c>
      <c r="D11290" t="s">
        <v>1446</v>
      </c>
      <c r="E11290" t="s">
        <v>1447</v>
      </c>
      <c r="G11290" s="6" t="s">
        <v>88</v>
      </c>
      <c r="H11290" t="s">
        <v>67</v>
      </c>
      <c r="I11290" t="s">
        <v>21</v>
      </c>
      <c r="J11290" t="s">
        <v>73</v>
      </c>
      <c r="K11290">
        <v>10</v>
      </c>
      <c r="L11290">
        <v>36.9</v>
      </c>
      <c r="M11290" t="s">
        <v>1449</v>
      </c>
      <c r="N11290">
        <v>36.9</v>
      </c>
      <c r="P11290" cm="1">
        <f t="array" ref="P11290">IF(Q11290&gt;0,INDEX(Q11290:Q23424,MATCH(TRUE,INDEX(Q11290:Q23424="",,),0)-1),"")</f>
        <v>5</v>
      </c>
      <c r="Q11290">
        <f t="shared" si="254"/>
        <v>2</v>
      </c>
      <c r="R11290">
        <f>IF(P11290="","",0)</f>
        <v>0</v>
      </c>
    </row>
    <row r="11291" spans="1:18" x14ac:dyDescent="0.3">
      <c r="A11291" t="s">
        <v>1391</v>
      </c>
      <c r="B11291" s="1">
        <v>38659</v>
      </c>
      <c r="C11291" s="2">
        <v>0.41666666666666669</v>
      </c>
      <c r="D11291" t="s">
        <v>1446</v>
      </c>
      <c r="E11291" t="s">
        <v>1447</v>
      </c>
      <c r="G11291" s="6" t="s">
        <v>88</v>
      </c>
      <c r="H11291" t="s">
        <v>41</v>
      </c>
      <c r="I11291" t="s">
        <v>21</v>
      </c>
      <c r="J11291" t="s">
        <v>73</v>
      </c>
      <c r="K11291">
        <v>96</v>
      </c>
      <c r="L11291">
        <v>69.05</v>
      </c>
      <c r="M11291" t="s">
        <v>1449</v>
      </c>
      <c r="N11291">
        <v>69.05</v>
      </c>
      <c r="P11291" cm="1">
        <f t="array" ref="P11291">IF(Q11291&gt;0,INDEX(Q11291:Q23425,MATCH(TRUE,INDEX(Q11291:Q23425="",,),0)-1),"")</f>
        <v>5</v>
      </c>
      <c r="Q11291">
        <f t="shared" si="254"/>
        <v>2</v>
      </c>
      <c r="R11291">
        <f>IF(P11291="","",0)</f>
        <v>0</v>
      </c>
    </row>
    <row r="11292" spans="1:18" x14ac:dyDescent="0.3">
      <c r="A11292" t="s">
        <v>1391</v>
      </c>
      <c r="B11292" s="1">
        <v>38659</v>
      </c>
      <c r="C11292" s="2">
        <v>0.41666666666666669</v>
      </c>
      <c r="D11292" t="s">
        <v>1446</v>
      </c>
      <c r="E11292" t="s">
        <v>1447</v>
      </c>
      <c r="G11292" s="6" t="s">
        <v>88</v>
      </c>
      <c r="H11292" t="s">
        <v>87</v>
      </c>
      <c r="I11292" t="s">
        <v>21</v>
      </c>
      <c r="J11292" t="s">
        <v>73</v>
      </c>
      <c r="K11292">
        <v>95</v>
      </c>
      <c r="L11292">
        <v>37.700000000000003</v>
      </c>
      <c r="M11292" t="s">
        <v>1449</v>
      </c>
      <c r="N11292">
        <v>37.700000000000003</v>
      </c>
      <c r="P11292" cm="1">
        <f t="array" ref="P11292">IF(Q11292&gt;0,INDEX(Q11292:Q23426,MATCH(TRUE,INDEX(Q11292:Q23426="",,),0)-1),"")</f>
        <v>5</v>
      </c>
      <c r="Q11292">
        <f t="shared" si="254"/>
        <v>2</v>
      </c>
      <c r="R11292">
        <f>IF(P11292="","",0)</f>
        <v>0</v>
      </c>
    </row>
    <row r="11293" spans="1:18" x14ac:dyDescent="0.3">
      <c r="A11293" t="s">
        <v>1391</v>
      </c>
      <c r="B11293" s="1">
        <v>38659</v>
      </c>
      <c r="C11293" s="2">
        <v>0.41666666666666669</v>
      </c>
      <c r="D11293" t="s">
        <v>1446</v>
      </c>
      <c r="E11293" t="s">
        <v>1447</v>
      </c>
      <c r="G11293" s="6" t="s">
        <v>88</v>
      </c>
      <c r="H11293" t="s">
        <v>72</v>
      </c>
      <c r="I11293" t="s">
        <v>21</v>
      </c>
      <c r="J11293" t="s">
        <v>73</v>
      </c>
      <c r="K11293">
        <v>2</v>
      </c>
      <c r="L11293">
        <v>27</v>
      </c>
      <c r="M11293" t="s">
        <v>1449</v>
      </c>
      <c r="N11293">
        <v>27</v>
      </c>
      <c r="P11293" cm="1">
        <f t="array" ref="P11293">IF(Q11293&gt;0,INDEX(Q11293:Q23427,MATCH(TRUE,INDEX(Q11293:Q23427="",,),0)-1),"")</f>
        <v>5</v>
      </c>
      <c r="Q11293">
        <f t="shared" si="254"/>
        <v>2</v>
      </c>
      <c r="R11293">
        <f>IF(P11293="","",0)</f>
        <v>0</v>
      </c>
    </row>
    <row r="11294" spans="1:18" x14ac:dyDescent="0.3">
      <c r="A11294" t="s">
        <v>1391</v>
      </c>
      <c r="B11294" s="1">
        <v>38659</v>
      </c>
      <c r="C11294" s="2">
        <v>0.41666666666666669</v>
      </c>
      <c r="D11294" t="s">
        <v>1446</v>
      </c>
      <c r="E11294" t="s">
        <v>1447</v>
      </c>
      <c r="G11294" t="s">
        <v>19</v>
      </c>
      <c r="H11294" t="s">
        <v>41</v>
      </c>
      <c r="I11294" t="s">
        <v>45</v>
      </c>
      <c r="J11294" t="s">
        <v>93</v>
      </c>
      <c r="K11294">
        <v>112.1</v>
      </c>
      <c r="L11294">
        <v>219</v>
      </c>
      <c r="M11294" t="s">
        <v>1394</v>
      </c>
      <c r="N11294">
        <v>220</v>
      </c>
      <c r="P11294" cm="1">
        <f t="array" ref="P11294">IF(Q11294&gt;0,INDEX(Q11294:Q23428,MATCH(TRUE,INDEX(Q11294:Q23428="",,),0)-1),"")</f>
        <v>5</v>
      </c>
      <c r="Q11294">
        <f t="shared" si="254"/>
        <v>3</v>
      </c>
      <c r="R11294">
        <f>IF(P11294="","",0)</f>
        <v>0</v>
      </c>
    </row>
    <row r="11295" spans="1:18" x14ac:dyDescent="0.3">
      <c r="A11295" t="s">
        <v>1391</v>
      </c>
      <c r="B11295" s="1">
        <v>38659</v>
      </c>
      <c r="C11295" s="2">
        <v>0.41666666666666669</v>
      </c>
      <c r="D11295" t="s">
        <v>1446</v>
      </c>
      <c r="E11295" t="s">
        <v>1447</v>
      </c>
      <c r="G11295" t="s">
        <v>19</v>
      </c>
      <c r="H11295" t="s">
        <v>95</v>
      </c>
      <c r="I11295" t="s">
        <v>21</v>
      </c>
      <c r="J11295" t="s">
        <v>73</v>
      </c>
      <c r="K11295">
        <v>1135</v>
      </c>
      <c r="L11295">
        <v>62.65</v>
      </c>
      <c r="M11295" t="s">
        <v>1394</v>
      </c>
      <c r="N11295">
        <v>67.31</v>
      </c>
      <c r="P11295" cm="1">
        <f t="array" ref="P11295">IF(Q11295&gt;0,INDEX(Q11295:Q23429,MATCH(TRUE,INDEX(Q11295:Q23429="",,),0)-1),"")</f>
        <v>5</v>
      </c>
      <c r="Q11295">
        <f t="shared" si="254"/>
        <v>3</v>
      </c>
      <c r="R11295">
        <f>IF(P11295="","",0)</f>
        <v>0</v>
      </c>
    </row>
    <row r="11296" spans="1:18" x14ac:dyDescent="0.3">
      <c r="A11296" t="s">
        <v>1391</v>
      </c>
      <c r="B11296" s="1">
        <v>38659</v>
      </c>
      <c r="C11296" s="2">
        <v>0.41666666666666669</v>
      </c>
      <c r="D11296" t="s">
        <v>1446</v>
      </c>
      <c r="E11296" t="s">
        <v>1447</v>
      </c>
      <c r="G11296" s="6" t="s">
        <v>88</v>
      </c>
      <c r="H11296" t="s">
        <v>67</v>
      </c>
      <c r="I11296" t="s">
        <v>45</v>
      </c>
      <c r="J11296" t="s">
        <v>93</v>
      </c>
      <c r="K11296">
        <v>6.8</v>
      </c>
      <c r="L11296">
        <v>184</v>
      </c>
      <c r="M11296" t="s">
        <v>1394</v>
      </c>
      <c r="N11296">
        <v>184</v>
      </c>
      <c r="P11296" cm="1">
        <f t="array" ref="P11296">IF(Q11296&gt;0,INDEX(Q11296:Q23430,MATCH(TRUE,INDEX(Q11296:Q23430="",,),0)-1),"")</f>
        <v>5</v>
      </c>
      <c r="Q11296">
        <f t="shared" si="254"/>
        <v>3</v>
      </c>
      <c r="R11296">
        <f>IF(P11296="","",0)</f>
        <v>0</v>
      </c>
    </row>
    <row r="11297" spans="1:18" x14ac:dyDescent="0.3">
      <c r="A11297" t="s">
        <v>1391</v>
      </c>
      <c r="B11297" s="1">
        <v>38659</v>
      </c>
      <c r="C11297" s="2">
        <v>0.41666666666666669</v>
      </c>
      <c r="D11297" t="s">
        <v>1446</v>
      </c>
      <c r="E11297" t="s">
        <v>1447</v>
      </c>
      <c r="G11297" s="6" t="s">
        <v>88</v>
      </c>
      <c r="H11297" t="s">
        <v>96</v>
      </c>
      <c r="I11297" t="s">
        <v>21</v>
      </c>
      <c r="J11297" t="s">
        <v>73</v>
      </c>
      <c r="K11297">
        <v>4</v>
      </c>
      <c r="L11297">
        <v>24.95</v>
      </c>
      <c r="M11297" t="s">
        <v>1394</v>
      </c>
      <c r="N11297">
        <v>24.95</v>
      </c>
      <c r="P11297" cm="1">
        <f t="array" ref="P11297">IF(Q11297&gt;0,INDEX(Q11297:Q23431,MATCH(TRUE,INDEX(Q11297:Q23431="",,),0)-1),"")</f>
        <v>5</v>
      </c>
      <c r="Q11297">
        <f t="shared" si="254"/>
        <v>3</v>
      </c>
      <c r="R11297">
        <f>IF(P11297="","",0)</f>
        <v>0</v>
      </c>
    </row>
    <row r="11298" spans="1:18" x14ac:dyDescent="0.3">
      <c r="A11298" t="s">
        <v>1391</v>
      </c>
      <c r="B11298" s="1">
        <v>38659</v>
      </c>
      <c r="C11298" s="2">
        <v>0.41666666666666669</v>
      </c>
      <c r="D11298" t="s">
        <v>1446</v>
      </c>
      <c r="E11298" t="s">
        <v>1447</v>
      </c>
      <c r="G11298" s="6" t="s">
        <v>88</v>
      </c>
      <c r="H11298" t="s">
        <v>183</v>
      </c>
      <c r="I11298" t="s">
        <v>21</v>
      </c>
      <c r="J11298" t="s">
        <v>73</v>
      </c>
      <c r="K11298">
        <v>41</v>
      </c>
      <c r="L11298">
        <v>54</v>
      </c>
      <c r="M11298" t="s">
        <v>1394</v>
      </c>
      <c r="N11298">
        <v>54</v>
      </c>
      <c r="P11298" cm="1">
        <f t="array" ref="P11298">IF(Q11298&gt;0,INDEX(Q11298:Q23432,MATCH(TRUE,INDEX(Q11298:Q23432="",,),0)-1),"")</f>
        <v>5</v>
      </c>
      <c r="Q11298">
        <f t="shared" si="254"/>
        <v>3</v>
      </c>
      <c r="R11298">
        <f>IF(P11298="","",0)</f>
        <v>0</v>
      </c>
    </row>
    <row r="11299" spans="1:18" x14ac:dyDescent="0.3">
      <c r="A11299" t="s">
        <v>1391</v>
      </c>
      <c r="B11299" s="1">
        <v>38659</v>
      </c>
      <c r="C11299" s="2">
        <v>0.41666666666666669</v>
      </c>
      <c r="D11299" t="s">
        <v>1446</v>
      </c>
      <c r="E11299" t="s">
        <v>1447</v>
      </c>
      <c r="G11299" s="6" t="s">
        <v>88</v>
      </c>
      <c r="H11299" t="s">
        <v>67</v>
      </c>
      <c r="I11299" t="s">
        <v>21</v>
      </c>
      <c r="J11299" t="s">
        <v>73</v>
      </c>
      <c r="K11299">
        <v>10</v>
      </c>
      <c r="L11299">
        <v>36.9</v>
      </c>
      <c r="M11299" t="s">
        <v>1394</v>
      </c>
      <c r="N11299">
        <v>36.9</v>
      </c>
      <c r="P11299" cm="1">
        <f t="array" ref="P11299">IF(Q11299&gt;0,INDEX(Q11299:Q23433,MATCH(TRUE,INDEX(Q11299:Q23433="",,),0)-1),"")</f>
        <v>5</v>
      </c>
      <c r="Q11299">
        <f t="shared" si="254"/>
        <v>3</v>
      </c>
      <c r="R11299">
        <f>IF(P11299="","",0)</f>
        <v>0</v>
      </c>
    </row>
    <row r="11300" spans="1:18" x14ac:dyDescent="0.3">
      <c r="A11300" t="s">
        <v>1391</v>
      </c>
      <c r="B11300" s="1">
        <v>38659</v>
      </c>
      <c r="C11300" s="2">
        <v>0.41666666666666669</v>
      </c>
      <c r="D11300" t="s">
        <v>1446</v>
      </c>
      <c r="E11300" t="s">
        <v>1447</v>
      </c>
      <c r="G11300" s="6" t="s">
        <v>88</v>
      </c>
      <c r="H11300" t="s">
        <v>41</v>
      </c>
      <c r="I11300" t="s">
        <v>21</v>
      </c>
      <c r="J11300" t="s">
        <v>73</v>
      </c>
      <c r="K11300">
        <v>96</v>
      </c>
      <c r="L11300">
        <v>69.05</v>
      </c>
      <c r="M11300" t="s">
        <v>1394</v>
      </c>
      <c r="N11300">
        <v>69.05</v>
      </c>
      <c r="P11300" cm="1">
        <f t="array" ref="P11300">IF(Q11300&gt;0,INDEX(Q11300:Q23434,MATCH(TRUE,INDEX(Q11300:Q23434="",,),0)-1),"")</f>
        <v>5</v>
      </c>
      <c r="Q11300">
        <f t="shared" si="254"/>
        <v>3</v>
      </c>
      <c r="R11300">
        <f>IF(P11300="","",0)</f>
        <v>0</v>
      </c>
    </row>
    <row r="11301" spans="1:18" x14ac:dyDescent="0.3">
      <c r="A11301" t="s">
        <v>1391</v>
      </c>
      <c r="B11301" s="1">
        <v>38659</v>
      </c>
      <c r="C11301" s="2">
        <v>0.41666666666666669</v>
      </c>
      <c r="D11301" t="s">
        <v>1446</v>
      </c>
      <c r="E11301" t="s">
        <v>1447</v>
      </c>
      <c r="G11301" s="6" t="s">
        <v>88</v>
      </c>
      <c r="H11301" t="s">
        <v>87</v>
      </c>
      <c r="I11301" t="s">
        <v>21</v>
      </c>
      <c r="J11301" t="s">
        <v>73</v>
      </c>
      <c r="K11301">
        <v>95</v>
      </c>
      <c r="L11301">
        <v>37.700000000000003</v>
      </c>
      <c r="M11301" t="s">
        <v>1394</v>
      </c>
      <c r="N11301">
        <v>37.700000000000003</v>
      </c>
      <c r="P11301" cm="1">
        <f t="array" ref="P11301">IF(Q11301&gt;0,INDEX(Q11301:Q23435,MATCH(TRUE,INDEX(Q11301:Q23435="",,),0)-1),"")</f>
        <v>5</v>
      </c>
      <c r="Q11301">
        <f t="shared" si="254"/>
        <v>3</v>
      </c>
      <c r="R11301">
        <f>IF(P11301="","",0)</f>
        <v>0</v>
      </c>
    </row>
    <row r="11302" spans="1:18" x14ac:dyDescent="0.3">
      <c r="A11302" t="s">
        <v>1391</v>
      </c>
      <c r="B11302" s="1">
        <v>38659</v>
      </c>
      <c r="C11302" s="2">
        <v>0.41666666666666669</v>
      </c>
      <c r="D11302" t="s">
        <v>1446</v>
      </c>
      <c r="E11302" t="s">
        <v>1447</v>
      </c>
      <c r="G11302" s="6" t="s">
        <v>88</v>
      </c>
      <c r="H11302" t="s">
        <v>72</v>
      </c>
      <c r="I11302" t="s">
        <v>21</v>
      </c>
      <c r="J11302" t="s">
        <v>73</v>
      </c>
      <c r="K11302">
        <v>2</v>
      </c>
      <c r="L11302">
        <v>27</v>
      </c>
      <c r="M11302" t="s">
        <v>1394</v>
      </c>
      <c r="N11302">
        <v>27</v>
      </c>
      <c r="P11302" cm="1">
        <f t="array" ref="P11302">IF(Q11302&gt;0,INDEX(Q11302:Q23436,MATCH(TRUE,INDEX(Q11302:Q23436="",,),0)-1),"")</f>
        <v>5</v>
      </c>
      <c r="Q11302">
        <f t="shared" si="254"/>
        <v>3</v>
      </c>
      <c r="R11302">
        <f>IF(P11302="","",0)</f>
        <v>0</v>
      </c>
    </row>
    <row r="11303" spans="1:18" x14ac:dyDescent="0.3">
      <c r="A11303" t="s">
        <v>1391</v>
      </c>
      <c r="B11303" s="1">
        <v>38659</v>
      </c>
      <c r="C11303" s="2">
        <v>0.41666666666666669</v>
      </c>
      <c r="D11303" t="s">
        <v>1446</v>
      </c>
      <c r="E11303" t="s">
        <v>1447</v>
      </c>
      <c r="G11303" t="s">
        <v>19</v>
      </c>
      <c r="H11303" t="s">
        <v>41</v>
      </c>
      <c r="I11303" t="s">
        <v>45</v>
      </c>
      <c r="J11303" t="s">
        <v>93</v>
      </c>
      <c r="K11303">
        <v>112.1</v>
      </c>
      <c r="L11303">
        <v>219</v>
      </c>
      <c r="M11303" t="s">
        <v>1182</v>
      </c>
      <c r="N11303">
        <v>250</v>
      </c>
      <c r="P11303" cm="1">
        <f t="array" ref="P11303">IF(Q11303&gt;0,INDEX(Q11303:Q23437,MATCH(TRUE,INDEX(Q11303:Q23437="",,),0)-1),"")</f>
        <v>5</v>
      </c>
      <c r="Q11303">
        <f t="shared" si="254"/>
        <v>4</v>
      </c>
      <c r="R11303">
        <f>IF(P11303="","",0)</f>
        <v>0</v>
      </c>
    </row>
    <row r="11304" spans="1:18" x14ac:dyDescent="0.3">
      <c r="A11304" t="s">
        <v>1391</v>
      </c>
      <c r="B11304" s="1">
        <v>38659</v>
      </c>
      <c r="C11304" s="2">
        <v>0.41666666666666669</v>
      </c>
      <c r="D11304" t="s">
        <v>1446</v>
      </c>
      <c r="E11304" t="s">
        <v>1447</v>
      </c>
      <c r="G11304" t="s">
        <v>19</v>
      </c>
      <c r="H11304" t="s">
        <v>95</v>
      </c>
      <c r="I11304" t="s">
        <v>21</v>
      </c>
      <c r="J11304" t="s">
        <v>73</v>
      </c>
      <c r="K11304">
        <v>1135</v>
      </c>
      <c r="L11304">
        <v>62.65</v>
      </c>
      <c r="M11304" t="s">
        <v>1182</v>
      </c>
      <c r="N11304">
        <v>63</v>
      </c>
      <c r="P11304" cm="1">
        <f t="array" ref="P11304">IF(Q11304&gt;0,INDEX(Q11304:Q23438,MATCH(TRUE,INDEX(Q11304:Q23438="",,),0)-1),"")</f>
        <v>5</v>
      </c>
      <c r="Q11304">
        <f t="shared" si="254"/>
        <v>4</v>
      </c>
      <c r="R11304">
        <f>IF(P11304="","",0)</f>
        <v>0</v>
      </c>
    </row>
    <row r="11305" spans="1:18" x14ac:dyDescent="0.3">
      <c r="A11305" t="s">
        <v>1391</v>
      </c>
      <c r="B11305" s="1">
        <v>38659</v>
      </c>
      <c r="C11305" s="2">
        <v>0.41666666666666669</v>
      </c>
      <c r="D11305" t="s">
        <v>1446</v>
      </c>
      <c r="E11305" t="s">
        <v>1447</v>
      </c>
      <c r="G11305" s="6" t="s">
        <v>88</v>
      </c>
      <c r="H11305" t="s">
        <v>67</v>
      </c>
      <c r="I11305" t="s">
        <v>45</v>
      </c>
      <c r="J11305" t="s">
        <v>93</v>
      </c>
      <c r="K11305">
        <v>6.8</v>
      </c>
      <c r="L11305">
        <v>184</v>
      </c>
      <c r="M11305" t="s">
        <v>1182</v>
      </c>
      <c r="N11305">
        <v>184</v>
      </c>
      <c r="P11305" cm="1">
        <f t="array" ref="P11305">IF(Q11305&gt;0,INDEX(Q11305:Q23439,MATCH(TRUE,INDEX(Q11305:Q23439="",,),0)-1),"")</f>
        <v>5</v>
      </c>
      <c r="Q11305">
        <f t="shared" si="254"/>
        <v>4</v>
      </c>
      <c r="R11305">
        <f>IF(P11305="","",0)</f>
        <v>0</v>
      </c>
    </row>
    <row r="11306" spans="1:18" x14ac:dyDescent="0.3">
      <c r="A11306" t="s">
        <v>1391</v>
      </c>
      <c r="B11306" s="1">
        <v>38659</v>
      </c>
      <c r="C11306" s="2">
        <v>0.41666666666666669</v>
      </c>
      <c r="D11306" t="s">
        <v>1446</v>
      </c>
      <c r="E11306" t="s">
        <v>1447</v>
      </c>
      <c r="G11306" s="6" t="s">
        <v>88</v>
      </c>
      <c r="H11306" t="s">
        <v>96</v>
      </c>
      <c r="I11306" t="s">
        <v>21</v>
      </c>
      <c r="J11306" t="s">
        <v>73</v>
      </c>
      <c r="K11306">
        <v>4</v>
      </c>
      <c r="L11306">
        <v>24.95</v>
      </c>
      <c r="M11306" t="s">
        <v>1182</v>
      </c>
      <c r="N11306">
        <v>24.95</v>
      </c>
      <c r="P11306" cm="1">
        <f t="array" ref="P11306">IF(Q11306&gt;0,INDEX(Q11306:Q23440,MATCH(TRUE,INDEX(Q11306:Q23440="",,),0)-1),"")</f>
        <v>5</v>
      </c>
      <c r="Q11306">
        <f t="shared" si="254"/>
        <v>4</v>
      </c>
      <c r="R11306">
        <f>IF(P11306="","",0)</f>
        <v>0</v>
      </c>
    </row>
    <row r="11307" spans="1:18" x14ac:dyDescent="0.3">
      <c r="A11307" t="s">
        <v>1391</v>
      </c>
      <c r="B11307" s="1">
        <v>38659</v>
      </c>
      <c r="C11307" s="2">
        <v>0.41666666666666669</v>
      </c>
      <c r="D11307" t="s">
        <v>1446</v>
      </c>
      <c r="E11307" t="s">
        <v>1447</v>
      </c>
      <c r="G11307" s="6" t="s">
        <v>88</v>
      </c>
      <c r="H11307" t="s">
        <v>183</v>
      </c>
      <c r="I11307" t="s">
        <v>21</v>
      </c>
      <c r="J11307" t="s">
        <v>73</v>
      </c>
      <c r="K11307">
        <v>41</v>
      </c>
      <c r="L11307">
        <v>54</v>
      </c>
      <c r="M11307" t="s">
        <v>1182</v>
      </c>
      <c r="N11307">
        <v>54</v>
      </c>
      <c r="P11307" cm="1">
        <f t="array" ref="P11307">IF(Q11307&gt;0,INDEX(Q11307:Q23441,MATCH(TRUE,INDEX(Q11307:Q23441="",,),0)-1),"")</f>
        <v>5</v>
      </c>
      <c r="Q11307">
        <f t="shared" si="254"/>
        <v>4</v>
      </c>
      <c r="R11307">
        <f>IF(P11307="","",0)</f>
        <v>0</v>
      </c>
    </row>
    <row r="11308" spans="1:18" x14ac:dyDescent="0.3">
      <c r="A11308" t="s">
        <v>1391</v>
      </c>
      <c r="B11308" s="1">
        <v>38659</v>
      </c>
      <c r="C11308" s="2">
        <v>0.41666666666666669</v>
      </c>
      <c r="D11308" t="s">
        <v>1446</v>
      </c>
      <c r="E11308" t="s">
        <v>1447</v>
      </c>
      <c r="G11308" s="6" t="s">
        <v>88</v>
      </c>
      <c r="H11308" t="s">
        <v>67</v>
      </c>
      <c r="I11308" t="s">
        <v>21</v>
      </c>
      <c r="J11308" t="s">
        <v>73</v>
      </c>
      <c r="K11308">
        <v>10</v>
      </c>
      <c r="L11308">
        <v>36.9</v>
      </c>
      <c r="M11308" t="s">
        <v>1182</v>
      </c>
      <c r="N11308">
        <v>36.9</v>
      </c>
      <c r="P11308" cm="1">
        <f t="array" ref="P11308">IF(Q11308&gt;0,INDEX(Q11308:Q23442,MATCH(TRUE,INDEX(Q11308:Q23442="",,),0)-1),"")</f>
        <v>5</v>
      </c>
      <c r="Q11308">
        <f t="shared" si="254"/>
        <v>4</v>
      </c>
      <c r="R11308">
        <f>IF(P11308="","",0)</f>
        <v>0</v>
      </c>
    </row>
    <row r="11309" spans="1:18" x14ac:dyDescent="0.3">
      <c r="A11309" t="s">
        <v>1391</v>
      </c>
      <c r="B11309" s="1">
        <v>38659</v>
      </c>
      <c r="C11309" s="2">
        <v>0.41666666666666669</v>
      </c>
      <c r="D11309" t="s">
        <v>1446</v>
      </c>
      <c r="E11309" t="s">
        <v>1447</v>
      </c>
      <c r="G11309" s="6" t="s">
        <v>88</v>
      </c>
      <c r="H11309" t="s">
        <v>41</v>
      </c>
      <c r="I11309" t="s">
        <v>21</v>
      </c>
      <c r="J11309" t="s">
        <v>73</v>
      </c>
      <c r="K11309">
        <v>96</v>
      </c>
      <c r="L11309">
        <v>69.05</v>
      </c>
      <c r="M11309" t="s">
        <v>1182</v>
      </c>
      <c r="N11309">
        <v>69.05</v>
      </c>
      <c r="P11309" cm="1">
        <f t="array" ref="P11309">IF(Q11309&gt;0,INDEX(Q11309:Q23443,MATCH(TRUE,INDEX(Q11309:Q23443="",,),0)-1),"")</f>
        <v>5</v>
      </c>
      <c r="Q11309">
        <f t="shared" si="254"/>
        <v>4</v>
      </c>
      <c r="R11309">
        <f>IF(P11309="","",0)</f>
        <v>0</v>
      </c>
    </row>
    <row r="11310" spans="1:18" x14ac:dyDescent="0.3">
      <c r="A11310" t="s">
        <v>1391</v>
      </c>
      <c r="B11310" s="1">
        <v>38659</v>
      </c>
      <c r="C11310" s="2">
        <v>0.41666666666666669</v>
      </c>
      <c r="D11310" t="s">
        <v>1446</v>
      </c>
      <c r="E11310" t="s">
        <v>1447</v>
      </c>
      <c r="G11310" s="6" t="s">
        <v>88</v>
      </c>
      <c r="H11310" t="s">
        <v>87</v>
      </c>
      <c r="I11310" t="s">
        <v>21</v>
      </c>
      <c r="J11310" t="s">
        <v>73</v>
      </c>
      <c r="K11310">
        <v>95</v>
      </c>
      <c r="L11310">
        <v>37.700000000000003</v>
      </c>
      <c r="M11310" t="s">
        <v>1182</v>
      </c>
      <c r="N11310">
        <v>37.700000000000003</v>
      </c>
      <c r="P11310" cm="1">
        <f t="array" ref="P11310">IF(Q11310&gt;0,INDEX(Q11310:Q23444,MATCH(TRUE,INDEX(Q11310:Q23444="",,),0)-1),"")</f>
        <v>5</v>
      </c>
      <c r="Q11310">
        <f t="shared" si="254"/>
        <v>4</v>
      </c>
      <c r="R11310">
        <f>IF(P11310="","",0)</f>
        <v>0</v>
      </c>
    </row>
    <row r="11311" spans="1:18" x14ac:dyDescent="0.3">
      <c r="A11311" t="s">
        <v>1391</v>
      </c>
      <c r="B11311" s="1">
        <v>38659</v>
      </c>
      <c r="C11311" s="2">
        <v>0.41666666666666669</v>
      </c>
      <c r="D11311" t="s">
        <v>1446</v>
      </c>
      <c r="E11311" t="s">
        <v>1447</v>
      </c>
      <c r="G11311" s="6" t="s">
        <v>88</v>
      </c>
      <c r="H11311" t="s">
        <v>72</v>
      </c>
      <c r="I11311" t="s">
        <v>21</v>
      </c>
      <c r="J11311" t="s">
        <v>73</v>
      </c>
      <c r="K11311">
        <v>2</v>
      </c>
      <c r="L11311">
        <v>27</v>
      </c>
      <c r="M11311" t="s">
        <v>1182</v>
      </c>
      <c r="N11311">
        <v>27</v>
      </c>
      <c r="P11311" cm="1">
        <f t="array" ref="P11311">IF(Q11311&gt;0,INDEX(Q11311:Q23445,MATCH(TRUE,INDEX(Q11311:Q23445="",,),0)-1),"")</f>
        <v>5</v>
      </c>
      <c r="Q11311">
        <f t="shared" si="254"/>
        <v>4</v>
      </c>
      <c r="R11311">
        <f>IF(P11311="","",0)</f>
        <v>0</v>
      </c>
    </row>
    <row r="11312" spans="1:18" x14ac:dyDescent="0.3">
      <c r="A11312" t="s">
        <v>1391</v>
      </c>
      <c r="B11312" s="1">
        <v>38659</v>
      </c>
      <c r="C11312" s="2">
        <v>0.41666666666666669</v>
      </c>
      <c r="D11312" t="s">
        <v>1446</v>
      </c>
      <c r="E11312" t="s">
        <v>1447</v>
      </c>
      <c r="G11312" t="s">
        <v>19</v>
      </c>
      <c r="H11312" t="s">
        <v>41</v>
      </c>
      <c r="I11312" t="s">
        <v>45</v>
      </c>
      <c r="J11312" t="s">
        <v>93</v>
      </c>
      <c r="K11312">
        <v>112.1</v>
      </c>
      <c r="L11312">
        <v>219</v>
      </c>
      <c r="M11312" t="s">
        <v>465</v>
      </c>
      <c r="N11312">
        <v>219</v>
      </c>
      <c r="P11312" cm="1">
        <f t="array" ref="P11312">IF(Q11312&gt;0,INDEX(Q11312:Q23446,MATCH(TRUE,INDEX(Q11312:Q23446="",,),0)-1),"")</f>
        <v>5</v>
      </c>
      <c r="Q11312">
        <f t="shared" si="254"/>
        <v>5</v>
      </c>
      <c r="R11312">
        <f>IF(P11312="","",0)</f>
        <v>0</v>
      </c>
    </row>
    <row r="11313" spans="1:18" x14ac:dyDescent="0.3">
      <c r="A11313" t="s">
        <v>1391</v>
      </c>
      <c r="B11313" s="1">
        <v>38659</v>
      </c>
      <c r="C11313" s="2">
        <v>0.41666666666666669</v>
      </c>
      <c r="D11313" t="s">
        <v>1446</v>
      </c>
      <c r="E11313" t="s">
        <v>1447</v>
      </c>
      <c r="G11313" t="s">
        <v>19</v>
      </c>
      <c r="H11313" t="s">
        <v>95</v>
      </c>
      <c r="I11313" t="s">
        <v>21</v>
      </c>
      <c r="J11313" t="s">
        <v>73</v>
      </c>
      <c r="K11313">
        <v>1135</v>
      </c>
      <c r="L11313">
        <v>62.65</v>
      </c>
      <c r="M11313" t="s">
        <v>465</v>
      </c>
      <c r="N11313">
        <v>63.5</v>
      </c>
      <c r="P11313" cm="1">
        <f t="array" ref="P11313">IF(Q11313&gt;0,INDEX(Q11313:Q23447,MATCH(TRUE,INDEX(Q11313:Q23447="",,),0)-1),"")</f>
        <v>5</v>
      </c>
      <c r="Q11313">
        <f t="shared" si="254"/>
        <v>5</v>
      </c>
      <c r="R11313">
        <f>IF(P11313="","",0)</f>
        <v>0</v>
      </c>
    </row>
    <row r="11314" spans="1:18" x14ac:dyDescent="0.3">
      <c r="A11314" t="s">
        <v>1391</v>
      </c>
      <c r="B11314" s="1">
        <v>38659</v>
      </c>
      <c r="C11314" s="2">
        <v>0.41666666666666669</v>
      </c>
      <c r="D11314" t="s">
        <v>1446</v>
      </c>
      <c r="E11314" t="s">
        <v>1447</v>
      </c>
      <c r="G11314" s="6" t="s">
        <v>88</v>
      </c>
      <c r="H11314" t="s">
        <v>67</v>
      </c>
      <c r="I11314" t="s">
        <v>45</v>
      </c>
      <c r="J11314" t="s">
        <v>93</v>
      </c>
      <c r="K11314">
        <v>6.8</v>
      </c>
      <c r="L11314">
        <v>184</v>
      </c>
      <c r="M11314" t="s">
        <v>465</v>
      </c>
      <c r="N11314">
        <v>184</v>
      </c>
      <c r="P11314" cm="1">
        <f t="array" ref="P11314">IF(Q11314&gt;0,INDEX(Q11314:Q23448,MATCH(TRUE,INDEX(Q11314:Q23448="",,),0)-1),"")</f>
        <v>5</v>
      </c>
      <c r="Q11314">
        <f t="shared" si="254"/>
        <v>5</v>
      </c>
      <c r="R11314">
        <f>IF(P11314="","",0)</f>
        <v>0</v>
      </c>
    </row>
    <row r="11315" spans="1:18" x14ac:dyDescent="0.3">
      <c r="A11315" t="s">
        <v>1391</v>
      </c>
      <c r="B11315" s="1">
        <v>38659</v>
      </c>
      <c r="C11315" s="2">
        <v>0.41666666666666669</v>
      </c>
      <c r="D11315" t="s">
        <v>1446</v>
      </c>
      <c r="E11315" t="s">
        <v>1447</v>
      </c>
      <c r="G11315" s="6" t="s">
        <v>88</v>
      </c>
      <c r="H11315" t="s">
        <v>96</v>
      </c>
      <c r="I11315" t="s">
        <v>21</v>
      </c>
      <c r="J11315" t="s">
        <v>73</v>
      </c>
      <c r="K11315">
        <v>4</v>
      </c>
      <c r="L11315">
        <v>24.95</v>
      </c>
      <c r="M11315" t="s">
        <v>465</v>
      </c>
      <c r="N11315">
        <v>24.95</v>
      </c>
      <c r="P11315" cm="1">
        <f t="array" ref="P11315">IF(Q11315&gt;0,INDEX(Q11315:Q23449,MATCH(TRUE,INDEX(Q11315:Q23449="",,),0)-1),"")</f>
        <v>5</v>
      </c>
      <c r="Q11315">
        <f t="shared" si="254"/>
        <v>5</v>
      </c>
      <c r="R11315">
        <f>IF(P11315="","",0)</f>
        <v>0</v>
      </c>
    </row>
    <row r="11316" spans="1:18" x14ac:dyDescent="0.3">
      <c r="A11316" t="s">
        <v>1391</v>
      </c>
      <c r="B11316" s="1">
        <v>38659</v>
      </c>
      <c r="C11316" s="2">
        <v>0.41666666666666669</v>
      </c>
      <c r="D11316" t="s">
        <v>1446</v>
      </c>
      <c r="E11316" t="s">
        <v>1447</v>
      </c>
      <c r="G11316" s="6" t="s">
        <v>88</v>
      </c>
      <c r="H11316" t="s">
        <v>183</v>
      </c>
      <c r="I11316" t="s">
        <v>21</v>
      </c>
      <c r="J11316" t="s">
        <v>73</v>
      </c>
      <c r="K11316">
        <v>41</v>
      </c>
      <c r="L11316">
        <v>54</v>
      </c>
      <c r="M11316" t="s">
        <v>465</v>
      </c>
      <c r="N11316">
        <v>54</v>
      </c>
      <c r="P11316" cm="1">
        <f t="array" ref="P11316">IF(Q11316&gt;0,INDEX(Q11316:Q23450,MATCH(TRUE,INDEX(Q11316:Q23450="",,),0)-1),"")</f>
        <v>5</v>
      </c>
      <c r="Q11316">
        <f t="shared" si="254"/>
        <v>5</v>
      </c>
      <c r="R11316">
        <f>IF(P11316="","",0)</f>
        <v>0</v>
      </c>
    </row>
    <row r="11317" spans="1:18" x14ac:dyDescent="0.3">
      <c r="A11317" t="s">
        <v>1391</v>
      </c>
      <c r="B11317" s="1">
        <v>38659</v>
      </c>
      <c r="C11317" s="2">
        <v>0.41666666666666669</v>
      </c>
      <c r="D11317" t="s">
        <v>1446</v>
      </c>
      <c r="E11317" t="s">
        <v>1447</v>
      </c>
      <c r="G11317" s="6" t="s">
        <v>88</v>
      </c>
      <c r="H11317" t="s">
        <v>67</v>
      </c>
      <c r="I11317" t="s">
        <v>21</v>
      </c>
      <c r="J11317" t="s">
        <v>73</v>
      </c>
      <c r="K11317">
        <v>10</v>
      </c>
      <c r="L11317">
        <v>36.9</v>
      </c>
      <c r="M11317" t="s">
        <v>465</v>
      </c>
      <c r="N11317">
        <v>36.9</v>
      </c>
      <c r="P11317" cm="1">
        <f t="array" ref="P11317">IF(Q11317&gt;0,INDEX(Q11317:Q23451,MATCH(TRUE,INDEX(Q11317:Q23451="",,),0)-1),"")</f>
        <v>5</v>
      </c>
      <c r="Q11317">
        <f t="shared" si="254"/>
        <v>5</v>
      </c>
      <c r="R11317">
        <f>IF(P11317="","",0)</f>
        <v>0</v>
      </c>
    </row>
    <row r="11318" spans="1:18" x14ac:dyDescent="0.3">
      <c r="A11318" t="s">
        <v>1391</v>
      </c>
      <c r="B11318" s="1">
        <v>38659</v>
      </c>
      <c r="C11318" s="2">
        <v>0.41666666666666669</v>
      </c>
      <c r="D11318" t="s">
        <v>1446</v>
      </c>
      <c r="E11318" t="s">
        <v>1447</v>
      </c>
      <c r="G11318" s="6" t="s">
        <v>88</v>
      </c>
      <c r="H11318" t="s">
        <v>41</v>
      </c>
      <c r="I11318" t="s">
        <v>21</v>
      </c>
      <c r="J11318" t="s">
        <v>73</v>
      </c>
      <c r="K11318">
        <v>96</v>
      </c>
      <c r="L11318">
        <v>69.05</v>
      </c>
      <c r="M11318" t="s">
        <v>465</v>
      </c>
      <c r="N11318">
        <v>69.05</v>
      </c>
      <c r="P11318" cm="1">
        <f t="array" ref="P11318">IF(Q11318&gt;0,INDEX(Q11318:Q23452,MATCH(TRUE,INDEX(Q11318:Q23452="",,),0)-1),"")</f>
        <v>5</v>
      </c>
      <c r="Q11318">
        <f t="shared" si="254"/>
        <v>5</v>
      </c>
      <c r="R11318">
        <f>IF(P11318="","",0)</f>
        <v>0</v>
      </c>
    </row>
    <row r="11319" spans="1:18" x14ac:dyDescent="0.3">
      <c r="A11319" t="s">
        <v>1391</v>
      </c>
      <c r="B11319" s="1">
        <v>38659</v>
      </c>
      <c r="C11319" s="2">
        <v>0.41666666666666669</v>
      </c>
      <c r="D11319" t="s">
        <v>1446</v>
      </c>
      <c r="E11319" t="s">
        <v>1447</v>
      </c>
      <c r="G11319" s="6" t="s">
        <v>88</v>
      </c>
      <c r="H11319" t="s">
        <v>87</v>
      </c>
      <c r="I11319" t="s">
        <v>21</v>
      </c>
      <c r="J11319" t="s">
        <v>73</v>
      </c>
      <c r="K11319">
        <v>95</v>
      </c>
      <c r="L11319">
        <v>37.700000000000003</v>
      </c>
      <c r="M11319" t="s">
        <v>465</v>
      </c>
      <c r="N11319">
        <v>37.700000000000003</v>
      </c>
      <c r="P11319" cm="1">
        <f t="array" ref="P11319">IF(Q11319&gt;0,INDEX(Q11319:Q23453,MATCH(TRUE,INDEX(Q11319:Q23453="",,),0)-1),"")</f>
        <v>5</v>
      </c>
      <c r="Q11319">
        <f t="shared" si="254"/>
        <v>5</v>
      </c>
      <c r="R11319">
        <f>IF(P11319="","",0)</f>
        <v>0</v>
      </c>
    </row>
    <row r="11320" spans="1:18" x14ac:dyDescent="0.3">
      <c r="A11320" t="s">
        <v>1391</v>
      </c>
      <c r="B11320" s="1">
        <v>38659</v>
      </c>
      <c r="C11320" s="2">
        <v>0.41666666666666669</v>
      </c>
      <c r="D11320" t="s">
        <v>1446</v>
      </c>
      <c r="E11320" t="s">
        <v>1447</v>
      </c>
      <c r="G11320" s="6" t="s">
        <v>88</v>
      </c>
      <c r="H11320" t="s">
        <v>72</v>
      </c>
      <c r="I11320" t="s">
        <v>21</v>
      </c>
      <c r="J11320" t="s">
        <v>73</v>
      </c>
      <c r="K11320">
        <v>2</v>
      </c>
      <c r="L11320">
        <v>27</v>
      </c>
      <c r="M11320" t="s">
        <v>465</v>
      </c>
      <c r="N11320">
        <v>27</v>
      </c>
      <c r="P11320" cm="1">
        <f t="array" ref="P11320">IF(Q11320&gt;0,INDEX(Q11320:Q23454,MATCH(TRUE,INDEX(Q11320:Q23454="",,),0)-1),"")</f>
        <v>5</v>
      </c>
      <c r="Q11320">
        <f t="shared" si="254"/>
        <v>5</v>
      </c>
      <c r="R11320">
        <f>IF(P11320="","",0)</f>
        <v>0</v>
      </c>
    </row>
    <row r="11321" spans="1:18" x14ac:dyDescent="0.3">
      <c r="P11321" t="str" cm="1">
        <f t="array" ref="P11321">IF(Q11321&gt;0,INDEX(Q11321:Q23455,MATCH(TRUE,INDEX(Q11321:Q23455="",,),0)-1),"")</f>
        <v/>
      </c>
      <c r="R11321" t="str">
        <f>IF(P11321="","",0)</f>
        <v/>
      </c>
    </row>
    <row r="11322" spans="1:18" x14ac:dyDescent="0.3">
      <c r="A11322" t="s">
        <v>1391</v>
      </c>
      <c r="B11322" s="1">
        <v>38701</v>
      </c>
      <c r="C11322" s="2">
        <v>0.41666666666666669</v>
      </c>
      <c r="D11322" t="s">
        <v>1450</v>
      </c>
      <c r="E11322" t="s">
        <v>1451</v>
      </c>
      <c r="G11322" t="s">
        <v>19</v>
      </c>
      <c r="H11322" t="s">
        <v>41</v>
      </c>
      <c r="I11322" t="s">
        <v>21</v>
      </c>
      <c r="J11322" t="s">
        <v>73</v>
      </c>
      <c r="K11322">
        <v>744</v>
      </c>
      <c r="L11322">
        <v>58.65</v>
      </c>
      <c r="M11322" t="s">
        <v>465</v>
      </c>
      <c r="N11322">
        <v>70.25</v>
      </c>
      <c r="O11322" t="s">
        <v>24</v>
      </c>
      <c r="P11322" cm="1">
        <f t="array" ref="P11322">IF(Q11322&gt;0,INDEX(Q11322:Q23456,MATCH(TRUE,INDEX(Q11322:Q23456="",,),0)-1),"")</f>
        <v>2</v>
      </c>
      <c r="Q11322">
        <f>INT((ROW()-11322)/10)+1</f>
        <v>1</v>
      </c>
      <c r="R11322">
        <f>IF(P11322="","",0)</f>
        <v>0</v>
      </c>
    </row>
    <row r="11323" spans="1:18" x14ac:dyDescent="0.3">
      <c r="A11323" t="s">
        <v>1391</v>
      </c>
      <c r="B11323" s="1">
        <v>38701</v>
      </c>
      <c r="C11323" s="2">
        <v>0.41666666666666669</v>
      </c>
      <c r="D11323" t="s">
        <v>1450</v>
      </c>
      <c r="E11323" t="s">
        <v>1451</v>
      </c>
      <c r="G11323" s="6" t="s">
        <v>88</v>
      </c>
      <c r="H11323" t="s">
        <v>265</v>
      </c>
      <c r="I11323" t="s">
        <v>45</v>
      </c>
      <c r="J11323" t="s">
        <v>93</v>
      </c>
      <c r="K11323">
        <v>1.8</v>
      </c>
      <c r="L11323">
        <v>65</v>
      </c>
      <c r="M11323" t="s">
        <v>465</v>
      </c>
      <c r="N11323">
        <v>65</v>
      </c>
      <c r="O11323" t="s">
        <v>24</v>
      </c>
      <c r="P11323" cm="1">
        <f t="array" ref="P11323">IF(Q11323&gt;0,INDEX(Q11323:Q23457,MATCH(TRUE,INDEX(Q11323:Q23457="",,),0)-1),"")</f>
        <v>2</v>
      </c>
      <c r="Q11323">
        <f t="shared" ref="Q11323:Q11341" si="255">INT((ROW()-11322)/10)+1</f>
        <v>1</v>
      </c>
      <c r="R11323">
        <f>IF(P11323="","",0)</f>
        <v>0</v>
      </c>
    </row>
    <row r="11324" spans="1:18" x14ac:dyDescent="0.3">
      <c r="A11324" t="s">
        <v>1391</v>
      </c>
      <c r="B11324" s="1">
        <v>38701</v>
      </c>
      <c r="C11324" s="2">
        <v>0.41666666666666669</v>
      </c>
      <c r="D11324" t="s">
        <v>1450</v>
      </c>
      <c r="E11324" t="s">
        <v>1451</v>
      </c>
      <c r="G11324" s="6" t="s">
        <v>88</v>
      </c>
      <c r="H11324" t="s">
        <v>67</v>
      </c>
      <c r="I11324" t="s">
        <v>45</v>
      </c>
      <c r="J11324" t="s">
        <v>93</v>
      </c>
      <c r="K11324">
        <v>4</v>
      </c>
      <c r="L11324">
        <v>136</v>
      </c>
      <c r="M11324" t="s">
        <v>465</v>
      </c>
      <c r="N11324">
        <v>136</v>
      </c>
      <c r="O11324" t="s">
        <v>24</v>
      </c>
      <c r="P11324" cm="1">
        <f t="array" ref="P11324">IF(Q11324&gt;0,INDEX(Q11324:Q23458,MATCH(TRUE,INDEX(Q11324:Q23458="",,),0)-1),"")</f>
        <v>2</v>
      </c>
      <c r="Q11324">
        <f t="shared" si="255"/>
        <v>1</v>
      </c>
      <c r="R11324">
        <f>IF(P11324="","",0)</f>
        <v>0</v>
      </c>
    </row>
    <row r="11325" spans="1:18" x14ac:dyDescent="0.3">
      <c r="A11325" t="s">
        <v>1391</v>
      </c>
      <c r="B11325" s="1">
        <v>38701</v>
      </c>
      <c r="C11325" s="2">
        <v>0.41666666666666669</v>
      </c>
      <c r="D11325" t="s">
        <v>1450</v>
      </c>
      <c r="E11325" t="s">
        <v>1451</v>
      </c>
      <c r="G11325" s="6" t="s">
        <v>88</v>
      </c>
      <c r="H11325" t="s">
        <v>41</v>
      </c>
      <c r="I11325" t="s">
        <v>45</v>
      </c>
      <c r="J11325" t="s">
        <v>93</v>
      </c>
      <c r="K11325">
        <v>13.6</v>
      </c>
      <c r="L11325">
        <v>205</v>
      </c>
      <c r="M11325" t="s">
        <v>465</v>
      </c>
      <c r="N11325">
        <v>205</v>
      </c>
      <c r="O11325" t="s">
        <v>24</v>
      </c>
      <c r="P11325" cm="1">
        <f t="array" ref="P11325">IF(Q11325&gt;0,INDEX(Q11325:Q23459,MATCH(TRUE,INDEX(Q11325:Q23459="",,),0)-1),"")</f>
        <v>2</v>
      </c>
      <c r="Q11325">
        <f t="shared" si="255"/>
        <v>1</v>
      </c>
      <c r="R11325">
        <f>IF(P11325="","",0)</f>
        <v>0</v>
      </c>
    </row>
    <row r="11326" spans="1:18" x14ac:dyDescent="0.3">
      <c r="A11326" t="s">
        <v>1391</v>
      </c>
      <c r="B11326" s="1">
        <v>38701</v>
      </c>
      <c r="C11326" s="2">
        <v>0.41666666666666669</v>
      </c>
      <c r="D11326" t="s">
        <v>1450</v>
      </c>
      <c r="E11326" t="s">
        <v>1451</v>
      </c>
      <c r="G11326" s="6" t="s">
        <v>88</v>
      </c>
      <c r="H11326" t="s">
        <v>128</v>
      </c>
      <c r="I11326" t="s">
        <v>21</v>
      </c>
      <c r="J11326" t="s">
        <v>73</v>
      </c>
      <c r="K11326">
        <v>95</v>
      </c>
      <c r="L11326">
        <v>26.25</v>
      </c>
      <c r="M11326" t="s">
        <v>465</v>
      </c>
      <c r="N11326">
        <v>26.25</v>
      </c>
      <c r="O11326" t="s">
        <v>24</v>
      </c>
      <c r="P11326" cm="1">
        <f t="array" ref="P11326">IF(Q11326&gt;0,INDEX(Q11326:Q23460,MATCH(TRUE,INDEX(Q11326:Q23460="",,),0)-1),"")</f>
        <v>2</v>
      </c>
      <c r="Q11326">
        <f t="shared" si="255"/>
        <v>1</v>
      </c>
      <c r="R11326">
        <f>IF(P11326="","",0)</f>
        <v>0</v>
      </c>
    </row>
    <row r="11327" spans="1:18" x14ac:dyDescent="0.3">
      <c r="A11327" t="s">
        <v>1391</v>
      </c>
      <c r="B11327" s="1">
        <v>38701</v>
      </c>
      <c r="C11327" s="2">
        <v>0.41666666666666669</v>
      </c>
      <c r="D11327" t="s">
        <v>1450</v>
      </c>
      <c r="E11327" t="s">
        <v>1451</v>
      </c>
      <c r="G11327" s="6" t="s">
        <v>88</v>
      </c>
      <c r="H11327" t="s">
        <v>116</v>
      </c>
      <c r="I11327" t="s">
        <v>21</v>
      </c>
      <c r="J11327" t="s">
        <v>73</v>
      </c>
      <c r="K11327">
        <v>40</v>
      </c>
      <c r="L11327">
        <v>25.95</v>
      </c>
      <c r="M11327" t="s">
        <v>465</v>
      </c>
      <c r="N11327">
        <v>25.95</v>
      </c>
      <c r="O11327" t="s">
        <v>24</v>
      </c>
      <c r="P11327" cm="1">
        <f t="array" ref="P11327">IF(Q11327&gt;0,INDEX(Q11327:Q23461,MATCH(TRUE,INDEX(Q11327:Q23461="",,),0)-1),"")</f>
        <v>2</v>
      </c>
      <c r="Q11327">
        <f t="shared" si="255"/>
        <v>1</v>
      </c>
      <c r="R11327">
        <f>IF(P11327="","",0)</f>
        <v>0</v>
      </c>
    </row>
    <row r="11328" spans="1:18" x14ac:dyDescent="0.3">
      <c r="A11328" t="s">
        <v>1391</v>
      </c>
      <c r="B11328" s="1">
        <v>38701</v>
      </c>
      <c r="C11328" s="2">
        <v>0.41666666666666669</v>
      </c>
      <c r="D11328" t="s">
        <v>1450</v>
      </c>
      <c r="E11328" t="s">
        <v>1451</v>
      </c>
      <c r="G11328" s="6" t="s">
        <v>88</v>
      </c>
      <c r="H11328" t="s">
        <v>265</v>
      </c>
      <c r="I11328" t="s">
        <v>21</v>
      </c>
      <c r="J11328" t="s">
        <v>73</v>
      </c>
      <c r="K11328">
        <v>6</v>
      </c>
      <c r="L11328">
        <v>33.950000000000003</v>
      </c>
      <c r="M11328" t="s">
        <v>465</v>
      </c>
      <c r="N11328">
        <v>33.950000000000003</v>
      </c>
      <c r="O11328" t="s">
        <v>24</v>
      </c>
      <c r="P11328" cm="1">
        <f t="array" ref="P11328">IF(Q11328&gt;0,INDEX(Q11328:Q23462,MATCH(TRUE,INDEX(Q11328:Q23462="",,),0)-1),"")</f>
        <v>2</v>
      </c>
      <c r="Q11328">
        <f t="shared" si="255"/>
        <v>1</v>
      </c>
      <c r="R11328">
        <f>IF(P11328="","",0)</f>
        <v>0</v>
      </c>
    </row>
    <row r="11329" spans="1:18" x14ac:dyDescent="0.3">
      <c r="A11329" t="s">
        <v>1391</v>
      </c>
      <c r="B11329" s="1">
        <v>38701</v>
      </c>
      <c r="C11329" s="2">
        <v>0.41666666666666669</v>
      </c>
      <c r="D11329" t="s">
        <v>1450</v>
      </c>
      <c r="E11329" t="s">
        <v>1451</v>
      </c>
      <c r="G11329" s="6" t="s">
        <v>88</v>
      </c>
      <c r="H11329" t="s">
        <v>67</v>
      </c>
      <c r="I11329" t="s">
        <v>21</v>
      </c>
      <c r="J11329" t="s">
        <v>73</v>
      </c>
      <c r="K11329">
        <v>54</v>
      </c>
      <c r="L11329">
        <v>27.9</v>
      </c>
      <c r="M11329" t="s">
        <v>465</v>
      </c>
      <c r="N11329">
        <v>27.9</v>
      </c>
      <c r="O11329" t="s">
        <v>24</v>
      </c>
      <c r="P11329" cm="1">
        <f t="array" ref="P11329">IF(Q11329&gt;0,INDEX(Q11329:Q23463,MATCH(TRUE,INDEX(Q11329:Q23463="",,),0)-1),"")</f>
        <v>2</v>
      </c>
      <c r="Q11329">
        <f t="shared" si="255"/>
        <v>1</v>
      </c>
      <c r="R11329">
        <f>IF(P11329="","",0)</f>
        <v>0</v>
      </c>
    </row>
    <row r="11330" spans="1:18" x14ac:dyDescent="0.3">
      <c r="A11330" t="s">
        <v>1391</v>
      </c>
      <c r="B11330" s="1">
        <v>38701</v>
      </c>
      <c r="C11330" s="2">
        <v>0.41666666666666669</v>
      </c>
      <c r="D11330" t="s">
        <v>1450</v>
      </c>
      <c r="E11330" t="s">
        <v>1451</v>
      </c>
      <c r="G11330" s="6" t="s">
        <v>88</v>
      </c>
      <c r="H11330" t="s">
        <v>95</v>
      </c>
      <c r="I11330" t="s">
        <v>21</v>
      </c>
      <c r="J11330" t="s">
        <v>73</v>
      </c>
      <c r="K11330">
        <v>48</v>
      </c>
      <c r="L11330">
        <v>55.95</v>
      </c>
      <c r="M11330" t="s">
        <v>465</v>
      </c>
      <c r="N11330">
        <v>55.95</v>
      </c>
      <c r="O11330" t="s">
        <v>24</v>
      </c>
      <c r="P11330" cm="1">
        <f t="array" ref="P11330">IF(Q11330&gt;0,INDEX(Q11330:Q23464,MATCH(TRUE,INDEX(Q11330:Q23464="",,),0)-1),"")</f>
        <v>2</v>
      </c>
      <c r="Q11330">
        <f t="shared" si="255"/>
        <v>1</v>
      </c>
      <c r="R11330">
        <f>IF(P11330="","",0)</f>
        <v>0</v>
      </c>
    </row>
    <row r="11331" spans="1:18" x14ac:dyDescent="0.3">
      <c r="A11331" t="s">
        <v>1391</v>
      </c>
      <c r="B11331" s="1">
        <v>38701</v>
      </c>
      <c r="C11331" s="2">
        <v>0.41666666666666669</v>
      </c>
      <c r="D11331" t="s">
        <v>1450</v>
      </c>
      <c r="E11331" t="s">
        <v>1451</v>
      </c>
      <c r="G11331" s="6" t="s">
        <v>88</v>
      </c>
      <c r="H11331" t="s">
        <v>72</v>
      </c>
      <c r="I11331" t="s">
        <v>21</v>
      </c>
      <c r="J11331" t="s">
        <v>73</v>
      </c>
      <c r="K11331">
        <v>104</v>
      </c>
      <c r="L11331">
        <v>24.65</v>
      </c>
      <c r="M11331" t="s">
        <v>465</v>
      </c>
      <c r="N11331">
        <v>24.65</v>
      </c>
      <c r="O11331" t="s">
        <v>24</v>
      </c>
      <c r="P11331" cm="1">
        <f t="array" ref="P11331">IF(Q11331&gt;0,INDEX(Q11331:Q23465,MATCH(TRUE,INDEX(Q11331:Q23465="",,),0)-1),"")</f>
        <v>2</v>
      </c>
      <c r="Q11331">
        <f t="shared" si="255"/>
        <v>1</v>
      </c>
      <c r="R11331">
        <f>IF(P11331="","",0)</f>
        <v>0</v>
      </c>
    </row>
    <row r="11332" spans="1:18" x14ac:dyDescent="0.3">
      <c r="A11332" t="s">
        <v>1391</v>
      </c>
      <c r="B11332" s="1">
        <v>38701</v>
      </c>
      <c r="C11332" s="2">
        <v>0.41666666666666669</v>
      </c>
      <c r="D11332" t="s">
        <v>1450</v>
      </c>
      <c r="E11332" t="s">
        <v>1451</v>
      </c>
      <c r="G11332" t="s">
        <v>19</v>
      </c>
      <c r="H11332" t="s">
        <v>41</v>
      </c>
      <c r="I11332" t="s">
        <v>21</v>
      </c>
      <c r="J11332" t="s">
        <v>73</v>
      </c>
      <c r="K11332">
        <v>744</v>
      </c>
      <c r="L11332">
        <v>58.65</v>
      </c>
      <c r="M11332" t="s">
        <v>1143</v>
      </c>
      <c r="N11332">
        <v>61.01</v>
      </c>
      <c r="P11332" cm="1">
        <f t="array" ref="P11332">IF(Q11332&gt;0,INDEX(Q11332:Q23466,MATCH(TRUE,INDEX(Q11332:Q23466="",,),0)-1),"")</f>
        <v>2</v>
      </c>
      <c r="Q11332">
        <f t="shared" si="255"/>
        <v>2</v>
      </c>
      <c r="R11332">
        <f>IF(P11332="","",0)</f>
        <v>0</v>
      </c>
    </row>
    <row r="11333" spans="1:18" x14ac:dyDescent="0.3">
      <c r="A11333" t="s">
        <v>1391</v>
      </c>
      <c r="B11333" s="1">
        <v>38701</v>
      </c>
      <c r="C11333" s="2">
        <v>0.41666666666666669</v>
      </c>
      <c r="D11333" t="s">
        <v>1450</v>
      </c>
      <c r="E11333" t="s">
        <v>1451</v>
      </c>
      <c r="G11333" s="6" t="s">
        <v>88</v>
      </c>
      <c r="H11333" t="s">
        <v>265</v>
      </c>
      <c r="I11333" t="s">
        <v>45</v>
      </c>
      <c r="J11333" t="s">
        <v>93</v>
      </c>
      <c r="K11333">
        <v>1.8</v>
      </c>
      <c r="L11333">
        <v>65</v>
      </c>
      <c r="M11333" t="s">
        <v>1143</v>
      </c>
      <c r="N11333">
        <v>65</v>
      </c>
      <c r="P11333" cm="1">
        <f t="array" ref="P11333">IF(Q11333&gt;0,INDEX(Q11333:Q23467,MATCH(TRUE,INDEX(Q11333:Q23467="",,),0)-1),"")</f>
        <v>2</v>
      </c>
      <c r="Q11333">
        <f t="shared" si="255"/>
        <v>2</v>
      </c>
      <c r="R11333">
        <f>IF(P11333="","",0)</f>
        <v>0</v>
      </c>
    </row>
    <row r="11334" spans="1:18" x14ac:dyDescent="0.3">
      <c r="A11334" t="s">
        <v>1391</v>
      </c>
      <c r="B11334" s="1">
        <v>38701</v>
      </c>
      <c r="C11334" s="2">
        <v>0.41666666666666669</v>
      </c>
      <c r="D11334" t="s">
        <v>1450</v>
      </c>
      <c r="E11334" t="s">
        <v>1451</v>
      </c>
      <c r="G11334" s="6" t="s">
        <v>88</v>
      </c>
      <c r="H11334" t="s">
        <v>67</v>
      </c>
      <c r="I11334" t="s">
        <v>45</v>
      </c>
      <c r="J11334" t="s">
        <v>93</v>
      </c>
      <c r="K11334">
        <v>4</v>
      </c>
      <c r="L11334">
        <v>136</v>
      </c>
      <c r="M11334" t="s">
        <v>1143</v>
      </c>
      <c r="N11334">
        <v>136</v>
      </c>
      <c r="P11334" cm="1">
        <f t="array" ref="P11334">IF(Q11334&gt;0,INDEX(Q11334:Q23468,MATCH(TRUE,INDEX(Q11334:Q23468="",,),0)-1),"")</f>
        <v>2</v>
      </c>
      <c r="Q11334">
        <f t="shared" si="255"/>
        <v>2</v>
      </c>
      <c r="R11334">
        <f>IF(P11334="","",0)</f>
        <v>0</v>
      </c>
    </row>
    <row r="11335" spans="1:18" x14ac:dyDescent="0.3">
      <c r="A11335" t="s">
        <v>1391</v>
      </c>
      <c r="B11335" s="1">
        <v>38701</v>
      </c>
      <c r="C11335" s="2">
        <v>0.41666666666666669</v>
      </c>
      <c r="D11335" t="s">
        <v>1450</v>
      </c>
      <c r="E11335" t="s">
        <v>1451</v>
      </c>
      <c r="G11335" s="6" t="s">
        <v>88</v>
      </c>
      <c r="H11335" t="s">
        <v>41</v>
      </c>
      <c r="I11335" t="s">
        <v>45</v>
      </c>
      <c r="J11335" t="s">
        <v>93</v>
      </c>
      <c r="K11335">
        <v>13.6</v>
      </c>
      <c r="L11335">
        <v>205</v>
      </c>
      <c r="M11335" t="s">
        <v>1143</v>
      </c>
      <c r="N11335">
        <v>205</v>
      </c>
      <c r="P11335" cm="1">
        <f t="array" ref="P11335">IF(Q11335&gt;0,INDEX(Q11335:Q23469,MATCH(TRUE,INDEX(Q11335:Q23469="",,),0)-1),"")</f>
        <v>2</v>
      </c>
      <c r="Q11335">
        <f t="shared" si="255"/>
        <v>2</v>
      </c>
      <c r="R11335">
        <f>IF(P11335="","",0)</f>
        <v>0</v>
      </c>
    </row>
    <row r="11336" spans="1:18" x14ac:dyDescent="0.3">
      <c r="A11336" t="s">
        <v>1391</v>
      </c>
      <c r="B11336" s="1">
        <v>38701</v>
      </c>
      <c r="C11336" s="2">
        <v>0.41666666666666669</v>
      </c>
      <c r="D11336" t="s">
        <v>1450</v>
      </c>
      <c r="E11336" t="s">
        <v>1451</v>
      </c>
      <c r="G11336" s="6" t="s">
        <v>88</v>
      </c>
      <c r="H11336" t="s">
        <v>128</v>
      </c>
      <c r="I11336" t="s">
        <v>21</v>
      </c>
      <c r="J11336" t="s">
        <v>73</v>
      </c>
      <c r="K11336">
        <v>95</v>
      </c>
      <c r="L11336">
        <v>26.25</v>
      </c>
      <c r="M11336" t="s">
        <v>1143</v>
      </c>
      <c r="N11336">
        <v>26.25</v>
      </c>
      <c r="P11336" cm="1">
        <f t="array" ref="P11336">IF(Q11336&gt;0,INDEX(Q11336:Q23470,MATCH(TRUE,INDEX(Q11336:Q23470="",,),0)-1),"")</f>
        <v>2</v>
      </c>
      <c r="Q11336">
        <f t="shared" si="255"/>
        <v>2</v>
      </c>
      <c r="R11336">
        <f>IF(P11336="","",0)</f>
        <v>0</v>
      </c>
    </row>
    <row r="11337" spans="1:18" x14ac:dyDescent="0.3">
      <c r="A11337" t="s">
        <v>1391</v>
      </c>
      <c r="B11337" s="1">
        <v>38701</v>
      </c>
      <c r="C11337" s="2">
        <v>0.41666666666666669</v>
      </c>
      <c r="D11337" t="s">
        <v>1450</v>
      </c>
      <c r="E11337" t="s">
        <v>1451</v>
      </c>
      <c r="G11337" s="6" t="s">
        <v>88</v>
      </c>
      <c r="H11337" t="s">
        <v>116</v>
      </c>
      <c r="I11337" t="s">
        <v>21</v>
      </c>
      <c r="J11337" t="s">
        <v>73</v>
      </c>
      <c r="K11337">
        <v>40</v>
      </c>
      <c r="L11337">
        <v>25.95</v>
      </c>
      <c r="M11337" t="s">
        <v>1143</v>
      </c>
      <c r="N11337">
        <v>25.95</v>
      </c>
      <c r="P11337" cm="1">
        <f t="array" ref="P11337">IF(Q11337&gt;0,INDEX(Q11337:Q23471,MATCH(TRUE,INDEX(Q11337:Q23471="",,),0)-1),"")</f>
        <v>2</v>
      </c>
      <c r="Q11337">
        <f t="shared" si="255"/>
        <v>2</v>
      </c>
      <c r="R11337">
        <f>IF(P11337="","",0)</f>
        <v>0</v>
      </c>
    </row>
    <row r="11338" spans="1:18" x14ac:dyDescent="0.3">
      <c r="A11338" t="s">
        <v>1391</v>
      </c>
      <c r="B11338" s="1">
        <v>38701</v>
      </c>
      <c r="C11338" s="2">
        <v>0.41666666666666669</v>
      </c>
      <c r="D11338" t="s">
        <v>1450</v>
      </c>
      <c r="E11338" t="s">
        <v>1451</v>
      </c>
      <c r="G11338" s="6" t="s">
        <v>88</v>
      </c>
      <c r="H11338" t="s">
        <v>265</v>
      </c>
      <c r="I11338" t="s">
        <v>21</v>
      </c>
      <c r="J11338" t="s">
        <v>73</v>
      </c>
      <c r="K11338">
        <v>6</v>
      </c>
      <c r="L11338">
        <v>33.950000000000003</v>
      </c>
      <c r="M11338" t="s">
        <v>1143</v>
      </c>
      <c r="N11338">
        <v>33.950000000000003</v>
      </c>
      <c r="P11338" cm="1">
        <f t="array" ref="P11338">IF(Q11338&gt;0,INDEX(Q11338:Q23472,MATCH(TRUE,INDEX(Q11338:Q23472="",,),0)-1),"")</f>
        <v>2</v>
      </c>
      <c r="Q11338">
        <f t="shared" si="255"/>
        <v>2</v>
      </c>
      <c r="R11338">
        <f>IF(P11338="","",0)</f>
        <v>0</v>
      </c>
    </row>
    <row r="11339" spans="1:18" x14ac:dyDescent="0.3">
      <c r="A11339" t="s">
        <v>1391</v>
      </c>
      <c r="B11339" s="1">
        <v>38701</v>
      </c>
      <c r="C11339" s="2">
        <v>0.41666666666666669</v>
      </c>
      <c r="D11339" t="s">
        <v>1450</v>
      </c>
      <c r="E11339" t="s">
        <v>1451</v>
      </c>
      <c r="G11339" s="6" t="s">
        <v>88</v>
      </c>
      <c r="H11339" t="s">
        <v>67</v>
      </c>
      <c r="I11339" t="s">
        <v>21</v>
      </c>
      <c r="J11339" t="s">
        <v>73</v>
      </c>
      <c r="K11339">
        <v>54</v>
      </c>
      <c r="L11339">
        <v>27.9</v>
      </c>
      <c r="M11339" t="s">
        <v>1143</v>
      </c>
      <c r="N11339">
        <v>27.9</v>
      </c>
      <c r="P11339" cm="1">
        <f t="array" ref="P11339">IF(Q11339&gt;0,INDEX(Q11339:Q23473,MATCH(TRUE,INDEX(Q11339:Q23473="",,),0)-1),"")</f>
        <v>2</v>
      </c>
      <c r="Q11339">
        <f t="shared" si="255"/>
        <v>2</v>
      </c>
      <c r="R11339">
        <f>IF(P11339="","",0)</f>
        <v>0</v>
      </c>
    </row>
    <row r="11340" spans="1:18" x14ac:dyDescent="0.3">
      <c r="A11340" t="s">
        <v>1391</v>
      </c>
      <c r="B11340" s="1">
        <v>38701</v>
      </c>
      <c r="C11340" s="2">
        <v>0.41666666666666669</v>
      </c>
      <c r="D11340" t="s">
        <v>1450</v>
      </c>
      <c r="E11340" t="s">
        <v>1451</v>
      </c>
      <c r="G11340" s="6" t="s">
        <v>88</v>
      </c>
      <c r="H11340" t="s">
        <v>95</v>
      </c>
      <c r="I11340" t="s">
        <v>21</v>
      </c>
      <c r="J11340" t="s">
        <v>73</v>
      </c>
      <c r="K11340">
        <v>48</v>
      </c>
      <c r="L11340">
        <v>55.95</v>
      </c>
      <c r="M11340" t="s">
        <v>1143</v>
      </c>
      <c r="N11340">
        <v>55.95</v>
      </c>
      <c r="P11340" cm="1">
        <f t="array" ref="P11340">IF(Q11340&gt;0,INDEX(Q11340:Q23474,MATCH(TRUE,INDEX(Q11340:Q23474="",,),0)-1),"")</f>
        <v>2</v>
      </c>
      <c r="Q11340">
        <f t="shared" si="255"/>
        <v>2</v>
      </c>
      <c r="R11340">
        <f>IF(P11340="","",0)</f>
        <v>0</v>
      </c>
    </row>
    <row r="11341" spans="1:18" x14ac:dyDescent="0.3">
      <c r="A11341" t="s">
        <v>1391</v>
      </c>
      <c r="B11341" s="1">
        <v>38701</v>
      </c>
      <c r="C11341" s="2">
        <v>0.41666666666666669</v>
      </c>
      <c r="D11341" t="s">
        <v>1450</v>
      </c>
      <c r="E11341" t="s">
        <v>1451</v>
      </c>
      <c r="G11341" s="6" t="s">
        <v>88</v>
      </c>
      <c r="H11341" t="s">
        <v>72</v>
      </c>
      <c r="I11341" t="s">
        <v>21</v>
      </c>
      <c r="J11341" t="s">
        <v>73</v>
      </c>
      <c r="K11341">
        <v>104</v>
      </c>
      <c r="L11341">
        <v>24.65</v>
      </c>
      <c r="M11341" t="s">
        <v>1143</v>
      </c>
      <c r="N11341">
        <v>24.65</v>
      </c>
      <c r="P11341" cm="1">
        <f t="array" ref="P11341">IF(Q11341&gt;0,INDEX(Q11341:Q23475,MATCH(TRUE,INDEX(Q11341:Q23475="",,),0)-1),"")</f>
        <v>2</v>
      </c>
      <c r="Q11341">
        <f t="shared" si="255"/>
        <v>2</v>
      </c>
      <c r="R11341">
        <f>IF(P11341="","",0)</f>
        <v>0</v>
      </c>
    </row>
    <row r="11342" spans="1:18" x14ac:dyDescent="0.3">
      <c r="P11342" t="str" cm="1">
        <f t="array" ref="P11342">IF(Q11342&gt;0,INDEX(Q11342:Q23476,MATCH(TRUE,INDEX(Q11342:Q23476="",,),0)-1),"")</f>
        <v/>
      </c>
      <c r="R11342" t="str">
        <f>IF(P11342="","",0)</f>
        <v/>
      </c>
    </row>
    <row r="11343" spans="1:18" x14ac:dyDescent="0.3">
      <c r="A11343" s="3" t="s">
        <v>1391</v>
      </c>
      <c r="B11343" s="4">
        <v>38701</v>
      </c>
      <c r="C11343" s="5">
        <v>0.41666666666666669</v>
      </c>
      <c r="D11343" s="3" t="s">
        <v>1452</v>
      </c>
      <c r="E11343" s="3" t="s">
        <v>1453</v>
      </c>
      <c r="F11343" s="3" t="s">
        <v>91</v>
      </c>
      <c r="G11343" s="3" t="s">
        <v>19</v>
      </c>
      <c r="H11343" s="3" t="s">
        <v>370</v>
      </c>
      <c r="I11343" s="3" t="s">
        <v>21</v>
      </c>
      <c r="J11343" s="3" t="s">
        <v>73</v>
      </c>
      <c r="K11343" s="3">
        <v>169</v>
      </c>
      <c r="L11343" s="3">
        <v>38.25</v>
      </c>
      <c r="M11343" s="3" t="s">
        <v>94</v>
      </c>
      <c r="N11343" s="3"/>
      <c r="O11343" s="3"/>
      <c r="P11343" s="3" t="str" cm="1">
        <f t="array" ref="P11343">IF(Q11343&gt;0,INDEX(Q11343:Q23477,MATCH(TRUE,INDEX(Q11343:Q23477="",,),0)-1),"")</f>
        <v/>
      </c>
      <c r="Q11343" s="3"/>
      <c r="R11343">
        <v>0</v>
      </c>
    </row>
    <row r="11344" spans="1:18" x14ac:dyDescent="0.3">
      <c r="A11344" t="s">
        <v>1391</v>
      </c>
      <c r="B11344" s="1">
        <v>38701</v>
      </c>
      <c r="C11344" s="2">
        <v>0.41666666666666669</v>
      </c>
      <c r="D11344" t="s">
        <v>1452</v>
      </c>
      <c r="E11344" t="s">
        <v>1453</v>
      </c>
      <c r="F11344" t="s">
        <v>91</v>
      </c>
      <c r="G11344" s="6" t="s">
        <v>88</v>
      </c>
      <c r="H11344" t="s">
        <v>128</v>
      </c>
      <c r="I11344" t="s">
        <v>21</v>
      </c>
      <c r="J11344" t="s">
        <v>73</v>
      </c>
      <c r="K11344">
        <v>2</v>
      </c>
      <c r="L11344">
        <v>20.95</v>
      </c>
      <c r="M11344" t="s">
        <v>94</v>
      </c>
      <c r="P11344" t="str" cm="1">
        <f t="array" ref="P11344">IF(Q11344&gt;0,INDEX(Q11344:Q23478,MATCH(TRUE,INDEX(Q11344:Q23478="",,),0)-1),"")</f>
        <v/>
      </c>
      <c r="R11344">
        <v>0</v>
      </c>
    </row>
    <row r="11345" spans="1:18" x14ac:dyDescent="0.3">
      <c r="A11345" t="s">
        <v>1391</v>
      </c>
      <c r="B11345" s="1">
        <v>38701</v>
      </c>
      <c r="C11345" s="2">
        <v>0.41666666666666669</v>
      </c>
      <c r="D11345" t="s">
        <v>1452</v>
      </c>
      <c r="E11345" t="s">
        <v>1453</v>
      </c>
      <c r="F11345" t="s">
        <v>91</v>
      </c>
      <c r="G11345" s="6" t="s">
        <v>88</v>
      </c>
      <c r="H11345" t="s">
        <v>95</v>
      </c>
      <c r="I11345" t="s">
        <v>21</v>
      </c>
      <c r="J11345" t="s">
        <v>73</v>
      </c>
      <c r="K11345">
        <v>2</v>
      </c>
      <c r="L11345">
        <v>44.6</v>
      </c>
      <c r="M11345" t="s">
        <v>94</v>
      </c>
      <c r="P11345" t="str" cm="1">
        <f t="array" ref="P11345">IF(Q11345&gt;0,INDEX(Q11345:Q23479,MATCH(TRUE,INDEX(Q11345:Q23479="",,),0)-1),"")</f>
        <v/>
      </c>
      <c r="R11345">
        <v>0</v>
      </c>
    </row>
    <row r="11346" spans="1:18" x14ac:dyDescent="0.3">
      <c r="A11346" t="s">
        <v>1391</v>
      </c>
      <c r="B11346" s="1">
        <v>38701</v>
      </c>
      <c r="C11346" s="2">
        <v>0.41666666666666669</v>
      </c>
      <c r="D11346" t="s">
        <v>1452</v>
      </c>
      <c r="E11346" t="s">
        <v>1453</v>
      </c>
      <c r="F11346" t="s">
        <v>91</v>
      </c>
      <c r="G11346" s="6" t="s">
        <v>88</v>
      </c>
      <c r="H11346" t="s">
        <v>72</v>
      </c>
      <c r="I11346" t="s">
        <v>21</v>
      </c>
      <c r="J11346" t="s">
        <v>73</v>
      </c>
      <c r="K11346">
        <v>2</v>
      </c>
      <c r="L11346">
        <v>19.649999999999999</v>
      </c>
      <c r="M11346" t="s">
        <v>94</v>
      </c>
      <c r="P11346" t="str" cm="1">
        <f t="array" ref="P11346">IF(Q11346&gt;0,INDEX(Q11346:Q23480,MATCH(TRUE,INDEX(Q11346:Q23480="",,),0)-1),"")</f>
        <v/>
      </c>
      <c r="R11346">
        <v>0</v>
      </c>
    </row>
    <row r="11347" spans="1:18" x14ac:dyDescent="0.3">
      <c r="P11347" t="str" cm="1">
        <f t="array" ref="P11347">IF(Q11347&gt;0,INDEX(Q11347:Q23481,MATCH(TRUE,INDEX(Q11347:Q23481="",,),0)-1),"")</f>
        <v/>
      </c>
      <c r="R11347" t="str">
        <f>IF(P11347="","",0)</f>
        <v/>
      </c>
    </row>
    <row r="11348" spans="1:18" x14ac:dyDescent="0.3">
      <c r="A11348" t="s">
        <v>1391</v>
      </c>
      <c r="B11348" s="1">
        <v>38701</v>
      </c>
      <c r="C11348" s="2">
        <v>0.41666666666666669</v>
      </c>
      <c r="D11348" t="s">
        <v>1454</v>
      </c>
      <c r="E11348" t="s">
        <v>1455</v>
      </c>
      <c r="G11348" t="s">
        <v>19</v>
      </c>
      <c r="H11348" t="s">
        <v>96</v>
      </c>
      <c r="I11348" t="s">
        <v>21</v>
      </c>
      <c r="J11348" t="s">
        <v>73</v>
      </c>
      <c r="K11348">
        <v>198</v>
      </c>
      <c r="L11348">
        <v>21.3</v>
      </c>
      <c r="M11348" t="s">
        <v>1456</v>
      </c>
      <c r="N11348">
        <v>22</v>
      </c>
      <c r="O11348" t="s">
        <v>24</v>
      </c>
      <c r="P11348" cm="1">
        <f t="array" ref="P11348">IF(Q11348&gt;0,INDEX(Q11348:Q23482,MATCH(TRUE,INDEX(Q11348:Q23482="",,),0)-1),"")</f>
        <v>1</v>
      </c>
      <c r="Q11348">
        <v>1</v>
      </c>
      <c r="R11348">
        <f>IF(P11348="","",0)</f>
        <v>0</v>
      </c>
    </row>
    <row r="11349" spans="1:18" x14ac:dyDescent="0.3">
      <c r="A11349" t="s">
        <v>1391</v>
      </c>
      <c r="B11349" s="1">
        <v>38701</v>
      </c>
      <c r="C11349" s="2">
        <v>0.41666666666666669</v>
      </c>
      <c r="D11349" t="s">
        <v>1454</v>
      </c>
      <c r="E11349" t="s">
        <v>1455</v>
      </c>
      <c r="G11349" t="s">
        <v>19</v>
      </c>
      <c r="H11349" t="s">
        <v>67</v>
      </c>
      <c r="I11349" t="s">
        <v>21</v>
      </c>
      <c r="J11349" t="s">
        <v>73</v>
      </c>
      <c r="K11349">
        <v>33</v>
      </c>
      <c r="L11349">
        <v>26.6</v>
      </c>
      <c r="M11349" t="s">
        <v>1456</v>
      </c>
      <c r="N11349">
        <v>27</v>
      </c>
      <c r="O11349" t="s">
        <v>24</v>
      </c>
      <c r="P11349" cm="1">
        <f t="array" ref="P11349">IF(Q11349&gt;0,INDEX(Q11349:Q23483,MATCH(TRUE,INDEX(Q11349:Q23483="",,),0)-1),"")</f>
        <v>1</v>
      </c>
      <c r="Q11349">
        <v>1</v>
      </c>
      <c r="R11349">
        <f>IF(P11349="","",0)</f>
        <v>0</v>
      </c>
    </row>
    <row r="11350" spans="1:18" x14ac:dyDescent="0.3">
      <c r="A11350" t="s">
        <v>1391</v>
      </c>
      <c r="B11350" s="1">
        <v>38701</v>
      </c>
      <c r="C11350" s="2">
        <v>0.41666666666666669</v>
      </c>
      <c r="D11350" t="s">
        <v>1454</v>
      </c>
      <c r="E11350" t="s">
        <v>1455</v>
      </c>
      <c r="G11350" t="s">
        <v>19</v>
      </c>
      <c r="H11350" t="s">
        <v>72</v>
      </c>
      <c r="I11350" t="s">
        <v>21</v>
      </c>
      <c r="J11350" t="s">
        <v>73</v>
      </c>
      <c r="K11350">
        <v>57</v>
      </c>
      <c r="L11350">
        <v>23.5</v>
      </c>
      <c r="M11350" t="s">
        <v>1456</v>
      </c>
      <c r="N11350">
        <v>24</v>
      </c>
      <c r="O11350" t="s">
        <v>24</v>
      </c>
      <c r="P11350" cm="1">
        <f t="array" ref="P11350">IF(Q11350&gt;0,INDEX(Q11350:Q23484,MATCH(TRUE,INDEX(Q11350:Q23484="",,),0)-1),"")</f>
        <v>1</v>
      </c>
      <c r="Q11350">
        <v>1</v>
      </c>
      <c r="R11350">
        <f>IF(P11350="","",0)</f>
        <v>0</v>
      </c>
    </row>
    <row r="11351" spans="1:18" x14ac:dyDescent="0.3">
      <c r="A11351" t="s">
        <v>1391</v>
      </c>
      <c r="B11351" s="1">
        <v>38701</v>
      </c>
      <c r="C11351" s="2">
        <v>0.41666666666666669</v>
      </c>
      <c r="D11351" t="s">
        <v>1454</v>
      </c>
      <c r="E11351" t="s">
        <v>1455</v>
      </c>
      <c r="G11351" s="6" t="s">
        <v>88</v>
      </c>
      <c r="H11351" t="s">
        <v>96</v>
      </c>
      <c r="I11351" t="s">
        <v>45</v>
      </c>
      <c r="J11351" t="s">
        <v>93</v>
      </c>
      <c r="K11351">
        <v>1.6</v>
      </c>
      <c r="L11351">
        <v>195</v>
      </c>
      <c r="M11351" t="s">
        <v>1456</v>
      </c>
      <c r="N11351">
        <v>195</v>
      </c>
      <c r="O11351" t="s">
        <v>24</v>
      </c>
      <c r="P11351" cm="1">
        <f t="array" ref="P11351">IF(Q11351&gt;0,INDEX(Q11351:Q23485,MATCH(TRUE,INDEX(Q11351:Q23485="",,),0)-1),"")</f>
        <v>1</v>
      </c>
      <c r="Q11351">
        <v>1</v>
      </c>
      <c r="R11351">
        <f>IF(P11351="","",0)</f>
        <v>0</v>
      </c>
    </row>
    <row r="11352" spans="1:18" x14ac:dyDescent="0.3">
      <c r="A11352" t="s">
        <v>1391</v>
      </c>
      <c r="B11352" s="1">
        <v>38701</v>
      </c>
      <c r="C11352" s="2">
        <v>0.41666666666666669</v>
      </c>
      <c r="D11352" t="s">
        <v>1454</v>
      </c>
      <c r="E11352" t="s">
        <v>1455</v>
      </c>
      <c r="G11352" s="6" t="s">
        <v>88</v>
      </c>
      <c r="H11352" t="s">
        <v>67</v>
      </c>
      <c r="I11352" t="s">
        <v>45</v>
      </c>
      <c r="J11352" t="s">
        <v>93</v>
      </c>
      <c r="K11352">
        <v>2.8</v>
      </c>
      <c r="L11352">
        <v>133</v>
      </c>
      <c r="M11352" t="s">
        <v>1456</v>
      </c>
      <c r="N11352">
        <v>133</v>
      </c>
      <c r="O11352" t="s">
        <v>24</v>
      </c>
      <c r="P11352" cm="1">
        <f t="array" ref="P11352">IF(Q11352&gt;0,INDEX(Q11352:Q23486,MATCH(TRUE,INDEX(Q11352:Q23486="",,),0)-1),"")</f>
        <v>1</v>
      </c>
      <c r="Q11352">
        <v>1</v>
      </c>
      <c r="R11352">
        <f>IF(P11352="","",0)</f>
        <v>0</v>
      </c>
    </row>
    <row r="11353" spans="1:18" x14ac:dyDescent="0.3">
      <c r="A11353" t="s">
        <v>1391</v>
      </c>
      <c r="B11353" s="1">
        <v>38701</v>
      </c>
      <c r="C11353" s="2">
        <v>0.41666666666666669</v>
      </c>
      <c r="D11353" t="s">
        <v>1454</v>
      </c>
      <c r="E11353" t="s">
        <v>1455</v>
      </c>
      <c r="G11353" s="6" t="s">
        <v>88</v>
      </c>
      <c r="H11353" t="s">
        <v>116</v>
      </c>
      <c r="I11353" t="s">
        <v>21</v>
      </c>
      <c r="J11353" t="s">
        <v>73</v>
      </c>
      <c r="K11353">
        <v>6</v>
      </c>
      <c r="L11353">
        <v>25.3</v>
      </c>
      <c r="M11353" t="s">
        <v>1456</v>
      </c>
      <c r="N11353">
        <v>25.3</v>
      </c>
      <c r="O11353" t="s">
        <v>24</v>
      </c>
      <c r="P11353" cm="1">
        <f t="array" ref="P11353">IF(Q11353&gt;0,INDEX(Q11353:Q23487,MATCH(TRUE,INDEX(Q11353:Q23487="",,),0)-1),"")</f>
        <v>1</v>
      </c>
      <c r="Q11353">
        <v>1</v>
      </c>
      <c r="R11353">
        <f>IF(P11353="","",0)</f>
        <v>0</v>
      </c>
    </row>
    <row r="11354" spans="1:18" x14ac:dyDescent="0.3">
      <c r="A11354" t="s">
        <v>1391</v>
      </c>
      <c r="B11354" s="1">
        <v>38701</v>
      </c>
      <c r="C11354" s="2">
        <v>0.41666666666666669</v>
      </c>
      <c r="D11354" t="s">
        <v>1454</v>
      </c>
      <c r="E11354" t="s">
        <v>1455</v>
      </c>
      <c r="G11354" s="6" t="s">
        <v>88</v>
      </c>
      <c r="H11354" t="s">
        <v>265</v>
      </c>
      <c r="I11354" t="s">
        <v>21</v>
      </c>
      <c r="J11354" t="s">
        <v>73</v>
      </c>
      <c r="K11354">
        <v>4</v>
      </c>
      <c r="L11354">
        <v>33.1</v>
      </c>
      <c r="M11354" t="s">
        <v>1456</v>
      </c>
      <c r="N11354">
        <v>33.1</v>
      </c>
      <c r="O11354" t="s">
        <v>24</v>
      </c>
      <c r="P11354" cm="1">
        <f t="array" ref="P11354">IF(Q11354&gt;0,INDEX(Q11354:Q23488,MATCH(TRUE,INDEX(Q11354:Q23488="",,),0)-1),"")</f>
        <v>1</v>
      </c>
      <c r="Q11354">
        <v>1</v>
      </c>
      <c r="R11354">
        <f>IF(P11354="","",0)</f>
        <v>0</v>
      </c>
    </row>
    <row r="11355" spans="1:18" x14ac:dyDescent="0.3">
      <c r="A11355" t="s">
        <v>1391</v>
      </c>
      <c r="B11355" s="1">
        <v>38701</v>
      </c>
      <c r="C11355" s="2">
        <v>0.41666666666666669</v>
      </c>
      <c r="D11355" t="s">
        <v>1454</v>
      </c>
      <c r="E11355" t="s">
        <v>1455</v>
      </c>
      <c r="G11355" s="6" t="s">
        <v>88</v>
      </c>
      <c r="H11355" t="s">
        <v>95</v>
      </c>
      <c r="I11355" t="s">
        <v>21</v>
      </c>
      <c r="J11355" t="s">
        <v>73</v>
      </c>
      <c r="K11355">
        <v>10</v>
      </c>
      <c r="L11355">
        <v>54.6</v>
      </c>
      <c r="M11355" t="s">
        <v>1456</v>
      </c>
      <c r="N11355">
        <v>54.6</v>
      </c>
      <c r="O11355" t="s">
        <v>24</v>
      </c>
      <c r="P11355" cm="1">
        <f t="array" ref="P11355">IF(Q11355&gt;0,INDEX(Q11355:Q23489,MATCH(TRUE,INDEX(Q11355:Q23489="",,),0)-1),"")</f>
        <v>1</v>
      </c>
      <c r="Q11355">
        <v>1</v>
      </c>
      <c r="R11355">
        <f>IF(P11355="","",0)</f>
        <v>0</v>
      </c>
    </row>
    <row r="11356" spans="1:18" x14ac:dyDescent="0.3">
      <c r="P11356" t="str" cm="1">
        <f t="array" ref="P11356">IF(Q11356&gt;0,INDEX(Q11356:Q23490,MATCH(TRUE,INDEX(Q11356:Q23490="",,),0)-1),"")</f>
        <v/>
      </c>
      <c r="R11356" t="str">
        <f>IF(P11356="","",0)</f>
        <v/>
      </c>
    </row>
    <row r="11357" spans="1:18" x14ac:dyDescent="0.3">
      <c r="A11357" t="s">
        <v>1391</v>
      </c>
      <c r="B11357" s="1">
        <v>38699</v>
      </c>
      <c r="C11357" s="2">
        <v>0.41666666666666669</v>
      </c>
      <c r="D11357" t="s">
        <v>1457</v>
      </c>
      <c r="E11357" t="s">
        <v>1458</v>
      </c>
      <c r="G11357" t="s">
        <v>19</v>
      </c>
      <c r="H11357" t="s">
        <v>102</v>
      </c>
      <c r="I11357" t="s">
        <v>45</v>
      </c>
      <c r="J11357" t="s">
        <v>93</v>
      </c>
      <c r="K11357">
        <v>19.100000000000001</v>
      </c>
      <c r="L11357">
        <v>1074</v>
      </c>
      <c r="M11357" t="s">
        <v>1192</v>
      </c>
      <c r="N11357">
        <v>1075</v>
      </c>
      <c r="O11357" t="s">
        <v>24</v>
      </c>
      <c r="P11357" cm="1">
        <f t="array" ref="P11357">IF(Q11357&gt;0,INDEX(Q11357:Q23491,MATCH(TRUE,INDEX(Q11357:Q23491="",,),0)-1),"")</f>
        <v>2</v>
      </c>
      <c r="Q11357">
        <v>1</v>
      </c>
      <c r="R11357">
        <f>IF(P11357="","",0)</f>
        <v>0</v>
      </c>
    </row>
    <row r="11358" spans="1:18" x14ac:dyDescent="0.3">
      <c r="A11358" t="s">
        <v>1391</v>
      </c>
      <c r="B11358" s="1">
        <v>38699</v>
      </c>
      <c r="C11358" s="2">
        <v>0.41666666666666669</v>
      </c>
      <c r="D11358" t="s">
        <v>1457</v>
      </c>
      <c r="E11358" t="s">
        <v>1458</v>
      </c>
      <c r="G11358" t="s">
        <v>19</v>
      </c>
      <c r="H11358" t="s">
        <v>72</v>
      </c>
      <c r="I11358" t="s">
        <v>21</v>
      </c>
      <c r="J11358" t="s">
        <v>73</v>
      </c>
      <c r="K11358">
        <v>2591</v>
      </c>
      <c r="L11358">
        <v>24.05</v>
      </c>
      <c r="M11358" t="s">
        <v>1192</v>
      </c>
      <c r="N11358">
        <v>31.05</v>
      </c>
      <c r="O11358" t="s">
        <v>24</v>
      </c>
      <c r="P11358" cm="1">
        <f t="array" ref="P11358">IF(Q11358&gt;0,INDEX(Q11358:Q23492,MATCH(TRUE,INDEX(Q11358:Q23492="",,),0)-1),"")</f>
        <v>2</v>
      </c>
      <c r="Q11358">
        <v>1</v>
      </c>
      <c r="R11358">
        <f>IF(P11358="","",0)</f>
        <v>0</v>
      </c>
    </row>
    <row r="11359" spans="1:18" x14ac:dyDescent="0.3">
      <c r="A11359" t="s">
        <v>1391</v>
      </c>
      <c r="B11359" s="1">
        <v>38699</v>
      </c>
      <c r="C11359" s="2">
        <v>0.41666666666666669</v>
      </c>
      <c r="D11359" t="s">
        <v>1457</v>
      </c>
      <c r="E11359" t="s">
        <v>1458</v>
      </c>
      <c r="G11359" s="6" t="s">
        <v>88</v>
      </c>
      <c r="H11359" t="s">
        <v>85</v>
      </c>
      <c r="I11359" t="s">
        <v>45</v>
      </c>
      <c r="J11359" t="s">
        <v>93</v>
      </c>
      <c r="K11359">
        <v>23.6</v>
      </c>
      <c r="L11359">
        <v>151</v>
      </c>
      <c r="M11359" t="s">
        <v>1192</v>
      </c>
      <c r="N11359">
        <v>151</v>
      </c>
      <c r="O11359" t="s">
        <v>24</v>
      </c>
      <c r="P11359" cm="1">
        <f t="array" ref="P11359">IF(Q11359&gt;0,INDEX(Q11359:Q23493,MATCH(TRUE,INDEX(Q11359:Q23493="",,),0)-1),"")</f>
        <v>2</v>
      </c>
      <c r="Q11359">
        <v>1</v>
      </c>
      <c r="R11359">
        <f>IF(P11359="","",0)</f>
        <v>0</v>
      </c>
    </row>
    <row r="11360" spans="1:18" x14ac:dyDescent="0.3">
      <c r="A11360" t="s">
        <v>1391</v>
      </c>
      <c r="B11360" s="1">
        <v>38699</v>
      </c>
      <c r="C11360" s="2">
        <v>0.41666666666666669</v>
      </c>
      <c r="D11360" t="s">
        <v>1457</v>
      </c>
      <c r="E11360" t="s">
        <v>1458</v>
      </c>
      <c r="G11360" s="6" t="s">
        <v>88</v>
      </c>
      <c r="H11360" t="s">
        <v>264</v>
      </c>
      <c r="I11360" t="s">
        <v>45</v>
      </c>
      <c r="J11360" t="s">
        <v>93</v>
      </c>
      <c r="K11360">
        <v>2.6</v>
      </c>
      <c r="L11360">
        <v>377</v>
      </c>
      <c r="M11360" t="s">
        <v>1192</v>
      </c>
      <c r="N11360">
        <v>377</v>
      </c>
      <c r="O11360" t="s">
        <v>24</v>
      </c>
      <c r="P11360" cm="1">
        <f t="array" ref="P11360">IF(Q11360&gt;0,INDEX(Q11360:Q23494,MATCH(TRUE,INDEX(Q11360:Q23494="",,),0)-1),"")</f>
        <v>2</v>
      </c>
      <c r="Q11360">
        <v>1</v>
      </c>
      <c r="R11360">
        <f>IF(P11360="","",0)</f>
        <v>0</v>
      </c>
    </row>
    <row r="11361" spans="1:18" x14ac:dyDescent="0.3">
      <c r="A11361" t="s">
        <v>1391</v>
      </c>
      <c r="B11361" s="1">
        <v>38699</v>
      </c>
      <c r="C11361" s="2">
        <v>0.41666666666666669</v>
      </c>
      <c r="D11361" t="s">
        <v>1457</v>
      </c>
      <c r="E11361" t="s">
        <v>1458</v>
      </c>
      <c r="G11361" s="6" t="s">
        <v>88</v>
      </c>
      <c r="H11361" t="s">
        <v>232</v>
      </c>
      <c r="I11361" t="s">
        <v>45</v>
      </c>
      <c r="J11361" t="s">
        <v>93</v>
      </c>
      <c r="K11361">
        <v>12.4</v>
      </c>
      <c r="L11361">
        <v>73</v>
      </c>
      <c r="M11361" t="s">
        <v>1192</v>
      </c>
      <c r="N11361">
        <v>73</v>
      </c>
      <c r="O11361" t="s">
        <v>24</v>
      </c>
      <c r="P11361" cm="1">
        <f t="array" ref="P11361">IF(Q11361&gt;0,INDEX(Q11361:Q23495,MATCH(TRUE,INDEX(Q11361:Q23495="",,),0)-1),"")</f>
        <v>2</v>
      </c>
      <c r="Q11361">
        <v>1</v>
      </c>
      <c r="R11361">
        <f>IF(P11361="","",0)</f>
        <v>0</v>
      </c>
    </row>
    <row r="11362" spans="1:18" x14ac:dyDescent="0.3">
      <c r="A11362" t="s">
        <v>1391</v>
      </c>
      <c r="B11362" s="1">
        <v>38699</v>
      </c>
      <c r="C11362" s="2">
        <v>0.41666666666666669</v>
      </c>
      <c r="D11362" t="s">
        <v>1457</v>
      </c>
      <c r="E11362" t="s">
        <v>1458</v>
      </c>
      <c r="G11362" s="6" t="s">
        <v>88</v>
      </c>
      <c r="H11362" t="s">
        <v>200</v>
      </c>
      <c r="I11362" t="s">
        <v>45</v>
      </c>
      <c r="J11362" t="s">
        <v>93</v>
      </c>
      <c r="K11362">
        <v>2</v>
      </c>
      <c r="L11362">
        <v>364</v>
      </c>
      <c r="M11362" t="s">
        <v>1192</v>
      </c>
      <c r="N11362">
        <v>364</v>
      </c>
      <c r="O11362" t="s">
        <v>24</v>
      </c>
      <c r="P11362" cm="1">
        <f t="array" ref="P11362">IF(Q11362&gt;0,INDEX(Q11362:Q23496,MATCH(TRUE,INDEX(Q11362:Q23496="",,),0)-1),"")</f>
        <v>2</v>
      </c>
      <c r="Q11362">
        <v>1</v>
      </c>
      <c r="R11362">
        <f>IF(P11362="","",0)</f>
        <v>0</v>
      </c>
    </row>
    <row r="11363" spans="1:18" x14ac:dyDescent="0.3">
      <c r="A11363" t="s">
        <v>1391</v>
      </c>
      <c r="B11363" s="1">
        <v>38699</v>
      </c>
      <c r="C11363" s="2">
        <v>0.41666666666666669</v>
      </c>
      <c r="D11363" t="s">
        <v>1457</v>
      </c>
      <c r="E11363" t="s">
        <v>1458</v>
      </c>
      <c r="G11363" t="s">
        <v>19</v>
      </c>
      <c r="H11363" t="s">
        <v>102</v>
      </c>
      <c r="I11363" t="s">
        <v>45</v>
      </c>
      <c r="J11363" t="s">
        <v>93</v>
      </c>
      <c r="K11363">
        <v>19.100000000000001</v>
      </c>
      <c r="L11363">
        <v>1074</v>
      </c>
      <c r="M11363" t="s">
        <v>1418</v>
      </c>
      <c r="N11363">
        <v>1075</v>
      </c>
      <c r="P11363" cm="1">
        <f t="array" ref="P11363">IF(Q11363&gt;0,INDEX(Q11363:Q23497,MATCH(TRUE,INDEX(Q11363:Q23497="",,),0)-1),"")</f>
        <v>2</v>
      </c>
      <c r="Q11363">
        <v>2</v>
      </c>
      <c r="R11363">
        <f>IF(P11363="","",0)</f>
        <v>0</v>
      </c>
    </row>
    <row r="11364" spans="1:18" x14ac:dyDescent="0.3">
      <c r="A11364" t="s">
        <v>1391</v>
      </c>
      <c r="B11364" s="1">
        <v>38699</v>
      </c>
      <c r="C11364" s="2">
        <v>0.41666666666666669</v>
      </c>
      <c r="D11364" t="s">
        <v>1457</v>
      </c>
      <c r="E11364" t="s">
        <v>1458</v>
      </c>
      <c r="G11364" t="s">
        <v>19</v>
      </c>
      <c r="H11364" t="s">
        <v>72</v>
      </c>
      <c r="I11364" t="s">
        <v>21</v>
      </c>
      <c r="J11364" t="s">
        <v>73</v>
      </c>
      <c r="K11364">
        <v>2591</v>
      </c>
      <c r="L11364">
        <v>24.05</v>
      </c>
      <c r="M11364" t="s">
        <v>1418</v>
      </c>
      <c r="N11364">
        <v>30.13</v>
      </c>
      <c r="P11364" cm="1">
        <f t="array" ref="P11364">IF(Q11364&gt;0,INDEX(Q11364:Q23498,MATCH(TRUE,INDEX(Q11364:Q23498="",,),0)-1),"")</f>
        <v>2</v>
      </c>
      <c r="Q11364">
        <v>2</v>
      </c>
      <c r="R11364">
        <f>IF(P11364="","",0)</f>
        <v>0</v>
      </c>
    </row>
    <row r="11365" spans="1:18" x14ac:dyDescent="0.3">
      <c r="A11365" t="s">
        <v>1391</v>
      </c>
      <c r="B11365" s="1">
        <v>38699</v>
      </c>
      <c r="C11365" s="2">
        <v>0.41666666666666669</v>
      </c>
      <c r="D11365" t="s">
        <v>1457</v>
      </c>
      <c r="E11365" t="s">
        <v>1458</v>
      </c>
      <c r="G11365" s="6" t="s">
        <v>88</v>
      </c>
      <c r="H11365" t="s">
        <v>85</v>
      </c>
      <c r="I11365" t="s">
        <v>45</v>
      </c>
      <c r="J11365" t="s">
        <v>93</v>
      </c>
      <c r="K11365">
        <v>23.6</v>
      </c>
      <c r="L11365">
        <v>151</v>
      </c>
      <c r="M11365" t="s">
        <v>1418</v>
      </c>
      <c r="N11365">
        <v>151</v>
      </c>
      <c r="P11365" cm="1">
        <f t="array" ref="P11365">IF(Q11365&gt;0,INDEX(Q11365:Q23499,MATCH(TRUE,INDEX(Q11365:Q23499="",,),0)-1),"")</f>
        <v>2</v>
      </c>
      <c r="Q11365">
        <v>2</v>
      </c>
      <c r="R11365">
        <f>IF(P11365="","",0)</f>
        <v>0</v>
      </c>
    </row>
    <row r="11366" spans="1:18" x14ac:dyDescent="0.3">
      <c r="A11366" t="s">
        <v>1391</v>
      </c>
      <c r="B11366" s="1">
        <v>38699</v>
      </c>
      <c r="C11366" s="2">
        <v>0.41666666666666669</v>
      </c>
      <c r="D11366" t="s">
        <v>1457</v>
      </c>
      <c r="E11366" t="s">
        <v>1458</v>
      </c>
      <c r="G11366" s="6" t="s">
        <v>88</v>
      </c>
      <c r="H11366" t="s">
        <v>264</v>
      </c>
      <c r="I11366" t="s">
        <v>45</v>
      </c>
      <c r="J11366" t="s">
        <v>93</v>
      </c>
      <c r="K11366">
        <v>2.6</v>
      </c>
      <c r="L11366">
        <v>377</v>
      </c>
      <c r="M11366" t="s">
        <v>1418</v>
      </c>
      <c r="N11366">
        <v>377</v>
      </c>
      <c r="P11366" cm="1">
        <f t="array" ref="P11366">IF(Q11366&gt;0,INDEX(Q11366:Q23500,MATCH(TRUE,INDEX(Q11366:Q23500="",,),0)-1),"")</f>
        <v>2</v>
      </c>
      <c r="Q11366">
        <v>2</v>
      </c>
      <c r="R11366">
        <f>IF(P11366="","",0)</f>
        <v>0</v>
      </c>
    </row>
    <row r="11367" spans="1:18" x14ac:dyDescent="0.3">
      <c r="A11367" t="s">
        <v>1391</v>
      </c>
      <c r="B11367" s="1">
        <v>38699</v>
      </c>
      <c r="C11367" s="2">
        <v>0.41666666666666669</v>
      </c>
      <c r="D11367" t="s">
        <v>1457</v>
      </c>
      <c r="E11367" t="s">
        <v>1458</v>
      </c>
      <c r="G11367" s="6" t="s">
        <v>88</v>
      </c>
      <c r="H11367" t="s">
        <v>232</v>
      </c>
      <c r="I11367" t="s">
        <v>45</v>
      </c>
      <c r="J11367" t="s">
        <v>93</v>
      </c>
      <c r="K11367">
        <v>12.4</v>
      </c>
      <c r="L11367">
        <v>73</v>
      </c>
      <c r="M11367" t="s">
        <v>1418</v>
      </c>
      <c r="N11367">
        <v>73</v>
      </c>
      <c r="P11367" cm="1">
        <f t="array" ref="P11367">IF(Q11367&gt;0,INDEX(Q11367:Q23501,MATCH(TRUE,INDEX(Q11367:Q23501="",,),0)-1),"")</f>
        <v>2</v>
      </c>
      <c r="Q11367">
        <v>2</v>
      </c>
      <c r="R11367">
        <f>IF(P11367="","",0)</f>
        <v>0</v>
      </c>
    </row>
    <row r="11368" spans="1:18" x14ac:dyDescent="0.3">
      <c r="A11368" t="s">
        <v>1391</v>
      </c>
      <c r="B11368" s="1">
        <v>38699</v>
      </c>
      <c r="C11368" s="2">
        <v>0.41666666666666669</v>
      </c>
      <c r="D11368" t="s">
        <v>1457</v>
      </c>
      <c r="E11368" t="s">
        <v>1458</v>
      </c>
      <c r="G11368" s="6" t="s">
        <v>88</v>
      </c>
      <c r="H11368" t="s">
        <v>200</v>
      </c>
      <c r="I11368" t="s">
        <v>45</v>
      </c>
      <c r="J11368" t="s">
        <v>93</v>
      </c>
      <c r="K11368">
        <v>2</v>
      </c>
      <c r="L11368">
        <v>364</v>
      </c>
      <c r="M11368" t="s">
        <v>1418</v>
      </c>
      <c r="N11368">
        <v>364</v>
      </c>
      <c r="P11368" cm="1">
        <f t="array" ref="P11368">IF(Q11368&gt;0,INDEX(Q11368:Q23502,MATCH(TRUE,INDEX(Q11368:Q23502="",,),0)-1),"")</f>
        <v>2</v>
      </c>
      <c r="Q11368">
        <v>2</v>
      </c>
      <c r="R11368">
        <f>IF(P11368="","",0)</f>
        <v>0</v>
      </c>
    </row>
    <row r="11369" spans="1:18" x14ac:dyDescent="0.3">
      <c r="P11369" t="str" cm="1">
        <f t="array" ref="P11369">IF(Q11369&gt;0,INDEX(Q11369:Q23503,MATCH(TRUE,INDEX(Q11369:Q23503="",,),0)-1),"")</f>
        <v/>
      </c>
      <c r="R11369" t="str">
        <f>IF(P11369="","",0)</f>
        <v/>
      </c>
    </row>
    <row r="11370" spans="1:18" x14ac:dyDescent="0.3">
      <c r="A11370" t="s">
        <v>1391</v>
      </c>
      <c r="B11370" s="1">
        <v>38699</v>
      </c>
      <c r="C11370" s="2">
        <v>0.41666666666666669</v>
      </c>
      <c r="D11370" t="s">
        <v>1459</v>
      </c>
      <c r="E11370" t="s">
        <v>1460</v>
      </c>
      <c r="G11370" t="s">
        <v>19</v>
      </c>
      <c r="H11370" t="s">
        <v>102</v>
      </c>
      <c r="I11370" t="s">
        <v>45</v>
      </c>
      <c r="J11370" t="s">
        <v>93</v>
      </c>
      <c r="K11370">
        <v>17.3</v>
      </c>
      <c r="L11370">
        <v>881</v>
      </c>
      <c r="M11370" t="s">
        <v>465</v>
      </c>
      <c r="N11370">
        <v>881</v>
      </c>
      <c r="O11370" t="s">
        <v>24</v>
      </c>
      <c r="P11370" cm="1">
        <f t="array" ref="P11370">IF(Q11370&gt;0,INDEX(Q11370:Q23504,MATCH(TRUE,INDEX(Q11370:Q23504="",,),0)-1),"")</f>
        <v>1</v>
      </c>
      <c r="Q11370">
        <v>1</v>
      </c>
      <c r="R11370">
        <f>IF(P11370="","",0)</f>
        <v>0</v>
      </c>
    </row>
    <row r="11371" spans="1:18" x14ac:dyDescent="0.3">
      <c r="A11371" t="s">
        <v>1391</v>
      </c>
      <c r="B11371" s="1">
        <v>38699</v>
      </c>
      <c r="C11371" s="2">
        <v>0.41666666666666669</v>
      </c>
      <c r="D11371" t="s">
        <v>1459</v>
      </c>
      <c r="E11371" t="s">
        <v>1460</v>
      </c>
      <c r="G11371" t="s">
        <v>19</v>
      </c>
      <c r="H11371" t="s">
        <v>128</v>
      </c>
      <c r="I11371" t="s">
        <v>21</v>
      </c>
      <c r="J11371" t="s">
        <v>73</v>
      </c>
      <c r="K11371">
        <v>399</v>
      </c>
      <c r="L11371">
        <v>25</v>
      </c>
      <c r="M11371" t="s">
        <v>465</v>
      </c>
      <c r="N11371">
        <v>25</v>
      </c>
      <c r="O11371" t="s">
        <v>24</v>
      </c>
      <c r="P11371" cm="1">
        <f t="array" ref="P11371">IF(Q11371&gt;0,INDEX(Q11371:Q23505,MATCH(TRUE,INDEX(Q11371:Q23505="",,),0)-1),"")</f>
        <v>1</v>
      </c>
      <c r="Q11371">
        <v>1</v>
      </c>
      <c r="R11371">
        <f>IF(P11371="","",0)</f>
        <v>0</v>
      </c>
    </row>
    <row r="11372" spans="1:18" x14ac:dyDescent="0.3">
      <c r="A11372" t="s">
        <v>1391</v>
      </c>
      <c r="B11372" s="1">
        <v>38699</v>
      </c>
      <c r="C11372" s="2">
        <v>0.41666666666666669</v>
      </c>
      <c r="D11372" t="s">
        <v>1459</v>
      </c>
      <c r="E11372" t="s">
        <v>1460</v>
      </c>
      <c r="G11372" t="s">
        <v>19</v>
      </c>
      <c r="H11372" t="s">
        <v>67</v>
      </c>
      <c r="I11372" t="s">
        <v>21</v>
      </c>
      <c r="J11372" t="s">
        <v>73</v>
      </c>
      <c r="K11372">
        <v>874</v>
      </c>
      <c r="L11372">
        <v>26.6</v>
      </c>
      <c r="M11372" t="s">
        <v>465</v>
      </c>
      <c r="N11372">
        <v>26.6</v>
      </c>
      <c r="O11372" t="s">
        <v>24</v>
      </c>
      <c r="P11372" cm="1">
        <f t="array" ref="P11372">IF(Q11372&gt;0,INDEX(Q11372:Q23506,MATCH(TRUE,INDEX(Q11372:Q23506="",,),0)-1),"")</f>
        <v>1</v>
      </c>
      <c r="Q11372">
        <v>1</v>
      </c>
      <c r="R11372">
        <f>IF(P11372="","",0)</f>
        <v>0</v>
      </c>
    </row>
    <row r="11373" spans="1:18" x14ac:dyDescent="0.3">
      <c r="A11373" t="s">
        <v>1391</v>
      </c>
      <c r="B11373" s="1">
        <v>38699</v>
      </c>
      <c r="C11373" s="2">
        <v>0.41666666666666669</v>
      </c>
      <c r="D11373" t="s">
        <v>1459</v>
      </c>
      <c r="E11373" t="s">
        <v>1460</v>
      </c>
      <c r="G11373" t="s">
        <v>19</v>
      </c>
      <c r="H11373" t="s">
        <v>72</v>
      </c>
      <c r="I11373" t="s">
        <v>21</v>
      </c>
      <c r="J11373" t="s">
        <v>73</v>
      </c>
      <c r="K11373">
        <v>896</v>
      </c>
      <c r="L11373">
        <v>23.5</v>
      </c>
      <c r="M11373" t="s">
        <v>465</v>
      </c>
      <c r="N11373">
        <v>26</v>
      </c>
      <c r="O11373" t="s">
        <v>24</v>
      </c>
      <c r="P11373" cm="1">
        <f t="array" ref="P11373">IF(Q11373&gt;0,INDEX(Q11373:Q23507,MATCH(TRUE,INDEX(Q11373:Q23507="",,),0)-1),"")</f>
        <v>1</v>
      </c>
      <c r="Q11373">
        <v>1</v>
      </c>
      <c r="R11373">
        <f>IF(P11373="","",0)</f>
        <v>0</v>
      </c>
    </row>
    <row r="11374" spans="1:18" x14ac:dyDescent="0.3">
      <c r="A11374" t="s">
        <v>1391</v>
      </c>
      <c r="B11374" s="1">
        <v>38699</v>
      </c>
      <c r="C11374" s="2">
        <v>0.41666666666666669</v>
      </c>
      <c r="D11374" t="s">
        <v>1459</v>
      </c>
      <c r="E11374" t="s">
        <v>1460</v>
      </c>
      <c r="G11374" s="6" t="s">
        <v>88</v>
      </c>
      <c r="H11374" t="s">
        <v>85</v>
      </c>
      <c r="I11374" t="s">
        <v>45</v>
      </c>
      <c r="J11374" t="s">
        <v>93</v>
      </c>
      <c r="K11374">
        <v>22.6</v>
      </c>
      <c r="L11374">
        <v>132</v>
      </c>
      <c r="M11374" t="s">
        <v>465</v>
      </c>
      <c r="N11374">
        <v>132</v>
      </c>
      <c r="O11374" t="s">
        <v>24</v>
      </c>
      <c r="P11374" cm="1">
        <f t="array" ref="P11374">IF(Q11374&gt;0,INDEX(Q11374:Q23508,MATCH(TRUE,INDEX(Q11374:Q23508="",,),0)-1),"")</f>
        <v>1</v>
      </c>
      <c r="Q11374">
        <v>1</v>
      </c>
      <c r="R11374">
        <f>IF(P11374="","",0)</f>
        <v>0</v>
      </c>
    </row>
    <row r="11375" spans="1:18" x14ac:dyDescent="0.3">
      <c r="A11375" t="s">
        <v>1391</v>
      </c>
      <c r="B11375" s="1">
        <v>38699</v>
      </c>
      <c r="C11375" s="2">
        <v>0.41666666666666669</v>
      </c>
      <c r="D11375" t="s">
        <v>1459</v>
      </c>
      <c r="E11375" t="s">
        <v>1460</v>
      </c>
      <c r="G11375" s="6" t="s">
        <v>88</v>
      </c>
      <c r="H11375" t="s">
        <v>264</v>
      </c>
      <c r="I11375" t="s">
        <v>45</v>
      </c>
      <c r="J11375" t="s">
        <v>93</v>
      </c>
      <c r="K11375">
        <v>0.1</v>
      </c>
      <c r="L11375">
        <v>342</v>
      </c>
      <c r="M11375" t="s">
        <v>465</v>
      </c>
      <c r="N11375">
        <v>342</v>
      </c>
      <c r="O11375" t="s">
        <v>24</v>
      </c>
      <c r="P11375" cm="1">
        <f t="array" ref="P11375">IF(Q11375&gt;0,INDEX(Q11375:Q23509,MATCH(TRUE,INDEX(Q11375:Q23509="",,),0)-1),"")</f>
        <v>1</v>
      </c>
      <c r="Q11375">
        <v>1</v>
      </c>
      <c r="R11375">
        <f>IF(P11375="","",0)</f>
        <v>0</v>
      </c>
    </row>
    <row r="11376" spans="1:18" x14ac:dyDescent="0.3">
      <c r="A11376" t="s">
        <v>1391</v>
      </c>
      <c r="B11376" s="1">
        <v>38699</v>
      </c>
      <c r="C11376" s="2">
        <v>0.41666666666666669</v>
      </c>
      <c r="D11376" t="s">
        <v>1459</v>
      </c>
      <c r="E11376" t="s">
        <v>1460</v>
      </c>
      <c r="G11376" s="6" t="s">
        <v>88</v>
      </c>
      <c r="H11376" t="s">
        <v>265</v>
      </c>
      <c r="I11376" t="s">
        <v>45</v>
      </c>
      <c r="J11376" t="s">
        <v>93</v>
      </c>
      <c r="K11376">
        <v>4.3</v>
      </c>
      <c r="L11376">
        <v>63</v>
      </c>
      <c r="M11376" t="s">
        <v>465</v>
      </c>
      <c r="N11376">
        <v>63</v>
      </c>
      <c r="O11376" t="s">
        <v>24</v>
      </c>
      <c r="P11376" cm="1">
        <f t="array" ref="P11376">IF(Q11376&gt;0,INDEX(Q11376:Q23510,MATCH(TRUE,INDEX(Q11376:Q23510="",,),0)-1),"")</f>
        <v>1</v>
      </c>
      <c r="Q11376">
        <v>1</v>
      </c>
      <c r="R11376">
        <f>IF(P11376="","",0)</f>
        <v>0</v>
      </c>
    </row>
    <row r="11377" spans="1:18" x14ac:dyDescent="0.3">
      <c r="A11377" t="s">
        <v>1391</v>
      </c>
      <c r="B11377" s="1">
        <v>38699</v>
      </c>
      <c r="C11377" s="2">
        <v>0.41666666666666669</v>
      </c>
      <c r="D11377" t="s">
        <v>1459</v>
      </c>
      <c r="E11377" t="s">
        <v>1460</v>
      </c>
      <c r="G11377" s="6" t="s">
        <v>88</v>
      </c>
      <c r="H11377" t="s">
        <v>67</v>
      </c>
      <c r="I11377" t="s">
        <v>45</v>
      </c>
      <c r="J11377" t="s">
        <v>93</v>
      </c>
      <c r="K11377">
        <v>15.3</v>
      </c>
      <c r="L11377">
        <v>133</v>
      </c>
      <c r="M11377" t="s">
        <v>465</v>
      </c>
      <c r="N11377">
        <v>133</v>
      </c>
      <c r="O11377" t="s">
        <v>24</v>
      </c>
      <c r="P11377" cm="1">
        <f t="array" ref="P11377">IF(Q11377&gt;0,INDEX(Q11377:Q23511,MATCH(TRUE,INDEX(Q11377:Q23511="",,),0)-1),"")</f>
        <v>1</v>
      </c>
      <c r="Q11377">
        <v>1</v>
      </c>
      <c r="R11377">
        <f>IF(P11377="","",0)</f>
        <v>0</v>
      </c>
    </row>
    <row r="11378" spans="1:18" x14ac:dyDescent="0.3">
      <c r="A11378" t="s">
        <v>1391</v>
      </c>
      <c r="B11378" s="1">
        <v>38699</v>
      </c>
      <c r="C11378" s="2">
        <v>0.41666666666666669</v>
      </c>
      <c r="D11378" t="s">
        <v>1459</v>
      </c>
      <c r="E11378" t="s">
        <v>1460</v>
      </c>
      <c r="G11378" s="6" t="s">
        <v>88</v>
      </c>
      <c r="H11378" t="s">
        <v>41</v>
      </c>
      <c r="I11378" t="s">
        <v>45</v>
      </c>
      <c r="J11378" t="s">
        <v>93</v>
      </c>
      <c r="K11378">
        <v>2.1</v>
      </c>
      <c r="L11378">
        <v>200</v>
      </c>
      <c r="M11378" t="s">
        <v>465</v>
      </c>
      <c r="N11378">
        <v>200</v>
      </c>
      <c r="O11378" t="s">
        <v>24</v>
      </c>
      <c r="P11378" cm="1">
        <f t="array" ref="P11378">IF(Q11378&gt;0,INDEX(Q11378:Q23512,MATCH(TRUE,INDEX(Q11378:Q23512="",,),0)-1),"")</f>
        <v>1</v>
      </c>
      <c r="Q11378">
        <v>1</v>
      </c>
      <c r="R11378">
        <f>IF(P11378="","",0)</f>
        <v>0</v>
      </c>
    </row>
    <row r="11379" spans="1:18" x14ac:dyDescent="0.3">
      <c r="A11379" t="s">
        <v>1391</v>
      </c>
      <c r="B11379" s="1">
        <v>38699</v>
      </c>
      <c r="C11379" s="2">
        <v>0.41666666666666669</v>
      </c>
      <c r="D11379" t="s">
        <v>1459</v>
      </c>
      <c r="E11379" t="s">
        <v>1460</v>
      </c>
      <c r="G11379" s="6" t="s">
        <v>88</v>
      </c>
      <c r="H11379" t="s">
        <v>200</v>
      </c>
      <c r="I11379" t="s">
        <v>45</v>
      </c>
      <c r="J11379" t="s">
        <v>93</v>
      </c>
      <c r="K11379">
        <v>0.9</v>
      </c>
      <c r="L11379">
        <v>312</v>
      </c>
      <c r="M11379" t="s">
        <v>465</v>
      </c>
      <c r="N11379">
        <v>312</v>
      </c>
      <c r="O11379" t="s">
        <v>24</v>
      </c>
      <c r="P11379" cm="1">
        <f t="array" ref="P11379">IF(Q11379&gt;0,INDEX(Q11379:Q23513,MATCH(TRUE,INDEX(Q11379:Q23513="",,),0)-1),"")</f>
        <v>1</v>
      </c>
      <c r="Q11379">
        <v>1</v>
      </c>
      <c r="R11379">
        <f>IF(P11379="","",0)</f>
        <v>0</v>
      </c>
    </row>
    <row r="11380" spans="1:18" x14ac:dyDescent="0.3">
      <c r="A11380" t="s">
        <v>1391</v>
      </c>
      <c r="B11380" s="1">
        <v>38699</v>
      </c>
      <c r="C11380" s="2">
        <v>0.41666666666666669</v>
      </c>
      <c r="D11380" t="s">
        <v>1459</v>
      </c>
      <c r="E11380" t="s">
        <v>1460</v>
      </c>
      <c r="G11380" s="6" t="s">
        <v>88</v>
      </c>
      <c r="H11380" t="s">
        <v>96</v>
      </c>
      <c r="I11380" t="s">
        <v>21</v>
      </c>
      <c r="J11380" t="s">
        <v>73</v>
      </c>
      <c r="K11380">
        <v>44</v>
      </c>
      <c r="L11380">
        <v>21</v>
      </c>
      <c r="M11380" t="s">
        <v>465</v>
      </c>
      <c r="N11380">
        <v>21</v>
      </c>
      <c r="O11380" t="s">
        <v>24</v>
      </c>
      <c r="P11380" cm="1">
        <f t="array" ref="P11380">IF(Q11380&gt;0,INDEX(Q11380:Q23514,MATCH(TRUE,INDEX(Q11380:Q23514="",,),0)-1),"")</f>
        <v>1</v>
      </c>
      <c r="Q11380">
        <v>1</v>
      </c>
      <c r="R11380">
        <f>IF(P11380="","",0)</f>
        <v>0</v>
      </c>
    </row>
    <row r="11381" spans="1:18" x14ac:dyDescent="0.3">
      <c r="A11381" t="s">
        <v>1391</v>
      </c>
      <c r="B11381" s="1">
        <v>38699</v>
      </c>
      <c r="C11381" s="2">
        <v>0.41666666666666669</v>
      </c>
      <c r="D11381" t="s">
        <v>1459</v>
      </c>
      <c r="E11381" t="s">
        <v>1460</v>
      </c>
      <c r="G11381" s="6" t="s">
        <v>88</v>
      </c>
      <c r="H11381" t="s">
        <v>116</v>
      </c>
      <c r="I11381" t="s">
        <v>21</v>
      </c>
      <c r="J11381" t="s">
        <v>73</v>
      </c>
      <c r="K11381">
        <v>76</v>
      </c>
      <c r="L11381">
        <v>24.7</v>
      </c>
      <c r="M11381" t="s">
        <v>465</v>
      </c>
      <c r="N11381">
        <v>24.7</v>
      </c>
      <c r="O11381" t="s">
        <v>24</v>
      </c>
      <c r="P11381" cm="1">
        <f t="array" ref="P11381">IF(Q11381&gt;0,INDEX(Q11381:Q23515,MATCH(TRUE,INDEX(Q11381:Q23515="",,),0)-1),"")</f>
        <v>1</v>
      </c>
      <c r="Q11381">
        <v>1</v>
      </c>
      <c r="R11381">
        <f>IF(P11381="","",0)</f>
        <v>0</v>
      </c>
    </row>
    <row r="11382" spans="1:18" x14ac:dyDescent="0.3">
      <c r="A11382" t="s">
        <v>1391</v>
      </c>
      <c r="B11382" s="1">
        <v>38699</v>
      </c>
      <c r="C11382" s="2">
        <v>0.41666666666666669</v>
      </c>
      <c r="D11382" t="s">
        <v>1459</v>
      </c>
      <c r="E11382" t="s">
        <v>1460</v>
      </c>
      <c r="G11382" s="6" t="s">
        <v>88</v>
      </c>
      <c r="H11382" t="s">
        <v>265</v>
      </c>
      <c r="I11382" t="s">
        <v>21</v>
      </c>
      <c r="J11382" t="s">
        <v>73</v>
      </c>
      <c r="K11382">
        <v>149</v>
      </c>
      <c r="L11382">
        <v>32.299999999999997</v>
      </c>
      <c r="M11382" t="s">
        <v>465</v>
      </c>
      <c r="N11382">
        <v>32.299999999999997</v>
      </c>
      <c r="O11382" t="s">
        <v>24</v>
      </c>
      <c r="P11382" cm="1">
        <f t="array" ref="P11382">IF(Q11382&gt;0,INDEX(Q11382:Q23516,MATCH(TRUE,INDEX(Q11382:Q23516="",,),0)-1),"")</f>
        <v>1</v>
      </c>
      <c r="Q11382">
        <v>1</v>
      </c>
      <c r="R11382">
        <f>IF(P11382="","",0)</f>
        <v>0</v>
      </c>
    </row>
    <row r="11383" spans="1:18" x14ac:dyDescent="0.3">
      <c r="A11383" t="s">
        <v>1391</v>
      </c>
      <c r="B11383" s="1">
        <v>38699</v>
      </c>
      <c r="C11383" s="2">
        <v>0.41666666666666669</v>
      </c>
      <c r="D11383" t="s">
        <v>1459</v>
      </c>
      <c r="E11383" t="s">
        <v>1460</v>
      </c>
      <c r="G11383" s="6" t="s">
        <v>88</v>
      </c>
      <c r="H11383" t="s">
        <v>41</v>
      </c>
      <c r="I11383" t="s">
        <v>21</v>
      </c>
      <c r="J11383" t="s">
        <v>73</v>
      </c>
      <c r="K11383">
        <v>3</v>
      </c>
      <c r="L11383">
        <v>55.85</v>
      </c>
      <c r="M11383" t="s">
        <v>465</v>
      </c>
      <c r="N11383">
        <v>55.85</v>
      </c>
      <c r="O11383" t="s">
        <v>24</v>
      </c>
      <c r="P11383" cm="1">
        <f t="array" ref="P11383">IF(Q11383&gt;0,INDEX(Q11383:Q23517,MATCH(TRUE,INDEX(Q11383:Q23517="",,),0)-1),"")</f>
        <v>1</v>
      </c>
      <c r="Q11383">
        <v>1</v>
      </c>
      <c r="R11383">
        <f>IF(P11383="","",0)</f>
        <v>0</v>
      </c>
    </row>
    <row r="11384" spans="1:18" x14ac:dyDescent="0.3">
      <c r="A11384" t="s">
        <v>1391</v>
      </c>
      <c r="B11384" s="1">
        <v>38699</v>
      </c>
      <c r="C11384" s="2">
        <v>0.41666666666666669</v>
      </c>
      <c r="D11384" t="s">
        <v>1459</v>
      </c>
      <c r="E11384" t="s">
        <v>1460</v>
      </c>
      <c r="G11384" s="6" t="s">
        <v>88</v>
      </c>
      <c r="H11384" t="s">
        <v>95</v>
      </c>
      <c r="I11384" t="s">
        <v>21</v>
      </c>
      <c r="J11384" t="s">
        <v>73</v>
      </c>
      <c r="K11384">
        <v>19</v>
      </c>
      <c r="L11384">
        <v>53.3</v>
      </c>
      <c r="M11384" t="s">
        <v>465</v>
      </c>
      <c r="N11384">
        <v>53.3</v>
      </c>
      <c r="O11384" t="s">
        <v>24</v>
      </c>
      <c r="P11384" cm="1">
        <f t="array" ref="P11384">IF(Q11384&gt;0,INDEX(Q11384:Q23518,MATCH(TRUE,INDEX(Q11384:Q23518="",,),0)-1),"")</f>
        <v>1</v>
      </c>
      <c r="Q11384">
        <v>1</v>
      </c>
      <c r="R11384">
        <f>IF(P11384="","",0)</f>
        <v>0</v>
      </c>
    </row>
    <row r="11385" spans="1:18" x14ac:dyDescent="0.3">
      <c r="P11385" t="str" cm="1">
        <f t="array" ref="P11385">IF(Q11385&gt;0,INDEX(Q11385:Q23519,MATCH(TRUE,INDEX(Q11385:Q23519="",,),0)-1),"")</f>
        <v/>
      </c>
      <c r="R11385" t="str">
        <f>IF(P11385="","",0)</f>
        <v/>
      </c>
    </row>
    <row r="11386" spans="1:18" x14ac:dyDescent="0.3">
      <c r="A11386" t="s">
        <v>1391</v>
      </c>
      <c r="B11386" s="1">
        <v>38699</v>
      </c>
      <c r="C11386" s="2">
        <v>0.41666666666666669</v>
      </c>
      <c r="D11386" t="s">
        <v>1461</v>
      </c>
      <c r="E11386" t="s">
        <v>1462</v>
      </c>
      <c r="G11386" t="s">
        <v>19</v>
      </c>
      <c r="H11386" t="s">
        <v>102</v>
      </c>
      <c r="I11386" t="s">
        <v>45</v>
      </c>
      <c r="J11386" t="s">
        <v>93</v>
      </c>
      <c r="K11386">
        <v>24.5</v>
      </c>
      <c r="L11386">
        <v>949</v>
      </c>
      <c r="M11386" t="s">
        <v>1418</v>
      </c>
      <c r="N11386">
        <v>951</v>
      </c>
      <c r="O11386" t="s">
        <v>24</v>
      </c>
      <c r="P11386" cm="1">
        <f t="array" ref="P11386">IF(Q11386&gt;0,INDEX(Q11386:Q23520,MATCH(TRUE,INDEX(Q11386:Q23520="",,),0)-1),"")</f>
        <v>2</v>
      </c>
      <c r="Q11386">
        <v>1</v>
      </c>
      <c r="R11386">
        <f>IF(P11386="","",0)</f>
        <v>0</v>
      </c>
    </row>
    <row r="11387" spans="1:18" x14ac:dyDescent="0.3">
      <c r="A11387" t="s">
        <v>1391</v>
      </c>
      <c r="B11387" s="1">
        <v>38699</v>
      </c>
      <c r="C11387" s="2">
        <v>0.41666666666666669</v>
      </c>
      <c r="D11387" t="s">
        <v>1461</v>
      </c>
      <c r="E11387" t="s">
        <v>1462</v>
      </c>
      <c r="G11387" t="s">
        <v>19</v>
      </c>
      <c r="H11387" t="s">
        <v>72</v>
      </c>
      <c r="I11387" t="s">
        <v>21</v>
      </c>
      <c r="J11387" t="s">
        <v>73</v>
      </c>
      <c r="K11387">
        <v>518</v>
      </c>
      <c r="L11387">
        <v>20.25</v>
      </c>
      <c r="M11387" t="s">
        <v>1418</v>
      </c>
      <c r="N11387">
        <v>34.07</v>
      </c>
      <c r="O11387" t="s">
        <v>24</v>
      </c>
      <c r="P11387" cm="1">
        <f t="array" ref="P11387">IF(Q11387&gt;0,INDEX(Q11387:Q23521,MATCH(TRUE,INDEX(Q11387:Q23521="",,),0)-1),"")</f>
        <v>2</v>
      </c>
      <c r="Q11387">
        <v>1</v>
      </c>
      <c r="R11387">
        <f>IF(P11387="","",0)</f>
        <v>0</v>
      </c>
    </row>
    <row r="11388" spans="1:18" x14ac:dyDescent="0.3">
      <c r="A11388" t="s">
        <v>1391</v>
      </c>
      <c r="B11388" s="1">
        <v>38699</v>
      </c>
      <c r="C11388" s="2">
        <v>0.41666666666666669</v>
      </c>
      <c r="D11388" t="s">
        <v>1461</v>
      </c>
      <c r="E11388" t="s">
        <v>1462</v>
      </c>
      <c r="G11388" s="6" t="s">
        <v>88</v>
      </c>
      <c r="H11388" t="s">
        <v>85</v>
      </c>
      <c r="I11388" t="s">
        <v>45</v>
      </c>
      <c r="J11388" t="s">
        <v>93</v>
      </c>
      <c r="K11388">
        <v>16.399999999999999</v>
      </c>
      <c r="L11388">
        <v>142</v>
      </c>
      <c r="M11388" t="s">
        <v>1418</v>
      </c>
      <c r="N11388">
        <v>142</v>
      </c>
      <c r="O11388" t="s">
        <v>24</v>
      </c>
      <c r="P11388" cm="1">
        <f t="array" ref="P11388">IF(Q11388&gt;0,INDEX(Q11388:Q23522,MATCH(TRUE,INDEX(Q11388:Q23522="",,),0)-1),"")</f>
        <v>2</v>
      </c>
      <c r="Q11388">
        <v>1</v>
      </c>
      <c r="R11388">
        <f>IF(P11388="","",0)</f>
        <v>0</v>
      </c>
    </row>
    <row r="11389" spans="1:18" x14ac:dyDescent="0.3">
      <c r="A11389" t="s">
        <v>1391</v>
      </c>
      <c r="B11389" s="1">
        <v>38699</v>
      </c>
      <c r="C11389" s="2">
        <v>0.41666666666666669</v>
      </c>
      <c r="D11389" t="s">
        <v>1461</v>
      </c>
      <c r="E11389" t="s">
        <v>1462</v>
      </c>
      <c r="G11389" s="6" t="s">
        <v>88</v>
      </c>
      <c r="H11389" t="s">
        <v>264</v>
      </c>
      <c r="I11389" t="s">
        <v>45</v>
      </c>
      <c r="J11389" t="s">
        <v>93</v>
      </c>
      <c r="K11389">
        <v>4.2</v>
      </c>
      <c r="L11389">
        <v>369</v>
      </c>
      <c r="M11389" t="s">
        <v>1418</v>
      </c>
      <c r="N11389">
        <v>369</v>
      </c>
      <c r="O11389" t="s">
        <v>24</v>
      </c>
      <c r="P11389" cm="1">
        <f t="array" ref="P11389">IF(Q11389&gt;0,INDEX(Q11389:Q23523,MATCH(TRUE,INDEX(Q11389:Q23523="",,),0)-1),"")</f>
        <v>2</v>
      </c>
      <c r="Q11389">
        <v>1</v>
      </c>
      <c r="R11389">
        <f>IF(P11389="","",0)</f>
        <v>0</v>
      </c>
    </row>
    <row r="11390" spans="1:18" x14ac:dyDescent="0.3">
      <c r="A11390" t="s">
        <v>1391</v>
      </c>
      <c r="B11390" s="1">
        <v>38699</v>
      </c>
      <c r="C11390" s="2">
        <v>0.41666666666666669</v>
      </c>
      <c r="D11390" t="s">
        <v>1461</v>
      </c>
      <c r="E11390" t="s">
        <v>1462</v>
      </c>
      <c r="G11390" s="6" t="s">
        <v>88</v>
      </c>
      <c r="H11390" t="s">
        <v>232</v>
      </c>
      <c r="I11390" t="s">
        <v>45</v>
      </c>
      <c r="J11390" t="s">
        <v>93</v>
      </c>
      <c r="K11390">
        <v>9.3000000000000007</v>
      </c>
      <c r="L11390">
        <v>74</v>
      </c>
      <c r="M11390" t="s">
        <v>1418</v>
      </c>
      <c r="N11390">
        <v>74</v>
      </c>
      <c r="O11390" t="s">
        <v>24</v>
      </c>
      <c r="P11390" cm="1">
        <f t="array" ref="P11390">IF(Q11390&gt;0,INDEX(Q11390:Q23524,MATCH(TRUE,INDEX(Q11390:Q23524="",,),0)-1),"")</f>
        <v>2</v>
      </c>
      <c r="Q11390">
        <v>1</v>
      </c>
      <c r="R11390">
        <f>IF(P11390="","",0)</f>
        <v>0</v>
      </c>
    </row>
    <row r="11391" spans="1:18" x14ac:dyDescent="0.3">
      <c r="A11391" t="s">
        <v>1391</v>
      </c>
      <c r="B11391" s="1">
        <v>38699</v>
      </c>
      <c r="C11391" s="2">
        <v>0.41666666666666669</v>
      </c>
      <c r="D11391" t="s">
        <v>1461</v>
      </c>
      <c r="E11391" t="s">
        <v>1462</v>
      </c>
      <c r="G11391" s="6" t="s">
        <v>88</v>
      </c>
      <c r="H11391" t="s">
        <v>200</v>
      </c>
      <c r="I11391" t="s">
        <v>45</v>
      </c>
      <c r="J11391" t="s">
        <v>93</v>
      </c>
      <c r="K11391">
        <v>2.5</v>
      </c>
      <c r="L11391">
        <v>336</v>
      </c>
      <c r="M11391" t="s">
        <v>1418</v>
      </c>
      <c r="N11391">
        <v>336</v>
      </c>
      <c r="O11391" t="s">
        <v>24</v>
      </c>
      <c r="P11391" cm="1">
        <f t="array" ref="P11391">IF(Q11391&gt;0,INDEX(Q11391:Q23525,MATCH(TRUE,INDEX(Q11391:Q23525="",,),0)-1),"")</f>
        <v>2</v>
      </c>
      <c r="Q11391">
        <v>1</v>
      </c>
      <c r="R11391">
        <f>IF(P11391="","",0)</f>
        <v>0</v>
      </c>
    </row>
    <row r="11392" spans="1:18" x14ac:dyDescent="0.3">
      <c r="A11392" t="s">
        <v>1391</v>
      </c>
      <c r="B11392" s="1">
        <v>38699</v>
      </c>
      <c r="C11392" s="2">
        <v>0.41666666666666669</v>
      </c>
      <c r="D11392" t="s">
        <v>1461</v>
      </c>
      <c r="E11392" t="s">
        <v>1462</v>
      </c>
      <c r="G11392" t="s">
        <v>19</v>
      </c>
      <c r="H11392" t="s">
        <v>102</v>
      </c>
      <c r="I11392" t="s">
        <v>45</v>
      </c>
      <c r="J11392" t="s">
        <v>93</v>
      </c>
      <c r="K11392">
        <v>24.5</v>
      </c>
      <c r="L11392">
        <v>949</v>
      </c>
      <c r="M11392" t="s">
        <v>1192</v>
      </c>
      <c r="N11392">
        <v>975</v>
      </c>
      <c r="P11392" cm="1">
        <f t="array" ref="P11392">IF(Q11392&gt;0,INDEX(Q11392:Q23526,MATCH(TRUE,INDEX(Q11392:Q23526="",,),0)-1),"")</f>
        <v>2</v>
      </c>
      <c r="Q11392">
        <v>2</v>
      </c>
      <c r="R11392">
        <f>IF(P11392="","",0)</f>
        <v>0</v>
      </c>
    </row>
    <row r="11393" spans="1:18" x14ac:dyDescent="0.3">
      <c r="A11393" t="s">
        <v>1391</v>
      </c>
      <c r="B11393" s="1">
        <v>38699</v>
      </c>
      <c r="C11393" s="2">
        <v>0.41666666666666669</v>
      </c>
      <c r="D11393" t="s">
        <v>1461</v>
      </c>
      <c r="E11393" t="s">
        <v>1462</v>
      </c>
      <c r="G11393" t="s">
        <v>19</v>
      </c>
      <c r="H11393" t="s">
        <v>72</v>
      </c>
      <c r="I11393" t="s">
        <v>21</v>
      </c>
      <c r="J11393" t="s">
        <v>73</v>
      </c>
      <c r="K11393">
        <v>518</v>
      </c>
      <c r="L11393">
        <v>20.25</v>
      </c>
      <c r="M11393" t="s">
        <v>1192</v>
      </c>
      <c r="N11393">
        <v>25</v>
      </c>
      <c r="P11393" cm="1">
        <f t="array" ref="P11393">IF(Q11393&gt;0,INDEX(Q11393:Q23527,MATCH(TRUE,INDEX(Q11393:Q23527="",,),0)-1),"")</f>
        <v>2</v>
      </c>
      <c r="Q11393">
        <v>2</v>
      </c>
      <c r="R11393">
        <f>IF(P11393="","",0)</f>
        <v>0</v>
      </c>
    </row>
    <row r="11394" spans="1:18" x14ac:dyDescent="0.3">
      <c r="A11394" t="s">
        <v>1391</v>
      </c>
      <c r="B11394" s="1">
        <v>38699</v>
      </c>
      <c r="C11394" s="2">
        <v>0.41666666666666669</v>
      </c>
      <c r="D11394" t="s">
        <v>1461</v>
      </c>
      <c r="E11394" t="s">
        <v>1462</v>
      </c>
      <c r="G11394" s="6" t="s">
        <v>88</v>
      </c>
      <c r="H11394" t="s">
        <v>85</v>
      </c>
      <c r="I11394" t="s">
        <v>45</v>
      </c>
      <c r="J11394" t="s">
        <v>93</v>
      </c>
      <c r="K11394">
        <v>16.399999999999999</v>
      </c>
      <c r="L11394">
        <v>142</v>
      </c>
      <c r="M11394" t="s">
        <v>1192</v>
      </c>
      <c r="N11394">
        <v>142</v>
      </c>
      <c r="P11394" cm="1">
        <f t="array" ref="P11394">IF(Q11394&gt;0,INDEX(Q11394:Q23528,MATCH(TRUE,INDEX(Q11394:Q23528="",,),0)-1),"")</f>
        <v>2</v>
      </c>
      <c r="Q11394">
        <v>2</v>
      </c>
      <c r="R11394">
        <f>IF(P11394="","",0)</f>
        <v>0</v>
      </c>
    </row>
    <row r="11395" spans="1:18" x14ac:dyDescent="0.3">
      <c r="A11395" t="s">
        <v>1391</v>
      </c>
      <c r="B11395" s="1">
        <v>38699</v>
      </c>
      <c r="C11395" s="2">
        <v>0.41666666666666669</v>
      </c>
      <c r="D11395" t="s">
        <v>1461</v>
      </c>
      <c r="E11395" t="s">
        <v>1462</v>
      </c>
      <c r="G11395" s="6" t="s">
        <v>88</v>
      </c>
      <c r="H11395" t="s">
        <v>264</v>
      </c>
      <c r="I11395" t="s">
        <v>45</v>
      </c>
      <c r="J11395" t="s">
        <v>93</v>
      </c>
      <c r="K11395">
        <v>4.2</v>
      </c>
      <c r="L11395">
        <v>369</v>
      </c>
      <c r="M11395" t="s">
        <v>1192</v>
      </c>
      <c r="N11395">
        <v>369</v>
      </c>
      <c r="P11395" cm="1">
        <f t="array" ref="P11395">IF(Q11395&gt;0,INDEX(Q11395:Q23529,MATCH(TRUE,INDEX(Q11395:Q23529="",,),0)-1),"")</f>
        <v>2</v>
      </c>
      <c r="Q11395">
        <v>2</v>
      </c>
      <c r="R11395">
        <f>IF(P11395="","",0)</f>
        <v>0</v>
      </c>
    </row>
    <row r="11396" spans="1:18" x14ac:dyDescent="0.3">
      <c r="A11396" t="s">
        <v>1391</v>
      </c>
      <c r="B11396" s="1">
        <v>38699</v>
      </c>
      <c r="C11396" s="2">
        <v>0.41666666666666669</v>
      </c>
      <c r="D11396" t="s">
        <v>1461</v>
      </c>
      <c r="E11396" t="s">
        <v>1462</v>
      </c>
      <c r="G11396" s="6" t="s">
        <v>88</v>
      </c>
      <c r="H11396" t="s">
        <v>232</v>
      </c>
      <c r="I11396" t="s">
        <v>45</v>
      </c>
      <c r="J11396" t="s">
        <v>93</v>
      </c>
      <c r="K11396">
        <v>9.3000000000000007</v>
      </c>
      <c r="L11396">
        <v>74</v>
      </c>
      <c r="M11396" t="s">
        <v>1192</v>
      </c>
      <c r="N11396">
        <v>74</v>
      </c>
      <c r="P11396" cm="1">
        <f t="array" ref="P11396">IF(Q11396&gt;0,INDEX(Q11396:Q23530,MATCH(TRUE,INDEX(Q11396:Q23530="",,),0)-1),"")</f>
        <v>2</v>
      </c>
      <c r="Q11396">
        <v>2</v>
      </c>
      <c r="R11396">
        <f>IF(P11396="","",0)</f>
        <v>0</v>
      </c>
    </row>
    <row r="11397" spans="1:18" x14ac:dyDescent="0.3">
      <c r="A11397" t="s">
        <v>1391</v>
      </c>
      <c r="B11397" s="1">
        <v>38699</v>
      </c>
      <c r="C11397" s="2">
        <v>0.41666666666666669</v>
      </c>
      <c r="D11397" t="s">
        <v>1461</v>
      </c>
      <c r="E11397" t="s">
        <v>1462</v>
      </c>
      <c r="G11397" s="6" t="s">
        <v>88</v>
      </c>
      <c r="H11397" t="s">
        <v>200</v>
      </c>
      <c r="I11397" t="s">
        <v>45</v>
      </c>
      <c r="J11397" t="s">
        <v>93</v>
      </c>
      <c r="K11397">
        <v>2.5</v>
      </c>
      <c r="L11397">
        <v>336</v>
      </c>
      <c r="M11397" t="s">
        <v>1192</v>
      </c>
      <c r="N11397">
        <v>336</v>
      </c>
      <c r="P11397" cm="1">
        <f t="array" ref="P11397">IF(Q11397&gt;0,INDEX(Q11397:Q23531,MATCH(TRUE,INDEX(Q11397:Q23531="",,),0)-1),"")</f>
        <v>2</v>
      </c>
      <c r="Q11397">
        <v>2</v>
      </c>
      <c r="R11397">
        <f>IF(P11397="","",0)</f>
        <v>0</v>
      </c>
    </row>
    <row r="11398" spans="1:18" x14ac:dyDescent="0.3">
      <c r="P11398" t="str" cm="1">
        <f t="array" ref="P11398">IF(Q11398&gt;0,INDEX(Q11398:Q23532,MATCH(TRUE,INDEX(Q11398:Q23532="",,),0)-1),"")</f>
        <v/>
      </c>
      <c r="R11398" t="str">
        <f>IF(P11398="","",0)</f>
        <v/>
      </c>
    </row>
    <row r="11399" spans="1:18" x14ac:dyDescent="0.3">
      <c r="A11399" t="s">
        <v>1391</v>
      </c>
      <c r="B11399" s="1">
        <v>38665</v>
      </c>
      <c r="C11399" s="2">
        <v>0.41666666666666669</v>
      </c>
      <c r="D11399" t="s">
        <v>1463</v>
      </c>
      <c r="E11399" t="s">
        <v>1464</v>
      </c>
      <c r="G11399" t="s">
        <v>19</v>
      </c>
      <c r="H11399" t="s">
        <v>67</v>
      </c>
      <c r="I11399" t="s">
        <v>45</v>
      </c>
      <c r="J11399" t="s">
        <v>93</v>
      </c>
      <c r="K11399">
        <v>52.6</v>
      </c>
      <c r="L11399">
        <v>147</v>
      </c>
      <c r="M11399" t="s">
        <v>1145</v>
      </c>
      <c r="N11399">
        <v>160</v>
      </c>
      <c r="O11399" t="s">
        <v>24</v>
      </c>
      <c r="P11399" cm="1">
        <f t="array" ref="P11399">IF(Q11399&gt;0,INDEX(Q11399:Q23533,MATCH(TRUE,INDEX(Q11399:Q23533="",,),0)-1),"")</f>
        <v>3</v>
      </c>
      <c r="Q11399">
        <f>INT((ROW()-11399)/15)+1</f>
        <v>1</v>
      </c>
      <c r="R11399">
        <f>IF(P11399="","",0)</f>
        <v>0</v>
      </c>
    </row>
    <row r="11400" spans="1:18" x14ac:dyDescent="0.3">
      <c r="A11400" t="s">
        <v>1391</v>
      </c>
      <c r="B11400" s="1">
        <v>38665</v>
      </c>
      <c r="C11400" s="2">
        <v>0.41666666666666669</v>
      </c>
      <c r="D11400" t="s">
        <v>1463</v>
      </c>
      <c r="E11400" t="s">
        <v>1464</v>
      </c>
      <c r="G11400" t="s">
        <v>19</v>
      </c>
      <c r="H11400" t="s">
        <v>183</v>
      </c>
      <c r="I11400" t="s">
        <v>21</v>
      </c>
      <c r="J11400" t="s">
        <v>73</v>
      </c>
      <c r="K11400">
        <v>755</v>
      </c>
      <c r="L11400">
        <v>31.15</v>
      </c>
      <c r="M11400" t="s">
        <v>1145</v>
      </c>
      <c r="N11400">
        <v>46.23</v>
      </c>
      <c r="O11400" t="s">
        <v>24</v>
      </c>
      <c r="P11400" cm="1">
        <f t="array" ref="P11400">IF(Q11400&gt;0,INDEX(Q11400:Q23534,MATCH(TRUE,INDEX(Q11400:Q23534="",,),0)-1),"")</f>
        <v>3</v>
      </c>
      <c r="Q11400">
        <f t="shared" ref="Q11400:Q11443" si="256">INT((ROW()-11399)/15)+1</f>
        <v>1</v>
      </c>
      <c r="R11400">
        <f>IF(P11400="","",0)</f>
        <v>0</v>
      </c>
    </row>
    <row r="11401" spans="1:18" x14ac:dyDescent="0.3">
      <c r="A11401" t="s">
        <v>1391</v>
      </c>
      <c r="B11401" s="1">
        <v>38665</v>
      </c>
      <c r="C11401" s="2">
        <v>0.41666666666666669</v>
      </c>
      <c r="D11401" t="s">
        <v>1463</v>
      </c>
      <c r="E11401" t="s">
        <v>1464</v>
      </c>
      <c r="G11401" t="s">
        <v>19</v>
      </c>
      <c r="H11401" t="s">
        <v>95</v>
      </c>
      <c r="I11401" t="s">
        <v>21</v>
      </c>
      <c r="J11401" t="s">
        <v>73</v>
      </c>
      <c r="K11401">
        <v>417</v>
      </c>
      <c r="L11401">
        <v>59.8</v>
      </c>
      <c r="M11401" t="s">
        <v>1145</v>
      </c>
      <c r="N11401">
        <v>61.8</v>
      </c>
      <c r="O11401" t="s">
        <v>24</v>
      </c>
      <c r="P11401" cm="1">
        <f t="array" ref="P11401">IF(Q11401&gt;0,INDEX(Q11401:Q23535,MATCH(TRUE,INDEX(Q11401:Q23535="",,),0)-1),"")</f>
        <v>3</v>
      </c>
      <c r="Q11401">
        <f t="shared" si="256"/>
        <v>1</v>
      </c>
      <c r="R11401">
        <f>IF(P11401="","",0)</f>
        <v>0</v>
      </c>
    </row>
    <row r="11402" spans="1:18" x14ac:dyDescent="0.3">
      <c r="A11402" t="s">
        <v>1391</v>
      </c>
      <c r="B11402" s="1">
        <v>38665</v>
      </c>
      <c r="C11402" s="2">
        <v>0.41666666666666669</v>
      </c>
      <c r="D11402" t="s">
        <v>1463</v>
      </c>
      <c r="E11402" t="s">
        <v>1464</v>
      </c>
      <c r="G11402" t="s">
        <v>19</v>
      </c>
      <c r="H11402" t="s">
        <v>72</v>
      </c>
      <c r="I11402" t="s">
        <v>21</v>
      </c>
      <c r="J11402" t="s">
        <v>73</v>
      </c>
      <c r="K11402">
        <v>332</v>
      </c>
      <c r="L11402">
        <v>23.3</v>
      </c>
      <c r="M11402" t="s">
        <v>1145</v>
      </c>
      <c r="N11402">
        <v>24.3</v>
      </c>
      <c r="O11402" t="s">
        <v>24</v>
      </c>
      <c r="P11402" cm="1">
        <f t="array" ref="P11402">IF(Q11402&gt;0,INDEX(Q11402:Q23536,MATCH(TRUE,INDEX(Q11402:Q23536="",,),0)-1),"")</f>
        <v>3</v>
      </c>
      <c r="Q11402">
        <f t="shared" si="256"/>
        <v>1</v>
      </c>
      <c r="R11402">
        <f>IF(P11402="","",0)</f>
        <v>0</v>
      </c>
    </row>
    <row r="11403" spans="1:18" x14ac:dyDescent="0.3">
      <c r="A11403" t="s">
        <v>1391</v>
      </c>
      <c r="B11403" s="1">
        <v>38665</v>
      </c>
      <c r="C11403" s="2">
        <v>0.41666666666666669</v>
      </c>
      <c r="D11403" t="s">
        <v>1463</v>
      </c>
      <c r="E11403" t="s">
        <v>1464</v>
      </c>
      <c r="G11403" s="6" t="s">
        <v>88</v>
      </c>
      <c r="H11403" t="s">
        <v>85</v>
      </c>
      <c r="I11403" t="s">
        <v>45</v>
      </c>
      <c r="J11403" t="s">
        <v>93</v>
      </c>
      <c r="K11403">
        <v>14.6</v>
      </c>
      <c r="L11403">
        <v>179</v>
      </c>
      <c r="M11403" t="s">
        <v>1145</v>
      </c>
      <c r="N11403">
        <v>179</v>
      </c>
      <c r="O11403" t="s">
        <v>24</v>
      </c>
      <c r="P11403" cm="1">
        <f t="array" ref="P11403">IF(Q11403&gt;0,INDEX(Q11403:Q23537,MATCH(TRUE,INDEX(Q11403:Q23537="",,),0)-1),"")</f>
        <v>3</v>
      </c>
      <c r="Q11403">
        <f t="shared" si="256"/>
        <v>1</v>
      </c>
      <c r="R11403">
        <f>IF(P11403="","",0)</f>
        <v>0</v>
      </c>
    </row>
    <row r="11404" spans="1:18" x14ac:dyDescent="0.3">
      <c r="A11404" t="s">
        <v>1391</v>
      </c>
      <c r="B11404" s="1">
        <v>38665</v>
      </c>
      <c r="C11404" s="2">
        <v>0.41666666666666669</v>
      </c>
      <c r="D11404" t="s">
        <v>1463</v>
      </c>
      <c r="E11404" t="s">
        <v>1464</v>
      </c>
      <c r="G11404" s="6" t="s">
        <v>88</v>
      </c>
      <c r="H11404" t="s">
        <v>264</v>
      </c>
      <c r="I11404" t="s">
        <v>45</v>
      </c>
      <c r="J11404" t="s">
        <v>93</v>
      </c>
      <c r="K11404">
        <v>1.8</v>
      </c>
      <c r="L11404">
        <v>405</v>
      </c>
      <c r="M11404" t="s">
        <v>1145</v>
      </c>
      <c r="N11404">
        <v>405</v>
      </c>
      <c r="O11404" t="s">
        <v>24</v>
      </c>
      <c r="P11404" cm="1">
        <f t="array" ref="P11404">IF(Q11404&gt;0,INDEX(Q11404:Q23538,MATCH(TRUE,INDEX(Q11404:Q23538="",,),0)-1),"")</f>
        <v>3</v>
      </c>
      <c r="Q11404">
        <f t="shared" si="256"/>
        <v>1</v>
      </c>
      <c r="R11404">
        <f>IF(P11404="","",0)</f>
        <v>0</v>
      </c>
    </row>
    <row r="11405" spans="1:18" x14ac:dyDescent="0.3">
      <c r="A11405" t="s">
        <v>1391</v>
      </c>
      <c r="B11405" s="1">
        <v>38665</v>
      </c>
      <c r="C11405" s="2">
        <v>0.41666666666666669</v>
      </c>
      <c r="D11405" t="s">
        <v>1463</v>
      </c>
      <c r="E11405" t="s">
        <v>1464</v>
      </c>
      <c r="G11405" s="6" t="s">
        <v>88</v>
      </c>
      <c r="H11405" t="s">
        <v>232</v>
      </c>
      <c r="I11405" t="s">
        <v>45</v>
      </c>
      <c r="J11405" t="s">
        <v>93</v>
      </c>
      <c r="K11405">
        <v>7.3</v>
      </c>
      <c r="L11405">
        <v>86</v>
      </c>
      <c r="M11405" t="s">
        <v>1145</v>
      </c>
      <c r="N11405">
        <v>86</v>
      </c>
      <c r="O11405" t="s">
        <v>24</v>
      </c>
      <c r="P11405" cm="1">
        <f t="array" ref="P11405">IF(Q11405&gt;0,INDEX(Q11405:Q23539,MATCH(TRUE,INDEX(Q11405:Q23539="",,),0)-1),"")</f>
        <v>3</v>
      </c>
      <c r="Q11405">
        <f t="shared" si="256"/>
        <v>1</v>
      </c>
      <c r="R11405">
        <f>IF(P11405="","",0)</f>
        <v>0</v>
      </c>
    </row>
    <row r="11406" spans="1:18" x14ac:dyDescent="0.3">
      <c r="A11406" t="s">
        <v>1391</v>
      </c>
      <c r="B11406" s="1">
        <v>38665</v>
      </c>
      <c r="C11406" s="2">
        <v>0.41666666666666669</v>
      </c>
      <c r="D11406" t="s">
        <v>1463</v>
      </c>
      <c r="E11406" t="s">
        <v>1464</v>
      </c>
      <c r="G11406" s="6" t="s">
        <v>88</v>
      </c>
      <c r="H11406" t="s">
        <v>96</v>
      </c>
      <c r="I11406" t="s">
        <v>45</v>
      </c>
      <c r="J11406" t="s">
        <v>93</v>
      </c>
      <c r="K11406">
        <v>0.6</v>
      </c>
      <c r="L11406">
        <v>158</v>
      </c>
      <c r="M11406" t="s">
        <v>1145</v>
      </c>
      <c r="N11406">
        <v>158</v>
      </c>
      <c r="O11406" t="s">
        <v>24</v>
      </c>
      <c r="P11406" cm="1">
        <f t="array" ref="P11406">IF(Q11406&gt;0,INDEX(Q11406:Q23540,MATCH(TRUE,INDEX(Q11406:Q23540="",,),0)-1),"")</f>
        <v>3</v>
      </c>
      <c r="Q11406">
        <f t="shared" si="256"/>
        <v>1</v>
      </c>
      <c r="R11406">
        <f>IF(P11406="","",0)</f>
        <v>0</v>
      </c>
    </row>
    <row r="11407" spans="1:18" x14ac:dyDescent="0.3">
      <c r="A11407" t="s">
        <v>1391</v>
      </c>
      <c r="B11407" s="1">
        <v>38665</v>
      </c>
      <c r="C11407" s="2">
        <v>0.41666666666666669</v>
      </c>
      <c r="D11407" t="s">
        <v>1463</v>
      </c>
      <c r="E11407" t="s">
        <v>1464</v>
      </c>
      <c r="G11407" s="6" t="s">
        <v>88</v>
      </c>
      <c r="H11407" t="s">
        <v>41</v>
      </c>
      <c r="I11407" t="s">
        <v>45</v>
      </c>
      <c r="J11407" t="s">
        <v>93</v>
      </c>
      <c r="K11407">
        <v>2.4</v>
      </c>
      <c r="L11407">
        <v>295</v>
      </c>
      <c r="M11407" t="s">
        <v>1145</v>
      </c>
      <c r="N11407">
        <v>295</v>
      </c>
      <c r="O11407" t="s">
        <v>24</v>
      </c>
      <c r="P11407" cm="1">
        <f t="array" ref="P11407">IF(Q11407&gt;0,INDEX(Q11407:Q23541,MATCH(TRUE,INDEX(Q11407:Q23541="",,),0)-1),"")</f>
        <v>3</v>
      </c>
      <c r="Q11407">
        <f t="shared" si="256"/>
        <v>1</v>
      </c>
      <c r="R11407">
        <f>IF(P11407="","",0)</f>
        <v>0</v>
      </c>
    </row>
    <row r="11408" spans="1:18" x14ac:dyDescent="0.3">
      <c r="A11408" t="s">
        <v>1391</v>
      </c>
      <c r="B11408" s="1">
        <v>38665</v>
      </c>
      <c r="C11408" s="2">
        <v>0.41666666666666669</v>
      </c>
      <c r="D11408" t="s">
        <v>1463</v>
      </c>
      <c r="E11408" t="s">
        <v>1464</v>
      </c>
      <c r="G11408" s="6" t="s">
        <v>88</v>
      </c>
      <c r="H11408" t="s">
        <v>96</v>
      </c>
      <c r="I11408" t="s">
        <v>21</v>
      </c>
      <c r="J11408" t="s">
        <v>73</v>
      </c>
      <c r="K11408">
        <v>110</v>
      </c>
      <c r="L11408">
        <v>17.350000000000001</v>
      </c>
      <c r="M11408" t="s">
        <v>1145</v>
      </c>
      <c r="N11408">
        <v>17.350000000000001</v>
      </c>
      <c r="O11408" t="s">
        <v>24</v>
      </c>
      <c r="P11408" cm="1">
        <f t="array" ref="P11408">IF(Q11408&gt;0,INDEX(Q11408:Q23542,MATCH(TRUE,INDEX(Q11408:Q23542="",,),0)-1),"")</f>
        <v>3</v>
      </c>
      <c r="Q11408">
        <f t="shared" si="256"/>
        <v>1</v>
      </c>
      <c r="R11408">
        <f>IF(P11408="","",0)</f>
        <v>0</v>
      </c>
    </row>
    <row r="11409" spans="1:18" x14ac:dyDescent="0.3">
      <c r="A11409" t="s">
        <v>1391</v>
      </c>
      <c r="B11409" s="1">
        <v>38665</v>
      </c>
      <c r="C11409" s="2">
        <v>0.41666666666666669</v>
      </c>
      <c r="D11409" t="s">
        <v>1463</v>
      </c>
      <c r="E11409" t="s">
        <v>1464</v>
      </c>
      <c r="G11409" s="6" t="s">
        <v>88</v>
      </c>
      <c r="H11409" t="s">
        <v>128</v>
      </c>
      <c r="I11409" t="s">
        <v>21</v>
      </c>
      <c r="J11409" t="s">
        <v>73</v>
      </c>
      <c r="K11409">
        <v>55</v>
      </c>
      <c r="L11409">
        <v>25.65</v>
      </c>
      <c r="M11409" t="s">
        <v>1145</v>
      </c>
      <c r="N11409">
        <v>25.65</v>
      </c>
      <c r="O11409" t="s">
        <v>24</v>
      </c>
      <c r="P11409" cm="1">
        <f t="array" ref="P11409">IF(Q11409&gt;0,INDEX(Q11409:Q23543,MATCH(TRUE,INDEX(Q11409:Q23543="",,),0)-1),"")</f>
        <v>3</v>
      </c>
      <c r="Q11409">
        <f t="shared" si="256"/>
        <v>1</v>
      </c>
      <c r="R11409">
        <f>IF(P11409="","",0)</f>
        <v>0</v>
      </c>
    </row>
    <row r="11410" spans="1:18" x14ac:dyDescent="0.3">
      <c r="A11410" t="s">
        <v>1391</v>
      </c>
      <c r="B11410" s="1">
        <v>38665</v>
      </c>
      <c r="C11410" s="2">
        <v>0.41666666666666669</v>
      </c>
      <c r="D11410" t="s">
        <v>1463</v>
      </c>
      <c r="E11410" t="s">
        <v>1464</v>
      </c>
      <c r="G11410" s="6" t="s">
        <v>88</v>
      </c>
      <c r="H11410" t="s">
        <v>116</v>
      </c>
      <c r="I11410" t="s">
        <v>21</v>
      </c>
      <c r="J11410" t="s">
        <v>73</v>
      </c>
      <c r="K11410">
        <v>139</v>
      </c>
      <c r="L11410">
        <v>21.35</v>
      </c>
      <c r="M11410" t="s">
        <v>1145</v>
      </c>
      <c r="N11410">
        <v>21.35</v>
      </c>
      <c r="O11410" t="s">
        <v>24</v>
      </c>
      <c r="P11410" cm="1">
        <f t="array" ref="P11410">IF(Q11410&gt;0,INDEX(Q11410:Q23544,MATCH(TRUE,INDEX(Q11410:Q23544="",,),0)-1),"")</f>
        <v>3</v>
      </c>
      <c r="Q11410">
        <f t="shared" si="256"/>
        <v>1</v>
      </c>
      <c r="R11410">
        <f>IF(P11410="","",0)</f>
        <v>0</v>
      </c>
    </row>
    <row r="11411" spans="1:18" x14ac:dyDescent="0.3">
      <c r="A11411" t="s">
        <v>1391</v>
      </c>
      <c r="B11411" s="1">
        <v>38665</v>
      </c>
      <c r="C11411" s="2">
        <v>0.41666666666666669</v>
      </c>
      <c r="D11411" t="s">
        <v>1463</v>
      </c>
      <c r="E11411" t="s">
        <v>1464</v>
      </c>
      <c r="G11411" s="6" t="s">
        <v>88</v>
      </c>
      <c r="H11411" t="s">
        <v>312</v>
      </c>
      <c r="I11411" t="s">
        <v>21</v>
      </c>
      <c r="J11411" t="s">
        <v>73</v>
      </c>
      <c r="K11411">
        <v>11</v>
      </c>
      <c r="L11411">
        <v>25.65</v>
      </c>
      <c r="M11411" t="s">
        <v>1145</v>
      </c>
      <c r="N11411">
        <v>25.65</v>
      </c>
      <c r="O11411" t="s">
        <v>24</v>
      </c>
      <c r="P11411" cm="1">
        <f t="array" ref="P11411">IF(Q11411&gt;0,INDEX(Q11411:Q23545,MATCH(TRUE,INDEX(Q11411:Q23545="",,),0)-1),"")</f>
        <v>3</v>
      </c>
      <c r="Q11411">
        <f t="shared" si="256"/>
        <v>1</v>
      </c>
      <c r="R11411">
        <f>IF(P11411="","",0)</f>
        <v>0</v>
      </c>
    </row>
    <row r="11412" spans="1:18" x14ac:dyDescent="0.3">
      <c r="A11412" t="s">
        <v>1391</v>
      </c>
      <c r="B11412" s="1">
        <v>38665</v>
      </c>
      <c r="C11412" s="2">
        <v>0.41666666666666669</v>
      </c>
      <c r="D11412" t="s">
        <v>1463</v>
      </c>
      <c r="E11412" t="s">
        <v>1464</v>
      </c>
      <c r="G11412" s="6" t="s">
        <v>88</v>
      </c>
      <c r="H11412" t="s">
        <v>67</v>
      </c>
      <c r="I11412" t="s">
        <v>21</v>
      </c>
      <c r="J11412" t="s">
        <v>73</v>
      </c>
      <c r="K11412">
        <v>89</v>
      </c>
      <c r="L11412">
        <v>21.55</v>
      </c>
      <c r="M11412" t="s">
        <v>1145</v>
      </c>
      <c r="N11412">
        <v>21.55</v>
      </c>
      <c r="O11412" t="s">
        <v>24</v>
      </c>
      <c r="P11412" cm="1">
        <f t="array" ref="P11412">IF(Q11412&gt;0,INDEX(Q11412:Q23546,MATCH(TRUE,INDEX(Q11412:Q23546="",,),0)-1),"")</f>
        <v>3</v>
      </c>
      <c r="Q11412">
        <f t="shared" si="256"/>
        <v>1</v>
      </c>
      <c r="R11412">
        <f>IF(P11412="","",0)</f>
        <v>0</v>
      </c>
    </row>
    <row r="11413" spans="1:18" x14ac:dyDescent="0.3">
      <c r="A11413" t="s">
        <v>1391</v>
      </c>
      <c r="B11413" s="1">
        <v>38665</v>
      </c>
      <c r="C11413" s="2">
        <v>0.41666666666666669</v>
      </c>
      <c r="D11413" t="s">
        <v>1463</v>
      </c>
      <c r="E11413" t="s">
        <v>1464</v>
      </c>
      <c r="G11413" s="6" t="s">
        <v>88</v>
      </c>
      <c r="H11413" t="s">
        <v>41</v>
      </c>
      <c r="I11413" t="s">
        <v>21</v>
      </c>
      <c r="J11413" t="s">
        <v>73</v>
      </c>
      <c r="K11413">
        <v>3</v>
      </c>
      <c r="L11413">
        <v>45.5</v>
      </c>
      <c r="M11413" t="s">
        <v>1145</v>
      </c>
      <c r="N11413">
        <v>45.5</v>
      </c>
      <c r="O11413" t="s">
        <v>24</v>
      </c>
      <c r="P11413" cm="1">
        <f t="array" ref="P11413">IF(Q11413&gt;0,INDEX(Q11413:Q23547,MATCH(TRUE,INDEX(Q11413:Q23547="",,),0)-1),"")</f>
        <v>3</v>
      </c>
      <c r="Q11413">
        <f t="shared" si="256"/>
        <v>1</v>
      </c>
      <c r="R11413">
        <f>IF(P11413="","",0)</f>
        <v>0</v>
      </c>
    </row>
    <row r="11414" spans="1:18" x14ac:dyDescent="0.3">
      <c r="A11414" t="s">
        <v>1391</v>
      </c>
      <c r="B11414" s="1">
        <v>38665</v>
      </c>
      <c r="C11414" s="2">
        <v>0.41666666666666669</v>
      </c>
      <c r="D11414" t="s">
        <v>1463</v>
      </c>
      <c r="E11414" t="s">
        <v>1464</v>
      </c>
      <c r="G11414" t="s">
        <v>19</v>
      </c>
      <c r="H11414" t="s">
        <v>67</v>
      </c>
      <c r="I11414" t="s">
        <v>45</v>
      </c>
      <c r="J11414" t="s">
        <v>93</v>
      </c>
      <c r="K11414">
        <v>52.6</v>
      </c>
      <c r="L11414">
        <v>147</v>
      </c>
      <c r="M11414" t="s">
        <v>465</v>
      </c>
      <c r="N11414">
        <v>150</v>
      </c>
      <c r="P11414" cm="1">
        <f t="array" ref="P11414">IF(Q11414&gt;0,INDEX(Q11414:Q23548,MATCH(TRUE,INDEX(Q11414:Q23548="",,),0)-1),"")</f>
        <v>3</v>
      </c>
      <c r="Q11414">
        <f t="shared" si="256"/>
        <v>2</v>
      </c>
      <c r="R11414">
        <f>IF(P11414="","",0)</f>
        <v>0</v>
      </c>
    </row>
    <row r="11415" spans="1:18" x14ac:dyDescent="0.3">
      <c r="A11415" t="s">
        <v>1391</v>
      </c>
      <c r="B11415" s="1">
        <v>38665</v>
      </c>
      <c r="C11415" s="2">
        <v>0.41666666666666669</v>
      </c>
      <c r="D11415" t="s">
        <v>1463</v>
      </c>
      <c r="E11415" t="s">
        <v>1464</v>
      </c>
      <c r="G11415" t="s">
        <v>19</v>
      </c>
      <c r="H11415" t="s">
        <v>183</v>
      </c>
      <c r="I11415" t="s">
        <v>21</v>
      </c>
      <c r="J11415" t="s">
        <v>73</v>
      </c>
      <c r="K11415">
        <v>755</v>
      </c>
      <c r="L11415">
        <v>31.15</v>
      </c>
      <c r="M11415" t="s">
        <v>465</v>
      </c>
      <c r="N11415">
        <v>42</v>
      </c>
      <c r="P11415" cm="1">
        <f t="array" ref="P11415">IF(Q11415&gt;0,INDEX(Q11415:Q23549,MATCH(TRUE,INDEX(Q11415:Q23549="",,),0)-1),"")</f>
        <v>3</v>
      </c>
      <c r="Q11415">
        <f t="shared" si="256"/>
        <v>2</v>
      </c>
      <c r="R11415">
        <f>IF(P11415="","",0)</f>
        <v>0</v>
      </c>
    </row>
    <row r="11416" spans="1:18" x14ac:dyDescent="0.3">
      <c r="A11416" t="s">
        <v>1391</v>
      </c>
      <c r="B11416" s="1">
        <v>38665</v>
      </c>
      <c r="C11416" s="2">
        <v>0.41666666666666669</v>
      </c>
      <c r="D11416" t="s">
        <v>1463</v>
      </c>
      <c r="E11416" t="s">
        <v>1464</v>
      </c>
      <c r="G11416" t="s">
        <v>19</v>
      </c>
      <c r="H11416" t="s">
        <v>95</v>
      </c>
      <c r="I11416" t="s">
        <v>21</v>
      </c>
      <c r="J11416" t="s">
        <v>73</v>
      </c>
      <c r="K11416">
        <v>417</v>
      </c>
      <c r="L11416">
        <v>59.8</v>
      </c>
      <c r="M11416" t="s">
        <v>465</v>
      </c>
      <c r="N11416">
        <v>62</v>
      </c>
      <c r="P11416" cm="1">
        <f t="array" ref="P11416">IF(Q11416&gt;0,INDEX(Q11416:Q23550,MATCH(TRUE,INDEX(Q11416:Q23550="",,),0)-1),"")</f>
        <v>3</v>
      </c>
      <c r="Q11416">
        <f t="shared" si="256"/>
        <v>2</v>
      </c>
      <c r="R11416">
        <f>IF(P11416="","",0)</f>
        <v>0</v>
      </c>
    </row>
    <row r="11417" spans="1:18" x14ac:dyDescent="0.3">
      <c r="A11417" t="s">
        <v>1391</v>
      </c>
      <c r="B11417" s="1">
        <v>38665</v>
      </c>
      <c r="C11417" s="2">
        <v>0.41666666666666669</v>
      </c>
      <c r="D11417" t="s">
        <v>1463</v>
      </c>
      <c r="E11417" t="s">
        <v>1464</v>
      </c>
      <c r="G11417" t="s">
        <v>19</v>
      </c>
      <c r="H11417" t="s">
        <v>72</v>
      </c>
      <c r="I11417" t="s">
        <v>21</v>
      </c>
      <c r="J11417" t="s">
        <v>73</v>
      </c>
      <c r="K11417">
        <v>332</v>
      </c>
      <c r="L11417">
        <v>23.3</v>
      </c>
      <c r="M11417" t="s">
        <v>465</v>
      </c>
      <c r="N11417">
        <v>25</v>
      </c>
      <c r="P11417" cm="1">
        <f t="array" ref="P11417">IF(Q11417&gt;0,INDEX(Q11417:Q23551,MATCH(TRUE,INDEX(Q11417:Q23551="",,),0)-1),"")</f>
        <v>3</v>
      </c>
      <c r="Q11417">
        <f t="shared" si="256"/>
        <v>2</v>
      </c>
      <c r="R11417">
        <f>IF(P11417="","",0)</f>
        <v>0</v>
      </c>
    </row>
    <row r="11418" spans="1:18" x14ac:dyDescent="0.3">
      <c r="A11418" t="s">
        <v>1391</v>
      </c>
      <c r="B11418" s="1">
        <v>38665</v>
      </c>
      <c r="C11418" s="2">
        <v>0.41666666666666669</v>
      </c>
      <c r="D11418" t="s">
        <v>1463</v>
      </c>
      <c r="E11418" t="s">
        <v>1464</v>
      </c>
      <c r="G11418" s="6" t="s">
        <v>88</v>
      </c>
      <c r="H11418" t="s">
        <v>85</v>
      </c>
      <c r="I11418" t="s">
        <v>45</v>
      </c>
      <c r="J11418" t="s">
        <v>93</v>
      </c>
      <c r="K11418">
        <v>14.6</v>
      </c>
      <c r="L11418">
        <v>179</v>
      </c>
      <c r="M11418" t="s">
        <v>465</v>
      </c>
      <c r="N11418">
        <v>179</v>
      </c>
      <c r="P11418" cm="1">
        <f t="array" ref="P11418">IF(Q11418&gt;0,INDEX(Q11418:Q23552,MATCH(TRUE,INDEX(Q11418:Q23552="",,),0)-1),"")</f>
        <v>3</v>
      </c>
      <c r="Q11418">
        <f t="shared" si="256"/>
        <v>2</v>
      </c>
      <c r="R11418">
        <f>IF(P11418="","",0)</f>
        <v>0</v>
      </c>
    </row>
    <row r="11419" spans="1:18" x14ac:dyDescent="0.3">
      <c r="A11419" t="s">
        <v>1391</v>
      </c>
      <c r="B11419" s="1">
        <v>38665</v>
      </c>
      <c r="C11419" s="2">
        <v>0.41666666666666669</v>
      </c>
      <c r="D11419" t="s">
        <v>1463</v>
      </c>
      <c r="E11419" t="s">
        <v>1464</v>
      </c>
      <c r="G11419" s="6" t="s">
        <v>88</v>
      </c>
      <c r="H11419" t="s">
        <v>264</v>
      </c>
      <c r="I11419" t="s">
        <v>45</v>
      </c>
      <c r="J11419" t="s">
        <v>93</v>
      </c>
      <c r="K11419">
        <v>1.8</v>
      </c>
      <c r="L11419">
        <v>405</v>
      </c>
      <c r="M11419" t="s">
        <v>465</v>
      </c>
      <c r="N11419">
        <v>405</v>
      </c>
      <c r="P11419" cm="1">
        <f t="array" ref="P11419">IF(Q11419&gt;0,INDEX(Q11419:Q23553,MATCH(TRUE,INDEX(Q11419:Q23553="",,),0)-1),"")</f>
        <v>3</v>
      </c>
      <c r="Q11419">
        <f t="shared" si="256"/>
        <v>2</v>
      </c>
      <c r="R11419">
        <f>IF(P11419="","",0)</f>
        <v>0</v>
      </c>
    </row>
    <row r="11420" spans="1:18" x14ac:dyDescent="0.3">
      <c r="A11420" t="s">
        <v>1391</v>
      </c>
      <c r="B11420" s="1">
        <v>38665</v>
      </c>
      <c r="C11420" s="2">
        <v>0.41666666666666669</v>
      </c>
      <c r="D11420" t="s">
        <v>1463</v>
      </c>
      <c r="E11420" t="s">
        <v>1464</v>
      </c>
      <c r="G11420" s="6" t="s">
        <v>88</v>
      </c>
      <c r="H11420" t="s">
        <v>232</v>
      </c>
      <c r="I11420" t="s">
        <v>45</v>
      </c>
      <c r="J11420" t="s">
        <v>93</v>
      </c>
      <c r="K11420">
        <v>7.3</v>
      </c>
      <c r="L11420">
        <v>86</v>
      </c>
      <c r="M11420" t="s">
        <v>465</v>
      </c>
      <c r="N11420">
        <v>86</v>
      </c>
      <c r="P11420" cm="1">
        <f t="array" ref="P11420">IF(Q11420&gt;0,INDEX(Q11420:Q23554,MATCH(TRUE,INDEX(Q11420:Q23554="",,),0)-1),"")</f>
        <v>3</v>
      </c>
      <c r="Q11420">
        <f t="shared" si="256"/>
        <v>2</v>
      </c>
      <c r="R11420">
        <f>IF(P11420="","",0)</f>
        <v>0</v>
      </c>
    </row>
    <row r="11421" spans="1:18" x14ac:dyDescent="0.3">
      <c r="A11421" t="s">
        <v>1391</v>
      </c>
      <c r="B11421" s="1">
        <v>38665</v>
      </c>
      <c r="C11421" s="2">
        <v>0.41666666666666669</v>
      </c>
      <c r="D11421" t="s">
        <v>1463</v>
      </c>
      <c r="E11421" t="s">
        <v>1464</v>
      </c>
      <c r="G11421" s="6" t="s">
        <v>88</v>
      </c>
      <c r="H11421" t="s">
        <v>96</v>
      </c>
      <c r="I11421" t="s">
        <v>45</v>
      </c>
      <c r="J11421" t="s">
        <v>93</v>
      </c>
      <c r="K11421">
        <v>0.6</v>
      </c>
      <c r="L11421">
        <v>158</v>
      </c>
      <c r="M11421" t="s">
        <v>465</v>
      </c>
      <c r="N11421">
        <v>158</v>
      </c>
      <c r="P11421" cm="1">
        <f t="array" ref="P11421">IF(Q11421&gt;0,INDEX(Q11421:Q23555,MATCH(TRUE,INDEX(Q11421:Q23555="",,),0)-1),"")</f>
        <v>3</v>
      </c>
      <c r="Q11421">
        <f t="shared" si="256"/>
        <v>2</v>
      </c>
      <c r="R11421">
        <f>IF(P11421="","",0)</f>
        <v>0</v>
      </c>
    </row>
    <row r="11422" spans="1:18" x14ac:dyDescent="0.3">
      <c r="A11422" t="s">
        <v>1391</v>
      </c>
      <c r="B11422" s="1">
        <v>38665</v>
      </c>
      <c r="C11422" s="2">
        <v>0.41666666666666669</v>
      </c>
      <c r="D11422" t="s">
        <v>1463</v>
      </c>
      <c r="E11422" t="s">
        <v>1464</v>
      </c>
      <c r="G11422" s="6" t="s">
        <v>88</v>
      </c>
      <c r="H11422" t="s">
        <v>41</v>
      </c>
      <c r="I11422" t="s">
        <v>45</v>
      </c>
      <c r="J11422" t="s">
        <v>93</v>
      </c>
      <c r="K11422">
        <v>2.4</v>
      </c>
      <c r="L11422">
        <v>295</v>
      </c>
      <c r="M11422" t="s">
        <v>465</v>
      </c>
      <c r="N11422">
        <v>295</v>
      </c>
      <c r="P11422" cm="1">
        <f t="array" ref="P11422">IF(Q11422&gt;0,INDEX(Q11422:Q23556,MATCH(TRUE,INDEX(Q11422:Q23556="",,),0)-1),"")</f>
        <v>3</v>
      </c>
      <c r="Q11422">
        <f t="shared" si="256"/>
        <v>2</v>
      </c>
      <c r="R11422">
        <f>IF(P11422="","",0)</f>
        <v>0</v>
      </c>
    </row>
    <row r="11423" spans="1:18" x14ac:dyDescent="0.3">
      <c r="A11423" t="s">
        <v>1391</v>
      </c>
      <c r="B11423" s="1">
        <v>38665</v>
      </c>
      <c r="C11423" s="2">
        <v>0.41666666666666669</v>
      </c>
      <c r="D11423" t="s">
        <v>1463</v>
      </c>
      <c r="E11423" t="s">
        <v>1464</v>
      </c>
      <c r="G11423" s="6" t="s">
        <v>88</v>
      </c>
      <c r="H11423" t="s">
        <v>96</v>
      </c>
      <c r="I11423" t="s">
        <v>21</v>
      </c>
      <c r="J11423" t="s">
        <v>73</v>
      </c>
      <c r="K11423">
        <v>110</v>
      </c>
      <c r="L11423">
        <v>17.350000000000001</v>
      </c>
      <c r="M11423" t="s">
        <v>465</v>
      </c>
      <c r="N11423">
        <v>17.350000000000001</v>
      </c>
      <c r="P11423" cm="1">
        <f t="array" ref="P11423">IF(Q11423&gt;0,INDEX(Q11423:Q23557,MATCH(TRUE,INDEX(Q11423:Q23557="",,),0)-1),"")</f>
        <v>3</v>
      </c>
      <c r="Q11423">
        <f t="shared" si="256"/>
        <v>2</v>
      </c>
      <c r="R11423">
        <f>IF(P11423="","",0)</f>
        <v>0</v>
      </c>
    </row>
    <row r="11424" spans="1:18" x14ac:dyDescent="0.3">
      <c r="A11424" t="s">
        <v>1391</v>
      </c>
      <c r="B11424" s="1">
        <v>38665</v>
      </c>
      <c r="C11424" s="2">
        <v>0.41666666666666669</v>
      </c>
      <c r="D11424" t="s">
        <v>1463</v>
      </c>
      <c r="E11424" t="s">
        <v>1464</v>
      </c>
      <c r="G11424" s="6" t="s">
        <v>88</v>
      </c>
      <c r="H11424" t="s">
        <v>128</v>
      </c>
      <c r="I11424" t="s">
        <v>21</v>
      </c>
      <c r="J11424" t="s">
        <v>73</v>
      </c>
      <c r="K11424">
        <v>55</v>
      </c>
      <c r="L11424">
        <v>25.65</v>
      </c>
      <c r="M11424" t="s">
        <v>465</v>
      </c>
      <c r="N11424">
        <v>25.65</v>
      </c>
      <c r="P11424" cm="1">
        <f t="array" ref="P11424">IF(Q11424&gt;0,INDEX(Q11424:Q23558,MATCH(TRUE,INDEX(Q11424:Q23558="",,),0)-1),"")</f>
        <v>3</v>
      </c>
      <c r="Q11424">
        <f t="shared" si="256"/>
        <v>2</v>
      </c>
      <c r="R11424">
        <f>IF(P11424="","",0)</f>
        <v>0</v>
      </c>
    </row>
    <row r="11425" spans="1:18" x14ac:dyDescent="0.3">
      <c r="A11425" t="s">
        <v>1391</v>
      </c>
      <c r="B11425" s="1">
        <v>38665</v>
      </c>
      <c r="C11425" s="2">
        <v>0.41666666666666669</v>
      </c>
      <c r="D11425" t="s">
        <v>1463</v>
      </c>
      <c r="E11425" t="s">
        <v>1464</v>
      </c>
      <c r="G11425" s="6" t="s">
        <v>88</v>
      </c>
      <c r="H11425" t="s">
        <v>116</v>
      </c>
      <c r="I11425" t="s">
        <v>21</v>
      </c>
      <c r="J11425" t="s">
        <v>73</v>
      </c>
      <c r="K11425">
        <v>139</v>
      </c>
      <c r="L11425">
        <v>21.35</v>
      </c>
      <c r="M11425" t="s">
        <v>465</v>
      </c>
      <c r="N11425">
        <v>21.35</v>
      </c>
      <c r="P11425" cm="1">
        <f t="array" ref="P11425">IF(Q11425&gt;0,INDEX(Q11425:Q23559,MATCH(TRUE,INDEX(Q11425:Q23559="",,),0)-1),"")</f>
        <v>3</v>
      </c>
      <c r="Q11425">
        <f t="shared" si="256"/>
        <v>2</v>
      </c>
      <c r="R11425">
        <f>IF(P11425="","",0)</f>
        <v>0</v>
      </c>
    </row>
    <row r="11426" spans="1:18" x14ac:dyDescent="0.3">
      <c r="A11426" t="s">
        <v>1391</v>
      </c>
      <c r="B11426" s="1">
        <v>38665</v>
      </c>
      <c r="C11426" s="2">
        <v>0.41666666666666669</v>
      </c>
      <c r="D11426" t="s">
        <v>1463</v>
      </c>
      <c r="E11426" t="s">
        <v>1464</v>
      </c>
      <c r="G11426" s="6" t="s">
        <v>88</v>
      </c>
      <c r="H11426" t="s">
        <v>312</v>
      </c>
      <c r="I11426" t="s">
        <v>21</v>
      </c>
      <c r="J11426" t="s">
        <v>73</v>
      </c>
      <c r="K11426">
        <v>11</v>
      </c>
      <c r="L11426">
        <v>25.65</v>
      </c>
      <c r="M11426" t="s">
        <v>465</v>
      </c>
      <c r="N11426">
        <v>25.65</v>
      </c>
      <c r="P11426" cm="1">
        <f t="array" ref="P11426">IF(Q11426&gt;0,INDEX(Q11426:Q23560,MATCH(TRUE,INDEX(Q11426:Q23560="",,),0)-1),"")</f>
        <v>3</v>
      </c>
      <c r="Q11426">
        <f t="shared" si="256"/>
        <v>2</v>
      </c>
      <c r="R11426">
        <f>IF(P11426="","",0)</f>
        <v>0</v>
      </c>
    </row>
    <row r="11427" spans="1:18" x14ac:dyDescent="0.3">
      <c r="A11427" t="s">
        <v>1391</v>
      </c>
      <c r="B11427" s="1">
        <v>38665</v>
      </c>
      <c r="C11427" s="2">
        <v>0.41666666666666669</v>
      </c>
      <c r="D11427" t="s">
        <v>1463</v>
      </c>
      <c r="E11427" t="s">
        <v>1464</v>
      </c>
      <c r="G11427" s="6" t="s">
        <v>88</v>
      </c>
      <c r="H11427" t="s">
        <v>67</v>
      </c>
      <c r="I11427" t="s">
        <v>21</v>
      </c>
      <c r="J11427" t="s">
        <v>73</v>
      </c>
      <c r="K11427">
        <v>89</v>
      </c>
      <c r="L11427">
        <v>21.55</v>
      </c>
      <c r="M11427" t="s">
        <v>465</v>
      </c>
      <c r="N11427">
        <v>21.55</v>
      </c>
      <c r="P11427" cm="1">
        <f t="array" ref="P11427">IF(Q11427&gt;0,INDEX(Q11427:Q23561,MATCH(TRUE,INDEX(Q11427:Q23561="",,),0)-1),"")</f>
        <v>3</v>
      </c>
      <c r="Q11427">
        <f t="shared" si="256"/>
        <v>2</v>
      </c>
      <c r="R11427">
        <f>IF(P11427="","",0)</f>
        <v>0</v>
      </c>
    </row>
    <row r="11428" spans="1:18" x14ac:dyDescent="0.3">
      <c r="A11428" t="s">
        <v>1391</v>
      </c>
      <c r="B11428" s="1">
        <v>38665</v>
      </c>
      <c r="C11428" s="2">
        <v>0.41666666666666669</v>
      </c>
      <c r="D11428" t="s">
        <v>1463</v>
      </c>
      <c r="E11428" t="s">
        <v>1464</v>
      </c>
      <c r="G11428" s="6" t="s">
        <v>88</v>
      </c>
      <c r="H11428" t="s">
        <v>41</v>
      </c>
      <c r="I11428" t="s">
        <v>21</v>
      </c>
      <c r="J11428" t="s">
        <v>73</v>
      </c>
      <c r="K11428">
        <v>3</v>
      </c>
      <c r="L11428">
        <v>45.5</v>
      </c>
      <c r="M11428" t="s">
        <v>465</v>
      </c>
      <c r="N11428">
        <v>45.5</v>
      </c>
      <c r="P11428" cm="1">
        <f t="array" ref="P11428">IF(Q11428&gt;0,INDEX(Q11428:Q23562,MATCH(TRUE,INDEX(Q11428:Q23562="",,),0)-1),"")</f>
        <v>3</v>
      </c>
      <c r="Q11428">
        <f t="shared" si="256"/>
        <v>2</v>
      </c>
      <c r="R11428">
        <f>IF(P11428="","",0)</f>
        <v>0</v>
      </c>
    </row>
    <row r="11429" spans="1:18" x14ac:dyDescent="0.3">
      <c r="A11429" t="s">
        <v>1391</v>
      </c>
      <c r="B11429" s="1">
        <v>38665</v>
      </c>
      <c r="C11429" s="2">
        <v>0.41666666666666669</v>
      </c>
      <c r="D11429" t="s">
        <v>1463</v>
      </c>
      <c r="E11429" t="s">
        <v>1464</v>
      </c>
      <c r="G11429" t="s">
        <v>19</v>
      </c>
      <c r="H11429" t="s">
        <v>67</v>
      </c>
      <c r="I11429" t="s">
        <v>45</v>
      </c>
      <c r="J11429" t="s">
        <v>93</v>
      </c>
      <c r="K11429">
        <v>52.6</v>
      </c>
      <c r="L11429">
        <v>147</v>
      </c>
      <c r="M11429" t="s">
        <v>1143</v>
      </c>
      <c r="N11429">
        <v>154</v>
      </c>
      <c r="P11429" cm="1">
        <f t="array" ref="P11429">IF(Q11429&gt;0,INDEX(Q11429:Q23563,MATCH(TRUE,INDEX(Q11429:Q23563="",,),0)-1),"")</f>
        <v>3</v>
      </c>
      <c r="Q11429">
        <f t="shared" si="256"/>
        <v>3</v>
      </c>
      <c r="R11429">
        <f>IF(P11429="","",0)</f>
        <v>0</v>
      </c>
    </row>
    <row r="11430" spans="1:18" x14ac:dyDescent="0.3">
      <c r="A11430" t="s">
        <v>1391</v>
      </c>
      <c r="B11430" s="1">
        <v>38665</v>
      </c>
      <c r="C11430" s="2">
        <v>0.41666666666666669</v>
      </c>
      <c r="D11430" t="s">
        <v>1463</v>
      </c>
      <c r="E11430" t="s">
        <v>1464</v>
      </c>
      <c r="G11430" t="s">
        <v>19</v>
      </c>
      <c r="H11430" t="s">
        <v>183</v>
      </c>
      <c r="I11430" t="s">
        <v>21</v>
      </c>
      <c r="J11430" t="s">
        <v>73</v>
      </c>
      <c r="K11430">
        <v>755</v>
      </c>
      <c r="L11430">
        <v>31.15</v>
      </c>
      <c r="M11430" t="s">
        <v>1143</v>
      </c>
      <c r="N11430">
        <v>41.01</v>
      </c>
      <c r="P11430" cm="1">
        <f t="array" ref="P11430">IF(Q11430&gt;0,INDEX(Q11430:Q23564,MATCH(TRUE,INDEX(Q11430:Q23564="",,),0)-1),"")</f>
        <v>3</v>
      </c>
      <c r="Q11430">
        <f t="shared" si="256"/>
        <v>3</v>
      </c>
      <c r="R11430">
        <f>IF(P11430="","",0)</f>
        <v>0</v>
      </c>
    </row>
    <row r="11431" spans="1:18" x14ac:dyDescent="0.3">
      <c r="A11431" t="s">
        <v>1391</v>
      </c>
      <c r="B11431" s="1">
        <v>38665</v>
      </c>
      <c r="C11431" s="2">
        <v>0.41666666666666669</v>
      </c>
      <c r="D11431" t="s">
        <v>1463</v>
      </c>
      <c r="E11431" t="s">
        <v>1464</v>
      </c>
      <c r="G11431" t="s">
        <v>19</v>
      </c>
      <c r="H11431" t="s">
        <v>95</v>
      </c>
      <c r="I11431" t="s">
        <v>21</v>
      </c>
      <c r="J11431" t="s">
        <v>73</v>
      </c>
      <c r="K11431">
        <v>417</v>
      </c>
      <c r="L11431">
        <v>59.8</v>
      </c>
      <c r="M11431" t="s">
        <v>1143</v>
      </c>
      <c r="N11431">
        <v>59.84</v>
      </c>
      <c r="P11431" cm="1">
        <f t="array" ref="P11431">IF(Q11431&gt;0,INDEX(Q11431:Q23565,MATCH(TRUE,INDEX(Q11431:Q23565="",,),0)-1),"")</f>
        <v>3</v>
      </c>
      <c r="Q11431">
        <f t="shared" si="256"/>
        <v>3</v>
      </c>
      <c r="R11431">
        <f>IF(P11431="","",0)</f>
        <v>0</v>
      </c>
    </row>
    <row r="11432" spans="1:18" x14ac:dyDescent="0.3">
      <c r="A11432" t="s">
        <v>1391</v>
      </c>
      <c r="B11432" s="1">
        <v>38665</v>
      </c>
      <c r="C11432" s="2">
        <v>0.41666666666666669</v>
      </c>
      <c r="D11432" t="s">
        <v>1463</v>
      </c>
      <c r="E11432" t="s">
        <v>1464</v>
      </c>
      <c r="G11432" t="s">
        <v>19</v>
      </c>
      <c r="H11432" t="s">
        <v>72</v>
      </c>
      <c r="I11432" t="s">
        <v>21</v>
      </c>
      <c r="J11432" t="s">
        <v>73</v>
      </c>
      <c r="K11432">
        <v>332</v>
      </c>
      <c r="L11432">
        <v>23.3</v>
      </c>
      <c r="M11432" t="s">
        <v>1143</v>
      </c>
      <c r="N11432">
        <v>23.5</v>
      </c>
      <c r="P11432" cm="1">
        <f t="array" ref="P11432">IF(Q11432&gt;0,INDEX(Q11432:Q23566,MATCH(TRUE,INDEX(Q11432:Q23566="",,),0)-1),"")</f>
        <v>3</v>
      </c>
      <c r="Q11432">
        <f t="shared" si="256"/>
        <v>3</v>
      </c>
      <c r="R11432">
        <f>IF(P11432="","",0)</f>
        <v>0</v>
      </c>
    </row>
    <row r="11433" spans="1:18" x14ac:dyDescent="0.3">
      <c r="A11433" t="s">
        <v>1391</v>
      </c>
      <c r="B11433" s="1">
        <v>38665</v>
      </c>
      <c r="C11433" s="2">
        <v>0.41666666666666669</v>
      </c>
      <c r="D11433" t="s">
        <v>1463</v>
      </c>
      <c r="E11433" t="s">
        <v>1464</v>
      </c>
      <c r="G11433" s="6" t="s">
        <v>88</v>
      </c>
      <c r="H11433" t="s">
        <v>85</v>
      </c>
      <c r="I11433" t="s">
        <v>45</v>
      </c>
      <c r="J11433" t="s">
        <v>93</v>
      </c>
      <c r="K11433">
        <v>14.6</v>
      </c>
      <c r="L11433">
        <v>179</v>
      </c>
      <c r="M11433" t="s">
        <v>1143</v>
      </c>
      <c r="N11433">
        <v>179</v>
      </c>
      <c r="P11433" cm="1">
        <f t="array" ref="P11433">IF(Q11433&gt;0,INDEX(Q11433:Q23567,MATCH(TRUE,INDEX(Q11433:Q23567="",,),0)-1),"")</f>
        <v>3</v>
      </c>
      <c r="Q11433">
        <f t="shared" si="256"/>
        <v>3</v>
      </c>
      <c r="R11433">
        <f>IF(P11433="","",0)</f>
        <v>0</v>
      </c>
    </row>
    <row r="11434" spans="1:18" x14ac:dyDescent="0.3">
      <c r="A11434" t="s">
        <v>1391</v>
      </c>
      <c r="B11434" s="1">
        <v>38665</v>
      </c>
      <c r="C11434" s="2">
        <v>0.41666666666666669</v>
      </c>
      <c r="D11434" t="s">
        <v>1463</v>
      </c>
      <c r="E11434" t="s">
        <v>1464</v>
      </c>
      <c r="G11434" s="6" t="s">
        <v>88</v>
      </c>
      <c r="H11434" t="s">
        <v>264</v>
      </c>
      <c r="I11434" t="s">
        <v>45</v>
      </c>
      <c r="J11434" t="s">
        <v>93</v>
      </c>
      <c r="K11434">
        <v>1.8</v>
      </c>
      <c r="L11434">
        <v>405</v>
      </c>
      <c r="M11434" t="s">
        <v>1143</v>
      </c>
      <c r="N11434">
        <v>405</v>
      </c>
      <c r="P11434" cm="1">
        <f t="array" ref="P11434">IF(Q11434&gt;0,INDEX(Q11434:Q23568,MATCH(TRUE,INDEX(Q11434:Q23568="",,),0)-1),"")</f>
        <v>3</v>
      </c>
      <c r="Q11434">
        <f t="shared" si="256"/>
        <v>3</v>
      </c>
      <c r="R11434">
        <f>IF(P11434="","",0)</f>
        <v>0</v>
      </c>
    </row>
    <row r="11435" spans="1:18" x14ac:dyDescent="0.3">
      <c r="A11435" t="s">
        <v>1391</v>
      </c>
      <c r="B11435" s="1">
        <v>38665</v>
      </c>
      <c r="C11435" s="2">
        <v>0.41666666666666669</v>
      </c>
      <c r="D11435" t="s">
        <v>1463</v>
      </c>
      <c r="E11435" t="s">
        <v>1464</v>
      </c>
      <c r="G11435" s="6" t="s">
        <v>88</v>
      </c>
      <c r="H11435" t="s">
        <v>232</v>
      </c>
      <c r="I11435" t="s">
        <v>45</v>
      </c>
      <c r="J11435" t="s">
        <v>93</v>
      </c>
      <c r="K11435">
        <v>7.3</v>
      </c>
      <c r="L11435">
        <v>86</v>
      </c>
      <c r="M11435" t="s">
        <v>1143</v>
      </c>
      <c r="N11435">
        <v>86</v>
      </c>
      <c r="P11435" cm="1">
        <f t="array" ref="P11435">IF(Q11435&gt;0,INDEX(Q11435:Q23569,MATCH(TRUE,INDEX(Q11435:Q23569="",,),0)-1),"")</f>
        <v>3</v>
      </c>
      <c r="Q11435">
        <f t="shared" si="256"/>
        <v>3</v>
      </c>
      <c r="R11435">
        <f>IF(P11435="","",0)</f>
        <v>0</v>
      </c>
    </row>
    <row r="11436" spans="1:18" x14ac:dyDescent="0.3">
      <c r="A11436" t="s">
        <v>1391</v>
      </c>
      <c r="B11436" s="1">
        <v>38665</v>
      </c>
      <c r="C11436" s="2">
        <v>0.41666666666666669</v>
      </c>
      <c r="D11436" t="s">
        <v>1463</v>
      </c>
      <c r="E11436" t="s">
        <v>1464</v>
      </c>
      <c r="G11436" s="6" t="s">
        <v>88</v>
      </c>
      <c r="H11436" t="s">
        <v>96</v>
      </c>
      <c r="I11436" t="s">
        <v>45</v>
      </c>
      <c r="J11436" t="s">
        <v>93</v>
      </c>
      <c r="K11436">
        <v>0.6</v>
      </c>
      <c r="L11436">
        <v>158</v>
      </c>
      <c r="M11436" t="s">
        <v>1143</v>
      </c>
      <c r="N11436">
        <v>158</v>
      </c>
      <c r="P11436" cm="1">
        <f t="array" ref="P11436">IF(Q11436&gt;0,INDEX(Q11436:Q23570,MATCH(TRUE,INDEX(Q11436:Q23570="",,),0)-1),"")</f>
        <v>3</v>
      </c>
      <c r="Q11436">
        <f t="shared" si="256"/>
        <v>3</v>
      </c>
      <c r="R11436">
        <f>IF(P11436="","",0)</f>
        <v>0</v>
      </c>
    </row>
    <row r="11437" spans="1:18" x14ac:dyDescent="0.3">
      <c r="A11437" t="s">
        <v>1391</v>
      </c>
      <c r="B11437" s="1">
        <v>38665</v>
      </c>
      <c r="C11437" s="2">
        <v>0.41666666666666669</v>
      </c>
      <c r="D11437" t="s">
        <v>1463</v>
      </c>
      <c r="E11437" t="s">
        <v>1464</v>
      </c>
      <c r="G11437" s="6" t="s">
        <v>88</v>
      </c>
      <c r="H11437" t="s">
        <v>41</v>
      </c>
      <c r="I11437" t="s">
        <v>45</v>
      </c>
      <c r="J11437" t="s">
        <v>93</v>
      </c>
      <c r="K11437">
        <v>2.4</v>
      </c>
      <c r="L11437">
        <v>295</v>
      </c>
      <c r="M11437" t="s">
        <v>1143</v>
      </c>
      <c r="N11437">
        <v>295</v>
      </c>
      <c r="P11437" cm="1">
        <f t="array" ref="P11437">IF(Q11437&gt;0,INDEX(Q11437:Q23571,MATCH(TRUE,INDEX(Q11437:Q23571="",,),0)-1),"")</f>
        <v>3</v>
      </c>
      <c r="Q11437">
        <f t="shared" si="256"/>
        <v>3</v>
      </c>
      <c r="R11437">
        <f>IF(P11437="","",0)</f>
        <v>0</v>
      </c>
    </row>
    <row r="11438" spans="1:18" x14ac:dyDescent="0.3">
      <c r="A11438" t="s">
        <v>1391</v>
      </c>
      <c r="B11438" s="1">
        <v>38665</v>
      </c>
      <c r="C11438" s="2">
        <v>0.41666666666666669</v>
      </c>
      <c r="D11438" t="s">
        <v>1463</v>
      </c>
      <c r="E11438" t="s">
        <v>1464</v>
      </c>
      <c r="G11438" s="6" t="s">
        <v>88</v>
      </c>
      <c r="H11438" t="s">
        <v>96</v>
      </c>
      <c r="I11438" t="s">
        <v>21</v>
      </c>
      <c r="J11438" t="s">
        <v>73</v>
      </c>
      <c r="K11438">
        <v>110</v>
      </c>
      <c r="L11438">
        <v>17.350000000000001</v>
      </c>
      <c r="M11438" t="s">
        <v>1143</v>
      </c>
      <c r="N11438">
        <v>17.350000000000001</v>
      </c>
      <c r="P11438" cm="1">
        <f t="array" ref="P11438">IF(Q11438&gt;0,INDEX(Q11438:Q23572,MATCH(TRUE,INDEX(Q11438:Q23572="",,),0)-1),"")</f>
        <v>3</v>
      </c>
      <c r="Q11438">
        <f t="shared" si="256"/>
        <v>3</v>
      </c>
      <c r="R11438">
        <f>IF(P11438="","",0)</f>
        <v>0</v>
      </c>
    </row>
    <row r="11439" spans="1:18" x14ac:dyDescent="0.3">
      <c r="A11439" t="s">
        <v>1391</v>
      </c>
      <c r="B11439" s="1">
        <v>38665</v>
      </c>
      <c r="C11439" s="2">
        <v>0.41666666666666669</v>
      </c>
      <c r="D11439" t="s">
        <v>1463</v>
      </c>
      <c r="E11439" t="s">
        <v>1464</v>
      </c>
      <c r="G11439" s="6" t="s">
        <v>88</v>
      </c>
      <c r="H11439" t="s">
        <v>128</v>
      </c>
      <c r="I11439" t="s">
        <v>21</v>
      </c>
      <c r="J11439" t="s">
        <v>73</v>
      </c>
      <c r="K11439">
        <v>55</v>
      </c>
      <c r="L11439">
        <v>25.65</v>
      </c>
      <c r="M11439" t="s">
        <v>1143</v>
      </c>
      <c r="N11439">
        <v>25.65</v>
      </c>
      <c r="P11439" cm="1">
        <f t="array" ref="P11439">IF(Q11439&gt;0,INDEX(Q11439:Q23573,MATCH(TRUE,INDEX(Q11439:Q23573="",,),0)-1),"")</f>
        <v>3</v>
      </c>
      <c r="Q11439">
        <f t="shared" si="256"/>
        <v>3</v>
      </c>
      <c r="R11439">
        <f>IF(P11439="","",0)</f>
        <v>0</v>
      </c>
    </row>
    <row r="11440" spans="1:18" x14ac:dyDescent="0.3">
      <c r="A11440" t="s">
        <v>1391</v>
      </c>
      <c r="B11440" s="1">
        <v>38665</v>
      </c>
      <c r="C11440" s="2">
        <v>0.41666666666666669</v>
      </c>
      <c r="D11440" t="s">
        <v>1463</v>
      </c>
      <c r="E11440" t="s">
        <v>1464</v>
      </c>
      <c r="G11440" s="6" t="s">
        <v>88</v>
      </c>
      <c r="H11440" t="s">
        <v>116</v>
      </c>
      <c r="I11440" t="s">
        <v>21</v>
      </c>
      <c r="J11440" t="s">
        <v>73</v>
      </c>
      <c r="K11440">
        <v>139</v>
      </c>
      <c r="L11440">
        <v>21.35</v>
      </c>
      <c r="M11440" t="s">
        <v>1143</v>
      </c>
      <c r="N11440">
        <v>21.35</v>
      </c>
      <c r="P11440" cm="1">
        <f t="array" ref="P11440">IF(Q11440&gt;0,INDEX(Q11440:Q23574,MATCH(TRUE,INDEX(Q11440:Q23574="",,),0)-1),"")</f>
        <v>3</v>
      </c>
      <c r="Q11440">
        <f t="shared" si="256"/>
        <v>3</v>
      </c>
      <c r="R11440">
        <f>IF(P11440="","",0)</f>
        <v>0</v>
      </c>
    </row>
    <row r="11441" spans="1:18" x14ac:dyDescent="0.3">
      <c r="A11441" t="s">
        <v>1391</v>
      </c>
      <c r="B11441" s="1">
        <v>38665</v>
      </c>
      <c r="C11441" s="2">
        <v>0.41666666666666669</v>
      </c>
      <c r="D11441" t="s">
        <v>1463</v>
      </c>
      <c r="E11441" t="s">
        <v>1464</v>
      </c>
      <c r="G11441" s="6" t="s">
        <v>88</v>
      </c>
      <c r="H11441" t="s">
        <v>312</v>
      </c>
      <c r="I11441" t="s">
        <v>21</v>
      </c>
      <c r="J11441" t="s">
        <v>73</v>
      </c>
      <c r="K11441">
        <v>11</v>
      </c>
      <c r="L11441">
        <v>25.65</v>
      </c>
      <c r="M11441" t="s">
        <v>1143</v>
      </c>
      <c r="N11441">
        <v>25.65</v>
      </c>
      <c r="P11441" cm="1">
        <f t="array" ref="P11441">IF(Q11441&gt;0,INDEX(Q11441:Q23575,MATCH(TRUE,INDEX(Q11441:Q23575="",,),0)-1),"")</f>
        <v>3</v>
      </c>
      <c r="Q11441">
        <f t="shared" si="256"/>
        <v>3</v>
      </c>
      <c r="R11441">
        <f>IF(P11441="","",0)</f>
        <v>0</v>
      </c>
    </row>
    <row r="11442" spans="1:18" x14ac:dyDescent="0.3">
      <c r="A11442" t="s">
        <v>1391</v>
      </c>
      <c r="B11442" s="1">
        <v>38665</v>
      </c>
      <c r="C11442" s="2">
        <v>0.41666666666666669</v>
      </c>
      <c r="D11442" t="s">
        <v>1463</v>
      </c>
      <c r="E11442" t="s">
        <v>1464</v>
      </c>
      <c r="G11442" s="6" t="s">
        <v>88</v>
      </c>
      <c r="H11442" t="s">
        <v>67</v>
      </c>
      <c r="I11442" t="s">
        <v>21</v>
      </c>
      <c r="J11442" t="s">
        <v>73</v>
      </c>
      <c r="K11442">
        <v>89</v>
      </c>
      <c r="L11442">
        <v>21.55</v>
      </c>
      <c r="M11442" t="s">
        <v>1143</v>
      </c>
      <c r="N11442">
        <v>21.55</v>
      </c>
      <c r="P11442" cm="1">
        <f t="array" ref="P11442">IF(Q11442&gt;0,INDEX(Q11442:Q23576,MATCH(TRUE,INDEX(Q11442:Q23576="",,),0)-1),"")</f>
        <v>3</v>
      </c>
      <c r="Q11442">
        <f t="shared" si="256"/>
        <v>3</v>
      </c>
      <c r="R11442">
        <f>IF(P11442="","",0)</f>
        <v>0</v>
      </c>
    </row>
    <row r="11443" spans="1:18" x14ac:dyDescent="0.3">
      <c r="A11443" t="s">
        <v>1391</v>
      </c>
      <c r="B11443" s="1">
        <v>38665</v>
      </c>
      <c r="C11443" s="2">
        <v>0.41666666666666669</v>
      </c>
      <c r="D11443" t="s">
        <v>1463</v>
      </c>
      <c r="E11443" t="s">
        <v>1464</v>
      </c>
      <c r="G11443" s="6" t="s">
        <v>88</v>
      </c>
      <c r="H11443" t="s">
        <v>41</v>
      </c>
      <c r="I11443" t="s">
        <v>21</v>
      </c>
      <c r="J11443" t="s">
        <v>73</v>
      </c>
      <c r="K11443">
        <v>3</v>
      </c>
      <c r="L11443">
        <v>45.5</v>
      </c>
      <c r="M11443" t="s">
        <v>1143</v>
      </c>
      <c r="N11443">
        <v>45.5</v>
      </c>
      <c r="P11443" cm="1">
        <f t="array" ref="P11443">IF(Q11443&gt;0,INDEX(Q11443:Q23577,MATCH(TRUE,INDEX(Q11443:Q23577="",,),0)-1),"")</f>
        <v>3</v>
      </c>
      <c r="Q11443">
        <f t="shared" si="256"/>
        <v>3</v>
      </c>
      <c r="R11443">
        <f>IF(P11443="","",0)</f>
        <v>0</v>
      </c>
    </row>
    <row r="11444" spans="1:18" x14ac:dyDescent="0.3">
      <c r="P11444" t="str" cm="1">
        <f t="array" ref="P11444">IF(Q11444&gt;0,INDEX(Q11444:Q23578,MATCH(TRUE,INDEX(Q11444:Q23578="",,),0)-1),"")</f>
        <v/>
      </c>
      <c r="R11444" t="str">
        <f>IF(P11444="","",0)</f>
        <v/>
      </c>
    </row>
    <row r="11445" spans="1:18" x14ac:dyDescent="0.3">
      <c r="A11445" t="s">
        <v>1391</v>
      </c>
      <c r="B11445" s="1">
        <v>38665</v>
      </c>
      <c r="C11445" s="2">
        <v>0.41666666666666669</v>
      </c>
      <c r="D11445" t="s">
        <v>1465</v>
      </c>
      <c r="E11445" t="s">
        <v>1466</v>
      </c>
      <c r="G11445" t="s">
        <v>19</v>
      </c>
      <c r="H11445" t="s">
        <v>183</v>
      </c>
      <c r="I11445" t="s">
        <v>21</v>
      </c>
      <c r="J11445" t="s">
        <v>73</v>
      </c>
      <c r="K11445">
        <v>399</v>
      </c>
      <c r="L11445">
        <v>32.65</v>
      </c>
      <c r="M11445" t="s">
        <v>1145</v>
      </c>
      <c r="N11445">
        <v>46.76</v>
      </c>
      <c r="O11445" t="s">
        <v>24</v>
      </c>
      <c r="P11445" cm="1">
        <f t="array" ref="P11445">IF(Q11445&gt;0,INDEX(Q11445:Q23579,MATCH(TRUE,INDEX(Q11445:Q23579="",,),0)-1),"")</f>
        <v>4</v>
      </c>
      <c r="Q11445">
        <f>INT((ROW()-11445)/12)+1</f>
        <v>1</v>
      </c>
      <c r="R11445">
        <f>IF(P11445="","",0)</f>
        <v>0</v>
      </c>
    </row>
    <row r="11446" spans="1:18" x14ac:dyDescent="0.3">
      <c r="A11446" t="s">
        <v>1391</v>
      </c>
      <c r="B11446" s="1">
        <v>38665</v>
      </c>
      <c r="C11446" s="2">
        <v>0.41666666666666669</v>
      </c>
      <c r="D11446" t="s">
        <v>1465</v>
      </c>
      <c r="E11446" t="s">
        <v>1466</v>
      </c>
      <c r="G11446" t="s">
        <v>19</v>
      </c>
      <c r="H11446" t="s">
        <v>95</v>
      </c>
      <c r="I11446" t="s">
        <v>21</v>
      </c>
      <c r="J11446" t="s">
        <v>73</v>
      </c>
      <c r="K11446">
        <v>542</v>
      </c>
      <c r="L11446">
        <v>60.4</v>
      </c>
      <c r="M11446" t="s">
        <v>1145</v>
      </c>
      <c r="N11446">
        <v>62.4</v>
      </c>
      <c r="O11446" t="s">
        <v>24</v>
      </c>
      <c r="P11446" cm="1">
        <f t="array" ref="P11446">IF(Q11446&gt;0,INDEX(Q11446:Q23580,MATCH(TRUE,INDEX(Q11446:Q23580="",,),0)-1),"")</f>
        <v>4</v>
      </c>
      <c r="Q11446">
        <f t="shared" ref="Q11446:Q11492" si="257">INT((ROW()-11445)/12)+1</f>
        <v>1</v>
      </c>
      <c r="R11446">
        <f>IF(P11446="","",0)</f>
        <v>0</v>
      </c>
    </row>
    <row r="11447" spans="1:18" x14ac:dyDescent="0.3">
      <c r="A11447" t="s">
        <v>1391</v>
      </c>
      <c r="B11447" s="1">
        <v>38665</v>
      </c>
      <c r="C11447" s="2">
        <v>0.41666666666666669</v>
      </c>
      <c r="D11447" t="s">
        <v>1465</v>
      </c>
      <c r="E11447" t="s">
        <v>1466</v>
      </c>
      <c r="G11447" t="s">
        <v>19</v>
      </c>
      <c r="H11447" t="s">
        <v>72</v>
      </c>
      <c r="I11447" t="s">
        <v>21</v>
      </c>
      <c r="J11447" t="s">
        <v>73</v>
      </c>
      <c r="K11447">
        <v>256</v>
      </c>
      <c r="L11447">
        <v>24.35</v>
      </c>
      <c r="M11447" t="s">
        <v>1145</v>
      </c>
      <c r="N11447">
        <v>25.35</v>
      </c>
      <c r="O11447" t="s">
        <v>24</v>
      </c>
      <c r="P11447" cm="1">
        <f t="array" ref="P11447">IF(Q11447&gt;0,INDEX(Q11447:Q23581,MATCH(TRUE,INDEX(Q11447:Q23581="",,),0)-1),"")</f>
        <v>4</v>
      </c>
      <c r="Q11447">
        <f t="shared" si="257"/>
        <v>1</v>
      </c>
      <c r="R11447">
        <f>IF(P11447="","",0)</f>
        <v>0</v>
      </c>
    </row>
    <row r="11448" spans="1:18" x14ac:dyDescent="0.3">
      <c r="A11448" t="s">
        <v>1391</v>
      </c>
      <c r="B11448" s="1">
        <v>38665</v>
      </c>
      <c r="C11448" s="2">
        <v>0.41666666666666669</v>
      </c>
      <c r="D11448" t="s">
        <v>1465</v>
      </c>
      <c r="E11448" t="s">
        <v>1466</v>
      </c>
      <c r="G11448" s="6" t="s">
        <v>88</v>
      </c>
      <c r="H11448" t="s">
        <v>102</v>
      </c>
      <c r="I11448" t="s">
        <v>45</v>
      </c>
      <c r="J11448" t="s">
        <v>93</v>
      </c>
      <c r="K11448">
        <v>1.1000000000000001</v>
      </c>
      <c r="L11448">
        <v>914</v>
      </c>
      <c r="M11448" t="s">
        <v>1145</v>
      </c>
      <c r="N11448">
        <v>914</v>
      </c>
      <c r="O11448" t="s">
        <v>24</v>
      </c>
      <c r="P11448" cm="1">
        <f t="array" ref="P11448">IF(Q11448&gt;0,INDEX(Q11448:Q23582,MATCH(TRUE,INDEX(Q11448:Q23582="",,),0)-1),"")</f>
        <v>4</v>
      </c>
      <c r="Q11448">
        <f t="shared" si="257"/>
        <v>1</v>
      </c>
      <c r="R11448">
        <f>IF(P11448="","",0)</f>
        <v>0</v>
      </c>
    </row>
    <row r="11449" spans="1:18" x14ac:dyDescent="0.3">
      <c r="A11449" t="s">
        <v>1391</v>
      </c>
      <c r="B11449" s="1">
        <v>38665</v>
      </c>
      <c r="C11449" s="2">
        <v>0.41666666666666669</v>
      </c>
      <c r="D11449" t="s">
        <v>1465</v>
      </c>
      <c r="E11449" t="s">
        <v>1466</v>
      </c>
      <c r="G11449" s="6" t="s">
        <v>88</v>
      </c>
      <c r="H11449" t="s">
        <v>85</v>
      </c>
      <c r="I11449" t="s">
        <v>45</v>
      </c>
      <c r="J11449" t="s">
        <v>93</v>
      </c>
      <c r="K11449">
        <v>8.1</v>
      </c>
      <c r="L11449">
        <v>179</v>
      </c>
      <c r="M11449" t="s">
        <v>1145</v>
      </c>
      <c r="N11449">
        <v>179</v>
      </c>
      <c r="O11449" t="s">
        <v>24</v>
      </c>
      <c r="P11449" cm="1">
        <f t="array" ref="P11449">IF(Q11449&gt;0,INDEX(Q11449:Q23583,MATCH(TRUE,INDEX(Q11449:Q23583="",,),0)-1),"")</f>
        <v>4</v>
      </c>
      <c r="Q11449">
        <f t="shared" si="257"/>
        <v>1</v>
      </c>
      <c r="R11449">
        <f>IF(P11449="","",0)</f>
        <v>0</v>
      </c>
    </row>
    <row r="11450" spans="1:18" x14ac:dyDescent="0.3">
      <c r="A11450" t="s">
        <v>1391</v>
      </c>
      <c r="B11450" s="1">
        <v>38665</v>
      </c>
      <c r="C11450" s="2">
        <v>0.41666666666666669</v>
      </c>
      <c r="D11450" t="s">
        <v>1465</v>
      </c>
      <c r="E11450" t="s">
        <v>1466</v>
      </c>
      <c r="G11450" s="6" t="s">
        <v>88</v>
      </c>
      <c r="H11450" t="s">
        <v>232</v>
      </c>
      <c r="I11450" t="s">
        <v>45</v>
      </c>
      <c r="J11450" t="s">
        <v>93</v>
      </c>
      <c r="K11450">
        <v>2.1</v>
      </c>
      <c r="L11450">
        <v>86</v>
      </c>
      <c r="M11450" t="s">
        <v>1145</v>
      </c>
      <c r="N11450">
        <v>86</v>
      </c>
      <c r="O11450" t="s">
        <v>24</v>
      </c>
      <c r="P11450" cm="1">
        <f t="array" ref="P11450">IF(Q11450&gt;0,INDEX(Q11450:Q23584,MATCH(TRUE,INDEX(Q11450:Q23584="",,),0)-1),"")</f>
        <v>4</v>
      </c>
      <c r="Q11450">
        <f t="shared" si="257"/>
        <v>1</v>
      </c>
      <c r="R11450">
        <f>IF(P11450="","",0)</f>
        <v>0</v>
      </c>
    </row>
    <row r="11451" spans="1:18" x14ac:dyDescent="0.3">
      <c r="A11451" t="s">
        <v>1391</v>
      </c>
      <c r="B11451" s="1">
        <v>38665</v>
      </c>
      <c r="C11451" s="2">
        <v>0.41666666666666669</v>
      </c>
      <c r="D11451" t="s">
        <v>1465</v>
      </c>
      <c r="E11451" t="s">
        <v>1466</v>
      </c>
      <c r="G11451" s="6" t="s">
        <v>88</v>
      </c>
      <c r="H11451" t="s">
        <v>67</v>
      </c>
      <c r="I11451" t="s">
        <v>45</v>
      </c>
      <c r="J11451" t="s">
        <v>93</v>
      </c>
      <c r="K11451">
        <v>4</v>
      </c>
      <c r="L11451">
        <v>142</v>
      </c>
      <c r="M11451" t="s">
        <v>1145</v>
      </c>
      <c r="N11451">
        <v>142</v>
      </c>
      <c r="O11451" t="s">
        <v>24</v>
      </c>
      <c r="P11451" cm="1">
        <f t="array" ref="P11451">IF(Q11451&gt;0,INDEX(Q11451:Q23585,MATCH(TRUE,INDEX(Q11451:Q23585="",,),0)-1),"")</f>
        <v>4</v>
      </c>
      <c r="Q11451">
        <f t="shared" si="257"/>
        <v>1</v>
      </c>
      <c r="R11451">
        <f>IF(P11451="","",0)</f>
        <v>0</v>
      </c>
    </row>
    <row r="11452" spans="1:18" x14ac:dyDescent="0.3">
      <c r="A11452" t="s">
        <v>1391</v>
      </c>
      <c r="B11452" s="1">
        <v>38665</v>
      </c>
      <c r="C11452" s="2">
        <v>0.41666666666666669</v>
      </c>
      <c r="D11452" t="s">
        <v>1465</v>
      </c>
      <c r="E11452" t="s">
        <v>1466</v>
      </c>
      <c r="G11452" s="6" t="s">
        <v>88</v>
      </c>
      <c r="H11452" t="s">
        <v>96</v>
      </c>
      <c r="I11452" t="s">
        <v>21</v>
      </c>
      <c r="J11452" t="s">
        <v>73</v>
      </c>
      <c r="K11452">
        <v>8</v>
      </c>
      <c r="L11452">
        <v>17.600000000000001</v>
      </c>
      <c r="M11452" t="s">
        <v>1145</v>
      </c>
      <c r="N11452">
        <v>17.600000000000001</v>
      </c>
      <c r="O11452" t="s">
        <v>24</v>
      </c>
      <c r="P11452" cm="1">
        <f t="array" ref="P11452">IF(Q11452&gt;0,INDEX(Q11452:Q23586,MATCH(TRUE,INDEX(Q11452:Q23586="",,),0)-1),"")</f>
        <v>4</v>
      </c>
      <c r="Q11452">
        <f t="shared" si="257"/>
        <v>1</v>
      </c>
      <c r="R11452">
        <f>IF(P11452="","",0)</f>
        <v>0</v>
      </c>
    </row>
    <row r="11453" spans="1:18" x14ac:dyDescent="0.3">
      <c r="A11453" t="s">
        <v>1391</v>
      </c>
      <c r="B11453" s="1">
        <v>38665</v>
      </c>
      <c r="C11453" s="2">
        <v>0.41666666666666669</v>
      </c>
      <c r="D11453" t="s">
        <v>1465</v>
      </c>
      <c r="E11453" t="s">
        <v>1466</v>
      </c>
      <c r="G11453" s="6" t="s">
        <v>88</v>
      </c>
      <c r="H11453" t="s">
        <v>128</v>
      </c>
      <c r="I11453" t="s">
        <v>21</v>
      </c>
      <c r="J11453" t="s">
        <v>73</v>
      </c>
      <c r="K11453">
        <v>40</v>
      </c>
      <c r="L11453">
        <v>26.95</v>
      </c>
      <c r="M11453" t="s">
        <v>1145</v>
      </c>
      <c r="N11453">
        <v>26.95</v>
      </c>
      <c r="O11453" t="s">
        <v>24</v>
      </c>
      <c r="P11453" cm="1">
        <f t="array" ref="P11453">IF(Q11453&gt;0,INDEX(Q11453:Q23587,MATCH(TRUE,INDEX(Q11453:Q23587="",,),0)-1),"")</f>
        <v>4</v>
      </c>
      <c r="Q11453">
        <f t="shared" si="257"/>
        <v>1</v>
      </c>
      <c r="R11453">
        <f>IF(P11453="","",0)</f>
        <v>0</v>
      </c>
    </row>
    <row r="11454" spans="1:18" x14ac:dyDescent="0.3">
      <c r="A11454" t="s">
        <v>1391</v>
      </c>
      <c r="B11454" s="1">
        <v>38665</v>
      </c>
      <c r="C11454" s="2">
        <v>0.41666666666666669</v>
      </c>
      <c r="D11454" t="s">
        <v>1465</v>
      </c>
      <c r="E11454" t="s">
        <v>1466</v>
      </c>
      <c r="G11454" s="6" t="s">
        <v>88</v>
      </c>
      <c r="H11454" t="s">
        <v>116</v>
      </c>
      <c r="I11454" t="s">
        <v>21</v>
      </c>
      <c r="J11454" t="s">
        <v>73</v>
      </c>
      <c r="K11454">
        <v>27</v>
      </c>
      <c r="L11454">
        <v>22.65</v>
      </c>
      <c r="M11454" t="s">
        <v>1145</v>
      </c>
      <c r="N11454">
        <v>22.65</v>
      </c>
      <c r="O11454" t="s">
        <v>24</v>
      </c>
      <c r="P11454" cm="1">
        <f t="array" ref="P11454">IF(Q11454&gt;0,INDEX(Q11454:Q23588,MATCH(TRUE,INDEX(Q11454:Q23588="",,),0)-1),"")</f>
        <v>4</v>
      </c>
      <c r="Q11454">
        <f t="shared" si="257"/>
        <v>1</v>
      </c>
      <c r="R11454">
        <f>IF(P11454="","",0)</f>
        <v>0</v>
      </c>
    </row>
    <row r="11455" spans="1:18" x14ac:dyDescent="0.3">
      <c r="A11455" t="s">
        <v>1391</v>
      </c>
      <c r="B11455" s="1">
        <v>38665</v>
      </c>
      <c r="C11455" s="2">
        <v>0.41666666666666669</v>
      </c>
      <c r="D11455" t="s">
        <v>1465</v>
      </c>
      <c r="E11455" t="s">
        <v>1466</v>
      </c>
      <c r="G11455" s="6" t="s">
        <v>88</v>
      </c>
      <c r="H11455" t="s">
        <v>312</v>
      </c>
      <c r="I11455" t="s">
        <v>21</v>
      </c>
      <c r="J11455" t="s">
        <v>73</v>
      </c>
      <c r="K11455">
        <v>5</v>
      </c>
      <c r="L11455">
        <v>25.05</v>
      </c>
      <c r="M11455" t="s">
        <v>1145</v>
      </c>
      <c r="N11455">
        <v>25.05</v>
      </c>
      <c r="O11455" t="s">
        <v>24</v>
      </c>
      <c r="P11455" cm="1">
        <f t="array" ref="P11455">IF(Q11455&gt;0,INDEX(Q11455:Q23589,MATCH(TRUE,INDEX(Q11455:Q23589="",,),0)-1),"")</f>
        <v>4</v>
      </c>
      <c r="Q11455">
        <f t="shared" si="257"/>
        <v>1</v>
      </c>
      <c r="R11455">
        <f>IF(P11455="","",0)</f>
        <v>0</v>
      </c>
    </row>
    <row r="11456" spans="1:18" x14ac:dyDescent="0.3">
      <c r="A11456" t="s">
        <v>1391</v>
      </c>
      <c r="B11456" s="1">
        <v>38665</v>
      </c>
      <c r="C11456" s="2">
        <v>0.41666666666666669</v>
      </c>
      <c r="D11456" t="s">
        <v>1465</v>
      </c>
      <c r="E11456" t="s">
        <v>1466</v>
      </c>
      <c r="G11456" s="6" t="s">
        <v>88</v>
      </c>
      <c r="H11456" t="s">
        <v>67</v>
      </c>
      <c r="I11456" t="s">
        <v>21</v>
      </c>
      <c r="J11456" t="s">
        <v>73</v>
      </c>
      <c r="K11456">
        <v>42</v>
      </c>
      <c r="L11456">
        <v>22.9</v>
      </c>
      <c r="M11456" t="s">
        <v>1145</v>
      </c>
      <c r="N11456">
        <v>22.9</v>
      </c>
      <c r="O11456" t="s">
        <v>24</v>
      </c>
      <c r="P11456" cm="1">
        <f t="array" ref="P11456">IF(Q11456&gt;0,INDEX(Q11456:Q23590,MATCH(TRUE,INDEX(Q11456:Q23590="",,),0)-1),"")</f>
        <v>4</v>
      </c>
      <c r="Q11456">
        <f t="shared" si="257"/>
        <v>1</v>
      </c>
      <c r="R11456">
        <f>IF(P11456="","",0)</f>
        <v>0</v>
      </c>
    </row>
    <row r="11457" spans="1:18" x14ac:dyDescent="0.3">
      <c r="A11457" t="s">
        <v>1391</v>
      </c>
      <c r="B11457" s="1">
        <v>38665</v>
      </c>
      <c r="C11457" s="2">
        <v>0.41666666666666669</v>
      </c>
      <c r="D11457" t="s">
        <v>1465</v>
      </c>
      <c r="E11457" t="s">
        <v>1466</v>
      </c>
      <c r="G11457" t="s">
        <v>19</v>
      </c>
      <c r="H11457" t="s">
        <v>183</v>
      </c>
      <c r="I11457" t="s">
        <v>21</v>
      </c>
      <c r="J11457" t="s">
        <v>73</v>
      </c>
      <c r="K11457">
        <v>399</v>
      </c>
      <c r="L11457">
        <v>32.65</v>
      </c>
      <c r="M11457" t="s">
        <v>465</v>
      </c>
      <c r="N11457">
        <v>42</v>
      </c>
      <c r="P11457" cm="1">
        <f t="array" ref="P11457">IF(Q11457&gt;0,INDEX(Q11457:Q23591,MATCH(TRUE,INDEX(Q11457:Q23591="",,),0)-1),"")</f>
        <v>4</v>
      </c>
      <c r="Q11457">
        <f t="shared" si="257"/>
        <v>2</v>
      </c>
      <c r="R11457">
        <f>IF(P11457="","",0)</f>
        <v>0</v>
      </c>
    </row>
    <row r="11458" spans="1:18" x14ac:dyDescent="0.3">
      <c r="A11458" t="s">
        <v>1391</v>
      </c>
      <c r="B11458" s="1">
        <v>38665</v>
      </c>
      <c r="C11458" s="2">
        <v>0.41666666666666669</v>
      </c>
      <c r="D11458" t="s">
        <v>1465</v>
      </c>
      <c r="E11458" t="s">
        <v>1466</v>
      </c>
      <c r="G11458" t="s">
        <v>19</v>
      </c>
      <c r="H11458" t="s">
        <v>95</v>
      </c>
      <c r="I11458" t="s">
        <v>21</v>
      </c>
      <c r="J11458" t="s">
        <v>73</v>
      </c>
      <c r="K11458">
        <v>542</v>
      </c>
      <c r="L11458">
        <v>60.4</v>
      </c>
      <c r="M11458" t="s">
        <v>465</v>
      </c>
      <c r="N11458">
        <v>62</v>
      </c>
      <c r="P11458" cm="1">
        <f t="array" ref="P11458">IF(Q11458&gt;0,INDEX(Q11458:Q23592,MATCH(TRUE,INDEX(Q11458:Q23592="",,),0)-1),"")</f>
        <v>4</v>
      </c>
      <c r="Q11458">
        <f t="shared" si="257"/>
        <v>2</v>
      </c>
      <c r="R11458">
        <f>IF(P11458="","",0)</f>
        <v>0</v>
      </c>
    </row>
    <row r="11459" spans="1:18" x14ac:dyDescent="0.3">
      <c r="A11459" t="s">
        <v>1391</v>
      </c>
      <c r="B11459" s="1">
        <v>38665</v>
      </c>
      <c r="C11459" s="2">
        <v>0.41666666666666669</v>
      </c>
      <c r="D11459" t="s">
        <v>1465</v>
      </c>
      <c r="E11459" t="s">
        <v>1466</v>
      </c>
      <c r="G11459" t="s">
        <v>19</v>
      </c>
      <c r="H11459" t="s">
        <v>72</v>
      </c>
      <c r="I11459" t="s">
        <v>21</v>
      </c>
      <c r="J11459" t="s">
        <v>73</v>
      </c>
      <c r="K11459">
        <v>256</v>
      </c>
      <c r="L11459">
        <v>24.35</v>
      </c>
      <c r="M11459" t="s">
        <v>465</v>
      </c>
      <c r="N11459">
        <v>25</v>
      </c>
      <c r="P11459" cm="1">
        <f t="array" ref="P11459">IF(Q11459&gt;0,INDEX(Q11459:Q23593,MATCH(TRUE,INDEX(Q11459:Q23593="",,),0)-1),"")</f>
        <v>4</v>
      </c>
      <c r="Q11459">
        <f t="shared" si="257"/>
        <v>2</v>
      </c>
      <c r="R11459">
        <f>IF(P11459="","",0)</f>
        <v>0</v>
      </c>
    </row>
    <row r="11460" spans="1:18" x14ac:dyDescent="0.3">
      <c r="A11460" t="s">
        <v>1391</v>
      </c>
      <c r="B11460" s="1">
        <v>38665</v>
      </c>
      <c r="C11460" s="2">
        <v>0.41666666666666669</v>
      </c>
      <c r="D11460" t="s">
        <v>1465</v>
      </c>
      <c r="E11460" t="s">
        <v>1466</v>
      </c>
      <c r="G11460" s="6" t="s">
        <v>88</v>
      </c>
      <c r="H11460" t="s">
        <v>102</v>
      </c>
      <c r="I11460" t="s">
        <v>45</v>
      </c>
      <c r="J11460" t="s">
        <v>93</v>
      </c>
      <c r="K11460">
        <v>1.1000000000000001</v>
      </c>
      <c r="L11460">
        <v>914</v>
      </c>
      <c r="M11460" t="s">
        <v>465</v>
      </c>
      <c r="N11460">
        <v>914</v>
      </c>
      <c r="P11460" cm="1">
        <f t="array" ref="P11460">IF(Q11460&gt;0,INDEX(Q11460:Q23594,MATCH(TRUE,INDEX(Q11460:Q23594="",,),0)-1),"")</f>
        <v>4</v>
      </c>
      <c r="Q11460">
        <f t="shared" si="257"/>
        <v>2</v>
      </c>
      <c r="R11460">
        <f>IF(P11460="","",0)</f>
        <v>0</v>
      </c>
    </row>
    <row r="11461" spans="1:18" x14ac:dyDescent="0.3">
      <c r="A11461" t="s">
        <v>1391</v>
      </c>
      <c r="B11461" s="1">
        <v>38665</v>
      </c>
      <c r="C11461" s="2">
        <v>0.41666666666666669</v>
      </c>
      <c r="D11461" t="s">
        <v>1465</v>
      </c>
      <c r="E11461" t="s">
        <v>1466</v>
      </c>
      <c r="G11461" s="6" t="s">
        <v>88</v>
      </c>
      <c r="H11461" t="s">
        <v>85</v>
      </c>
      <c r="I11461" t="s">
        <v>45</v>
      </c>
      <c r="J11461" t="s">
        <v>93</v>
      </c>
      <c r="K11461">
        <v>8.1</v>
      </c>
      <c r="L11461">
        <v>179</v>
      </c>
      <c r="M11461" t="s">
        <v>465</v>
      </c>
      <c r="N11461">
        <v>179</v>
      </c>
      <c r="P11461" cm="1">
        <f t="array" ref="P11461">IF(Q11461&gt;0,INDEX(Q11461:Q23595,MATCH(TRUE,INDEX(Q11461:Q23595="",,),0)-1),"")</f>
        <v>4</v>
      </c>
      <c r="Q11461">
        <f t="shared" si="257"/>
        <v>2</v>
      </c>
      <c r="R11461">
        <f>IF(P11461="","",0)</f>
        <v>0</v>
      </c>
    </row>
    <row r="11462" spans="1:18" x14ac:dyDescent="0.3">
      <c r="A11462" t="s">
        <v>1391</v>
      </c>
      <c r="B11462" s="1">
        <v>38665</v>
      </c>
      <c r="C11462" s="2">
        <v>0.41666666666666669</v>
      </c>
      <c r="D11462" t="s">
        <v>1465</v>
      </c>
      <c r="E11462" t="s">
        <v>1466</v>
      </c>
      <c r="G11462" s="6" t="s">
        <v>88</v>
      </c>
      <c r="H11462" t="s">
        <v>232</v>
      </c>
      <c r="I11462" t="s">
        <v>45</v>
      </c>
      <c r="J11462" t="s">
        <v>93</v>
      </c>
      <c r="K11462">
        <v>2.1</v>
      </c>
      <c r="L11462">
        <v>86</v>
      </c>
      <c r="M11462" t="s">
        <v>465</v>
      </c>
      <c r="N11462">
        <v>86</v>
      </c>
      <c r="P11462" cm="1">
        <f t="array" ref="P11462">IF(Q11462&gt;0,INDEX(Q11462:Q23596,MATCH(TRUE,INDEX(Q11462:Q23596="",,),0)-1),"")</f>
        <v>4</v>
      </c>
      <c r="Q11462">
        <f t="shared" si="257"/>
        <v>2</v>
      </c>
      <c r="R11462">
        <f>IF(P11462="","",0)</f>
        <v>0</v>
      </c>
    </row>
    <row r="11463" spans="1:18" x14ac:dyDescent="0.3">
      <c r="A11463" t="s">
        <v>1391</v>
      </c>
      <c r="B11463" s="1">
        <v>38665</v>
      </c>
      <c r="C11463" s="2">
        <v>0.41666666666666669</v>
      </c>
      <c r="D11463" t="s">
        <v>1465</v>
      </c>
      <c r="E11463" t="s">
        <v>1466</v>
      </c>
      <c r="G11463" s="6" t="s">
        <v>88</v>
      </c>
      <c r="H11463" t="s">
        <v>67</v>
      </c>
      <c r="I11463" t="s">
        <v>45</v>
      </c>
      <c r="J11463" t="s">
        <v>93</v>
      </c>
      <c r="K11463">
        <v>4</v>
      </c>
      <c r="L11463">
        <v>142</v>
      </c>
      <c r="M11463" t="s">
        <v>465</v>
      </c>
      <c r="N11463">
        <v>142</v>
      </c>
      <c r="P11463" cm="1">
        <f t="array" ref="P11463">IF(Q11463&gt;0,INDEX(Q11463:Q23597,MATCH(TRUE,INDEX(Q11463:Q23597="",,),0)-1),"")</f>
        <v>4</v>
      </c>
      <c r="Q11463">
        <f t="shared" si="257"/>
        <v>2</v>
      </c>
      <c r="R11463">
        <f>IF(P11463="","",0)</f>
        <v>0</v>
      </c>
    </row>
    <row r="11464" spans="1:18" x14ac:dyDescent="0.3">
      <c r="A11464" t="s">
        <v>1391</v>
      </c>
      <c r="B11464" s="1">
        <v>38665</v>
      </c>
      <c r="C11464" s="2">
        <v>0.41666666666666669</v>
      </c>
      <c r="D11464" t="s">
        <v>1465</v>
      </c>
      <c r="E11464" t="s">
        <v>1466</v>
      </c>
      <c r="G11464" s="6" t="s">
        <v>88</v>
      </c>
      <c r="H11464" t="s">
        <v>96</v>
      </c>
      <c r="I11464" t="s">
        <v>21</v>
      </c>
      <c r="J11464" t="s">
        <v>73</v>
      </c>
      <c r="K11464">
        <v>8</v>
      </c>
      <c r="L11464">
        <v>17.600000000000001</v>
      </c>
      <c r="M11464" t="s">
        <v>465</v>
      </c>
      <c r="N11464">
        <v>17.600000000000001</v>
      </c>
      <c r="P11464" cm="1">
        <f t="array" ref="P11464">IF(Q11464&gt;0,INDEX(Q11464:Q23598,MATCH(TRUE,INDEX(Q11464:Q23598="",,),0)-1),"")</f>
        <v>4</v>
      </c>
      <c r="Q11464">
        <f t="shared" si="257"/>
        <v>2</v>
      </c>
      <c r="R11464">
        <f>IF(P11464="","",0)</f>
        <v>0</v>
      </c>
    </row>
    <row r="11465" spans="1:18" x14ac:dyDescent="0.3">
      <c r="A11465" t="s">
        <v>1391</v>
      </c>
      <c r="B11465" s="1">
        <v>38665</v>
      </c>
      <c r="C11465" s="2">
        <v>0.41666666666666669</v>
      </c>
      <c r="D11465" t="s">
        <v>1465</v>
      </c>
      <c r="E11465" t="s">
        <v>1466</v>
      </c>
      <c r="G11465" s="6" t="s">
        <v>88</v>
      </c>
      <c r="H11465" t="s">
        <v>128</v>
      </c>
      <c r="I11465" t="s">
        <v>21</v>
      </c>
      <c r="J11465" t="s">
        <v>73</v>
      </c>
      <c r="K11465">
        <v>40</v>
      </c>
      <c r="L11465">
        <v>26.95</v>
      </c>
      <c r="M11465" t="s">
        <v>465</v>
      </c>
      <c r="N11465">
        <v>26.95</v>
      </c>
      <c r="P11465" cm="1">
        <f t="array" ref="P11465">IF(Q11465&gt;0,INDEX(Q11465:Q23599,MATCH(TRUE,INDEX(Q11465:Q23599="",,),0)-1),"")</f>
        <v>4</v>
      </c>
      <c r="Q11465">
        <f t="shared" si="257"/>
        <v>2</v>
      </c>
      <c r="R11465">
        <f>IF(P11465="","",0)</f>
        <v>0</v>
      </c>
    </row>
    <row r="11466" spans="1:18" x14ac:dyDescent="0.3">
      <c r="A11466" t="s">
        <v>1391</v>
      </c>
      <c r="B11466" s="1">
        <v>38665</v>
      </c>
      <c r="C11466" s="2">
        <v>0.41666666666666669</v>
      </c>
      <c r="D11466" t="s">
        <v>1465</v>
      </c>
      <c r="E11466" t="s">
        <v>1466</v>
      </c>
      <c r="G11466" s="6" t="s">
        <v>88</v>
      </c>
      <c r="H11466" t="s">
        <v>116</v>
      </c>
      <c r="I11466" t="s">
        <v>21</v>
      </c>
      <c r="J11466" t="s">
        <v>73</v>
      </c>
      <c r="K11466">
        <v>27</v>
      </c>
      <c r="L11466">
        <v>22.65</v>
      </c>
      <c r="M11466" t="s">
        <v>465</v>
      </c>
      <c r="N11466">
        <v>22.65</v>
      </c>
      <c r="P11466" cm="1">
        <f t="array" ref="P11466">IF(Q11466&gt;0,INDEX(Q11466:Q23600,MATCH(TRUE,INDEX(Q11466:Q23600="",,),0)-1),"")</f>
        <v>4</v>
      </c>
      <c r="Q11466">
        <f t="shared" si="257"/>
        <v>2</v>
      </c>
      <c r="R11466">
        <f>IF(P11466="","",0)</f>
        <v>0</v>
      </c>
    </row>
    <row r="11467" spans="1:18" x14ac:dyDescent="0.3">
      <c r="A11467" t="s">
        <v>1391</v>
      </c>
      <c r="B11467" s="1">
        <v>38665</v>
      </c>
      <c r="C11467" s="2">
        <v>0.41666666666666669</v>
      </c>
      <c r="D11467" t="s">
        <v>1465</v>
      </c>
      <c r="E11467" t="s">
        <v>1466</v>
      </c>
      <c r="G11467" s="6" t="s">
        <v>88</v>
      </c>
      <c r="H11467" t="s">
        <v>312</v>
      </c>
      <c r="I11467" t="s">
        <v>21</v>
      </c>
      <c r="J11467" t="s">
        <v>73</v>
      </c>
      <c r="K11467">
        <v>5</v>
      </c>
      <c r="L11467">
        <v>25.05</v>
      </c>
      <c r="M11467" t="s">
        <v>465</v>
      </c>
      <c r="N11467">
        <v>25.05</v>
      </c>
      <c r="P11467" cm="1">
        <f t="array" ref="P11467">IF(Q11467&gt;0,INDEX(Q11467:Q23601,MATCH(TRUE,INDEX(Q11467:Q23601="",,),0)-1),"")</f>
        <v>4</v>
      </c>
      <c r="Q11467">
        <f t="shared" si="257"/>
        <v>2</v>
      </c>
      <c r="R11467">
        <f>IF(P11467="","",0)</f>
        <v>0</v>
      </c>
    </row>
    <row r="11468" spans="1:18" x14ac:dyDescent="0.3">
      <c r="A11468" t="s">
        <v>1391</v>
      </c>
      <c r="B11468" s="1">
        <v>38665</v>
      </c>
      <c r="C11468" s="2">
        <v>0.41666666666666669</v>
      </c>
      <c r="D11468" t="s">
        <v>1465</v>
      </c>
      <c r="E11468" t="s">
        <v>1466</v>
      </c>
      <c r="G11468" s="6" t="s">
        <v>88</v>
      </c>
      <c r="H11468" t="s">
        <v>67</v>
      </c>
      <c r="I11468" t="s">
        <v>21</v>
      </c>
      <c r="J11468" t="s">
        <v>73</v>
      </c>
      <c r="K11468">
        <v>42</v>
      </c>
      <c r="L11468">
        <v>22.9</v>
      </c>
      <c r="M11468" t="s">
        <v>465</v>
      </c>
      <c r="N11468">
        <v>22.9</v>
      </c>
      <c r="P11468" cm="1">
        <f t="array" ref="P11468">IF(Q11468&gt;0,INDEX(Q11468:Q23602,MATCH(TRUE,INDEX(Q11468:Q23602="",,),0)-1),"")</f>
        <v>4</v>
      </c>
      <c r="Q11468">
        <f t="shared" si="257"/>
        <v>2</v>
      </c>
      <c r="R11468">
        <f>IF(P11468="","",0)</f>
        <v>0</v>
      </c>
    </row>
    <row r="11469" spans="1:18" x14ac:dyDescent="0.3">
      <c r="A11469" t="s">
        <v>1391</v>
      </c>
      <c r="B11469" s="1">
        <v>38665</v>
      </c>
      <c r="C11469" s="2">
        <v>0.41666666666666669</v>
      </c>
      <c r="D11469" t="s">
        <v>1465</v>
      </c>
      <c r="E11469" t="s">
        <v>1466</v>
      </c>
      <c r="G11469" t="s">
        <v>19</v>
      </c>
      <c r="H11469" t="s">
        <v>183</v>
      </c>
      <c r="I11469" t="s">
        <v>21</v>
      </c>
      <c r="J11469" t="s">
        <v>73</v>
      </c>
      <c r="K11469">
        <v>399</v>
      </c>
      <c r="L11469">
        <v>32.65</v>
      </c>
      <c r="M11469" t="s">
        <v>1449</v>
      </c>
      <c r="N11469">
        <v>40</v>
      </c>
      <c r="P11469" cm="1">
        <f t="array" ref="P11469">IF(Q11469&gt;0,INDEX(Q11469:Q23603,MATCH(TRUE,INDEX(Q11469:Q23603="",,),0)-1),"")</f>
        <v>4</v>
      </c>
      <c r="Q11469">
        <f t="shared" si="257"/>
        <v>3</v>
      </c>
      <c r="R11469">
        <f>IF(P11469="","",0)</f>
        <v>0</v>
      </c>
    </row>
    <row r="11470" spans="1:18" x14ac:dyDescent="0.3">
      <c r="A11470" t="s">
        <v>1391</v>
      </c>
      <c r="B11470" s="1">
        <v>38665</v>
      </c>
      <c r="C11470" s="2">
        <v>0.41666666666666669</v>
      </c>
      <c r="D11470" t="s">
        <v>1465</v>
      </c>
      <c r="E11470" t="s">
        <v>1466</v>
      </c>
      <c r="G11470" t="s">
        <v>19</v>
      </c>
      <c r="H11470" t="s">
        <v>95</v>
      </c>
      <c r="I11470" t="s">
        <v>21</v>
      </c>
      <c r="J11470" t="s">
        <v>73</v>
      </c>
      <c r="K11470">
        <v>542</v>
      </c>
      <c r="L11470">
        <v>60.4</v>
      </c>
      <c r="M11470" t="s">
        <v>1449</v>
      </c>
      <c r="N11470">
        <v>62</v>
      </c>
      <c r="P11470" cm="1">
        <f t="array" ref="P11470">IF(Q11470&gt;0,INDEX(Q11470:Q23604,MATCH(TRUE,INDEX(Q11470:Q23604="",,),0)-1),"")</f>
        <v>4</v>
      </c>
      <c r="Q11470">
        <f t="shared" si="257"/>
        <v>3</v>
      </c>
      <c r="R11470">
        <f>IF(P11470="","",0)</f>
        <v>0</v>
      </c>
    </row>
    <row r="11471" spans="1:18" x14ac:dyDescent="0.3">
      <c r="A11471" t="s">
        <v>1391</v>
      </c>
      <c r="B11471" s="1">
        <v>38665</v>
      </c>
      <c r="C11471" s="2">
        <v>0.41666666666666669</v>
      </c>
      <c r="D11471" t="s">
        <v>1465</v>
      </c>
      <c r="E11471" t="s">
        <v>1466</v>
      </c>
      <c r="G11471" t="s">
        <v>19</v>
      </c>
      <c r="H11471" t="s">
        <v>72</v>
      </c>
      <c r="I11471" t="s">
        <v>21</v>
      </c>
      <c r="J11471" t="s">
        <v>73</v>
      </c>
      <c r="K11471">
        <v>256</v>
      </c>
      <c r="L11471">
        <v>24.35</v>
      </c>
      <c r="M11471" t="s">
        <v>1449</v>
      </c>
      <c r="N11471">
        <v>25</v>
      </c>
      <c r="P11471" cm="1">
        <f t="array" ref="P11471">IF(Q11471&gt;0,INDEX(Q11471:Q23605,MATCH(TRUE,INDEX(Q11471:Q23605="",,),0)-1),"")</f>
        <v>4</v>
      </c>
      <c r="Q11471">
        <f t="shared" si="257"/>
        <v>3</v>
      </c>
      <c r="R11471">
        <f>IF(P11471="","",0)</f>
        <v>0</v>
      </c>
    </row>
    <row r="11472" spans="1:18" x14ac:dyDescent="0.3">
      <c r="A11472" t="s">
        <v>1391</v>
      </c>
      <c r="B11472" s="1">
        <v>38665</v>
      </c>
      <c r="C11472" s="2">
        <v>0.41666666666666669</v>
      </c>
      <c r="D11472" t="s">
        <v>1465</v>
      </c>
      <c r="E11472" t="s">
        <v>1466</v>
      </c>
      <c r="G11472" s="6" t="s">
        <v>88</v>
      </c>
      <c r="H11472" t="s">
        <v>102</v>
      </c>
      <c r="I11472" t="s">
        <v>45</v>
      </c>
      <c r="J11472" t="s">
        <v>93</v>
      </c>
      <c r="K11472">
        <v>1.1000000000000001</v>
      </c>
      <c r="L11472">
        <v>914</v>
      </c>
      <c r="M11472" t="s">
        <v>1449</v>
      </c>
      <c r="N11472">
        <v>914</v>
      </c>
      <c r="P11472" cm="1">
        <f t="array" ref="P11472">IF(Q11472&gt;0,INDEX(Q11472:Q23606,MATCH(TRUE,INDEX(Q11472:Q23606="",,),0)-1),"")</f>
        <v>4</v>
      </c>
      <c r="Q11472">
        <f t="shared" si="257"/>
        <v>3</v>
      </c>
      <c r="R11472">
        <f>IF(P11472="","",0)</f>
        <v>0</v>
      </c>
    </row>
    <row r="11473" spans="1:18" x14ac:dyDescent="0.3">
      <c r="A11473" t="s">
        <v>1391</v>
      </c>
      <c r="B11473" s="1">
        <v>38665</v>
      </c>
      <c r="C11473" s="2">
        <v>0.41666666666666669</v>
      </c>
      <c r="D11473" t="s">
        <v>1465</v>
      </c>
      <c r="E11473" t="s">
        <v>1466</v>
      </c>
      <c r="G11473" s="6" t="s">
        <v>88</v>
      </c>
      <c r="H11473" t="s">
        <v>85</v>
      </c>
      <c r="I11473" t="s">
        <v>45</v>
      </c>
      <c r="J11473" t="s">
        <v>93</v>
      </c>
      <c r="K11473">
        <v>8.1</v>
      </c>
      <c r="L11473">
        <v>179</v>
      </c>
      <c r="M11473" t="s">
        <v>1449</v>
      </c>
      <c r="N11473">
        <v>179</v>
      </c>
      <c r="P11473" cm="1">
        <f t="array" ref="P11473">IF(Q11473&gt;0,INDEX(Q11473:Q23607,MATCH(TRUE,INDEX(Q11473:Q23607="",,),0)-1),"")</f>
        <v>4</v>
      </c>
      <c r="Q11473">
        <f t="shared" si="257"/>
        <v>3</v>
      </c>
      <c r="R11473">
        <f>IF(P11473="","",0)</f>
        <v>0</v>
      </c>
    </row>
    <row r="11474" spans="1:18" x14ac:dyDescent="0.3">
      <c r="A11474" t="s">
        <v>1391</v>
      </c>
      <c r="B11474" s="1">
        <v>38665</v>
      </c>
      <c r="C11474" s="2">
        <v>0.41666666666666669</v>
      </c>
      <c r="D11474" t="s">
        <v>1465</v>
      </c>
      <c r="E11474" t="s">
        <v>1466</v>
      </c>
      <c r="G11474" s="6" t="s">
        <v>88</v>
      </c>
      <c r="H11474" t="s">
        <v>232</v>
      </c>
      <c r="I11474" t="s">
        <v>45</v>
      </c>
      <c r="J11474" t="s">
        <v>93</v>
      </c>
      <c r="K11474">
        <v>2.1</v>
      </c>
      <c r="L11474">
        <v>86</v>
      </c>
      <c r="M11474" t="s">
        <v>1449</v>
      </c>
      <c r="N11474">
        <v>86</v>
      </c>
      <c r="P11474" cm="1">
        <f t="array" ref="P11474">IF(Q11474&gt;0,INDEX(Q11474:Q23608,MATCH(TRUE,INDEX(Q11474:Q23608="",,),0)-1),"")</f>
        <v>4</v>
      </c>
      <c r="Q11474">
        <f t="shared" si="257"/>
        <v>3</v>
      </c>
      <c r="R11474">
        <f>IF(P11474="","",0)</f>
        <v>0</v>
      </c>
    </row>
    <row r="11475" spans="1:18" x14ac:dyDescent="0.3">
      <c r="A11475" t="s">
        <v>1391</v>
      </c>
      <c r="B11475" s="1">
        <v>38665</v>
      </c>
      <c r="C11475" s="2">
        <v>0.41666666666666669</v>
      </c>
      <c r="D11475" t="s">
        <v>1465</v>
      </c>
      <c r="E11475" t="s">
        <v>1466</v>
      </c>
      <c r="G11475" s="6" t="s">
        <v>88</v>
      </c>
      <c r="H11475" t="s">
        <v>67</v>
      </c>
      <c r="I11475" t="s">
        <v>45</v>
      </c>
      <c r="J11475" t="s">
        <v>93</v>
      </c>
      <c r="K11475">
        <v>4</v>
      </c>
      <c r="L11475">
        <v>142</v>
      </c>
      <c r="M11475" t="s">
        <v>1449</v>
      </c>
      <c r="N11475">
        <v>142</v>
      </c>
      <c r="P11475" cm="1">
        <f t="array" ref="P11475">IF(Q11475&gt;0,INDEX(Q11475:Q23609,MATCH(TRUE,INDEX(Q11475:Q23609="",,),0)-1),"")</f>
        <v>4</v>
      </c>
      <c r="Q11475">
        <f t="shared" si="257"/>
        <v>3</v>
      </c>
      <c r="R11475">
        <f>IF(P11475="","",0)</f>
        <v>0</v>
      </c>
    </row>
    <row r="11476" spans="1:18" x14ac:dyDescent="0.3">
      <c r="A11476" t="s">
        <v>1391</v>
      </c>
      <c r="B11476" s="1">
        <v>38665</v>
      </c>
      <c r="C11476" s="2">
        <v>0.41666666666666669</v>
      </c>
      <c r="D11476" t="s">
        <v>1465</v>
      </c>
      <c r="E11476" t="s">
        <v>1466</v>
      </c>
      <c r="G11476" s="6" t="s">
        <v>88</v>
      </c>
      <c r="H11476" t="s">
        <v>96</v>
      </c>
      <c r="I11476" t="s">
        <v>21</v>
      </c>
      <c r="J11476" t="s">
        <v>73</v>
      </c>
      <c r="K11476">
        <v>8</v>
      </c>
      <c r="L11476">
        <v>17.600000000000001</v>
      </c>
      <c r="M11476" t="s">
        <v>1449</v>
      </c>
      <c r="N11476">
        <v>17.600000000000001</v>
      </c>
      <c r="P11476" cm="1">
        <f t="array" ref="P11476">IF(Q11476&gt;0,INDEX(Q11476:Q23610,MATCH(TRUE,INDEX(Q11476:Q23610="",,),0)-1),"")</f>
        <v>4</v>
      </c>
      <c r="Q11476">
        <f t="shared" si="257"/>
        <v>3</v>
      </c>
      <c r="R11476">
        <f>IF(P11476="","",0)</f>
        <v>0</v>
      </c>
    </row>
    <row r="11477" spans="1:18" x14ac:dyDescent="0.3">
      <c r="A11477" t="s">
        <v>1391</v>
      </c>
      <c r="B11477" s="1">
        <v>38665</v>
      </c>
      <c r="C11477" s="2">
        <v>0.41666666666666669</v>
      </c>
      <c r="D11477" t="s">
        <v>1465</v>
      </c>
      <c r="E11477" t="s">
        <v>1466</v>
      </c>
      <c r="G11477" s="6" t="s">
        <v>88</v>
      </c>
      <c r="H11477" t="s">
        <v>128</v>
      </c>
      <c r="I11477" t="s">
        <v>21</v>
      </c>
      <c r="J11477" t="s">
        <v>73</v>
      </c>
      <c r="K11477">
        <v>40</v>
      </c>
      <c r="L11477">
        <v>26.95</v>
      </c>
      <c r="M11477" t="s">
        <v>1449</v>
      </c>
      <c r="N11477">
        <v>26.95</v>
      </c>
      <c r="P11477" cm="1">
        <f t="array" ref="P11477">IF(Q11477&gt;0,INDEX(Q11477:Q23611,MATCH(TRUE,INDEX(Q11477:Q23611="",,),0)-1),"")</f>
        <v>4</v>
      </c>
      <c r="Q11477">
        <f t="shared" si="257"/>
        <v>3</v>
      </c>
      <c r="R11477">
        <f>IF(P11477="","",0)</f>
        <v>0</v>
      </c>
    </row>
    <row r="11478" spans="1:18" x14ac:dyDescent="0.3">
      <c r="A11478" t="s">
        <v>1391</v>
      </c>
      <c r="B11478" s="1">
        <v>38665</v>
      </c>
      <c r="C11478" s="2">
        <v>0.41666666666666669</v>
      </c>
      <c r="D11478" t="s">
        <v>1465</v>
      </c>
      <c r="E11478" t="s">
        <v>1466</v>
      </c>
      <c r="G11478" s="6" t="s">
        <v>88</v>
      </c>
      <c r="H11478" t="s">
        <v>116</v>
      </c>
      <c r="I11478" t="s">
        <v>21</v>
      </c>
      <c r="J11478" t="s">
        <v>73</v>
      </c>
      <c r="K11478">
        <v>27</v>
      </c>
      <c r="L11478">
        <v>22.65</v>
      </c>
      <c r="M11478" t="s">
        <v>1449</v>
      </c>
      <c r="N11478">
        <v>22.65</v>
      </c>
      <c r="P11478" cm="1">
        <f t="array" ref="P11478">IF(Q11478&gt;0,INDEX(Q11478:Q23612,MATCH(TRUE,INDEX(Q11478:Q23612="",,),0)-1),"")</f>
        <v>4</v>
      </c>
      <c r="Q11478">
        <f t="shared" si="257"/>
        <v>3</v>
      </c>
      <c r="R11478">
        <f>IF(P11478="","",0)</f>
        <v>0</v>
      </c>
    </row>
    <row r="11479" spans="1:18" x14ac:dyDescent="0.3">
      <c r="A11479" t="s">
        <v>1391</v>
      </c>
      <c r="B11479" s="1">
        <v>38665</v>
      </c>
      <c r="C11479" s="2">
        <v>0.41666666666666669</v>
      </c>
      <c r="D11479" t="s">
        <v>1465</v>
      </c>
      <c r="E11479" t="s">
        <v>1466</v>
      </c>
      <c r="G11479" s="6" t="s">
        <v>88</v>
      </c>
      <c r="H11479" t="s">
        <v>312</v>
      </c>
      <c r="I11479" t="s">
        <v>21</v>
      </c>
      <c r="J11479" t="s">
        <v>73</v>
      </c>
      <c r="K11479">
        <v>5</v>
      </c>
      <c r="L11479">
        <v>25.05</v>
      </c>
      <c r="M11479" t="s">
        <v>1449</v>
      </c>
      <c r="N11479">
        <v>25.05</v>
      </c>
      <c r="P11479" cm="1">
        <f t="array" ref="P11479">IF(Q11479&gt;0,INDEX(Q11479:Q23613,MATCH(TRUE,INDEX(Q11479:Q23613="",,),0)-1),"")</f>
        <v>4</v>
      </c>
      <c r="Q11479">
        <f t="shared" si="257"/>
        <v>3</v>
      </c>
      <c r="R11479">
        <f>IF(P11479="","",0)</f>
        <v>0</v>
      </c>
    </row>
    <row r="11480" spans="1:18" x14ac:dyDescent="0.3">
      <c r="A11480" t="s">
        <v>1391</v>
      </c>
      <c r="B11480" s="1">
        <v>38665</v>
      </c>
      <c r="C11480" s="2">
        <v>0.41666666666666669</v>
      </c>
      <c r="D11480" t="s">
        <v>1465</v>
      </c>
      <c r="E11480" t="s">
        <v>1466</v>
      </c>
      <c r="G11480" s="6" t="s">
        <v>88</v>
      </c>
      <c r="H11480" t="s">
        <v>67</v>
      </c>
      <c r="I11480" t="s">
        <v>21</v>
      </c>
      <c r="J11480" t="s">
        <v>73</v>
      </c>
      <c r="K11480">
        <v>42</v>
      </c>
      <c r="L11480">
        <v>22.9</v>
      </c>
      <c r="M11480" t="s">
        <v>1449</v>
      </c>
      <c r="N11480">
        <v>22.9</v>
      </c>
      <c r="P11480" cm="1">
        <f t="array" ref="P11480">IF(Q11480&gt;0,INDEX(Q11480:Q23614,MATCH(TRUE,INDEX(Q11480:Q23614="",,),0)-1),"")</f>
        <v>4</v>
      </c>
      <c r="Q11480">
        <f t="shared" si="257"/>
        <v>3</v>
      </c>
      <c r="R11480">
        <f>IF(P11480="","",0)</f>
        <v>0</v>
      </c>
    </row>
    <row r="11481" spans="1:18" x14ac:dyDescent="0.3">
      <c r="A11481" t="s">
        <v>1391</v>
      </c>
      <c r="B11481" s="1">
        <v>38665</v>
      </c>
      <c r="C11481" s="2">
        <v>0.41666666666666669</v>
      </c>
      <c r="D11481" t="s">
        <v>1465</v>
      </c>
      <c r="E11481" t="s">
        <v>1466</v>
      </c>
      <c r="G11481" t="s">
        <v>19</v>
      </c>
      <c r="H11481" t="s">
        <v>183</v>
      </c>
      <c r="I11481" t="s">
        <v>21</v>
      </c>
      <c r="J11481" t="s">
        <v>73</v>
      </c>
      <c r="K11481">
        <v>399</v>
      </c>
      <c r="L11481">
        <v>32.65</v>
      </c>
      <c r="M11481" t="s">
        <v>1143</v>
      </c>
      <c r="N11481">
        <v>33</v>
      </c>
      <c r="P11481" cm="1">
        <f t="array" ref="P11481">IF(Q11481&gt;0,INDEX(Q11481:Q23615,MATCH(TRUE,INDEX(Q11481:Q23615="",,),0)-1),"")</f>
        <v>4</v>
      </c>
      <c r="Q11481">
        <f t="shared" si="257"/>
        <v>4</v>
      </c>
      <c r="R11481">
        <f>IF(P11481="","",0)</f>
        <v>0</v>
      </c>
    </row>
    <row r="11482" spans="1:18" x14ac:dyDescent="0.3">
      <c r="A11482" t="s">
        <v>1391</v>
      </c>
      <c r="B11482" s="1">
        <v>38665</v>
      </c>
      <c r="C11482" s="2">
        <v>0.41666666666666669</v>
      </c>
      <c r="D11482" t="s">
        <v>1465</v>
      </c>
      <c r="E11482" t="s">
        <v>1466</v>
      </c>
      <c r="G11482" t="s">
        <v>19</v>
      </c>
      <c r="H11482" t="s">
        <v>95</v>
      </c>
      <c r="I11482" t="s">
        <v>21</v>
      </c>
      <c r="J11482" t="s">
        <v>73</v>
      </c>
      <c r="K11482">
        <v>542</v>
      </c>
      <c r="L11482">
        <v>60.4</v>
      </c>
      <c r="M11482" t="s">
        <v>1143</v>
      </c>
      <c r="N11482">
        <v>61</v>
      </c>
      <c r="P11482" cm="1">
        <f t="array" ref="P11482">IF(Q11482&gt;0,INDEX(Q11482:Q23616,MATCH(TRUE,INDEX(Q11482:Q23616="",,),0)-1),"")</f>
        <v>4</v>
      </c>
      <c r="Q11482">
        <f t="shared" si="257"/>
        <v>4</v>
      </c>
      <c r="R11482">
        <f>IF(P11482="","",0)</f>
        <v>0</v>
      </c>
    </row>
    <row r="11483" spans="1:18" x14ac:dyDescent="0.3">
      <c r="A11483" t="s">
        <v>1391</v>
      </c>
      <c r="B11483" s="1">
        <v>38665</v>
      </c>
      <c r="C11483" s="2">
        <v>0.41666666666666669</v>
      </c>
      <c r="D11483" t="s">
        <v>1465</v>
      </c>
      <c r="E11483" t="s">
        <v>1466</v>
      </c>
      <c r="G11483" t="s">
        <v>19</v>
      </c>
      <c r="H11483" t="s">
        <v>72</v>
      </c>
      <c r="I11483" t="s">
        <v>21</v>
      </c>
      <c r="J11483" t="s">
        <v>73</v>
      </c>
      <c r="K11483">
        <v>256</v>
      </c>
      <c r="L11483">
        <v>24.35</v>
      </c>
      <c r="M11483" t="s">
        <v>1143</v>
      </c>
      <c r="N11483">
        <v>25</v>
      </c>
      <c r="P11483" cm="1">
        <f t="array" ref="P11483">IF(Q11483&gt;0,INDEX(Q11483:Q23617,MATCH(TRUE,INDEX(Q11483:Q23617="",,),0)-1),"")</f>
        <v>4</v>
      </c>
      <c r="Q11483">
        <f t="shared" si="257"/>
        <v>4</v>
      </c>
      <c r="R11483">
        <f>IF(P11483="","",0)</f>
        <v>0</v>
      </c>
    </row>
    <row r="11484" spans="1:18" x14ac:dyDescent="0.3">
      <c r="A11484" t="s">
        <v>1391</v>
      </c>
      <c r="B11484" s="1">
        <v>38665</v>
      </c>
      <c r="C11484" s="2">
        <v>0.41666666666666669</v>
      </c>
      <c r="D11484" t="s">
        <v>1465</v>
      </c>
      <c r="E11484" t="s">
        <v>1466</v>
      </c>
      <c r="G11484" s="6" t="s">
        <v>88</v>
      </c>
      <c r="H11484" t="s">
        <v>102</v>
      </c>
      <c r="I11484" t="s">
        <v>45</v>
      </c>
      <c r="J11484" t="s">
        <v>93</v>
      </c>
      <c r="K11484">
        <v>1.1000000000000001</v>
      </c>
      <c r="L11484">
        <v>914</v>
      </c>
      <c r="M11484" t="s">
        <v>1143</v>
      </c>
      <c r="N11484">
        <v>914</v>
      </c>
      <c r="P11484" cm="1">
        <f t="array" ref="P11484">IF(Q11484&gt;0,INDEX(Q11484:Q23618,MATCH(TRUE,INDEX(Q11484:Q23618="",,),0)-1),"")</f>
        <v>4</v>
      </c>
      <c r="Q11484">
        <f t="shared" si="257"/>
        <v>4</v>
      </c>
      <c r="R11484">
        <f>IF(P11484="","",0)</f>
        <v>0</v>
      </c>
    </row>
    <row r="11485" spans="1:18" x14ac:dyDescent="0.3">
      <c r="A11485" t="s">
        <v>1391</v>
      </c>
      <c r="B11485" s="1">
        <v>38665</v>
      </c>
      <c r="C11485" s="2">
        <v>0.41666666666666669</v>
      </c>
      <c r="D11485" t="s">
        <v>1465</v>
      </c>
      <c r="E11485" t="s">
        <v>1466</v>
      </c>
      <c r="G11485" s="6" t="s">
        <v>88</v>
      </c>
      <c r="H11485" t="s">
        <v>85</v>
      </c>
      <c r="I11485" t="s">
        <v>45</v>
      </c>
      <c r="J11485" t="s">
        <v>93</v>
      </c>
      <c r="K11485">
        <v>8.1</v>
      </c>
      <c r="L11485">
        <v>179</v>
      </c>
      <c r="M11485" t="s">
        <v>1143</v>
      </c>
      <c r="N11485">
        <v>179</v>
      </c>
      <c r="P11485" cm="1">
        <f t="array" ref="P11485">IF(Q11485&gt;0,INDEX(Q11485:Q23619,MATCH(TRUE,INDEX(Q11485:Q23619="",,),0)-1),"")</f>
        <v>4</v>
      </c>
      <c r="Q11485">
        <f t="shared" si="257"/>
        <v>4</v>
      </c>
      <c r="R11485">
        <f>IF(P11485="","",0)</f>
        <v>0</v>
      </c>
    </row>
    <row r="11486" spans="1:18" x14ac:dyDescent="0.3">
      <c r="A11486" t="s">
        <v>1391</v>
      </c>
      <c r="B11486" s="1">
        <v>38665</v>
      </c>
      <c r="C11486" s="2">
        <v>0.41666666666666669</v>
      </c>
      <c r="D11486" t="s">
        <v>1465</v>
      </c>
      <c r="E11486" t="s">
        <v>1466</v>
      </c>
      <c r="G11486" s="6" t="s">
        <v>88</v>
      </c>
      <c r="H11486" t="s">
        <v>232</v>
      </c>
      <c r="I11486" t="s">
        <v>45</v>
      </c>
      <c r="J11486" t="s">
        <v>93</v>
      </c>
      <c r="K11486">
        <v>2.1</v>
      </c>
      <c r="L11486">
        <v>86</v>
      </c>
      <c r="M11486" t="s">
        <v>1143</v>
      </c>
      <c r="N11486">
        <v>86</v>
      </c>
      <c r="P11486" cm="1">
        <f t="array" ref="P11486">IF(Q11486&gt;0,INDEX(Q11486:Q23620,MATCH(TRUE,INDEX(Q11486:Q23620="",,),0)-1),"")</f>
        <v>4</v>
      </c>
      <c r="Q11486">
        <f t="shared" si="257"/>
        <v>4</v>
      </c>
      <c r="R11486">
        <f>IF(P11486="","",0)</f>
        <v>0</v>
      </c>
    </row>
    <row r="11487" spans="1:18" x14ac:dyDescent="0.3">
      <c r="A11487" t="s">
        <v>1391</v>
      </c>
      <c r="B11487" s="1">
        <v>38665</v>
      </c>
      <c r="C11487" s="2">
        <v>0.41666666666666669</v>
      </c>
      <c r="D11487" t="s">
        <v>1465</v>
      </c>
      <c r="E11487" t="s">
        <v>1466</v>
      </c>
      <c r="G11487" s="6" t="s">
        <v>88</v>
      </c>
      <c r="H11487" t="s">
        <v>67</v>
      </c>
      <c r="I11487" t="s">
        <v>45</v>
      </c>
      <c r="J11487" t="s">
        <v>93</v>
      </c>
      <c r="K11487">
        <v>4</v>
      </c>
      <c r="L11487">
        <v>142</v>
      </c>
      <c r="M11487" t="s">
        <v>1143</v>
      </c>
      <c r="N11487">
        <v>142</v>
      </c>
      <c r="P11487" cm="1">
        <f t="array" ref="P11487">IF(Q11487&gt;0,INDEX(Q11487:Q23621,MATCH(TRUE,INDEX(Q11487:Q23621="",,),0)-1),"")</f>
        <v>4</v>
      </c>
      <c r="Q11487">
        <f t="shared" si="257"/>
        <v>4</v>
      </c>
      <c r="R11487">
        <f>IF(P11487="","",0)</f>
        <v>0</v>
      </c>
    </row>
    <row r="11488" spans="1:18" x14ac:dyDescent="0.3">
      <c r="A11488" t="s">
        <v>1391</v>
      </c>
      <c r="B11488" s="1">
        <v>38665</v>
      </c>
      <c r="C11488" s="2">
        <v>0.41666666666666669</v>
      </c>
      <c r="D11488" t="s">
        <v>1465</v>
      </c>
      <c r="E11488" t="s">
        <v>1466</v>
      </c>
      <c r="G11488" s="6" t="s">
        <v>88</v>
      </c>
      <c r="H11488" t="s">
        <v>96</v>
      </c>
      <c r="I11488" t="s">
        <v>21</v>
      </c>
      <c r="J11488" t="s">
        <v>73</v>
      </c>
      <c r="K11488">
        <v>8</v>
      </c>
      <c r="L11488">
        <v>17.600000000000001</v>
      </c>
      <c r="M11488" t="s">
        <v>1143</v>
      </c>
      <c r="N11488">
        <v>17.600000000000001</v>
      </c>
      <c r="P11488" cm="1">
        <f t="array" ref="P11488">IF(Q11488&gt;0,INDEX(Q11488:Q23622,MATCH(TRUE,INDEX(Q11488:Q23622="",,),0)-1),"")</f>
        <v>4</v>
      </c>
      <c r="Q11488">
        <f t="shared" si="257"/>
        <v>4</v>
      </c>
      <c r="R11488">
        <f>IF(P11488="","",0)</f>
        <v>0</v>
      </c>
    </row>
    <row r="11489" spans="1:18" x14ac:dyDescent="0.3">
      <c r="A11489" t="s">
        <v>1391</v>
      </c>
      <c r="B11489" s="1">
        <v>38665</v>
      </c>
      <c r="C11489" s="2">
        <v>0.41666666666666669</v>
      </c>
      <c r="D11489" t="s">
        <v>1465</v>
      </c>
      <c r="E11489" t="s">
        <v>1466</v>
      </c>
      <c r="G11489" s="6" t="s">
        <v>88</v>
      </c>
      <c r="H11489" t="s">
        <v>128</v>
      </c>
      <c r="I11489" t="s">
        <v>21</v>
      </c>
      <c r="J11489" t="s">
        <v>73</v>
      </c>
      <c r="K11489">
        <v>40</v>
      </c>
      <c r="L11489">
        <v>26.95</v>
      </c>
      <c r="M11489" t="s">
        <v>1143</v>
      </c>
      <c r="N11489">
        <v>26.95</v>
      </c>
      <c r="P11489" cm="1">
        <f t="array" ref="P11489">IF(Q11489&gt;0,INDEX(Q11489:Q23623,MATCH(TRUE,INDEX(Q11489:Q23623="",,),0)-1),"")</f>
        <v>4</v>
      </c>
      <c r="Q11489">
        <f t="shared" si="257"/>
        <v>4</v>
      </c>
      <c r="R11489">
        <f>IF(P11489="","",0)</f>
        <v>0</v>
      </c>
    </row>
    <row r="11490" spans="1:18" x14ac:dyDescent="0.3">
      <c r="A11490" t="s">
        <v>1391</v>
      </c>
      <c r="B11490" s="1">
        <v>38665</v>
      </c>
      <c r="C11490" s="2">
        <v>0.41666666666666669</v>
      </c>
      <c r="D11490" t="s">
        <v>1465</v>
      </c>
      <c r="E11490" t="s">
        <v>1466</v>
      </c>
      <c r="G11490" s="6" t="s">
        <v>88</v>
      </c>
      <c r="H11490" t="s">
        <v>116</v>
      </c>
      <c r="I11490" t="s">
        <v>21</v>
      </c>
      <c r="J11490" t="s">
        <v>73</v>
      </c>
      <c r="K11490">
        <v>27</v>
      </c>
      <c r="L11490">
        <v>22.65</v>
      </c>
      <c r="M11490" t="s">
        <v>1143</v>
      </c>
      <c r="N11490">
        <v>22.65</v>
      </c>
      <c r="P11490" cm="1">
        <f t="array" ref="P11490">IF(Q11490&gt;0,INDEX(Q11490:Q23624,MATCH(TRUE,INDEX(Q11490:Q23624="",,),0)-1),"")</f>
        <v>4</v>
      </c>
      <c r="Q11490">
        <f t="shared" si="257"/>
        <v>4</v>
      </c>
      <c r="R11490">
        <f>IF(P11490="","",0)</f>
        <v>0</v>
      </c>
    </row>
    <row r="11491" spans="1:18" x14ac:dyDescent="0.3">
      <c r="A11491" t="s">
        <v>1391</v>
      </c>
      <c r="B11491" s="1">
        <v>38665</v>
      </c>
      <c r="C11491" s="2">
        <v>0.41666666666666669</v>
      </c>
      <c r="D11491" t="s">
        <v>1465</v>
      </c>
      <c r="E11491" t="s">
        <v>1466</v>
      </c>
      <c r="G11491" s="6" t="s">
        <v>88</v>
      </c>
      <c r="H11491" t="s">
        <v>312</v>
      </c>
      <c r="I11491" t="s">
        <v>21</v>
      </c>
      <c r="J11491" t="s">
        <v>73</v>
      </c>
      <c r="K11491">
        <v>5</v>
      </c>
      <c r="L11491">
        <v>25.05</v>
      </c>
      <c r="M11491" t="s">
        <v>1143</v>
      </c>
      <c r="N11491">
        <v>25.05</v>
      </c>
      <c r="P11491" cm="1">
        <f t="array" ref="P11491">IF(Q11491&gt;0,INDEX(Q11491:Q23625,MATCH(TRUE,INDEX(Q11491:Q23625="",,),0)-1),"")</f>
        <v>4</v>
      </c>
      <c r="Q11491">
        <f t="shared" si="257"/>
        <v>4</v>
      </c>
      <c r="R11491">
        <f>IF(P11491="","",0)</f>
        <v>0</v>
      </c>
    </row>
    <row r="11492" spans="1:18" x14ac:dyDescent="0.3">
      <c r="A11492" t="s">
        <v>1391</v>
      </c>
      <c r="B11492" s="1">
        <v>38665</v>
      </c>
      <c r="C11492" s="2">
        <v>0.41666666666666669</v>
      </c>
      <c r="D11492" t="s">
        <v>1465</v>
      </c>
      <c r="E11492" t="s">
        <v>1466</v>
      </c>
      <c r="G11492" s="6" t="s">
        <v>88</v>
      </c>
      <c r="H11492" t="s">
        <v>67</v>
      </c>
      <c r="I11492" t="s">
        <v>21</v>
      </c>
      <c r="J11492" t="s">
        <v>73</v>
      </c>
      <c r="K11492">
        <v>42</v>
      </c>
      <c r="L11492">
        <v>22.9</v>
      </c>
      <c r="M11492" t="s">
        <v>1143</v>
      </c>
      <c r="N11492">
        <v>22.9</v>
      </c>
      <c r="P11492" cm="1">
        <f t="array" ref="P11492">IF(Q11492&gt;0,INDEX(Q11492:Q23626,MATCH(TRUE,INDEX(Q11492:Q23626="",,),0)-1),"")</f>
        <v>4</v>
      </c>
      <c r="Q11492">
        <f t="shared" si="257"/>
        <v>4</v>
      </c>
      <c r="R11492">
        <f>IF(P11492="","",0)</f>
        <v>0</v>
      </c>
    </row>
    <row r="11493" spans="1:18" x14ac:dyDescent="0.3">
      <c r="P11493" t="str" cm="1">
        <f t="array" ref="P11493">IF(Q11493&gt;0,INDEX(Q11493:Q23627,MATCH(TRUE,INDEX(Q11493:Q23627="",,),0)-1),"")</f>
        <v/>
      </c>
      <c r="R11493" t="str">
        <f>IF(P11493="","",0)</f>
        <v/>
      </c>
    </row>
    <row r="11494" spans="1:18" x14ac:dyDescent="0.3">
      <c r="A11494" t="s">
        <v>1391</v>
      </c>
      <c r="B11494" s="1">
        <v>38665</v>
      </c>
      <c r="C11494" s="2">
        <v>0.41666666666666669</v>
      </c>
      <c r="D11494" t="s">
        <v>1467</v>
      </c>
      <c r="E11494" t="s">
        <v>1468</v>
      </c>
      <c r="G11494" t="s">
        <v>19</v>
      </c>
      <c r="H11494" t="s">
        <v>41</v>
      </c>
      <c r="I11494" t="s">
        <v>21</v>
      </c>
      <c r="J11494" t="s">
        <v>73</v>
      </c>
      <c r="K11494">
        <v>1077</v>
      </c>
      <c r="L11494">
        <v>62.8</v>
      </c>
      <c r="M11494" t="s">
        <v>465</v>
      </c>
      <c r="N11494">
        <v>76</v>
      </c>
      <c r="O11494" t="s">
        <v>24</v>
      </c>
      <c r="P11494" cm="1">
        <f t="array" ref="P11494">IF(Q11494&gt;0,INDEX(Q11494:Q23628,MATCH(TRUE,INDEX(Q11494:Q23628="",,),0)-1),"")</f>
        <v>5</v>
      </c>
      <c r="Q11494">
        <f>INT((ROW()-11494)/6)+1</f>
        <v>1</v>
      </c>
      <c r="R11494">
        <f>IF(P11494="","",0)</f>
        <v>0</v>
      </c>
    </row>
    <row r="11495" spans="1:18" x14ac:dyDescent="0.3">
      <c r="A11495" t="s">
        <v>1391</v>
      </c>
      <c r="B11495" s="1">
        <v>38665</v>
      </c>
      <c r="C11495" s="2">
        <v>0.41666666666666669</v>
      </c>
      <c r="D11495" t="s">
        <v>1467</v>
      </c>
      <c r="E11495" t="s">
        <v>1468</v>
      </c>
      <c r="G11495" t="s">
        <v>19</v>
      </c>
      <c r="H11495" t="s">
        <v>95</v>
      </c>
      <c r="I11495" t="s">
        <v>21</v>
      </c>
      <c r="J11495" t="s">
        <v>73</v>
      </c>
      <c r="K11495">
        <v>163</v>
      </c>
      <c r="L11495">
        <v>52.55</v>
      </c>
      <c r="M11495" t="s">
        <v>465</v>
      </c>
      <c r="N11495">
        <v>70</v>
      </c>
      <c r="O11495" t="s">
        <v>24</v>
      </c>
      <c r="P11495" cm="1">
        <f t="array" ref="P11495">IF(Q11495&gt;0,INDEX(Q11495:Q23629,MATCH(TRUE,INDEX(Q11495:Q23629="",,),0)-1),"")</f>
        <v>5</v>
      </c>
      <c r="Q11495">
        <f t="shared" ref="Q11495:Q11523" si="258">INT((ROW()-11494)/6)+1</f>
        <v>1</v>
      </c>
      <c r="R11495">
        <f>IF(P11495="","",0)</f>
        <v>0</v>
      </c>
    </row>
    <row r="11496" spans="1:18" x14ac:dyDescent="0.3">
      <c r="A11496" t="s">
        <v>1391</v>
      </c>
      <c r="B11496" s="1">
        <v>38665</v>
      </c>
      <c r="C11496" s="2">
        <v>0.41666666666666669</v>
      </c>
      <c r="D11496" t="s">
        <v>1467</v>
      </c>
      <c r="E11496" t="s">
        <v>1468</v>
      </c>
      <c r="G11496" s="6" t="s">
        <v>88</v>
      </c>
      <c r="H11496" t="s">
        <v>41</v>
      </c>
      <c r="I11496" t="s">
        <v>45</v>
      </c>
      <c r="J11496" t="s">
        <v>93</v>
      </c>
      <c r="K11496">
        <v>16.600000000000001</v>
      </c>
      <c r="L11496">
        <v>275</v>
      </c>
      <c r="M11496" t="s">
        <v>465</v>
      </c>
      <c r="N11496">
        <v>275</v>
      </c>
      <c r="O11496" t="s">
        <v>24</v>
      </c>
      <c r="P11496" cm="1">
        <f t="array" ref="P11496">IF(Q11496&gt;0,INDEX(Q11496:Q23630,MATCH(TRUE,INDEX(Q11496:Q23630="",,),0)-1),"")</f>
        <v>5</v>
      </c>
      <c r="Q11496">
        <f t="shared" si="258"/>
        <v>1</v>
      </c>
      <c r="R11496">
        <f>IF(P11496="","",0)</f>
        <v>0</v>
      </c>
    </row>
    <row r="11497" spans="1:18" x14ac:dyDescent="0.3">
      <c r="A11497" t="s">
        <v>1391</v>
      </c>
      <c r="B11497" s="1">
        <v>38665</v>
      </c>
      <c r="C11497" s="2">
        <v>0.41666666666666669</v>
      </c>
      <c r="D11497" t="s">
        <v>1467</v>
      </c>
      <c r="E11497" t="s">
        <v>1468</v>
      </c>
      <c r="G11497" s="6" t="s">
        <v>88</v>
      </c>
      <c r="H11497" t="s">
        <v>87</v>
      </c>
      <c r="I11497" t="s">
        <v>21</v>
      </c>
      <c r="J11497" t="s">
        <v>73</v>
      </c>
      <c r="K11497">
        <v>79</v>
      </c>
      <c r="L11497">
        <v>23.65</v>
      </c>
      <c r="M11497" t="s">
        <v>465</v>
      </c>
      <c r="N11497">
        <v>23.65</v>
      </c>
      <c r="O11497" t="s">
        <v>24</v>
      </c>
      <c r="P11497" cm="1">
        <f t="array" ref="P11497">IF(Q11497&gt;0,INDEX(Q11497:Q23631,MATCH(TRUE,INDEX(Q11497:Q23631="",,),0)-1),"")</f>
        <v>5</v>
      </c>
      <c r="Q11497">
        <f t="shared" si="258"/>
        <v>1</v>
      </c>
      <c r="R11497">
        <f>IF(P11497="","",0)</f>
        <v>0</v>
      </c>
    </row>
    <row r="11498" spans="1:18" x14ac:dyDescent="0.3">
      <c r="A11498" t="s">
        <v>1391</v>
      </c>
      <c r="B11498" s="1">
        <v>38665</v>
      </c>
      <c r="C11498" s="2">
        <v>0.41666666666666669</v>
      </c>
      <c r="D11498" t="s">
        <v>1467</v>
      </c>
      <c r="E11498" t="s">
        <v>1468</v>
      </c>
      <c r="G11498" s="6" t="s">
        <v>88</v>
      </c>
      <c r="H11498" t="s">
        <v>101</v>
      </c>
      <c r="I11498" t="s">
        <v>21</v>
      </c>
      <c r="J11498" t="s">
        <v>73</v>
      </c>
      <c r="K11498">
        <v>16</v>
      </c>
      <c r="L11498">
        <v>25</v>
      </c>
      <c r="M11498" t="s">
        <v>465</v>
      </c>
      <c r="N11498">
        <v>25</v>
      </c>
      <c r="O11498" t="s">
        <v>24</v>
      </c>
      <c r="P11498" cm="1">
        <f t="array" ref="P11498">IF(Q11498&gt;0,INDEX(Q11498:Q23632,MATCH(TRUE,INDEX(Q11498:Q23632="",,),0)-1),"")</f>
        <v>5</v>
      </c>
      <c r="Q11498">
        <f t="shared" si="258"/>
        <v>1</v>
      </c>
      <c r="R11498">
        <f>IF(P11498="","",0)</f>
        <v>0</v>
      </c>
    </row>
    <row r="11499" spans="1:18" x14ac:dyDescent="0.3">
      <c r="A11499" t="s">
        <v>1391</v>
      </c>
      <c r="B11499" s="1">
        <v>38665</v>
      </c>
      <c r="C11499" s="2">
        <v>0.41666666666666669</v>
      </c>
      <c r="D11499" t="s">
        <v>1467</v>
      </c>
      <c r="E11499" t="s">
        <v>1468</v>
      </c>
      <c r="G11499" s="6" t="s">
        <v>88</v>
      </c>
      <c r="H11499" t="s">
        <v>72</v>
      </c>
      <c r="I11499" t="s">
        <v>21</v>
      </c>
      <c r="J11499" t="s">
        <v>73</v>
      </c>
      <c r="K11499">
        <v>30</v>
      </c>
      <c r="L11499">
        <v>22</v>
      </c>
      <c r="M11499" t="s">
        <v>465</v>
      </c>
      <c r="N11499">
        <v>22</v>
      </c>
      <c r="O11499" t="s">
        <v>24</v>
      </c>
      <c r="P11499" cm="1">
        <f t="array" ref="P11499">IF(Q11499&gt;0,INDEX(Q11499:Q23633,MATCH(TRUE,INDEX(Q11499:Q23633="",,),0)-1),"")</f>
        <v>5</v>
      </c>
      <c r="Q11499">
        <f t="shared" si="258"/>
        <v>1</v>
      </c>
      <c r="R11499">
        <f>IF(P11499="","",0)</f>
        <v>0</v>
      </c>
    </row>
    <row r="11500" spans="1:18" x14ac:dyDescent="0.3">
      <c r="A11500" t="s">
        <v>1391</v>
      </c>
      <c r="B11500" s="1">
        <v>38665</v>
      </c>
      <c r="C11500" s="2">
        <v>0.41666666666666669</v>
      </c>
      <c r="D11500" t="s">
        <v>1467</v>
      </c>
      <c r="E11500" t="s">
        <v>1468</v>
      </c>
      <c r="G11500" t="s">
        <v>19</v>
      </c>
      <c r="H11500" t="s">
        <v>41</v>
      </c>
      <c r="I11500" t="s">
        <v>21</v>
      </c>
      <c r="J11500" t="s">
        <v>73</v>
      </c>
      <c r="K11500">
        <v>1077</v>
      </c>
      <c r="L11500">
        <v>62.8</v>
      </c>
      <c r="M11500" t="s">
        <v>1449</v>
      </c>
      <c r="N11500">
        <v>72.56</v>
      </c>
      <c r="P11500" cm="1">
        <f t="array" ref="P11500">IF(Q11500&gt;0,INDEX(Q11500:Q23634,MATCH(TRUE,INDEX(Q11500:Q23634="",,),0)-1),"")</f>
        <v>5</v>
      </c>
      <c r="Q11500">
        <f t="shared" si="258"/>
        <v>2</v>
      </c>
      <c r="R11500">
        <f>IF(P11500="","",0)</f>
        <v>0</v>
      </c>
    </row>
    <row r="11501" spans="1:18" x14ac:dyDescent="0.3">
      <c r="A11501" t="s">
        <v>1391</v>
      </c>
      <c r="B11501" s="1">
        <v>38665</v>
      </c>
      <c r="C11501" s="2">
        <v>0.41666666666666669</v>
      </c>
      <c r="D11501" t="s">
        <v>1467</v>
      </c>
      <c r="E11501" t="s">
        <v>1468</v>
      </c>
      <c r="G11501" t="s">
        <v>19</v>
      </c>
      <c r="H11501" t="s">
        <v>95</v>
      </c>
      <c r="I11501" t="s">
        <v>21</v>
      </c>
      <c r="J11501" t="s">
        <v>73</v>
      </c>
      <c r="K11501">
        <v>163</v>
      </c>
      <c r="L11501">
        <v>52.55</v>
      </c>
      <c r="M11501" t="s">
        <v>1449</v>
      </c>
      <c r="N11501">
        <v>62.1</v>
      </c>
      <c r="P11501" cm="1">
        <f t="array" ref="P11501">IF(Q11501&gt;0,INDEX(Q11501:Q23635,MATCH(TRUE,INDEX(Q11501:Q23635="",,),0)-1),"")</f>
        <v>5</v>
      </c>
      <c r="Q11501">
        <f t="shared" si="258"/>
        <v>2</v>
      </c>
      <c r="R11501">
        <f>IF(P11501="","",0)</f>
        <v>0</v>
      </c>
    </row>
    <row r="11502" spans="1:18" x14ac:dyDescent="0.3">
      <c r="A11502" t="s">
        <v>1391</v>
      </c>
      <c r="B11502" s="1">
        <v>38665</v>
      </c>
      <c r="C11502" s="2">
        <v>0.41666666666666669</v>
      </c>
      <c r="D11502" t="s">
        <v>1467</v>
      </c>
      <c r="E11502" t="s">
        <v>1468</v>
      </c>
      <c r="G11502" s="6" t="s">
        <v>88</v>
      </c>
      <c r="H11502" t="s">
        <v>41</v>
      </c>
      <c r="I11502" t="s">
        <v>45</v>
      </c>
      <c r="J11502" t="s">
        <v>93</v>
      </c>
      <c r="K11502">
        <v>16.600000000000001</v>
      </c>
      <c r="L11502">
        <v>275</v>
      </c>
      <c r="M11502" t="s">
        <v>1449</v>
      </c>
      <c r="N11502">
        <v>275</v>
      </c>
      <c r="P11502" cm="1">
        <f t="array" ref="P11502">IF(Q11502&gt;0,INDEX(Q11502:Q23636,MATCH(TRUE,INDEX(Q11502:Q23636="",,),0)-1),"")</f>
        <v>5</v>
      </c>
      <c r="Q11502">
        <f t="shared" si="258"/>
        <v>2</v>
      </c>
      <c r="R11502">
        <f>IF(P11502="","",0)</f>
        <v>0</v>
      </c>
    </row>
    <row r="11503" spans="1:18" x14ac:dyDescent="0.3">
      <c r="A11503" t="s">
        <v>1391</v>
      </c>
      <c r="B11503" s="1">
        <v>38665</v>
      </c>
      <c r="C11503" s="2">
        <v>0.41666666666666669</v>
      </c>
      <c r="D11503" t="s">
        <v>1467</v>
      </c>
      <c r="E11503" t="s">
        <v>1468</v>
      </c>
      <c r="G11503" s="6" t="s">
        <v>88</v>
      </c>
      <c r="H11503" t="s">
        <v>87</v>
      </c>
      <c r="I11503" t="s">
        <v>21</v>
      </c>
      <c r="J11503" t="s">
        <v>73</v>
      </c>
      <c r="K11503">
        <v>79</v>
      </c>
      <c r="L11503">
        <v>23.65</v>
      </c>
      <c r="M11503" t="s">
        <v>1449</v>
      </c>
      <c r="N11503">
        <v>23.65</v>
      </c>
      <c r="P11503" cm="1">
        <f t="array" ref="P11503">IF(Q11503&gt;0,INDEX(Q11503:Q23637,MATCH(TRUE,INDEX(Q11503:Q23637="",,),0)-1),"")</f>
        <v>5</v>
      </c>
      <c r="Q11503">
        <f t="shared" si="258"/>
        <v>2</v>
      </c>
      <c r="R11503">
        <f>IF(P11503="","",0)</f>
        <v>0</v>
      </c>
    </row>
    <row r="11504" spans="1:18" x14ac:dyDescent="0.3">
      <c r="A11504" t="s">
        <v>1391</v>
      </c>
      <c r="B11504" s="1">
        <v>38665</v>
      </c>
      <c r="C11504" s="2">
        <v>0.41666666666666669</v>
      </c>
      <c r="D11504" t="s">
        <v>1467</v>
      </c>
      <c r="E11504" t="s">
        <v>1468</v>
      </c>
      <c r="G11504" s="6" t="s">
        <v>88</v>
      </c>
      <c r="H11504" t="s">
        <v>101</v>
      </c>
      <c r="I11504" t="s">
        <v>21</v>
      </c>
      <c r="J11504" t="s">
        <v>73</v>
      </c>
      <c r="K11504">
        <v>16</v>
      </c>
      <c r="L11504">
        <v>25</v>
      </c>
      <c r="M11504" t="s">
        <v>1449</v>
      </c>
      <c r="N11504">
        <v>25</v>
      </c>
      <c r="P11504" cm="1">
        <f t="array" ref="P11504">IF(Q11504&gt;0,INDEX(Q11504:Q23638,MATCH(TRUE,INDEX(Q11504:Q23638="",,),0)-1),"")</f>
        <v>5</v>
      </c>
      <c r="Q11504">
        <f t="shared" si="258"/>
        <v>2</v>
      </c>
      <c r="R11504">
        <f>IF(P11504="","",0)</f>
        <v>0</v>
      </c>
    </row>
    <row r="11505" spans="1:18" x14ac:dyDescent="0.3">
      <c r="A11505" t="s">
        <v>1391</v>
      </c>
      <c r="B11505" s="1">
        <v>38665</v>
      </c>
      <c r="C11505" s="2">
        <v>0.41666666666666669</v>
      </c>
      <c r="D11505" t="s">
        <v>1467</v>
      </c>
      <c r="E11505" t="s">
        <v>1468</v>
      </c>
      <c r="G11505" s="6" t="s">
        <v>88</v>
      </c>
      <c r="H11505" t="s">
        <v>72</v>
      </c>
      <c r="I11505" t="s">
        <v>21</v>
      </c>
      <c r="J11505" t="s">
        <v>73</v>
      </c>
      <c r="K11505">
        <v>30</v>
      </c>
      <c r="L11505">
        <v>22</v>
      </c>
      <c r="M11505" t="s">
        <v>1449</v>
      </c>
      <c r="N11505">
        <v>22</v>
      </c>
      <c r="P11505" cm="1">
        <f t="array" ref="P11505">IF(Q11505&gt;0,INDEX(Q11505:Q23639,MATCH(TRUE,INDEX(Q11505:Q23639="",,),0)-1),"")</f>
        <v>5</v>
      </c>
      <c r="Q11505">
        <f t="shared" si="258"/>
        <v>2</v>
      </c>
      <c r="R11505">
        <f>IF(P11505="","",0)</f>
        <v>0</v>
      </c>
    </row>
    <row r="11506" spans="1:18" x14ac:dyDescent="0.3">
      <c r="A11506" t="s">
        <v>1391</v>
      </c>
      <c r="B11506" s="1">
        <v>38665</v>
      </c>
      <c r="C11506" s="2">
        <v>0.41666666666666669</v>
      </c>
      <c r="D11506" t="s">
        <v>1467</v>
      </c>
      <c r="E11506" t="s">
        <v>1468</v>
      </c>
      <c r="G11506" t="s">
        <v>19</v>
      </c>
      <c r="H11506" t="s">
        <v>41</v>
      </c>
      <c r="I11506" t="s">
        <v>21</v>
      </c>
      <c r="J11506" t="s">
        <v>73</v>
      </c>
      <c r="K11506">
        <v>1077</v>
      </c>
      <c r="L11506">
        <v>62.8</v>
      </c>
      <c r="M11506" t="s">
        <v>1143</v>
      </c>
      <c r="N11506">
        <v>65.010000000000005</v>
      </c>
      <c r="P11506" cm="1">
        <f t="array" ref="P11506">IF(Q11506&gt;0,INDEX(Q11506:Q23640,MATCH(TRUE,INDEX(Q11506:Q23640="",,),0)-1),"")</f>
        <v>5</v>
      </c>
      <c r="Q11506">
        <f t="shared" si="258"/>
        <v>3</v>
      </c>
      <c r="R11506">
        <f>IF(P11506="","",0)</f>
        <v>0</v>
      </c>
    </row>
    <row r="11507" spans="1:18" x14ac:dyDescent="0.3">
      <c r="A11507" t="s">
        <v>1391</v>
      </c>
      <c r="B11507" s="1">
        <v>38665</v>
      </c>
      <c r="C11507" s="2">
        <v>0.41666666666666669</v>
      </c>
      <c r="D11507" t="s">
        <v>1467</v>
      </c>
      <c r="E11507" t="s">
        <v>1468</v>
      </c>
      <c r="G11507" t="s">
        <v>19</v>
      </c>
      <c r="H11507" t="s">
        <v>95</v>
      </c>
      <c r="I11507" t="s">
        <v>21</v>
      </c>
      <c r="J11507" t="s">
        <v>73</v>
      </c>
      <c r="K11507">
        <v>163</v>
      </c>
      <c r="L11507">
        <v>52.55</v>
      </c>
      <c r="M11507" t="s">
        <v>1143</v>
      </c>
      <c r="N11507">
        <v>54.1</v>
      </c>
      <c r="P11507" cm="1">
        <f t="array" ref="P11507">IF(Q11507&gt;0,INDEX(Q11507:Q23641,MATCH(TRUE,INDEX(Q11507:Q23641="",,),0)-1),"")</f>
        <v>5</v>
      </c>
      <c r="Q11507">
        <f t="shared" si="258"/>
        <v>3</v>
      </c>
      <c r="R11507">
        <f>IF(P11507="","",0)</f>
        <v>0</v>
      </c>
    </row>
    <row r="11508" spans="1:18" x14ac:dyDescent="0.3">
      <c r="A11508" t="s">
        <v>1391</v>
      </c>
      <c r="B11508" s="1">
        <v>38665</v>
      </c>
      <c r="C11508" s="2">
        <v>0.41666666666666669</v>
      </c>
      <c r="D11508" t="s">
        <v>1467</v>
      </c>
      <c r="E11508" t="s">
        <v>1468</v>
      </c>
      <c r="G11508" s="6" t="s">
        <v>88</v>
      </c>
      <c r="H11508" t="s">
        <v>41</v>
      </c>
      <c r="I11508" t="s">
        <v>45</v>
      </c>
      <c r="J11508" t="s">
        <v>93</v>
      </c>
      <c r="K11508">
        <v>16.600000000000001</v>
      </c>
      <c r="L11508">
        <v>275</v>
      </c>
      <c r="M11508" t="s">
        <v>1143</v>
      </c>
      <c r="N11508">
        <v>275</v>
      </c>
      <c r="P11508" cm="1">
        <f t="array" ref="P11508">IF(Q11508&gt;0,INDEX(Q11508:Q23642,MATCH(TRUE,INDEX(Q11508:Q23642="",,),0)-1),"")</f>
        <v>5</v>
      </c>
      <c r="Q11508">
        <f t="shared" si="258"/>
        <v>3</v>
      </c>
      <c r="R11508">
        <f>IF(P11508="","",0)</f>
        <v>0</v>
      </c>
    </row>
    <row r="11509" spans="1:18" x14ac:dyDescent="0.3">
      <c r="A11509" t="s">
        <v>1391</v>
      </c>
      <c r="B11509" s="1">
        <v>38665</v>
      </c>
      <c r="C11509" s="2">
        <v>0.41666666666666669</v>
      </c>
      <c r="D11509" t="s">
        <v>1467</v>
      </c>
      <c r="E11509" t="s">
        <v>1468</v>
      </c>
      <c r="G11509" s="6" t="s">
        <v>88</v>
      </c>
      <c r="H11509" t="s">
        <v>87</v>
      </c>
      <c r="I11509" t="s">
        <v>21</v>
      </c>
      <c r="J11509" t="s">
        <v>73</v>
      </c>
      <c r="K11509">
        <v>79</v>
      </c>
      <c r="L11509">
        <v>23.65</v>
      </c>
      <c r="M11509" t="s">
        <v>1143</v>
      </c>
      <c r="N11509">
        <v>23.65</v>
      </c>
      <c r="P11509" cm="1">
        <f t="array" ref="P11509">IF(Q11509&gt;0,INDEX(Q11509:Q23643,MATCH(TRUE,INDEX(Q11509:Q23643="",,),0)-1),"")</f>
        <v>5</v>
      </c>
      <c r="Q11509">
        <f t="shared" si="258"/>
        <v>3</v>
      </c>
      <c r="R11509">
        <f>IF(P11509="","",0)</f>
        <v>0</v>
      </c>
    </row>
    <row r="11510" spans="1:18" x14ac:dyDescent="0.3">
      <c r="A11510" t="s">
        <v>1391</v>
      </c>
      <c r="B11510" s="1">
        <v>38665</v>
      </c>
      <c r="C11510" s="2">
        <v>0.41666666666666669</v>
      </c>
      <c r="D11510" t="s">
        <v>1467</v>
      </c>
      <c r="E11510" t="s">
        <v>1468</v>
      </c>
      <c r="G11510" s="6" t="s">
        <v>88</v>
      </c>
      <c r="H11510" t="s">
        <v>101</v>
      </c>
      <c r="I11510" t="s">
        <v>21</v>
      </c>
      <c r="J11510" t="s">
        <v>73</v>
      </c>
      <c r="K11510">
        <v>16</v>
      </c>
      <c r="L11510">
        <v>25</v>
      </c>
      <c r="M11510" t="s">
        <v>1143</v>
      </c>
      <c r="N11510">
        <v>25</v>
      </c>
      <c r="P11510" cm="1">
        <f t="array" ref="P11510">IF(Q11510&gt;0,INDEX(Q11510:Q23644,MATCH(TRUE,INDEX(Q11510:Q23644="",,),0)-1),"")</f>
        <v>5</v>
      </c>
      <c r="Q11510">
        <f t="shared" si="258"/>
        <v>3</v>
      </c>
      <c r="R11510">
        <f>IF(P11510="","",0)</f>
        <v>0</v>
      </c>
    </row>
    <row r="11511" spans="1:18" x14ac:dyDescent="0.3">
      <c r="A11511" t="s">
        <v>1391</v>
      </c>
      <c r="B11511" s="1">
        <v>38665</v>
      </c>
      <c r="C11511" s="2">
        <v>0.41666666666666669</v>
      </c>
      <c r="D11511" t="s">
        <v>1467</v>
      </c>
      <c r="E11511" t="s">
        <v>1468</v>
      </c>
      <c r="G11511" s="6" t="s">
        <v>88</v>
      </c>
      <c r="H11511" t="s">
        <v>72</v>
      </c>
      <c r="I11511" t="s">
        <v>21</v>
      </c>
      <c r="J11511" t="s">
        <v>73</v>
      </c>
      <c r="K11511">
        <v>30</v>
      </c>
      <c r="L11511">
        <v>22</v>
      </c>
      <c r="M11511" t="s">
        <v>1143</v>
      </c>
      <c r="N11511">
        <v>22</v>
      </c>
      <c r="P11511" cm="1">
        <f t="array" ref="P11511">IF(Q11511&gt;0,INDEX(Q11511:Q23645,MATCH(TRUE,INDEX(Q11511:Q23645="",,),0)-1),"")</f>
        <v>5</v>
      </c>
      <c r="Q11511">
        <f t="shared" si="258"/>
        <v>3</v>
      </c>
      <c r="R11511">
        <f>IF(P11511="","",0)</f>
        <v>0</v>
      </c>
    </row>
    <row r="11512" spans="1:18" x14ac:dyDescent="0.3">
      <c r="A11512" t="s">
        <v>1391</v>
      </c>
      <c r="B11512" s="1">
        <v>38665</v>
      </c>
      <c r="C11512" s="2">
        <v>0.41666666666666669</v>
      </c>
      <c r="D11512" t="s">
        <v>1467</v>
      </c>
      <c r="E11512" t="s">
        <v>1468</v>
      </c>
      <c r="G11512" t="s">
        <v>19</v>
      </c>
      <c r="H11512" t="s">
        <v>41</v>
      </c>
      <c r="I11512" t="s">
        <v>21</v>
      </c>
      <c r="J11512" t="s">
        <v>73</v>
      </c>
      <c r="K11512">
        <v>1077</v>
      </c>
      <c r="L11512">
        <v>62.8</v>
      </c>
      <c r="M11512" t="s">
        <v>1145</v>
      </c>
      <c r="N11512">
        <v>63.8</v>
      </c>
      <c r="P11512" cm="1">
        <f t="array" ref="P11512">IF(Q11512&gt;0,INDEX(Q11512:Q23646,MATCH(TRUE,INDEX(Q11512:Q23646="",,),0)-1),"")</f>
        <v>5</v>
      </c>
      <c r="Q11512">
        <f t="shared" si="258"/>
        <v>4</v>
      </c>
      <c r="R11512">
        <f>IF(P11512="","",0)</f>
        <v>0</v>
      </c>
    </row>
    <row r="11513" spans="1:18" x14ac:dyDescent="0.3">
      <c r="A11513" t="s">
        <v>1391</v>
      </c>
      <c r="B11513" s="1">
        <v>38665</v>
      </c>
      <c r="C11513" s="2">
        <v>0.41666666666666669</v>
      </c>
      <c r="D11513" t="s">
        <v>1467</v>
      </c>
      <c r="E11513" t="s">
        <v>1468</v>
      </c>
      <c r="G11513" t="s">
        <v>19</v>
      </c>
      <c r="H11513" t="s">
        <v>95</v>
      </c>
      <c r="I11513" t="s">
        <v>21</v>
      </c>
      <c r="J11513" t="s">
        <v>73</v>
      </c>
      <c r="K11513">
        <v>163</v>
      </c>
      <c r="L11513">
        <v>52.55</v>
      </c>
      <c r="M11513" t="s">
        <v>1145</v>
      </c>
      <c r="N11513">
        <v>55.55</v>
      </c>
      <c r="P11513" cm="1">
        <f t="array" ref="P11513">IF(Q11513&gt;0,INDEX(Q11513:Q23647,MATCH(TRUE,INDEX(Q11513:Q23647="",,),0)-1),"")</f>
        <v>5</v>
      </c>
      <c r="Q11513">
        <f t="shared" si="258"/>
        <v>4</v>
      </c>
      <c r="R11513">
        <f>IF(P11513="","",0)</f>
        <v>0</v>
      </c>
    </row>
    <row r="11514" spans="1:18" x14ac:dyDescent="0.3">
      <c r="A11514" t="s">
        <v>1391</v>
      </c>
      <c r="B11514" s="1">
        <v>38665</v>
      </c>
      <c r="C11514" s="2">
        <v>0.41666666666666669</v>
      </c>
      <c r="D11514" t="s">
        <v>1467</v>
      </c>
      <c r="E11514" t="s">
        <v>1468</v>
      </c>
      <c r="G11514" s="6" t="s">
        <v>88</v>
      </c>
      <c r="H11514" t="s">
        <v>41</v>
      </c>
      <c r="I11514" t="s">
        <v>45</v>
      </c>
      <c r="J11514" t="s">
        <v>93</v>
      </c>
      <c r="K11514">
        <v>16.600000000000001</v>
      </c>
      <c r="L11514">
        <v>275</v>
      </c>
      <c r="M11514" t="s">
        <v>1145</v>
      </c>
      <c r="N11514">
        <v>275</v>
      </c>
      <c r="P11514" cm="1">
        <f t="array" ref="P11514">IF(Q11514&gt;0,INDEX(Q11514:Q23648,MATCH(TRUE,INDEX(Q11514:Q23648="",,),0)-1),"")</f>
        <v>5</v>
      </c>
      <c r="Q11514">
        <f t="shared" si="258"/>
        <v>4</v>
      </c>
      <c r="R11514">
        <f>IF(P11514="","",0)</f>
        <v>0</v>
      </c>
    </row>
    <row r="11515" spans="1:18" x14ac:dyDescent="0.3">
      <c r="A11515" t="s">
        <v>1391</v>
      </c>
      <c r="B11515" s="1">
        <v>38665</v>
      </c>
      <c r="C11515" s="2">
        <v>0.41666666666666669</v>
      </c>
      <c r="D11515" t="s">
        <v>1467</v>
      </c>
      <c r="E11515" t="s">
        <v>1468</v>
      </c>
      <c r="G11515" s="6" t="s">
        <v>88</v>
      </c>
      <c r="H11515" t="s">
        <v>87</v>
      </c>
      <c r="I11515" t="s">
        <v>21</v>
      </c>
      <c r="J11515" t="s">
        <v>73</v>
      </c>
      <c r="K11515">
        <v>79</v>
      </c>
      <c r="L11515">
        <v>23.65</v>
      </c>
      <c r="M11515" t="s">
        <v>1145</v>
      </c>
      <c r="N11515">
        <v>23.65</v>
      </c>
      <c r="P11515" cm="1">
        <f t="array" ref="P11515">IF(Q11515&gt;0,INDEX(Q11515:Q23649,MATCH(TRUE,INDEX(Q11515:Q23649="",,),0)-1),"")</f>
        <v>5</v>
      </c>
      <c r="Q11515">
        <f t="shared" si="258"/>
        <v>4</v>
      </c>
      <c r="R11515">
        <f>IF(P11515="","",0)</f>
        <v>0</v>
      </c>
    </row>
    <row r="11516" spans="1:18" x14ac:dyDescent="0.3">
      <c r="A11516" t="s">
        <v>1391</v>
      </c>
      <c r="B11516" s="1">
        <v>38665</v>
      </c>
      <c r="C11516" s="2">
        <v>0.41666666666666669</v>
      </c>
      <c r="D11516" t="s">
        <v>1467</v>
      </c>
      <c r="E11516" t="s">
        <v>1468</v>
      </c>
      <c r="G11516" s="6" t="s">
        <v>88</v>
      </c>
      <c r="H11516" t="s">
        <v>101</v>
      </c>
      <c r="I11516" t="s">
        <v>21</v>
      </c>
      <c r="J11516" t="s">
        <v>73</v>
      </c>
      <c r="K11516">
        <v>16</v>
      </c>
      <c r="L11516">
        <v>25</v>
      </c>
      <c r="M11516" t="s">
        <v>1145</v>
      </c>
      <c r="N11516">
        <v>25</v>
      </c>
      <c r="P11516" cm="1">
        <f t="array" ref="P11516">IF(Q11516&gt;0,INDEX(Q11516:Q23650,MATCH(TRUE,INDEX(Q11516:Q23650="",,),0)-1),"")</f>
        <v>5</v>
      </c>
      <c r="Q11516">
        <f t="shared" si="258"/>
        <v>4</v>
      </c>
      <c r="R11516">
        <f>IF(P11516="","",0)</f>
        <v>0</v>
      </c>
    </row>
    <row r="11517" spans="1:18" x14ac:dyDescent="0.3">
      <c r="A11517" t="s">
        <v>1391</v>
      </c>
      <c r="B11517" s="1">
        <v>38665</v>
      </c>
      <c r="C11517" s="2">
        <v>0.41666666666666669</v>
      </c>
      <c r="D11517" t="s">
        <v>1467</v>
      </c>
      <c r="E11517" t="s">
        <v>1468</v>
      </c>
      <c r="G11517" s="6" t="s">
        <v>88</v>
      </c>
      <c r="H11517" t="s">
        <v>72</v>
      </c>
      <c r="I11517" t="s">
        <v>21</v>
      </c>
      <c r="J11517" t="s">
        <v>73</v>
      </c>
      <c r="K11517">
        <v>30</v>
      </c>
      <c r="L11517">
        <v>22</v>
      </c>
      <c r="M11517" t="s">
        <v>1145</v>
      </c>
      <c r="N11517">
        <v>22</v>
      </c>
      <c r="P11517" cm="1">
        <f t="array" ref="P11517">IF(Q11517&gt;0,INDEX(Q11517:Q23651,MATCH(TRUE,INDEX(Q11517:Q23651="",,),0)-1),"")</f>
        <v>5</v>
      </c>
      <c r="Q11517">
        <f t="shared" si="258"/>
        <v>4</v>
      </c>
      <c r="R11517">
        <f>IF(P11517="","",0)</f>
        <v>0</v>
      </c>
    </row>
    <row r="11518" spans="1:18" x14ac:dyDescent="0.3">
      <c r="A11518" t="s">
        <v>1391</v>
      </c>
      <c r="B11518" s="1">
        <v>38665</v>
      </c>
      <c r="C11518" s="2">
        <v>0.41666666666666669</v>
      </c>
      <c r="D11518" t="s">
        <v>1467</v>
      </c>
      <c r="E11518" t="s">
        <v>1468</v>
      </c>
      <c r="G11518" t="s">
        <v>19</v>
      </c>
      <c r="H11518" t="s">
        <v>41</v>
      </c>
      <c r="I11518" t="s">
        <v>21</v>
      </c>
      <c r="J11518" t="s">
        <v>73</v>
      </c>
      <c r="K11518">
        <v>1077</v>
      </c>
      <c r="L11518">
        <v>62.8</v>
      </c>
      <c r="M11518" t="s">
        <v>1148</v>
      </c>
      <c r="N11518">
        <v>64</v>
      </c>
      <c r="P11518" cm="1">
        <f t="array" ref="P11518">IF(Q11518&gt;0,INDEX(Q11518:Q23652,MATCH(TRUE,INDEX(Q11518:Q23652="",,),0)-1),"")</f>
        <v>5</v>
      </c>
      <c r="Q11518">
        <f t="shared" si="258"/>
        <v>5</v>
      </c>
      <c r="R11518">
        <f>IF(P11518="","",0)</f>
        <v>0</v>
      </c>
    </row>
    <row r="11519" spans="1:18" x14ac:dyDescent="0.3">
      <c r="A11519" t="s">
        <v>1391</v>
      </c>
      <c r="B11519" s="1">
        <v>38665</v>
      </c>
      <c r="C11519" s="2">
        <v>0.41666666666666669</v>
      </c>
      <c r="D11519" t="s">
        <v>1467</v>
      </c>
      <c r="E11519" t="s">
        <v>1468</v>
      </c>
      <c r="G11519" t="s">
        <v>19</v>
      </c>
      <c r="H11519" t="s">
        <v>95</v>
      </c>
      <c r="I11519" t="s">
        <v>21</v>
      </c>
      <c r="J11519" t="s">
        <v>73</v>
      </c>
      <c r="K11519">
        <v>163</v>
      </c>
      <c r="L11519">
        <v>52.55</v>
      </c>
      <c r="M11519" t="s">
        <v>1148</v>
      </c>
      <c r="N11519">
        <v>53</v>
      </c>
      <c r="P11519" cm="1">
        <f t="array" ref="P11519">IF(Q11519&gt;0,INDEX(Q11519:Q23653,MATCH(TRUE,INDEX(Q11519:Q23653="",,),0)-1),"")</f>
        <v>5</v>
      </c>
      <c r="Q11519">
        <f t="shared" si="258"/>
        <v>5</v>
      </c>
      <c r="R11519">
        <f>IF(P11519="","",0)</f>
        <v>0</v>
      </c>
    </row>
    <row r="11520" spans="1:18" x14ac:dyDescent="0.3">
      <c r="A11520" t="s">
        <v>1391</v>
      </c>
      <c r="B11520" s="1">
        <v>38665</v>
      </c>
      <c r="C11520" s="2">
        <v>0.41666666666666669</v>
      </c>
      <c r="D11520" t="s">
        <v>1467</v>
      </c>
      <c r="E11520" t="s">
        <v>1468</v>
      </c>
      <c r="G11520" s="6" t="s">
        <v>88</v>
      </c>
      <c r="H11520" t="s">
        <v>41</v>
      </c>
      <c r="I11520" t="s">
        <v>45</v>
      </c>
      <c r="J11520" t="s">
        <v>93</v>
      </c>
      <c r="K11520">
        <v>16.600000000000001</v>
      </c>
      <c r="L11520">
        <v>275</v>
      </c>
      <c r="M11520" t="s">
        <v>1148</v>
      </c>
      <c r="N11520">
        <v>275</v>
      </c>
      <c r="P11520" cm="1">
        <f t="array" ref="P11520">IF(Q11520&gt;0,INDEX(Q11520:Q23654,MATCH(TRUE,INDEX(Q11520:Q23654="",,),0)-1),"")</f>
        <v>5</v>
      </c>
      <c r="Q11520">
        <f t="shared" si="258"/>
        <v>5</v>
      </c>
      <c r="R11520">
        <f>IF(P11520="","",0)</f>
        <v>0</v>
      </c>
    </row>
    <row r="11521" spans="1:18" x14ac:dyDescent="0.3">
      <c r="A11521" t="s">
        <v>1391</v>
      </c>
      <c r="B11521" s="1">
        <v>38665</v>
      </c>
      <c r="C11521" s="2">
        <v>0.41666666666666669</v>
      </c>
      <c r="D11521" t="s">
        <v>1467</v>
      </c>
      <c r="E11521" t="s">
        <v>1468</v>
      </c>
      <c r="G11521" s="6" t="s">
        <v>88</v>
      </c>
      <c r="H11521" t="s">
        <v>87</v>
      </c>
      <c r="I11521" t="s">
        <v>21</v>
      </c>
      <c r="J11521" t="s">
        <v>73</v>
      </c>
      <c r="K11521">
        <v>79</v>
      </c>
      <c r="L11521">
        <v>23.65</v>
      </c>
      <c r="M11521" t="s">
        <v>1148</v>
      </c>
      <c r="N11521">
        <v>23.65</v>
      </c>
      <c r="P11521" cm="1">
        <f t="array" ref="P11521">IF(Q11521&gt;0,INDEX(Q11521:Q23655,MATCH(TRUE,INDEX(Q11521:Q23655="",,),0)-1),"")</f>
        <v>5</v>
      </c>
      <c r="Q11521">
        <f t="shared" si="258"/>
        <v>5</v>
      </c>
      <c r="R11521">
        <f>IF(P11521="","",0)</f>
        <v>0</v>
      </c>
    </row>
    <row r="11522" spans="1:18" x14ac:dyDescent="0.3">
      <c r="A11522" t="s">
        <v>1391</v>
      </c>
      <c r="B11522" s="1">
        <v>38665</v>
      </c>
      <c r="C11522" s="2">
        <v>0.41666666666666669</v>
      </c>
      <c r="D11522" t="s">
        <v>1467</v>
      </c>
      <c r="E11522" t="s">
        <v>1468</v>
      </c>
      <c r="G11522" s="6" t="s">
        <v>88</v>
      </c>
      <c r="H11522" t="s">
        <v>101</v>
      </c>
      <c r="I11522" t="s">
        <v>21</v>
      </c>
      <c r="J11522" t="s">
        <v>73</v>
      </c>
      <c r="K11522">
        <v>16</v>
      </c>
      <c r="L11522">
        <v>25</v>
      </c>
      <c r="M11522" t="s">
        <v>1148</v>
      </c>
      <c r="N11522">
        <v>25</v>
      </c>
      <c r="P11522" cm="1">
        <f t="array" ref="P11522">IF(Q11522&gt;0,INDEX(Q11522:Q23656,MATCH(TRUE,INDEX(Q11522:Q23656="",,),0)-1),"")</f>
        <v>5</v>
      </c>
      <c r="Q11522">
        <f t="shared" si="258"/>
        <v>5</v>
      </c>
      <c r="R11522">
        <f>IF(P11522="","",0)</f>
        <v>0</v>
      </c>
    </row>
    <row r="11523" spans="1:18" x14ac:dyDescent="0.3">
      <c r="A11523" t="s">
        <v>1391</v>
      </c>
      <c r="B11523" s="1">
        <v>38665</v>
      </c>
      <c r="C11523" s="2">
        <v>0.41666666666666669</v>
      </c>
      <c r="D11523" t="s">
        <v>1467</v>
      </c>
      <c r="E11523" t="s">
        <v>1468</v>
      </c>
      <c r="G11523" s="6" t="s">
        <v>88</v>
      </c>
      <c r="H11523" t="s">
        <v>72</v>
      </c>
      <c r="I11523" t="s">
        <v>21</v>
      </c>
      <c r="J11523" t="s">
        <v>73</v>
      </c>
      <c r="K11523">
        <v>30</v>
      </c>
      <c r="L11523">
        <v>22</v>
      </c>
      <c r="M11523" t="s">
        <v>1148</v>
      </c>
      <c r="N11523">
        <v>22</v>
      </c>
      <c r="P11523" cm="1">
        <f t="array" ref="P11523">IF(Q11523&gt;0,INDEX(Q11523:Q23657,MATCH(TRUE,INDEX(Q11523:Q23657="",,),0)-1),"")</f>
        <v>5</v>
      </c>
      <c r="Q11523">
        <f t="shared" si="258"/>
        <v>5</v>
      </c>
      <c r="R11523">
        <f>IF(P11523="","",0)</f>
        <v>0</v>
      </c>
    </row>
    <row r="11524" spans="1:18" x14ac:dyDescent="0.3">
      <c r="P11524" t="str" cm="1">
        <f t="array" ref="P11524">IF(Q11524&gt;0,INDEX(Q11524:Q23658,MATCH(TRUE,INDEX(Q11524:Q23658="",,),0)-1),"")</f>
        <v/>
      </c>
      <c r="R11524" t="str">
        <f>IF(P11524="","",0)</f>
        <v/>
      </c>
    </row>
    <row r="11525" spans="1:18" x14ac:dyDescent="0.3">
      <c r="A11525" t="s">
        <v>1391</v>
      </c>
      <c r="B11525" s="1">
        <v>38630</v>
      </c>
      <c r="C11525" t="s">
        <v>1469</v>
      </c>
      <c r="D11525" t="s">
        <v>1470</v>
      </c>
      <c r="E11525" t="s">
        <v>1471</v>
      </c>
      <c r="G11525" t="s">
        <v>19</v>
      </c>
      <c r="H11525" t="s">
        <v>41</v>
      </c>
      <c r="I11525" t="s">
        <v>21</v>
      </c>
      <c r="J11525" t="s">
        <v>73</v>
      </c>
      <c r="K11525">
        <v>3116</v>
      </c>
      <c r="L11525">
        <v>65.099999999999994</v>
      </c>
      <c r="M11525" t="s">
        <v>465</v>
      </c>
      <c r="N11525">
        <v>87.1</v>
      </c>
      <c r="O11525" t="s">
        <v>24</v>
      </c>
      <c r="P11525" cm="1">
        <f t="array" ref="P11525">IF(Q11525&gt;0,INDEX(Q11525:Q23659,MATCH(TRUE,INDEX(Q11525:Q23659="",,),0)-1),"")</f>
        <v>7</v>
      </c>
      <c r="Q11525">
        <f>INT((ROW()-11525)/9)+1</f>
        <v>1</v>
      </c>
      <c r="R11525">
        <f>IF(P11525="","",0)</f>
        <v>0</v>
      </c>
    </row>
    <row r="11526" spans="1:18" x14ac:dyDescent="0.3">
      <c r="A11526" t="s">
        <v>1391</v>
      </c>
      <c r="B11526" s="1">
        <v>38630</v>
      </c>
      <c r="C11526" t="s">
        <v>1469</v>
      </c>
      <c r="D11526" t="s">
        <v>1470</v>
      </c>
      <c r="E11526" t="s">
        <v>1471</v>
      </c>
      <c r="G11526" s="6" t="s">
        <v>88</v>
      </c>
      <c r="H11526" t="s">
        <v>41</v>
      </c>
      <c r="I11526" t="s">
        <v>45</v>
      </c>
      <c r="J11526" t="s">
        <v>93</v>
      </c>
      <c r="K11526">
        <v>89.8</v>
      </c>
      <c r="L11526">
        <v>195</v>
      </c>
      <c r="M11526" t="s">
        <v>465</v>
      </c>
      <c r="N11526">
        <v>195</v>
      </c>
      <c r="O11526" t="s">
        <v>24</v>
      </c>
      <c r="P11526" cm="1">
        <f t="array" ref="P11526">IF(Q11526&gt;0,INDEX(Q11526:Q23660,MATCH(TRUE,INDEX(Q11526:Q23660="",,),0)-1),"")</f>
        <v>7</v>
      </c>
      <c r="Q11526">
        <f t="shared" ref="Q11526:Q11587" si="259">INT((ROW()-11525)/9)+1</f>
        <v>1</v>
      </c>
      <c r="R11526">
        <f>IF(P11526="","",0)</f>
        <v>0</v>
      </c>
    </row>
    <row r="11527" spans="1:18" x14ac:dyDescent="0.3">
      <c r="A11527" t="s">
        <v>1391</v>
      </c>
      <c r="B11527" s="1">
        <v>38630</v>
      </c>
      <c r="C11527" t="s">
        <v>1469</v>
      </c>
      <c r="D11527" t="s">
        <v>1470</v>
      </c>
      <c r="E11527" t="s">
        <v>1471</v>
      </c>
      <c r="G11527" s="6" t="s">
        <v>88</v>
      </c>
      <c r="H11527" t="s">
        <v>96</v>
      </c>
      <c r="I11527" t="s">
        <v>21</v>
      </c>
      <c r="J11527" t="s">
        <v>73</v>
      </c>
      <c r="K11527">
        <v>26</v>
      </c>
      <c r="L11527">
        <v>11.65</v>
      </c>
      <c r="M11527" t="s">
        <v>465</v>
      </c>
      <c r="N11527">
        <v>11.65</v>
      </c>
      <c r="O11527" t="s">
        <v>24</v>
      </c>
      <c r="P11527" cm="1">
        <f t="array" ref="P11527">IF(Q11527&gt;0,INDEX(Q11527:Q23661,MATCH(TRUE,INDEX(Q11527:Q23661="",,),0)-1),"")</f>
        <v>7</v>
      </c>
      <c r="Q11527">
        <f t="shared" si="259"/>
        <v>1</v>
      </c>
      <c r="R11527">
        <f>IF(P11527="","",0)</f>
        <v>0</v>
      </c>
    </row>
    <row r="11528" spans="1:18" x14ac:dyDescent="0.3">
      <c r="A11528" t="s">
        <v>1391</v>
      </c>
      <c r="B11528" s="1">
        <v>38630</v>
      </c>
      <c r="C11528" t="s">
        <v>1469</v>
      </c>
      <c r="D11528" t="s">
        <v>1470</v>
      </c>
      <c r="E11528" t="s">
        <v>1471</v>
      </c>
      <c r="G11528" s="6" t="s">
        <v>88</v>
      </c>
      <c r="H11528" t="s">
        <v>265</v>
      </c>
      <c r="I11528" t="s">
        <v>21</v>
      </c>
      <c r="J11528" t="s">
        <v>73</v>
      </c>
      <c r="K11528">
        <v>14</v>
      </c>
      <c r="L11528">
        <v>28.95</v>
      </c>
      <c r="M11528" t="s">
        <v>465</v>
      </c>
      <c r="N11528">
        <v>28.95</v>
      </c>
      <c r="O11528" t="s">
        <v>24</v>
      </c>
      <c r="P11528" cm="1">
        <f t="array" ref="P11528">IF(Q11528&gt;0,INDEX(Q11528:Q23662,MATCH(TRUE,INDEX(Q11528:Q23662="",,),0)-1),"")</f>
        <v>7</v>
      </c>
      <c r="Q11528">
        <f t="shared" si="259"/>
        <v>1</v>
      </c>
      <c r="R11528">
        <f>IF(P11528="","",0)</f>
        <v>0</v>
      </c>
    </row>
    <row r="11529" spans="1:18" x14ac:dyDescent="0.3">
      <c r="A11529" t="s">
        <v>1391</v>
      </c>
      <c r="B11529" s="1">
        <v>38630</v>
      </c>
      <c r="C11529" t="s">
        <v>1469</v>
      </c>
      <c r="D11529" t="s">
        <v>1470</v>
      </c>
      <c r="E11529" t="s">
        <v>1471</v>
      </c>
      <c r="G11529" s="6" t="s">
        <v>88</v>
      </c>
      <c r="H11529" t="s">
        <v>67</v>
      </c>
      <c r="I11529" t="s">
        <v>21</v>
      </c>
      <c r="J11529" t="s">
        <v>73</v>
      </c>
      <c r="K11529">
        <v>7</v>
      </c>
      <c r="L11529">
        <v>25.05</v>
      </c>
      <c r="M11529" t="s">
        <v>465</v>
      </c>
      <c r="N11529">
        <v>25.05</v>
      </c>
      <c r="O11529" t="s">
        <v>24</v>
      </c>
      <c r="P11529" cm="1">
        <f t="array" ref="P11529">IF(Q11529&gt;0,INDEX(Q11529:Q23663,MATCH(TRUE,INDEX(Q11529:Q23663="",,),0)-1),"")</f>
        <v>7</v>
      </c>
      <c r="Q11529">
        <f t="shared" si="259"/>
        <v>1</v>
      </c>
      <c r="R11529">
        <f>IF(P11529="","",0)</f>
        <v>0</v>
      </c>
    </row>
    <row r="11530" spans="1:18" x14ac:dyDescent="0.3">
      <c r="A11530" t="s">
        <v>1391</v>
      </c>
      <c r="B11530" s="1">
        <v>38630</v>
      </c>
      <c r="C11530" t="s">
        <v>1469</v>
      </c>
      <c r="D11530" t="s">
        <v>1470</v>
      </c>
      <c r="E11530" t="s">
        <v>1471</v>
      </c>
      <c r="G11530" s="6" t="s">
        <v>88</v>
      </c>
      <c r="H11530" t="s">
        <v>95</v>
      </c>
      <c r="I11530" t="s">
        <v>21</v>
      </c>
      <c r="J11530" t="s">
        <v>73</v>
      </c>
      <c r="K11530">
        <v>169</v>
      </c>
      <c r="L11530">
        <v>54.9</v>
      </c>
      <c r="M11530" t="s">
        <v>465</v>
      </c>
      <c r="N11530">
        <v>54.9</v>
      </c>
      <c r="O11530" t="s">
        <v>24</v>
      </c>
      <c r="P11530" cm="1">
        <f t="array" ref="P11530">IF(Q11530&gt;0,INDEX(Q11530:Q23664,MATCH(TRUE,INDEX(Q11530:Q23664="",,),0)-1),"")</f>
        <v>7</v>
      </c>
      <c r="Q11530">
        <f t="shared" si="259"/>
        <v>1</v>
      </c>
      <c r="R11530">
        <f>IF(P11530="","",0)</f>
        <v>0</v>
      </c>
    </row>
    <row r="11531" spans="1:18" x14ac:dyDescent="0.3">
      <c r="A11531" t="s">
        <v>1391</v>
      </c>
      <c r="B11531" s="1">
        <v>38630</v>
      </c>
      <c r="C11531" t="s">
        <v>1469</v>
      </c>
      <c r="D11531" t="s">
        <v>1470</v>
      </c>
      <c r="E11531" t="s">
        <v>1471</v>
      </c>
      <c r="G11531" s="6" t="s">
        <v>88</v>
      </c>
      <c r="H11531" t="s">
        <v>370</v>
      </c>
      <c r="I11531" t="s">
        <v>21</v>
      </c>
      <c r="J11531" t="s">
        <v>73</v>
      </c>
      <c r="K11531">
        <v>54</v>
      </c>
      <c r="L11531">
        <v>54.9</v>
      </c>
      <c r="M11531" t="s">
        <v>465</v>
      </c>
      <c r="N11531">
        <v>54.9</v>
      </c>
      <c r="O11531" t="s">
        <v>24</v>
      </c>
      <c r="P11531" cm="1">
        <f t="array" ref="P11531">IF(Q11531&gt;0,INDEX(Q11531:Q23665,MATCH(TRUE,INDEX(Q11531:Q23665="",,),0)-1),"")</f>
        <v>7</v>
      </c>
      <c r="Q11531">
        <f t="shared" si="259"/>
        <v>1</v>
      </c>
      <c r="R11531">
        <f>IF(P11531="","",0)</f>
        <v>0</v>
      </c>
    </row>
    <row r="11532" spans="1:18" x14ac:dyDescent="0.3">
      <c r="A11532" t="s">
        <v>1391</v>
      </c>
      <c r="B11532" s="1">
        <v>38630</v>
      </c>
      <c r="C11532" t="s">
        <v>1469</v>
      </c>
      <c r="D11532" t="s">
        <v>1470</v>
      </c>
      <c r="E11532" t="s">
        <v>1471</v>
      </c>
      <c r="G11532" s="6" t="s">
        <v>88</v>
      </c>
      <c r="H11532" t="s">
        <v>87</v>
      </c>
      <c r="I11532" t="s">
        <v>21</v>
      </c>
      <c r="J11532" t="s">
        <v>73</v>
      </c>
      <c r="K11532">
        <v>432</v>
      </c>
      <c r="L11532">
        <v>20.5</v>
      </c>
      <c r="M11532" t="s">
        <v>465</v>
      </c>
      <c r="N11532">
        <v>20.5</v>
      </c>
      <c r="O11532" t="s">
        <v>24</v>
      </c>
      <c r="P11532" cm="1">
        <f t="array" ref="P11532">IF(Q11532&gt;0,INDEX(Q11532:Q23666,MATCH(TRUE,INDEX(Q11532:Q23666="",,),0)-1),"")</f>
        <v>7</v>
      </c>
      <c r="Q11532">
        <f t="shared" si="259"/>
        <v>1</v>
      </c>
      <c r="R11532">
        <f>IF(P11532="","",0)</f>
        <v>0</v>
      </c>
    </row>
    <row r="11533" spans="1:18" x14ac:dyDescent="0.3">
      <c r="A11533" t="s">
        <v>1391</v>
      </c>
      <c r="B11533" s="1">
        <v>38630</v>
      </c>
      <c r="C11533" t="s">
        <v>1469</v>
      </c>
      <c r="D11533" t="s">
        <v>1470</v>
      </c>
      <c r="E11533" t="s">
        <v>1471</v>
      </c>
      <c r="G11533" s="6" t="s">
        <v>88</v>
      </c>
      <c r="H11533" t="s">
        <v>72</v>
      </c>
      <c r="I11533" t="s">
        <v>21</v>
      </c>
      <c r="J11533" t="s">
        <v>73</v>
      </c>
      <c r="K11533">
        <v>90</v>
      </c>
      <c r="L11533">
        <v>15.15</v>
      </c>
      <c r="M11533" t="s">
        <v>465</v>
      </c>
      <c r="N11533">
        <v>15.15</v>
      </c>
      <c r="O11533" t="s">
        <v>24</v>
      </c>
      <c r="P11533" cm="1">
        <f t="array" ref="P11533">IF(Q11533&gt;0,INDEX(Q11533:Q23667,MATCH(TRUE,INDEX(Q11533:Q23667="",,),0)-1),"")</f>
        <v>7</v>
      </c>
      <c r="Q11533">
        <f t="shared" si="259"/>
        <v>1</v>
      </c>
      <c r="R11533">
        <f>IF(P11533="","",0)</f>
        <v>0</v>
      </c>
    </row>
    <row r="11534" spans="1:18" x14ac:dyDescent="0.3">
      <c r="A11534" t="s">
        <v>1391</v>
      </c>
      <c r="B11534" s="1">
        <v>38630</v>
      </c>
      <c r="C11534" t="s">
        <v>1469</v>
      </c>
      <c r="D11534" t="s">
        <v>1470</v>
      </c>
      <c r="E11534" t="s">
        <v>1471</v>
      </c>
      <c r="G11534" t="s">
        <v>19</v>
      </c>
      <c r="H11534" t="s">
        <v>41</v>
      </c>
      <c r="I11534" t="s">
        <v>21</v>
      </c>
      <c r="J11534" t="s">
        <v>73</v>
      </c>
      <c r="K11534">
        <v>3116</v>
      </c>
      <c r="L11534">
        <v>65.099999999999994</v>
      </c>
      <c r="M11534" t="s">
        <v>1143</v>
      </c>
      <c r="N11534">
        <v>85.36</v>
      </c>
      <c r="P11534" cm="1">
        <f t="array" ref="P11534">IF(Q11534&gt;0,INDEX(Q11534:Q23668,MATCH(TRUE,INDEX(Q11534:Q23668="",,),0)-1),"")</f>
        <v>7</v>
      </c>
      <c r="Q11534">
        <f t="shared" si="259"/>
        <v>2</v>
      </c>
      <c r="R11534">
        <f>IF(P11534="","",0)</f>
        <v>0</v>
      </c>
    </row>
    <row r="11535" spans="1:18" x14ac:dyDescent="0.3">
      <c r="A11535" t="s">
        <v>1391</v>
      </c>
      <c r="B11535" s="1">
        <v>38630</v>
      </c>
      <c r="C11535" t="s">
        <v>1469</v>
      </c>
      <c r="D11535" t="s">
        <v>1470</v>
      </c>
      <c r="E11535" t="s">
        <v>1471</v>
      </c>
      <c r="G11535" s="6" t="s">
        <v>88</v>
      </c>
      <c r="H11535" t="s">
        <v>41</v>
      </c>
      <c r="I11535" t="s">
        <v>45</v>
      </c>
      <c r="J11535" t="s">
        <v>93</v>
      </c>
      <c r="K11535">
        <v>89.8</v>
      </c>
      <c r="L11535">
        <v>195</v>
      </c>
      <c r="M11535" t="s">
        <v>1143</v>
      </c>
      <c r="N11535">
        <v>195</v>
      </c>
      <c r="P11535" cm="1">
        <f t="array" ref="P11535">IF(Q11535&gt;0,INDEX(Q11535:Q23669,MATCH(TRUE,INDEX(Q11535:Q23669="",,),0)-1),"")</f>
        <v>7</v>
      </c>
      <c r="Q11535">
        <f t="shared" si="259"/>
        <v>2</v>
      </c>
      <c r="R11535">
        <f>IF(P11535="","",0)</f>
        <v>0</v>
      </c>
    </row>
    <row r="11536" spans="1:18" x14ac:dyDescent="0.3">
      <c r="A11536" t="s">
        <v>1391</v>
      </c>
      <c r="B11536" s="1">
        <v>38630</v>
      </c>
      <c r="C11536" t="s">
        <v>1469</v>
      </c>
      <c r="D11536" t="s">
        <v>1470</v>
      </c>
      <c r="E11536" t="s">
        <v>1471</v>
      </c>
      <c r="G11536" s="6" t="s">
        <v>88</v>
      </c>
      <c r="H11536" t="s">
        <v>96</v>
      </c>
      <c r="I11536" t="s">
        <v>21</v>
      </c>
      <c r="J11536" t="s">
        <v>73</v>
      </c>
      <c r="K11536">
        <v>26</v>
      </c>
      <c r="L11536">
        <v>11.65</v>
      </c>
      <c r="M11536" t="s">
        <v>1143</v>
      </c>
      <c r="N11536">
        <v>11.65</v>
      </c>
      <c r="P11536" cm="1">
        <f t="array" ref="P11536">IF(Q11536&gt;0,INDEX(Q11536:Q23670,MATCH(TRUE,INDEX(Q11536:Q23670="",,),0)-1),"")</f>
        <v>7</v>
      </c>
      <c r="Q11536">
        <f t="shared" si="259"/>
        <v>2</v>
      </c>
      <c r="R11536">
        <f>IF(P11536="","",0)</f>
        <v>0</v>
      </c>
    </row>
    <row r="11537" spans="1:18" x14ac:dyDescent="0.3">
      <c r="A11537" t="s">
        <v>1391</v>
      </c>
      <c r="B11537" s="1">
        <v>38630</v>
      </c>
      <c r="C11537" t="s">
        <v>1469</v>
      </c>
      <c r="D11537" t="s">
        <v>1470</v>
      </c>
      <c r="E11537" t="s">
        <v>1471</v>
      </c>
      <c r="G11537" s="6" t="s">
        <v>88</v>
      </c>
      <c r="H11537" t="s">
        <v>265</v>
      </c>
      <c r="I11537" t="s">
        <v>21</v>
      </c>
      <c r="J11537" t="s">
        <v>73</v>
      </c>
      <c r="K11537">
        <v>14</v>
      </c>
      <c r="L11537">
        <v>28.95</v>
      </c>
      <c r="M11537" t="s">
        <v>1143</v>
      </c>
      <c r="N11537">
        <v>28.95</v>
      </c>
      <c r="P11537" cm="1">
        <f t="array" ref="P11537">IF(Q11537&gt;0,INDEX(Q11537:Q23671,MATCH(TRUE,INDEX(Q11537:Q23671="",,),0)-1),"")</f>
        <v>7</v>
      </c>
      <c r="Q11537">
        <f t="shared" si="259"/>
        <v>2</v>
      </c>
      <c r="R11537">
        <f>IF(P11537="","",0)</f>
        <v>0</v>
      </c>
    </row>
    <row r="11538" spans="1:18" x14ac:dyDescent="0.3">
      <c r="A11538" t="s">
        <v>1391</v>
      </c>
      <c r="B11538" s="1">
        <v>38630</v>
      </c>
      <c r="C11538" t="s">
        <v>1469</v>
      </c>
      <c r="D11538" t="s">
        <v>1470</v>
      </c>
      <c r="E11538" t="s">
        <v>1471</v>
      </c>
      <c r="G11538" s="6" t="s">
        <v>88</v>
      </c>
      <c r="H11538" t="s">
        <v>67</v>
      </c>
      <c r="I11538" t="s">
        <v>21</v>
      </c>
      <c r="J11538" t="s">
        <v>73</v>
      </c>
      <c r="K11538">
        <v>7</v>
      </c>
      <c r="L11538">
        <v>25.05</v>
      </c>
      <c r="M11538" t="s">
        <v>1143</v>
      </c>
      <c r="N11538">
        <v>25.05</v>
      </c>
      <c r="P11538" cm="1">
        <f t="array" ref="P11538">IF(Q11538&gt;0,INDEX(Q11538:Q23672,MATCH(TRUE,INDEX(Q11538:Q23672="",,),0)-1),"")</f>
        <v>7</v>
      </c>
      <c r="Q11538">
        <f t="shared" si="259"/>
        <v>2</v>
      </c>
      <c r="R11538">
        <f>IF(P11538="","",0)</f>
        <v>0</v>
      </c>
    </row>
    <row r="11539" spans="1:18" x14ac:dyDescent="0.3">
      <c r="A11539" t="s">
        <v>1391</v>
      </c>
      <c r="B11539" s="1">
        <v>38630</v>
      </c>
      <c r="C11539" t="s">
        <v>1469</v>
      </c>
      <c r="D11539" t="s">
        <v>1470</v>
      </c>
      <c r="E11539" t="s">
        <v>1471</v>
      </c>
      <c r="G11539" s="6" t="s">
        <v>88</v>
      </c>
      <c r="H11539" t="s">
        <v>95</v>
      </c>
      <c r="I11539" t="s">
        <v>21</v>
      </c>
      <c r="J11539" t="s">
        <v>73</v>
      </c>
      <c r="K11539">
        <v>169</v>
      </c>
      <c r="L11539">
        <v>54.9</v>
      </c>
      <c r="M11539" t="s">
        <v>1143</v>
      </c>
      <c r="N11539">
        <v>54.9</v>
      </c>
      <c r="P11539" cm="1">
        <f t="array" ref="P11539">IF(Q11539&gt;0,INDEX(Q11539:Q23673,MATCH(TRUE,INDEX(Q11539:Q23673="",,),0)-1),"")</f>
        <v>7</v>
      </c>
      <c r="Q11539">
        <f t="shared" si="259"/>
        <v>2</v>
      </c>
      <c r="R11539">
        <f>IF(P11539="","",0)</f>
        <v>0</v>
      </c>
    </row>
    <row r="11540" spans="1:18" x14ac:dyDescent="0.3">
      <c r="A11540" t="s">
        <v>1391</v>
      </c>
      <c r="B11540" s="1">
        <v>38630</v>
      </c>
      <c r="C11540" t="s">
        <v>1469</v>
      </c>
      <c r="D11540" t="s">
        <v>1470</v>
      </c>
      <c r="E11540" t="s">
        <v>1471</v>
      </c>
      <c r="G11540" s="6" t="s">
        <v>88</v>
      </c>
      <c r="H11540" t="s">
        <v>370</v>
      </c>
      <c r="I11540" t="s">
        <v>21</v>
      </c>
      <c r="J11540" t="s">
        <v>73</v>
      </c>
      <c r="K11540">
        <v>54</v>
      </c>
      <c r="L11540">
        <v>54.9</v>
      </c>
      <c r="M11540" t="s">
        <v>1143</v>
      </c>
      <c r="N11540">
        <v>54.9</v>
      </c>
      <c r="P11540" cm="1">
        <f t="array" ref="P11540">IF(Q11540&gt;0,INDEX(Q11540:Q23674,MATCH(TRUE,INDEX(Q11540:Q23674="",,),0)-1),"")</f>
        <v>7</v>
      </c>
      <c r="Q11540">
        <f t="shared" si="259"/>
        <v>2</v>
      </c>
      <c r="R11540">
        <f>IF(P11540="","",0)</f>
        <v>0</v>
      </c>
    </row>
    <row r="11541" spans="1:18" x14ac:dyDescent="0.3">
      <c r="A11541" t="s">
        <v>1391</v>
      </c>
      <c r="B11541" s="1">
        <v>38630</v>
      </c>
      <c r="C11541" t="s">
        <v>1469</v>
      </c>
      <c r="D11541" t="s">
        <v>1470</v>
      </c>
      <c r="E11541" t="s">
        <v>1471</v>
      </c>
      <c r="G11541" s="6" t="s">
        <v>88</v>
      </c>
      <c r="H11541" t="s">
        <v>87</v>
      </c>
      <c r="I11541" t="s">
        <v>21</v>
      </c>
      <c r="J11541" t="s">
        <v>73</v>
      </c>
      <c r="K11541">
        <v>432</v>
      </c>
      <c r="L11541">
        <v>20.5</v>
      </c>
      <c r="M11541" t="s">
        <v>1143</v>
      </c>
      <c r="N11541">
        <v>20.5</v>
      </c>
      <c r="P11541" cm="1">
        <f t="array" ref="P11541">IF(Q11541&gt;0,INDEX(Q11541:Q23675,MATCH(TRUE,INDEX(Q11541:Q23675="",,),0)-1),"")</f>
        <v>7</v>
      </c>
      <c r="Q11541">
        <f t="shared" si="259"/>
        <v>2</v>
      </c>
      <c r="R11541">
        <f>IF(P11541="","",0)</f>
        <v>0</v>
      </c>
    </row>
    <row r="11542" spans="1:18" x14ac:dyDescent="0.3">
      <c r="A11542" t="s">
        <v>1391</v>
      </c>
      <c r="B11542" s="1">
        <v>38630</v>
      </c>
      <c r="C11542" t="s">
        <v>1469</v>
      </c>
      <c r="D11542" t="s">
        <v>1470</v>
      </c>
      <c r="E11542" t="s">
        <v>1471</v>
      </c>
      <c r="G11542" s="6" t="s">
        <v>88</v>
      </c>
      <c r="H11542" t="s">
        <v>72</v>
      </c>
      <c r="I11542" t="s">
        <v>21</v>
      </c>
      <c r="J11542" t="s">
        <v>73</v>
      </c>
      <c r="K11542">
        <v>90</v>
      </c>
      <c r="L11542">
        <v>15.15</v>
      </c>
      <c r="M11542" t="s">
        <v>1143</v>
      </c>
      <c r="N11542">
        <v>15.15</v>
      </c>
      <c r="P11542" cm="1">
        <f t="array" ref="P11542">IF(Q11542&gt;0,INDEX(Q11542:Q23676,MATCH(TRUE,INDEX(Q11542:Q23676="",,),0)-1),"")</f>
        <v>7</v>
      </c>
      <c r="Q11542">
        <f t="shared" si="259"/>
        <v>2</v>
      </c>
      <c r="R11542">
        <f>IF(P11542="","",0)</f>
        <v>0</v>
      </c>
    </row>
    <row r="11543" spans="1:18" x14ac:dyDescent="0.3">
      <c r="A11543" t="s">
        <v>1391</v>
      </c>
      <c r="B11543" s="1">
        <v>38630</v>
      </c>
      <c r="C11543" t="s">
        <v>1469</v>
      </c>
      <c r="D11543" t="s">
        <v>1470</v>
      </c>
      <c r="E11543" t="s">
        <v>1471</v>
      </c>
      <c r="G11543" t="s">
        <v>19</v>
      </c>
      <c r="H11543" t="s">
        <v>41</v>
      </c>
      <c r="I11543" t="s">
        <v>21</v>
      </c>
      <c r="J11543" t="s">
        <v>73</v>
      </c>
      <c r="K11543">
        <v>3116</v>
      </c>
      <c r="L11543">
        <v>65.099999999999994</v>
      </c>
      <c r="M11543" t="s">
        <v>1449</v>
      </c>
      <c r="N11543">
        <v>78.87</v>
      </c>
      <c r="P11543" cm="1">
        <f t="array" ref="P11543">IF(Q11543&gt;0,INDEX(Q11543:Q23677,MATCH(TRUE,INDEX(Q11543:Q23677="",,),0)-1),"")</f>
        <v>7</v>
      </c>
      <c r="Q11543">
        <f t="shared" si="259"/>
        <v>3</v>
      </c>
      <c r="R11543">
        <f>IF(P11543="","",0)</f>
        <v>0</v>
      </c>
    </row>
    <row r="11544" spans="1:18" x14ac:dyDescent="0.3">
      <c r="A11544" t="s">
        <v>1391</v>
      </c>
      <c r="B11544" s="1">
        <v>38630</v>
      </c>
      <c r="C11544" t="s">
        <v>1469</v>
      </c>
      <c r="D11544" t="s">
        <v>1470</v>
      </c>
      <c r="E11544" t="s">
        <v>1471</v>
      </c>
      <c r="G11544" s="6" t="s">
        <v>88</v>
      </c>
      <c r="H11544" t="s">
        <v>41</v>
      </c>
      <c r="I11544" t="s">
        <v>45</v>
      </c>
      <c r="J11544" t="s">
        <v>93</v>
      </c>
      <c r="K11544">
        <v>89.8</v>
      </c>
      <c r="L11544">
        <v>195</v>
      </c>
      <c r="M11544" t="s">
        <v>1449</v>
      </c>
      <c r="N11544">
        <v>195</v>
      </c>
      <c r="P11544" cm="1">
        <f t="array" ref="P11544">IF(Q11544&gt;0,INDEX(Q11544:Q23678,MATCH(TRUE,INDEX(Q11544:Q23678="",,),0)-1),"")</f>
        <v>7</v>
      </c>
      <c r="Q11544">
        <f t="shared" si="259"/>
        <v>3</v>
      </c>
      <c r="R11544">
        <f>IF(P11544="","",0)</f>
        <v>0</v>
      </c>
    </row>
    <row r="11545" spans="1:18" x14ac:dyDescent="0.3">
      <c r="A11545" t="s">
        <v>1391</v>
      </c>
      <c r="B11545" s="1">
        <v>38630</v>
      </c>
      <c r="C11545" t="s">
        <v>1469</v>
      </c>
      <c r="D11545" t="s">
        <v>1470</v>
      </c>
      <c r="E11545" t="s">
        <v>1471</v>
      </c>
      <c r="G11545" s="6" t="s">
        <v>88</v>
      </c>
      <c r="H11545" t="s">
        <v>96</v>
      </c>
      <c r="I11545" t="s">
        <v>21</v>
      </c>
      <c r="J11545" t="s">
        <v>73</v>
      </c>
      <c r="K11545">
        <v>26</v>
      </c>
      <c r="L11545">
        <v>11.65</v>
      </c>
      <c r="M11545" t="s">
        <v>1449</v>
      </c>
      <c r="N11545">
        <v>11.65</v>
      </c>
      <c r="P11545" cm="1">
        <f t="array" ref="P11545">IF(Q11545&gt;0,INDEX(Q11545:Q23679,MATCH(TRUE,INDEX(Q11545:Q23679="",,),0)-1),"")</f>
        <v>7</v>
      </c>
      <c r="Q11545">
        <f t="shared" si="259"/>
        <v>3</v>
      </c>
      <c r="R11545">
        <f>IF(P11545="","",0)</f>
        <v>0</v>
      </c>
    </row>
    <row r="11546" spans="1:18" x14ac:dyDescent="0.3">
      <c r="A11546" t="s">
        <v>1391</v>
      </c>
      <c r="B11546" s="1">
        <v>38630</v>
      </c>
      <c r="C11546" t="s">
        <v>1469</v>
      </c>
      <c r="D11546" t="s">
        <v>1470</v>
      </c>
      <c r="E11546" t="s">
        <v>1471</v>
      </c>
      <c r="G11546" s="6" t="s">
        <v>88</v>
      </c>
      <c r="H11546" t="s">
        <v>265</v>
      </c>
      <c r="I11546" t="s">
        <v>21</v>
      </c>
      <c r="J11546" t="s">
        <v>73</v>
      </c>
      <c r="K11546">
        <v>14</v>
      </c>
      <c r="L11546">
        <v>28.95</v>
      </c>
      <c r="M11546" t="s">
        <v>1449</v>
      </c>
      <c r="N11546">
        <v>28.95</v>
      </c>
      <c r="P11546" cm="1">
        <f t="array" ref="P11546">IF(Q11546&gt;0,INDEX(Q11546:Q23680,MATCH(TRUE,INDEX(Q11546:Q23680="",,),0)-1),"")</f>
        <v>7</v>
      </c>
      <c r="Q11546">
        <f t="shared" si="259"/>
        <v>3</v>
      </c>
      <c r="R11546">
        <f>IF(P11546="","",0)</f>
        <v>0</v>
      </c>
    </row>
    <row r="11547" spans="1:18" x14ac:dyDescent="0.3">
      <c r="A11547" t="s">
        <v>1391</v>
      </c>
      <c r="B11547" s="1">
        <v>38630</v>
      </c>
      <c r="C11547" t="s">
        <v>1469</v>
      </c>
      <c r="D11547" t="s">
        <v>1470</v>
      </c>
      <c r="E11547" t="s">
        <v>1471</v>
      </c>
      <c r="G11547" s="6" t="s">
        <v>88</v>
      </c>
      <c r="H11547" t="s">
        <v>67</v>
      </c>
      <c r="I11547" t="s">
        <v>21</v>
      </c>
      <c r="J11547" t="s">
        <v>73</v>
      </c>
      <c r="K11547">
        <v>7</v>
      </c>
      <c r="L11547">
        <v>25.05</v>
      </c>
      <c r="M11547" t="s">
        <v>1449</v>
      </c>
      <c r="N11547">
        <v>25.05</v>
      </c>
      <c r="P11547" cm="1">
        <f t="array" ref="P11547">IF(Q11547&gt;0,INDEX(Q11547:Q23681,MATCH(TRUE,INDEX(Q11547:Q23681="",,),0)-1),"")</f>
        <v>7</v>
      </c>
      <c r="Q11547">
        <f t="shared" si="259"/>
        <v>3</v>
      </c>
      <c r="R11547">
        <f>IF(P11547="","",0)</f>
        <v>0</v>
      </c>
    </row>
    <row r="11548" spans="1:18" x14ac:dyDescent="0.3">
      <c r="A11548" t="s">
        <v>1391</v>
      </c>
      <c r="B11548" s="1">
        <v>38630</v>
      </c>
      <c r="C11548" t="s">
        <v>1469</v>
      </c>
      <c r="D11548" t="s">
        <v>1470</v>
      </c>
      <c r="E11548" t="s">
        <v>1471</v>
      </c>
      <c r="G11548" s="6" t="s">
        <v>88</v>
      </c>
      <c r="H11548" t="s">
        <v>95</v>
      </c>
      <c r="I11548" t="s">
        <v>21</v>
      </c>
      <c r="J11548" t="s">
        <v>73</v>
      </c>
      <c r="K11548">
        <v>169</v>
      </c>
      <c r="L11548">
        <v>54.9</v>
      </c>
      <c r="M11548" t="s">
        <v>1449</v>
      </c>
      <c r="N11548">
        <v>54.9</v>
      </c>
      <c r="P11548" cm="1">
        <f t="array" ref="P11548">IF(Q11548&gt;0,INDEX(Q11548:Q23682,MATCH(TRUE,INDEX(Q11548:Q23682="",,),0)-1),"")</f>
        <v>7</v>
      </c>
      <c r="Q11548">
        <f t="shared" si="259"/>
        <v>3</v>
      </c>
      <c r="R11548">
        <f>IF(P11548="","",0)</f>
        <v>0</v>
      </c>
    </row>
    <row r="11549" spans="1:18" x14ac:dyDescent="0.3">
      <c r="A11549" t="s">
        <v>1391</v>
      </c>
      <c r="B11549" s="1">
        <v>38630</v>
      </c>
      <c r="C11549" t="s">
        <v>1469</v>
      </c>
      <c r="D11549" t="s">
        <v>1470</v>
      </c>
      <c r="E11549" t="s">
        <v>1471</v>
      </c>
      <c r="G11549" s="6" t="s">
        <v>88</v>
      </c>
      <c r="H11549" t="s">
        <v>370</v>
      </c>
      <c r="I11549" t="s">
        <v>21</v>
      </c>
      <c r="J11549" t="s">
        <v>73</v>
      </c>
      <c r="K11549">
        <v>54</v>
      </c>
      <c r="L11549">
        <v>54.9</v>
      </c>
      <c r="M11549" t="s">
        <v>1449</v>
      </c>
      <c r="N11549">
        <v>54.9</v>
      </c>
      <c r="P11549" cm="1">
        <f t="array" ref="P11549">IF(Q11549&gt;0,INDEX(Q11549:Q23683,MATCH(TRUE,INDEX(Q11549:Q23683="",,),0)-1),"")</f>
        <v>7</v>
      </c>
      <c r="Q11549">
        <f t="shared" si="259"/>
        <v>3</v>
      </c>
      <c r="R11549">
        <f>IF(P11549="","",0)</f>
        <v>0</v>
      </c>
    </row>
    <row r="11550" spans="1:18" x14ac:dyDescent="0.3">
      <c r="A11550" t="s">
        <v>1391</v>
      </c>
      <c r="B11550" s="1">
        <v>38630</v>
      </c>
      <c r="C11550" t="s">
        <v>1469</v>
      </c>
      <c r="D11550" t="s">
        <v>1470</v>
      </c>
      <c r="E11550" t="s">
        <v>1471</v>
      </c>
      <c r="G11550" s="6" t="s">
        <v>88</v>
      </c>
      <c r="H11550" t="s">
        <v>87</v>
      </c>
      <c r="I11550" t="s">
        <v>21</v>
      </c>
      <c r="J11550" t="s">
        <v>73</v>
      </c>
      <c r="K11550">
        <v>432</v>
      </c>
      <c r="L11550">
        <v>20.5</v>
      </c>
      <c r="M11550" t="s">
        <v>1449</v>
      </c>
      <c r="N11550">
        <v>20.5</v>
      </c>
      <c r="P11550" cm="1">
        <f t="array" ref="P11550">IF(Q11550&gt;0,INDEX(Q11550:Q23684,MATCH(TRUE,INDEX(Q11550:Q23684="",,),0)-1),"")</f>
        <v>7</v>
      </c>
      <c r="Q11550">
        <f t="shared" si="259"/>
        <v>3</v>
      </c>
      <c r="R11550">
        <f>IF(P11550="","",0)</f>
        <v>0</v>
      </c>
    </row>
    <row r="11551" spans="1:18" x14ac:dyDescent="0.3">
      <c r="A11551" t="s">
        <v>1391</v>
      </c>
      <c r="B11551" s="1">
        <v>38630</v>
      </c>
      <c r="C11551" t="s">
        <v>1469</v>
      </c>
      <c r="D11551" t="s">
        <v>1470</v>
      </c>
      <c r="E11551" t="s">
        <v>1471</v>
      </c>
      <c r="G11551" s="6" t="s">
        <v>88</v>
      </c>
      <c r="H11551" t="s">
        <v>72</v>
      </c>
      <c r="I11551" t="s">
        <v>21</v>
      </c>
      <c r="J11551" t="s">
        <v>73</v>
      </c>
      <c r="K11551">
        <v>90</v>
      </c>
      <c r="L11551">
        <v>15.15</v>
      </c>
      <c r="M11551" t="s">
        <v>1449</v>
      </c>
      <c r="N11551">
        <v>15.15</v>
      </c>
      <c r="P11551" cm="1">
        <f t="array" ref="P11551">IF(Q11551&gt;0,INDEX(Q11551:Q23685,MATCH(TRUE,INDEX(Q11551:Q23685="",,),0)-1),"")</f>
        <v>7</v>
      </c>
      <c r="Q11551">
        <f t="shared" si="259"/>
        <v>3</v>
      </c>
      <c r="R11551">
        <f>IF(P11551="","",0)</f>
        <v>0</v>
      </c>
    </row>
    <row r="11552" spans="1:18" x14ac:dyDescent="0.3">
      <c r="A11552" t="s">
        <v>1391</v>
      </c>
      <c r="B11552" s="1">
        <v>38630</v>
      </c>
      <c r="C11552" t="s">
        <v>1469</v>
      </c>
      <c r="D11552" t="s">
        <v>1470</v>
      </c>
      <c r="E11552" t="s">
        <v>1471</v>
      </c>
      <c r="G11552" t="s">
        <v>19</v>
      </c>
      <c r="H11552" t="s">
        <v>41</v>
      </c>
      <c r="I11552" t="s">
        <v>21</v>
      </c>
      <c r="J11552" t="s">
        <v>73</v>
      </c>
      <c r="K11552">
        <v>3116</v>
      </c>
      <c r="L11552">
        <v>65.099999999999994</v>
      </c>
      <c r="M11552" t="s">
        <v>1401</v>
      </c>
      <c r="N11552">
        <v>76.25</v>
      </c>
      <c r="P11552" cm="1">
        <f t="array" ref="P11552">IF(Q11552&gt;0,INDEX(Q11552:Q23686,MATCH(TRUE,INDEX(Q11552:Q23686="",,),0)-1),"")</f>
        <v>7</v>
      </c>
      <c r="Q11552">
        <f t="shared" si="259"/>
        <v>4</v>
      </c>
      <c r="R11552">
        <f>IF(P11552="","",0)</f>
        <v>0</v>
      </c>
    </row>
    <row r="11553" spans="1:18" x14ac:dyDescent="0.3">
      <c r="A11553" t="s">
        <v>1391</v>
      </c>
      <c r="B11553" s="1">
        <v>38630</v>
      </c>
      <c r="C11553" t="s">
        <v>1469</v>
      </c>
      <c r="D11553" t="s">
        <v>1470</v>
      </c>
      <c r="E11553" t="s">
        <v>1471</v>
      </c>
      <c r="G11553" s="6" t="s">
        <v>88</v>
      </c>
      <c r="H11553" t="s">
        <v>41</v>
      </c>
      <c r="I11553" t="s">
        <v>45</v>
      </c>
      <c r="J11553" t="s">
        <v>93</v>
      </c>
      <c r="K11553">
        <v>89.8</v>
      </c>
      <c r="L11553">
        <v>195</v>
      </c>
      <c r="M11553" t="s">
        <v>1401</v>
      </c>
      <c r="N11553">
        <v>195</v>
      </c>
      <c r="P11553" cm="1">
        <f t="array" ref="P11553">IF(Q11553&gt;0,INDEX(Q11553:Q23687,MATCH(TRUE,INDEX(Q11553:Q23687="",,),0)-1),"")</f>
        <v>7</v>
      </c>
      <c r="Q11553">
        <f t="shared" si="259"/>
        <v>4</v>
      </c>
      <c r="R11553">
        <f>IF(P11553="","",0)</f>
        <v>0</v>
      </c>
    </row>
    <row r="11554" spans="1:18" x14ac:dyDescent="0.3">
      <c r="A11554" t="s">
        <v>1391</v>
      </c>
      <c r="B11554" s="1">
        <v>38630</v>
      </c>
      <c r="C11554" t="s">
        <v>1469</v>
      </c>
      <c r="D11554" t="s">
        <v>1470</v>
      </c>
      <c r="E11554" t="s">
        <v>1471</v>
      </c>
      <c r="G11554" s="6" t="s">
        <v>88</v>
      </c>
      <c r="H11554" t="s">
        <v>96</v>
      </c>
      <c r="I11554" t="s">
        <v>21</v>
      </c>
      <c r="J11554" t="s">
        <v>73</v>
      </c>
      <c r="K11554">
        <v>26</v>
      </c>
      <c r="L11554">
        <v>11.65</v>
      </c>
      <c r="M11554" t="s">
        <v>1401</v>
      </c>
      <c r="N11554">
        <v>11.65</v>
      </c>
      <c r="P11554" cm="1">
        <f t="array" ref="P11554">IF(Q11554&gt;0,INDEX(Q11554:Q23688,MATCH(TRUE,INDEX(Q11554:Q23688="",,),0)-1),"")</f>
        <v>7</v>
      </c>
      <c r="Q11554">
        <f t="shared" si="259"/>
        <v>4</v>
      </c>
      <c r="R11554">
        <f>IF(P11554="","",0)</f>
        <v>0</v>
      </c>
    </row>
    <row r="11555" spans="1:18" x14ac:dyDescent="0.3">
      <c r="A11555" t="s">
        <v>1391</v>
      </c>
      <c r="B11555" s="1">
        <v>38630</v>
      </c>
      <c r="C11555" t="s">
        <v>1469</v>
      </c>
      <c r="D11555" t="s">
        <v>1470</v>
      </c>
      <c r="E11555" t="s">
        <v>1471</v>
      </c>
      <c r="G11555" s="6" t="s">
        <v>88</v>
      </c>
      <c r="H11555" t="s">
        <v>265</v>
      </c>
      <c r="I11555" t="s">
        <v>21</v>
      </c>
      <c r="J11555" t="s">
        <v>73</v>
      </c>
      <c r="K11555">
        <v>14</v>
      </c>
      <c r="L11555">
        <v>28.95</v>
      </c>
      <c r="M11555" t="s">
        <v>1401</v>
      </c>
      <c r="N11555">
        <v>28.95</v>
      </c>
      <c r="P11555" cm="1">
        <f t="array" ref="P11555">IF(Q11555&gt;0,INDEX(Q11555:Q23689,MATCH(TRUE,INDEX(Q11555:Q23689="",,),0)-1),"")</f>
        <v>7</v>
      </c>
      <c r="Q11555">
        <f t="shared" si="259"/>
        <v>4</v>
      </c>
      <c r="R11555">
        <f>IF(P11555="","",0)</f>
        <v>0</v>
      </c>
    </row>
    <row r="11556" spans="1:18" x14ac:dyDescent="0.3">
      <c r="A11556" t="s">
        <v>1391</v>
      </c>
      <c r="B11556" s="1">
        <v>38630</v>
      </c>
      <c r="C11556" t="s">
        <v>1469</v>
      </c>
      <c r="D11556" t="s">
        <v>1470</v>
      </c>
      <c r="E11556" t="s">
        <v>1471</v>
      </c>
      <c r="G11556" s="6" t="s">
        <v>88</v>
      </c>
      <c r="H11556" t="s">
        <v>67</v>
      </c>
      <c r="I11556" t="s">
        <v>21</v>
      </c>
      <c r="J11556" t="s">
        <v>73</v>
      </c>
      <c r="K11556">
        <v>7</v>
      </c>
      <c r="L11556">
        <v>25.05</v>
      </c>
      <c r="M11556" t="s">
        <v>1401</v>
      </c>
      <c r="N11556">
        <v>25.05</v>
      </c>
      <c r="P11556" cm="1">
        <f t="array" ref="P11556">IF(Q11556&gt;0,INDEX(Q11556:Q23690,MATCH(TRUE,INDEX(Q11556:Q23690="",,),0)-1),"")</f>
        <v>7</v>
      </c>
      <c r="Q11556">
        <f t="shared" si="259"/>
        <v>4</v>
      </c>
      <c r="R11556">
        <f>IF(P11556="","",0)</f>
        <v>0</v>
      </c>
    </row>
    <row r="11557" spans="1:18" x14ac:dyDescent="0.3">
      <c r="A11557" t="s">
        <v>1391</v>
      </c>
      <c r="B11557" s="1">
        <v>38630</v>
      </c>
      <c r="C11557" t="s">
        <v>1469</v>
      </c>
      <c r="D11557" t="s">
        <v>1470</v>
      </c>
      <c r="E11557" t="s">
        <v>1471</v>
      </c>
      <c r="G11557" s="6" t="s">
        <v>88</v>
      </c>
      <c r="H11557" t="s">
        <v>95</v>
      </c>
      <c r="I11557" t="s">
        <v>21</v>
      </c>
      <c r="J11557" t="s">
        <v>73</v>
      </c>
      <c r="K11557">
        <v>169</v>
      </c>
      <c r="L11557">
        <v>54.9</v>
      </c>
      <c r="M11557" t="s">
        <v>1401</v>
      </c>
      <c r="N11557">
        <v>54.9</v>
      </c>
      <c r="P11557" cm="1">
        <f t="array" ref="P11557">IF(Q11557&gt;0,INDEX(Q11557:Q23691,MATCH(TRUE,INDEX(Q11557:Q23691="",,),0)-1),"")</f>
        <v>7</v>
      </c>
      <c r="Q11557">
        <f t="shared" si="259"/>
        <v>4</v>
      </c>
      <c r="R11557">
        <f>IF(P11557="","",0)</f>
        <v>0</v>
      </c>
    </row>
    <row r="11558" spans="1:18" x14ac:dyDescent="0.3">
      <c r="A11558" t="s">
        <v>1391</v>
      </c>
      <c r="B11558" s="1">
        <v>38630</v>
      </c>
      <c r="C11558" t="s">
        <v>1469</v>
      </c>
      <c r="D11558" t="s">
        <v>1470</v>
      </c>
      <c r="E11558" t="s">
        <v>1471</v>
      </c>
      <c r="G11558" s="6" t="s">
        <v>88</v>
      </c>
      <c r="H11558" t="s">
        <v>370</v>
      </c>
      <c r="I11558" t="s">
        <v>21</v>
      </c>
      <c r="J11558" t="s">
        <v>73</v>
      </c>
      <c r="K11558">
        <v>54</v>
      </c>
      <c r="L11558">
        <v>54.9</v>
      </c>
      <c r="M11558" t="s">
        <v>1401</v>
      </c>
      <c r="N11558">
        <v>54.9</v>
      </c>
      <c r="P11558" cm="1">
        <f t="array" ref="P11558">IF(Q11558&gt;0,INDEX(Q11558:Q23692,MATCH(TRUE,INDEX(Q11558:Q23692="",,),0)-1),"")</f>
        <v>7</v>
      </c>
      <c r="Q11558">
        <f t="shared" si="259"/>
        <v>4</v>
      </c>
      <c r="R11558">
        <f>IF(P11558="","",0)</f>
        <v>0</v>
      </c>
    </row>
    <row r="11559" spans="1:18" x14ac:dyDescent="0.3">
      <c r="A11559" t="s">
        <v>1391</v>
      </c>
      <c r="B11559" s="1">
        <v>38630</v>
      </c>
      <c r="C11559" t="s">
        <v>1469</v>
      </c>
      <c r="D11559" t="s">
        <v>1470</v>
      </c>
      <c r="E11559" t="s">
        <v>1471</v>
      </c>
      <c r="G11559" s="6" t="s">
        <v>88</v>
      </c>
      <c r="H11559" t="s">
        <v>87</v>
      </c>
      <c r="I11559" t="s">
        <v>21</v>
      </c>
      <c r="J11559" t="s">
        <v>73</v>
      </c>
      <c r="K11559">
        <v>432</v>
      </c>
      <c r="L11559">
        <v>20.5</v>
      </c>
      <c r="M11559" t="s">
        <v>1401</v>
      </c>
      <c r="N11559">
        <v>20.5</v>
      </c>
      <c r="P11559" cm="1">
        <f t="array" ref="P11559">IF(Q11559&gt;0,INDEX(Q11559:Q23693,MATCH(TRUE,INDEX(Q11559:Q23693="",,),0)-1),"")</f>
        <v>7</v>
      </c>
      <c r="Q11559">
        <f t="shared" si="259"/>
        <v>4</v>
      </c>
      <c r="R11559">
        <f>IF(P11559="","",0)</f>
        <v>0</v>
      </c>
    </row>
    <row r="11560" spans="1:18" x14ac:dyDescent="0.3">
      <c r="A11560" t="s">
        <v>1391</v>
      </c>
      <c r="B11560" s="1">
        <v>38630</v>
      </c>
      <c r="C11560" t="s">
        <v>1469</v>
      </c>
      <c r="D11560" t="s">
        <v>1470</v>
      </c>
      <c r="E11560" t="s">
        <v>1471</v>
      </c>
      <c r="G11560" s="6" t="s">
        <v>88</v>
      </c>
      <c r="H11560" t="s">
        <v>72</v>
      </c>
      <c r="I11560" t="s">
        <v>21</v>
      </c>
      <c r="J11560" t="s">
        <v>73</v>
      </c>
      <c r="K11560">
        <v>90</v>
      </c>
      <c r="L11560">
        <v>15.15</v>
      </c>
      <c r="M11560" t="s">
        <v>1401</v>
      </c>
      <c r="N11560">
        <v>15.15</v>
      </c>
      <c r="P11560" cm="1">
        <f t="array" ref="P11560">IF(Q11560&gt;0,INDEX(Q11560:Q23694,MATCH(TRUE,INDEX(Q11560:Q23694="",,),0)-1),"")</f>
        <v>7</v>
      </c>
      <c r="Q11560">
        <f t="shared" si="259"/>
        <v>4</v>
      </c>
      <c r="R11560">
        <f>IF(P11560="","",0)</f>
        <v>0</v>
      </c>
    </row>
    <row r="11561" spans="1:18" x14ac:dyDescent="0.3">
      <c r="A11561" t="s">
        <v>1391</v>
      </c>
      <c r="B11561" s="1">
        <v>38630</v>
      </c>
      <c r="C11561" t="s">
        <v>1469</v>
      </c>
      <c r="D11561" t="s">
        <v>1470</v>
      </c>
      <c r="E11561" t="s">
        <v>1471</v>
      </c>
      <c r="G11561" t="s">
        <v>19</v>
      </c>
      <c r="H11561" t="s">
        <v>41</v>
      </c>
      <c r="I11561" t="s">
        <v>21</v>
      </c>
      <c r="J11561" t="s">
        <v>73</v>
      </c>
      <c r="K11561">
        <v>3116</v>
      </c>
      <c r="L11561">
        <v>65.099999999999994</v>
      </c>
      <c r="M11561" t="s">
        <v>1448</v>
      </c>
      <c r="N11561">
        <v>75</v>
      </c>
      <c r="P11561" cm="1">
        <f t="array" ref="P11561">IF(Q11561&gt;0,INDEX(Q11561:Q23695,MATCH(TRUE,INDEX(Q11561:Q23695="",,),0)-1),"")</f>
        <v>7</v>
      </c>
      <c r="Q11561">
        <f t="shared" si="259"/>
        <v>5</v>
      </c>
      <c r="R11561">
        <f>IF(P11561="","",0)</f>
        <v>0</v>
      </c>
    </row>
    <row r="11562" spans="1:18" x14ac:dyDescent="0.3">
      <c r="A11562" t="s">
        <v>1391</v>
      </c>
      <c r="B11562" s="1">
        <v>38630</v>
      </c>
      <c r="C11562" t="s">
        <v>1469</v>
      </c>
      <c r="D11562" t="s">
        <v>1470</v>
      </c>
      <c r="E11562" t="s">
        <v>1471</v>
      </c>
      <c r="G11562" s="6" t="s">
        <v>88</v>
      </c>
      <c r="H11562" t="s">
        <v>41</v>
      </c>
      <c r="I11562" t="s">
        <v>45</v>
      </c>
      <c r="J11562" t="s">
        <v>93</v>
      </c>
      <c r="K11562">
        <v>89.8</v>
      </c>
      <c r="L11562">
        <v>195</v>
      </c>
      <c r="M11562" t="s">
        <v>1448</v>
      </c>
      <c r="N11562">
        <v>195</v>
      </c>
      <c r="P11562" cm="1">
        <f t="array" ref="P11562">IF(Q11562&gt;0,INDEX(Q11562:Q23696,MATCH(TRUE,INDEX(Q11562:Q23696="",,),0)-1),"")</f>
        <v>7</v>
      </c>
      <c r="Q11562">
        <f t="shared" si="259"/>
        <v>5</v>
      </c>
      <c r="R11562">
        <f>IF(P11562="","",0)</f>
        <v>0</v>
      </c>
    </row>
    <row r="11563" spans="1:18" x14ac:dyDescent="0.3">
      <c r="A11563" t="s">
        <v>1391</v>
      </c>
      <c r="B11563" s="1">
        <v>38630</v>
      </c>
      <c r="C11563" t="s">
        <v>1469</v>
      </c>
      <c r="D11563" t="s">
        <v>1470</v>
      </c>
      <c r="E11563" t="s">
        <v>1471</v>
      </c>
      <c r="G11563" s="6" t="s">
        <v>88</v>
      </c>
      <c r="H11563" t="s">
        <v>96</v>
      </c>
      <c r="I11563" t="s">
        <v>21</v>
      </c>
      <c r="J11563" t="s">
        <v>73</v>
      </c>
      <c r="K11563">
        <v>26</v>
      </c>
      <c r="L11563">
        <v>11.65</v>
      </c>
      <c r="M11563" t="s">
        <v>1448</v>
      </c>
      <c r="N11563">
        <v>11.65</v>
      </c>
      <c r="P11563" cm="1">
        <f t="array" ref="P11563">IF(Q11563&gt;0,INDEX(Q11563:Q23697,MATCH(TRUE,INDEX(Q11563:Q23697="",,),0)-1),"")</f>
        <v>7</v>
      </c>
      <c r="Q11563">
        <f t="shared" si="259"/>
        <v>5</v>
      </c>
      <c r="R11563">
        <f>IF(P11563="","",0)</f>
        <v>0</v>
      </c>
    </row>
    <row r="11564" spans="1:18" x14ac:dyDescent="0.3">
      <c r="A11564" t="s">
        <v>1391</v>
      </c>
      <c r="B11564" s="1">
        <v>38630</v>
      </c>
      <c r="C11564" t="s">
        <v>1469</v>
      </c>
      <c r="D11564" t="s">
        <v>1470</v>
      </c>
      <c r="E11564" t="s">
        <v>1471</v>
      </c>
      <c r="G11564" s="6" t="s">
        <v>88</v>
      </c>
      <c r="H11564" t="s">
        <v>265</v>
      </c>
      <c r="I11564" t="s">
        <v>21</v>
      </c>
      <c r="J11564" t="s">
        <v>73</v>
      </c>
      <c r="K11564">
        <v>14</v>
      </c>
      <c r="L11564">
        <v>28.95</v>
      </c>
      <c r="M11564" t="s">
        <v>1448</v>
      </c>
      <c r="N11564">
        <v>28.95</v>
      </c>
      <c r="P11564" cm="1">
        <f t="array" ref="P11564">IF(Q11564&gt;0,INDEX(Q11564:Q23698,MATCH(TRUE,INDEX(Q11564:Q23698="",,),0)-1),"")</f>
        <v>7</v>
      </c>
      <c r="Q11564">
        <f t="shared" si="259"/>
        <v>5</v>
      </c>
      <c r="R11564">
        <f>IF(P11564="","",0)</f>
        <v>0</v>
      </c>
    </row>
    <row r="11565" spans="1:18" x14ac:dyDescent="0.3">
      <c r="A11565" t="s">
        <v>1391</v>
      </c>
      <c r="B11565" s="1">
        <v>38630</v>
      </c>
      <c r="C11565" t="s">
        <v>1469</v>
      </c>
      <c r="D11565" t="s">
        <v>1470</v>
      </c>
      <c r="E11565" t="s">
        <v>1471</v>
      </c>
      <c r="G11565" s="6" t="s">
        <v>88</v>
      </c>
      <c r="H11565" t="s">
        <v>67</v>
      </c>
      <c r="I11565" t="s">
        <v>21</v>
      </c>
      <c r="J11565" t="s">
        <v>73</v>
      </c>
      <c r="K11565">
        <v>7</v>
      </c>
      <c r="L11565">
        <v>25.05</v>
      </c>
      <c r="M11565" t="s">
        <v>1448</v>
      </c>
      <c r="N11565">
        <v>25.05</v>
      </c>
      <c r="P11565" cm="1">
        <f t="array" ref="P11565">IF(Q11565&gt;0,INDEX(Q11565:Q23699,MATCH(TRUE,INDEX(Q11565:Q23699="",,),0)-1),"")</f>
        <v>7</v>
      </c>
      <c r="Q11565">
        <f t="shared" si="259"/>
        <v>5</v>
      </c>
      <c r="R11565">
        <f>IF(P11565="","",0)</f>
        <v>0</v>
      </c>
    </row>
    <row r="11566" spans="1:18" x14ac:dyDescent="0.3">
      <c r="A11566" t="s">
        <v>1391</v>
      </c>
      <c r="B11566" s="1">
        <v>38630</v>
      </c>
      <c r="C11566" t="s">
        <v>1469</v>
      </c>
      <c r="D11566" t="s">
        <v>1470</v>
      </c>
      <c r="E11566" t="s">
        <v>1471</v>
      </c>
      <c r="G11566" s="6" t="s">
        <v>88</v>
      </c>
      <c r="H11566" t="s">
        <v>95</v>
      </c>
      <c r="I11566" t="s">
        <v>21</v>
      </c>
      <c r="J11566" t="s">
        <v>73</v>
      </c>
      <c r="K11566">
        <v>169</v>
      </c>
      <c r="L11566">
        <v>54.9</v>
      </c>
      <c r="M11566" t="s">
        <v>1448</v>
      </c>
      <c r="N11566">
        <v>54.9</v>
      </c>
      <c r="P11566" cm="1">
        <f t="array" ref="P11566">IF(Q11566&gt;0,INDEX(Q11566:Q23700,MATCH(TRUE,INDEX(Q11566:Q23700="",,),0)-1),"")</f>
        <v>7</v>
      </c>
      <c r="Q11566">
        <f t="shared" si="259"/>
        <v>5</v>
      </c>
      <c r="R11566">
        <f>IF(P11566="","",0)</f>
        <v>0</v>
      </c>
    </row>
    <row r="11567" spans="1:18" x14ac:dyDescent="0.3">
      <c r="A11567" t="s">
        <v>1391</v>
      </c>
      <c r="B11567" s="1">
        <v>38630</v>
      </c>
      <c r="C11567" t="s">
        <v>1469</v>
      </c>
      <c r="D11567" t="s">
        <v>1470</v>
      </c>
      <c r="E11567" t="s">
        <v>1471</v>
      </c>
      <c r="G11567" s="6" t="s">
        <v>88</v>
      </c>
      <c r="H11567" t="s">
        <v>370</v>
      </c>
      <c r="I11567" t="s">
        <v>21</v>
      </c>
      <c r="J11567" t="s">
        <v>73</v>
      </c>
      <c r="K11567">
        <v>54</v>
      </c>
      <c r="L11567">
        <v>54.9</v>
      </c>
      <c r="M11567" t="s">
        <v>1448</v>
      </c>
      <c r="N11567">
        <v>54.9</v>
      </c>
      <c r="P11567" cm="1">
        <f t="array" ref="P11567">IF(Q11567&gt;0,INDEX(Q11567:Q23701,MATCH(TRUE,INDEX(Q11567:Q23701="",,),0)-1),"")</f>
        <v>7</v>
      </c>
      <c r="Q11567">
        <f t="shared" si="259"/>
        <v>5</v>
      </c>
      <c r="R11567">
        <f>IF(P11567="","",0)</f>
        <v>0</v>
      </c>
    </row>
    <row r="11568" spans="1:18" x14ac:dyDescent="0.3">
      <c r="A11568" t="s">
        <v>1391</v>
      </c>
      <c r="B11568" s="1">
        <v>38630</v>
      </c>
      <c r="C11568" t="s">
        <v>1469</v>
      </c>
      <c r="D11568" t="s">
        <v>1470</v>
      </c>
      <c r="E11568" t="s">
        <v>1471</v>
      </c>
      <c r="G11568" s="6" t="s">
        <v>88</v>
      </c>
      <c r="H11568" t="s">
        <v>87</v>
      </c>
      <c r="I11568" t="s">
        <v>21</v>
      </c>
      <c r="J11568" t="s">
        <v>73</v>
      </c>
      <c r="K11568">
        <v>432</v>
      </c>
      <c r="L11568">
        <v>20.5</v>
      </c>
      <c r="M11568" t="s">
        <v>1448</v>
      </c>
      <c r="N11568">
        <v>20.5</v>
      </c>
      <c r="P11568" cm="1">
        <f t="array" ref="P11568">IF(Q11568&gt;0,INDEX(Q11568:Q23702,MATCH(TRUE,INDEX(Q11568:Q23702="",,),0)-1),"")</f>
        <v>7</v>
      </c>
      <c r="Q11568">
        <f t="shared" si="259"/>
        <v>5</v>
      </c>
      <c r="R11568">
        <f>IF(P11568="","",0)</f>
        <v>0</v>
      </c>
    </row>
    <row r="11569" spans="1:18" x14ac:dyDescent="0.3">
      <c r="A11569" t="s">
        <v>1391</v>
      </c>
      <c r="B11569" s="1">
        <v>38630</v>
      </c>
      <c r="C11569" t="s">
        <v>1469</v>
      </c>
      <c r="D11569" t="s">
        <v>1470</v>
      </c>
      <c r="E11569" t="s">
        <v>1471</v>
      </c>
      <c r="G11569" s="6" t="s">
        <v>88</v>
      </c>
      <c r="H11569" t="s">
        <v>72</v>
      </c>
      <c r="I11569" t="s">
        <v>21</v>
      </c>
      <c r="J11569" t="s">
        <v>73</v>
      </c>
      <c r="K11569">
        <v>90</v>
      </c>
      <c r="L11569">
        <v>15.15</v>
      </c>
      <c r="M11569" t="s">
        <v>1448</v>
      </c>
      <c r="N11569">
        <v>15.15</v>
      </c>
      <c r="P11569" cm="1">
        <f t="array" ref="P11569">IF(Q11569&gt;0,INDEX(Q11569:Q23703,MATCH(TRUE,INDEX(Q11569:Q23703="",,),0)-1),"")</f>
        <v>7</v>
      </c>
      <c r="Q11569">
        <f t="shared" si="259"/>
        <v>5</v>
      </c>
      <c r="R11569">
        <f>IF(P11569="","",0)</f>
        <v>0</v>
      </c>
    </row>
    <row r="11570" spans="1:18" x14ac:dyDescent="0.3">
      <c r="A11570" t="s">
        <v>1391</v>
      </c>
      <c r="B11570" s="1">
        <v>38630</v>
      </c>
      <c r="C11570" t="s">
        <v>1469</v>
      </c>
      <c r="D11570" t="s">
        <v>1470</v>
      </c>
      <c r="E11570" t="s">
        <v>1471</v>
      </c>
      <c r="G11570" t="s">
        <v>19</v>
      </c>
      <c r="H11570" t="s">
        <v>41</v>
      </c>
      <c r="I11570" t="s">
        <v>21</v>
      </c>
      <c r="J11570" t="s">
        <v>73</v>
      </c>
      <c r="K11570">
        <v>3116</v>
      </c>
      <c r="L11570">
        <v>65.099999999999994</v>
      </c>
      <c r="M11570" t="s">
        <v>893</v>
      </c>
      <c r="N11570">
        <v>74.64</v>
      </c>
      <c r="P11570" cm="1">
        <f t="array" ref="P11570">IF(Q11570&gt;0,INDEX(Q11570:Q23704,MATCH(TRUE,INDEX(Q11570:Q23704="",,),0)-1),"")</f>
        <v>7</v>
      </c>
      <c r="Q11570">
        <f t="shared" si="259"/>
        <v>6</v>
      </c>
      <c r="R11570">
        <f>IF(P11570="","",0)</f>
        <v>0</v>
      </c>
    </row>
    <row r="11571" spans="1:18" x14ac:dyDescent="0.3">
      <c r="A11571" t="s">
        <v>1391</v>
      </c>
      <c r="B11571" s="1">
        <v>38630</v>
      </c>
      <c r="C11571" t="s">
        <v>1469</v>
      </c>
      <c r="D11571" t="s">
        <v>1470</v>
      </c>
      <c r="E11571" t="s">
        <v>1471</v>
      </c>
      <c r="G11571" s="6" t="s">
        <v>88</v>
      </c>
      <c r="H11571" t="s">
        <v>41</v>
      </c>
      <c r="I11571" t="s">
        <v>45</v>
      </c>
      <c r="J11571" t="s">
        <v>93</v>
      </c>
      <c r="K11571">
        <v>89.8</v>
      </c>
      <c r="L11571">
        <v>195</v>
      </c>
      <c r="M11571" t="s">
        <v>893</v>
      </c>
      <c r="N11571">
        <v>195</v>
      </c>
      <c r="P11571" cm="1">
        <f t="array" ref="P11571">IF(Q11571&gt;0,INDEX(Q11571:Q23705,MATCH(TRUE,INDEX(Q11571:Q23705="",,),0)-1),"")</f>
        <v>7</v>
      </c>
      <c r="Q11571">
        <f t="shared" si="259"/>
        <v>6</v>
      </c>
      <c r="R11571">
        <f>IF(P11571="","",0)</f>
        <v>0</v>
      </c>
    </row>
    <row r="11572" spans="1:18" x14ac:dyDescent="0.3">
      <c r="A11572" t="s">
        <v>1391</v>
      </c>
      <c r="B11572" s="1">
        <v>38630</v>
      </c>
      <c r="C11572" t="s">
        <v>1469</v>
      </c>
      <c r="D11572" t="s">
        <v>1470</v>
      </c>
      <c r="E11572" t="s">
        <v>1471</v>
      </c>
      <c r="G11572" s="6" t="s">
        <v>88</v>
      </c>
      <c r="H11572" t="s">
        <v>96</v>
      </c>
      <c r="I11572" t="s">
        <v>21</v>
      </c>
      <c r="J11572" t="s">
        <v>73</v>
      </c>
      <c r="K11572">
        <v>26</v>
      </c>
      <c r="L11572">
        <v>11.65</v>
      </c>
      <c r="M11572" t="s">
        <v>893</v>
      </c>
      <c r="N11572">
        <v>11.65</v>
      </c>
      <c r="P11572" cm="1">
        <f t="array" ref="P11572">IF(Q11572&gt;0,INDEX(Q11572:Q23706,MATCH(TRUE,INDEX(Q11572:Q23706="",,),0)-1),"")</f>
        <v>7</v>
      </c>
      <c r="Q11572">
        <f t="shared" si="259"/>
        <v>6</v>
      </c>
      <c r="R11572">
        <f>IF(P11572="","",0)</f>
        <v>0</v>
      </c>
    </row>
    <row r="11573" spans="1:18" x14ac:dyDescent="0.3">
      <c r="A11573" t="s">
        <v>1391</v>
      </c>
      <c r="B11573" s="1">
        <v>38630</v>
      </c>
      <c r="C11573" t="s">
        <v>1469</v>
      </c>
      <c r="D11573" t="s">
        <v>1470</v>
      </c>
      <c r="E11573" t="s">
        <v>1471</v>
      </c>
      <c r="G11573" s="6" t="s">
        <v>88</v>
      </c>
      <c r="H11573" t="s">
        <v>265</v>
      </c>
      <c r="I11573" t="s">
        <v>21</v>
      </c>
      <c r="J11573" t="s">
        <v>73</v>
      </c>
      <c r="K11573">
        <v>14</v>
      </c>
      <c r="L11573">
        <v>28.95</v>
      </c>
      <c r="M11573" t="s">
        <v>893</v>
      </c>
      <c r="N11573">
        <v>28.95</v>
      </c>
      <c r="P11573" cm="1">
        <f t="array" ref="P11573">IF(Q11573&gt;0,INDEX(Q11573:Q23707,MATCH(TRUE,INDEX(Q11573:Q23707="",,),0)-1),"")</f>
        <v>7</v>
      </c>
      <c r="Q11573">
        <f t="shared" si="259"/>
        <v>6</v>
      </c>
      <c r="R11573">
        <f>IF(P11573="","",0)</f>
        <v>0</v>
      </c>
    </row>
    <row r="11574" spans="1:18" x14ac:dyDescent="0.3">
      <c r="A11574" t="s">
        <v>1391</v>
      </c>
      <c r="B11574" s="1">
        <v>38630</v>
      </c>
      <c r="C11574" t="s">
        <v>1469</v>
      </c>
      <c r="D11574" t="s">
        <v>1470</v>
      </c>
      <c r="E11574" t="s">
        <v>1471</v>
      </c>
      <c r="G11574" s="6" t="s">
        <v>88</v>
      </c>
      <c r="H11574" t="s">
        <v>67</v>
      </c>
      <c r="I11574" t="s">
        <v>21</v>
      </c>
      <c r="J11574" t="s">
        <v>73</v>
      </c>
      <c r="K11574">
        <v>7</v>
      </c>
      <c r="L11574">
        <v>25.05</v>
      </c>
      <c r="M11574" t="s">
        <v>893</v>
      </c>
      <c r="N11574">
        <v>25.05</v>
      </c>
      <c r="P11574" cm="1">
        <f t="array" ref="P11574">IF(Q11574&gt;0,INDEX(Q11574:Q23708,MATCH(TRUE,INDEX(Q11574:Q23708="",,),0)-1),"")</f>
        <v>7</v>
      </c>
      <c r="Q11574">
        <f t="shared" si="259"/>
        <v>6</v>
      </c>
      <c r="R11574">
        <f>IF(P11574="","",0)</f>
        <v>0</v>
      </c>
    </row>
    <row r="11575" spans="1:18" x14ac:dyDescent="0.3">
      <c r="A11575" t="s">
        <v>1391</v>
      </c>
      <c r="B11575" s="1">
        <v>38630</v>
      </c>
      <c r="C11575" t="s">
        <v>1469</v>
      </c>
      <c r="D11575" t="s">
        <v>1470</v>
      </c>
      <c r="E11575" t="s">
        <v>1471</v>
      </c>
      <c r="G11575" s="6" t="s">
        <v>88</v>
      </c>
      <c r="H11575" t="s">
        <v>95</v>
      </c>
      <c r="I11575" t="s">
        <v>21</v>
      </c>
      <c r="J11575" t="s">
        <v>73</v>
      </c>
      <c r="K11575">
        <v>169</v>
      </c>
      <c r="L11575">
        <v>54.9</v>
      </c>
      <c r="M11575" t="s">
        <v>893</v>
      </c>
      <c r="N11575">
        <v>54.9</v>
      </c>
      <c r="P11575" cm="1">
        <f t="array" ref="P11575">IF(Q11575&gt;0,INDEX(Q11575:Q23709,MATCH(TRUE,INDEX(Q11575:Q23709="",,),0)-1),"")</f>
        <v>7</v>
      </c>
      <c r="Q11575">
        <f t="shared" si="259"/>
        <v>6</v>
      </c>
      <c r="R11575">
        <f>IF(P11575="","",0)</f>
        <v>0</v>
      </c>
    </row>
    <row r="11576" spans="1:18" x14ac:dyDescent="0.3">
      <c r="A11576" t="s">
        <v>1391</v>
      </c>
      <c r="B11576" s="1">
        <v>38630</v>
      </c>
      <c r="C11576" t="s">
        <v>1469</v>
      </c>
      <c r="D11576" t="s">
        <v>1470</v>
      </c>
      <c r="E11576" t="s">
        <v>1471</v>
      </c>
      <c r="G11576" s="6" t="s">
        <v>88</v>
      </c>
      <c r="H11576" t="s">
        <v>370</v>
      </c>
      <c r="I11576" t="s">
        <v>21</v>
      </c>
      <c r="J11576" t="s">
        <v>73</v>
      </c>
      <c r="K11576">
        <v>54</v>
      </c>
      <c r="L11576">
        <v>54.9</v>
      </c>
      <c r="M11576" t="s">
        <v>893</v>
      </c>
      <c r="N11576">
        <v>54.9</v>
      </c>
      <c r="P11576" cm="1">
        <f t="array" ref="P11576">IF(Q11576&gt;0,INDEX(Q11576:Q23710,MATCH(TRUE,INDEX(Q11576:Q23710="",,),0)-1),"")</f>
        <v>7</v>
      </c>
      <c r="Q11576">
        <f t="shared" si="259"/>
        <v>6</v>
      </c>
      <c r="R11576">
        <f>IF(P11576="","",0)</f>
        <v>0</v>
      </c>
    </row>
    <row r="11577" spans="1:18" x14ac:dyDescent="0.3">
      <c r="A11577" t="s">
        <v>1391</v>
      </c>
      <c r="B11577" s="1">
        <v>38630</v>
      </c>
      <c r="C11577" t="s">
        <v>1469</v>
      </c>
      <c r="D11577" t="s">
        <v>1470</v>
      </c>
      <c r="E11577" t="s">
        <v>1471</v>
      </c>
      <c r="G11577" s="6" t="s">
        <v>88</v>
      </c>
      <c r="H11577" t="s">
        <v>87</v>
      </c>
      <c r="I11577" t="s">
        <v>21</v>
      </c>
      <c r="J11577" t="s">
        <v>73</v>
      </c>
      <c r="K11577">
        <v>432</v>
      </c>
      <c r="L11577">
        <v>20.5</v>
      </c>
      <c r="M11577" t="s">
        <v>893</v>
      </c>
      <c r="N11577">
        <v>20.5</v>
      </c>
      <c r="P11577" cm="1">
        <f t="array" ref="P11577">IF(Q11577&gt;0,INDEX(Q11577:Q23711,MATCH(TRUE,INDEX(Q11577:Q23711="",,),0)-1),"")</f>
        <v>7</v>
      </c>
      <c r="Q11577">
        <f t="shared" si="259"/>
        <v>6</v>
      </c>
      <c r="R11577">
        <f>IF(P11577="","",0)</f>
        <v>0</v>
      </c>
    </row>
    <row r="11578" spans="1:18" x14ac:dyDescent="0.3">
      <c r="A11578" t="s">
        <v>1391</v>
      </c>
      <c r="B11578" s="1">
        <v>38630</v>
      </c>
      <c r="C11578" t="s">
        <v>1469</v>
      </c>
      <c r="D11578" t="s">
        <v>1470</v>
      </c>
      <c r="E11578" t="s">
        <v>1471</v>
      </c>
      <c r="G11578" s="6" t="s">
        <v>88</v>
      </c>
      <c r="H11578" t="s">
        <v>72</v>
      </c>
      <c r="I11578" t="s">
        <v>21</v>
      </c>
      <c r="J11578" t="s">
        <v>73</v>
      </c>
      <c r="K11578">
        <v>90</v>
      </c>
      <c r="L11578">
        <v>15.15</v>
      </c>
      <c r="M11578" t="s">
        <v>893</v>
      </c>
      <c r="N11578">
        <v>15.15</v>
      </c>
      <c r="P11578" cm="1">
        <f t="array" ref="P11578">IF(Q11578&gt;0,INDEX(Q11578:Q23712,MATCH(TRUE,INDEX(Q11578:Q23712="",,),0)-1),"")</f>
        <v>7</v>
      </c>
      <c r="Q11578">
        <f t="shared" si="259"/>
        <v>6</v>
      </c>
      <c r="R11578">
        <f>IF(P11578="","",0)</f>
        <v>0</v>
      </c>
    </row>
    <row r="11579" spans="1:18" x14ac:dyDescent="0.3">
      <c r="A11579" t="s">
        <v>1391</v>
      </c>
      <c r="B11579" s="1">
        <v>38630</v>
      </c>
      <c r="C11579" t="s">
        <v>1469</v>
      </c>
      <c r="D11579" t="s">
        <v>1470</v>
      </c>
      <c r="E11579" t="s">
        <v>1471</v>
      </c>
      <c r="G11579" t="s">
        <v>19</v>
      </c>
      <c r="H11579" t="s">
        <v>41</v>
      </c>
      <c r="I11579" t="s">
        <v>21</v>
      </c>
      <c r="J11579" t="s">
        <v>73</v>
      </c>
      <c r="K11579">
        <v>3116</v>
      </c>
      <c r="L11579">
        <v>65.099999999999994</v>
      </c>
      <c r="M11579" t="s">
        <v>1394</v>
      </c>
      <c r="N11579">
        <v>71.209999999999994</v>
      </c>
      <c r="P11579" cm="1">
        <f t="array" ref="P11579">IF(Q11579&gt;0,INDEX(Q11579:Q23713,MATCH(TRUE,INDEX(Q11579:Q23713="",,),0)-1),"")</f>
        <v>7</v>
      </c>
      <c r="Q11579">
        <f t="shared" si="259"/>
        <v>7</v>
      </c>
      <c r="R11579">
        <f>IF(P11579="","",0)</f>
        <v>0</v>
      </c>
    </row>
    <row r="11580" spans="1:18" x14ac:dyDescent="0.3">
      <c r="A11580" t="s">
        <v>1391</v>
      </c>
      <c r="B11580" s="1">
        <v>38630</v>
      </c>
      <c r="C11580" t="s">
        <v>1469</v>
      </c>
      <c r="D11580" t="s">
        <v>1470</v>
      </c>
      <c r="E11580" t="s">
        <v>1471</v>
      </c>
      <c r="G11580" s="6" t="s">
        <v>88</v>
      </c>
      <c r="H11580" t="s">
        <v>41</v>
      </c>
      <c r="I11580" t="s">
        <v>45</v>
      </c>
      <c r="J11580" t="s">
        <v>93</v>
      </c>
      <c r="K11580">
        <v>89.8</v>
      </c>
      <c r="L11580">
        <v>195</v>
      </c>
      <c r="M11580" t="s">
        <v>1394</v>
      </c>
      <c r="N11580">
        <v>195</v>
      </c>
      <c r="P11580" cm="1">
        <f t="array" ref="P11580">IF(Q11580&gt;0,INDEX(Q11580:Q23714,MATCH(TRUE,INDEX(Q11580:Q23714="",,),0)-1),"")</f>
        <v>7</v>
      </c>
      <c r="Q11580">
        <f t="shared" si="259"/>
        <v>7</v>
      </c>
      <c r="R11580">
        <f>IF(P11580="","",0)</f>
        <v>0</v>
      </c>
    </row>
    <row r="11581" spans="1:18" x14ac:dyDescent="0.3">
      <c r="A11581" t="s">
        <v>1391</v>
      </c>
      <c r="B11581" s="1">
        <v>38630</v>
      </c>
      <c r="C11581" t="s">
        <v>1469</v>
      </c>
      <c r="D11581" t="s">
        <v>1470</v>
      </c>
      <c r="E11581" t="s">
        <v>1471</v>
      </c>
      <c r="G11581" s="6" t="s">
        <v>88</v>
      </c>
      <c r="H11581" t="s">
        <v>96</v>
      </c>
      <c r="I11581" t="s">
        <v>21</v>
      </c>
      <c r="J11581" t="s">
        <v>73</v>
      </c>
      <c r="K11581">
        <v>26</v>
      </c>
      <c r="L11581">
        <v>11.65</v>
      </c>
      <c r="M11581" t="s">
        <v>1394</v>
      </c>
      <c r="N11581">
        <v>11.65</v>
      </c>
      <c r="P11581" cm="1">
        <f t="array" ref="P11581">IF(Q11581&gt;0,INDEX(Q11581:Q23715,MATCH(TRUE,INDEX(Q11581:Q23715="",,),0)-1),"")</f>
        <v>7</v>
      </c>
      <c r="Q11581">
        <f t="shared" si="259"/>
        <v>7</v>
      </c>
      <c r="R11581">
        <f>IF(P11581="","",0)</f>
        <v>0</v>
      </c>
    </row>
    <row r="11582" spans="1:18" x14ac:dyDescent="0.3">
      <c r="A11582" t="s">
        <v>1391</v>
      </c>
      <c r="B11582" s="1">
        <v>38630</v>
      </c>
      <c r="C11582" t="s">
        <v>1469</v>
      </c>
      <c r="D11582" t="s">
        <v>1470</v>
      </c>
      <c r="E11582" t="s">
        <v>1471</v>
      </c>
      <c r="G11582" s="6" t="s">
        <v>88</v>
      </c>
      <c r="H11582" t="s">
        <v>265</v>
      </c>
      <c r="I11582" t="s">
        <v>21</v>
      </c>
      <c r="J11582" t="s">
        <v>73</v>
      </c>
      <c r="K11582">
        <v>14</v>
      </c>
      <c r="L11582">
        <v>28.95</v>
      </c>
      <c r="M11582" t="s">
        <v>1394</v>
      </c>
      <c r="N11582">
        <v>28.95</v>
      </c>
      <c r="P11582" cm="1">
        <f t="array" ref="P11582">IF(Q11582&gt;0,INDEX(Q11582:Q23716,MATCH(TRUE,INDEX(Q11582:Q23716="",,),0)-1),"")</f>
        <v>7</v>
      </c>
      <c r="Q11582">
        <f t="shared" si="259"/>
        <v>7</v>
      </c>
      <c r="R11582">
        <f>IF(P11582="","",0)</f>
        <v>0</v>
      </c>
    </row>
    <row r="11583" spans="1:18" x14ac:dyDescent="0.3">
      <c r="A11583" t="s">
        <v>1391</v>
      </c>
      <c r="B11583" s="1">
        <v>38630</v>
      </c>
      <c r="C11583" t="s">
        <v>1469</v>
      </c>
      <c r="D11583" t="s">
        <v>1470</v>
      </c>
      <c r="E11583" t="s">
        <v>1471</v>
      </c>
      <c r="G11583" s="6" t="s">
        <v>88</v>
      </c>
      <c r="H11583" t="s">
        <v>67</v>
      </c>
      <c r="I11583" t="s">
        <v>21</v>
      </c>
      <c r="J11583" t="s">
        <v>73</v>
      </c>
      <c r="K11583">
        <v>7</v>
      </c>
      <c r="L11583">
        <v>25.05</v>
      </c>
      <c r="M11583" t="s">
        <v>1394</v>
      </c>
      <c r="N11583">
        <v>25.05</v>
      </c>
      <c r="P11583" cm="1">
        <f t="array" ref="P11583">IF(Q11583&gt;0,INDEX(Q11583:Q23717,MATCH(TRUE,INDEX(Q11583:Q23717="",,),0)-1),"")</f>
        <v>7</v>
      </c>
      <c r="Q11583">
        <f t="shared" si="259"/>
        <v>7</v>
      </c>
      <c r="R11583">
        <f>IF(P11583="","",0)</f>
        <v>0</v>
      </c>
    </row>
    <row r="11584" spans="1:18" x14ac:dyDescent="0.3">
      <c r="A11584" t="s">
        <v>1391</v>
      </c>
      <c r="B11584" s="1">
        <v>38630</v>
      </c>
      <c r="C11584" t="s">
        <v>1469</v>
      </c>
      <c r="D11584" t="s">
        <v>1470</v>
      </c>
      <c r="E11584" t="s">
        <v>1471</v>
      </c>
      <c r="G11584" s="6" t="s">
        <v>88</v>
      </c>
      <c r="H11584" t="s">
        <v>95</v>
      </c>
      <c r="I11584" t="s">
        <v>21</v>
      </c>
      <c r="J11584" t="s">
        <v>73</v>
      </c>
      <c r="K11584">
        <v>169</v>
      </c>
      <c r="L11584">
        <v>54.9</v>
      </c>
      <c r="M11584" t="s">
        <v>1394</v>
      </c>
      <c r="N11584">
        <v>54.9</v>
      </c>
      <c r="P11584" cm="1">
        <f t="array" ref="P11584">IF(Q11584&gt;0,INDEX(Q11584:Q23718,MATCH(TRUE,INDEX(Q11584:Q23718="",,),0)-1),"")</f>
        <v>7</v>
      </c>
      <c r="Q11584">
        <f t="shared" si="259"/>
        <v>7</v>
      </c>
      <c r="R11584">
        <f>IF(P11584="","",0)</f>
        <v>0</v>
      </c>
    </row>
    <row r="11585" spans="1:18" x14ac:dyDescent="0.3">
      <c r="A11585" t="s">
        <v>1391</v>
      </c>
      <c r="B11585" s="1">
        <v>38630</v>
      </c>
      <c r="C11585" t="s">
        <v>1469</v>
      </c>
      <c r="D11585" t="s">
        <v>1470</v>
      </c>
      <c r="E11585" t="s">
        <v>1471</v>
      </c>
      <c r="G11585" s="6" t="s">
        <v>88</v>
      </c>
      <c r="H11585" t="s">
        <v>370</v>
      </c>
      <c r="I11585" t="s">
        <v>21</v>
      </c>
      <c r="J11585" t="s">
        <v>73</v>
      </c>
      <c r="K11585">
        <v>54</v>
      </c>
      <c r="L11585">
        <v>54.9</v>
      </c>
      <c r="M11585" t="s">
        <v>1394</v>
      </c>
      <c r="N11585">
        <v>54.9</v>
      </c>
      <c r="P11585" cm="1">
        <f t="array" ref="P11585">IF(Q11585&gt;0,INDEX(Q11585:Q23719,MATCH(TRUE,INDEX(Q11585:Q23719="",,),0)-1),"")</f>
        <v>7</v>
      </c>
      <c r="Q11585">
        <f t="shared" si="259"/>
        <v>7</v>
      </c>
      <c r="R11585">
        <f>IF(P11585="","",0)</f>
        <v>0</v>
      </c>
    </row>
    <row r="11586" spans="1:18" x14ac:dyDescent="0.3">
      <c r="A11586" t="s">
        <v>1391</v>
      </c>
      <c r="B11586" s="1">
        <v>38630</v>
      </c>
      <c r="C11586" t="s">
        <v>1469</v>
      </c>
      <c r="D11586" t="s">
        <v>1470</v>
      </c>
      <c r="E11586" t="s">
        <v>1471</v>
      </c>
      <c r="G11586" s="6" t="s">
        <v>88</v>
      </c>
      <c r="H11586" t="s">
        <v>87</v>
      </c>
      <c r="I11586" t="s">
        <v>21</v>
      </c>
      <c r="J11586" t="s">
        <v>73</v>
      </c>
      <c r="K11586">
        <v>432</v>
      </c>
      <c r="L11586">
        <v>20.5</v>
      </c>
      <c r="M11586" t="s">
        <v>1394</v>
      </c>
      <c r="N11586">
        <v>20.5</v>
      </c>
      <c r="P11586" cm="1">
        <f t="array" ref="P11586">IF(Q11586&gt;0,INDEX(Q11586:Q23720,MATCH(TRUE,INDEX(Q11586:Q23720="",,),0)-1),"")</f>
        <v>7</v>
      </c>
      <c r="Q11586">
        <f t="shared" si="259"/>
        <v>7</v>
      </c>
      <c r="R11586">
        <f>IF(P11586="","",0)</f>
        <v>0</v>
      </c>
    </row>
    <row r="11587" spans="1:18" x14ac:dyDescent="0.3">
      <c r="A11587" t="s">
        <v>1391</v>
      </c>
      <c r="B11587" s="1">
        <v>38630</v>
      </c>
      <c r="C11587" t="s">
        <v>1469</v>
      </c>
      <c r="D11587" t="s">
        <v>1470</v>
      </c>
      <c r="E11587" t="s">
        <v>1471</v>
      </c>
      <c r="G11587" s="6" t="s">
        <v>88</v>
      </c>
      <c r="H11587" t="s">
        <v>72</v>
      </c>
      <c r="I11587" t="s">
        <v>21</v>
      </c>
      <c r="J11587" t="s">
        <v>73</v>
      </c>
      <c r="K11587">
        <v>90</v>
      </c>
      <c r="L11587">
        <v>15.15</v>
      </c>
      <c r="M11587" t="s">
        <v>1394</v>
      </c>
      <c r="N11587">
        <v>15.15</v>
      </c>
      <c r="P11587" cm="1">
        <f t="array" ref="P11587">IF(Q11587&gt;0,INDEX(Q11587:Q23721,MATCH(TRUE,INDEX(Q11587:Q23721="",,),0)-1),"")</f>
        <v>7</v>
      </c>
      <c r="Q11587">
        <f t="shared" si="259"/>
        <v>7</v>
      </c>
      <c r="R11587">
        <f>IF(P11587="","",0)</f>
        <v>0</v>
      </c>
    </row>
    <row r="11588" spans="1:18" x14ac:dyDescent="0.3">
      <c r="P11588" t="str" cm="1">
        <f t="array" ref="P11588">IF(Q11588&gt;0,INDEX(Q11588:Q23722,MATCH(TRUE,INDEX(Q11588:Q23722="",,),0)-1),"")</f>
        <v/>
      </c>
      <c r="R11588" t="str">
        <f>IF(P11588="","",0)</f>
        <v/>
      </c>
    </row>
    <row r="11589" spans="1:18" x14ac:dyDescent="0.3">
      <c r="A11589" s="3" t="s">
        <v>1391</v>
      </c>
      <c r="B11589" s="4">
        <v>38630</v>
      </c>
      <c r="C11589" s="3" t="s">
        <v>1469</v>
      </c>
      <c r="D11589" s="3" t="s">
        <v>1472</v>
      </c>
      <c r="E11589" s="3" t="s">
        <v>1473</v>
      </c>
      <c r="F11589" s="3" t="s">
        <v>91</v>
      </c>
      <c r="G11589" s="3" t="s">
        <v>19</v>
      </c>
      <c r="H11589" s="3" t="s">
        <v>183</v>
      </c>
      <c r="I11589" s="3" t="s">
        <v>21</v>
      </c>
      <c r="J11589" s="3" t="s">
        <v>73</v>
      </c>
      <c r="K11589" s="3">
        <v>186</v>
      </c>
      <c r="L11589" s="3">
        <v>39.35</v>
      </c>
      <c r="M11589" s="3" t="s">
        <v>94</v>
      </c>
      <c r="N11589" s="3"/>
      <c r="O11589" s="3"/>
      <c r="P11589" s="3" t="str" cm="1">
        <f t="array" ref="P11589">IF(Q11589&gt;0,INDEX(Q11589:Q23723,MATCH(TRUE,INDEX(Q11589:Q23723="",,),0)-1),"")</f>
        <v/>
      </c>
      <c r="Q11589" s="3"/>
      <c r="R11589">
        <v>0</v>
      </c>
    </row>
    <row r="11590" spans="1:18" x14ac:dyDescent="0.3">
      <c r="A11590" t="s">
        <v>1391</v>
      </c>
      <c r="B11590" s="1">
        <v>38630</v>
      </c>
      <c r="C11590" t="s">
        <v>1469</v>
      </c>
      <c r="D11590" t="s">
        <v>1472</v>
      </c>
      <c r="E11590" t="s">
        <v>1473</v>
      </c>
      <c r="F11590" t="s">
        <v>91</v>
      </c>
      <c r="G11590" t="s">
        <v>19</v>
      </c>
      <c r="H11590" t="s">
        <v>135</v>
      </c>
      <c r="I11590" t="s">
        <v>21</v>
      </c>
      <c r="J11590" t="s">
        <v>73</v>
      </c>
      <c r="K11590">
        <v>217</v>
      </c>
      <c r="L11590">
        <v>22.6</v>
      </c>
      <c r="M11590" t="s">
        <v>94</v>
      </c>
      <c r="P11590" t="str" cm="1">
        <f t="array" ref="P11590">IF(Q11590&gt;0,INDEX(Q11590:Q23724,MATCH(TRUE,INDEX(Q11590:Q23724="",,),0)-1),"")</f>
        <v/>
      </c>
      <c r="R11590">
        <v>0</v>
      </c>
    </row>
    <row r="11591" spans="1:18" x14ac:dyDescent="0.3">
      <c r="A11591" t="s">
        <v>1391</v>
      </c>
      <c r="B11591" s="1">
        <v>38630</v>
      </c>
      <c r="C11591" t="s">
        <v>1469</v>
      </c>
      <c r="D11591" t="s">
        <v>1472</v>
      </c>
      <c r="E11591" t="s">
        <v>1473</v>
      </c>
      <c r="F11591" t="s">
        <v>91</v>
      </c>
      <c r="G11591" t="s">
        <v>19</v>
      </c>
      <c r="H11591" t="s">
        <v>135</v>
      </c>
      <c r="I11591" t="s">
        <v>583</v>
      </c>
      <c r="J11591" t="s">
        <v>73</v>
      </c>
      <c r="K11591">
        <v>61</v>
      </c>
      <c r="L11591">
        <v>39.6</v>
      </c>
      <c r="M11591" t="s">
        <v>94</v>
      </c>
      <c r="P11591" t="str" cm="1">
        <f t="array" ref="P11591">IF(Q11591&gt;0,INDEX(Q11591:Q23725,MATCH(TRUE,INDEX(Q11591:Q23725="",,),0)-1),"")</f>
        <v/>
      </c>
      <c r="R11591">
        <v>0</v>
      </c>
    </row>
    <row r="11592" spans="1:18" x14ac:dyDescent="0.3">
      <c r="A11592" t="s">
        <v>1391</v>
      </c>
      <c r="B11592" s="1">
        <v>38630</v>
      </c>
      <c r="C11592" t="s">
        <v>1469</v>
      </c>
      <c r="D11592" t="s">
        <v>1472</v>
      </c>
      <c r="E11592" t="s">
        <v>1473</v>
      </c>
      <c r="F11592" t="s">
        <v>91</v>
      </c>
      <c r="G11592" s="6" t="s">
        <v>88</v>
      </c>
      <c r="H11592" t="s">
        <v>85</v>
      </c>
      <c r="I11592" t="s">
        <v>45</v>
      </c>
      <c r="J11592" t="s">
        <v>93</v>
      </c>
      <c r="K11592">
        <v>0.8</v>
      </c>
      <c r="L11592">
        <v>167</v>
      </c>
      <c r="M11592" t="s">
        <v>94</v>
      </c>
      <c r="P11592" t="str" cm="1">
        <f t="array" ref="P11592">IF(Q11592&gt;0,INDEX(Q11592:Q23726,MATCH(TRUE,INDEX(Q11592:Q23726="",,),0)-1),"")</f>
        <v/>
      </c>
      <c r="R11592">
        <v>0</v>
      </c>
    </row>
    <row r="11593" spans="1:18" x14ac:dyDescent="0.3">
      <c r="A11593" t="s">
        <v>1391</v>
      </c>
      <c r="B11593" s="1">
        <v>38630</v>
      </c>
      <c r="C11593" t="s">
        <v>1469</v>
      </c>
      <c r="D11593" t="s">
        <v>1472</v>
      </c>
      <c r="E11593" t="s">
        <v>1473</v>
      </c>
      <c r="F11593" t="s">
        <v>91</v>
      </c>
      <c r="G11593" s="6" t="s">
        <v>88</v>
      </c>
      <c r="H11593" t="s">
        <v>264</v>
      </c>
      <c r="I11593" t="s">
        <v>45</v>
      </c>
      <c r="J11593" t="s">
        <v>93</v>
      </c>
      <c r="K11593">
        <v>1.5</v>
      </c>
      <c r="L11593">
        <v>227</v>
      </c>
      <c r="M11593" t="s">
        <v>94</v>
      </c>
      <c r="P11593" t="str" cm="1">
        <f t="array" ref="P11593">IF(Q11593&gt;0,INDEX(Q11593:Q23727,MATCH(TRUE,INDEX(Q11593:Q23727="",,),0)-1),"")</f>
        <v/>
      </c>
      <c r="R11593">
        <v>0</v>
      </c>
    </row>
    <row r="11594" spans="1:18" x14ac:dyDescent="0.3">
      <c r="A11594" t="s">
        <v>1391</v>
      </c>
      <c r="B11594" s="1">
        <v>38630</v>
      </c>
      <c r="C11594" t="s">
        <v>1469</v>
      </c>
      <c r="D11594" t="s">
        <v>1472</v>
      </c>
      <c r="E11594" t="s">
        <v>1473</v>
      </c>
      <c r="F11594" t="s">
        <v>91</v>
      </c>
      <c r="G11594" s="6" t="s">
        <v>88</v>
      </c>
      <c r="H11594" t="s">
        <v>67</v>
      </c>
      <c r="I11594" t="s">
        <v>45</v>
      </c>
      <c r="J11594" t="s">
        <v>93</v>
      </c>
      <c r="K11594">
        <v>8.1</v>
      </c>
      <c r="L11594">
        <v>149</v>
      </c>
      <c r="M11594" t="s">
        <v>94</v>
      </c>
      <c r="P11594" t="str" cm="1">
        <f t="array" ref="P11594">IF(Q11594&gt;0,INDEX(Q11594:Q23728,MATCH(TRUE,INDEX(Q11594:Q23728="",,),0)-1),"")</f>
        <v/>
      </c>
      <c r="R11594">
        <v>0</v>
      </c>
    </row>
    <row r="11595" spans="1:18" x14ac:dyDescent="0.3">
      <c r="A11595" t="s">
        <v>1391</v>
      </c>
      <c r="B11595" s="1">
        <v>38630</v>
      </c>
      <c r="C11595" t="s">
        <v>1469</v>
      </c>
      <c r="D11595" t="s">
        <v>1472</v>
      </c>
      <c r="E11595" t="s">
        <v>1473</v>
      </c>
      <c r="F11595" t="s">
        <v>91</v>
      </c>
      <c r="G11595" s="6" t="s">
        <v>88</v>
      </c>
      <c r="H11595" t="s">
        <v>96</v>
      </c>
      <c r="I11595" t="s">
        <v>21</v>
      </c>
      <c r="J11595" t="s">
        <v>73</v>
      </c>
      <c r="K11595">
        <v>18</v>
      </c>
      <c r="L11595">
        <v>19.899999999999999</v>
      </c>
      <c r="M11595" t="s">
        <v>94</v>
      </c>
      <c r="P11595" t="str" cm="1">
        <f t="array" ref="P11595">IF(Q11595&gt;0,INDEX(Q11595:Q23729,MATCH(TRUE,INDEX(Q11595:Q23729="",,),0)-1),"")</f>
        <v/>
      </c>
      <c r="R11595">
        <v>0</v>
      </c>
    </row>
    <row r="11596" spans="1:18" x14ac:dyDescent="0.3">
      <c r="A11596" t="s">
        <v>1391</v>
      </c>
      <c r="B11596" s="1">
        <v>38630</v>
      </c>
      <c r="C11596" t="s">
        <v>1469</v>
      </c>
      <c r="D11596" t="s">
        <v>1472</v>
      </c>
      <c r="E11596" t="s">
        <v>1473</v>
      </c>
      <c r="F11596" t="s">
        <v>91</v>
      </c>
      <c r="G11596" s="6" t="s">
        <v>88</v>
      </c>
      <c r="H11596" t="s">
        <v>116</v>
      </c>
      <c r="I11596" t="s">
        <v>21</v>
      </c>
      <c r="J11596" t="s">
        <v>73</v>
      </c>
      <c r="K11596">
        <v>54</v>
      </c>
      <c r="L11596">
        <v>23.65</v>
      </c>
      <c r="M11596" t="s">
        <v>94</v>
      </c>
      <c r="P11596" t="str" cm="1">
        <f t="array" ref="P11596">IF(Q11596&gt;0,INDEX(Q11596:Q23730,MATCH(TRUE,INDEX(Q11596:Q23730="",,),0)-1),"")</f>
        <v/>
      </c>
      <c r="R11596">
        <v>0</v>
      </c>
    </row>
    <row r="11597" spans="1:18" x14ac:dyDescent="0.3">
      <c r="A11597" t="s">
        <v>1391</v>
      </c>
      <c r="B11597" s="1">
        <v>38630</v>
      </c>
      <c r="C11597" t="s">
        <v>1469</v>
      </c>
      <c r="D11597" t="s">
        <v>1472</v>
      </c>
      <c r="E11597" t="s">
        <v>1473</v>
      </c>
      <c r="F11597" t="s">
        <v>91</v>
      </c>
      <c r="G11597" s="6" t="s">
        <v>88</v>
      </c>
      <c r="H11597" t="s">
        <v>312</v>
      </c>
      <c r="I11597" t="s">
        <v>21</v>
      </c>
      <c r="J11597" t="s">
        <v>73</v>
      </c>
      <c r="K11597">
        <v>71</v>
      </c>
      <c r="L11597">
        <v>13.5</v>
      </c>
      <c r="M11597" t="s">
        <v>94</v>
      </c>
      <c r="P11597" t="str" cm="1">
        <f t="array" ref="P11597">IF(Q11597&gt;0,INDEX(Q11597:Q23731,MATCH(TRUE,INDEX(Q11597:Q23731="",,),0)-1),"")</f>
        <v/>
      </c>
      <c r="R11597">
        <v>0</v>
      </c>
    </row>
    <row r="11598" spans="1:18" x14ac:dyDescent="0.3">
      <c r="A11598" t="s">
        <v>1391</v>
      </c>
      <c r="B11598" s="1">
        <v>38630</v>
      </c>
      <c r="C11598" t="s">
        <v>1469</v>
      </c>
      <c r="D11598" t="s">
        <v>1472</v>
      </c>
      <c r="E11598" t="s">
        <v>1473</v>
      </c>
      <c r="F11598" t="s">
        <v>91</v>
      </c>
      <c r="G11598" s="6" t="s">
        <v>88</v>
      </c>
      <c r="H11598" t="s">
        <v>67</v>
      </c>
      <c r="I11598" t="s">
        <v>21</v>
      </c>
      <c r="J11598" t="s">
        <v>73</v>
      </c>
      <c r="K11598">
        <v>13</v>
      </c>
      <c r="L11598">
        <v>22.1</v>
      </c>
      <c r="M11598" t="s">
        <v>94</v>
      </c>
      <c r="P11598" t="str" cm="1">
        <f t="array" ref="P11598">IF(Q11598&gt;0,INDEX(Q11598:Q23732,MATCH(TRUE,INDEX(Q11598:Q23732="",,),0)-1),"")</f>
        <v/>
      </c>
      <c r="R11598">
        <v>0</v>
      </c>
    </row>
    <row r="11599" spans="1:18" x14ac:dyDescent="0.3">
      <c r="A11599" t="s">
        <v>1391</v>
      </c>
      <c r="B11599" s="1">
        <v>38630</v>
      </c>
      <c r="C11599" t="s">
        <v>1469</v>
      </c>
      <c r="D11599" t="s">
        <v>1472</v>
      </c>
      <c r="E11599" t="s">
        <v>1473</v>
      </c>
      <c r="F11599" t="s">
        <v>91</v>
      </c>
      <c r="G11599" s="6" t="s">
        <v>88</v>
      </c>
      <c r="H11599" t="s">
        <v>72</v>
      </c>
      <c r="I11599" t="s">
        <v>21</v>
      </c>
      <c r="J11599" t="s">
        <v>73</v>
      </c>
      <c r="K11599">
        <v>55</v>
      </c>
      <c r="L11599">
        <v>18.95</v>
      </c>
      <c r="M11599" t="s">
        <v>94</v>
      </c>
      <c r="P11599" t="str" cm="1">
        <f t="array" ref="P11599">IF(Q11599&gt;0,INDEX(Q11599:Q23733,MATCH(TRUE,INDEX(Q11599:Q23733="",,),0)-1),"")</f>
        <v/>
      </c>
      <c r="R11599">
        <v>0</v>
      </c>
    </row>
    <row r="11600" spans="1:18" x14ac:dyDescent="0.3">
      <c r="P11600" t="str" cm="1">
        <f t="array" ref="P11600">IF(Q11600&gt;0,INDEX(Q11600:Q23734,MATCH(TRUE,INDEX(Q11600:Q23734="",,),0)-1),"")</f>
        <v/>
      </c>
      <c r="R11600" t="str">
        <f>IF(P11600="","",0)</f>
        <v/>
      </c>
    </row>
    <row r="11601" spans="1:18" x14ac:dyDescent="0.3">
      <c r="A11601" s="3" t="s">
        <v>1391</v>
      </c>
      <c r="B11601" s="4">
        <v>38657</v>
      </c>
      <c r="C11601" s="5">
        <v>0.41666666666666669</v>
      </c>
      <c r="D11601" s="3" t="s">
        <v>1474</v>
      </c>
      <c r="E11601" s="3" t="s">
        <v>1475</v>
      </c>
      <c r="F11601" s="3" t="s">
        <v>91</v>
      </c>
      <c r="G11601" s="3" t="s">
        <v>19</v>
      </c>
      <c r="H11601" s="3" t="s">
        <v>41</v>
      </c>
      <c r="I11601" s="3" t="s">
        <v>45</v>
      </c>
      <c r="J11601" s="3" t="s">
        <v>93</v>
      </c>
      <c r="K11601" s="3">
        <v>92.3</v>
      </c>
      <c r="L11601" s="3">
        <v>303</v>
      </c>
      <c r="M11601" s="3" t="s">
        <v>94</v>
      </c>
      <c r="N11601" s="3"/>
      <c r="O11601" s="3"/>
      <c r="P11601" s="3" t="str" cm="1">
        <f t="array" ref="P11601">IF(Q11601&gt;0,INDEX(Q11601:Q23735,MATCH(TRUE,INDEX(Q11601:Q23735="",,),0)-1),"")</f>
        <v/>
      </c>
      <c r="Q11601" s="3"/>
      <c r="R11601">
        <v>0</v>
      </c>
    </row>
    <row r="11602" spans="1:18" x14ac:dyDescent="0.3">
      <c r="A11602" t="s">
        <v>1391</v>
      </c>
      <c r="B11602" s="1">
        <v>38657</v>
      </c>
      <c r="C11602" s="2">
        <v>0.41666666666666669</v>
      </c>
      <c r="D11602" t="s">
        <v>1474</v>
      </c>
      <c r="E11602" t="s">
        <v>1475</v>
      </c>
      <c r="F11602" t="s">
        <v>91</v>
      </c>
      <c r="G11602" t="s">
        <v>19</v>
      </c>
      <c r="H11602" t="s">
        <v>183</v>
      </c>
      <c r="I11602" t="s">
        <v>21</v>
      </c>
      <c r="J11602" t="s">
        <v>73</v>
      </c>
      <c r="K11602">
        <v>270</v>
      </c>
      <c r="L11602">
        <v>37.35</v>
      </c>
      <c r="M11602" t="s">
        <v>94</v>
      </c>
      <c r="P11602" t="str" cm="1">
        <f t="array" ref="P11602">IF(Q11602&gt;0,INDEX(Q11602:Q23736,MATCH(TRUE,INDEX(Q11602:Q23736="",,),0)-1),"")</f>
        <v/>
      </c>
      <c r="R11602">
        <v>0</v>
      </c>
    </row>
    <row r="11603" spans="1:18" x14ac:dyDescent="0.3">
      <c r="A11603" t="s">
        <v>1391</v>
      </c>
      <c r="B11603" s="1">
        <v>38657</v>
      </c>
      <c r="C11603" s="2">
        <v>0.41666666666666669</v>
      </c>
      <c r="D11603" t="s">
        <v>1474</v>
      </c>
      <c r="E11603" t="s">
        <v>1475</v>
      </c>
      <c r="F11603" t="s">
        <v>91</v>
      </c>
      <c r="G11603" t="s">
        <v>19</v>
      </c>
      <c r="H11603" t="s">
        <v>41</v>
      </c>
      <c r="I11603" t="s">
        <v>21</v>
      </c>
      <c r="J11603" t="s">
        <v>73</v>
      </c>
      <c r="K11603">
        <v>75</v>
      </c>
      <c r="L11603">
        <v>69.099999999999994</v>
      </c>
      <c r="M11603" t="s">
        <v>94</v>
      </c>
      <c r="P11603" t="str" cm="1">
        <f t="array" ref="P11603">IF(Q11603&gt;0,INDEX(Q11603:Q23737,MATCH(TRUE,INDEX(Q11603:Q23737="",,),0)-1),"")</f>
        <v/>
      </c>
      <c r="R11603">
        <v>0</v>
      </c>
    </row>
    <row r="11604" spans="1:18" x14ac:dyDescent="0.3">
      <c r="A11604" t="s">
        <v>1391</v>
      </c>
      <c r="B11604" s="1">
        <v>38657</v>
      </c>
      <c r="C11604" s="2">
        <v>0.41666666666666669</v>
      </c>
      <c r="D11604" t="s">
        <v>1474</v>
      </c>
      <c r="E11604" t="s">
        <v>1475</v>
      </c>
      <c r="F11604" t="s">
        <v>91</v>
      </c>
      <c r="G11604" t="s">
        <v>19</v>
      </c>
      <c r="H11604" t="s">
        <v>95</v>
      </c>
      <c r="I11604" t="s">
        <v>21</v>
      </c>
      <c r="J11604" t="s">
        <v>73</v>
      </c>
      <c r="K11604">
        <v>91</v>
      </c>
      <c r="L11604">
        <v>56.55</v>
      </c>
      <c r="M11604" t="s">
        <v>94</v>
      </c>
      <c r="P11604" t="str" cm="1">
        <f t="array" ref="P11604">IF(Q11604&gt;0,INDEX(Q11604:Q23738,MATCH(TRUE,INDEX(Q11604:Q23738="",,),0)-1),"")</f>
        <v/>
      </c>
      <c r="R11604">
        <v>0</v>
      </c>
    </row>
    <row r="11605" spans="1:18" x14ac:dyDescent="0.3">
      <c r="A11605" t="s">
        <v>1391</v>
      </c>
      <c r="B11605" s="1">
        <v>38657</v>
      </c>
      <c r="C11605" s="2">
        <v>0.41666666666666669</v>
      </c>
      <c r="D11605" t="s">
        <v>1474</v>
      </c>
      <c r="E11605" t="s">
        <v>1475</v>
      </c>
      <c r="F11605" t="s">
        <v>91</v>
      </c>
      <c r="G11605" s="6" t="s">
        <v>88</v>
      </c>
      <c r="H11605" t="s">
        <v>67</v>
      </c>
      <c r="I11605" t="s">
        <v>45</v>
      </c>
      <c r="J11605" t="s">
        <v>93</v>
      </c>
      <c r="K11605">
        <v>0.9</v>
      </c>
      <c r="L11605">
        <v>129</v>
      </c>
      <c r="M11605" t="s">
        <v>94</v>
      </c>
      <c r="P11605" t="str" cm="1">
        <f t="array" ref="P11605">IF(Q11605&gt;0,INDEX(Q11605:Q23739,MATCH(TRUE,INDEX(Q11605:Q23739="",,),0)-1),"")</f>
        <v/>
      </c>
      <c r="R11605">
        <v>0</v>
      </c>
    </row>
    <row r="11606" spans="1:18" x14ac:dyDescent="0.3">
      <c r="A11606" t="s">
        <v>1391</v>
      </c>
      <c r="B11606" s="1">
        <v>38657</v>
      </c>
      <c r="C11606" s="2">
        <v>0.41666666666666669</v>
      </c>
      <c r="D11606" t="s">
        <v>1474</v>
      </c>
      <c r="E11606" t="s">
        <v>1475</v>
      </c>
      <c r="F11606" t="s">
        <v>91</v>
      </c>
      <c r="G11606" s="6" t="s">
        <v>88</v>
      </c>
      <c r="H11606" t="s">
        <v>85</v>
      </c>
      <c r="I11606" t="s">
        <v>21</v>
      </c>
      <c r="J11606" t="s">
        <v>73</v>
      </c>
      <c r="K11606">
        <v>7</v>
      </c>
      <c r="L11606">
        <v>18.75</v>
      </c>
      <c r="M11606" t="s">
        <v>94</v>
      </c>
      <c r="P11606" t="str" cm="1">
        <f t="array" ref="P11606">IF(Q11606&gt;0,INDEX(Q11606:Q23740,MATCH(TRUE,INDEX(Q11606:Q23740="",,),0)-1),"")</f>
        <v/>
      </c>
      <c r="R11606">
        <v>0</v>
      </c>
    </row>
    <row r="11607" spans="1:18" x14ac:dyDescent="0.3">
      <c r="A11607" t="s">
        <v>1391</v>
      </c>
      <c r="B11607" s="1">
        <v>38657</v>
      </c>
      <c r="C11607" s="2">
        <v>0.41666666666666669</v>
      </c>
      <c r="D11607" t="s">
        <v>1474</v>
      </c>
      <c r="E11607" t="s">
        <v>1475</v>
      </c>
      <c r="F11607" t="s">
        <v>91</v>
      </c>
      <c r="G11607" s="6" t="s">
        <v>88</v>
      </c>
      <c r="H11607" t="s">
        <v>96</v>
      </c>
      <c r="I11607" t="s">
        <v>21</v>
      </c>
      <c r="J11607" t="s">
        <v>73</v>
      </c>
      <c r="K11607">
        <v>9</v>
      </c>
      <c r="L11607">
        <v>21.05</v>
      </c>
      <c r="M11607" t="s">
        <v>94</v>
      </c>
      <c r="P11607" t="str" cm="1">
        <f t="array" ref="P11607">IF(Q11607&gt;0,INDEX(Q11607:Q23741,MATCH(TRUE,INDEX(Q11607:Q23741="",,),0)-1),"")</f>
        <v/>
      </c>
      <c r="R11607">
        <v>0</v>
      </c>
    </row>
    <row r="11608" spans="1:18" x14ac:dyDescent="0.3">
      <c r="A11608" t="s">
        <v>1391</v>
      </c>
      <c r="B11608" s="1">
        <v>38657</v>
      </c>
      <c r="C11608" s="2">
        <v>0.41666666666666669</v>
      </c>
      <c r="D11608" t="s">
        <v>1474</v>
      </c>
      <c r="E11608" t="s">
        <v>1475</v>
      </c>
      <c r="F11608" t="s">
        <v>91</v>
      </c>
      <c r="G11608" s="6" t="s">
        <v>88</v>
      </c>
      <c r="H11608" t="s">
        <v>116</v>
      </c>
      <c r="I11608" t="s">
        <v>21</v>
      </c>
      <c r="J11608" t="s">
        <v>73</v>
      </c>
      <c r="K11608">
        <v>24</v>
      </c>
      <c r="L11608">
        <v>31.55</v>
      </c>
      <c r="M11608" t="s">
        <v>94</v>
      </c>
      <c r="P11608" t="str" cm="1">
        <f t="array" ref="P11608">IF(Q11608&gt;0,INDEX(Q11608:Q23742,MATCH(TRUE,INDEX(Q11608:Q23742="",,),0)-1),"")</f>
        <v/>
      </c>
      <c r="R11608">
        <v>0</v>
      </c>
    </row>
    <row r="11609" spans="1:18" x14ac:dyDescent="0.3">
      <c r="A11609" t="s">
        <v>1391</v>
      </c>
      <c r="B11609" s="1">
        <v>38657</v>
      </c>
      <c r="C11609" s="2">
        <v>0.41666666666666669</v>
      </c>
      <c r="D11609" t="s">
        <v>1474</v>
      </c>
      <c r="E11609" t="s">
        <v>1475</v>
      </c>
      <c r="F11609" t="s">
        <v>91</v>
      </c>
      <c r="G11609" s="6" t="s">
        <v>88</v>
      </c>
      <c r="H11609" t="s">
        <v>135</v>
      </c>
      <c r="I11609" t="s">
        <v>21</v>
      </c>
      <c r="J11609" t="s">
        <v>73</v>
      </c>
      <c r="K11609">
        <v>9</v>
      </c>
      <c r="L11609">
        <v>26.8</v>
      </c>
      <c r="M11609" t="s">
        <v>94</v>
      </c>
      <c r="P11609" t="str" cm="1">
        <f t="array" ref="P11609">IF(Q11609&gt;0,INDEX(Q11609:Q23743,MATCH(TRUE,INDEX(Q11609:Q23743="",,),0)-1),"")</f>
        <v/>
      </c>
      <c r="R11609">
        <v>0</v>
      </c>
    </row>
    <row r="11610" spans="1:18" x14ac:dyDescent="0.3">
      <c r="A11610" t="s">
        <v>1391</v>
      </c>
      <c r="B11610" s="1">
        <v>38657</v>
      </c>
      <c r="C11610" s="2">
        <v>0.41666666666666669</v>
      </c>
      <c r="D11610" t="s">
        <v>1474</v>
      </c>
      <c r="E11610" t="s">
        <v>1475</v>
      </c>
      <c r="F11610" t="s">
        <v>91</v>
      </c>
      <c r="G11610" s="6" t="s">
        <v>88</v>
      </c>
      <c r="H11610" t="s">
        <v>67</v>
      </c>
      <c r="I11610" t="s">
        <v>21</v>
      </c>
      <c r="J11610" t="s">
        <v>73</v>
      </c>
      <c r="K11610">
        <v>6</v>
      </c>
      <c r="L11610">
        <v>37.299999999999997</v>
      </c>
      <c r="M11610" t="s">
        <v>94</v>
      </c>
      <c r="P11610" t="str" cm="1">
        <f t="array" ref="P11610">IF(Q11610&gt;0,INDEX(Q11610:Q23744,MATCH(TRUE,INDEX(Q11610:Q23744="",,),0)-1),"")</f>
        <v/>
      </c>
      <c r="R11610">
        <v>0</v>
      </c>
    </row>
    <row r="11611" spans="1:18" x14ac:dyDescent="0.3">
      <c r="A11611" t="s">
        <v>1391</v>
      </c>
      <c r="B11611" s="1">
        <v>38657</v>
      </c>
      <c r="C11611" s="2">
        <v>0.41666666666666669</v>
      </c>
      <c r="D11611" t="s">
        <v>1474</v>
      </c>
      <c r="E11611" t="s">
        <v>1475</v>
      </c>
      <c r="F11611" t="s">
        <v>91</v>
      </c>
      <c r="G11611" s="6" t="s">
        <v>88</v>
      </c>
      <c r="H11611" t="s">
        <v>87</v>
      </c>
      <c r="I11611" t="s">
        <v>21</v>
      </c>
      <c r="J11611" t="s">
        <v>73</v>
      </c>
      <c r="K11611">
        <v>64</v>
      </c>
      <c r="L11611">
        <v>25.45</v>
      </c>
      <c r="M11611" t="s">
        <v>94</v>
      </c>
      <c r="P11611" t="str" cm="1">
        <f t="array" ref="P11611">IF(Q11611&gt;0,INDEX(Q11611:Q23745,MATCH(TRUE,INDEX(Q11611:Q23745="",,),0)-1),"")</f>
        <v/>
      </c>
      <c r="R11611">
        <v>0</v>
      </c>
    </row>
    <row r="11612" spans="1:18" x14ac:dyDescent="0.3">
      <c r="P11612" t="str" cm="1">
        <f t="array" ref="P11612">IF(Q11612&gt;0,INDEX(Q11612:Q23746,MATCH(TRUE,INDEX(Q11612:Q23746="",,),0)-1),"")</f>
        <v/>
      </c>
      <c r="R11612" t="str">
        <f>IF(P11612="","",0)</f>
        <v/>
      </c>
    </row>
    <row r="11613" spans="1:18" x14ac:dyDescent="0.3">
      <c r="A11613" t="s">
        <v>1391</v>
      </c>
      <c r="B11613" s="1">
        <v>38657</v>
      </c>
      <c r="C11613" s="2">
        <v>0.41666666666666669</v>
      </c>
      <c r="D11613" t="s">
        <v>1476</v>
      </c>
      <c r="E11613" t="s">
        <v>1477</v>
      </c>
      <c r="G11613" t="s">
        <v>19</v>
      </c>
      <c r="H11613" t="s">
        <v>135</v>
      </c>
      <c r="I11613" t="s">
        <v>21</v>
      </c>
      <c r="J11613" t="s">
        <v>73</v>
      </c>
      <c r="K11613">
        <v>28</v>
      </c>
      <c r="L11613">
        <v>21.4</v>
      </c>
      <c r="M11613" t="s">
        <v>1478</v>
      </c>
      <c r="N11613">
        <v>27.52</v>
      </c>
      <c r="O11613" t="s">
        <v>24</v>
      </c>
      <c r="P11613" cm="1">
        <f t="array" ref="P11613">IF(Q11613&gt;0,INDEX(Q11613:Q23747,MATCH(TRUE,INDEX(Q11613:Q23747="",,),0)-1),"")</f>
        <v>1</v>
      </c>
      <c r="Q11613">
        <v>1</v>
      </c>
      <c r="R11613">
        <f>IF(P11613="","",0)</f>
        <v>0</v>
      </c>
    </row>
    <row r="11614" spans="1:18" x14ac:dyDescent="0.3">
      <c r="A11614" t="s">
        <v>1391</v>
      </c>
      <c r="B11614" s="1">
        <v>38657</v>
      </c>
      <c r="C11614" s="2">
        <v>0.41666666666666669</v>
      </c>
      <c r="D11614" t="s">
        <v>1476</v>
      </c>
      <c r="E11614" t="s">
        <v>1477</v>
      </c>
      <c r="G11614" t="s">
        <v>19</v>
      </c>
      <c r="H11614" t="s">
        <v>87</v>
      </c>
      <c r="I11614" t="s">
        <v>21</v>
      </c>
      <c r="J11614" t="s">
        <v>73</v>
      </c>
      <c r="K11614">
        <v>65</v>
      </c>
      <c r="L11614">
        <v>23.65</v>
      </c>
      <c r="M11614" t="s">
        <v>1478</v>
      </c>
      <c r="N11614">
        <v>25.52</v>
      </c>
      <c r="O11614" t="s">
        <v>24</v>
      </c>
      <c r="P11614" cm="1">
        <f t="array" ref="P11614">IF(Q11614&gt;0,INDEX(Q11614:Q23748,MATCH(TRUE,INDEX(Q11614:Q23748="",,),0)-1),"")</f>
        <v>1</v>
      </c>
      <c r="Q11614">
        <v>1</v>
      </c>
      <c r="R11614">
        <f>IF(P11614="","",0)</f>
        <v>0</v>
      </c>
    </row>
    <row r="11615" spans="1:18" x14ac:dyDescent="0.3">
      <c r="A11615" t="s">
        <v>1391</v>
      </c>
      <c r="B11615" s="1">
        <v>38657</v>
      </c>
      <c r="C11615" s="2">
        <v>0.41666666666666669</v>
      </c>
      <c r="D11615" t="s">
        <v>1476</v>
      </c>
      <c r="E11615" t="s">
        <v>1477</v>
      </c>
      <c r="G11615" t="s">
        <v>19</v>
      </c>
      <c r="H11615" t="s">
        <v>101</v>
      </c>
      <c r="I11615" t="s">
        <v>21</v>
      </c>
      <c r="J11615" t="s">
        <v>73</v>
      </c>
      <c r="K11615">
        <v>40</v>
      </c>
      <c r="L11615">
        <v>24.45</v>
      </c>
      <c r="M11615" t="s">
        <v>1478</v>
      </c>
      <c r="N11615">
        <v>27.52</v>
      </c>
      <c r="O11615" t="s">
        <v>24</v>
      </c>
      <c r="P11615" cm="1">
        <f t="array" ref="P11615">IF(Q11615&gt;0,INDEX(Q11615:Q23749,MATCH(TRUE,INDEX(Q11615:Q23749="",,),0)-1),"")</f>
        <v>1</v>
      </c>
      <c r="Q11615">
        <v>1</v>
      </c>
      <c r="R11615">
        <f>IF(P11615="","",0)</f>
        <v>0</v>
      </c>
    </row>
    <row r="11616" spans="1:18" x14ac:dyDescent="0.3">
      <c r="A11616" t="s">
        <v>1391</v>
      </c>
      <c r="B11616" s="1">
        <v>38657</v>
      </c>
      <c r="C11616" s="2">
        <v>0.41666666666666669</v>
      </c>
      <c r="D11616" t="s">
        <v>1476</v>
      </c>
      <c r="E11616" t="s">
        <v>1477</v>
      </c>
      <c r="G11616" t="s">
        <v>19</v>
      </c>
      <c r="H11616" t="s">
        <v>72</v>
      </c>
      <c r="I11616" t="s">
        <v>21</v>
      </c>
      <c r="J11616" t="s">
        <v>73</v>
      </c>
      <c r="K11616">
        <v>65</v>
      </c>
      <c r="L11616">
        <v>22</v>
      </c>
      <c r="M11616" t="s">
        <v>1478</v>
      </c>
      <c r="N11616">
        <v>24.52</v>
      </c>
      <c r="O11616" t="s">
        <v>24</v>
      </c>
      <c r="P11616" cm="1">
        <f t="array" ref="P11616">IF(Q11616&gt;0,INDEX(Q11616:Q23750,MATCH(TRUE,INDEX(Q11616:Q23750="",,),0)-1),"")</f>
        <v>1</v>
      </c>
      <c r="Q11616">
        <v>1</v>
      </c>
      <c r="R11616">
        <f>IF(P11616="","",0)</f>
        <v>0</v>
      </c>
    </row>
    <row r="11617" spans="1:18" x14ac:dyDescent="0.3">
      <c r="A11617" t="s">
        <v>1391</v>
      </c>
      <c r="B11617" s="1">
        <v>38657</v>
      </c>
      <c r="C11617" s="2">
        <v>0.41666666666666669</v>
      </c>
      <c r="D11617" t="s">
        <v>1476</v>
      </c>
      <c r="E11617" t="s">
        <v>1477</v>
      </c>
      <c r="G11617" s="6" t="s">
        <v>88</v>
      </c>
      <c r="H11617" t="s">
        <v>96</v>
      </c>
      <c r="I11617" t="s">
        <v>45</v>
      </c>
      <c r="J11617" t="s">
        <v>93</v>
      </c>
      <c r="K11617">
        <v>1.9</v>
      </c>
      <c r="L11617">
        <v>212</v>
      </c>
      <c r="M11617" t="s">
        <v>1478</v>
      </c>
      <c r="N11617">
        <v>212</v>
      </c>
      <c r="O11617" t="s">
        <v>24</v>
      </c>
      <c r="P11617" cm="1">
        <f t="array" ref="P11617">IF(Q11617&gt;0,INDEX(Q11617:Q23751,MATCH(TRUE,INDEX(Q11617:Q23751="",,),0)-1),"")</f>
        <v>1</v>
      </c>
      <c r="Q11617">
        <v>1</v>
      </c>
      <c r="R11617">
        <f>IF(P11617="","",0)</f>
        <v>0</v>
      </c>
    </row>
    <row r="11618" spans="1:18" x14ac:dyDescent="0.3">
      <c r="A11618" t="s">
        <v>1391</v>
      </c>
      <c r="B11618" s="1">
        <v>38657</v>
      </c>
      <c r="C11618" s="2">
        <v>0.41666666666666669</v>
      </c>
      <c r="D11618" t="s">
        <v>1476</v>
      </c>
      <c r="E11618" t="s">
        <v>1477</v>
      </c>
      <c r="G11618" s="6" t="s">
        <v>88</v>
      </c>
      <c r="H11618" t="s">
        <v>96</v>
      </c>
      <c r="I11618" t="s">
        <v>21</v>
      </c>
      <c r="J11618" t="s">
        <v>73</v>
      </c>
      <c r="K11618">
        <v>26</v>
      </c>
      <c r="L11618">
        <v>19.7</v>
      </c>
      <c r="M11618" t="s">
        <v>1478</v>
      </c>
      <c r="N11618">
        <v>19.7</v>
      </c>
      <c r="O11618" t="s">
        <v>24</v>
      </c>
      <c r="P11618" cm="1">
        <f t="array" ref="P11618">IF(Q11618&gt;0,INDEX(Q11618:Q23752,MATCH(TRUE,INDEX(Q11618:Q23752="",,),0)-1),"")</f>
        <v>1</v>
      </c>
      <c r="Q11618">
        <v>1</v>
      </c>
      <c r="R11618">
        <f>IF(P11618="","",0)</f>
        <v>0</v>
      </c>
    </row>
    <row r="11619" spans="1:18" x14ac:dyDescent="0.3">
      <c r="P11619" t="str" cm="1">
        <f t="array" ref="P11619">IF(Q11619&gt;0,INDEX(Q11619:Q23753,MATCH(TRUE,INDEX(Q11619:Q23753="",,),0)-1),"")</f>
        <v/>
      </c>
      <c r="R11619" t="str">
        <f>IF(P11619="","",0)</f>
        <v/>
      </c>
    </row>
    <row r="11620" spans="1:18" x14ac:dyDescent="0.3">
      <c r="A11620" t="s">
        <v>1391</v>
      </c>
      <c r="B11620" s="1">
        <v>38650</v>
      </c>
      <c r="C11620" s="2">
        <v>0.41666666666666669</v>
      </c>
      <c r="D11620" t="s">
        <v>1479</v>
      </c>
      <c r="E11620" t="s">
        <v>1480</v>
      </c>
      <c r="G11620" t="s">
        <v>19</v>
      </c>
      <c r="H11620" t="s">
        <v>67</v>
      </c>
      <c r="I11620" t="s">
        <v>45</v>
      </c>
      <c r="J11620" t="s">
        <v>93</v>
      </c>
      <c r="K11620">
        <v>34.5</v>
      </c>
      <c r="L11620">
        <v>148</v>
      </c>
      <c r="M11620" t="s">
        <v>1182</v>
      </c>
      <c r="N11620">
        <v>200</v>
      </c>
      <c r="O11620" t="s">
        <v>24</v>
      </c>
      <c r="P11620" cm="1">
        <f t="array" ref="P11620">IF(Q11620&gt;0,INDEX(Q11620:Q23754,MATCH(TRUE,INDEX(Q11620:Q23754="",,),0)-1),"")</f>
        <v>2</v>
      </c>
      <c r="Q11620">
        <f>INT((ROW()-11620)/12)+1</f>
        <v>1</v>
      </c>
      <c r="R11620">
        <f>IF(P11620="","",0)</f>
        <v>0</v>
      </c>
    </row>
    <row r="11621" spans="1:18" x14ac:dyDescent="0.3">
      <c r="A11621" t="s">
        <v>1391</v>
      </c>
      <c r="B11621" s="1">
        <v>38650</v>
      </c>
      <c r="C11621" s="2">
        <v>0.41666666666666669</v>
      </c>
      <c r="D11621" t="s">
        <v>1479</v>
      </c>
      <c r="E11621" t="s">
        <v>1480</v>
      </c>
      <c r="G11621" t="s">
        <v>19</v>
      </c>
      <c r="H11621" t="s">
        <v>41</v>
      </c>
      <c r="I11621" t="s">
        <v>45</v>
      </c>
      <c r="J11621" t="s">
        <v>93</v>
      </c>
      <c r="K11621">
        <v>32.299999999999997</v>
      </c>
      <c r="L11621">
        <v>266</v>
      </c>
      <c r="M11621" t="s">
        <v>1182</v>
      </c>
      <c r="N11621">
        <v>275</v>
      </c>
      <c r="O11621" t="s">
        <v>24</v>
      </c>
      <c r="P11621" cm="1">
        <f t="array" ref="P11621">IF(Q11621&gt;0,INDEX(Q11621:Q23755,MATCH(TRUE,INDEX(Q11621:Q23755="",,),0)-1),"")</f>
        <v>2</v>
      </c>
      <c r="Q11621">
        <f t="shared" ref="Q11621:Q11643" si="260">INT((ROW()-11620)/12)+1</f>
        <v>1</v>
      </c>
      <c r="R11621">
        <f>IF(P11621="","",0)</f>
        <v>0</v>
      </c>
    </row>
    <row r="11622" spans="1:18" x14ac:dyDescent="0.3">
      <c r="A11622" t="s">
        <v>1391</v>
      </c>
      <c r="B11622" s="1">
        <v>38650</v>
      </c>
      <c r="C11622" s="2">
        <v>0.41666666666666669</v>
      </c>
      <c r="D11622" t="s">
        <v>1479</v>
      </c>
      <c r="E11622" t="s">
        <v>1480</v>
      </c>
      <c r="G11622" t="s">
        <v>19</v>
      </c>
      <c r="H11622" t="s">
        <v>95</v>
      </c>
      <c r="I11622" t="s">
        <v>21</v>
      </c>
      <c r="J11622" t="s">
        <v>73</v>
      </c>
      <c r="K11622">
        <v>56</v>
      </c>
      <c r="L11622">
        <v>47.1</v>
      </c>
      <c r="M11622" t="s">
        <v>1182</v>
      </c>
      <c r="N11622">
        <v>60</v>
      </c>
      <c r="O11622" t="s">
        <v>24</v>
      </c>
      <c r="P11622" cm="1">
        <f t="array" ref="P11622">IF(Q11622&gt;0,INDEX(Q11622:Q23756,MATCH(TRUE,INDEX(Q11622:Q23756="",,),0)-1),"")</f>
        <v>2</v>
      </c>
      <c r="Q11622">
        <f t="shared" si="260"/>
        <v>1</v>
      </c>
      <c r="R11622">
        <f>IF(P11622="","",0)</f>
        <v>0</v>
      </c>
    </row>
    <row r="11623" spans="1:18" x14ac:dyDescent="0.3">
      <c r="A11623" t="s">
        <v>1391</v>
      </c>
      <c r="B11623" s="1">
        <v>38650</v>
      </c>
      <c r="C11623" s="2">
        <v>0.41666666666666669</v>
      </c>
      <c r="D11623" t="s">
        <v>1479</v>
      </c>
      <c r="E11623" t="s">
        <v>1480</v>
      </c>
      <c r="G11623" s="6" t="s">
        <v>88</v>
      </c>
      <c r="H11623" t="s">
        <v>85</v>
      </c>
      <c r="I11623" t="s">
        <v>45</v>
      </c>
      <c r="J11623" t="s">
        <v>93</v>
      </c>
      <c r="K11623">
        <v>4.2</v>
      </c>
      <c r="L11623">
        <v>166</v>
      </c>
      <c r="M11623" t="s">
        <v>1182</v>
      </c>
      <c r="N11623">
        <v>166</v>
      </c>
      <c r="O11623" t="s">
        <v>24</v>
      </c>
      <c r="P11623" cm="1">
        <f t="array" ref="P11623">IF(Q11623&gt;0,INDEX(Q11623:Q23757,MATCH(TRUE,INDEX(Q11623:Q23757="",,),0)-1),"")</f>
        <v>2</v>
      </c>
      <c r="Q11623">
        <f t="shared" si="260"/>
        <v>1</v>
      </c>
      <c r="R11623">
        <f>IF(P11623="","",0)</f>
        <v>0</v>
      </c>
    </row>
    <row r="11624" spans="1:18" x14ac:dyDescent="0.3">
      <c r="A11624" t="s">
        <v>1391</v>
      </c>
      <c r="B11624" s="1">
        <v>38650</v>
      </c>
      <c r="C11624" s="2">
        <v>0.41666666666666669</v>
      </c>
      <c r="D11624" t="s">
        <v>1479</v>
      </c>
      <c r="E11624" t="s">
        <v>1480</v>
      </c>
      <c r="G11624" s="6" t="s">
        <v>88</v>
      </c>
      <c r="H11624" t="s">
        <v>96</v>
      </c>
      <c r="I11624" t="s">
        <v>45</v>
      </c>
      <c r="J11624" t="s">
        <v>93</v>
      </c>
      <c r="K11624">
        <v>1.5</v>
      </c>
      <c r="L11624">
        <v>298</v>
      </c>
      <c r="M11624" t="s">
        <v>1182</v>
      </c>
      <c r="N11624">
        <v>298</v>
      </c>
      <c r="O11624" t="s">
        <v>24</v>
      </c>
      <c r="P11624" cm="1">
        <f t="array" ref="P11624">IF(Q11624&gt;0,INDEX(Q11624:Q23758,MATCH(TRUE,INDEX(Q11624:Q23758="",,),0)-1),"")</f>
        <v>2</v>
      </c>
      <c r="Q11624">
        <f t="shared" si="260"/>
        <v>1</v>
      </c>
      <c r="R11624">
        <f>IF(P11624="","",0)</f>
        <v>0</v>
      </c>
    </row>
    <row r="11625" spans="1:18" x14ac:dyDescent="0.3">
      <c r="A11625" t="s">
        <v>1391</v>
      </c>
      <c r="B11625" s="1">
        <v>38650</v>
      </c>
      <c r="C11625" s="2">
        <v>0.41666666666666669</v>
      </c>
      <c r="D11625" t="s">
        <v>1479</v>
      </c>
      <c r="E11625" t="s">
        <v>1480</v>
      </c>
      <c r="G11625" s="6" t="s">
        <v>88</v>
      </c>
      <c r="H11625" t="s">
        <v>96</v>
      </c>
      <c r="I11625" t="s">
        <v>21</v>
      </c>
      <c r="J11625" t="s">
        <v>73</v>
      </c>
      <c r="K11625">
        <v>37</v>
      </c>
      <c r="L11625">
        <v>18.8</v>
      </c>
      <c r="M11625" t="s">
        <v>1182</v>
      </c>
      <c r="N11625">
        <v>18.8</v>
      </c>
      <c r="O11625" t="s">
        <v>24</v>
      </c>
      <c r="P11625" cm="1">
        <f t="array" ref="P11625">IF(Q11625&gt;0,INDEX(Q11625:Q23759,MATCH(TRUE,INDEX(Q11625:Q23759="",,),0)-1),"")</f>
        <v>2</v>
      </c>
      <c r="Q11625">
        <f t="shared" si="260"/>
        <v>1</v>
      </c>
      <c r="R11625">
        <f>IF(P11625="","",0)</f>
        <v>0</v>
      </c>
    </row>
    <row r="11626" spans="1:18" x14ac:dyDescent="0.3">
      <c r="A11626" t="s">
        <v>1391</v>
      </c>
      <c r="B11626" s="1">
        <v>38650</v>
      </c>
      <c r="C11626" s="2">
        <v>0.41666666666666669</v>
      </c>
      <c r="D11626" t="s">
        <v>1479</v>
      </c>
      <c r="E11626" t="s">
        <v>1480</v>
      </c>
      <c r="G11626" s="6" t="s">
        <v>88</v>
      </c>
      <c r="H11626" t="s">
        <v>265</v>
      </c>
      <c r="I11626" t="s">
        <v>21</v>
      </c>
      <c r="J11626" t="s">
        <v>73</v>
      </c>
      <c r="K11626">
        <v>43</v>
      </c>
      <c r="L11626">
        <v>34.5</v>
      </c>
      <c r="M11626" t="s">
        <v>1182</v>
      </c>
      <c r="N11626">
        <v>34.5</v>
      </c>
      <c r="O11626" t="s">
        <v>24</v>
      </c>
      <c r="P11626" cm="1">
        <f t="array" ref="P11626">IF(Q11626&gt;0,INDEX(Q11626:Q23760,MATCH(TRUE,INDEX(Q11626:Q23760="",,),0)-1),"")</f>
        <v>2</v>
      </c>
      <c r="Q11626">
        <f t="shared" si="260"/>
        <v>1</v>
      </c>
      <c r="R11626">
        <f>IF(P11626="","",0)</f>
        <v>0</v>
      </c>
    </row>
    <row r="11627" spans="1:18" x14ac:dyDescent="0.3">
      <c r="A11627" t="s">
        <v>1391</v>
      </c>
      <c r="B11627" s="1">
        <v>38650</v>
      </c>
      <c r="C11627" s="2">
        <v>0.41666666666666669</v>
      </c>
      <c r="D11627" t="s">
        <v>1479</v>
      </c>
      <c r="E11627" t="s">
        <v>1480</v>
      </c>
      <c r="G11627" s="6" t="s">
        <v>88</v>
      </c>
      <c r="H11627" t="s">
        <v>67</v>
      </c>
      <c r="I11627" t="s">
        <v>21</v>
      </c>
      <c r="J11627" t="s">
        <v>73</v>
      </c>
      <c r="K11627">
        <v>105</v>
      </c>
      <c r="L11627">
        <v>20.85</v>
      </c>
      <c r="M11627" t="s">
        <v>1182</v>
      </c>
      <c r="N11627">
        <v>20.85</v>
      </c>
      <c r="O11627" t="s">
        <v>24</v>
      </c>
      <c r="P11627" cm="1">
        <f t="array" ref="P11627">IF(Q11627&gt;0,INDEX(Q11627:Q23761,MATCH(TRUE,INDEX(Q11627:Q23761="",,),0)-1),"")</f>
        <v>2</v>
      </c>
      <c r="Q11627">
        <f t="shared" si="260"/>
        <v>1</v>
      </c>
      <c r="R11627">
        <f>IF(P11627="","",0)</f>
        <v>0</v>
      </c>
    </row>
    <row r="11628" spans="1:18" x14ac:dyDescent="0.3">
      <c r="A11628" t="s">
        <v>1391</v>
      </c>
      <c r="B11628" s="1">
        <v>38650</v>
      </c>
      <c r="C11628" s="2">
        <v>0.41666666666666669</v>
      </c>
      <c r="D11628" t="s">
        <v>1479</v>
      </c>
      <c r="E11628" t="s">
        <v>1480</v>
      </c>
      <c r="G11628" s="6" t="s">
        <v>88</v>
      </c>
      <c r="H11628" t="s">
        <v>41</v>
      </c>
      <c r="I11628" t="s">
        <v>21</v>
      </c>
      <c r="J11628" t="s">
        <v>73</v>
      </c>
      <c r="K11628">
        <v>40</v>
      </c>
      <c r="L11628">
        <v>56.5</v>
      </c>
      <c r="M11628" t="s">
        <v>1182</v>
      </c>
      <c r="N11628">
        <v>56.5</v>
      </c>
      <c r="O11628" t="s">
        <v>24</v>
      </c>
      <c r="P11628" cm="1">
        <f t="array" ref="P11628">IF(Q11628&gt;0,INDEX(Q11628:Q23762,MATCH(TRUE,INDEX(Q11628:Q23762="",,),0)-1),"")</f>
        <v>2</v>
      </c>
      <c r="Q11628">
        <f t="shared" si="260"/>
        <v>1</v>
      </c>
      <c r="R11628">
        <f>IF(P11628="","",0)</f>
        <v>0</v>
      </c>
    </row>
    <row r="11629" spans="1:18" x14ac:dyDescent="0.3">
      <c r="A11629" t="s">
        <v>1391</v>
      </c>
      <c r="B11629" s="1">
        <v>38650</v>
      </c>
      <c r="C11629" s="2">
        <v>0.41666666666666669</v>
      </c>
      <c r="D11629" t="s">
        <v>1479</v>
      </c>
      <c r="E11629" t="s">
        <v>1480</v>
      </c>
      <c r="G11629" s="6" t="s">
        <v>88</v>
      </c>
      <c r="H11629" t="s">
        <v>87</v>
      </c>
      <c r="I11629" t="s">
        <v>21</v>
      </c>
      <c r="J11629" t="s">
        <v>73</v>
      </c>
      <c r="K11629">
        <v>31</v>
      </c>
      <c r="L11629">
        <v>19.149999999999999</v>
      </c>
      <c r="M11629" t="s">
        <v>1182</v>
      </c>
      <c r="N11629">
        <v>19.149999999999999</v>
      </c>
      <c r="O11629" t="s">
        <v>24</v>
      </c>
      <c r="P11629" cm="1">
        <f t="array" ref="P11629">IF(Q11629&gt;0,INDEX(Q11629:Q23763,MATCH(TRUE,INDEX(Q11629:Q23763="",,),0)-1),"")</f>
        <v>2</v>
      </c>
      <c r="Q11629">
        <f t="shared" si="260"/>
        <v>1</v>
      </c>
      <c r="R11629">
        <f>IF(P11629="","",0)</f>
        <v>0</v>
      </c>
    </row>
    <row r="11630" spans="1:18" x14ac:dyDescent="0.3">
      <c r="A11630" t="s">
        <v>1391</v>
      </c>
      <c r="B11630" s="1">
        <v>38650</v>
      </c>
      <c r="C11630" s="2">
        <v>0.41666666666666669</v>
      </c>
      <c r="D11630" t="s">
        <v>1479</v>
      </c>
      <c r="E11630" t="s">
        <v>1480</v>
      </c>
      <c r="G11630" s="6" t="s">
        <v>88</v>
      </c>
      <c r="H11630" t="s">
        <v>101</v>
      </c>
      <c r="I11630" t="s">
        <v>21</v>
      </c>
      <c r="J11630" t="s">
        <v>73</v>
      </c>
      <c r="K11630">
        <v>23</v>
      </c>
      <c r="L11630">
        <v>24.8</v>
      </c>
      <c r="M11630" t="s">
        <v>1182</v>
      </c>
      <c r="N11630">
        <v>24.8</v>
      </c>
      <c r="O11630" t="s">
        <v>24</v>
      </c>
      <c r="P11630" cm="1">
        <f t="array" ref="P11630">IF(Q11630&gt;0,INDEX(Q11630:Q23764,MATCH(TRUE,INDEX(Q11630:Q23764="",,),0)-1),"")</f>
        <v>2</v>
      </c>
      <c r="Q11630">
        <f t="shared" si="260"/>
        <v>1</v>
      </c>
      <c r="R11630">
        <f>IF(P11630="","",0)</f>
        <v>0</v>
      </c>
    </row>
    <row r="11631" spans="1:18" x14ac:dyDescent="0.3">
      <c r="A11631" t="s">
        <v>1391</v>
      </c>
      <c r="B11631" s="1">
        <v>38650</v>
      </c>
      <c r="C11631" s="2">
        <v>0.41666666666666669</v>
      </c>
      <c r="D11631" t="s">
        <v>1479</v>
      </c>
      <c r="E11631" t="s">
        <v>1480</v>
      </c>
      <c r="G11631" s="6" t="s">
        <v>88</v>
      </c>
      <c r="H11631" t="s">
        <v>72</v>
      </c>
      <c r="I11631" t="s">
        <v>21</v>
      </c>
      <c r="J11631" t="s">
        <v>73</v>
      </c>
      <c r="K11631">
        <v>58</v>
      </c>
      <c r="L11631">
        <v>17.899999999999999</v>
      </c>
      <c r="M11631" t="s">
        <v>1182</v>
      </c>
      <c r="N11631">
        <v>17.899999999999999</v>
      </c>
      <c r="O11631" t="s">
        <v>24</v>
      </c>
      <c r="P11631" cm="1">
        <f t="array" ref="P11631">IF(Q11631&gt;0,INDEX(Q11631:Q23765,MATCH(TRUE,INDEX(Q11631:Q23765="",,),0)-1),"")</f>
        <v>2</v>
      </c>
      <c r="Q11631">
        <f t="shared" si="260"/>
        <v>1</v>
      </c>
      <c r="R11631">
        <f>IF(P11631="","",0)</f>
        <v>0</v>
      </c>
    </row>
    <row r="11632" spans="1:18" x14ac:dyDescent="0.3">
      <c r="A11632" t="s">
        <v>1391</v>
      </c>
      <c r="B11632" s="1">
        <v>38650</v>
      </c>
      <c r="C11632" s="2">
        <v>0.41666666666666669</v>
      </c>
      <c r="D11632" t="s">
        <v>1479</v>
      </c>
      <c r="E11632" t="s">
        <v>1480</v>
      </c>
      <c r="G11632" t="s">
        <v>19</v>
      </c>
      <c r="H11632" t="s">
        <v>67</v>
      </c>
      <c r="I11632" t="s">
        <v>45</v>
      </c>
      <c r="J11632" t="s">
        <v>93</v>
      </c>
      <c r="K11632">
        <v>34.5</v>
      </c>
      <c r="L11632">
        <v>148</v>
      </c>
      <c r="M11632" t="s">
        <v>465</v>
      </c>
      <c r="N11632">
        <v>185</v>
      </c>
      <c r="P11632" cm="1">
        <f t="array" ref="P11632">IF(Q11632&gt;0,INDEX(Q11632:Q23766,MATCH(TRUE,INDEX(Q11632:Q23766="",,),0)-1),"")</f>
        <v>2</v>
      </c>
      <c r="Q11632">
        <f t="shared" si="260"/>
        <v>2</v>
      </c>
      <c r="R11632">
        <f>IF(P11632="","",0)</f>
        <v>0</v>
      </c>
    </row>
    <row r="11633" spans="1:18" x14ac:dyDescent="0.3">
      <c r="A11633" t="s">
        <v>1391</v>
      </c>
      <c r="B11633" s="1">
        <v>38650</v>
      </c>
      <c r="C11633" s="2">
        <v>0.41666666666666669</v>
      </c>
      <c r="D11633" t="s">
        <v>1479</v>
      </c>
      <c r="E11633" t="s">
        <v>1480</v>
      </c>
      <c r="G11633" t="s">
        <v>19</v>
      </c>
      <c r="H11633" t="s">
        <v>41</v>
      </c>
      <c r="I11633" t="s">
        <v>45</v>
      </c>
      <c r="J11633" t="s">
        <v>93</v>
      </c>
      <c r="K11633">
        <v>32.299999999999997</v>
      </c>
      <c r="L11633">
        <v>266</v>
      </c>
      <c r="M11633" t="s">
        <v>465</v>
      </c>
      <c r="N11633">
        <v>266</v>
      </c>
      <c r="P11633" cm="1">
        <f t="array" ref="P11633">IF(Q11633&gt;0,INDEX(Q11633:Q23767,MATCH(TRUE,INDEX(Q11633:Q23767="",,),0)-1),"")</f>
        <v>2</v>
      </c>
      <c r="Q11633">
        <f t="shared" si="260"/>
        <v>2</v>
      </c>
      <c r="R11633">
        <f>IF(P11633="","",0)</f>
        <v>0</v>
      </c>
    </row>
    <row r="11634" spans="1:18" x14ac:dyDescent="0.3">
      <c r="A11634" t="s">
        <v>1391</v>
      </c>
      <c r="B11634" s="1">
        <v>38650</v>
      </c>
      <c r="C11634" s="2">
        <v>0.41666666666666669</v>
      </c>
      <c r="D11634" t="s">
        <v>1479</v>
      </c>
      <c r="E11634" t="s">
        <v>1480</v>
      </c>
      <c r="G11634" t="s">
        <v>19</v>
      </c>
      <c r="H11634" t="s">
        <v>95</v>
      </c>
      <c r="I11634" t="s">
        <v>21</v>
      </c>
      <c r="J11634" t="s">
        <v>73</v>
      </c>
      <c r="K11634">
        <v>56</v>
      </c>
      <c r="L11634">
        <v>47.1</v>
      </c>
      <c r="M11634" t="s">
        <v>465</v>
      </c>
      <c r="N11634">
        <v>47.1</v>
      </c>
      <c r="P11634" cm="1">
        <f t="array" ref="P11634">IF(Q11634&gt;0,INDEX(Q11634:Q23768,MATCH(TRUE,INDEX(Q11634:Q23768="",,),0)-1),"")</f>
        <v>2</v>
      </c>
      <c r="Q11634">
        <f t="shared" si="260"/>
        <v>2</v>
      </c>
      <c r="R11634">
        <f>IF(P11634="","",0)</f>
        <v>0</v>
      </c>
    </row>
    <row r="11635" spans="1:18" x14ac:dyDescent="0.3">
      <c r="A11635" t="s">
        <v>1391</v>
      </c>
      <c r="B11635" s="1">
        <v>38650</v>
      </c>
      <c r="C11635" s="2">
        <v>0.41666666666666669</v>
      </c>
      <c r="D11635" t="s">
        <v>1479</v>
      </c>
      <c r="E11635" t="s">
        <v>1480</v>
      </c>
      <c r="G11635" s="6" t="s">
        <v>88</v>
      </c>
      <c r="H11635" t="s">
        <v>85</v>
      </c>
      <c r="I11635" t="s">
        <v>45</v>
      </c>
      <c r="J11635" t="s">
        <v>93</v>
      </c>
      <c r="K11635">
        <v>4.2</v>
      </c>
      <c r="L11635">
        <v>166</v>
      </c>
      <c r="M11635" t="s">
        <v>465</v>
      </c>
      <c r="N11635">
        <v>166</v>
      </c>
      <c r="P11635" cm="1">
        <f t="array" ref="P11635">IF(Q11635&gt;0,INDEX(Q11635:Q23769,MATCH(TRUE,INDEX(Q11635:Q23769="",,),0)-1),"")</f>
        <v>2</v>
      </c>
      <c r="Q11635">
        <f t="shared" si="260"/>
        <v>2</v>
      </c>
      <c r="R11635">
        <f>IF(P11635="","",0)</f>
        <v>0</v>
      </c>
    </row>
    <row r="11636" spans="1:18" x14ac:dyDescent="0.3">
      <c r="A11636" t="s">
        <v>1391</v>
      </c>
      <c r="B11636" s="1">
        <v>38650</v>
      </c>
      <c r="C11636" s="2">
        <v>0.41666666666666669</v>
      </c>
      <c r="D11636" t="s">
        <v>1479</v>
      </c>
      <c r="E11636" t="s">
        <v>1480</v>
      </c>
      <c r="G11636" s="6" t="s">
        <v>88</v>
      </c>
      <c r="H11636" t="s">
        <v>96</v>
      </c>
      <c r="I11636" t="s">
        <v>45</v>
      </c>
      <c r="J11636" t="s">
        <v>93</v>
      </c>
      <c r="K11636">
        <v>1.5</v>
      </c>
      <c r="L11636">
        <v>298</v>
      </c>
      <c r="M11636" t="s">
        <v>465</v>
      </c>
      <c r="N11636">
        <v>298</v>
      </c>
      <c r="P11636" cm="1">
        <f t="array" ref="P11636">IF(Q11636&gt;0,INDEX(Q11636:Q23770,MATCH(TRUE,INDEX(Q11636:Q23770="",,),0)-1),"")</f>
        <v>2</v>
      </c>
      <c r="Q11636">
        <f t="shared" si="260"/>
        <v>2</v>
      </c>
      <c r="R11636">
        <f>IF(P11636="","",0)</f>
        <v>0</v>
      </c>
    </row>
    <row r="11637" spans="1:18" x14ac:dyDescent="0.3">
      <c r="A11637" t="s">
        <v>1391</v>
      </c>
      <c r="B11637" s="1">
        <v>38650</v>
      </c>
      <c r="C11637" s="2">
        <v>0.41666666666666669</v>
      </c>
      <c r="D11637" t="s">
        <v>1479</v>
      </c>
      <c r="E11637" t="s">
        <v>1480</v>
      </c>
      <c r="G11637" s="6" t="s">
        <v>88</v>
      </c>
      <c r="H11637" t="s">
        <v>96</v>
      </c>
      <c r="I11637" t="s">
        <v>21</v>
      </c>
      <c r="J11637" t="s">
        <v>73</v>
      </c>
      <c r="K11637">
        <v>37</v>
      </c>
      <c r="L11637">
        <v>18.8</v>
      </c>
      <c r="M11637" t="s">
        <v>465</v>
      </c>
      <c r="N11637">
        <v>18.8</v>
      </c>
      <c r="P11637" cm="1">
        <f t="array" ref="P11637">IF(Q11637&gt;0,INDEX(Q11637:Q23771,MATCH(TRUE,INDEX(Q11637:Q23771="",,),0)-1),"")</f>
        <v>2</v>
      </c>
      <c r="Q11637">
        <f t="shared" si="260"/>
        <v>2</v>
      </c>
      <c r="R11637">
        <f>IF(P11637="","",0)</f>
        <v>0</v>
      </c>
    </row>
    <row r="11638" spans="1:18" x14ac:dyDescent="0.3">
      <c r="A11638" t="s">
        <v>1391</v>
      </c>
      <c r="B11638" s="1">
        <v>38650</v>
      </c>
      <c r="C11638" s="2">
        <v>0.41666666666666669</v>
      </c>
      <c r="D11638" t="s">
        <v>1479</v>
      </c>
      <c r="E11638" t="s">
        <v>1480</v>
      </c>
      <c r="G11638" s="6" t="s">
        <v>88</v>
      </c>
      <c r="H11638" t="s">
        <v>265</v>
      </c>
      <c r="I11638" t="s">
        <v>21</v>
      </c>
      <c r="J11638" t="s">
        <v>73</v>
      </c>
      <c r="K11638">
        <v>43</v>
      </c>
      <c r="L11638">
        <v>34.5</v>
      </c>
      <c r="M11638" t="s">
        <v>465</v>
      </c>
      <c r="N11638">
        <v>34.5</v>
      </c>
      <c r="P11638" cm="1">
        <f t="array" ref="P11638">IF(Q11638&gt;0,INDEX(Q11638:Q23772,MATCH(TRUE,INDEX(Q11638:Q23772="",,),0)-1),"")</f>
        <v>2</v>
      </c>
      <c r="Q11638">
        <f t="shared" si="260"/>
        <v>2</v>
      </c>
      <c r="R11638">
        <f>IF(P11638="","",0)</f>
        <v>0</v>
      </c>
    </row>
    <row r="11639" spans="1:18" x14ac:dyDescent="0.3">
      <c r="A11639" t="s">
        <v>1391</v>
      </c>
      <c r="B11639" s="1">
        <v>38650</v>
      </c>
      <c r="C11639" s="2">
        <v>0.41666666666666669</v>
      </c>
      <c r="D11639" t="s">
        <v>1479</v>
      </c>
      <c r="E11639" t="s">
        <v>1480</v>
      </c>
      <c r="G11639" s="6" t="s">
        <v>88</v>
      </c>
      <c r="H11639" t="s">
        <v>67</v>
      </c>
      <c r="I11639" t="s">
        <v>21</v>
      </c>
      <c r="J11639" t="s">
        <v>73</v>
      </c>
      <c r="K11639">
        <v>105</v>
      </c>
      <c r="L11639">
        <v>20.85</v>
      </c>
      <c r="M11639" t="s">
        <v>465</v>
      </c>
      <c r="N11639">
        <v>20.85</v>
      </c>
      <c r="P11639" cm="1">
        <f t="array" ref="P11639">IF(Q11639&gt;0,INDEX(Q11639:Q23773,MATCH(TRUE,INDEX(Q11639:Q23773="",,),0)-1),"")</f>
        <v>2</v>
      </c>
      <c r="Q11639">
        <f t="shared" si="260"/>
        <v>2</v>
      </c>
      <c r="R11639">
        <f>IF(P11639="","",0)</f>
        <v>0</v>
      </c>
    </row>
    <row r="11640" spans="1:18" x14ac:dyDescent="0.3">
      <c r="A11640" t="s">
        <v>1391</v>
      </c>
      <c r="B11640" s="1">
        <v>38650</v>
      </c>
      <c r="C11640" s="2">
        <v>0.41666666666666669</v>
      </c>
      <c r="D11640" t="s">
        <v>1479</v>
      </c>
      <c r="E11640" t="s">
        <v>1480</v>
      </c>
      <c r="G11640" s="6" t="s">
        <v>88</v>
      </c>
      <c r="H11640" t="s">
        <v>41</v>
      </c>
      <c r="I11640" t="s">
        <v>21</v>
      </c>
      <c r="J11640" t="s">
        <v>73</v>
      </c>
      <c r="K11640">
        <v>40</v>
      </c>
      <c r="L11640">
        <v>56.5</v>
      </c>
      <c r="M11640" t="s">
        <v>465</v>
      </c>
      <c r="N11640">
        <v>56.5</v>
      </c>
      <c r="P11640" cm="1">
        <f t="array" ref="P11640">IF(Q11640&gt;0,INDEX(Q11640:Q23774,MATCH(TRUE,INDEX(Q11640:Q23774="",,),0)-1),"")</f>
        <v>2</v>
      </c>
      <c r="Q11640">
        <f t="shared" si="260"/>
        <v>2</v>
      </c>
      <c r="R11640">
        <f>IF(P11640="","",0)</f>
        <v>0</v>
      </c>
    </row>
    <row r="11641" spans="1:18" x14ac:dyDescent="0.3">
      <c r="A11641" t="s">
        <v>1391</v>
      </c>
      <c r="B11641" s="1">
        <v>38650</v>
      </c>
      <c r="C11641" s="2">
        <v>0.41666666666666669</v>
      </c>
      <c r="D11641" t="s">
        <v>1479</v>
      </c>
      <c r="E11641" t="s">
        <v>1480</v>
      </c>
      <c r="G11641" s="6" t="s">
        <v>88</v>
      </c>
      <c r="H11641" t="s">
        <v>87</v>
      </c>
      <c r="I11641" t="s">
        <v>21</v>
      </c>
      <c r="J11641" t="s">
        <v>73</v>
      </c>
      <c r="K11641">
        <v>31</v>
      </c>
      <c r="L11641">
        <v>19.149999999999999</v>
      </c>
      <c r="M11641" t="s">
        <v>465</v>
      </c>
      <c r="N11641">
        <v>19.149999999999999</v>
      </c>
      <c r="P11641" cm="1">
        <f t="array" ref="P11641">IF(Q11641&gt;0,INDEX(Q11641:Q23775,MATCH(TRUE,INDEX(Q11641:Q23775="",,),0)-1),"")</f>
        <v>2</v>
      </c>
      <c r="Q11641">
        <f t="shared" si="260"/>
        <v>2</v>
      </c>
      <c r="R11641">
        <f>IF(P11641="","",0)</f>
        <v>0</v>
      </c>
    </row>
    <row r="11642" spans="1:18" x14ac:dyDescent="0.3">
      <c r="A11642" t="s">
        <v>1391</v>
      </c>
      <c r="B11642" s="1">
        <v>38650</v>
      </c>
      <c r="C11642" s="2">
        <v>0.41666666666666669</v>
      </c>
      <c r="D11642" t="s">
        <v>1479</v>
      </c>
      <c r="E11642" t="s">
        <v>1480</v>
      </c>
      <c r="G11642" s="6" t="s">
        <v>88</v>
      </c>
      <c r="H11642" t="s">
        <v>101</v>
      </c>
      <c r="I11642" t="s">
        <v>21</v>
      </c>
      <c r="J11642" t="s">
        <v>73</v>
      </c>
      <c r="K11642">
        <v>23</v>
      </c>
      <c r="L11642">
        <v>24.8</v>
      </c>
      <c r="M11642" t="s">
        <v>465</v>
      </c>
      <c r="N11642">
        <v>24.8</v>
      </c>
      <c r="P11642" cm="1">
        <f t="array" ref="P11642">IF(Q11642&gt;0,INDEX(Q11642:Q23776,MATCH(TRUE,INDEX(Q11642:Q23776="",,),0)-1),"")</f>
        <v>2</v>
      </c>
      <c r="Q11642">
        <f t="shared" si="260"/>
        <v>2</v>
      </c>
      <c r="R11642">
        <f>IF(P11642="","",0)</f>
        <v>0</v>
      </c>
    </row>
    <row r="11643" spans="1:18" x14ac:dyDescent="0.3">
      <c r="A11643" t="s">
        <v>1391</v>
      </c>
      <c r="B11643" s="1">
        <v>38650</v>
      </c>
      <c r="C11643" s="2">
        <v>0.41666666666666669</v>
      </c>
      <c r="D11643" t="s">
        <v>1479</v>
      </c>
      <c r="E11643" t="s">
        <v>1480</v>
      </c>
      <c r="G11643" s="6" t="s">
        <v>88</v>
      </c>
      <c r="H11643" t="s">
        <v>72</v>
      </c>
      <c r="I11643" t="s">
        <v>21</v>
      </c>
      <c r="J11643" t="s">
        <v>73</v>
      </c>
      <c r="K11643">
        <v>58</v>
      </c>
      <c r="L11643">
        <v>17.899999999999999</v>
      </c>
      <c r="M11643" t="s">
        <v>465</v>
      </c>
      <c r="N11643">
        <v>17.899999999999999</v>
      </c>
      <c r="P11643" cm="1">
        <f t="array" ref="P11643">IF(Q11643&gt;0,INDEX(Q11643:Q23777,MATCH(TRUE,INDEX(Q11643:Q23777="",,),0)-1),"")</f>
        <v>2</v>
      </c>
      <c r="Q11643">
        <f t="shared" si="260"/>
        <v>2</v>
      </c>
      <c r="R11643">
        <f>IF(P11643="","",0)</f>
        <v>0</v>
      </c>
    </row>
    <row r="11644" spans="1:18" x14ac:dyDescent="0.3">
      <c r="P11644" t="str" cm="1">
        <f t="array" ref="P11644">IF(Q11644&gt;0,INDEX(Q11644:Q23778,MATCH(TRUE,INDEX(Q11644:Q23778="",,),0)-1),"")</f>
        <v/>
      </c>
      <c r="R11644" t="str">
        <f>IF(P11644="","",0)</f>
        <v/>
      </c>
    </row>
    <row r="11645" spans="1:18" x14ac:dyDescent="0.3">
      <c r="A11645" t="s">
        <v>1391</v>
      </c>
      <c r="B11645" s="1">
        <v>38650</v>
      </c>
      <c r="C11645" s="2">
        <v>0.41666666666666669</v>
      </c>
      <c r="D11645" t="s">
        <v>1481</v>
      </c>
      <c r="E11645" t="s">
        <v>1482</v>
      </c>
      <c r="G11645" t="s">
        <v>19</v>
      </c>
      <c r="H11645" t="s">
        <v>41</v>
      </c>
      <c r="I11645" t="s">
        <v>45</v>
      </c>
      <c r="J11645" t="s">
        <v>93</v>
      </c>
      <c r="K11645">
        <v>33.200000000000003</v>
      </c>
      <c r="L11645">
        <v>251</v>
      </c>
      <c r="M11645" t="s">
        <v>1143</v>
      </c>
      <c r="N11645">
        <v>260</v>
      </c>
      <c r="O11645" t="s">
        <v>24</v>
      </c>
      <c r="P11645" cm="1">
        <f t="array" ref="P11645">IF(Q11645&gt;0,INDEX(Q11645:Q23779,MATCH(TRUE,INDEX(Q11645:Q23779="",,),0)-1),"")</f>
        <v>3</v>
      </c>
      <c r="Q11645">
        <f>INT((ROW()-11645)/6)+1</f>
        <v>1</v>
      </c>
      <c r="R11645">
        <f>IF(P11645="","",0)</f>
        <v>0</v>
      </c>
    </row>
    <row r="11646" spans="1:18" x14ac:dyDescent="0.3">
      <c r="A11646" t="s">
        <v>1391</v>
      </c>
      <c r="B11646" s="1">
        <v>38650</v>
      </c>
      <c r="C11646" s="2">
        <v>0.41666666666666669</v>
      </c>
      <c r="D11646" t="s">
        <v>1481</v>
      </c>
      <c r="E11646" t="s">
        <v>1482</v>
      </c>
      <c r="G11646" t="s">
        <v>19</v>
      </c>
      <c r="H11646" t="s">
        <v>183</v>
      </c>
      <c r="I11646" t="s">
        <v>21</v>
      </c>
      <c r="J11646" t="s">
        <v>73</v>
      </c>
      <c r="K11646">
        <v>95</v>
      </c>
      <c r="L11646">
        <v>41.8</v>
      </c>
      <c r="M11646" t="s">
        <v>1143</v>
      </c>
      <c r="N11646">
        <v>63</v>
      </c>
      <c r="O11646" t="s">
        <v>24</v>
      </c>
      <c r="P11646" cm="1">
        <f t="array" ref="P11646">IF(Q11646&gt;0,INDEX(Q11646:Q23780,MATCH(TRUE,INDEX(Q11646:Q23780="",,),0)-1),"")</f>
        <v>3</v>
      </c>
      <c r="Q11646">
        <f t="shared" ref="Q11646:Q11662" si="261">INT((ROW()-11645)/6)+1</f>
        <v>1</v>
      </c>
      <c r="R11646">
        <f>IF(P11646="","",0)</f>
        <v>0</v>
      </c>
    </row>
    <row r="11647" spans="1:18" x14ac:dyDescent="0.3">
      <c r="A11647" t="s">
        <v>1391</v>
      </c>
      <c r="B11647" s="1">
        <v>38650</v>
      </c>
      <c r="C11647" s="2">
        <v>0.41666666666666669</v>
      </c>
      <c r="D11647" t="s">
        <v>1481</v>
      </c>
      <c r="E11647" t="s">
        <v>1482</v>
      </c>
      <c r="G11647" t="s">
        <v>19</v>
      </c>
      <c r="H11647" t="s">
        <v>41</v>
      </c>
      <c r="I11647" t="s">
        <v>21</v>
      </c>
      <c r="J11647" t="s">
        <v>73</v>
      </c>
      <c r="K11647">
        <v>92</v>
      </c>
      <c r="L11647">
        <v>56.5</v>
      </c>
      <c r="M11647" t="s">
        <v>1143</v>
      </c>
      <c r="N11647">
        <v>74</v>
      </c>
      <c r="O11647" t="s">
        <v>24</v>
      </c>
      <c r="P11647" cm="1">
        <f t="array" ref="P11647">IF(Q11647&gt;0,INDEX(Q11647:Q23781,MATCH(TRUE,INDEX(Q11647:Q23781="",,),0)-1),"")</f>
        <v>3</v>
      </c>
      <c r="Q11647">
        <f t="shared" si="261"/>
        <v>1</v>
      </c>
      <c r="R11647">
        <f>IF(P11647="","",0)</f>
        <v>0</v>
      </c>
    </row>
    <row r="11648" spans="1:18" x14ac:dyDescent="0.3">
      <c r="A11648" t="s">
        <v>1391</v>
      </c>
      <c r="B11648" s="1">
        <v>38650</v>
      </c>
      <c r="C11648" s="2">
        <v>0.41666666666666669</v>
      </c>
      <c r="D11648" t="s">
        <v>1481</v>
      </c>
      <c r="E11648" t="s">
        <v>1482</v>
      </c>
      <c r="G11648" t="s">
        <v>19</v>
      </c>
      <c r="H11648" t="s">
        <v>95</v>
      </c>
      <c r="I11648" t="s">
        <v>21</v>
      </c>
      <c r="J11648" t="s">
        <v>73</v>
      </c>
      <c r="K11648">
        <v>188</v>
      </c>
      <c r="L11648">
        <v>47.1</v>
      </c>
      <c r="M11648" t="s">
        <v>1143</v>
      </c>
      <c r="N11648">
        <v>64.5</v>
      </c>
      <c r="O11648" t="s">
        <v>24</v>
      </c>
      <c r="P11648" cm="1">
        <f t="array" ref="P11648">IF(Q11648&gt;0,INDEX(Q11648:Q23782,MATCH(TRUE,INDEX(Q11648:Q23782="",,),0)-1),"")</f>
        <v>3</v>
      </c>
      <c r="Q11648">
        <f t="shared" si="261"/>
        <v>1</v>
      </c>
      <c r="R11648">
        <f>IF(P11648="","",0)</f>
        <v>0</v>
      </c>
    </row>
    <row r="11649" spans="1:18" x14ac:dyDescent="0.3">
      <c r="A11649" t="s">
        <v>1391</v>
      </c>
      <c r="B11649" s="1">
        <v>38650</v>
      </c>
      <c r="C11649" s="2">
        <v>0.41666666666666669</v>
      </c>
      <c r="D11649" t="s">
        <v>1481</v>
      </c>
      <c r="E11649" t="s">
        <v>1482</v>
      </c>
      <c r="G11649" s="6" t="s">
        <v>88</v>
      </c>
      <c r="H11649" t="s">
        <v>87</v>
      </c>
      <c r="I11649" t="s">
        <v>21</v>
      </c>
      <c r="J11649" t="s">
        <v>73</v>
      </c>
      <c r="K11649">
        <v>25</v>
      </c>
      <c r="L11649">
        <v>18.899999999999999</v>
      </c>
      <c r="M11649" t="s">
        <v>1143</v>
      </c>
      <c r="N11649">
        <v>18.899999999999999</v>
      </c>
      <c r="O11649" t="s">
        <v>24</v>
      </c>
      <c r="P11649" cm="1">
        <f t="array" ref="P11649">IF(Q11649&gt;0,INDEX(Q11649:Q23783,MATCH(TRUE,INDEX(Q11649:Q23783="",,),0)-1),"")</f>
        <v>3</v>
      </c>
      <c r="Q11649">
        <f t="shared" si="261"/>
        <v>1</v>
      </c>
      <c r="R11649">
        <f>IF(P11649="","",0)</f>
        <v>0</v>
      </c>
    </row>
    <row r="11650" spans="1:18" x14ac:dyDescent="0.3">
      <c r="A11650" t="s">
        <v>1391</v>
      </c>
      <c r="B11650" s="1">
        <v>38650</v>
      </c>
      <c r="C11650" s="2">
        <v>0.41666666666666669</v>
      </c>
      <c r="D11650" t="s">
        <v>1481</v>
      </c>
      <c r="E11650" t="s">
        <v>1482</v>
      </c>
      <c r="G11650" s="6" t="s">
        <v>88</v>
      </c>
      <c r="H11650" t="s">
        <v>72</v>
      </c>
      <c r="I11650" t="s">
        <v>21</v>
      </c>
      <c r="J11650" t="s">
        <v>73</v>
      </c>
      <c r="K11650">
        <v>3</v>
      </c>
      <c r="L11650">
        <v>17.899999999999999</v>
      </c>
      <c r="M11650" t="s">
        <v>1143</v>
      </c>
      <c r="N11650">
        <v>17.899999999999999</v>
      </c>
      <c r="O11650" t="s">
        <v>24</v>
      </c>
      <c r="P11650" cm="1">
        <f t="array" ref="P11650">IF(Q11650&gt;0,INDEX(Q11650:Q23784,MATCH(TRUE,INDEX(Q11650:Q23784="",,),0)-1),"")</f>
        <v>3</v>
      </c>
      <c r="Q11650">
        <f t="shared" si="261"/>
        <v>1</v>
      </c>
      <c r="R11650">
        <f>IF(P11650="","",0)</f>
        <v>0</v>
      </c>
    </row>
    <row r="11651" spans="1:18" x14ac:dyDescent="0.3">
      <c r="A11651" t="s">
        <v>1391</v>
      </c>
      <c r="B11651" s="1">
        <v>38650</v>
      </c>
      <c r="C11651" s="2">
        <v>0.41666666666666669</v>
      </c>
      <c r="D11651" t="s">
        <v>1481</v>
      </c>
      <c r="E11651" t="s">
        <v>1482</v>
      </c>
      <c r="G11651" t="s">
        <v>19</v>
      </c>
      <c r="H11651" t="s">
        <v>41</v>
      </c>
      <c r="I11651" t="s">
        <v>45</v>
      </c>
      <c r="J11651" t="s">
        <v>93</v>
      </c>
      <c r="K11651">
        <v>33.200000000000003</v>
      </c>
      <c r="L11651">
        <v>251</v>
      </c>
      <c r="M11651" t="s">
        <v>1182</v>
      </c>
      <c r="N11651">
        <v>255</v>
      </c>
      <c r="P11651" cm="1">
        <f t="array" ref="P11651">IF(Q11651&gt;0,INDEX(Q11651:Q23785,MATCH(TRUE,INDEX(Q11651:Q23785="",,),0)-1),"")</f>
        <v>3</v>
      </c>
      <c r="Q11651">
        <f t="shared" si="261"/>
        <v>2</v>
      </c>
      <c r="R11651">
        <f>IF(P11651="","",0)</f>
        <v>0</v>
      </c>
    </row>
    <row r="11652" spans="1:18" x14ac:dyDescent="0.3">
      <c r="A11652" t="s">
        <v>1391</v>
      </c>
      <c r="B11652" s="1">
        <v>38650</v>
      </c>
      <c r="C11652" s="2">
        <v>0.41666666666666669</v>
      </c>
      <c r="D11652" t="s">
        <v>1481</v>
      </c>
      <c r="E11652" t="s">
        <v>1482</v>
      </c>
      <c r="G11652" t="s">
        <v>19</v>
      </c>
      <c r="H11652" t="s">
        <v>183</v>
      </c>
      <c r="I11652" t="s">
        <v>21</v>
      </c>
      <c r="J11652" t="s">
        <v>73</v>
      </c>
      <c r="K11652">
        <v>95</v>
      </c>
      <c r="L11652">
        <v>41.8</v>
      </c>
      <c r="M11652" t="s">
        <v>1182</v>
      </c>
      <c r="N11652">
        <v>50</v>
      </c>
      <c r="P11652" cm="1">
        <f t="array" ref="P11652">IF(Q11652&gt;0,INDEX(Q11652:Q23786,MATCH(TRUE,INDEX(Q11652:Q23786="",,),0)-1),"")</f>
        <v>3</v>
      </c>
      <c r="Q11652">
        <f t="shared" si="261"/>
        <v>2</v>
      </c>
      <c r="R11652">
        <f>IF(P11652="","",0)</f>
        <v>0</v>
      </c>
    </row>
    <row r="11653" spans="1:18" x14ac:dyDescent="0.3">
      <c r="A11653" t="s">
        <v>1391</v>
      </c>
      <c r="B11653" s="1">
        <v>38650</v>
      </c>
      <c r="C11653" s="2">
        <v>0.41666666666666669</v>
      </c>
      <c r="D11653" t="s">
        <v>1481</v>
      </c>
      <c r="E11653" t="s">
        <v>1482</v>
      </c>
      <c r="G11653" t="s">
        <v>19</v>
      </c>
      <c r="H11653" t="s">
        <v>41</v>
      </c>
      <c r="I11653" t="s">
        <v>21</v>
      </c>
      <c r="J11653" t="s">
        <v>73</v>
      </c>
      <c r="K11653">
        <v>92</v>
      </c>
      <c r="L11653">
        <v>56.5</v>
      </c>
      <c r="M11653" t="s">
        <v>1182</v>
      </c>
      <c r="N11653">
        <v>70</v>
      </c>
      <c r="P11653" cm="1">
        <f t="array" ref="P11653">IF(Q11653&gt;0,INDEX(Q11653:Q23787,MATCH(TRUE,INDEX(Q11653:Q23787="",,),0)-1),"")</f>
        <v>3</v>
      </c>
      <c r="Q11653">
        <f t="shared" si="261"/>
        <v>2</v>
      </c>
      <c r="R11653">
        <f>IF(P11653="","",0)</f>
        <v>0</v>
      </c>
    </row>
    <row r="11654" spans="1:18" x14ac:dyDescent="0.3">
      <c r="A11654" t="s">
        <v>1391</v>
      </c>
      <c r="B11654" s="1">
        <v>38650</v>
      </c>
      <c r="C11654" s="2">
        <v>0.41666666666666669</v>
      </c>
      <c r="D11654" t="s">
        <v>1481</v>
      </c>
      <c r="E11654" t="s">
        <v>1482</v>
      </c>
      <c r="G11654" t="s">
        <v>19</v>
      </c>
      <c r="H11654" t="s">
        <v>95</v>
      </c>
      <c r="I11654" t="s">
        <v>21</v>
      </c>
      <c r="J11654" t="s">
        <v>73</v>
      </c>
      <c r="K11654">
        <v>188</v>
      </c>
      <c r="L11654">
        <v>47.1</v>
      </c>
      <c r="M11654" t="s">
        <v>1182</v>
      </c>
      <c r="N11654">
        <v>60</v>
      </c>
      <c r="P11654" cm="1">
        <f t="array" ref="P11654">IF(Q11654&gt;0,INDEX(Q11654:Q23788,MATCH(TRUE,INDEX(Q11654:Q23788="",,),0)-1),"")</f>
        <v>3</v>
      </c>
      <c r="Q11654">
        <f t="shared" si="261"/>
        <v>2</v>
      </c>
      <c r="R11654">
        <f>IF(P11654="","",0)</f>
        <v>0</v>
      </c>
    </row>
    <row r="11655" spans="1:18" x14ac:dyDescent="0.3">
      <c r="A11655" t="s">
        <v>1391</v>
      </c>
      <c r="B11655" s="1">
        <v>38650</v>
      </c>
      <c r="C11655" s="2">
        <v>0.41666666666666669</v>
      </c>
      <c r="D11655" t="s">
        <v>1481</v>
      </c>
      <c r="E11655" t="s">
        <v>1482</v>
      </c>
      <c r="G11655" s="6" t="s">
        <v>88</v>
      </c>
      <c r="H11655" t="s">
        <v>87</v>
      </c>
      <c r="I11655" t="s">
        <v>21</v>
      </c>
      <c r="J11655" t="s">
        <v>73</v>
      </c>
      <c r="K11655">
        <v>25</v>
      </c>
      <c r="L11655">
        <v>18.899999999999999</v>
      </c>
      <c r="M11655" t="s">
        <v>1182</v>
      </c>
      <c r="N11655">
        <v>18.899999999999999</v>
      </c>
      <c r="P11655" cm="1">
        <f t="array" ref="P11655">IF(Q11655&gt;0,INDEX(Q11655:Q23789,MATCH(TRUE,INDEX(Q11655:Q23789="",,),0)-1),"")</f>
        <v>3</v>
      </c>
      <c r="Q11655">
        <f t="shared" si="261"/>
        <v>2</v>
      </c>
      <c r="R11655">
        <f>IF(P11655="","",0)</f>
        <v>0</v>
      </c>
    </row>
    <row r="11656" spans="1:18" x14ac:dyDescent="0.3">
      <c r="A11656" t="s">
        <v>1391</v>
      </c>
      <c r="B11656" s="1">
        <v>38650</v>
      </c>
      <c r="C11656" s="2">
        <v>0.41666666666666669</v>
      </c>
      <c r="D11656" t="s">
        <v>1481</v>
      </c>
      <c r="E11656" t="s">
        <v>1482</v>
      </c>
      <c r="G11656" s="6" t="s">
        <v>88</v>
      </c>
      <c r="H11656" t="s">
        <v>72</v>
      </c>
      <c r="I11656" t="s">
        <v>21</v>
      </c>
      <c r="J11656" t="s">
        <v>73</v>
      </c>
      <c r="K11656">
        <v>3</v>
      </c>
      <c r="L11656">
        <v>17.899999999999999</v>
      </c>
      <c r="M11656" t="s">
        <v>1182</v>
      </c>
      <c r="N11656">
        <v>17.899999999999999</v>
      </c>
      <c r="P11656" cm="1">
        <f t="array" ref="P11656">IF(Q11656&gt;0,INDEX(Q11656:Q23790,MATCH(TRUE,INDEX(Q11656:Q23790="",,),0)-1),"")</f>
        <v>3</v>
      </c>
      <c r="Q11656">
        <f t="shared" si="261"/>
        <v>2</v>
      </c>
      <c r="R11656">
        <f>IF(P11656="","",0)</f>
        <v>0</v>
      </c>
    </row>
    <row r="11657" spans="1:18" x14ac:dyDescent="0.3">
      <c r="A11657" t="s">
        <v>1391</v>
      </c>
      <c r="B11657" s="1">
        <v>38650</v>
      </c>
      <c r="C11657" s="2">
        <v>0.41666666666666669</v>
      </c>
      <c r="D11657" t="s">
        <v>1481</v>
      </c>
      <c r="E11657" t="s">
        <v>1482</v>
      </c>
      <c r="G11657" t="s">
        <v>19</v>
      </c>
      <c r="H11657" t="s">
        <v>41</v>
      </c>
      <c r="I11657" t="s">
        <v>45</v>
      </c>
      <c r="J11657" t="s">
        <v>93</v>
      </c>
      <c r="K11657">
        <v>33.200000000000003</v>
      </c>
      <c r="L11657">
        <v>251</v>
      </c>
      <c r="M11657" t="s">
        <v>465</v>
      </c>
      <c r="N11657">
        <v>251</v>
      </c>
      <c r="P11657" cm="1">
        <f t="array" ref="P11657">IF(Q11657&gt;0,INDEX(Q11657:Q23791,MATCH(TRUE,INDEX(Q11657:Q23791="",,),0)-1),"")</f>
        <v>3</v>
      </c>
      <c r="Q11657">
        <f t="shared" si="261"/>
        <v>3</v>
      </c>
      <c r="R11657">
        <f>IF(P11657="","",0)</f>
        <v>0</v>
      </c>
    </row>
    <row r="11658" spans="1:18" x14ac:dyDescent="0.3">
      <c r="A11658" t="s">
        <v>1391</v>
      </c>
      <c r="B11658" s="1">
        <v>38650</v>
      </c>
      <c r="C11658" s="2">
        <v>0.41666666666666669</v>
      </c>
      <c r="D11658" t="s">
        <v>1481</v>
      </c>
      <c r="E11658" t="s">
        <v>1482</v>
      </c>
      <c r="G11658" t="s">
        <v>19</v>
      </c>
      <c r="H11658" t="s">
        <v>183</v>
      </c>
      <c r="I11658" t="s">
        <v>21</v>
      </c>
      <c r="J11658" t="s">
        <v>73</v>
      </c>
      <c r="K11658">
        <v>95</v>
      </c>
      <c r="L11658">
        <v>41.8</v>
      </c>
      <c r="M11658" t="s">
        <v>465</v>
      </c>
      <c r="N11658">
        <v>50</v>
      </c>
      <c r="P11658" cm="1">
        <f t="array" ref="P11658">IF(Q11658&gt;0,INDEX(Q11658:Q23792,MATCH(TRUE,INDEX(Q11658:Q23792="",,),0)-1),"")</f>
        <v>3</v>
      </c>
      <c r="Q11658">
        <f t="shared" si="261"/>
        <v>3</v>
      </c>
      <c r="R11658">
        <f>IF(P11658="","",0)</f>
        <v>0</v>
      </c>
    </row>
    <row r="11659" spans="1:18" x14ac:dyDescent="0.3">
      <c r="A11659" t="s">
        <v>1391</v>
      </c>
      <c r="B11659" s="1">
        <v>38650</v>
      </c>
      <c r="C11659" s="2">
        <v>0.41666666666666669</v>
      </c>
      <c r="D11659" t="s">
        <v>1481</v>
      </c>
      <c r="E11659" t="s">
        <v>1482</v>
      </c>
      <c r="G11659" t="s">
        <v>19</v>
      </c>
      <c r="H11659" t="s">
        <v>41</v>
      </c>
      <c r="I11659" t="s">
        <v>21</v>
      </c>
      <c r="J11659" t="s">
        <v>73</v>
      </c>
      <c r="K11659">
        <v>92</v>
      </c>
      <c r="L11659">
        <v>56.5</v>
      </c>
      <c r="M11659" t="s">
        <v>465</v>
      </c>
      <c r="N11659">
        <v>56.5</v>
      </c>
      <c r="P11659" cm="1">
        <f t="array" ref="P11659">IF(Q11659&gt;0,INDEX(Q11659:Q23793,MATCH(TRUE,INDEX(Q11659:Q23793="",,),0)-1),"")</f>
        <v>3</v>
      </c>
      <c r="Q11659">
        <f t="shared" si="261"/>
        <v>3</v>
      </c>
      <c r="R11659">
        <f>IF(P11659="","",0)</f>
        <v>0</v>
      </c>
    </row>
    <row r="11660" spans="1:18" x14ac:dyDescent="0.3">
      <c r="A11660" t="s">
        <v>1391</v>
      </c>
      <c r="B11660" s="1">
        <v>38650</v>
      </c>
      <c r="C11660" s="2">
        <v>0.41666666666666669</v>
      </c>
      <c r="D11660" t="s">
        <v>1481</v>
      </c>
      <c r="E11660" t="s">
        <v>1482</v>
      </c>
      <c r="G11660" t="s">
        <v>19</v>
      </c>
      <c r="H11660" t="s">
        <v>95</v>
      </c>
      <c r="I11660" t="s">
        <v>21</v>
      </c>
      <c r="J11660" t="s">
        <v>73</v>
      </c>
      <c r="K11660">
        <v>188</v>
      </c>
      <c r="L11660">
        <v>47.1</v>
      </c>
      <c r="M11660" t="s">
        <v>465</v>
      </c>
      <c r="N11660">
        <v>50</v>
      </c>
      <c r="P11660" cm="1">
        <f t="array" ref="P11660">IF(Q11660&gt;0,INDEX(Q11660:Q23794,MATCH(TRUE,INDEX(Q11660:Q23794="",,),0)-1),"")</f>
        <v>3</v>
      </c>
      <c r="Q11660">
        <f t="shared" si="261"/>
        <v>3</v>
      </c>
      <c r="R11660">
        <f>IF(P11660="","",0)</f>
        <v>0</v>
      </c>
    </row>
    <row r="11661" spans="1:18" x14ac:dyDescent="0.3">
      <c r="A11661" t="s">
        <v>1391</v>
      </c>
      <c r="B11661" s="1">
        <v>38650</v>
      </c>
      <c r="C11661" s="2">
        <v>0.41666666666666669</v>
      </c>
      <c r="D11661" t="s">
        <v>1481</v>
      </c>
      <c r="E11661" t="s">
        <v>1482</v>
      </c>
      <c r="G11661" s="6" t="s">
        <v>88</v>
      </c>
      <c r="H11661" t="s">
        <v>87</v>
      </c>
      <c r="I11661" t="s">
        <v>21</v>
      </c>
      <c r="J11661" t="s">
        <v>73</v>
      </c>
      <c r="K11661">
        <v>25</v>
      </c>
      <c r="L11661">
        <v>18.899999999999999</v>
      </c>
      <c r="M11661" t="s">
        <v>465</v>
      </c>
      <c r="N11661">
        <v>18.899999999999999</v>
      </c>
      <c r="P11661" cm="1">
        <f t="array" ref="P11661">IF(Q11661&gt;0,INDEX(Q11661:Q23795,MATCH(TRUE,INDEX(Q11661:Q23795="",,),0)-1),"")</f>
        <v>3</v>
      </c>
      <c r="Q11661">
        <f t="shared" si="261"/>
        <v>3</v>
      </c>
      <c r="R11661">
        <f>IF(P11661="","",0)</f>
        <v>0</v>
      </c>
    </row>
    <row r="11662" spans="1:18" x14ac:dyDescent="0.3">
      <c r="A11662" t="s">
        <v>1391</v>
      </c>
      <c r="B11662" s="1">
        <v>38650</v>
      </c>
      <c r="C11662" s="2">
        <v>0.41666666666666669</v>
      </c>
      <c r="D11662" t="s">
        <v>1481</v>
      </c>
      <c r="E11662" t="s">
        <v>1482</v>
      </c>
      <c r="G11662" s="6" t="s">
        <v>88</v>
      </c>
      <c r="H11662" t="s">
        <v>72</v>
      </c>
      <c r="I11662" t="s">
        <v>21</v>
      </c>
      <c r="J11662" t="s">
        <v>73</v>
      </c>
      <c r="K11662">
        <v>3</v>
      </c>
      <c r="L11662">
        <v>17.899999999999999</v>
      </c>
      <c r="M11662" t="s">
        <v>465</v>
      </c>
      <c r="N11662">
        <v>17.899999999999999</v>
      </c>
      <c r="P11662" cm="1">
        <f t="array" ref="P11662">IF(Q11662&gt;0,INDEX(Q11662:Q23796,MATCH(TRUE,INDEX(Q11662:Q23796="",,),0)-1),"")</f>
        <v>3</v>
      </c>
      <c r="Q11662">
        <f t="shared" si="261"/>
        <v>3</v>
      </c>
      <c r="R11662">
        <f>IF(P11662="","",0)</f>
        <v>0</v>
      </c>
    </row>
    <row r="11663" spans="1:18" x14ac:dyDescent="0.3">
      <c r="P11663" t="str" cm="1">
        <f t="array" ref="P11663">IF(Q11663&gt;0,INDEX(Q11663:Q23797,MATCH(TRUE,INDEX(Q11663:Q23797="",,),0)-1),"")</f>
        <v/>
      </c>
      <c r="R11663" t="str">
        <f>IF(P11663="","",0)</f>
        <v/>
      </c>
    </row>
    <row r="11664" spans="1:18" x14ac:dyDescent="0.3">
      <c r="A11664" t="s">
        <v>1483</v>
      </c>
      <c r="B11664" s="1">
        <v>38813</v>
      </c>
      <c r="C11664" t="s">
        <v>1484</v>
      </c>
      <c r="D11664" t="s">
        <v>1485</v>
      </c>
      <c r="E11664" t="s">
        <v>1486</v>
      </c>
      <c r="G11664" t="s">
        <v>19</v>
      </c>
      <c r="H11664" t="s">
        <v>102</v>
      </c>
      <c r="I11664" t="s">
        <v>45</v>
      </c>
      <c r="J11664" t="s">
        <v>93</v>
      </c>
      <c r="K11664">
        <v>48.9</v>
      </c>
      <c r="L11664">
        <v>572</v>
      </c>
      <c r="M11664" t="s">
        <v>651</v>
      </c>
      <c r="N11664">
        <v>572</v>
      </c>
      <c r="O11664" t="s">
        <v>24</v>
      </c>
      <c r="P11664" cm="1">
        <f t="array" ref="P11664">IF(Q11664&gt;0,INDEX(Q11664:Q23798,MATCH(TRUE,INDEX(Q11664:Q23798="",,),0)-1),"")</f>
        <v>1</v>
      </c>
      <c r="Q11664">
        <v>1</v>
      </c>
      <c r="R11664">
        <f>IF(P11664="","",0)</f>
        <v>0</v>
      </c>
    </row>
    <row r="11665" spans="1:18" x14ac:dyDescent="0.3">
      <c r="A11665" t="s">
        <v>1483</v>
      </c>
      <c r="B11665" s="1">
        <v>38813</v>
      </c>
      <c r="C11665" t="s">
        <v>1484</v>
      </c>
      <c r="D11665" t="s">
        <v>1485</v>
      </c>
      <c r="E11665" t="s">
        <v>1486</v>
      </c>
      <c r="G11665" t="s">
        <v>19</v>
      </c>
      <c r="H11665" t="s">
        <v>85</v>
      </c>
      <c r="I11665" t="s">
        <v>45</v>
      </c>
      <c r="J11665" t="s">
        <v>93</v>
      </c>
      <c r="K11665">
        <v>131.19999999999999</v>
      </c>
      <c r="L11665">
        <v>144.5</v>
      </c>
      <c r="M11665" t="s">
        <v>651</v>
      </c>
      <c r="N11665">
        <v>144.5</v>
      </c>
      <c r="O11665" t="s">
        <v>24</v>
      </c>
      <c r="P11665" cm="1">
        <f t="array" ref="P11665">IF(Q11665&gt;0,INDEX(Q11665:Q23799,MATCH(TRUE,INDEX(Q11665:Q23799="",,),0)-1),"")</f>
        <v>1</v>
      </c>
      <c r="Q11665">
        <v>1</v>
      </c>
      <c r="R11665">
        <f>IF(P11665="","",0)</f>
        <v>0</v>
      </c>
    </row>
    <row r="11666" spans="1:18" x14ac:dyDescent="0.3">
      <c r="A11666" t="s">
        <v>1483</v>
      </c>
      <c r="B11666" s="1">
        <v>38813</v>
      </c>
      <c r="C11666" t="s">
        <v>1484</v>
      </c>
      <c r="D11666" t="s">
        <v>1485</v>
      </c>
      <c r="E11666" t="s">
        <v>1486</v>
      </c>
      <c r="G11666" t="s">
        <v>19</v>
      </c>
      <c r="H11666" t="s">
        <v>36</v>
      </c>
      <c r="I11666" t="s">
        <v>45</v>
      </c>
      <c r="J11666" t="s">
        <v>93</v>
      </c>
      <c r="K11666">
        <v>98.9</v>
      </c>
      <c r="L11666">
        <v>92</v>
      </c>
      <c r="M11666" t="s">
        <v>651</v>
      </c>
      <c r="N11666">
        <v>92</v>
      </c>
      <c r="O11666" t="s">
        <v>24</v>
      </c>
      <c r="P11666" cm="1">
        <f t="array" ref="P11666">IF(Q11666&gt;0,INDEX(Q11666:Q23800,MATCH(TRUE,INDEX(Q11666:Q23800="",,),0)-1),"")</f>
        <v>1</v>
      </c>
      <c r="Q11666">
        <v>1</v>
      </c>
      <c r="R11666">
        <f>IF(P11666="","",0)</f>
        <v>0</v>
      </c>
    </row>
    <row r="11667" spans="1:18" x14ac:dyDescent="0.3">
      <c r="A11667" t="s">
        <v>1483</v>
      </c>
      <c r="B11667" s="1">
        <v>38813</v>
      </c>
      <c r="C11667" t="s">
        <v>1484</v>
      </c>
      <c r="D11667" t="s">
        <v>1485</v>
      </c>
      <c r="E11667" t="s">
        <v>1486</v>
      </c>
      <c r="G11667" t="s">
        <v>19</v>
      </c>
      <c r="H11667" t="s">
        <v>200</v>
      </c>
      <c r="I11667" t="s">
        <v>45</v>
      </c>
      <c r="J11667" t="s">
        <v>93</v>
      </c>
      <c r="K11667">
        <v>33.700000000000003</v>
      </c>
      <c r="L11667">
        <v>228</v>
      </c>
      <c r="M11667" t="s">
        <v>651</v>
      </c>
      <c r="N11667">
        <v>228</v>
      </c>
      <c r="O11667" t="s">
        <v>24</v>
      </c>
      <c r="P11667" cm="1">
        <f t="array" ref="P11667">IF(Q11667&gt;0,INDEX(Q11667:Q23801,MATCH(TRUE,INDEX(Q11667:Q23801="",,),0)-1),"")</f>
        <v>1</v>
      </c>
      <c r="Q11667">
        <v>1</v>
      </c>
      <c r="R11667">
        <f>IF(P11667="","",0)</f>
        <v>0</v>
      </c>
    </row>
    <row r="11668" spans="1:18" x14ac:dyDescent="0.3">
      <c r="A11668" t="s">
        <v>1483</v>
      </c>
      <c r="B11668" s="1">
        <v>38813</v>
      </c>
      <c r="C11668" t="s">
        <v>1484</v>
      </c>
      <c r="D11668" t="s">
        <v>1485</v>
      </c>
      <c r="E11668" t="s">
        <v>1486</v>
      </c>
      <c r="G11668" t="s">
        <v>19</v>
      </c>
      <c r="H11668" t="s">
        <v>85</v>
      </c>
      <c r="I11668" t="s">
        <v>21</v>
      </c>
      <c r="J11668" t="s">
        <v>73</v>
      </c>
      <c r="K11668">
        <v>463.6</v>
      </c>
      <c r="L11668">
        <v>17</v>
      </c>
      <c r="M11668" t="s">
        <v>651</v>
      </c>
      <c r="N11668">
        <v>24.25</v>
      </c>
      <c r="O11668" t="s">
        <v>24</v>
      </c>
      <c r="P11668" cm="1">
        <f t="array" ref="P11668">IF(Q11668&gt;0,INDEX(Q11668:Q23802,MATCH(TRUE,INDEX(Q11668:Q23802="",,),0)-1),"")</f>
        <v>1</v>
      </c>
      <c r="Q11668">
        <v>1</v>
      </c>
      <c r="R11668">
        <f>IF(P11668="","",0)</f>
        <v>0</v>
      </c>
    </row>
    <row r="11669" spans="1:18" x14ac:dyDescent="0.3">
      <c r="A11669" t="s">
        <v>1483</v>
      </c>
      <c r="B11669" s="1">
        <v>38813</v>
      </c>
      <c r="C11669" t="s">
        <v>1484</v>
      </c>
      <c r="D11669" t="s">
        <v>1485</v>
      </c>
      <c r="E11669" t="s">
        <v>1486</v>
      </c>
      <c r="G11669" t="s">
        <v>19</v>
      </c>
      <c r="H11669" t="s">
        <v>36</v>
      </c>
      <c r="I11669" t="s">
        <v>21</v>
      </c>
      <c r="J11669" t="s">
        <v>73</v>
      </c>
      <c r="K11669">
        <v>368.2</v>
      </c>
      <c r="L11669">
        <v>23</v>
      </c>
      <c r="M11669" t="s">
        <v>651</v>
      </c>
      <c r="N11669">
        <v>23</v>
      </c>
      <c r="O11669" t="s">
        <v>24</v>
      </c>
      <c r="P11669" cm="1">
        <f t="array" ref="P11669">IF(Q11669&gt;0,INDEX(Q11669:Q23803,MATCH(TRUE,INDEX(Q11669:Q23803="",,),0)-1),"")</f>
        <v>1</v>
      </c>
      <c r="Q11669">
        <v>1</v>
      </c>
      <c r="R11669">
        <f>IF(P11669="","",0)</f>
        <v>0</v>
      </c>
    </row>
    <row r="11670" spans="1:18" x14ac:dyDescent="0.3">
      <c r="A11670" t="s">
        <v>1483</v>
      </c>
      <c r="B11670" s="1">
        <v>38813</v>
      </c>
      <c r="C11670" t="s">
        <v>1484</v>
      </c>
      <c r="D11670" t="s">
        <v>1485</v>
      </c>
      <c r="E11670" t="s">
        <v>1486</v>
      </c>
      <c r="G11670" s="6" t="s">
        <v>88</v>
      </c>
      <c r="H11670" t="s">
        <v>72</v>
      </c>
      <c r="I11670" t="s">
        <v>45</v>
      </c>
      <c r="J11670" t="s">
        <v>93</v>
      </c>
      <c r="K11670">
        <v>18.399999999999999</v>
      </c>
      <c r="L11670">
        <v>89</v>
      </c>
      <c r="M11670" t="s">
        <v>651</v>
      </c>
      <c r="N11670">
        <v>89</v>
      </c>
      <c r="O11670" t="s">
        <v>24</v>
      </c>
      <c r="P11670" cm="1">
        <f t="array" ref="P11670">IF(Q11670&gt;0,INDEX(Q11670:Q23804,MATCH(TRUE,INDEX(Q11670:Q23804="",,),0)-1),"")</f>
        <v>1</v>
      </c>
      <c r="Q11670">
        <v>1</v>
      </c>
      <c r="R11670">
        <f>IF(P11670="","",0)</f>
        <v>0</v>
      </c>
    </row>
    <row r="11671" spans="1:18" x14ac:dyDescent="0.3">
      <c r="A11671" t="s">
        <v>1483</v>
      </c>
      <c r="B11671" s="1">
        <v>38813</v>
      </c>
      <c r="C11671" t="s">
        <v>1484</v>
      </c>
      <c r="D11671" t="s">
        <v>1485</v>
      </c>
      <c r="E11671" t="s">
        <v>1486</v>
      </c>
      <c r="G11671" s="6" t="s">
        <v>88</v>
      </c>
      <c r="H11671" t="s">
        <v>102</v>
      </c>
      <c r="I11671" t="s">
        <v>21</v>
      </c>
      <c r="J11671" t="s">
        <v>73</v>
      </c>
      <c r="K11671">
        <v>199.3</v>
      </c>
      <c r="L11671">
        <v>8</v>
      </c>
      <c r="M11671" t="s">
        <v>651</v>
      </c>
      <c r="N11671">
        <v>8</v>
      </c>
      <c r="O11671" t="s">
        <v>24</v>
      </c>
      <c r="P11671" cm="1">
        <f t="array" ref="P11671">IF(Q11671&gt;0,INDEX(Q11671:Q23805,MATCH(TRUE,INDEX(Q11671:Q23805="",,),0)-1),"")</f>
        <v>1</v>
      </c>
      <c r="Q11671">
        <v>1</v>
      </c>
      <c r="R11671">
        <f>IF(P11671="","",0)</f>
        <v>0</v>
      </c>
    </row>
    <row r="11672" spans="1:18" x14ac:dyDescent="0.3">
      <c r="A11672" t="s">
        <v>1483</v>
      </c>
      <c r="B11672" s="1">
        <v>38813</v>
      </c>
      <c r="C11672" t="s">
        <v>1484</v>
      </c>
      <c r="D11672" t="s">
        <v>1485</v>
      </c>
      <c r="E11672" t="s">
        <v>1486</v>
      </c>
      <c r="G11672" s="6" t="s">
        <v>88</v>
      </c>
      <c r="H11672" t="s">
        <v>67</v>
      </c>
      <c r="I11672" t="s">
        <v>21</v>
      </c>
      <c r="J11672" t="s">
        <v>73</v>
      </c>
      <c r="K11672">
        <v>222.7</v>
      </c>
      <c r="L11672">
        <v>15</v>
      </c>
      <c r="M11672" t="s">
        <v>651</v>
      </c>
      <c r="N11672">
        <v>15</v>
      </c>
      <c r="O11672" t="s">
        <v>24</v>
      </c>
      <c r="P11672" cm="1">
        <f t="array" ref="P11672">IF(Q11672&gt;0,INDEX(Q11672:Q23806,MATCH(TRUE,INDEX(Q11672:Q23806="",,),0)-1),"")</f>
        <v>1</v>
      </c>
      <c r="Q11672">
        <v>1</v>
      </c>
      <c r="R11672">
        <f>IF(P11672="","",0)</f>
        <v>0</v>
      </c>
    </row>
    <row r="11673" spans="1:18" x14ac:dyDescent="0.3">
      <c r="A11673" t="s">
        <v>1483</v>
      </c>
      <c r="B11673" s="1">
        <v>38813</v>
      </c>
      <c r="C11673" t="s">
        <v>1484</v>
      </c>
      <c r="D11673" t="s">
        <v>1485</v>
      </c>
      <c r="E11673" t="s">
        <v>1486</v>
      </c>
      <c r="G11673" s="6" t="s">
        <v>88</v>
      </c>
      <c r="H11673" t="s">
        <v>200</v>
      </c>
      <c r="I11673" t="s">
        <v>21</v>
      </c>
      <c r="J11673" t="s">
        <v>73</v>
      </c>
      <c r="K11673">
        <v>114.6</v>
      </c>
      <c r="L11673">
        <v>13</v>
      </c>
      <c r="M11673" t="s">
        <v>651</v>
      </c>
      <c r="N11673">
        <v>13</v>
      </c>
      <c r="O11673" t="s">
        <v>24</v>
      </c>
      <c r="P11673" cm="1">
        <f t="array" ref="P11673">IF(Q11673&gt;0,INDEX(Q11673:Q23807,MATCH(TRUE,INDEX(Q11673:Q23807="",,),0)-1),"")</f>
        <v>1</v>
      </c>
      <c r="Q11673">
        <v>1</v>
      </c>
      <c r="R11673">
        <f>IF(P11673="","",0)</f>
        <v>0</v>
      </c>
    </row>
    <row r="11674" spans="1:18" x14ac:dyDescent="0.3">
      <c r="A11674" t="s">
        <v>1483</v>
      </c>
      <c r="B11674" s="1">
        <v>38813</v>
      </c>
      <c r="C11674" t="s">
        <v>1484</v>
      </c>
      <c r="D11674" t="s">
        <v>1485</v>
      </c>
      <c r="E11674" t="s">
        <v>1486</v>
      </c>
      <c r="G11674" s="6" t="s">
        <v>88</v>
      </c>
      <c r="H11674" t="s">
        <v>72</v>
      </c>
      <c r="I11674" t="s">
        <v>21</v>
      </c>
      <c r="J11674" t="s">
        <v>73</v>
      </c>
      <c r="K11674">
        <v>47</v>
      </c>
      <c r="L11674">
        <v>5</v>
      </c>
      <c r="M11674" t="s">
        <v>651</v>
      </c>
      <c r="N11674">
        <v>5</v>
      </c>
      <c r="O11674" t="s">
        <v>24</v>
      </c>
      <c r="P11674" cm="1">
        <f t="array" ref="P11674">IF(Q11674&gt;0,INDEX(Q11674:Q23808,MATCH(TRUE,INDEX(Q11674:Q23808="",,),0)-1),"")</f>
        <v>1</v>
      </c>
      <c r="Q11674">
        <v>1</v>
      </c>
      <c r="R11674">
        <f>IF(P11674="","",0)</f>
        <v>0</v>
      </c>
    </row>
    <row r="11675" spans="1:18" x14ac:dyDescent="0.3">
      <c r="P11675" t="str" cm="1">
        <f t="array" ref="P11675">IF(Q11675&gt;0,INDEX(Q11675:Q23809,MATCH(TRUE,INDEX(Q11675:Q23809="",,),0)-1),"")</f>
        <v/>
      </c>
      <c r="R11675" t="str">
        <f>IF(P11675="","",0)</f>
        <v/>
      </c>
    </row>
    <row r="11676" spans="1:18" x14ac:dyDescent="0.3">
      <c r="A11676" t="s">
        <v>1483</v>
      </c>
      <c r="B11676" s="1">
        <v>38813</v>
      </c>
      <c r="C11676" t="s">
        <v>1484</v>
      </c>
      <c r="D11676" t="s">
        <v>1487</v>
      </c>
      <c r="E11676" t="s">
        <v>1488</v>
      </c>
      <c r="G11676" t="s">
        <v>19</v>
      </c>
      <c r="H11676" t="s">
        <v>41</v>
      </c>
      <c r="I11676" t="s">
        <v>45</v>
      </c>
      <c r="J11676" t="s">
        <v>93</v>
      </c>
      <c r="K11676">
        <v>50.1</v>
      </c>
      <c r="L11676">
        <v>159</v>
      </c>
      <c r="M11676" t="s">
        <v>967</v>
      </c>
      <c r="N11676">
        <v>160</v>
      </c>
      <c r="O11676" t="s">
        <v>24</v>
      </c>
      <c r="P11676" cm="1">
        <f t="array" ref="P11676">IF(Q11676&gt;0,INDEX(Q11676:Q23810,MATCH(TRUE,INDEX(Q11676:Q23810="",,),0)-1),"")</f>
        <v>3</v>
      </c>
      <c r="Q11676">
        <f>INT((ROW()-11676)/4)+1</f>
        <v>1</v>
      </c>
      <c r="R11676">
        <f>IF(P11676="","",0)</f>
        <v>0</v>
      </c>
    </row>
    <row r="11677" spans="1:18" x14ac:dyDescent="0.3">
      <c r="A11677" t="s">
        <v>1483</v>
      </c>
      <c r="B11677" s="1">
        <v>38813</v>
      </c>
      <c r="C11677" t="s">
        <v>1484</v>
      </c>
      <c r="D11677" t="s">
        <v>1487</v>
      </c>
      <c r="E11677" t="s">
        <v>1488</v>
      </c>
      <c r="G11677" t="s">
        <v>19</v>
      </c>
      <c r="H11677" t="s">
        <v>41</v>
      </c>
      <c r="I11677" t="s">
        <v>21</v>
      </c>
      <c r="J11677" t="s">
        <v>73</v>
      </c>
      <c r="K11677">
        <v>441.1</v>
      </c>
      <c r="L11677">
        <v>62</v>
      </c>
      <c r="M11677" t="s">
        <v>967</v>
      </c>
      <c r="N11677">
        <v>75.099999999999994</v>
      </c>
      <c r="O11677" t="s">
        <v>24</v>
      </c>
      <c r="P11677" cm="1">
        <f t="array" ref="P11677">IF(Q11677&gt;0,INDEX(Q11677:Q23811,MATCH(TRUE,INDEX(Q11677:Q23811="",,),0)-1),"")</f>
        <v>3</v>
      </c>
      <c r="Q11677">
        <f t="shared" ref="Q11677:Q11687" si="262">INT((ROW()-11676)/4)+1</f>
        <v>1</v>
      </c>
      <c r="R11677">
        <f>IF(P11677="","",0)</f>
        <v>0</v>
      </c>
    </row>
    <row r="11678" spans="1:18" x14ac:dyDescent="0.3">
      <c r="A11678" t="s">
        <v>1483</v>
      </c>
      <c r="B11678" s="1">
        <v>38813</v>
      </c>
      <c r="C11678" t="s">
        <v>1484</v>
      </c>
      <c r="D11678" t="s">
        <v>1487</v>
      </c>
      <c r="E11678" t="s">
        <v>1488</v>
      </c>
      <c r="G11678" t="s">
        <v>19</v>
      </c>
      <c r="H11678" t="s">
        <v>95</v>
      </c>
      <c r="I11678" t="s">
        <v>21</v>
      </c>
      <c r="J11678" t="s">
        <v>73</v>
      </c>
      <c r="K11678">
        <v>444.8</v>
      </c>
      <c r="L11678">
        <v>22</v>
      </c>
      <c r="M11678" t="s">
        <v>967</v>
      </c>
      <c r="N11678">
        <v>22.01</v>
      </c>
      <c r="O11678" t="s">
        <v>24</v>
      </c>
      <c r="P11678" cm="1">
        <f t="array" ref="P11678">IF(Q11678&gt;0,INDEX(Q11678:Q23812,MATCH(TRUE,INDEX(Q11678:Q23812="",,),0)-1),"")</f>
        <v>3</v>
      </c>
      <c r="Q11678">
        <f t="shared" si="262"/>
        <v>1</v>
      </c>
      <c r="R11678">
        <f>IF(P11678="","",0)</f>
        <v>0</v>
      </c>
    </row>
    <row r="11679" spans="1:18" x14ac:dyDescent="0.3">
      <c r="A11679" t="s">
        <v>1483</v>
      </c>
      <c r="B11679" s="1">
        <v>38813</v>
      </c>
      <c r="C11679" t="s">
        <v>1484</v>
      </c>
      <c r="D11679" t="s">
        <v>1487</v>
      </c>
      <c r="E11679" t="s">
        <v>1488</v>
      </c>
      <c r="G11679" s="6" t="s">
        <v>88</v>
      </c>
      <c r="H11679" t="s">
        <v>370</v>
      </c>
      <c r="I11679" t="s">
        <v>21</v>
      </c>
      <c r="J11679" t="s">
        <v>73</v>
      </c>
      <c r="K11679">
        <v>8.6</v>
      </c>
      <c r="L11679">
        <v>12</v>
      </c>
      <c r="M11679" t="s">
        <v>967</v>
      </c>
      <c r="N11679">
        <v>12</v>
      </c>
      <c r="O11679" t="s">
        <v>24</v>
      </c>
      <c r="P11679" cm="1">
        <f t="array" ref="P11679">IF(Q11679&gt;0,INDEX(Q11679:Q23813,MATCH(TRUE,INDEX(Q11679:Q23813="",,),0)-1),"")</f>
        <v>3</v>
      </c>
      <c r="Q11679">
        <f t="shared" si="262"/>
        <v>1</v>
      </c>
      <c r="R11679">
        <f>IF(P11679="","",0)</f>
        <v>0</v>
      </c>
    </row>
    <row r="11680" spans="1:18" x14ac:dyDescent="0.3">
      <c r="A11680" t="s">
        <v>1483</v>
      </c>
      <c r="B11680" s="1">
        <v>38813</v>
      </c>
      <c r="C11680" t="s">
        <v>1484</v>
      </c>
      <c r="D11680" t="s">
        <v>1487</v>
      </c>
      <c r="E11680" t="s">
        <v>1488</v>
      </c>
      <c r="G11680" t="s">
        <v>19</v>
      </c>
      <c r="H11680" t="s">
        <v>41</v>
      </c>
      <c r="I11680" t="s">
        <v>45</v>
      </c>
      <c r="J11680" t="s">
        <v>93</v>
      </c>
      <c r="K11680">
        <v>50.1</v>
      </c>
      <c r="L11680">
        <v>159</v>
      </c>
      <c r="M11680" t="s">
        <v>108</v>
      </c>
      <c r="N11680">
        <v>159</v>
      </c>
      <c r="P11680" cm="1">
        <f t="array" ref="P11680">IF(Q11680&gt;0,INDEX(Q11680:Q23814,MATCH(TRUE,INDEX(Q11680:Q23814="",,),0)-1),"")</f>
        <v>3</v>
      </c>
      <c r="Q11680">
        <f t="shared" si="262"/>
        <v>2</v>
      </c>
      <c r="R11680">
        <f>IF(P11680="","",0)</f>
        <v>0</v>
      </c>
    </row>
    <row r="11681" spans="1:18" x14ac:dyDescent="0.3">
      <c r="A11681" t="s">
        <v>1483</v>
      </c>
      <c r="B11681" s="1">
        <v>38813</v>
      </c>
      <c r="C11681" t="s">
        <v>1484</v>
      </c>
      <c r="D11681" t="s">
        <v>1487</v>
      </c>
      <c r="E11681" t="s">
        <v>1488</v>
      </c>
      <c r="G11681" t="s">
        <v>19</v>
      </c>
      <c r="H11681" t="s">
        <v>41</v>
      </c>
      <c r="I11681" t="s">
        <v>21</v>
      </c>
      <c r="J11681" t="s">
        <v>73</v>
      </c>
      <c r="K11681">
        <v>441.1</v>
      </c>
      <c r="L11681">
        <v>62</v>
      </c>
      <c r="M11681" t="s">
        <v>108</v>
      </c>
      <c r="N11681">
        <v>62</v>
      </c>
      <c r="P11681" cm="1">
        <f t="array" ref="P11681">IF(Q11681&gt;0,INDEX(Q11681:Q23815,MATCH(TRUE,INDEX(Q11681:Q23815="",,),0)-1),"")</f>
        <v>3</v>
      </c>
      <c r="Q11681">
        <f t="shared" si="262"/>
        <v>2</v>
      </c>
      <c r="R11681">
        <f>IF(P11681="","",0)</f>
        <v>0</v>
      </c>
    </row>
    <row r="11682" spans="1:18" x14ac:dyDescent="0.3">
      <c r="A11682" t="s">
        <v>1483</v>
      </c>
      <c r="B11682" s="1">
        <v>38813</v>
      </c>
      <c r="C11682" t="s">
        <v>1484</v>
      </c>
      <c r="D11682" t="s">
        <v>1487</v>
      </c>
      <c r="E11682" t="s">
        <v>1488</v>
      </c>
      <c r="G11682" t="s">
        <v>19</v>
      </c>
      <c r="H11682" t="s">
        <v>95</v>
      </c>
      <c r="I11682" t="s">
        <v>21</v>
      </c>
      <c r="J11682" t="s">
        <v>73</v>
      </c>
      <c r="K11682">
        <v>444.8</v>
      </c>
      <c r="L11682">
        <v>22</v>
      </c>
      <c r="M11682" t="s">
        <v>108</v>
      </c>
      <c r="N11682">
        <v>30.43</v>
      </c>
      <c r="P11682" cm="1">
        <f t="array" ref="P11682">IF(Q11682&gt;0,INDEX(Q11682:Q23816,MATCH(TRUE,INDEX(Q11682:Q23816="",,),0)-1),"")</f>
        <v>3</v>
      </c>
      <c r="Q11682">
        <f t="shared" si="262"/>
        <v>2</v>
      </c>
      <c r="R11682">
        <f>IF(P11682="","",0)</f>
        <v>0</v>
      </c>
    </row>
    <row r="11683" spans="1:18" x14ac:dyDescent="0.3">
      <c r="A11683" t="s">
        <v>1483</v>
      </c>
      <c r="B11683" s="1">
        <v>38813</v>
      </c>
      <c r="C11683" t="s">
        <v>1484</v>
      </c>
      <c r="D11683" t="s">
        <v>1487</v>
      </c>
      <c r="E11683" t="s">
        <v>1488</v>
      </c>
      <c r="G11683" s="6" t="s">
        <v>88</v>
      </c>
      <c r="H11683" t="s">
        <v>370</v>
      </c>
      <c r="I11683" t="s">
        <v>21</v>
      </c>
      <c r="J11683" t="s">
        <v>73</v>
      </c>
      <c r="K11683">
        <v>8.6</v>
      </c>
      <c r="L11683">
        <v>12</v>
      </c>
      <c r="M11683" t="s">
        <v>108</v>
      </c>
      <c r="N11683">
        <v>12</v>
      </c>
      <c r="P11683" cm="1">
        <f t="array" ref="P11683">IF(Q11683&gt;0,INDEX(Q11683:Q23817,MATCH(TRUE,INDEX(Q11683:Q23817="",,),0)-1),"")</f>
        <v>3</v>
      </c>
      <c r="Q11683">
        <f t="shared" si="262"/>
        <v>2</v>
      </c>
      <c r="R11683">
        <f>IF(P11683="","",0)</f>
        <v>0</v>
      </c>
    </row>
    <row r="11684" spans="1:18" x14ac:dyDescent="0.3">
      <c r="A11684" t="s">
        <v>1483</v>
      </c>
      <c r="B11684" s="1">
        <v>38813</v>
      </c>
      <c r="C11684" t="s">
        <v>1484</v>
      </c>
      <c r="D11684" t="s">
        <v>1487</v>
      </c>
      <c r="E11684" t="s">
        <v>1488</v>
      </c>
      <c r="G11684" t="s">
        <v>19</v>
      </c>
      <c r="H11684" t="s">
        <v>41</v>
      </c>
      <c r="I11684" t="s">
        <v>45</v>
      </c>
      <c r="J11684" t="s">
        <v>93</v>
      </c>
      <c r="K11684">
        <v>50.1</v>
      </c>
      <c r="L11684">
        <v>159</v>
      </c>
      <c r="M11684" t="s">
        <v>211</v>
      </c>
      <c r="N11684">
        <v>159</v>
      </c>
      <c r="P11684" cm="1">
        <f t="array" ref="P11684">IF(Q11684&gt;0,INDEX(Q11684:Q23818,MATCH(TRUE,INDEX(Q11684:Q23818="",,),0)-1),"")</f>
        <v>3</v>
      </c>
      <c r="Q11684">
        <f t="shared" si="262"/>
        <v>3</v>
      </c>
      <c r="R11684">
        <f>IF(P11684="","",0)</f>
        <v>0</v>
      </c>
    </row>
    <row r="11685" spans="1:18" x14ac:dyDescent="0.3">
      <c r="A11685" t="s">
        <v>1483</v>
      </c>
      <c r="B11685" s="1">
        <v>38813</v>
      </c>
      <c r="C11685" t="s">
        <v>1484</v>
      </c>
      <c r="D11685" t="s">
        <v>1487</v>
      </c>
      <c r="E11685" t="s">
        <v>1488</v>
      </c>
      <c r="G11685" t="s">
        <v>19</v>
      </c>
      <c r="H11685" t="s">
        <v>41</v>
      </c>
      <c r="I11685" t="s">
        <v>21</v>
      </c>
      <c r="J11685" t="s">
        <v>73</v>
      </c>
      <c r="K11685">
        <v>441.1</v>
      </c>
      <c r="L11685">
        <v>62</v>
      </c>
      <c r="M11685" t="s">
        <v>211</v>
      </c>
      <c r="N11685">
        <v>62</v>
      </c>
      <c r="P11685" cm="1">
        <f t="array" ref="P11685">IF(Q11685&gt;0,INDEX(Q11685:Q23819,MATCH(TRUE,INDEX(Q11685:Q23819="",,),0)-1),"")</f>
        <v>3</v>
      </c>
      <c r="Q11685">
        <f t="shared" si="262"/>
        <v>3</v>
      </c>
      <c r="R11685">
        <f>IF(P11685="","",0)</f>
        <v>0</v>
      </c>
    </row>
    <row r="11686" spans="1:18" x14ac:dyDescent="0.3">
      <c r="A11686" t="s">
        <v>1483</v>
      </c>
      <c r="B11686" s="1">
        <v>38813</v>
      </c>
      <c r="C11686" t="s">
        <v>1484</v>
      </c>
      <c r="D11686" t="s">
        <v>1487</v>
      </c>
      <c r="E11686" t="s">
        <v>1488</v>
      </c>
      <c r="G11686" t="s">
        <v>19</v>
      </c>
      <c r="H11686" t="s">
        <v>95</v>
      </c>
      <c r="I11686" t="s">
        <v>21</v>
      </c>
      <c r="J11686" t="s">
        <v>73</v>
      </c>
      <c r="K11686">
        <v>444.8</v>
      </c>
      <c r="L11686">
        <v>22</v>
      </c>
      <c r="M11686" t="s">
        <v>211</v>
      </c>
      <c r="N11686">
        <v>23.61</v>
      </c>
      <c r="P11686" cm="1">
        <f t="array" ref="P11686">IF(Q11686&gt;0,INDEX(Q11686:Q23820,MATCH(TRUE,INDEX(Q11686:Q23820="",,),0)-1),"")</f>
        <v>3</v>
      </c>
      <c r="Q11686">
        <f t="shared" si="262"/>
        <v>3</v>
      </c>
      <c r="R11686">
        <f>IF(P11686="","",0)</f>
        <v>0</v>
      </c>
    </row>
    <row r="11687" spans="1:18" x14ac:dyDescent="0.3">
      <c r="A11687" t="s">
        <v>1483</v>
      </c>
      <c r="B11687" s="1">
        <v>38813</v>
      </c>
      <c r="C11687" t="s">
        <v>1484</v>
      </c>
      <c r="D11687" t="s">
        <v>1487</v>
      </c>
      <c r="E11687" t="s">
        <v>1488</v>
      </c>
      <c r="G11687" s="6" t="s">
        <v>88</v>
      </c>
      <c r="H11687" t="s">
        <v>370</v>
      </c>
      <c r="I11687" t="s">
        <v>21</v>
      </c>
      <c r="J11687" t="s">
        <v>73</v>
      </c>
      <c r="K11687">
        <v>8.6</v>
      </c>
      <c r="L11687">
        <v>12</v>
      </c>
      <c r="M11687" t="s">
        <v>211</v>
      </c>
      <c r="N11687">
        <v>12</v>
      </c>
      <c r="P11687" cm="1">
        <f t="array" ref="P11687">IF(Q11687&gt;0,INDEX(Q11687:Q23821,MATCH(TRUE,INDEX(Q11687:Q23821="",,),0)-1),"")</f>
        <v>3</v>
      </c>
      <c r="Q11687">
        <f t="shared" si="262"/>
        <v>3</v>
      </c>
      <c r="R11687">
        <f>IF(P11687="","",0)</f>
        <v>0</v>
      </c>
    </row>
    <row r="11688" spans="1:18" x14ac:dyDescent="0.3">
      <c r="P11688" t="str" cm="1">
        <f t="array" ref="P11688">IF(Q11688&gt;0,INDEX(Q11688:Q23822,MATCH(TRUE,INDEX(Q11688:Q23822="",,),0)-1),"")</f>
        <v/>
      </c>
      <c r="R11688" t="str">
        <f>IF(P11688="","",0)</f>
        <v/>
      </c>
    </row>
    <row r="11689" spans="1:18" x14ac:dyDescent="0.3">
      <c r="A11689" t="s">
        <v>1483</v>
      </c>
      <c r="B11689" s="1">
        <v>38813</v>
      </c>
      <c r="C11689" t="s">
        <v>1484</v>
      </c>
      <c r="D11689" t="s">
        <v>1489</v>
      </c>
      <c r="E11689" t="s">
        <v>1490</v>
      </c>
      <c r="G11689" t="s">
        <v>19</v>
      </c>
      <c r="H11689" t="s">
        <v>36</v>
      </c>
      <c r="I11689" t="s">
        <v>21</v>
      </c>
      <c r="J11689" t="s">
        <v>73</v>
      </c>
      <c r="K11689">
        <v>177.6</v>
      </c>
      <c r="L11689">
        <v>25</v>
      </c>
      <c r="M11689" t="s">
        <v>651</v>
      </c>
      <c r="N11689">
        <v>25</v>
      </c>
      <c r="O11689" t="s">
        <v>24</v>
      </c>
      <c r="P11689" cm="1">
        <f t="array" ref="P11689">IF(Q11689&gt;0,INDEX(Q11689:Q23823,MATCH(TRUE,INDEX(Q11689:Q23823="",,),0)-1),"")</f>
        <v>1</v>
      </c>
      <c r="Q11689">
        <v>1</v>
      </c>
      <c r="R11689">
        <f>IF(P11689="","",0)</f>
        <v>0</v>
      </c>
    </row>
    <row r="11690" spans="1:18" x14ac:dyDescent="0.3">
      <c r="A11690" t="s">
        <v>1483</v>
      </c>
      <c r="B11690" s="1">
        <v>38813</v>
      </c>
      <c r="C11690" t="s">
        <v>1484</v>
      </c>
      <c r="D11690" t="s">
        <v>1489</v>
      </c>
      <c r="E11690" t="s">
        <v>1490</v>
      </c>
      <c r="G11690" t="s">
        <v>19</v>
      </c>
      <c r="H11690" t="s">
        <v>67</v>
      </c>
      <c r="I11690" t="s">
        <v>21</v>
      </c>
      <c r="J11690" t="s">
        <v>73</v>
      </c>
      <c r="K11690">
        <v>58.5</v>
      </c>
      <c r="L11690">
        <v>15</v>
      </c>
      <c r="M11690" t="s">
        <v>651</v>
      </c>
      <c r="N11690">
        <v>30.98</v>
      </c>
      <c r="O11690" t="s">
        <v>24</v>
      </c>
      <c r="P11690" cm="1">
        <f t="array" ref="P11690">IF(Q11690&gt;0,INDEX(Q11690:Q23824,MATCH(TRUE,INDEX(Q11690:Q23824="",,),0)-1),"")</f>
        <v>1</v>
      </c>
      <c r="Q11690">
        <v>1</v>
      </c>
      <c r="R11690">
        <f>IF(P11690="","",0)</f>
        <v>0</v>
      </c>
    </row>
    <row r="11691" spans="1:18" x14ac:dyDescent="0.3">
      <c r="A11691" t="s">
        <v>1483</v>
      </c>
      <c r="B11691" s="1">
        <v>38813</v>
      </c>
      <c r="C11691" t="s">
        <v>1484</v>
      </c>
      <c r="D11691" t="s">
        <v>1489</v>
      </c>
      <c r="E11691" t="s">
        <v>1490</v>
      </c>
      <c r="G11691" s="6" t="s">
        <v>88</v>
      </c>
      <c r="H11691" t="s">
        <v>85</v>
      </c>
      <c r="I11691" t="s">
        <v>45</v>
      </c>
      <c r="J11691" t="s">
        <v>93</v>
      </c>
      <c r="K11691">
        <v>4.0999999999999996</v>
      </c>
      <c r="L11691">
        <v>138</v>
      </c>
      <c r="M11691" t="s">
        <v>651</v>
      </c>
      <c r="N11691">
        <v>138</v>
      </c>
      <c r="O11691" t="s">
        <v>24</v>
      </c>
      <c r="P11691" cm="1">
        <f t="array" ref="P11691">IF(Q11691&gt;0,INDEX(Q11691:Q23825,MATCH(TRUE,INDEX(Q11691:Q23825="",,),0)-1),"")</f>
        <v>1</v>
      </c>
      <c r="Q11691">
        <v>1</v>
      </c>
      <c r="R11691">
        <f>IF(P11691="","",0)</f>
        <v>0</v>
      </c>
    </row>
    <row r="11692" spans="1:18" x14ac:dyDescent="0.3">
      <c r="A11692" t="s">
        <v>1483</v>
      </c>
      <c r="B11692" s="1">
        <v>38813</v>
      </c>
      <c r="C11692" t="s">
        <v>1484</v>
      </c>
      <c r="D11692" t="s">
        <v>1489</v>
      </c>
      <c r="E11692" t="s">
        <v>1490</v>
      </c>
      <c r="G11692" s="6" t="s">
        <v>88</v>
      </c>
      <c r="H11692" t="s">
        <v>36</v>
      </c>
      <c r="I11692" t="s">
        <v>45</v>
      </c>
      <c r="J11692" t="s">
        <v>93</v>
      </c>
      <c r="K11692">
        <v>5.3</v>
      </c>
      <c r="L11692">
        <v>88.5</v>
      </c>
      <c r="M11692" t="s">
        <v>651</v>
      </c>
      <c r="N11692">
        <v>88.5</v>
      </c>
      <c r="O11692" t="s">
        <v>24</v>
      </c>
      <c r="P11692" cm="1">
        <f t="array" ref="P11692">IF(Q11692&gt;0,INDEX(Q11692:Q23826,MATCH(TRUE,INDEX(Q11692:Q23826="",,),0)-1),"")</f>
        <v>1</v>
      </c>
      <c r="Q11692">
        <v>1</v>
      </c>
      <c r="R11692">
        <f>IF(P11692="","",0)</f>
        <v>0</v>
      </c>
    </row>
    <row r="11693" spans="1:18" x14ac:dyDescent="0.3">
      <c r="A11693" t="s">
        <v>1483</v>
      </c>
      <c r="B11693" s="1">
        <v>38813</v>
      </c>
      <c r="C11693" t="s">
        <v>1484</v>
      </c>
      <c r="D11693" t="s">
        <v>1489</v>
      </c>
      <c r="E11693" t="s">
        <v>1490</v>
      </c>
      <c r="G11693" s="6" t="s">
        <v>88</v>
      </c>
      <c r="H11693" t="s">
        <v>85</v>
      </c>
      <c r="I11693" t="s">
        <v>21</v>
      </c>
      <c r="J11693" t="s">
        <v>73</v>
      </c>
      <c r="K11693">
        <v>25.8</v>
      </c>
      <c r="L11693">
        <v>16</v>
      </c>
      <c r="M11693" t="s">
        <v>651</v>
      </c>
      <c r="N11693">
        <v>16</v>
      </c>
      <c r="O11693" t="s">
        <v>24</v>
      </c>
      <c r="P11693" cm="1">
        <f t="array" ref="P11693">IF(Q11693&gt;0,INDEX(Q11693:Q23827,MATCH(TRUE,INDEX(Q11693:Q23827="",,),0)-1),"")</f>
        <v>1</v>
      </c>
      <c r="Q11693">
        <v>1</v>
      </c>
      <c r="R11693">
        <f>IF(P11693="","",0)</f>
        <v>0</v>
      </c>
    </row>
    <row r="11694" spans="1:18" x14ac:dyDescent="0.3">
      <c r="P11694" t="str" cm="1">
        <f t="array" ref="P11694">IF(Q11694&gt;0,INDEX(Q11694:Q23828,MATCH(TRUE,INDEX(Q11694:Q23828="",,),0)-1),"")</f>
        <v/>
      </c>
      <c r="R11694" t="str">
        <f>IF(P11694="","",0)</f>
        <v/>
      </c>
    </row>
    <row r="11695" spans="1:18" x14ac:dyDescent="0.3">
      <c r="A11695" t="s">
        <v>1483</v>
      </c>
      <c r="B11695" s="1">
        <v>38813</v>
      </c>
      <c r="C11695" t="s">
        <v>1484</v>
      </c>
      <c r="D11695" t="s">
        <v>1491</v>
      </c>
      <c r="E11695" t="s">
        <v>1492</v>
      </c>
      <c r="G11695" t="s">
        <v>19</v>
      </c>
      <c r="H11695" t="s">
        <v>102</v>
      </c>
      <c r="I11695" t="s">
        <v>45</v>
      </c>
      <c r="J11695" t="s">
        <v>93</v>
      </c>
      <c r="K11695">
        <v>99.8</v>
      </c>
      <c r="L11695">
        <v>557</v>
      </c>
      <c r="M11695" t="s">
        <v>49</v>
      </c>
      <c r="N11695">
        <v>560</v>
      </c>
      <c r="O11695" t="s">
        <v>24</v>
      </c>
      <c r="P11695" cm="1">
        <f t="array" ref="P11695">IF(Q11695&gt;0,INDEX(Q11695:Q23829,MATCH(TRUE,INDEX(Q11695:Q23829="",,),0)-1),"")</f>
        <v>6</v>
      </c>
      <c r="Q11695">
        <f>INT((ROW()-11695)/8)+1</f>
        <v>1</v>
      </c>
      <c r="R11695">
        <f>IF(P11695="","",0)</f>
        <v>0</v>
      </c>
    </row>
    <row r="11696" spans="1:18" x14ac:dyDescent="0.3">
      <c r="A11696" t="s">
        <v>1483</v>
      </c>
      <c r="B11696" s="1">
        <v>38813</v>
      </c>
      <c r="C11696" t="s">
        <v>1484</v>
      </c>
      <c r="D11696" t="s">
        <v>1491</v>
      </c>
      <c r="E11696" t="s">
        <v>1492</v>
      </c>
      <c r="G11696" t="s">
        <v>19</v>
      </c>
      <c r="H11696" t="s">
        <v>85</v>
      </c>
      <c r="I11696" t="s">
        <v>45</v>
      </c>
      <c r="J11696" t="s">
        <v>93</v>
      </c>
      <c r="K11696">
        <v>105.5</v>
      </c>
      <c r="L11696">
        <v>140</v>
      </c>
      <c r="M11696" t="s">
        <v>49</v>
      </c>
      <c r="N11696">
        <v>140</v>
      </c>
      <c r="O11696" t="s">
        <v>24</v>
      </c>
      <c r="P11696" cm="1">
        <f t="array" ref="P11696">IF(Q11696&gt;0,INDEX(Q11696:Q23830,MATCH(TRUE,INDEX(Q11696:Q23830="",,),0)-1),"")</f>
        <v>6</v>
      </c>
      <c r="Q11696">
        <f t="shared" ref="Q11696:Q11742" si="263">INT((ROW()-11695)/8)+1</f>
        <v>1</v>
      </c>
      <c r="R11696">
        <f>IF(P11696="","",0)</f>
        <v>0</v>
      </c>
    </row>
    <row r="11697" spans="1:18" x14ac:dyDescent="0.3">
      <c r="A11697" t="s">
        <v>1483</v>
      </c>
      <c r="B11697" s="1">
        <v>38813</v>
      </c>
      <c r="C11697" t="s">
        <v>1484</v>
      </c>
      <c r="D11697" t="s">
        <v>1491</v>
      </c>
      <c r="E11697" t="s">
        <v>1492</v>
      </c>
      <c r="G11697" t="s">
        <v>19</v>
      </c>
      <c r="H11697" t="s">
        <v>200</v>
      </c>
      <c r="I11697" t="s">
        <v>45</v>
      </c>
      <c r="J11697" t="s">
        <v>93</v>
      </c>
      <c r="K11697">
        <v>41.8</v>
      </c>
      <c r="L11697">
        <v>448</v>
      </c>
      <c r="M11697" t="s">
        <v>49</v>
      </c>
      <c r="N11697">
        <v>450</v>
      </c>
      <c r="O11697" t="s">
        <v>24</v>
      </c>
      <c r="P11697" cm="1">
        <f t="array" ref="P11697">IF(Q11697&gt;0,INDEX(Q11697:Q23831,MATCH(TRUE,INDEX(Q11697:Q23831="",,),0)-1),"")</f>
        <v>6</v>
      </c>
      <c r="Q11697">
        <f t="shared" si="263"/>
        <v>1</v>
      </c>
      <c r="R11697">
        <f>IF(P11697="","",0)</f>
        <v>0</v>
      </c>
    </row>
    <row r="11698" spans="1:18" x14ac:dyDescent="0.3">
      <c r="A11698" t="s">
        <v>1483</v>
      </c>
      <c r="B11698" s="1">
        <v>38813</v>
      </c>
      <c r="C11698" t="s">
        <v>1484</v>
      </c>
      <c r="D11698" t="s">
        <v>1491</v>
      </c>
      <c r="E11698" t="s">
        <v>1492</v>
      </c>
      <c r="G11698" t="s">
        <v>19</v>
      </c>
      <c r="H11698" t="s">
        <v>72</v>
      </c>
      <c r="I11698" t="s">
        <v>21</v>
      </c>
      <c r="J11698" t="s">
        <v>73</v>
      </c>
      <c r="K11698">
        <v>520</v>
      </c>
      <c r="L11698">
        <v>9.8000000000000007</v>
      </c>
      <c r="M11698" t="s">
        <v>49</v>
      </c>
      <c r="N11698">
        <v>108</v>
      </c>
      <c r="O11698" t="s">
        <v>24</v>
      </c>
      <c r="P11698" cm="1">
        <f t="array" ref="P11698">IF(Q11698&gt;0,INDEX(Q11698:Q23832,MATCH(TRUE,INDEX(Q11698:Q23832="",,),0)-1),"")</f>
        <v>6</v>
      </c>
      <c r="Q11698">
        <f t="shared" si="263"/>
        <v>1</v>
      </c>
      <c r="R11698">
        <f>IF(P11698="","",0)</f>
        <v>0</v>
      </c>
    </row>
    <row r="11699" spans="1:18" x14ac:dyDescent="0.3">
      <c r="A11699" t="s">
        <v>1483</v>
      </c>
      <c r="B11699" s="1">
        <v>38813</v>
      </c>
      <c r="C11699" t="s">
        <v>1484</v>
      </c>
      <c r="D11699" t="s">
        <v>1491</v>
      </c>
      <c r="E11699" t="s">
        <v>1492</v>
      </c>
      <c r="G11699" s="6" t="s">
        <v>88</v>
      </c>
      <c r="H11699" t="s">
        <v>100</v>
      </c>
      <c r="I11699" t="s">
        <v>45</v>
      </c>
      <c r="J11699" t="s">
        <v>93</v>
      </c>
      <c r="K11699">
        <v>24.1</v>
      </c>
      <c r="L11699">
        <v>83</v>
      </c>
      <c r="M11699" t="s">
        <v>49</v>
      </c>
      <c r="N11699">
        <v>83</v>
      </c>
      <c r="O11699" t="s">
        <v>24</v>
      </c>
      <c r="P11699" cm="1">
        <f t="array" ref="P11699">IF(Q11699&gt;0,INDEX(Q11699:Q23833,MATCH(TRUE,INDEX(Q11699:Q23833="",,),0)-1),"")</f>
        <v>6</v>
      </c>
      <c r="Q11699">
        <f t="shared" si="263"/>
        <v>1</v>
      </c>
      <c r="R11699">
        <f>IF(P11699="","",0)</f>
        <v>0</v>
      </c>
    </row>
    <row r="11700" spans="1:18" x14ac:dyDescent="0.3">
      <c r="A11700" t="s">
        <v>1483</v>
      </c>
      <c r="B11700" s="1">
        <v>38813</v>
      </c>
      <c r="C11700" t="s">
        <v>1484</v>
      </c>
      <c r="D11700" t="s">
        <v>1491</v>
      </c>
      <c r="E11700" t="s">
        <v>1492</v>
      </c>
      <c r="G11700" s="6" t="s">
        <v>88</v>
      </c>
      <c r="H11700" t="s">
        <v>279</v>
      </c>
      <c r="I11700" t="s">
        <v>45</v>
      </c>
      <c r="J11700" t="s">
        <v>93</v>
      </c>
      <c r="K11700">
        <v>20.7</v>
      </c>
      <c r="L11700">
        <v>85</v>
      </c>
      <c r="M11700" t="s">
        <v>49</v>
      </c>
      <c r="N11700">
        <v>85</v>
      </c>
      <c r="O11700" t="s">
        <v>24</v>
      </c>
      <c r="P11700" cm="1">
        <f t="array" ref="P11700">IF(Q11700&gt;0,INDEX(Q11700:Q23834,MATCH(TRUE,INDEX(Q11700:Q23834="",,),0)-1),"")</f>
        <v>6</v>
      </c>
      <c r="Q11700">
        <f t="shared" si="263"/>
        <v>1</v>
      </c>
      <c r="R11700">
        <f>IF(P11700="","",0)</f>
        <v>0</v>
      </c>
    </row>
    <row r="11701" spans="1:18" x14ac:dyDescent="0.3">
      <c r="A11701" t="s">
        <v>1483</v>
      </c>
      <c r="B11701" s="1">
        <v>38813</v>
      </c>
      <c r="C11701" t="s">
        <v>1484</v>
      </c>
      <c r="D11701" t="s">
        <v>1491</v>
      </c>
      <c r="E11701" t="s">
        <v>1492</v>
      </c>
      <c r="G11701" s="6" t="s">
        <v>88</v>
      </c>
      <c r="H11701" t="s">
        <v>232</v>
      </c>
      <c r="I11701" t="s">
        <v>45</v>
      </c>
      <c r="J11701" t="s">
        <v>93</v>
      </c>
      <c r="K11701">
        <v>11</v>
      </c>
      <c r="L11701">
        <v>36</v>
      </c>
      <c r="M11701" t="s">
        <v>49</v>
      </c>
      <c r="N11701">
        <v>36</v>
      </c>
      <c r="O11701" t="s">
        <v>24</v>
      </c>
      <c r="P11701" cm="1">
        <f t="array" ref="P11701">IF(Q11701&gt;0,INDEX(Q11701:Q23835,MATCH(TRUE,INDEX(Q11701:Q23835="",,),0)-1),"")</f>
        <v>6</v>
      </c>
      <c r="Q11701">
        <f t="shared" si="263"/>
        <v>1</v>
      </c>
      <c r="R11701">
        <f>IF(P11701="","",0)</f>
        <v>0</v>
      </c>
    </row>
    <row r="11702" spans="1:18" x14ac:dyDescent="0.3">
      <c r="A11702" t="s">
        <v>1483</v>
      </c>
      <c r="B11702" s="1">
        <v>38813</v>
      </c>
      <c r="C11702" t="s">
        <v>1484</v>
      </c>
      <c r="D11702" t="s">
        <v>1491</v>
      </c>
      <c r="E11702" t="s">
        <v>1492</v>
      </c>
      <c r="G11702" s="6" t="s">
        <v>88</v>
      </c>
      <c r="H11702" t="s">
        <v>85</v>
      </c>
      <c r="I11702" t="s">
        <v>21</v>
      </c>
      <c r="J11702" t="s">
        <v>73</v>
      </c>
      <c r="K11702">
        <v>210</v>
      </c>
      <c r="L11702">
        <v>13.15</v>
      </c>
      <c r="M11702" t="s">
        <v>49</v>
      </c>
      <c r="N11702">
        <v>13.15</v>
      </c>
      <c r="O11702" t="s">
        <v>24</v>
      </c>
      <c r="P11702" cm="1">
        <f t="array" ref="P11702">IF(Q11702&gt;0,INDEX(Q11702:Q23836,MATCH(TRUE,INDEX(Q11702:Q23836="",,),0)-1),"")</f>
        <v>6</v>
      </c>
      <c r="Q11702">
        <f t="shared" si="263"/>
        <v>1</v>
      </c>
      <c r="R11702">
        <f>IF(P11702="","",0)</f>
        <v>0</v>
      </c>
    </row>
    <row r="11703" spans="1:18" x14ac:dyDescent="0.3">
      <c r="A11703" t="s">
        <v>1483</v>
      </c>
      <c r="B11703" s="1">
        <v>38813</v>
      </c>
      <c r="C11703" t="s">
        <v>1484</v>
      </c>
      <c r="D11703" t="s">
        <v>1491</v>
      </c>
      <c r="E11703" t="s">
        <v>1492</v>
      </c>
      <c r="G11703" t="s">
        <v>19</v>
      </c>
      <c r="H11703" t="s">
        <v>102</v>
      </c>
      <c r="I11703" t="s">
        <v>45</v>
      </c>
      <c r="J11703" t="s">
        <v>93</v>
      </c>
      <c r="K11703">
        <v>99.8</v>
      </c>
      <c r="L11703">
        <v>557</v>
      </c>
      <c r="M11703" t="s">
        <v>607</v>
      </c>
      <c r="N11703">
        <v>600</v>
      </c>
      <c r="P11703" cm="1">
        <f t="array" ref="P11703">IF(Q11703&gt;0,INDEX(Q11703:Q23837,MATCH(TRUE,INDEX(Q11703:Q23837="",,),0)-1),"")</f>
        <v>6</v>
      </c>
      <c r="Q11703">
        <f t="shared" si="263"/>
        <v>2</v>
      </c>
      <c r="R11703">
        <f>IF(P11703="","",0)</f>
        <v>0</v>
      </c>
    </row>
    <row r="11704" spans="1:18" x14ac:dyDescent="0.3">
      <c r="A11704" t="s">
        <v>1483</v>
      </c>
      <c r="B11704" s="1">
        <v>38813</v>
      </c>
      <c r="C11704" t="s">
        <v>1484</v>
      </c>
      <c r="D11704" t="s">
        <v>1491</v>
      </c>
      <c r="E11704" t="s">
        <v>1492</v>
      </c>
      <c r="G11704" t="s">
        <v>19</v>
      </c>
      <c r="H11704" t="s">
        <v>85</v>
      </c>
      <c r="I11704" t="s">
        <v>45</v>
      </c>
      <c r="J11704" t="s">
        <v>93</v>
      </c>
      <c r="K11704">
        <v>105.5</v>
      </c>
      <c r="L11704">
        <v>140</v>
      </c>
      <c r="M11704" t="s">
        <v>607</v>
      </c>
      <c r="N11704">
        <v>140</v>
      </c>
      <c r="P11704" cm="1">
        <f t="array" ref="P11704">IF(Q11704&gt;0,INDEX(Q11704:Q23838,MATCH(TRUE,INDEX(Q11704:Q23838="",,),0)-1),"")</f>
        <v>6</v>
      </c>
      <c r="Q11704">
        <f t="shared" si="263"/>
        <v>2</v>
      </c>
      <c r="R11704">
        <f>IF(P11704="","",0)</f>
        <v>0</v>
      </c>
    </row>
    <row r="11705" spans="1:18" x14ac:dyDescent="0.3">
      <c r="A11705" t="s">
        <v>1483</v>
      </c>
      <c r="B11705" s="1">
        <v>38813</v>
      </c>
      <c r="C11705" t="s">
        <v>1484</v>
      </c>
      <c r="D11705" t="s">
        <v>1491</v>
      </c>
      <c r="E11705" t="s">
        <v>1492</v>
      </c>
      <c r="G11705" t="s">
        <v>19</v>
      </c>
      <c r="H11705" t="s">
        <v>200</v>
      </c>
      <c r="I11705" t="s">
        <v>45</v>
      </c>
      <c r="J11705" t="s">
        <v>93</v>
      </c>
      <c r="K11705">
        <v>41.8</v>
      </c>
      <c r="L11705">
        <v>448</v>
      </c>
      <c r="M11705" t="s">
        <v>607</v>
      </c>
      <c r="N11705">
        <v>500</v>
      </c>
      <c r="P11705" cm="1">
        <f t="array" ref="P11705">IF(Q11705&gt;0,INDEX(Q11705:Q23839,MATCH(TRUE,INDEX(Q11705:Q23839="",,),0)-1),"")</f>
        <v>6</v>
      </c>
      <c r="Q11705">
        <f t="shared" si="263"/>
        <v>2</v>
      </c>
      <c r="R11705">
        <f>IF(P11705="","",0)</f>
        <v>0</v>
      </c>
    </row>
    <row r="11706" spans="1:18" x14ac:dyDescent="0.3">
      <c r="A11706" t="s">
        <v>1483</v>
      </c>
      <c r="B11706" s="1">
        <v>38813</v>
      </c>
      <c r="C11706" t="s">
        <v>1484</v>
      </c>
      <c r="D11706" t="s">
        <v>1491</v>
      </c>
      <c r="E11706" t="s">
        <v>1492</v>
      </c>
      <c r="G11706" t="s">
        <v>19</v>
      </c>
      <c r="H11706" t="s">
        <v>72</v>
      </c>
      <c r="I11706" t="s">
        <v>21</v>
      </c>
      <c r="J11706" t="s">
        <v>73</v>
      </c>
      <c r="K11706">
        <v>520</v>
      </c>
      <c r="L11706">
        <v>9.8000000000000007</v>
      </c>
      <c r="M11706" t="s">
        <v>607</v>
      </c>
      <c r="N11706">
        <v>84.47</v>
      </c>
      <c r="P11706" cm="1">
        <f t="array" ref="P11706">IF(Q11706&gt;0,INDEX(Q11706:Q23840,MATCH(TRUE,INDEX(Q11706:Q23840="",,),0)-1),"")</f>
        <v>6</v>
      </c>
      <c r="Q11706">
        <f t="shared" si="263"/>
        <v>2</v>
      </c>
      <c r="R11706">
        <f>IF(P11706="","",0)</f>
        <v>0</v>
      </c>
    </row>
    <row r="11707" spans="1:18" x14ac:dyDescent="0.3">
      <c r="A11707" t="s">
        <v>1483</v>
      </c>
      <c r="B11707" s="1">
        <v>38813</v>
      </c>
      <c r="C11707" t="s">
        <v>1484</v>
      </c>
      <c r="D11707" t="s">
        <v>1491</v>
      </c>
      <c r="E11707" t="s">
        <v>1492</v>
      </c>
      <c r="G11707" s="6" t="s">
        <v>88</v>
      </c>
      <c r="H11707" t="s">
        <v>100</v>
      </c>
      <c r="I11707" t="s">
        <v>45</v>
      </c>
      <c r="J11707" t="s">
        <v>93</v>
      </c>
      <c r="K11707">
        <v>24.1</v>
      </c>
      <c r="L11707">
        <v>83</v>
      </c>
      <c r="M11707" t="s">
        <v>607</v>
      </c>
      <c r="N11707">
        <v>83</v>
      </c>
      <c r="P11707" cm="1">
        <f t="array" ref="P11707">IF(Q11707&gt;0,INDEX(Q11707:Q23841,MATCH(TRUE,INDEX(Q11707:Q23841="",,),0)-1),"")</f>
        <v>6</v>
      </c>
      <c r="Q11707">
        <f t="shared" si="263"/>
        <v>2</v>
      </c>
      <c r="R11707">
        <f>IF(P11707="","",0)</f>
        <v>0</v>
      </c>
    </row>
    <row r="11708" spans="1:18" x14ac:dyDescent="0.3">
      <c r="A11708" t="s">
        <v>1483</v>
      </c>
      <c r="B11708" s="1">
        <v>38813</v>
      </c>
      <c r="C11708" t="s">
        <v>1484</v>
      </c>
      <c r="D11708" t="s">
        <v>1491</v>
      </c>
      <c r="E11708" t="s">
        <v>1492</v>
      </c>
      <c r="G11708" s="6" t="s">
        <v>88</v>
      </c>
      <c r="H11708" t="s">
        <v>279</v>
      </c>
      <c r="I11708" t="s">
        <v>45</v>
      </c>
      <c r="J11708" t="s">
        <v>93</v>
      </c>
      <c r="K11708">
        <v>20.7</v>
      </c>
      <c r="L11708">
        <v>85</v>
      </c>
      <c r="M11708" t="s">
        <v>607</v>
      </c>
      <c r="N11708">
        <v>85</v>
      </c>
      <c r="P11708" cm="1">
        <f t="array" ref="P11708">IF(Q11708&gt;0,INDEX(Q11708:Q23842,MATCH(TRUE,INDEX(Q11708:Q23842="",,),0)-1),"")</f>
        <v>6</v>
      </c>
      <c r="Q11708">
        <f t="shared" si="263"/>
        <v>2</v>
      </c>
      <c r="R11708">
        <f>IF(P11708="","",0)</f>
        <v>0</v>
      </c>
    </row>
    <row r="11709" spans="1:18" x14ac:dyDescent="0.3">
      <c r="A11709" t="s">
        <v>1483</v>
      </c>
      <c r="B11709" s="1">
        <v>38813</v>
      </c>
      <c r="C11709" t="s">
        <v>1484</v>
      </c>
      <c r="D11709" t="s">
        <v>1491</v>
      </c>
      <c r="E11709" t="s">
        <v>1492</v>
      </c>
      <c r="G11709" s="6" t="s">
        <v>88</v>
      </c>
      <c r="H11709" t="s">
        <v>232</v>
      </c>
      <c r="I11709" t="s">
        <v>45</v>
      </c>
      <c r="J11709" t="s">
        <v>93</v>
      </c>
      <c r="K11709">
        <v>11</v>
      </c>
      <c r="L11709">
        <v>36</v>
      </c>
      <c r="M11709" t="s">
        <v>607</v>
      </c>
      <c r="N11709">
        <v>36</v>
      </c>
      <c r="P11709" cm="1">
        <f t="array" ref="P11709">IF(Q11709&gt;0,INDEX(Q11709:Q23843,MATCH(TRUE,INDEX(Q11709:Q23843="",,),0)-1),"")</f>
        <v>6</v>
      </c>
      <c r="Q11709">
        <f t="shared" si="263"/>
        <v>2</v>
      </c>
      <c r="R11709">
        <f>IF(P11709="","",0)</f>
        <v>0</v>
      </c>
    </row>
    <row r="11710" spans="1:18" x14ac:dyDescent="0.3">
      <c r="A11710" t="s">
        <v>1483</v>
      </c>
      <c r="B11710" s="1">
        <v>38813</v>
      </c>
      <c r="C11710" t="s">
        <v>1484</v>
      </c>
      <c r="D11710" t="s">
        <v>1491</v>
      </c>
      <c r="E11710" t="s">
        <v>1492</v>
      </c>
      <c r="G11710" s="6" t="s">
        <v>88</v>
      </c>
      <c r="H11710" t="s">
        <v>85</v>
      </c>
      <c r="I11710" t="s">
        <v>21</v>
      </c>
      <c r="J11710" t="s">
        <v>73</v>
      </c>
      <c r="K11710">
        <v>210</v>
      </c>
      <c r="L11710">
        <v>13.15</v>
      </c>
      <c r="M11710" t="s">
        <v>607</v>
      </c>
      <c r="N11710">
        <v>13.15</v>
      </c>
      <c r="P11710" cm="1">
        <f t="array" ref="P11710">IF(Q11710&gt;0,INDEX(Q11710:Q23844,MATCH(TRUE,INDEX(Q11710:Q23844="",,),0)-1),"")</f>
        <v>6</v>
      </c>
      <c r="Q11710">
        <f t="shared" si="263"/>
        <v>2</v>
      </c>
      <c r="R11710">
        <f>IF(P11710="","",0)</f>
        <v>0</v>
      </c>
    </row>
    <row r="11711" spans="1:18" x14ac:dyDescent="0.3">
      <c r="A11711" t="s">
        <v>1483</v>
      </c>
      <c r="B11711" s="1">
        <v>38813</v>
      </c>
      <c r="C11711" t="s">
        <v>1484</v>
      </c>
      <c r="D11711" t="s">
        <v>1491</v>
      </c>
      <c r="E11711" t="s">
        <v>1492</v>
      </c>
      <c r="G11711" t="s">
        <v>19</v>
      </c>
      <c r="H11711" t="s">
        <v>102</v>
      </c>
      <c r="I11711" t="s">
        <v>45</v>
      </c>
      <c r="J11711" t="s">
        <v>93</v>
      </c>
      <c r="K11711">
        <v>99.8</v>
      </c>
      <c r="L11711">
        <v>557</v>
      </c>
      <c r="M11711" t="s">
        <v>46</v>
      </c>
      <c r="N11711">
        <v>710</v>
      </c>
      <c r="P11711" cm="1">
        <f t="array" ref="P11711">IF(Q11711&gt;0,INDEX(Q11711:Q23845,MATCH(TRUE,INDEX(Q11711:Q23845="",,),0)-1),"")</f>
        <v>6</v>
      </c>
      <c r="Q11711">
        <f t="shared" si="263"/>
        <v>3</v>
      </c>
      <c r="R11711">
        <f>IF(P11711="","",0)</f>
        <v>0</v>
      </c>
    </row>
    <row r="11712" spans="1:18" x14ac:dyDescent="0.3">
      <c r="A11712" t="s">
        <v>1483</v>
      </c>
      <c r="B11712" s="1">
        <v>38813</v>
      </c>
      <c r="C11712" t="s">
        <v>1484</v>
      </c>
      <c r="D11712" t="s">
        <v>1491</v>
      </c>
      <c r="E11712" t="s">
        <v>1492</v>
      </c>
      <c r="G11712" t="s">
        <v>19</v>
      </c>
      <c r="H11712" t="s">
        <v>85</v>
      </c>
      <c r="I11712" t="s">
        <v>45</v>
      </c>
      <c r="J11712" t="s">
        <v>93</v>
      </c>
      <c r="K11712">
        <v>105.5</v>
      </c>
      <c r="L11712">
        <v>140</v>
      </c>
      <c r="M11712" t="s">
        <v>46</v>
      </c>
      <c r="N11712">
        <v>209</v>
      </c>
      <c r="P11712" cm="1">
        <f t="array" ref="P11712">IF(Q11712&gt;0,INDEX(Q11712:Q23846,MATCH(TRUE,INDEX(Q11712:Q23846="",,),0)-1),"")</f>
        <v>6</v>
      </c>
      <c r="Q11712">
        <f t="shared" si="263"/>
        <v>3</v>
      </c>
      <c r="R11712">
        <f>IF(P11712="","",0)</f>
        <v>0</v>
      </c>
    </row>
    <row r="11713" spans="1:18" x14ac:dyDescent="0.3">
      <c r="A11713" t="s">
        <v>1483</v>
      </c>
      <c r="B11713" s="1">
        <v>38813</v>
      </c>
      <c r="C11713" t="s">
        <v>1484</v>
      </c>
      <c r="D11713" t="s">
        <v>1491</v>
      </c>
      <c r="E11713" t="s">
        <v>1492</v>
      </c>
      <c r="G11713" t="s">
        <v>19</v>
      </c>
      <c r="H11713" t="s">
        <v>200</v>
      </c>
      <c r="I11713" t="s">
        <v>45</v>
      </c>
      <c r="J11713" t="s">
        <v>93</v>
      </c>
      <c r="K11713">
        <v>41.8</v>
      </c>
      <c r="L11713">
        <v>448</v>
      </c>
      <c r="M11713" t="s">
        <v>46</v>
      </c>
      <c r="N11713">
        <v>678</v>
      </c>
      <c r="P11713" cm="1">
        <f t="array" ref="P11713">IF(Q11713&gt;0,INDEX(Q11713:Q23847,MATCH(TRUE,INDEX(Q11713:Q23847="",,),0)-1),"")</f>
        <v>6</v>
      </c>
      <c r="Q11713">
        <f t="shared" si="263"/>
        <v>3</v>
      </c>
      <c r="R11713">
        <f>IF(P11713="","",0)</f>
        <v>0</v>
      </c>
    </row>
    <row r="11714" spans="1:18" x14ac:dyDescent="0.3">
      <c r="A11714" t="s">
        <v>1483</v>
      </c>
      <c r="B11714" s="1">
        <v>38813</v>
      </c>
      <c r="C11714" t="s">
        <v>1484</v>
      </c>
      <c r="D11714" t="s">
        <v>1491</v>
      </c>
      <c r="E11714" t="s">
        <v>1492</v>
      </c>
      <c r="G11714" t="s">
        <v>19</v>
      </c>
      <c r="H11714" t="s">
        <v>72</v>
      </c>
      <c r="I11714" t="s">
        <v>21</v>
      </c>
      <c r="J11714" t="s">
        <v>73</v>
      </c>
      <c r="K11714">
        <v>520</v>
      </c>
      <c r="L11714">
        <v>9.8000000000000007</v>
      </c>
      <c r="M11714" t="s">
        <v>46</v>
      </c>
      <c r="N11714">
        <v>18</v>
      </c>
      <c r="P11714" cm="1">
        <f t="array" ref="P11714">IF(Q11714&gt;0,INDEX(Q11714:Q23848,MATCH(TRUE,INDEX(Q11714:Q23848="",,),0)-1),"")</f>
        <v>6</v>
      </c>
      <c r="Q11714">
        <f t="shared" si="263"/>
        <v>3</v>
      </c>
      <c r="R11714">
        <f>IF(P11714="","",0)</f>
        <v>0</v>
      </c>
    </row>
    <row r="11715" spans="1:18" x14ac:dyDescent="0.3">
      <c r="A11715" t="s">
        <v>1483</v>
      </c>
      <c r="B11715" s="1">
        <v>38813</v>
      </c>
      <c r="C11715" t="s">
        <v>1484</v>
      </c>
      <c r="D11715" t="s">
        <v>1491</v>
      </c>
      <c r="E11715" t="s">
        <v>1492</v>
      </c>
      <c r="G11715" s="6" t="s">
        <v>88</v>
      </c>
      <c r="H11715" t="s">
        <v>100</v>
      </c>
      <c r="I11715" t="s">
        <v>45</v>
      </c>
      <c r="J11715" t="s">
        <v>93</v>
      </c>
      <c r="K11715">
        <v>24.1</v>
      </c>
      <c r="L11715">
        <v>83</v>
      </c>
      <c r="M11715" t="s">
        <v>46</v>
      </c>
      <c r="N11715">
        <v>83</v>
      </c>
      <c r="P11715" cm="1">
        <f t="array" ref="P11715">IF(Q11715&gt;0,INDEX(Q11715:Q23849,MATCH(TRUE,INDEX(Q11715:Q23849="",,),0)-1),"")</f>
        <v>6</v>
      </c>
      <c r="Q11715">
        <f t="shared" si="263"/>
        <v>3</v>
      </c>
      <c r="R11715">
        <f>IF(P11715="","",0)</f>
        <v>0</v>
      </c>
    </row>
    <row r="11716" spans="1:18" x14ac:dyDescent="0.3">
      <c r="A11716" t="s">
        <v>1483</v>
      </c>
      <c r="B11716" s="1">
        <v>38813</v>
      </c>
      <c r="C11716" t="s">
        <v>1484</v>
      </c>
      <c r="D11716" t="s">
        <v>1491</v>
      </c>
      <c r="E11716" t="s">
        <v>1492</v>
      </c>
      <c r="G11716" s="6" t="s">
        <v>88</v>
      </c>
      <c r="H11716" t="s">
        <v>279</v>
      </c>
      <c r="I11716" t="s">
        <v>45</v>
      </c>
      <c r="J11716" t="s">
        <v>93</v>
      </c>
      <c r="K11716">
        <v>20.7</v>
      </c>
      <c r="L11716">
        <v>85</v>
      </c>
      <c r="M11716" t="s">
        <v>46</v>
      </c>
      <c r="N11716">
        <v>85</v>
      </c>
      <c r="P11716" cm="1">
        <f t="array" ref="P11716">IF(Q11716&gt;0,INDEX(Q11716:Q23850,MATCH(TRUE,INDEX(Q11716:Q23850="",,),0)-1),"")</f>
        <v>6</v>
      </c>
      <c r="Q11716">
        <f t="shared" si="263"/>
        <v>3</v>
      </c>
      <c r="R11716">
        <f>IF(P11716="","",0)</f>
        <v>0</v>
      </c>
    </row>
    <row r="11717" spans="1:18" x14ac:dyDescent="0.3">
      <c r="A11717" t="s">
        <v>1483</v>
      </c>
      <c r="B11717" s="1">
        <v>38813</v>
      </c>
      <c r="C11717" t="s">
        <v>1484</v>
      </c>
      <c r="D11717" t="s">
        <v>1491</v>
      </c>
      <c r="E11717" t="s">
        <v>1492</v>
      </c>
      <c r="G11717" s="6" t="s">
        <v>88</v>
      </c>
      <c r="H11717" t="s">
        <v>232</v>
      </c>
      <c r="I11717" t="s">
        <v>45</v>
      </c>
      <c r="J11717" t="s">
        <v>93</v>
      </c>
      <c r="K11717">
        <v>11</v>
      </c>
      <c r="L11717">
        <v>36</v>
      </c>
      <c r="M11717" t="s">
        <v>46</v>
      </c>
      <c r="N11717">
        <v>36</v>
      </c>
      <c r="P11717" cm="1">
        <f t="array" ref="P11717">IF(Q11717&gt;0,INDEX(Q11717:Q23851,MATCH(TRUE,INDEX(Q11717:Q23851="",,),0)-1),"")</f>
        <v>6</v>
      </c>
      <c r="Q11717">
        <f t="shared" si="263"/>
        <v>3</v>
      </c>
      <c r="R11717">
        <f>IF(P11717="","",0)</f>
        <v>0</v>
      </c>
    </row>
    <row r="11718" spans="1:18" x14ac:dyDescent="0.3">
      <c r="A11718" t="s">
        <v>1483</v>
      </c>
      <c r="B11718" s="1">
        <v>38813</v>
      </c>
      <c r="C11718" t="s">
        <v>1484</v>
      </c>
      <c r="D11718" t="s">
        <v>1491</v>
      </c>
      <c r="E11718" t="s">
        <v>1492</v>
      </c>
      <c r="G11718" s="6" t="s">
        <v>88</v>
      </c>
      <c r="H11718" t="s">
        <v>85</v>
      </c>
      <c r="I11718" t="s">
        <v>21</v>
      </c>
      <c r="J11718" t="s">
        <v>73</v>
      </c>
      <c r="K11718">
        <v>210</v>
      </c>
      <c r="L11718">
        <v>13.15</v>
      </c>
      <c r="M11718" t="s">
        <v>46</v>
      </c>
      <c r="N11718">
        <v>13.15</v>
      </c>
      <c r="P11718" cm="1">
        <f t="array" ref="P11718">IF(Q11718&gt;0,INDEX(Q11718:Q23852,MATCH(TRUE,INDEX(Q11718:Q23852="",,),0)-1),"")</f>
        <v>6</v>
      </c>
      <c r="Q11718">
        <f t="shared" si="263"/>
        <v>3</v>
      </c>
      <c r="R11718">
        <f>IF(P11718="","",0)</f>
        <v>0</v>
      </c>
    </row>
    <row r="11719" spans="1:18" x14ac:dyDescent="0.3">
      <c r="A11719" t="s">
        <v>1483</v>
      </c>
      <c r="B11719" s="1">
        <v>38813</v>
      </c>
      <c r="C11719" t="s">
        <v>1484</v>
      </c>
      <c r="D11719" t="s">
        <v>1491</v>
      </c>
      <c r="E11719" t="s">
        <v>1492</v>
      </c>
      <c r="G11719" t="s">
        <v>19</v>
      </c>
      <c r="H11719" t="s">
        <v>102</v>
      </c>
      <c r="I11719" t="s">
        <v>45</v>
      </c>
      <c r="J11719" t="s">
        <v>93</v>
      </c>
      <c r="K11719">
        <v>99.8</v>
      </c>
      <c r="L11719">
        <v>557</v>
      </c>
      <c r="M11719" t="s">
        <v>1493</v>
      </c>
      <c r="N11719">
        <v>707</v>
      </c>
      <c r="P11719" cm="1">
        <f t="array" ref="P11719">IF(Q11719&gt;0,INDEX(Q11719:Q23853,MATCH(TRUE,INDEX(Q11719:Q23853="",,),0)-1),"")</f>
        <v>6</v>
      </c>
      <c r="Q11719">
        <f t="shared" si="263"/>
        <v>4</v>
      </c>
      <c r="R11719">
        <f>IF(P11719="","",0)</f>
        <v>0</v>
      </c>
    </row>
    <row r="11720" spans="1:18" x14ac:dyDescent="0.3">
      <c r="A11720" t="s">
        <v>1483</v>
      </c>
      <c r="B11720" s="1">
        <v>38813</v>
      </c>
      <c r="C11720" t="s">
        <v>1484</v>
      </c>
      <c r="D11720" t="s">
        <v>1491</v>
      </c>
      <c r="E11720" t="s">
        <v>1492</v>
      </c>
      <c r="G11720" t="s">
        <v>19</v>
      </c>
      <c r="H11720" t="s">
        <v>85</v>
      </c>
      <c r="I11720" t="s">
        <v>45</v>
      </c>
      <c r="J11720" t="s">
        <v>93</v>
      </c>
      <c r="K11720">
        <v>105.5</v>
      </c>
      <c r="L11720">
        <v>140</v>
      </c>
      <c r="M11720" t="s">
        <v>1493</v>
      </c>
      <c r="N11720">
        <v>140</v>
      </c>
      <c r="P11720" cm="1">
        <f t="array" ref="P11720">IF(Q11720&gt;0,INDEX(Q11720:Q23854,MATCH(TRUE,INDEX(Q11720:Q23854="",,),0)-1),"")</f>
        <v>6</v>
      </c>
      <c r="Q11720">
        <f t="shared" si="263"/>
        <v>4</v>
      </c>
      <c r="R11720">
        <f>IF(P11720="","",0)</f>
        <v>0</v>
      </c>
    </row>
    <row r="11721" spans="1:18" x14ac:dyDescent="0.3">
      <c r="A11721" t="s">
        <v>1483</v>
      </c>
      <c r="B11721" s="1">
        <v>38813</v>
      </c>
      <c r="C11721" t="s">
        <v>1484</v>
      </c>
      <c r="D11721" t="s">
        <v>1491</v>
      </c>
      <c r="E11721" t="s">
        <v>1492</v>
      </c>
      <c r="G11721" t="s">
        <v>19</v>
      </c>
      <c r="H11721" t="s">
        <v>200</v>
      </c>
      <c r="I11721" t="s">
        <v>45</v>
      </c>
      <c r="J11721" t="s">
        <v>93</v>
      </c>
      <c r="K11721">
        <v>41.8</v>
      </c>
      <c r="L11721">
        <v>448</v>
      </c>
      <c r="M11721" t="s">
        <v>1493</v>
      </c>
      <c r="N11721">
        <v>713</v>
      </c>
      <c r="P11721" cm="1">
        <f t="array" ref="P11721">IF(Q11721&gt;0,INDEX(Q11721:Q23855,MATCH(TRUE,INDEX(Q11721:Q23855="",,),0)-1),"")</f>
        <v>6</v>
      </c>
      <c r="Q11721">
        <f t="shared" si="263"/>
        <v>4</v>
      </c>
      <c r="R11721">
        <f>IF(P11721="","",0)</f>
        <v>0</v>
      </c>
    </row>
    <row r="11722" spans="1:18" x14ac:dyDescent="0.3">
      <c r="A11722" t="s">
        <v>1483</v>
      </c>
      <c r="B11722" s="1">
        <v>38813</v>
      </c>
      <c r="C11722" t="s">
        <v>1484</v>
      </c>
      <c r="D11722" t="s">
        <v>1491</v>
      </c>
      <c r="E11722" t="s">
        <v>1492</v>
      </c>
      <c r="G11722" t="s">
        <v>19</v>
      </c>
      <c r="H11722" t="s">
        <v>72</v>
      </c>
      <c r="I11722" t="s">
        <v>21</v>
      </c>
      <c r="J11722" t="s">
        <v>73</v>
      </c>
      <c r="K11722">
        <v>520</v>
      </c>
      <c r="L11722">
        <v>9.8000000000000007</v>
      </c>
      <c r="M11722" t="s">
        <v>1493</v>
      </c>
      <c r="N11722">
        <v>28.5</v>
      </c>
      <c r="P11722" cm="1">
        <f t="array" ref="P11722">IF(Q11722&gt;0,INDEX(Q11722:Q23856,MATCH(TRUE,INDEX(Q11722:Q23856="",,),0)-1),"")</f>
        <v>6</v>
      </c>
      <c r="Q11722">
        <f t="shared" si="263"/>
        <v>4</v>
      </c>
      <c r="R11722">
        <f>IF(P11722="","",0)</f>
        <v>0</v>
      </c>
    </row>
    <row r="11723" spans="1:18" x14ac:dyDescent="0.3">
      <c r="A11723" t="s">
        <v>1483</v>
      </c>
      <c r="B11723" s="1">
        <v>38813</v>
      </c>
      <c r="C11723" t="s">
        <v>1484</v>
      </c>
      <c r="D11723" t="s">
        <v>1491</v>
      </c>
      <c r="E11723" t="s">
        <v>1492</v>
      </c>
      <c r="G11723" s="6" t="s">
        <v>88</v>
      </c>
      <c r="H11723" t="s">
        <v>100</v>
      </c>
      <c r="I11723" t="s">
        <v>45</v>
      </c>
      <c r="J11723" t="s">
        <v>93</v>
      </c>
      <c r="K11723">
        <v>24.1</v>
      </c>
      <c r="L11723">
        <v>83</v>
      </c>
      <c r="M11723" t="s">
        <v>1493</v>
      </c>
      <c r="N11723">
        <v>83</v>
      </c>
      <c r="P11723" cm="1">
        <f t="array" ref="P11723">IF(Q11723&gt;0,INDEX(Q11723:Q23857,MATCH(TRUE,INDEX(Q11723:Q23857="",,),0)-1),"")</f>
        <v>6</v>
      </c>
      <c r="Q11723">
        <f t="shared" si="263"/>
        <v>4</v>
      </c>
      <c r="R11723">
        <f>IF(P11723="","",0)</f>
        <v>0</v>
      </c>
    </row>
    <row r="11724" spans="1:18" x14ac:dyDescent="0.3">
      <c r="A11724" t="s">
        <v>1483</v>
      </c>
      <c r="B11724" s="1">
        <v>38813</v>
      </c>
      <c r="C11724" t="s">
        <v>1484</v>
      </c>
      <c r="D11724" t="s">
        <v>1491</v>
      </c>
      <c r="E11724" t="s">
        <v>1492</v>
      </c>
      <c r="G11724" s="6" t="s">
        <v>88</v>
      </c>
      <c r="H11724" t="s">
        <v>279</v>
      </c>
      <c r="I11724" t="s">
        <v>45</v>
      </c>
      <c r="J11724" t="s">
        <v>93</v>
      </c>
      <c r="K11724">
        <v>20.7</v>
      </c>
      <c r="L11724">
        <v>85</v>
      </c>
      <c r="M11724" t="s">
        <v>1493</v>
      </c>
      <c r="N11724">
        <v>85</v>
      </c>
      <c r="P11724" cm="1">
        <f t="array" ref="P11724">IF(Q11724&gt;0,INDEX(Q11724:Q23858,MATCH(TRUE,INDEX(Q11724:Q23858="",,),0)-1),"")</f>
        <v>6</v>
      </c>
      <c r="Q11724">
        <f t="shared" si="263"/>
        <v>4</v>
      </c>
      <c r="R11724">
        <f>IF(P11724="","",0)</f>
        <v>0</v>
      </c>
    </row>
    <row r="11725" spans="1:18" x14ac:dyDescent="0.3">
      <c r="A11725" t="s">
        <v>1483</v>
      </c>
      <c r="B11725" s="1">
        <v>38813</v>
      </c>
      <c r="C11725" t="s">
        <v>1484</v>
      </c>
      <c r="D11725" t="s">
        <v>1491</v>
      </c>
      <c r="E11725" t="s">
        <v>1492</v>
      </c>
      <c r="G11725" s="6" t="s">
        <v>88</v>
      </c>
      <c r="H11725" t="s">
        <v>232</v>
      </c>
      <c r="I11725" t="s">
        <v>45</v>
      </c>
      <c r="J11725" t="s">
        <v>93</v>
      </c>
      <c r="K11725">
        <v>11</v>
      </c>
      <c r="L11725">
        <v>36</v>
      </c>
      <c r="M11725" t="s">
        <v>1493</v>
      </c>
      <c r="N11725">
        <v>36</v>
      </c>
      <c r="P11725" cm="1">
        <f t="array" ref="P11725">IF(Q11725&gt;0,INDEX(Q11725:Q23859,MATCH(TRUE,INDEX(Q11725:Q23859="",,),0)-1),"")</f>
        <v>6</v>
      </c>
      <c r="Q11725">
        <f t="shared" si="263"/>
        <v>4</v>
      </c>
      <c r="R11725">
        <f>IF(P11725="","",0)</f>
        <v>0</v>
      </c>
    </row>
    <row r="11726" spans="1:18" x14ac:dyDescent="0.3">
      <c r="A11726" t="s">
        <v>1483</v>
      </c>
      <c r="B11726" s="1">
        <v>38813</v>
      </c>
      <c r="C11726" t="s">
        <v>1484</v>
      </c>
      <c r="D11726" t="s">
        <v>1491</v>
      </c>
      <c r="E11726" t="s">
        <v>1492</v>
      </c>
      <c r="G11726" s="6" t="s">
        <v>88</v>
      </c>
      <c r="H11726" t="s">
        <v>85</v>
      </c>
      <c r="I11726" t="s">
        <v>21</v>
      </c>
      <c r="J11726" t="s">
        <v>73</v>
      </c>
      <c r="K11726">
        <v>210</v>
      </c>
      <c r="L11726">
        <v>13.15</v>
      </c>
      <c r="M11726" t="s">
        <v>1493</v>
      </c>
      <c r="N11726">
        <v>13.15</v>
      </c>
      <c r="P11726" cm="1">
        <f t="array" ref="P11726">IF(Q11726&gt;0,INDEX(Q11726:Q23860,MATCH(TRUE,INDEX(Q11726:Q23860="",,),0)-1),"")</f>
        <v>6</v>
      </c>
      <c r="Q11726">
        <f t="shared" si="263"/>
        <v>4</v>
      </c>
      <c r="R11726">
        <f>IF(P11726="","",0)</f>
        <v>0</v>
      </c>
    </row>
    <row r="11727" spans="1:18" x14ac:dyDescent="0.3">
      <c r="A11727" t="s">
        <v>1483</v>
      </c>
      <c r="B11727" s="1">
        <v>38813</v>
      </c>
      <c r="C11727" t="s">
        <v>1484</v>
      </c>
      <c r="D11727" t="s">
        <v>1491</v>
      </c>
      <c r="E11727" t="s">
        <v>1492</v>
      </c>
      <c r="G11727" t="s">
        <v>19</v>
      </c>
      <c r="H11727" t="s">
        <v>102</v>
      </c>
      <c r="I11727" t="s">
        <v>45</v>
      </c>
      <c r="J11727" t="s">
        <v>93</v>
      </c>
      <c r="K11727">
        <v>99.8</v>
      </c>
      <c r="L11727">
        <v>557</v>
      </c>
      <c r="M11727" t="s">
        <v>1018</v>
      </c>
      <c r="N11727">
        <v>557</v>
      </c>
      <c r="P11727" cm="1">
        <f t="array" ref="P11727">IF(Q11727&gt;0,INDEX(Q11727:Q23861,MATCH(TRUE,INDEX(Q11727:Q23861="",,),0)-1),"")</f>
        <v>6</v>
      </c>
      <c r="Q11727">
        <f t="shared" si="263"/>
        <v>5</v>
      </c>
      <c r="R11727">
        <f>IF(P11727="","",0)</f>
        <v>0</v>
      </c>
    </row>
    <row r="11728" spans="1:18" x14ac:dyDescent="0.3">
      <c r="A11728" t="s">
        <v>1483</v>
      </c>
      <c r="B11728" s="1">
        <v>38813</v>
      </c>
      <c r="C11728" t="s">
        <v>1484</v>
      </c>
      <c r="D11728" t="s">
        <v>1491</v>
      </c>
      <c r="E11728" t="s">
        <v>1492</v>
      </c>
      <c r="G11728" t="s">
        <v>19</v>
      </c>
      <c r="H11728" t="s">
        <v>85</v>
      </c>
      <c r="I11728" t="s">
        <v>45</v>
      </c>
      <c r="J11728" t="s">
        <v>93</v>
      </c>
      <c r="K11728">
        <v>105.5</v>
      </c>
      <c r="L11728">
        <v>140</v>
      </c>
      <c r="M11728" t="s">
        <v>1018</v>
      </c>
      <c r="N11728">
        <v>140</v>
      </c>
      <c r="P11728" cm="1">
        <f t="array" ref="P11728">IF(Q11728&gt;0,INDEX(Q11728:Q23862,MATCH(TRUE,INDEX(Q11728:Q23862="",,),0)-1),"")</f>
        <v>6</v>
      </c>
      <c r="Q11728">
        <f>INT((ROW()-11695)/8)+1</f>
        <v>5</v>
      </c>
      <c r="R11728">
        <f>IF(P11728="","",0)</f>
        <v>0</v>
      </c>
    </row>
    <row r="11729" spans="1:18" x14ac:dyDescent="0.3">
      <c r="A11729" t="s">
        <v>1483</v>
      </c>
      <c r="B11729" s="1">
        <v>38813</v>
      </c>
      <c r="C11729" t="s">
        <v>1484</v>
      </c>
      <c r="D11729" t="s">
        <v>1491</v>
      </c>
      <c r="E11729" t="s">
        <v>1492</v>
      </c>
      <c r="G11729" t="s">
        <v>19</v>
      </c>
      <c r="H11729" t="s">
        <v>200</v>
      </c>
      <c r="I11729" t="s">
        <v>45</v>
      </c>
      <c r="J11729" t="s">
        <v>93</v>
      </c>
      <c r="K11729">
        <v>41.8</v>
      </c>
      <c r="L11729">
        <v>448</v>
      </c>
      <c r="M11729" t="s">
        <v>1018</v>
      </c>
      <c r="N11729">
        <v>448</v>
      </c>
      <c r="P11729" cm="1">
        <f t="array" ref="P11729">IF(Q11729&gt;0,INDEX(Q11729:Q23863,MATCH(TRUE,INDEX(Q11729:Q23863="",,),0)-1),"")</f>
        <v>6</v>
      </c>
      <c r="Q11729">
        <f t="shared" si="263"/>
        <v>5</v>
      </c>
      <c r="R11729">
        <f>IF(P11729="","",0)</f>
        <v>0</v>
      </c>
    </row>
    <row r="11730" spans="1:18" x14ac:dyDescent="0.3">
      <c r="A11730" t="s">
        <v>1483</v>
      </c>
      <c r="B11730" s="1">
        <v>38813</v>
      </c>
      <c r="C11730" t="s">
        <v>1484</v>
      </c>
      <c r="D11730" t="s">
        <v>1491</v>
      </c>
      <c r="E11730" t="s">
        <v>1492</v>
      </c>
      <c r="G11730" t="s">
        <v>19</v>
      </c>
      <c r="H11730" t="s">
        <v>72</v>
      </c>
      <c r="I11730" t="s">
        <v>21</v>
      </c>
      <c r="J11730" t="s">
        <v>73</v>
      </c>
      <c r="K11730">
        <v>520</v>
      </c>
      <c r="L11730">
        <v>9.8000000000000007</v>
      </c>
      <c r="M11730" t="s">
        <v>1018</v>
      </c>
      <c r="N11730">
        <v>52.54</v>
      </c>
      <c r="P11730" cm="1">
        <f t="array" ref="P11730">IF(Q11730&gt;0,INDEX(Q11730:Q23864,MATCH(TRUE,INDEX(Q11730:Q23864="",,),0)-1),"")</f>
        <v>6</v>
      </c>
      <c r="Q11730">
        <f t="shared" si="263"/>
        <v>5</v>
      </c>
      <c r="R11730">
        <f>IF(P11730="","",0)</f>
        <v>0</v>
      </c>
    </row>
    <row r="11731" spans="1:18" x14ac:dyDescent="0.3">
      <c r="A11731" t="s">
        <v>1483</v>
      </c>
      <c r="B11731" s="1">
        <v>38813</v>
      </c>
      <c r="C11731" t="s">
        <v>1484</v>
      </c>
      <c r="D11731" t="s">
        <v>1491</v>
      </c>
      <c r="E11731" t="s">
        <v>1492</v>
      </c>
      <c r="G11731" s="6" t="s">
        <v>88</v>
      </c>
      <c r="H11731" t="s">
        <v>100</v>
      </c>
      <c r="I11731" t="s">
        <v>45</v>
      </c>
      <c r="J11731" t="s">
        <v>93</v>
      </c>
      <c r="K11731">
        <v>24.1</v>
      </c>
      <c r="L11731">
        <v>83</v>
      </c>
      <c r="M11731" t="s">
        <v>1018</v>
      </c>
      <c r="N11731">
        <v>83</v>
      </c>
      <c r="P11731" cm="1">
        <f t="array" ref="P11731">IF(Q11731&gt;0,INDEX(Q11731:Q23865,MATCH(TRUE,INDEX(Q11731:Q23865="",,),0)-1),"")</f>
        <v>6</v>
      </c>
      <c r="Q11731">
        <f t="shared" si="263"/>
        <v>5</v>
      </c>
      <c r="R11731">
        <f>IF(P11731="","",0)</f>
        <v>0</v>
      </c>
    </row>
    <row r="11732" spans="1:18" x14ac:dyDescent="0.3">
      <c r="A11732" t="s">
        <v>1483</v>
      </c>
      <c r="B11732" s="1">
        <v>38813</v>
      </c>
      <c r="C11732" t="s">
        <v>1484</v>
      </c>
      <c r="D11732" t="s">
        <v>1491</v>
      </c>
      <c r="E11732" t="s">
        <v>1492</v>
      </c>
      <c r="G11732" s="6" t="s">
        <v>88</v>
      </c>
      <c r="H11732" t="s">
        <v>279</v>
      </c>
      <c r="I11732" t="s">
        <v>45</v>
      </c>
      <c r="J11732" t="s">
        <v>93</v>
      </c>
      <c r="K11732">
        <v>20.7</v>
      </c>
      <c r="L11732">
        <v>85</v>
      </c>
      <c r="M11732" t="s">
        <v>1018</v>
      </c>
      <c r="N11732">
        <v>85</v>
      </c>
      <c r="P11732" cm="1">
        <f t="array" ref="P11732">IF(Q11732&gt;0,INDEX(Q11732:Q23866,MATCH(TRUE,INDEX(Q11732:Q23866="",,),0)-1),"")</f>
        <v>6</v>
      </c>
      <c r="Q11732">
        <f t="shared" si="263"/>
        <v>5</v>
      </c>
      <c r="R11732">
        <f>IF(P11732="","",0)</f>
        <v>0</v>
      </c>
    </row>
    <row r="11733" spans="1:18" x14ac:dyDescent="0.3">
      <c r="A11733" t="s">
        <v>1483</v>
      </c>
      <c r="B11733" s="1">
        <v>38813</v>
      </c>
      <c r="C11733" t="s">
        <v>1484</v>
      </c>
      <c r="D11733" t="s">
        <v>1491</v>
      </c>
      <c r="E11733" t="s">
        <v>1492</v>
      </c>
      <c r="G11733" s="6" t="s">
        <v>88</v>
      </c>
      <c r="H11733" t="s">
        <v>232</v>
      </c>
      <c r="I11733" t="s">
        <v>45</v>
      </c>
      <c r="J11733" t="s">
        <v>93</v>
      </c>
      <c r="K11733">
        <v>11</v>
      </c>
      <c r="L11733">
        <v>36</v>
      </c>
      <c r="M11733" t="s">
        <v>1018</v>
      </c>
      <c r="N11733">
        <v>36</v>
      </c>
      <c r="P11733" cm="1">
        <f t="array" ref="P11733">IF(Q11733&gt;0,INDEX(Q11733:Q23867,MATCH(TRUE,INDEX(Q11733:Q23867="",,),0)-1),"")</f>
        <v>6</v>
      </c>
      <c r="Q11733">
        <f t="shared" si="263"/>
        <v>5</v>
      </c>
      <c r="R11733">
        <f>IF(P11733="","",0)</f>
        <v>0</v>
      </c>
    </row>
    <row r="11734" spans="1:18" x14ac:dyDescent="0.3">
      <c r="A11734" t="s">
        <v>1483</v>
      </c>
      <c r="B11734" s="1">
        <v>38813</v>
      </c>
      <c r="C11734" t="s">
        <v>1484</v>
      </c>
      <c r="D11734" t="s">
        <v>1491</v>
      </c>
      <c r="E11734" t="s">
        <v>1492</v>
      </c>
      <c r="G11734" s="6" t="s">
        <v>88</v>
      </c>
      <c r="H11734" t="s">
        <v>85</v>
      </c>
      <c r="I11734" t="s">
        <v>21</v>
      </c>
      <c r="J11734" t="s">
        <v>73</v>
      </c>
      <c r="K11734">
        <v>210</v>
      </c>
      <c r="L11734">
        <v>13.15</v>
      </c>
      <c r="M11734" t="s">
        <v>1018</v>
      </c>
      <c r="N11734">
        <v>13.15</v>
      </c>
      <c r="P11734" cm="1">
        <f t="array" ref="P11734">IF(Q11734&gt;0,INDEX(Q11734:Q23868,MATCH(TRUE,INDEX(Q11734:Q23868="",,),0)-1),"")</f>
        <v>6</v>
      </c>
      <c r="Q11734">
        <f t="shared" si="263"/>
        <v>5</v>
      </c>
      <c r="R11734">
        <f>IF(P11734="","",0)</f>
        <v>0</v>
      </c>
    </row>
    <row r="11735" spans="1:18" x14ac:dyDescent="0.3">
      <c r="A11735" t="s">
        <v>1483</v>
      </c>
      <c r="B11735" s="1">
        <v>38813</v>
      </c>
      <c r="C11735" t="s">
        <v>1484</v>
      </c>
      <c r="D11735" t="s">
        <v>1491</v>
      </c>
      <c r="E11735" t="s">
        <v>1492</v>
      </c>
      <c r="G11735" t="s">
        <v>19</v>
      </c>
      <c r="H11735" t="s">
        <v>102</v>
      </c>
      <c r="I11735" t="s">
        <v>45</v>
      </c>
      <c r="J11735" t="s">
        <v>93</v>
      </c>
      <c r="K11735">
        <v>99.8</v>
      </c>
      <c r="L11735">
        <v>557</v>
      </c>
      <c r="M11735" t="s">
        <v>938</v>
      </c>
      <c r="N11735">
        <v>560</v>
      </c>
      <c r="P11735" cm="1">
        <f t="array" ref="P11735">IF(Q11735&gt;0,INDEX(Q11735:Q23869,MATCH(TRUE,INDEX(Q11735:Q23869="",,),0)-1),"")</f>
        <v>6</v>
      </c>
      <c r="Q11735">
        <f t="shared" si="263"/>
        <v>6</v>
      </c>
      <c r="R11735">
        <f>IF(P11735="","",0)</f>
        <v>0</v>
      </c>
    </row>
    <row r="11736" spans="1:18" x14ac:dyDescent="0.3">
      <c r="A11736" t="s">
        <v>1483</v>
      </c>
      <c r="B11736" s="1">
        <v>38813</v>
      </c>
      <c r="C11736" t="s">
        <v>1484</v>
      </c>
      <c r="D11736" t="s">
        <v>1491</v>
      </c>
      <c r="E11736" t="s">
        <v>1492</v>
      </c>
      <c r="G11736" t="s">
        <v>19</v>
      </c>
      <c r="H11736" t="s">
        <v>85</v>
      </c>
      <c r="I11736" t="s">
        <v>45</v>
      </c>
      <c r="J11736" t="s">
        <v>93</v>
      </c>
      <c r="K11736">
        <v>105.5</v>
      </c>
      <c r="L11736">
        <v>140</v>
      </c>
      <c r="M11736" t="s">
        <v>938</v>
      </c>
      <c r="N11736">
        <v>150</v>
      </c>
      <c r="P11736" cm="1">
        <f t="array" ref="P11736">IF(Q11736&gt;0,INDEX(Q11736:Q23870,MATCH(TRUE,INDEX(Q11736:Q23870="",,),0)-1),"")</f>
        <v>6</v>
      </c>
      <c r="Q11736">
        <f t="shared" si="263"/>
        <v>6</v>
      </c>
      <c r="R11736">
        <f>IF(P11736="","",0)</f>
        <v>0</v>
      </c>
    </row>
    <row r="11737" spans="1:18" x14ac:dyDescent="0.3">
      <c r="A11737" t="s">
        <v>1483</v>
      </c>
      <c r="B11737" s="1">
        <v>38813</v>
      </c>
      <c r="C11737" t="s">
        <v>1484</v>
      </c>
      <c r="D11737" t="s">
        <v>1491</v>
      </c>
      <c r="E11737" t="s">
        <v>1492</v>
      </c>
      <c r="G11737" t="s">
        <v>19</v>
      </c>
      <c r="H11737" t="s">
        <v>200</v>
      </c>
      <c r="I11737" t="s">
        <v>45</v>
      </c>
      <c r="J11737" t="s">
        <v>93</v>
      </c>
      <c r="K11737">
        <v>41.8</v>
      </c>
      <c r="L11737">
        <v>448</v>
      </c>
      <c r="M11737" t="s">
        <v>938</v>
      </c>
      <c r="N11737">
        <v>535</v>
      </c>
      <c r="P11737" cm="1">
        <f t="array" ref="P11737">IF(Q11737&gt;0,INDEX(Q11737:Q23871,MATCH(TRUE,INDEX(Q11737:Q23871="",,),0)-1),"")</f>
        <v>6</v>
      </c>
      <c r="Q11737">
        <f t="shared" si="263"/>
        <v>6</v>
      </c>
      <c r="R11737">
        <f>IF(P11737="","",0)</f>
        <v>0</v>
      </c>
    </row>
    <row r="11738" spans="1:18" x14ac:dyDescent="0.3">
      <c r="A11738" t="s">
        <v>1483</v>
      </c>
      <c r="B11738" s="1">
        <v>38813</v>
      </c>
      <c r="C11738" t="s">
        <v>1484</v>
      </c>
      <c r="D11738" t="s">
        <v>1491</v>
      </c>
      <c r="E11738" t="s">
        <v>1492</v>
      </c>
      <c r="G11738" t="s">
        <v>19</v>
      </c>
      <c r="H11738" t="s">
        <v>72</v>
      </c>
      <c r="I11738" t="s">
        <v>21</v>
      </c>
      <c r="J11738" t="s">
        <v>73</v>
      </c>
      <c r="K11738">
        <v>520</v>
      </c>
      <c r="L11738">
        <v>9.8000000000000007</v>
      </c>
      <c r="M11738" t="s">
        <v>938</v>
      </c>
      <c r="N11738">
        <v>10</v>
      </c>
      <c r="P11738" cm="1">
        <f t="array" ref="P11738">IF(Q11738&gt;0,INDEX(Q11738:Q23872,MATCH(TRUE,INDEX(Q11738:Q23872="",,),0)-1),"")</f>
        <v>6</v>
      </c>
      <c r="Q11738">
        <f t="shared" si="263"/>
        <v>6</v>
      </c>
      <c r="R11738">
        <f>IF(P11738="","",0)</f>
        <v>0</v>
      </c>
    </row>
    <row r="11739" spans="1:18" x14ac:dyDescent="0.3">
      <c r="A11739" t="s">
        <v>1483</v>
      </c>
      <c r="B11739" s="1">
        <v>38813</v>
      </c>
      <c r="C11739" t="s">
        <v>1484</v>
      </c>
      <c r="D11739" t="s">
        <v>1491</v>
      </c>
      <c r="E11739" t="s">
        <v>1492</v>
      </c>
      <c r="G11739" s="6" t="s">
        <v>88</v>
      </c>
      <c r="H11739" t="s">
        <v>100</v>
      </c>
      <c r="I11739" t="s">
        <v>45</v>
      </c>
      <c r="J11739" t="s">
        <v>93</v>
      </c>
      <c r="K11739">
        <v>24.1</v>
      </c>
      <c r="L11739">
        <v>83</v>
      </c>
      <c r="M11739" t="s">
        <v>938</v>
      </c>
      <c r="N11739">
        <v>83</v>
      </c>
      <c r="P11739" cm="1">
        <f t="array" ref="P11739">IF(Q11739&gt;0,INDEX(Q11739:Q23873,MATCH(TRUE,INDEX(Q11739:Q23873="",,),0)-1),"")</f>
        <v>6</v>
      </c>
      <c r="Q11739">
        <f t="shared" si="263"/>
        <v>6</v>
      </c>
      <c r="R11739">
        <f>IF(P11739="","",0)</f>
        <v>0</v>
      </c>
    </row>
    <row r="11740" spans="1:18" x14ac:dyDescent="0.3">
      <c r="A11740" t="s">
        <v>1483</v>
      </c>
      <c r="B11740" s="1">
        <v>38813</v>
      </c>
      <c r="C11740" t="s">
        <v>1484</v>
      </c>
      <c r="D11740" t="s">
        <v>1491</v>
      </c>
      <c r="E11740" t="s">
        <v>1492</v>
      </c>
      <c r="G11740" s="6" t="s">
        <v>88</v>
      </c>
      <c r="H11740" t="s">
        <v>279</v>
      </c>
      <c r="I11740" t="s">
        <v>45</v>
      </c>
      <c r="J11740" t="s">
        <v>93</v>
      </c>
      <c r="K11740">
        <v>20.7</v>
      </c>
      <c r="L11740">
        <v>85</v>
      </c>
      <c r="M11740" t="s">
        <v>938</v>
      </c>
      <c r="N11740">
        <v>85</v>
      </c>
      <c r="P11740" cm="1">
        <f t="array" ref="P11740">IF(Q11740&gt;0,INDEX(Q11740:Q23874,MATCH(TRUE,INDEX(Q11740:Q23874="",,),0)-1),"")</f>
        <v>6</v>
      </c>
      <c r="Q11740">
        <f t="shared" si="263"/>
        <v>6</v>
      </c>
      <c r="R11740">
        <f>IF(P11740="","",0)</f>
        <v>0</v>
      </c>
    </row>
    <row r="11741" spans="1:18" x14ac:dyDescent="0.3">
      <c r="A11741" t="s">
        <v>1483</v>
      </c>
      <c r="B11741" s="1">
        <v>38813</v>
      </c>
      <c r="C11741" t="s">
        <v>1484</v>
      </c>
      <c r="D11741" t="s">
        <v>1491</v>
      </c>
      <c r="E11741" t="s">
        <v>1492</v>
      </c>
      <c r="G11741" s="6" t="s">
        <v>88</v>
      </c>
      <c r="H11741" t="s">
        <v>232</v>
      </c>
      <c r="I11741" t="s">
        <v>45</v>
      </c>
      <c r="J11741" t="s">
        <v>93</v>
      </c>
      <c r="K11741">
        <v>11</v>
      </c>
      <c r="L11741">
        <v>36</v>
      </c>
      <c r="M11741" t="s">
        <v>938</v>
      </c>
      <c r="N11741">
        <v>36</v>
      </c>
      <c r="P11741" cm="1">
        <f t="array" ref="P11741">IF(Q11741&gt;0,INDEX(Q11741:Q23875,MATCH(TRUE,INDEX(Q11741:Q23875="",,),0)-1),"")</f>
        <v>6</v>
      </c>
      <c r="Q11741">
        <f t="shared" si="263"/>
        <v>6</v>
      </c>
      <c r="R11741">
        <f>IF(P11741="","",0)</f>
        <v>0</v>
      </c>
    </row>
    <row r="11742" spans="1:18" x14ac:dyDescent="0.3">
      <c r="A11742" t="s">
        <v>1483</v>
      </c>
      <c r="B11742" s="1">
        <v>38813</v>
      </c>
      <c r="C11742" t="s">
        <v>1484</v>
      </c>
      <c r="D11742" t="s">
        <v>1491</v>
      </c>
      <c r="E11742" t="s">
        <v>1492</v>
      </c>
      <c r="G11742" s="6" t="s">
        <v>88</v>
      </c>
      <c r="H11742" t="s">
        <v>85</v>
      </c>
      <c r="I11742" t="s">
        <v>21</v>
      </c>
      <c r="J11742" t="s">
        <v>73</v>
      </c>
      <c r="K11742">
        <v>210</v>
      </c>
      <c r="L11742">
        <v>13.15</v>
      </c>
      <c r="M11742" t="s">
        <v>938</v>
      </c>
      <c r="N11742">
        <v>13.15</v>
      </c>
      <c r="P11742" cm="1">
        <f t="array" ref="P11742">IF(Q11742&gt;0,INDEX(Q11742:Q23876,MATCH(TRUE,INDEX(Q11742:Q23876="",,),0)-1),"")</f>
        <v>6</v>
      </c>
      <c r="Q11742">
        <f t="shared" si="263"/>
        <v>6</v>
      </c>
      <c r="R11742">
        <f>IF(P11742="","",0)</f>
        <v>0</v>
      </c>
    </row>
    <row r="11743" spans="1:18" x14ac:dyDescent="0.3">
      <c r="P11743" t="str" cm="1">
        <f t="array" ref="P11743">IF(Q11743&gt;0,INDEX(Q11743:Q23877,MATCH(TRUE,INDEX(Q11743:Q23877="",,),0)-1),"")</f>
        <v/>
      </c>
      <c r="R11743" t="str">
        <f>IF(P11743="","",0)</f>
        <v/>
      </c>
    </row>
    <row r="11744" spans="1:18" x14ac:dyDescent="0.3">
      <c r="A11744" s="3" t="s">
        <v>1483</v>
      </c>
      <c r="B11744" s="4">
        <v>38932</v>
      </c>
      <c r="C11744" s="3" t="s">
        <v>1494</v>
      </c>
      <c r="D11744" s="3" t="s">
        <v>1495</v>
      </c>
      <c r="E11744" s="3" t="s">
        <v>1496</v>
      </c>
      <c r="F11744" s="3" t="s">
        <v>91</v>
      </c>
      <c r="G11744" s="3" t="s">
        <v>19</v>
      </c>
      <c r="H11744" s="3" t="s">
        <v>41</v>
      </c>
      <c r="I11744" s="3" t="s">
        <v>45</v>
      </c>
      <c r="J11744" s="3" t="s">
        <v>93</v>
      </c>
      <c r="K11744" s="3">
        <v>40.6</v>
      </c>
      <c r="L11744" s="3">
        <v>175</v>
      </c>
      <c r="M11744" s="3" t="s">
        <v>94</v>
      </c>
      <c r="N11744" s="3"/>
      <c r="O11744" s="3"/>
      <c r="P11744" s="3" t="str" cm="1">
        <f t="array" ref="P11744">IF(Q11744&gt;0,INDEX(Q11744:Q23878,MATCH(TRUE,INDEX(Q11744:Q23878="",,),0)-1),"")</f>
        <v/>
      </c>
      <c r="Q11744" s="3"/>
      <c r="R11744">
        <v>0</v>
      </c>
    </row>
    <row r="11745" spans="1:18" x14ac:dyDescent="0.3">
      <c r="A11745" t="s">
        <v>1483</v>
      </c>
      <c r="B11745" s="1">
        <v>38932</v>
      </c>
      <c r="C11745" t="s">
        <v>1494</v>
      </c>
      <c r="D11745" t="s">
        <v>1495</v>
      </c>
      <c r="E11745" t="s">
        <v>1496</v>
      </c>
      <c r="F11745" t="s">
        <v>91</v>
      </c>
      <c r="G11745" t="s">
        <v>19</v>
      </c>
      <c r="H11745" t="s">
        <v>67</v>
      </c>
      <c r="I11745" t="s">
        <v>21</v>
      </c>
      <c r="J11745" t="s">
        <v>73</v>
      </c>
      <c r="K11745">
        <v>413</v>
      </c>
      <c r="L11745">
        <v>14</v>
      </c>
      <c r="M11745" t="s">
        <v>94</v>
      </c>
      <c r="P11745" t="str" cm="1">
        <f t="array" ref="P11745">IF(Q11745&gt;0,INDEX(Q11745:Q23879,MATCH(TRUE,INDEX(Q11745:Q23879="",,),0)-1),"")</f>
        <v/>
      </c>
      <c r="R11745">
        <v>0</v>
      </c>
    </row>
    <row r="11746" spans="1:18" x14ac:dyDescent="0.3">
      <c r="A11746" t="s">
        <v>1483</v>
      </c>
      <c r="B11746" s="1">
        <v>38932</v>
      </c>
      <c r="C11746" t="s">
        <v>1494</v>
      </c>
      <c r="D11746" t="s">
        <v>1495</v>
      </c>
      <c r="E11746" t="s">
        <v>1496</v>
      </c>
      <c r="F11746" t="s">
        <v>91</v>
      </c>
      <c r="G11746" t="s">
        <v>19</v>
      </c>
      <c r="H11746" t="s">
        <v>41</v>
      </c>
      <c r="I11746" t="s">
        <v>21</v>
      </c>
      <c r="J11746" t="s">
        <v>73</v>
      </c>
      <c r="K11746">
        <v>491</v>
      </c>
      <c r="L11746">
        <v>65</v>
      </c>
      <c r="M11746" t="s">
        <v>94</v>
      </c>
      <c r="P11746" t="str" cm="1">
        <f t="array" ref="P11746">IF(Q11746&gt;0,INDEX(Q11746:Q23880,MATCH(TRUE,INDEX(Q11746:Q23880="",,),0)-1),"")</f>
        <v/>
      </c>
      <c r="R11746">
        <v>0</v>
      </c>
    </row>
    <row r="11747" spans="1:18" x14ac:dyDescent="0.3">
      <c r="A11747" t="s">
        <v>1483</v>
      </c>
      <c r="B11747" s="1">
        <v>38932</v>
      </c>
      <c r="C11747" t="s">
        <v>1494</v>
      </c>
      <c r="D11747" t="s">
        <v>1495</v>
      </c>
      <c r="E11747" t="s">
        <v>1496</v>
      </c>
      <c r="F11747" t="s">
        <v>91</v>
      </c>
      <c r="G11747" s="6" t="s">
        <v>88</v>
      </c>
      <c r="H11747" t="s">
        <v>67</v>
      </c>
      <c r="I11747" t="s">
        <v>45</v>
      </c>
      <c r="J11747" t="s">
        <v>93</v>
      </c>
      <c r="K11747">
        <v>13.4</v>
      </c>
      <c r="L11747">
        <v>64</v>
      </c>
      <c r="M11747" t="s">
        <v>94</v>
      </c>
      <c r="P11747" t="str" cm="1">
        <f t="array" ref="P11747">IF(Q11747&gt;0,INDEX(Q11747:Q23881,MATCH(TRUE,INDEX(Q11747:Q23881="",,),0)-1),"")</f>
        <v/>
      </c>
      <c r="R11747">
        <v>0</v>
      </c>
    </row>
    <row r="11748" spans="1:18" x14ac:dyDescent="0.3">
      <c r="A11748" t="s">
        <v>1483</v>
      </c>
      <c r="B11748" s="1">
        <v>38932</v>
      </c>
      <c r="C11748" t="s">
        <v>1494</v>
      </c>
      <c r="D11748" t="s">
        <v>1495</v>
      </c>
      <c r="E11748" t="s">
        <v>1496</v>
      </c>
      <c r="F11748" t="s">
        <v>91</v>
      </c>
      <c r="G11748" s="6" t="s">
        <v>88</v>
      </c>
      <c r="H11748" t="s">
        <v>1497</v>
      </c>
      <c r="I11748" t="s">
        <v>21</v>
      </c>
      <c r="J11748" t="s">
        <v>73</v>
      </c>
      <c r="K11748">
        <v>11</v>
      </c>
      <c r="L11748">
        <v>9</v>
      </c>
      <c r="M11748" t="s">
        <v>94</v>
      </c>
      <c r="P11748" t="str" cm="1">
        <f t="array" ref="P11748">IF(Q11748&gt;0,INDEX(Q11748:Q23882,MATCH(TRUE,INDEX(Q11748:Q23882="",,),0)-1),"")</f>
        <v/>
      </c>
      <c r="R11748">
        <v>0</v>
      </c>
    </row>
    <row r="11749" spans="1:18" x14ac:dyDescent="0.3">
      <c r="P11749" t="str" cm="1">
        <f t="array" ref="P11749">IF(Q11749&gt;0,INDEX(Q11749:Q23883,MATCH(TRUE,INDEX(Q11749:Q23883="",,),0)-1),"")</f>
        <v/>
      </c>
      <c r="R11749" t="str">
        <f>IF(P11749="","",0)</f>
        <v/>
      </c>
    </row>
    <row r="11750" spans="1:18" x14ac:dyDescent="0.3">
      <c r="A11750" s="3" t="s">
        <v>1483</v>
      </c>
      <c r="B11750" s="4">
        <v>38932</v>
      </c>
      <c r="C11750" s="3" t="s">
        <v>1494</v>
      </c>
      <c r="D11750" s="3" t="s">
        <v>1498</v>
      </c>
      <c r="E11750" s="3" t="s">
        <v>1499</v>
      </c>
      <c r="F11750" s="3" t="s">
        <v>91</v>
      </c>
      <c r="G11750" s="3" t="s">
        <v>19</v>
      </c>
      <c r="H11750" s="3" t="s">
        <v>41</v>
      </c>
      <c r="I11750" s="3" t="s">
        <v>45</v>
      </c>
      <c r="J11750" s="3" t="s">
        <v>93</v>
      </c>
      <c r="K11750" s="3">
        <v>73.2</v>
      </c>
      <c r="L11750" s="3">
        <v>169</v>
      </c>
      <c r="M11750" s="3" t="s">
        <v>94</v>
      </c>
      <c r="N11750" s="3"/>
      <c r="O11750" s="3"/>
      <c r="P11750" s="3" t="str" cm="1">
        <f t="array" ref="P11750">IF(Q11750&gt;0,INDEX(Q11750:Q23884,MATCH(TRUE,INDEX(Q11750:Q23884="",,),0)-1),"")</f>
        <v/>
      </c>
      <c r="Q11750" s="3"/>
      <c r="R11750">
        <v>0</v>
      </c>
    </row>
    <row r="11751" spans="1:18" x14ac:dyDescent="0.3">
      <c r="A11751" t="s">
        <v>1483</v>
      </c>
      <c r="B11751" s="1">
        <v>38932</v>
      </c>
      <c r="C11751" t="s">
        <v>1494</v>
      </c>
      <c r="D11751" t="s">
        <v>1498</v>
      </c>
      <c r="E11751" t="s">
        <v>1499</v>
      </c>
      <c r="F11751" t="s">
        <v>91</v>
      </c>
      <c r="G11751" t="s">
        <v>19</v>
      </c>
      <c r="H11751" t="s">
        <v>41</v>
      </c>
      <c r="I11751" t="s">
        <v>21</v>
      </c>
      <c r="J11751" t="s">
        <v>73</v>
      </c>
      <c r="K11751">
        <v>464</v>
      </c>
      <c r="L11751">
        <v>61</v>
      </c>
      <c r="M11751" t="s">
        <v>94</v>
      </c>
      <c r="P11751" t="str" cm="1">
        <f t="array" ref="P11751">IF(Q11751&gt;0,INDEX(Q11751:Q23885,MATCH(TRUE,INDEX(Q11751:Q23885="",,),0)-1),"")</f>
        <v/>
      </c>
      <c r="R11751">
        <v>0</v>
      </c>
    </row>
    <row r="11752" spans="1:18" x14ac:dyDescent="0.3">
      <c r="A11752" t="s">
        <v>1483</v>
      </c>
      <c r="B11752" s="1">
        <v>38932</v>
      </c>
      <c r="C11752" t="s">
        <v>1494</v>
      </c>
      <c r="D11752" t="s">
        <v>1498</v>
      </c>
      <c r="E11752" t="s">
        <v>1499</v>
      </c>
      <c r="F11752" t="s">
        <v>91</v>
      </c>
      <c r="G11752" s="6" t="s">
        <v>88</v>
      </c>
      <c r="H11752" t="s">
        <v>67</v>
      </c>
      <c r="I11752" t="s">
        <v>45</v>
      </c>
      <c r="J11752" t="s">
        <v>93</v>
      </c>
      <c r="K11752">
        <v>4</v>
      </c>
      <c r="L11752">
        <v>84</v>
      </c>
      <c r="M11752" t="s">
        <v>94</v>
      </c>
      <c r="P11752" t="str" cm="1">
        <f t="array" ref="P11752">IF(Q11752&gt;0,INDEX(Q11752:Q23886,MATCH(TRUE,INDEX(Q11752:Q23886="",,),0)-1),"")</f>
        <v/>
      </c>
      <c r="R11752">
        <v>0</v>
      </c>
    </row>
    <row r="11753" spans="1:18" x14ac:dyDescent="0.3">
      <c r="A11753" t="s">
        <v>1483</v>
      </c>
      <c r="B11753" s="1">
        <v>38932</v>
      </c>
      <c r="C11753" t="s">
        <v>1494</v>
      </c>
      <c r="D11753" t="s">
        <v>1498</v>
      </c>
      <c r="E11753" t="s">
        <v>1499</v>
      </c>
      <c r="F11753" t="s">
        <v>91</v>
      </c>
      <c r="G11753" s="6" t="s">
        <v>88</v>
      </c>
      <c r="H11753" t="s">
        <v>67</v>
      </c>
      <c r="I11753" t="s">
        <v>21</v>
      </c>
      <c r="J11753" t="s">
        <v>73</v>
      </c>
      <c r="K11753">
        <v>82</v>
      </c>
      <c r="L11753">
        <v>14</v>
      </c>
      <c r="M11753" t="s">
        <v>94</v>
      </c>
      <c r="P11753" t="str" cm="1">
        <f t="array" ref="P11753">IF(Q11753&gt;0,INDEX(Q11753:Q23887,MATCH(TRUE,INDEX(Q11753:Q23887="",,),0)-1),"")</f>
        <v/>
      </c>
      <c r="R11753">
        <v>0</v>
      </c>
    </row>
    <row r="11754" spans="1:18" x14ac:dyDescent="0.3">
      <c r="A11754" t="s">
        <v>1483</v>
      </c>
      <c r="B11754" s="1">
        <v>38932</v>
      </c>
      <c r="C11754" t="s">
        <v>1494</v>
      </c>
      <c r="D11754" t="s">
        <v>1498</v>
      </c>
      <c r="E11754" t="s">
        <v>1499</v>
      </c>
      <c r="F11754" t="s">
        <v>91</v>
      </c>
      <c r="G11754" s="6" t="s">
        <v>88</v>
      </c>
      <c r="H11754" t="s">
        <v>1497</v>
      </c>
      <c r="I11754" t="s">
        <v>21</v>
      </c>
      <c r="J11754" t="s">
        <v>73</v>
      </c>
      <c r="K11754">
        <v>59</v>
      </c>
      <c r="L11754">
        <v>11</v>
      </c>
      <c r="M11754" t="s">
        <v>94</v>
      </c>
      <c r="P11754" t="str" cm="1">
        <f t="array" ref="P11754">IF(Q11754&gt;0,INDEX(Q11754:Q23888,MATCH(TRUE,INDEX(Q11754:Q23888="",,),0)-1),"")</f>
        <v/>
      </c>
      <c r="R11754">
        <v>0</v>
      </c>
    </row>
    <row r="11755" spans="1:18" x14ac:dyDescent="0.3">
      <c r="A11755" t="s">
        <v>1483</v>
      </c>
      <c r="B11755" s="1">
        <v>38932</v>
      </c>
      <c r="C11755" t="s">
        <v>1494</v>
      </c>
      <c r="D11755" t="s">
        <v>1498</v>
      </c>
      <c r="E11755" t="s">
        <v>1499</v>
      </c>
      <c r="F11755" t="s">
        <v>91</v>
      </c>
      <c r="G11755" s="6" t="s">
        <v>88</v>
      </c>
      <c r="H11755" t="s">
        <v>370</v>
      </c>
      <c r="I11755" t="s">
        <v>21</v>
      </c>
      <c r="J11755" t="s">
        <v>73</v>
      </c>
      <c r="K11755">
        <v>49</v>
      </c>
      <c r="L11755">
        <v>10</v>
      </c>
      <c r="M11755" t="s">
        <v>94</v>
      </c>
      <c r="P11755" t="str" cm="1">
        <f t="array" ref="P11755">IF(Q11755&gt;0,INDEX(Q11755:Q23889,MATCH(TRUE,INDEX(Q11755:Q23889="",,),0)-1),"")</f>
        <v/>
      </c>
      <c r="R11755">
        <v>0</v>
      </c>
    </row>
    <row r="11756" spans="1:18" x14ac:dyDescent="0.3">
      <c r="P11756" t="str" cm="1">
        <f t="array" ref="P11756">IF(Q11756&gt;0,INDEX(Q11756:Q23890,MATCH(TRUE,INDEX(Q11756:Q23890="",,),0)-1),"")</f>
        <v/>
      </c>
      <c r="R11756" t="str">
        <f>IF(P11756="","",0)</f>
        <v/>
      </c>
    </row>
    <row r="11757" spans="1:18" x14ac:dyDescent="0.3">
      <c r="A11757" t="s">
        <v>1483</v>
      </c>
      <c r="B11757" s="1">
        <v>38932</v>
      </c>
      <c r="C11757" t="s">
        <v>1494</v>
      </c>
      <c r="D11757" t="s">
        <v>1500</v>
      </c>
      <c r="E11757" t="s">
        <v>1501</v>
      </c>
      <c r="G11757" t="s">
        <v>19</v>
      </c>
      <c r="H11757" t="s">
        <v>41</v>
      </c>
      <c r="I11757" t="s">
        <v>45</v>
      </c>
      <c r="J11757" t="s">
        <v>93</v>
      </c>
      <c r="K11757">
        <v>64.3</v>
      </c>
      <c r="L11757">
        <v>165</v>
      </c>
      <c r="M11757" t="s">
        <v>108</v>
      </c>
      <c r="N11757">
        <v>190</v>
      </c>
      <c r="O11757" t="s">
        <v>24</v>
      </c>
      <c r="P11757" cm="1">
        <f t="array" ref="P11757">IF(Q11757&gt;0,INDEX(Q11757:Q23891,MATCH(TRUE,INDEX(Q11757:Q23891="",,),0)-1),"")</f>
        <v>3</v>
      </c>
      <c r="Q11757">
        <v>1</v>
      </c>
      <c r="R11757">
        <f>IF(P11757="","",0)</f>
        <v>0</v>
      </c>
    </row>
    <row r="11758" spans="1:18" x14ac:dyDescent="0.3">
      <c r="A11758" t="s">
        <v>1483</v>
      </c>
      <c r="B11758" s="1">
        <v>38932</v>
      </c>
      <c r="C11758" t="s">
        <v>1494</v>
      </c>
      <c r="D11758" t="s">
        <v>1500</v>
      </c>
      <c r="E11758" t="s">
        <v>1501</v>
      </c>
      <c r="G11758" t="s">
        <v>19</v>
      </c>
      <c r="H11758" t="s">
        <v>41</v>
      </c>
      <c r="I11758" t="s">
        <v>21</v>
      </c>
      <c r="J11758" t="s">
        <v>73</v>
      </c>
      <c r="K11758">
        <v>264</v>
      </c>
      <c r="L11758">
        <v>52</v>
      </c>
      <c r="M11758" t="s">
        <v>108</v>
      </c>
      <c r="N11758">
        <v>68.2</v>
      </c>
      <c r="O11758" t="s">
        <v>24</v>
      </c>
      <c r="P11758" cm="1">
        <f t="array" ref="P11758">IF(Q11758&gt;0,INDEX(Q11758:Q23892,MATCH(TRUE,INDEX(Q11758:Q23892="",,),0)-1),"")</f>
        <v>3</v>
      </c>
      <c r="Q11758">
        <v>1</v>
      </c>
      <c r="R11758">
        <f>IF(P11758="","",0)</f>
        <v>0</v>
      </c>
    </row>
    <row r="11759" spans="1:18" x14ac:dyDescent="0.3">
      <c r="A11759" t="s">
        <v>1483</v>
      </c>
      <c r="B11759" s="1">
        <v>38932</v>
      </c>
      <c r="C11759" t="s">
        <v>1494</v>
      </c>
      <c r="D11759" t="s">
        <v>1500</v>
      </c>
      <c r="E11759" t="s">
        <v>1501</v>
      </c>
      <c r="G11759" t="s">
        <v>19</v>
      </c>
      <c r="H11759" t="s">
        <v>41</v>
      </c>
      <c r="I11759" t="s">
        <v>45</v>
      </c>
      <c r="J11759" t="s">
        <v>93</v>
      </c>
      <c r="K11759">
        <v>64.3</v>
      </c>
      <c r="L11759">
        <v>165</v>
      </c>
      <c r="M11759" t="s">
        <v>967</v>
      </c>
      <c r="N11759">
        <v>165</v>
      </c>
      <c r="P11759" cm="1">
        <f t="array" ref="P11759">IF(Q11759&gt;0,INDEX(Q11759:Q23893,MATCH(TRUE,INDEX(Q11759:Q23893="",,),0)-1),"")</f>
        <v>3</v>
      </c>
      <c r="Q11759">
        <v>2</v>
      </c>
      <c r="R11759">
        <f>IF(P11759="","",0)</f>
        <v>0</v>
      </c>
    </row>
    <row r="11760" spans="1:18" x14ac:dyDescent="0.3">
      <c r="A11760" t="s">
        <v>1483</v>
      </c>
      <c r="B11760" s="1">
        <v>38932</v>
      </c>
      <c r="C11760" t="s">
        <v>1494</v>
      </c>
      <c r="D11760" t="s">
        <v>1500</v>
      </c>
      <c r="E11760" t="s">
        <v>1501</v>
      </c>
      <c r="G11760" t="s">
        <v>19</v>
      </c>
      <c r="H11760" t="s">
        <v>41</v>
      </c>
      <c r="I11760" t="s">
        <v>21</v>
      </c>
      <c r="J11760" t="s">
        <v>73</v>
      </c>
      <c r="K11760">
        <v>264</v>
      </c>
      <c r="L11760">
        <v>52</v>
      </c>
      <c r="M11760" t="s">
        <v>967</v>
      </c>
      <c r="N11760">
        <v>64.010000000000005</v>
      </c>
      <c r="P11760" cm="1">
        <f t="array" ref="P11760">IF(Q11760&gt;0,INDEX(Q11760:Q23894,MATCH(TRUE,INDEX(Q11760:Q23894="",,),0)-1),"")</f>
        <v>3</v>
      </c>
      <c r="Q11760">
        <v>2</v>
      </c>
      <c r="R11760">
        <f>IF(P11760="","",0)</f>
        <v>0</v>
      </c>
    </row>
    <row r="11761" spans="1:18" x14ac:dyDescent="0.3">
      <c r="A11761" t="s">
        <v>1483</v>
      </c>
      <c r="B11761" s="1">
        <v>38932</v>
      </c>
      <c r="C11761" t="s">
        <v>1494</v>
      </c>
      <c r="D11761" t="s">
        <v>1500</v>
      </c>
      <c r="E11761" t="s">
        <v>1501</v>
      </c>
      <c r="G11761" t="s">
        <v>19</v>
      </c>
      <c r="H11761" t="s">
        <v>41</v>
      </c>
      <c r="I11761" t="s">
        <v>45</v>
      </c>
      <c r="J11761" t="s">
        <v>93</v>
      </c>
      <c r="K11761">
        <v>64.3</v>
      </c>
      <c r="L11761">
        <v>165</v>
      </c>
      <c r="M11761" t="s">
        <v>198</v>
      </c>
      <c r="N11761">
        <v>166</v>
      </c>
      <c r="P11761" cm="1">
        <f t="array" ref="P11761">IF(Q11761&gt;0,INDEX(Q11761:Q23895,MATCH(TRUE,INDEX(Q11761:Q23895="",,),0)-1),"")</f>
        <v>3</v>
      </c>
      <c r="Q11761">
        <v>3</v>
      </c>
      <c r="R11761">
        <f>IF(P11761="","",0)</f>
        <v>0</v>
      </c>
    </row>
    <row r="11762" spans="1:18" x14ac:dyDescent="0.3">
      <c r="A11762" t="s">
        <v>1483</v>
      </c>
      <c r="B11762" s="1">
        <v>38932</v>
      </c>
      <c r="C11762" t="s">
        <v>1494</v>
      </c>
      <c r="D11762" t="s">
        <v>1500</v>
      </c>
      <c r="E11762" t="s">
        <v>1501</v>
      </c>
      <c r="G11762" t="s">
        <v>19</v>
      </c>
      <c r="H11762" t="s">
        <v>41</v>
      </c>
      <c r="I11762" t="s">
        <v>21</v>
      </c>
      <c r="J11762" t="s">
        <v>73</v>
      </c>
      <c r="K11762">
        <v>264</v>
      </c>
      <c r="L11762">
        <v>52</v>
      </c>
      <c r="M11762" t="s">
        <v>198</v>
      </c>
      <c r="N11762">
        <v>55.2</v>
      </c>
      <c r="P11762" cm="1">
        <f t="array" ref="P11762">IF(Q11762&gt;0,INDEX(Q11762:Q23896,MATCH(TRUE,INDEX(Q11762:Q23896="",,),0)-1),"")</f>
        <v>3</v>
      </c>
      <c r="Q11762">
        <v>3</v>
      </c>
      <c r="R11762">
        <f>IF(P11762="","",0)</f>
        <v>0</v>
      </c>
    </row>
    <row r="11763" spans="1:18" x14ac:dyDescent="0.3">
      <c r="P11763" t="str" cm="1">
        <f t="array" ref="P11763">IF(Q11763&gt;0,INDEX(Q11763:Q23897,MATCH(TRUE,INDEX(Q11763:Q23897="",,),0)-1),"")</f>
        <v/>
      </c>
      <c r="R11763" t="str">
        <f>IF(P11763="","",0)</f>
        <v/>
      </c>
    </row>
    <row r="11764" spans="1:18" x14ac:dyDescent="0.3">
      <c r="A11764" t="s">
        <v>1483</v>
      </c>
      <c r="B11764" s="1">
        <v>38932</v>
      </c>
      <c r="C11764" t="s">
        <v>1494</v>
      </c>
      <c r="D11764" t="s">
        <v>1502</v>
      </c>
      <c r="E11764" t="s">
        <v>1503</v>
      </c>
      <c r="G11764" t="s">
        <v>19</v>
      </c>
      <c r="H11764" t="s">
        <v>41</v>
      </c>
      <c r="I11764" t="s">
        <v>45</v>
      </c>
      <c r="J11764" t="s">
        <v>93</v>
      </c>
      <c r="K11764">
        <v>145.5</v>
      </c>
      <c r="L11764">
        <v>160</v>
      </c>
      <c r="M11764" t="s">
        <v>108</v>
      </c>
      <c r="N11764">
        <v>185.28</v>
      </c>
      <c r="O11764" t="s">
        <v>24</v>
      </c>
      <c r="P11764" cm="1">
        <f t="array" ref="P11764">IF(Q11764&gt;0,INDEX(Q11764:Q23898,MATCH(TRUE,INDEX(Q11764:Q23898="",,),0)-1),"")</f>
        <v>3</v>
      </c>
      <c r="Q11764">
        <v>1</v>
      </c>
      <c r="R11764">
        <f>IF(P11764="","",0)</f>
        <v>0</v>
      </c>
    </row>
    <row r="11765" spans="1:18" x14ac:dyDescent="0.3">
      <c r="A11765" t="s">
        <v>1483</v>
      </c>
      <c r="B11765" s="1">
        <v>38932</v>
      </c>
      <c r="C11765" t="s">
        <v>1494</v>
      </c>
      <c r="D11765" t="s">
        <v>1502</v>
      </c>
      <c r="E11765" t="s">
        <v>1503</v>
      </c>
      <c r="G11765" t="s">
        <v>19</v>
      </c>
      <c r="H11765" t="s">
        <v>41</v>
      </c>
      <c r="I11765" t="s">
        <v>21</v>
      </c>
      <c r="J11765" t="s">
        <v>73</v>
      </c>
      <c r="K11765">
        <v>284</v>
      </c>
      <c r="L11765">
        <v>55</v>
      </c>
      <c r="M11765" t="s">
        <v>108</v>
      </c>
      <c r="N11765">
        <v>63</v>
      </c>
      <c r="O11765" t="s">
        <v>24</v>
      </c>
      <c r="P11765" cm="1">
        <f t="array" ref="P11765">IF(Q11765&gt;0,INDEX(Q11765:Q23899,MATCH(TRUE,INDEX(Q11765:Q23899="",,),0)-1),"")</f>
        <v>3</v>
      </c>
      <c r="Q11765">
        <v>1</v>
      </c>
      <c r="R11765">
        <f>IF(P11765="","",0)</f>
        <v>0</v>
      </c>
    </row>
    <row r="11766" spans="1:18" x14ac:dyDescent="0.3">
      <c r="A11766" t="s">
        <v>1483</v>
      </c>
      <c r="B11766" s="1">
        <v>38932</v>
      </c>
      <c r="C11766" t="s">
        <v>1494</v>
      </c>
      <c r="D11766" t="s">
        <v>1502</v>
      </c>
      <c r="E11766" t="s">
        <v>1503</v>
      </c>
      <c r="G11766" t="s">
        <v>19</v>
      </c>
      <c r="H11766" t="s">
        <v>41</v>
      </c>
      <c r="I11766" t="s">
        <v>45</v>
      </c>
      <c r="J11766" t="s">
        <v>93</v>
      </c>
      <c r="K11766">
        <v>145.5</v>
      </c>
      <c r="L11766">
        <v>160</v>
      </c>
      <c r="M11766" t="s">
        <v>967</v>
      </c>
      <c r="N11766">
        <v>160</v>
      </c>
      <c r="P11766" cm="1">
        <f t="array" ref="P11766">IF(Q11766&gt;0,INDEX(Q11766:Q23900,MATCH(TRUE,INDEX(Q11766:Q23900="",,),0)-1),"")</f>
        <v>3</v>
      </c>
      <c r="Q11766">
        <v>2</v>
      </c>
      <c r="R11766">
        <f>IF(P11766="","",0)</f>
        <v>0</v>
      </c>
    </row>
    <row r="11767" spans="1:18" x14ac:dyDescent="0.3">
      <c r="A11767" t="s">
        <v>1483</v>
      </c>
      <c r="B11767" s="1">
        <v>38932</v>
      </c>
      <c r="C11767" t="s">
        <v>1494</v>
      </c>
      <c r="D11767" t="s">
        <v>1502</v>
      </c>
      <c r="E11767" t="s">
        <v>1503</v>
      </c>
      <c r="G11767" t="s">
        <v>19</v>
      </c>
      <c r="H11767" t="s">
        <v>41</v>
      </c>
      <c r="I11767" t="s">
        <v>21</v>
      </c>
      <c r="J11767" t="s">
        <v>73</v>
      </c>
      <c r="K11767">
        <v>284</v>
      </c>
      <c r="L11767">
        <v>55</v>
      </c>
      <c r="M11767" t="s">
        <v>967</v>
      </c>
      <c r="N11767">
        <v>66.010000000000005</v>
      </c>
      <c r="P11767" cm="1">
        <f t="array" ref="P11767">IF(Q11767&gt;0,INDEX(Q11767:Q23901,MATCH(TRUE,INDEX(Q11767:Q23901="",,),0)-1),"")</f>
        <v>3</v>
      </c>
      <c r="Q11767">
        <v>2</v>
      </c>
      <c r="R11767">
        <f>IF(P11767="","",0)</f>
        <v>0</v>
      </c>
    </row>
    <row r="11768" spans="1:18" x14ac:dyDescent="0.3">
      <c r="A11768" t="s">
        <v>1483</v>
      </c>
      <c r="B11768" s="1">
        <v>38932</v>
      </c>
      <c r="C11768" t="s">
        <v>1494</v>
      </c>
      <c r="D11768" t="s">
        <v>1502</v>
      </c>
      <c r="E11768" t="s">
        <v>1503</v>
      </c>
      <c r="G11768" t="s">
        <v>19</v>
      </c>
      <c r="H11768" t="s">
        <v>41</v>
      </c>
      <c r="I11768" t="s">
        <v>45</v>
      </c>
      <c r="J11768" t="s">
        <v>93</v>
      </c>
      <c r="K11768">
        <v>145.5</v>
      </c>
      <c r="L11768">
        <v>160</v>
      </c>
      <c r="M11768" t="s">
        <v>198</v>
      </c>
      <c r="N11768">
        <v>165</v>
      </c>
      <c r="P11768" cm="1">
        <f t="array" ref="P11768">IF(Q11768&gt;0,INDEX(Q11768:Q23902,MATCH(TRUE,INDEX(Q11768:Q23902="",,),0)-1),"")</f>
        <v>3</v>
      </c>
      <c r="Q11768">
        <v>3</v>
      </c>
      <c r="R11768">
        <f>IF(P11768="","",0)</f>
        <v>0</v>
      </c>
    </row>
    <row r="11769" spans="1:18" x14ac:dyDescent="0.3">
      <c r="A11769" t="s">
        <v>1483</v>
      </c>
      <c r="B11769" s="1">
        <v>38932</v>
      </c>
      <c r="C11769" t="s">
        <v>1494</v>
      </c>
      <c r="D11769" t="s">
        <v>1502</v>
      </c>
      <c r="E11769" t="s">
        <v>1503</v>
      </c>
      <c r="G11769" t="s">
        <v>19</v>
      </c>
      <c r="H11769" t="s">
        <v>41</v>
      </c>
      <c r="I11769" t="s">
        <v>21</v>
      </c>
      <c r="J11769" t="s">
        <v>73</v>
      </c>
      <c r="K11769">
        <v>284</v>
      </c>
      <c r="L11769">
        <v>55</v>
      </c>
      <c r="M11769" t="s">
        <v>198</v>
      </c>
      <c r="N11769">
        <v>58.1</v>
      </c>
      <c r="P11769" cm="1">
        <f t="array" ref="P11769">IF(Q11769&gt;0,INDEX(Q11769:Q23903,MATCH(TRUE,INDEX(Q11769:Q23903="",,),0)-1),"")</f>
        <v>3</v>
      </c>
      <c r="Q11769">
        <v>3</v>
      </c>
      <c r="R11769">
        <f>IF(P11769="","",0)</f>
        <v>0</v>
      </c>
    </row>
    <row r="11770" spans="1:18" x14ac:dyDescent="0.3">
      <c r="P11770" t="str" cm="1">
        <f t="array" ref="P11770">IF(Q11770&gt;0,INDEX(Q11770:Q23904,MATCH(TRUE,INDEX(Q11770:Q23904="",,),0)-1),"")</f>
        <v/>
      </c>
      <c r="R11770" t="str">
        <f>IF(P11770="","",0)</f>
        <v/>
      </c>
    </row>
    <row r="11771" spans="1:18" x14ac:dyDescent="0.3">
      <c r="A11771" t="s">
        <v>1483</v>
      </c>
      <c r="B11771" s="1">
        <v>38932</v>
      </c>
      <c r="C11771" t="s">
        <v>1494</v>
      </c>
      <c r="D11771" t="s">
        <v>1504</v>
      </c>
      <c r="E11771" t="s">
        <v>1505</v>
      </c>
      <c r="G11771" t="s">
        <v>19</v>
      </c>
      <c r="H11771" t="s">
        <v>41</v>
      </c>
      <c r="I11771" t="s">
        <v>21</v>
      </c>
      <c r="J11771" t="s">
        <v>73</v>
      </c>
      <c r="K11771">
        <v>221</v>
      </c>
      <c r="L11771">
        <v>62.25</v>
      </c>
      <c r="M11771" t="s">
        <v>967</v>
      </c>
      <c r="N11771">
        <v>65.010000000000005</v>
      </c>
      <c r="O11771" t="s">
        <v>24</v>
      </c>
      <c r="P11771" cm="1">
        <f t="array" ref="P11771">IF(Q11771&gt;0,INDEX(Q11771:Q23905,MATCH(TRUE,INDEX(Q11771:Q23905="",,),0)-1),"")</f>
        <v>2</v>
      </c>
      <c r="Q11771">
        <v>1</v>
      </c>
      <c r="R11771">
        <f>IF(P11771="","",0)</f>
        <v>0</v>
      </c>
    </row>
    <row r="11772" spans="1:18" x14ac:dyDescent="0.3">
      <c r="A11772" t="s">
        <v>1483</v>
      </c>
      <c r="B11772" s="1">
        <v>38932</v>
      </c>
      <c r="C11772" t="s">
        <v>1494</v>
      </c>
      <c r="D11772" t="s">
        <v>1504</v>
      </c>
      <c r="E11772" t="s">
        <v>1505</v>
      </c>
      <c r="G11772" s="6" t="s">
        <v>88</v>
      </c>
      <c r="H11772" t="s">
        <v>41</v>
      </c>
      <c r="I11772" t="s">
        <v>45</v>
      </c>
      <c r="J11772" t="s">
        <v>93</v>
      </c>
      <c r="K11772">
        <v>7.5</v>
      </c>
      <c r="L11772">
        <v>208</v>
      </c>
      <c r="M11772" t="s">
        <v>967</v>
      </c>
      <c r="N11772">
        <v>208</v>
      </c>
      <c r="O11772" t="s">
        <v>24</v>
      </c>
      <c r="P11772" cm="1">
        <f t="array" ref="P11772">IF(Q11772&gt;0,INDEX(Q11772:Q23906,MATCH(TRUE,INDEX(Q11772:Q23906="",,),0)-1),"")</f>
        <v>2</v>
      </c>
      <c r="Q11772">
        <v>1</v>
      </c>
      <c r="R11772">
        <f>IF(P11772="","",0)</f>
        <v>0</v>
      </c>
    </row>
    <row r="11773" spans="1:18" x14ac:dyDescent="0.3">
      <c r="A11773" t="s">
        <v>1483</v>
      </c>
      <c r="B11773" s="1">
        <v>38932</v>
      </c>
      <c r="C11773" t="s">
        <v>1494</v>
      </c>
      <c r="D11773" t="s">
        <v>1504</v>
      </c>
      <c r="E11773" t="s">
        <v>1505</v>
      </c>
      <c r="G11773" s="6" t="s">
        <v>88</v>
      </c>
      <c r="H11773" t="s">
        <v>87</v>
      </c>
      <c r="I11773" t="s">
        <v>21</v>
      </c>
      <c r="J11773" t="s">
        <v>73</v>
      </c>
      <c r="K11773">
        <v>10</v>
      </c>
      <c r="L11773">
        <v>25.75</v>
      </c>
      <c r="M11773" t="s">
        <v>967</v>
      </c>
      <c r="N11773">
        <v>25.75</v>
      </c>
      <c r="O11773" t="s">
        <v>24</v>
      </c>
      <c r="P11773" cm="1">
        <f t="array" ref="P11773">IF(Q11773&gt;0,INDEX(Q11773:Q23907,MATCH(TRUE,INDEX(Q11773:Q23907="",,),0)-1),"")</f>
        <v>2</v>
      </c>
      <c r="Q11773">
        <v>1</v>
      </c>
      <c r="R11773">
        <f>IF(P11773="","",0)</f>
        <v>0</v>
      </c>
    </row>
    <row r="11774" spans="1:18" x14ac:dyDescent="0.3">
      <c r="A11774" t="s">
        <v>1483</v>
      </c>
      <c r="B11774" s="1">
        <v>38932</v>
      </c>
      <c r="C11774" t="s">
        <v>1494</v>
      </c>
      <c r="D11774" t="s">
        <v>1504</v>
      </c>
      <c r="E11774" t="s">
        <v>1505</v>
      </c>
      <c r="G11774" t="s">
        <v>19</v>
      </c>
      <c r="H11774" t="s">
        <v>41</v>
      </c>
      <c r="I11774" t="s">
        <v>21</v>
      </c>
      <c r="J11774" t="s">
        <v>73</v>
      </c>
      <c r="K11774">
        <v>221</v>
      </c>
      <c r="L11774">
        <v>62.25</v>
      </c>
      <c r="M11774" t="s">
        <v>108</v>
      </c>
      <c r="N11774">
        <v>63.25</v>
      </c>
      <c r="P11774" cm="1">
        <f t="array" ref="P11774">IF(Q11774&gt;0,INDEX(Q11774:Q23908,MATCH(TRUE,INDEX(Q11774:Q23908="",,),0)-1),"")</f>
        <v>2</v>
      </c>
      <c r="Q11774">
        <v>2</v>
      </c>
      <c r="R11774">
        <f>IF(P11774="","",0)</f>
        <v>0</v>
      </c>
    </row>
    <row r="11775" spans="1:18" x14ac:dyDescent="0.3">
      <c r="A11775" t="s">
        <v>1483</v>
      </c>
      <c r="B11775" s="1">
        <v>38932</v>
      </c>
      <c r="C11775" t="s">
        <v>1494</v>
      </c>
      <c r="D11775" t="s">
        <v>1504</v>
      </c>
      <c r="E11775" t="s">
        <v>1505</v>
      </c>
      <c r="G11775" s="6" t="s">
        <v>88</v>
      </c>
      <c r="H11775" t="s">
        <v>41</v>
      </c>
      <c r="I11775" t="s">
        <v>45</v>
      </c>
      <c r="J11775" t="s">
        <v>93</v>
      </c>
      <c r="K11775">
        <v>7.5</v>
      </c>
      <c r="L11775">
        <v>208</v>
      </c>
      <c r="M11775" t="s">
        <v>108</v>
      </c>
      <c r="N11775">
        <v>208</v>
      </c>
      <c r="P11775" cm="1">
        <f t="array" ref="P11775">IF(Q11775&gt;0,INDEX(Q11775:Q23909,MATCH(TRUE,INDEX(Q11775:Q23909="",,),0)-1),"")</f>
        <v>2</v>
      </c>
      <c r="Q11775">
        <v>2</v>
      </c>
      <c r="R11775">
        <f>IF(P11775="","",0)</f>
        <v>0</v>
      </c>
    </row>
    <row r="11776" spans="1:18" x14ac:dyDescent="0.3">
      <c r="A11776" t="s">
        <v>1483</v>
      </c>
      <c r="B11776" s="1">
        <v>38932</v>
      </c>
      <c r="C11776" t="s">
        <v>1494</v>
      </c>
      <c r="D11776" t="s">
        <v>1504</v>
      </c>
      <c r="E11776" t="s">
        <v>1505</v>
      </c>
      <c r="G11776" s="6" t="s">
        <v>88</v>
      </c>
      <c r="H11776" t="s">
        <v>87</v>
      </c>
      <c r="I11776" t="s">
        <v>21</v>
      </c>
      <c r="J11776" t="s">
        <v>73</v>
      </c>
      <c r="K11776">
        <v>10</v>
      </c>
      <c r="L11776">
        <v>25.75</v>
      </c>
      <c r="M11776" t="s">
        <v>108</v>
      </c>
      <c r="N11776">
        <v>25.75</v>
      </c>
      <c r="P11776" cm="1">
        <f t="array" ref="P11776">IF(Q11776&gt;0,INDEX(Q11776:Q23910,MATCH(TRUE,INDEX(Q11776:Q23910="",,),0)-1),"")</f>
        <v>2</v>
      </c>
      <c r="Q11776">
        <v>2</v>
      </c>
      <c r="R11776">
        <f>IF(P11776="","",0)</f>
        <v>0</v>
      </c>
    </row>
    <row r="11777" spans="1:18" x14ac:dyDescent="0.3">
      <c r="P11777" t="str" cm="1">
        <f t="array" ref="P11777">IF(Q11777&gt;0,INDEX(Q11777:Q23911,MATCH(TRUE,INDEX(Q11777:Q23911="",,),0)-1),"")</f>
        <v/>
      </c>
      <c r="R11777" t="str">
        <f>IF(P11777="","",0)</f>
        <v/>
      </c>
    </row>
    <row r="11778" spans="1:18" x14ac:dyDescent="0.3">
      <c r="A11778" t="s">
        <v>1483</v>
      </c>
      <c r="B11778" s="1">
        <v>38862</v>
      </c>
      <c r="C11778" t="s">
        <v>1506</v>
      </c>
      <c r="D11778" t="s">
        <v>1507</v>
      </c>
      <c r="E11778" t="s">
        <v>1508</v>
      </c>
      <c r="G11778" t="s">
        <v>19</v>
      </c>
      <c r="H11778" t="s">
        <v>41</v>
      </c>
      <c r="I11778" t="s">
        <v>45</v>
      </c>
      <c r="J11778" t="s">
        <v>93</v>
      </c>
      <c r="K11778">
        <v>140.6</v>
      </c>
      <c r="L11778">
        <v>200</v>
      </c>
      <c r="M11778" t="s">
        <v>108</v>
      </c>
      <c r="N11778">
        <v>200</v>
      </c>
      <c r="O11778" t="s">
        <v>24</v>
      </c>
      <c r="P11778" cm="1">
        <f t="array" ref="P11778">IF(Q11778&gt;0,INDEX(Q11778:Q23912,MATCH(TRUE,INDEX(Q11778:Q23912="",,),0)-1),"")</f>
        <v>3</v>
      </c>
      <c r="Q11778">
        <v>1</v>
      </c>
      <c r="R11778">
        <f>IF(P11778="","",0)</f>
        <v>0</v>
      </c>
    </row>
    <row r="11779" spans="1:18" x14ac:dyDescent="0.3">
      <c r="A11779" t="s">
        <v>1483</v>
      </c>
      <c r="B11779" s="1">
        <v>38862</v>
      </c>
      <c r="C11779" t="s">
        <v>1506</v>
      </c>
      <c r="D11779" t="s">
        <v>1507</v>
      </c>
      <c r="E11779" t="s">
        <v>1508</v>
      </c>
      <c r="G11779" t="s">
        <v>19</v>
      </c>
      <c r="H11779" t="s">
        <v>41</v>
      </c>
      <c r="I11779" t="s">
        <v>21</v>
      </c>
      <c r="J11779" t="s">
        <v>73</v>
      </c>
      <c r="K11779">
        <v>860</v>
      </c>
      <c r="L11779">
        <v>59.85</v>
      </c>
      <c r="M11779" t="s">
        <v>108</v>
      </c>
      <c r="N11779">
        <v>59.85</v>
      </c>
      <c r="O11779" t="s">
        <v>24</v>
      </c>
      <c r="P11779" cm="1">
        <f t="array" ref="P11779">IF(Q11779&gt;0,INDEX(Q11779:Q23913,MATCH(TRUE,INDEX(Q11779:Q23913="",,),0)-1),"")</f>
        <v>3</v>
      </c>
      <c r="Q11779">
        <v>1</v>
      </c>
      <c r="R11779">
        <f>IF(P11779="","",0)</f>
        <v>0</v>
      </c>
    </row>
    <row r="11780" spans="1:18" x14ac:dyDescent="0.3">
      <c r="A11780" t="s">
        <v>1483</v>
      </c>
      <c r="B11780" s="1">
        <v>38862</v>
      </c>
      <c r="C11780" t="s">
        <v>1506</v>
      </c>
      <c r="D11780" t="s">
        <v>1507</v>
      </c>
      <c r="E11780" t="s">
        <v>1508</v>
      </c>
      <c r="G11780" t="s">
        <v>19</v>
      </c>
      <c r="H11780" t="s">
        <v>95</v>
      </c>
      <c r="I11780" t="s">
        <v>21</v>
      </c>
      <c r="J11780" t="s">
        <v>73</v>
      </c>
      <c r="K11780">
        <v>374</v>
      </c>
      <c r="L11780">
        <v>19.850000000000001</v>
      </c>
      <c r="M11780" t="s">
        <v>108</v>
      </c>
      <c r="N11780">
        <v>36.81</v>
      </c>
      <c r="O11780" t="s">
        <v>24</v>
      </c>
      <c r="P11780" cm="1">
        <f t="array" ref="P11780">IF(Q11780&gt;0,INDEX(Q11780:Q23914,MATCH(TRUE,INDEX(Q11780:Q23914="",,),0)-1),"")</f>
        <v>3</v>
      </c>
      <c r="Q11780">
        <v>1</v>
      </c>
      <c r="R11780">
        <f>IF(P11780="","",0)</f>
        <v>0</v>
      </c>
    </row>
    <row r="11781" spans="1:18" x14ac:dyDescent="0.3">
      <c r="A11781" t="s">
        <v>1483</v>
      </c>
      <c r="B11781" s="1">
        <v>38862</v>
      </c>
      <c r="C11781" t="s">
        <v>1506</v>
      </c>
      <c r="D11781" t="s">
        <v>1507</v>
      </c>
      <c r="E11781" t="s">
        <v>1508</v>
      </c>
      <c r="G11781" s="6" t="s">
        <v>88</v>
      </c>
      <c r="H11781" t="s">
        <v>72</v>
      </c>
      <c r="I11781" t="s">
        <v>21</v>
      </c>
      <c r="J11781" t="s">
        <v>73</v>
      </c>
      <c r="K11781">
        <v>58</v>
      </c>
      <c r="L11781">
        <v>10.4</v>
      </c>
      <c r="M11781" t="s">
        <v>108</v>
      </c>
      <c r="N11781">
        <v>10.4</v>
      </c>
      <c r="O11781" t="s">
        <v>24</v>
      </c>
      <c r="P11781" cm="1">
        <f t="array" ref="P11781">IF(Q11781&gt;0,INDEX(Q11781:Q23915,MATCH(TRUE,INDEX(Q11781:Q23915="",,),0)-1),"")</f>
        <v>3</v>
      </c>
      <c r="Q11781">
        <v>1</v>
      </c>
      <c r="R11781">
        <f>IF(P11781="","",0)</f>
        <v>0</v>
      </c>
    </row>
    <row r="11782" spans="1:18" x14ac:dyDescent="0.3">
      <c r="A11782" t="s">
        <v>1483</v>
      </c>
      <c r="B11782" s="1">
        <v>38862</v>
      </c>
      <c r="C11782" t="s">
        <v>1506</v>
      </c>
      <c r="D11782" t="s">
        <v>1507</v>
      </c>
      <c r="E11782" t="s">
        <v>1508</v>
      </c>
      <c r="G11782" t="s">
        <v>19</v>
      </c>
      <c r="H11782" t="s">
        <v>41</v>
      </c>
      <c r="I11782" t="s">
        <v>45</v>
      </c>
      <c r="J11782" t="s">
        <v>93</v>
      </c>
      <c r="K11782">
        <v>140.6</v>
      </c>
      <c r="L11782">
        <v>200</v>
      </c>
      <c r="M11782" t="s">
        <v>967</v>
      </c>
      <c r="N11782">
        <v>200</v>
      </c>
      <c r="P11782" cm="1">
        <f t="array" ref="P11782">IF(Q11782&gt;0,INDEX(Q11782:Q23916,MATCH(TRUE,INDEX(Q11782:Q23916="",,),0)-1),"")</f>
        <v>3</v>
      </c>
      <c r="Q11782">
        <v>2</v>
      </c>
      <c r="R11782">
        <f>IF(P11782="","",0)</f>
        <v>0</v>
      </c>
    </row>
    <row r="11783" spans="1:18" x14ac:dyDescent="0.3">
      <c r="A11783" t="s">
        <v>1483</v>
      </c>
      <c r="B11783" s="1">
        <v>38862</v>
      </c>
      <c r="C11783" t="s">
        <v>1506</v>
      </c>
      <c r="D11783" t="s">
        <v>1507</v>
      </c>
      <c r="E11783" t="s">
        <v>1508</v>
      </c>
      <c r="G11783" t="s">
        <v>19</v>
      </c>
      <c r="H11783" t="s">
        <v>41</v>
      </c>
      <c r="I11783" t="s">
        <v>21</v>
      </c>
      <c r="J11783" t="s">
        <v>73</v>
      </c>
      <c r="K11783">
        <v>860</v>
      </c>
      <c r="L11783">
        <v>59.85</v>
      </c>
      <c r="M11783" t="s">
        <v>967</v>
      </c>
      <c r="N11783">
        <v>61.5</v>
      </c>
      <c r="P11783" cm="1">
        <f t="array" ref="P11783">IF(Q11783&gt;0,INDEX(Q11783:Q23917,MATCH(TRUE,INDEX(Q11783:Q23917="",,),0)-1),"")</f>
        <v>3</v>
      </c>
      <c r="Q11783">
        <v>2</v>
      </c>
      <c r="R11783">
        <f>IF(P11783="","",0)</f>
        <v>0</v>
      </c>
    </row>
    <row r="11784" spans="1:18" x14ac:dyDescent="0.3">
      <c r="A11784" t="s">
        <v>1483</v>
      </c>
      <c r="B11784" s="1">
        <v>38862</v>
      </c>
      <c r="C11784" t="s">
        <v>1506</v>
      </c>
      <c r="D11784" t="s">
        <v>1507</v>
      </c>
      <c r="E11784" t="s">
        <v>1508</v>
      </c>
      <c r="G11784" t="s">
        <v>19</v>
      </c>
      <c r="H11784" t="s">
        <v>95</v>
      </c>
      <c r="I11784" t="s">
        <v>21</v>
      </c>
      <c r="J11784" t="s">
        <v>73</v>
      </c>
      <c r="K11784">
        <v>374</v>
      </c>
      <c r="L11784">
        <v>19.850000000000001</v>
      </c>
      <c r="M11784" t="s">
        <v>967</v>
      </c>
      <c r="N11784">
        <v>20.010000000000002</v>
      </c>
      <c r="P11784" cm="1">
        <f t="array" ref="P11784">IF(Q11784&gt;0,INDEX(Q11784:Q23918,MATCH(TRUE,INDEX(Q11784:Q23918="",,),0)-1),"")</f>
        <v>3</v>
      </c>
      <c r="Q11784">
        <v>2</v>
      </c>
      <c r="R11784">
        <f>IF(P11784="","",0)</f>
        <v>0</v>
      </c>
    </row>
    <row r="11785" spans="1:18" x14ac:dyDescent="0.3">
      <c r="A11785" t="s">
        <v>1483</v>
      </c>
      <c r="B11785" s="1">
        <v>38862</v>
      </c>
      <c r="C11785" t="s">
        <v>1506</v>
      </c>
      <c r="D11785" t="s">
        <v>1507</v>
      </c>
      <c r="E11785" t="s">
        <v>1508</v>
      </c>
      <c r="G11785" s="6" t="s">
        <v>88</v>
      </c>
      <c r="H11785" t="s">
        <v>72</v>
      </c>
      <c r="I11785" t="s">
        <v>21</v>
      </c>
      <c r="J11785" t="s">
        <v>73</v>
      </c>
      <c r="K11785">
        <v>58</v>
      </c>
      <c r="L11785">
        <v>10.4</v>
      </c>
      <c r="M11785" t="s">
        <v>967</v>
      </c>
      <c r="N11785">
        <v>10.4</v>
      </c>
      <c r="P11785" cm="1">
        <f t="array" ref="P11785">IF(Q11785&gt;0,INDEX(Q11785:Q23919,MATCH(TRUE,INDEX(Q11785:Q23919="",,),0)-1),"")</f>
        <v>3</v>
      </c>
      <c r="Q11785">
        <v>2</v>
      </c>
      <c r="R11785">
        <f>IF(P11785="","",0)</f>
        <v>0</v>
      </c>
    </row>
    <row r="11786" spans="1:18" x14ac:dyDescent="0.3">
      <c r="A11786" t="s">
        <v>1483</v>
      </c>
      <c r="B11786" s="1">
        <v>38862</v>
      </c>
      <c r="C11786" t="s">
        <v>1506</v>
      </c>
      <c r="D11786" t="s">
        <v>1507</v>
      </c>
      <c r="E11786" t="s">
        <v>1508</v>
      </c>
      <c r="G11786" t="s">
        <v>19</v>
      </c>
      <c r="H11786" t="s">
        <v>41</v>
      </c>
      <c r="I11786" t="s">
        <v>45</v>
      </c>
      <c r="J11786" t="s">
        <v>93</v>
      </c>
      <c r="K11786">
        <v>140.6</v>
      </c>
      <c r="L11786">
        <v>200</v>
      </c>
      <c r="M11786" t="s">
        <v>198</v>
      </c>
      <c r="N11786">
        <v>200</v>
      </c>
      <c r="P11786" cm="1">
        <f t="array" ref="P11786">IF(Q11786&gt;0,INDEX(Q11786:Q23920,MATCH(TRUE,INDEX(Q11786:Q23920="",,),0)-1),"")</f>
        <v>3</v>
      </c>
      <c r="Q11786">
        <v>3</v>
      </c>
      <c r="R11786">
        <f>IF(P11786="","",0)</f>
        <v>0</v>
      </c>
    </row>
    <row r="11787" spans="1:18" x14ac:dyDescent="0.3">
      <c r="A11787" t="s">
        <v>1483</v>
      </c>
      <c r="B11787" s="1">
        <v>38862</v>
      </c>
      <c r="C11787" t="s">
        <v>1506</v>
      </c>
      <c r="D11787" t="s">
        <v>1507</v>
      </c>
      <c r="E11787" t="s">
        <v>1508</v>
      </c>
      <c r="G11787" t="s">
        <v>19</v>
      </c>
      <c r="H11787" t="s">
        <v>41</v>
      </c>
      <c r="I11787" t="s">
        <v>21</v>
      </c>
      <c r="J11787" t="s">
        <v>73</v>
      </c>
      <c r="K11787">
        <v>860</v>
      </c>
      <c r="L11787">
        <v>59.85</v>
      </c>
      <c r="M11787" t="s">
        <v>198</v>
      </c>
      <c r="N11787">
        <v>61.1</v>
      </c>
      <c r="P11787" cm="1">
        <f t="array" ref="P11787">IF(Q11787&gt;0,INDEX(Q11787:Q23921,MATCH(TRUE,INDEX(Q11787:Q23921="",,),0)-1),"")</f>
        <v>3</v>
      </c>
      <c r="Q11787">
        <v>3</v>
      </c>
      <c r="R11787">
        <f>IF(P11787="","",0)</f>
        <v>0</v>
      </c>
    </row>
    <row r="11788" spans="1:18" x14ac:dyDescent="0.3">
      <c r="A11788" t="s">
        <v>1483</v>
      </c>
      <c r="B11788" s="1">
        <v>38862</v>
      </c>
      <c r="C11788" t="s">
        <v>1506</v>
      </c>
      <c r="D11788" t="s">
        <v>1507</v>
      </c>
      <c r="E11788" t="s">
        <v>1508</v>
      </c>
      <c r="G11788" t="s">
        <v>19</v>
      </c>
      <c r="H11788" t="s">
        <v>95</v>
      </c>
      <c r="I11788" t="s">
        <v>21</v>
      </c>
      <c r="J11788" t="s">
        <v>73</v>
      </c>
      <c r="K11788">
        <v>374</v>
      </c>
      <c r="L11788">
        <v>19.850000000000001</v>
      </c>
      <c r="M11788" t="s">
        <v>198</v>
      </c>
      <c r="N11788">
        <v>20</v>
      </c>
      <c r="P11788" cm="1">
        <f t="array" ref="P11788">IF(Q11788&gt;0,INDEX(Q11788:Q23922,MATCH(TRUE,INDEX(Q11788:Q23922="",,),0)-1),"")</f>
        <v>3</v>
      </c>
      <c r="Q11788">
        <v>3</v>
      </c>
      <c r="R11788">
        <f>IF(P11788="","",0)</f>
        <v>0</v>
      </c>
    </row>
    <row r="11789" spans="1:18" x14ac:dyDescent="0.3">
      <c r="A11789" t="s">
        <v>1483</v>
      </c>
      <c r="B11789" s="1">
        <v>38862</v>
      </c>
      <c r="C11789" t="s">
        <v>1506</v>
      </c>
      <c r="D11789" t="s">
        <v>1507</v>
      </c>
      <c r="E11789" t="s">
        <v>1508</v>
      </c>
      <c r="G11789" s="6" t="s">
        <v>88</v>
      </c>
      <c r="H11789" t="s">
        <v>72</v>
      </c>
      <c r="I11789" t="s">
        <v>21</v>
      </c>
      <c r="J11789" t="s">
        <v>73</v>
      </c>
      <c r="K11789">
        <v>58</v>
      </c>
      <c r="L11789">
        <v>10.4</v>
      </c>
      <c r="M11789" t="s">
        <v>198</v>
      </c>
      <c r="N11789">
        <v>10.4</v>
      </c>
      <c r="P11789" cm="1">
        <f t="array" ref="P11789">IF(Q11789&gt;0,INDEX(Q11789:Q23923,MATCH(TRUE,INDEX(Q11789:Q23923="",,),0)-1),"")</f>
        <v>3</v>
      </c>
      <c r="Q11789">
        <v>3</v>
      </c>
      <c r="R11789">
        <f>IF(P11789="","",0)</f>
        <v>0</v>
      </c>
    </row>
    <row r="11790" spans="1:18" x14ac:dyDescent="0.3">
      <c r="P11790" t="str" cm="1">
        <f t="array" ref="P11790">IF(Q11790&gt;0,INDEX(Q11790:Q23924,MATCH(TRUE,INDEX(Q11790:Q23924="",,),0)-1),"")</f>
        <v/>
      </c>
      <c r="R11790" t="str">
        <f>IF(P11790="","",0)</f>
        <v/>
      </c>
    </row>
    <row r="11791" spans="1:18" x14ac:dyDescent="0.3">
      <c r="A11791" t="s">
        <v>1483</v>
      </c>
      <c r="B11791" s="1">
        <v>38862</v>
      </c>
      <c r="C11791" t="s">
        <v>1506</v>
      </c>
      <c r="D11791" t="s">
        <v>1509</v>
      </c>
      <c r="E11791" t="s">
        <v>1510</v>
      </c>
      <c r="G11791" t="s">
        <v>19</v>
      </c>
      <c r="H11791" t="s">
        <v>92</v>
      </c>
      <c r="I11791" t="s">
        <v>45</v>
      </c>
      <c r="J11791" t="s">
        <v>93</v>
      </c>
      <c r="K11791">
        <v>18.100000000000001</v>
      </c>
      <c r="L11791">
        <v>388</v>
      </c>
      <c r="M11791" t="s">
        <v>999</v>
      </c>
      <c r="N11791">
        <v>450</v>
      </c>
      <c r="O11791" t="s">
        <v>24</v>
      </c>
      <c r="P11791" cm="1">
        <f t="array" ref="P11791">IF(Q11791&gt;0,INDEX(Q11791:Q23925,MATCH(TRUE,INDEX(Q11791:Q23925="",,),0)-1),"")</f>
        <v>1</v>
      </c>
      <c r="Q11791">
        <v>1</v>
      </c>
      <c r="R11791">
        <f>IF(P11791="","",0)</f>
        <v>0</v>
      </c>
    </row>
    <row r="11792" spans="1:18" x14ac:dyDescent="0.3">
      <c r="A11792" t="s">
        <v>1483</v>
      </c>
      <c r="B11792" s="1">
        <v>38862</v>
      </c>
      <c r="C11792" t="s">
        <v>1506</v>
      </c>
      <c r="D11792" t="s">
        <v>1509</v>
      </c>
      <c r="E11792" t="s">
        <v>1510</v>
      </c>
      <c r="G11792" t="s">
        <v>19</v>
      </c>
      <c r="H11792" t="s">
        <v>36</v>
      </c>
      <c r="I11792" t="s">
        <v>45</v>
      </c>
      <c r="J11792" t="s">
        <v>93</v>
      </c>
      <c r="K11792">
        <v>25.4</v>
      </c>
      <c r="L11792">
        <v>82</v>
      </c>
      <c r="M11792" t="s">
        <v>999</v>
      </c>
      <c r="N11792">
        <v>100</v>
      </c>
      <c r="O11792" t="s">
        <v>24</v>
      </c>
      <c r="P11792" cm="1">
        <f t="array" ref="P11792">IF(Q11792&gt;0,INDEX(Q11792:Q23926,MATCH(TRUE,INDEX(Q11792:Q23926="",,),0)-1),"")</f>
        <v>1</v>
      </c>
      <c r="Q11792">
        <v>1</v>
      </c>
      <c r="R11792">
        <f>IF(P11792="","",0)</f>
        <v>0</v>
      </c>
    </row>
    <row r="11793" spans="1:18" x14ac:dyDescent="0.3">
      <c r="A11793" t="s">
        <v>1483</v>
      </c>
      <c r="B11793" s="1">
        <v>38862</v>
      </c>
      <c r="C11793" t="s">
        <v>1506</v>
      </c>
      <c r="D11793" t="s">
        <v>1509</v>
      </c>
      <c r="E11793" t="s">
        <v>1510</v>
      </c>
      <c r="G11793" t="s">
        <v>19</v>
      </c>
      <c r="H11793" t="s">
        <v>36</v>
      </c>
      <c r="I11793" t="s">
        <v>21</v>
      </c>
      <c r="J11793" t="s">
        <v>73</v>
      </c>
      <c r="K11793">
        <v>427</v>
      </c>
      <c r="L11793">
        <v>22</v>
      </c>
      <c r="M11793" t="s">
        <v>999</v>
      </c>
      <c r="N11793">
        <v>32</v>
      </c>
      <c r="O11793" t="s">
        <v>24</v>
      </c>
      <c r="P11793" cm="1">
        <f t="array" ref="P11793">IF(Q11793&gt;0,INDEX(Q11793:Q23927,MATCH(TRUE,INDEX(Q11793:Q23927="",,),0)-1),"")</f>
        <v>1</v>
      </c>
      <c r="Q11793">
        <v>1</v>
      </c>
      <c r="R11793">
        <f>IF(P11793="","",0)</f>
        <v>0</v>
      </c>
    </row>
    <row r="11794" spans="1:18" x14ac:dyDescent="0.3">
      <c r="A11794" t="s">
        <v>1483</v>
      </c>
      <c r="B11794" s="1">
        <v>38862</v>
      </c>
      <c r="C11794" t="s">
        <v>1506</v>
      </c>
      <c r="D11794" t="s">
        <v>1509</v>
      </c>
      <c r="E11794" t="s">
        <v>1510</v>
      </c>
      <c r="G11794" s="6" t="s">
        <v>88</v>
      </c>
      <c r="H11794" t="s">
        <v>85</v>
      </c>
      <c r="I11794" t="s">
        <v>45</v>
      </c>
      <c r="J11794" t="s">
        <v>93</v>
      </c>
      <c r="K11794">
        <v>4.9000000000000004</v>
      </c>
      <c r="L11794">
        <v>133</v>
      </c>
      <c r="M11794" t="s">
        <v>999</v>
      </c>
      <c r="N11794">
        <v>133</v>
      </c>
      <c r="O11794" t="s">
        <v>24</v>
      </c>
      <c r="P11794" cm="1">
        <f t="array" ref="P11794">IF(Q11794&gt;0,INDEX(Q11794:Q23928,MATCH(TRUE,INDEX(Q11794:Q23928="",,),0)-1),"")</f>
        <v>1</v>
      </c>
      <c r="Q11794">
        <v>1</v>
      </c>
      <c r="R11794">
        <f>IF(P11794="","",0)</f>
        <v>0</v>
      </c>
    </row>
    <row r="11795" spans="1:18" x14ac:dyDescent="0.3">
      <c r="A11795" t="s">
        <v>1483</v>
      </c>
      <c r="B11795" s="1">
        <v>38862</v>
      </c>
      <c r="C11795" t="s">
        <v>1506</v>
      </c>
      <c r="D11795" t="s">
        <v>1509</v>
      </c>
      <c r="E11795" t="s">
        <v>1510</v>
      </c>
      <c r="G11795" s="6" t="s">
        <v>88</v>
      </c>
      <c r="H11795" t="s">
        <v>85</v>
      </c>
      <c r="I11795" t="s">
        <v>21</v>
      </c>
      <c r="J11795" t="s">
        <v>73</v>
      </c>
      <c r="K11795">
        <v>30</v>
      </c>
      <c r="L11795">
        <v>14</v>
      </c>
      <c r="M11795" t="s">
        <v>999</v>
      </c>
      <c r="N11795">
        <v>14</v>
      </c>
      <c r="O11795" t="s">
        <v>24</v>
      </c>
      <c r="P11795" cm="1">
        <f t="array" ref="P11795">IF(Q11795&gt;0,INDEX(Q11795:Q23929,MATCH(TRUE,INDEX(Q11795:Q23929="",,),0)-1),"")</f>
        <v>1</v>
      </c>
      <c r="Q11795">
        <v>1</v>
      </c>
      <c r="R11795">
        <f>IF(P11795="","",0)</f>
        <v>0</v>
      </c>
    </row>
    <row r="11796" spans="1:18" x14ac:dyDescent="0.3">
      <c r="A11796" t="s">
        <v>1483</v>
      </c>
      <c r="B11796" s="1">
        <v>38862</v>
      </c>
      <c r="C11796" t="s">
        <v>1506</v>
      </c>
      <c r="D11796" t="s">
        <v>1509</v>
      </c>
      <c r="E11796" t="s">
        <v>1510</v>
      </c>
      <c r="G11796" s="6" t="s">
        <v>88</v>
      </c>
      <c r="H11796" t="s">
        <v>92</v>
      </c>
      <c r="I11796" t="s">
        <v>21</v>
      </c>
      <c r="J11796" t="s">
        <v>73</v>
      </c>
      <c r="K11796">
        <v>40</v>
      </c>
      <c r="L11796">
        <v>21</v>
      </c>
      <c r="M11796" t="s">
        <v>999</v>
      </c>
      <c r="N11796">
        <v>21</v>
      </c>
      <c r="O11796" t="s">
        <v>24</v>
      </c>
      <c r="P11796" cm="1">
        <f t="array" ref="P11796">IF(Q11796&gt;0,INDEX(Q11796:Q23930,MATCH(TRUE,INDEX(Q11796:Q23930="",,),0)-1),"")</f>
        <v>1</v>
      </c>
      <c r="Q11796">
        <v>1</v>
      </c>
      <c r="R11796">
        <f>IF(P11796="","",0)</f>
        <v>0</v>
      </c>
    </row>
    <row r="11797" spans="1:18" x14ac:dyDescent="0.3">
      <c r="A11797" t="s">
        <v>1483</v>
      </c>
      <c r="B11797" s="1">
        <v>38862</v>
      </c>
      <c r="C11797" t="s">
        <v>1506</v>
      </c>
      <c r="D11797" t="s">
        <v>1509</v>
      </c>
      <c r="E11797" t="s">
        <v>1510</v>
      </c>
      <c r="G11797" s="6" t="s">
        <v>88</v>
      </c>
      <c r="H11797" t="s">
        <v>67</v>
      </c>
      <c r="I11797" t="s">
        <v>21</v>
      </c>
      <c r="J11797" t="s">
        <v>73</v>
      </c>
      <c r="K11797">
        <v>17</v>
      </c>
      <c r="L11797">
        <v>13</v>
      </c>
      <c r="M11797" t="s">
        <v>999</v>
      </c>
      <c r="N11797">
        <v>13</v>
      </c>
      <c r="O11797" t="s">
        <v>24</v>
      </c>
      <c r="P11797" cm="1">
        <f t="array" ref="P11797">IF(Q11797&gt;0,INDEX(Q11797:Q23931,MATCH(TRUE,INDEX(Q11797:Q23931="",,),0)-1),"")</f>
        <v>1</v>
      </c>
      <c r="Q11797">
        <v>1</v>
      </c>
      <c r="R11797">
        <f>IF(P11797="","",0)</f>
        <v>0</v>
      </c>
    </row>
    <row r="11798" spans="1:18" x14ac:dyDescent="0.3">
      <c r="P11798" t="str" cm="1">
        <f t="array" ref="P11798">IF(Q11798&gt;0,INDEX(Q11798:Q23932,MATCH(TRUE,INDEX(Q11798:Q23932="",,),0)-1),"")</f>
        <v/>
      </c>
      <c r="R11798" t="str">
        <f>IF(P11798="","",0)</f>
        <v/>
      </c>
    </row>
    <row r="11799" spans="1:18" x14ac:dyDescent="0.3">
      <c r="A11799" t="s">
        <v>1483</v>
      </c>
      <c r="B11799" s="1">
        <v>38862</v>
      </c>
      <c r="C11799" t="s">
        <v>1506</v>
      </c>
      <c r="D11799" t="s">
        <v>1511</v>
      </c>
      <c r="E11799" t="s">
        <v>1512</v>
      </c>
      <c r="G11799" t="s">
        <v>19</v>
      </c>
      <c r="H11799" t="s">
        <v>102</v>
      </c>
      <c r="I11799" t="s">
        <v>45</v>
      </c>
      <c r="J11799" t="s">
        <v>93</v>
      </c>
      <c r="K11799">
        <v>40.5</v>
      </c>
      <c r="L11799">
        <v>394</v>
      </c>
      <c r="M11799" t="s">
        <v>198</v>
      </c>
      <c r="N11799">
        <v>400</v>
      </c>
      <c r="O11799" t="s">
        <v>24</v>
      </c>
      <c r="P11799" cm="1">
        <f t="array" ref="P11799">IF(Q11799&gt;0,INDEX(Q11799:Q23933,MATCH(TRUE,INDEX(Q11799:Q23933="",,),0)-1),"")</f>
        <v>1</v>
      </c>
      <c r="Q11799">
        <v>1</v>
      </c>
      <c r="R11799">
        <f>IF(P11799="","",0)</f>
        <v>0</v>
      </c>
    </row>
    <row r="11800" spans="1:18" x14ac:dyDescent="0.3">
      <c r="A11800" t="s">
        <v>1483</v>
      </c>
      <c r="B11800" s="1">
        <v>38862</v>
      </c>
      <c r="C11800" t="s">
        <v>1506</v>
      </c>
      <c r="D11800" t="s">
        <v>1511</v>
      </c>
      <c r="E11800" t="s">
        <v>1512</v>
      </c>
      <c r="G11800" t="s">
        <v>19</v>
      </c>
      <c r="H11800" t="s">
        <v>85</v>
      </c>
      <c r="I11800" t="s">
        <v>45</v>
      </c>
      <c r="J11800" t="s">
        <v>93</v>
      </c>
      <c r="K11800">
        <v>48.1</v>
      </c>
      <c r="L11800">
        <v>102</v>
      </c>
      <c r="M11800" t="s">
        <v>198</v>
      </c>
      <c r="N11800">
        <v>110</v>
      </c>
      <c r="O11800" t="s">
        <v>24</v>
      </c>
      <c r="P11800" cm="1">
        <f t="array" ref="P11800">IF(Q11800&gt;0,INDEX(Q11800:Q23934,MATCH(TRUE,INDEX(Q11800:Q23934="",,),0)-1),"")</f>
        <v>1</v>
      </c>
      <c r="Q11800">
        <v>1</v>
      </c>
      <c r="R11800">
        <f>IF(P11800="","",0)</f>
        <v>0</v>
      </c>
    </row>
    <row r="11801" spans="1:18" x14ac:dyDescent="0.3">
      <c r="A11801" t="s">
        <v>1483</v>
      </c>
      <c r="B11801" s="1">
        <v>38862</v>
      </c>
      <c r="C11801" t="s">
        <v>1506</v>
      </c>
      <c r="D11801" t="s">
        <v>1511</v>
      </c>
      <c r="E11801" t="s">
        <v>1512</v>
      </c>
      <c r="G11801" t="s">
        <v>19</v>
      </c>
      <c r="H11801" t="s">
        <v>36</v>
      </c>
      <c r="I11801" t="s">
        <v>45</v>
      </c>
      <c r="J11801" t="s">
        <v>93</v>
      </c>
      <c r="K11801">
        <v>55.4</v>
      </c>
      <c r="L11801">
        <v>76</v>
      </c>
      <c r="M11801" t="s">
        <v>198</v>
      </c>
      <c r="N11801">
        <v>80</v>
      </c>
      <c r="O11801" t="s">
        <v>24</v>
      </c>
      <c r="P11801" cm="1">
        <f t="array" ref="P11801">IF(Q11801&gt;0,INDEX(Q11801:Q23935,MATCH(TRUE,INDEX(Q11801:Q23935="",,),0)-1),"")</f>
        <v>1</v>
      </c>
      <c r="Q11801">
        <v>1</v>
      </c>
      <c r="R11801">
        <f>IF(P11801="","",0)</f>
        <v>0</v>
      </c>
    </row>
    <row r="11802" spans="1:18" x14ac:dyDescent="0.3">
      <c r="A11802" t="s">
        <v>1483</v>
      </c>
      <c r="B11802" s="1">
        <v>38862</v>
      </c>
      <c r="C11802" t="s">
        <v>1506</v>
      </c>
      <c r="D11802" t="s">
        <v>1511</v>
      </c>
      <c r="E11802" t="s">
        <v>1512</v>
      </c>
      <c r="G11802" t="s">
        <v>19</v>
      </c>
      <c r="H11802" t="s">
        <v>87</v>
      </c>
      <c r="I11802" t="s">
        <v>21</v>
      </c>
      <c r="J11802" t="s">
        <v>73</v>
      </c>
      <c r="K11802">
        <v>184</v>
      </c>
      <c r="L11802">
        <v>21</v>
      </c>
      <c r="M11802" t="s">
        <v>198</v>
      </c>
      <c r="N11802">
        <v>21</v>
      </c>
      <c r="O11802" t="s">
        <v>24</v>
      </c>
      <c r="P11802" cm="1">
        <f t="array" ref="P11802">IF(Q11802&gt;0,INDEX(Q11802:Q23936,MATCH(TRUE,INDEX(Q11802:Q23936="",,),0)-1),"")</f>
        <v>1</v>
      </c>
      <c r="Q11802">
        <v>1</v>
      </c>
      <c r="R11802">
        <f>IF(P11802="","",0)</f>
        <v>0</v>
      </c>
    </row>
    <row r="11803" spans="1:18" x14ac:dyDescent="0.3">
      <c r="A11803" t="s">
        <v>1483</v>
      </c>
      <c r="B11803" s="1">
        <v>38862</v>
      </c>
      <c r="C11803" t="s">
        <v>1506</v>
      </c>
      <c r="D11803" t="s">
        <v>1511</v>
      </c>
      <c r="E11803" t="s">
        <v>1512</v>
      </c>
      <c r="G11803" t="s">
        <v>19</v>
      </c>
      <c r="H11803" t="s">
        <v>72</v>
      </c>
      <c r="I11803" t="s">
        <v>21</v>
      </c>
      <c r="J11803" t="s">
        <v>73</v>
      </c>
      <c r="K11803">
        <v>729</v>
      </c>
      <c r="L11803">
        <v>8</v>
      </c>
      <c r="M11803" t="s">
        <v>198</v>
      </c>
      <c r="N11803">
        <v>21.51</v>
      </c>
      <c r="O11803" t="s">
        <v>24</v>
      </c>
      <c r="P11803" cm="1">
        <f t="array" ref="P11803">IF(Q11803&gt;0,INDEX(Q11803:Q23937,MATCH(TRUE,INDEX(Q11803:Q23937="",,),0)-1),"")</f>
        <v>1</v>
      </c>
      <c r="Q11803">
        <v>1</v>
      </c>
      <c r="R11803">
        <f>IF(P11803="","",0)</f>
        <v>0</v>
      </c>
    </row>
    <row r="11804" spans="1:18" x14ac:dyDescent="0.3">
      <c r="A11804" t="s">
        <v>1483</v>
      </c>
      <c r="B11804" s="1">
        <v>38862</v>
      </c>
      <c r="C11804" t="s">
        <v>1506</v>
      </c>
      <c r="D11804" t="s">
        <v>1511</v>
      </c>
      <c r="E11804" t="s">
        <v>1512</v>
      </c>
      <c r="G11804" s="6" t="s">
        <v>88</v>
      </c>
      <c r="H11804" t="s">
        <v>232</v>
      </c>
      <c r="I11804" t="s">
        <v>45</v>
      </c>
      <c r="J11804" t="s">
        <v>93</v>
      </c>
      <c r="K11804">
        <v>25.4</v>
      </c>
      <c r="L11804">
        <v>23</v>
      </c>
      <c r="M11804" t="s">
        <v>198</v>
      </c>
      <c r="N11804">
        <v>23</v>
      </c>
      <c r="O11804" t="s">
        <v>24</v>
      </c>
      <c r="P11804" cm="1">
        <f t="array" ref="P11804">IF(Q11804&gt;0,INDEX(Q11804:Q23938,MATCH(TRUE,INDEX(Q11804:Q23938="",,),0)-1),"")</f>
        <v>1</v>
      </c>
      <c r="Q11804">
        <v>1</v>
      </c>
      <c r="R11804">
        <f>IF(P11804="","",0)</f>
        <v>0</v>
      </c>
    </row>
    <row r="11805" spans="1:18" x14ac:dyDescent="0.3">
      <c r="A11805" t="s">
        <v>1483</v>
      </c>
      <c r="B11805" s="1">
        <v>38862</v>
      </c>
      <c r="C11805" t="s">
        <v>1506</v>
      </c>
      <c r="D11805" t="s">
        <v>1511</v>
      </c>
      <c r="E11805" t="s">
        <v>1512</v>
      </c>
      <c r="G11805" s="6" t="s">
        <v>88</v>
      </c>
      <c r="H11805" t="s">
        <v>72</v>
      </c>
      <c r="I11805" t="s">
        <v>45</v>
      </c>
      <c r="J11805" t="s">
        <v>93</v>
      </c>
      <c r="K11805">
        <v>12.4</v>
      </c>
      <c r="L11805">
        <v>166</v>
      </c>
      <c r="M11805" t="s">
        <v>198</v>
      </c>
      <c r="N11805">
        <v>166</v>
      </c>
      <c r="O11805" t="s">
        <v>24</v>
      </c>
      <c r="P11805" cm="1">
        <f t="array" ref="P11805">IF(Q11805&gt;0,INDEX(Q11805:Q23939,MATCH(TRUE,INDEX(Q11805:Q23939="",,),0)-1),"")</f>
        <v>1</v>
      </c>
      <c r="Q11805">
        <v>1</v>
      </c>
      <c r="R11805">
        <f>IF(P11805="","",0)</f>
        <v>0</v>
      </c>
    </row>
    <row r="11806" spans="1:18" x14ac:dyDescent="0.3">
      <c r="A11806" t="s">
        <v>1483</v>
      </c>
      <c r="B11806" s="1">
        <v>38862</v>
      </c>
      <c r="C11806" t="s">
        <v>1506</v>
      </c>
      <c r="D11806" t="s">
        <v>1511</v>
      </c>
      <c r="E11806" t="s">
        <v>1512</v>
      </c>
      <c r="G11806" s="6" t="s">
        <v>88</v>
      </c>
      <c r="H11806" t="s">
        <v>67</v>
      </c>
      <c r="I11806" t="s">
        <v>21</v>
      </c>
      <c r="J11806" t="s">
        <v>73</v>
      </c>
      <c r="K11806">
        <v>4</v>
      </c>
      <c r="L11806">
        <v>14</v>
      </c>
      <c r="M11806" t="s">
        <v>198</v>
      </c>
      <c r="N11806">
        <v>14</v>
      </c>
      <c r="O11806" t="s">
        <v>24</v>
      </c>
      <c r="P11806" cm="1">
        <f t="array" ref="P11806">IF(Q11806&gt;0,INDEX(Q11806:Q23940,MATCH(TRUE,INDEX(Q11806:Q23940="",,),0)-1),"")</f>
        <v>1</v>
      </c>
      <c r="Q11806">
        <v>1</v>
      </c>
      <c r="R11806">
        <f>IF(P11806="","",0)</f>
        <v>0</v>
      </c>
    </row>
    <row r="11807" spans="1:18" x14ac:dyDescent="0.3">
      <c r="P11807" t="str" cm="1">
        <f t="array" ref="P11807">IF(Q11807&gt;0,INDEX(Q11807:Q23941,MATCH(TRUE,INDEX(Q11807:Q23941="",,),0)-1),"")</f>
        <v/>
      </c>
      <c r="R11807" t="str">
        <f>IF(P11807="","",0)</f>
        <v/>
      </c>
    </row>
    <row r="11808" spans="1:18" x14ac:dyDescent="0.3">
      <c r="A11808" t="s">
        <v>1483</v>
      </c>
      <c r="B11808" s="1">
        <v>38862</v>
      </c>
      <c r="C11808" t="s">
        <v>1506</v>
      </c>
      <c r="D11808" t="s">
        <v>1513</v>
      </c>
      <c r="E11808" t="s">
        <v>1514</v>
      </c>
      <c r="G11808" t="s">
        <v>19</v>
      </c>
      <c r="H11808" t="s">
        <v>102</v>
      </c>
      <c r="I11808" t="s">
        <v>45</v>
      </c>
      <c r="J11808" t="s">
        <v>93</v>
      </c>
      <c r="K11808">
        <v>113.4</v>
      </c>
      <c r="L11808">
        <v>544</v>
      </c>
      <c r="M11808" t="s">
        <v>198</v>
      </c>
      <c r="N11808">
        <v>550</v>
      </c>
      <c r="O11808" t="s">
        <v>24</v>
      </c>
      <c r="P11808" cm="1">
        <f t="array" ref="P11808">IF(Q11808&gt;0,INDEX(Q11808:Q23942,MATCH(TRUE,INDEX(Q11808:Q23942="",,),0)-1),"")</f>
        <v>1</v>
      </c>
      <c r="Q11808">
        <v>1</v>
      </c>
      <c r="R11808">
        <f>IF(P11808="","",0)</f>
        <v>0</v>
      </c>
    </row>
    <row r="11809" spans="1:18" x14ac:dyDescent="0.3">
      <c r="A11809" t="s">
        <v>1483</v>
      </c>
      <c r="B11809" s="1">
        <v>38862</v>
      </c>
      <c r="C11809" t="s">
        <v>1506</v>
      </c>
      <c r="D11809" t="s">
        <v>1513</v>
      </c>
      <c r="E11809" t="s">
        <v>1514</v>
      </c>
      <c r="G11809" t="s">
        <v>19</v>
      </c>
      <c r="H11809" t="s">
        <v>85</v>
      </c>
      <c r="I11809" t="s">
        <v>45</v>
      </c>
      <c r="J11809" t="s">
        <v>93</v>
      </c>
      <c r="K11809">
        <v>65.599999999999994</v>
      </c>
      <c r="L11809">
        <v>123</v>
      </c>
      <c r="M11809" t="s">
        <v>198</v>
      </c>
      <c r="N11809">
        <v>130</v>
      </c>
      <c r="O11809" t="s">
        <v>24</v>
      </c>
      <c r="P11809" cm="1">
        <f t="array" ref="P11809">IF(Q11809&gt;0,INDEX(Q11809:Q23943,MATCH(TRUE,INDEX(Q11809:Q23943="",,),0)-1),"")</f>
        <v>1</v>
      </c>
      <c r="Q11809">
        <v>1</v>
      </c>
      <c r="R11809">
        <f>IF(P11809="","",0)</f>
        <v>0</v>
      </c>
    </row>
    <row r="11810" spans="1:18" x14ac:dyDescent="0.3">
      <c r="A11810" t="s">
        <v>1483</v>
      </c>
      <c r="B11810" s="1">
        <v>38862</v>
      </c>
      <c r="C11810" t="s">
        <v>1506</v>
      </c>
      <c r="D11810" t="s">
        <v>1513</v>
      </c>
      <c r="E11810" t="s">
        <v>1514</v>
      </c>
      <c r="G11810" t="s">
        <v>19</v>
      </c>
      <c r="H11810" t="s">
        <v>72</v>
      </c>
      <c r="I11810" t="s">
        <v>21</v>
      </c>
      <c r="J11810" t="s">
        <v>73</v>
      </c>
      <c r="K11810">
        <v>1216</v>
      </c>
      <c r="L11810">
        <v>10.85</v>
      </c>
      <c r="M11810" t="s">
        <v>198</v>
      </c>
      <c r="N11810">
        <v>15.1</v>
      </c>
      <c r="O11810" t="s">
        <v>24</v>
      </c>
      <c r="P11810" cm="1">
        <f t="array" ref="P11810">IF(Q11810&gt;0,INDEX(Q11810:Q23944,MATCH(TRUE,INDEX(Q11810:Q23944="",,),0)-1),"")</f>
        <v>1</v>
      </c>
      <c r="Q11810">
        <v>1</v>
      </c>
      <c r="R11810">
        <f>IF(P11810="","",0)</f>
        <v>0</v>
      </c>
    </row>
    <row r="11811" spans="1:18" x14ac:dyDescent="0.3">
      <c r="A11811" t="s">
        <v>1483</v>
      </c>
      <c r="B11811" s="1">
        <v>38862</v>
      </c>
      <c r="C11811" t="s">
        <v>1506</v>
      </c>
      <c r="D11811" t="s">
        <v>1513</v>
      </c>
      <c r="E11811" t="s">
        <v>1514</v>
      </c>
      <c r="G11811" s="6" t="s">
        <v>88</v>
      </c>
      <c r="H11811" t="s">
        <v>87</v>
      </c>
      <c r="I11811" t="s">
        <v>45</v>
      </c>
      <c r="J11811" t="s">
        <v>93</v>
      </c>
      <c r="K11811">
        <v>31.7</v>
      </c>
      <c r="L11811">
        <v>72</v>
      </c>
      <c r="M11811" t="s">
        <v>198</v>
      </c>
      <c r="N11811">
        <v>72</v>
      </c>
      <c r="O11811" t="s">
        <v>24</v>
      </c>
      <c r="P11811" cm="1">
        <f t="array" ref="P11811">IF(Q11811&gt;0,INDEX(Q11811:Q23945,MATCH(TRUE,INDEX(Q11811:Q23945="",,),0)-1),"")</f>
        <v>1</v>
      </c>
      <c r="Q11811">
        <v>1</v>
      </c>
      <c r="R11811">
        <f>IF(P11811="","",0)</f>
        <v>0</v>
      </c>
    </row>
    <row r="11812" spans="1:18" x14ac:dyDescent="0.3">
      <c r="A11812" t="s">
        <v>1483</v>
      </c>
      <c r="B11812" s="1">
        <v>38862</v>
      </c>
      <c r="C11812" t="s">
        <v>1506</v>
      </c>
      <c r="D11812" t="s">
        <v>1513</v>
      </c>
      <c r="E11812" t="s">
        <v>1514</v>
      </c>
      <c r="G11812" s="6" t="s">
        <v>88</v>
      </c>
      <c r="H11812" t="s">
        <v>72</v>
      </c>
      <c r="I11812" t="s">
        <v>45</v>
      </c>
      <c r="J11812" t="s">
        <v>93</v>
      </c>
      <c r="K11812">
        <v>25.9</v>
      </c>
      <c r="L11812">
        <v>110</v>
      </c>
      <c r="M11812" t="s">
        <v>198</v>
      </c>
      <c r="N11812">
        <v>110</v>
      </c>
      <c r="O11812" t="s">
        <v>24</v>
      </c>
      <c r="P11812" cm="1">
        <f t="array" ref="P11812">IF(Q11812&gt;0,INDEX(Q11812:Q23946,MATCH(TRUE,INDEX(Q11812:Q23946="",,),0)-1),"")</f>
        <v>1</v>
      </c>
      <c r="Q11812">
        <v>1</v>
      </c>
      <c r="R11812">
        <f>IF(P11812="","",0)</f>
        <v>0</v>
      </c>
    </row>
    <row r="11813" spans="1:18" x14ac:dyDescent="0.3">
      <c r="A11813" t="s">
        <v>1483</v>
      </c>
      <c r="B11813" s="1">
        <v>38862</v>
      </c>
      <c r="C11813" t="s">
        <v>1506</v>
      </c>
      <c r="D11813" t="s">
        <v>1513</v>
      </c>
      <c r="E11813" t="s">
        <v>1514</v>
      </c>
      <c r="G11813" s="6" t="s">
        <v>88</v>
      </c>
      <c r="H11813" t="s">
        <v>100</v>
      </c>
      <c r="I11813" t="s">
        <v>21</v>
      </c>
      <c r="J11813" t="s">
        <v>73</v>
      </c>
      <c r="K11813">
        <v>28</v>
      </c>
      <c r="L11813">
        <v>7.1</v>
      </c>
      <c r="M11813" t="s">
        <v>198</v>
      </c>
      <c r="N11813">
        <v>7.1</v>
      </c>
      <c r="O11813" t="s">
        <v>24</v>
      </c>
      <c r="P11813" cm="1">
        <f t="array" ref="P11813">IF(Q11813&gt;0,INDEX(Q11813:Q23947,MATCH(TRUE,INDEX(Q11813:Q23947="",,),0)-1),"")</f>
        <v>1</v>
      </c>
      <c r="Q11813">
        <v>1</v>
      </c>
      <c r="R11813">
        <f>IF(P11813="","",0)</f>
        <v>0</v>
      </c>
    </row>
    <row r="11814" spans="1:18" x14ac:dyDescent="0.3">
      <c r="A11814" t="s">
        <v>1483</v>
      </c>
      <c r="B11814" s="1">
        <v>38862</v>
      </c>
      <c r="C11814" t="s">
        <v>1506</v>
      </c>
      <c r="D11814" t="s">
        <v>1513</v>
      </c>
      <c r="E11814" t="s">
        <v>1514</v>
      </c>
      <c r="G11814" s="6" t="s">
        <v>88</v>
      </c>
      <c r="H11814" t="s">
        <v>87</v>
      </c>
      <c r="I11814" t="s">
        <v>21</v>
      </c>
      <c r="J11814" t="s">
        <v>73</v>
      </c>
      <c r="K11814">
        <v>134</v>
      </c>
      <c r="L11814">
        <v>20.149999999999999</v>
      </c>
      <c r="M11814" t="s">
        <v>198</v>
      </c>
      <c r="N11814">
        <v>20.149999999999999</v>
      </c>
      <c r="O11814" t="s">
        <v>24</v>
      </c>
      <c r="P11814" cm="1">
        <f t="array" ref="P11814">IF(Q11814&gt;0,INDEX(Q11814:Q23948,MATCH(TRUE,INDEX(Q11814:Q23948="",,),0)-1),"")</f>
        <v>1</v>
      </c>
      <c r="Q11814">
        <v>1</v>
      </c>
      <c r="R11814">
        <f>IF(P11814="","",0)</f>
        <v>0</v>
      </c>
    </row>
    <row r="11815" spans="1:18" x14ac:dyDescent="0.3">
      <c r="P11815" t="str" cm="1">
        <f t="array" ref="P11815">IF(Q11815&gt;0,INDEX(Q11815:Q23949,MATCH(TRUE,INDEX(Q11815:Q23949="",,),0)-1),"")</f>
        <v/>
      </c>
      <c r="R11815" t="str">
        <f>IF(P11815="","",0)</f>
        <v/>
      </c>
    </row>
    <row r="11816" spans="1:18" x14ac:dyDescent="0.3">
      <c r="A11816" s="3" t="s">
        <v>1483</v>
      </c>
      <c r="B11816" s="4">
        <v>38855</v>
      </c>
      <c r="C11816" s="3" t="s">
        <v>598</v>
      </c>
      <c r="D11816" s="3" t="s">
        <v>1515</v>
      </c>
      <c r="E11816" s="3" t="s">
        <v>1516</v>
      </c>
      <c r="F11816" s="3" t="s">
        <v>91</v>
      </c>
      <c r="G11816" s="3" t="s">
        <v>19</v>
      </c>
      <c r="H11816" s="3" t="s">
        <v>92</v>
      </c>
      <c r="I11816" s="3" t="s">
        <v>45</v>
      </c>
      <c r="J11816" s="3" t="s">
        <v>93</v>
      </c>
      <c r="K11816" s="3">
        <v>32.799999999999997</v>
      </c>
      <c r="L11816" s="3">
        <v>335</v>
      </c>
      <c r="M11816" s="3" t="s">
        <v>94</v>
      </c>
      <c r="N11816" s="3"/>
      <c r="O11816" s="3"/>
      <c r="P11816" s="3" t="str" cm="1">
        <f t="array" ref="P11816">IF(Q11816&gt;0,INDEX(Q11816:Q23950,MATCH(TRUE,INDEX(Q11816:Q23950="",,),0)-1),"")</f>
        <v/>
      </c>
      <c r="Q11816" s="3"/>
      <c r="R11816">
        <v>0</v>
      </c>
    </row>
    <row r="11817" spans="1:18" x14ac:dyDescent="0.3">
      <c r="A11817" t="s">
        <v>1483</v>
      </c>
      <c r="B11817" s="1">
        <v>38855</v>
      </c>
      <c r="C11817" t="s">
        <v>598</v>
      </c>
      <c r="D11817" t="s">
        <v>1515</v>
      </c>
      <c r="E11817" t="s">
        <v>1516</v>
      </c>
      <c r="F11817" t="s">
        <v>91</v>
      </c>
      <c r="G11817" t="s">
        <v>19</v>
      </c>
      <c r="H11817" t="s">
        <v>199</v>
      </c>
      <c r="I11817" t="s">
        <v>45</v>
      </c>
      <c r="J11817" t="s">
        <v>93</v>
      </c>
      <c r="K11817">
        <v>16</v>
      </c>
      <c r="L11817">
        <v>95</v>
      </c>
      <c r="M11817" t="s">
        <v>94</v>
      </c>
      <c r="P11817" t="str" cm="1">
        <f t="array" ref="P11817">IF(Q11817&gt;0,INDEX(Q11817:Q23951,MATCH(TRUE,INDEX(Q11817:Q23951="",,),0)-1),"")</f>
        <v/>
      </c>
      <c r="R11817">
        <v>0</v>
      </c>
    </row>
    <row r="11818" spans="1:18" x14ac:dyDescent="0.3">
      <c r="A11818" t="s">
        <v>1483</v>
      </c>
      <c r="B11818" s="1">
        <v>38855</v>
      </c>
      <c r="C11818" t="s">
        <v>598</v>
      </c>
      <c r="D11818" t="s">
        <v>1515</v>
      </c>
      <c r="E11818" t="s">
        <v>1516</v>
      </c>
      <c r="F11818" t="s">
        <v>91</v>
      </c>
      <c r="G11818" s="6" t="s">
        <v>88</v>
      </c>
      <c r="H11818" t="s">
        <v>85</v>
      </c>
      <c r="I11818" t="s">
        <v>21</v>
      </c>
      <c r="J11818" t="s">
        <v>73</v>
      </c>
      <c r="K11818">
        <v>17</v>
      </c>
      <c r="L11818">
        <v>14.5</v>
      </c>
      <c r="M11818" t="s">
        <v>94</v>
      </c>
      <c r="P11818" t="str" cm="1">
        <f t="array" ref="P11818">IF(Q11818&gt;0,INDEX(Q11818:Q23952,MATCH(TRUE,INDEX(Q11818:Q23952="",,),0)-1),"")</f>
        <v/>
      </c>
      <c r="R11818">
        <v>0</v>
      </c>
    </row>
    <row r="11819" spans="1:18" x14ac:dyDescent="0.3">
      <c r="A11819" t="s">
        <v>1483</v>
      </c>
      <c r="B11819" s="1">
        <v>38855</v>
      </c>
      <c r="C11819" t="s">
        <v>598</v>
      </c>
      <c r="D11819" t="s">
        <v>1515</v>
      </c>
      <c r="E11819" t="s">
        <v>1516</v>
      </c>
      <c r="F11819" t="s">
        <v>91</v>
      </c>
      <c r="G11819" s="6" t="s">
        <v>88</v>
      </c>
      <c r="H11819" t="s">
        <v>92</v>
      </c>
      <c r="I11819" t="s">
        <v>21</v>
      </c>
      <c r="J11819" t="s">
        <v>73</v>
      </c>
      <c r="K11819">
        <v>81</v>
      </c>
      <c r="L11819">
        <v>16</v>
      </c>
      <c r="M11819" t="s">
        <v>94</v>
      </c>
      <c r="P11819" t="str" cm="1">
        <f t="array" ref="P11819">IF(Q11819&gt;0,INDEX(Q11819:Q23953,MATCH(TRUE,INDEX(Q11819:Q23953="",,),0)-1),"")</f>
        <v/>
      </c>
      <c r="R11819">
        <v>0</v>
      </c>
    </row>
    <row r="11820" spans="1:18" x14ac:dyDescent="0.3">
      <c r="A11820" t="s">
        <v>1483</v>
      </c>
      <c r="B11820" s="1">
        <v>38855</v>
      </c>
      <c r="C11820" t="s">
        <v>598</v>
      </c>
      <c r="D11820" t="s">
        <v>1515</v>
      </c>
      <c r="E11820" t="s">
        <v>1516</v>
      </c>
      <c r="F11820" t="s">
        <v>91</v>
      </c>
      <c r="G11820" s="6" t="s">
        <v>88</v>
      </c>
      <c r="H11820" t="s">
        <v>199</v>
      </c>
      <c r="I11820" t="s">
        <v>21</v>
      </c>
      <c r="J11820" t="s">
        <v>73</v>
      </c>
      <c r="K11820">
        <v>116</v>
      </c>
      <c r="L11820">
        <v>11.5</v>
      </c>
      <c r="M11820" t="s">
        <v>94</v>
      </c>
      <c r="P11820" t="str" cm="1">
        <f t="array" ref="P11820">IF(Q11820&gt;0,INDEX(Q11820:Q23954,MATCH(TRUE,INDEX(Q11820:Q23954="",,),0)-1),"")</f>
        <v/>
      </c>
      <c r="R11820">
        <v>0</v>
      </c>
    </row>
    <row r="11821" spans="1:18" x14ac:dyDescent="0.3">
      <c r="A11821" t="s">
        <v>1483</v>
      </c>
      <c r="B11821" s="1">
        <v>38855</v>
      </c>
      <c r="C11821" t="s">
        <v>598</v>
      </c>
      <c r="D11821" t="s">
        <v>1515</v>
      </c>
      <c r="E11821" t="s">
        <v>1516</v>
      </c>
      <c r="F11821" t="s">
        <v>91</v>
      </c>
      <c r="G11821" s="6" t="s">
        <v>88</v>
      </c>
      <c r="H11821" t="s">
        <v>36</v>
      </c>
      <c r="I11821" t="s">
        <v>21</v>
      </c>
      <c r="J11821" t="s">
        <v>73</v>
      </c>
      <c r="K11821">
        <v>12</v>
      </c>
      <c r="L11821">
        <v>20</v>
      </c>
      <c r="M11821" t="s">
        <v>94</v>
      </c>
      <c r="P11821" t="str" cm="1">
        <f t="array" ref="P11821">IF(Q11821&gt;0,INDEX(Q11821:Q23955,MATCH(TRUE,INDEX(Q11821:Q23955="",,),0)-1),"")</f>
        <v/>
      </c>
      <c r="R11821">
        <v>0</v>
      </c>
    </row>
    <row r="11822" spans="1:18" x14ac:dyDescent="0.3">
      <c r="P11822" t="str" cm="1">
        <f t="array" ref="P11822">IF(Q11822&gt;0,INDEX(Q11822:Q23956,MATCH(TRUE,INDEX(Q11822:Q23956="",,),0)-1),"")</f>
        <v/>
      </c>
      <c r="R11822" t="str">
        <f>IF(P11822="","",0)</f>
        <v/>
      </c>
    </row>
    <row r="11823" spans="1:18" x14ac:dyDescent="0.3">
      <c r="A11823" t="s">
        <v>1483</v>
      </c>
      <c r="B11823" s="1">
        <v>38855</v>
      </c>
      <c r="C11823" t="s">
        <v>598</v>
      </c>
      <c r="D11823" t="s">
        <v>1517</v>
      </c>
      <c r="E11823" t="s">
        <v>1518</v>
      </c>
      <c r="G11823" t="s">
        <v>19</v>
      </c>
      <c r="H11823" t="s">
        <v>92</v>
      </c>
      <c r="I11823" t="s">
        <v>45</v>
      </c>
      <c r="J11823" t="s">
        <v>93</v>
      </c>
      <c r="K11823">
        <v>41.8</v>
      </c>
      <c r="L11823">
        <v>400</v>
      </c>
      <c r="M11823" t="s">
        <v>1519</v>
      </c>
      <c r="N11823">
        <v>400</v>
      </c>
      <c r="O11823" t="s">
        <v>24</v>
      </c>
      <c r="P11823" cm="1">
        <f t="array" ref="P11823">IF(Q11823&gt;0,INDEX(Q11823:Q23957,MATCH(TRUE,INDEX(Q11823:Q23957="",,),0)-1),"")</f>
        <v>1</v>
      </c>
      <c r="Q11823">
        <v>1</v>
      </c>
      <c r="R11823">
        <f>IF(P11823="","",0)</f>
        <v>0</v>
      </c>
    </row>
    <row r="11824" spans="1:18" x14ac:dyDescent="0.3">
      <c r="A11824" t="s">
        <v>1483</v>
      </c>
      <c r="B11824" s="1">
        <v>38855</v>
      </c>
      <c r="C11824" t="s">
        <v>598</v>
      </c>
      <c r="D11824" t="s">
        <v>1517</v>
      </c>
      <c r="E11824" t="s">
        <v>1518</v>
      </c>
      <c r="G11824" t="s">
        <v>19</v>
      </c>
      <c r="H11824" t="s">
        <v>87</v>
      </c>
      <c r="I11824" t="s">
        <v>45</v>
      </c>
      <c r="J11824" t="s">
        <v>93</v>
      </c>
      <c r="K11824">
        <v>106.8</v>
      </c>
      <c r="L11824">
        <v>98</v>
      </c>
      <c r="M11824" t="s">
        <v>1519</v>
      </c>
      <c r="N11824">
        <v>100</v>
      </c>
      <c r="O11824" t="s">
        <v>24</v>
      </c>
      <c r="P11824" cm="1">
        <f t="array" ref="P11824">IF(Q11824&gt;0,INDEX(Q11824:Q23958,MATCH(TRUE,INDEX(Q11824:Q23958="",,),0)-1),"")</f>
        <v>1</v>
      </c>
      <c r="Q11824">
        <v>1</v>
      </c>
      <c r="R11824">
        <f>IF(P11824="","",0)</f>
        <v>0</v>
      </c>
    </row>
    <row r="11825" spans="1:18" x14ac:dyDescent="0.3">
      <c r="A11825" t="s">
        <v>1483</v>
      </c>
      <c r="B11825" s="1">
        <v>38855</v>
      </c>
      <c r="C11825" t="s">
        <v>598</v>
      </c>
      <c r="D11825" t="s">
        <v>1517</v>
      </c>
      <c r="E11825" t="s">
        <v>1518</v>
      </c>
      <c r="G11825" t="s">
        <v>19</v>
      </c>
      <c r="H11825" t="s">
        <v>20</v>
      </c>
      <c r="I11825" t="s">
        <v>21</v>
      </c>
      <c r="J11825" t="s">
        <v>73</v>
      </c>
      <c r="K11825">
        <v>632.1</v>
      </c>
      <c r="L11825">
        <v>10</v>
      </c>
      <c r="M11825" t="s">
        <v>1519</v>
      </c>
      <c r="N11825">
        <v>10</v>
      </c>
      <c r="O11825" t="s">
        <v>24</v>
      </c>
      <c r="P11825" cm="1">
        <f t="array" ref="P11825">IF(Q11825&gt;0,INDEX(Q11825:Q23959,MATCH(TRUE,INDEX(Q11825:Q23959="",,),0)-1),"")</f>
        <v>1</v>
      </c>
      <c r="Q11825">
        <v>1</v>
      </c>
      <c r="R11825">
        <f>IF(P11825="","",0)</f>
        <v>0</v>
      </c>
    </row>
    <row r="11826" spans="1:18" x14ac:dyDescent="0.3">
      <c r="A11826" t="s">
        <v>1483</v>
      </c>
      <c r="B11826" s="1">
        <v>38855</v>
      </c>
      <c r="C11826" t="s">
        <v>598</v>
      </c>
      <c r="D11826" t="s">
        <v>1517</v>
      </c>
      <c r="E11826" t="s">
        <v>1518</v>
      </c>
      <c r="G11826" t="s">
        <v>19</v>
      </c>
      <c r="H11826" t="s">
        <v>87</v>
      </c>
      <c r="I11826" t="s">
        <v>21</v>
      </c>
      <c r="J11826" t="s">
        <v>73</v>
      </c>
      <c r="K11826">
        <v>565.4</v>
      </c>
      <c r="L11826">
        <v>23</v>
      </c>
      <c r="M11826" t="s">
        <v>1519</v>
      </c>
      <c r="N11826">
        <v>25</v>
      </c>
      <c r="O11826" t="s">
        <v>24</v>
      </c>
      <c r="P11826" cm="1">
        <f t="array" ref="P11826">IF(Q11826&gt;0,INDEX(Q11826:Q23960,MATCH(TRUE,INDEX(Q11826:Q23960="",,),0)-1),"")</f>
        <v>1</v>
      </c>
      <c r="Q11826">
        <v>1</v>
      </c>
      <c r="R11826">
        <f>IF(P11826="","",0)</f>
        <v>0</v>
      </c>
    </row>
    <row r="11827" spans="1:18" x14ac:dyDescent="0.3">
      <c r="A11827" t="s">
        <v>1483</v>
      </c>
      <c r="B11827" s="1">
        <v>38855</v>
      </c>
      <c r="C11827" t="s">
        <v>598</v>
      </c>
      <c r="D11827" t="s">
        <v>1517</v>
      </c>
      <c r="E11827" t="s">
        <v>1518</v>
      </c>
      <c r="G11827" s="6" t="s">
        <v>88</v>
      </c>
      <c r="H11827" t="s">
        <v>199</v>
      </c>
      <c r="I11827" t="s">
        <v>45</v>
      </c>
      <c r="J11827" t="s">
        <v>93</v>
      </c>
      <c r="K11827">
        <v>13</v>
      </c>
      <c r="L11827">
        <v>100</v>
      </c>
      <c r="M11827" t="s">
        <v>1519</v>
      </c>
      <c r="N11827">
        <v>100</v>
      </c>
      <c r="O11827" t="s">
        <v>24</v>
      </c>
      <c r="P11827" cm="1">
        <f t="array" ref="P11827">IF(Q11827&gt;0,INDEX(Q11827:Q23961,MATCH(TRUE,INDEX(Q11827:Q23961="",,),0)-1),"")</f>
        <v>1</v>
      </c>
      <c r="Q11827">
        <v>1</v>
      </c>
      <c r="R11827">
        <f>IF(P11827="","",0)</f>
        <v>0</v>
      </c>
    </row>
    <row r="11828" spans="1:18" x14ac:dyDescent="0.3">
      <c r="A11828" t="s">
        <v>1483</v>
      </c>
      <c r="B11828" s="1">
        <v>38855</v>
      </c>
      <c r="C11828" t="s">
        <v>598</v>
      </c>
      <c r="D11828" t="s">
        <v>1517</v>
      </c>
      <c r="E11828" t="s">
        <v>1518</v>
      </c>
      <c r="G11828" s="6" t="s">
        <v>88</v>
      </c>
      <c r="H11828" t="s">
        <v>20</v>
      </c>
      <c r="I11828" t="s">
        <v>45</v>
      </c>
      <c r="J11828" t="s">
        <v>93</v>
      </c>
      <c r="K11828">
        <v>31.2</v>
      </c>
      <c r="L11828">
        <v>100</v>
      </c>
      <c r="M11828" t="s">
        <v>1519</v>
      </c>
      <c r="N11828">
        <v>100</v>
      </c>
      <c r="O11828" t="s">
        <v>24</v>
      </c>
      <c r="P11828" cm="1">
        <f t="array" ref="P11828">IF(Q11828&gt;0,INDEX(Q11828:Q23962,MATCH(TRUE,INDEX(Q11828:Q23962="",,),0)-1),"")</f>
        <v>1</v>
      </c>
      <c r="Q11828">
        <v>1</v>
      </c>
      <c r="R11828">
        <f>IF(P11828="","",0)</f>
        <v>0</v>
      </c>
    </row>
    <row r="11829" spans="1:18" x14ac:dyDescent="0.3">
      <c r="A11829" t="s">
        <v>1483</v>
      </c>
      <c r="B11829" s="1">
        <v>38855</v>
      </c>
      <c r="C11829" t="s">
        <v>598</v>
      </c>
      <c r="D11829" t="s">
        <v>1517</v>
      </c>
      <c r="E11829" t="s">
        <v>1518</v>
      </c>
      <c r="G11829" s="6" t="s">
        <v>88</v>
      </c>
      <c r="H11829" t="s">
        <v>85</v>
      </c>
      <c r="I11829" t="s">
        <v>21</v>
      </c>
      <c r="J11829" t="s">
        <v>73</v>
      </c>
      <c r="K11829">
        <v>164.1</v>
      </c>
      <c r="L11829">
        <v>15</v>
      </c>
      <c r="M11829" t="s">
        <v>1519</v>
      </c>
      <c r="N11829">
        <v>15</v>
      </c>
      <c r="O11829" t="s">
        <v>24</v>
      </c>
      <c r="P11829" cm="1">
        <f t="array" ref="P11829">IF(Q11829&gt;0,INDEX(Q11829:Q23963,MATCH(TRUE,INDEX(Q11829:Q23963="",,),0)-1),"")</f>
        <v>1</v>
      </c>
      <c r="Q11829">
        <v>1</v>
      </c>
      <c r="R11829">
        <f>IF(P11829="","",0)</f>
        <v>0</v>
      </c>
    </row>
    <row r="11830" spans="1:18" x14ac:dyDescent="0.3">
      <c r="P11830" t="str" cm="1">
        <f t="array" ref="P11830">IF(Q11830&gt;0,INDEX(Q11830:Q23964,MATCH(TRUE,INDEX(Q11830:Q23964="",,),0)-1),"")</f>
        <v/>
      </c>
      <c r="R11830" t="str">
        <f>IF(P11830="","",0)</f>
        <v/>
      </c>
    </row>
    <row r="11831" spans="1:18" x14ac:dyDescent="0.3">
      <c r="A11831" t="s">
        <v>1483</v>
      </c>
      <c r="B11831" s="1">
        <v>38855</v>
      </c>
      <c r="C11831" t="s">
        <v>598</v>
      </c>
      <c r="D11831" t="s">
        <v>1520</v>
      </c>
      <c r="E11831" t="s">
        <v>1521</v>
      </c>
      <c r="G11831" t="s">
        <v>19</v>
      </c>
      <c r="H11831" t="s">
        <v>95</v>
      </c>
      <c r="I11831" t="s">
        <v>21</v>
      </c>
      <c r="J11831" t="s">
        <v>73</v>
      </c>
      <c r="K11831">
        <v>159</v>
      </c>
      <c r="L11831">
        <v>21.8</v>
      </c>
      <c r="M11831" t="s">
        <v>208</v>
      </c>
      <c r="N11831">
        <v>26.48</v>
      </c>
      <c r="O11831" t="s">
        <v>24</v>
      </c>
      <c r="P11831" cm="1">
        <f t="array" ref="P11831">IF(Q11831&gt;0,INDEX(Q11831:Q23965,MATCH(TRUE,INDEX(Q11831:Q23965="",,),0)-1),"")</f>
        <v>2</v>
      </c>
      <c r="Q11831">
        <v>1</v>
      </c>
      <c r="R11831">
        <f>IF(P11831="","",0)</f>
        <v>0</v>
      </c>
    </row>
    <row r="11832" spans="1:18" x14ac:dyDescent="0.3">
      <c r="A11832" t="s">
        <v>1483</v>
      </c>
      <c r="B11832" s="1">
        <v>38855</v>
      </c>
      <c r="C11832" t="s">
        <v>598</v>
      </c>
      <c r="D11832" t="s">
        <v>1520</v>
      </c>
      <c r="E11832" t="s">
        <v>1521</v>
      </c>
      <c r="G11832" s="6" t="s">
        <v>88</v>
      </c>
      <c r="H11832" t="s">
        <v>85</v>
      </c>
      <c r="I11832" t="s">
        <v>21</v>
      </c>
      <c r="J11832" t="s">
        <v>73</v>
      </c>
      <c r="K11832">
        <v>2</v>
      </c>
      <c r="L11832">
        <v>17</v>
      </c>
      <c r="M11832" t="s">
        <v>208</v>
      </c>
      <c r="N11832">
        <v>17</v>
      </c>
      <c r="O11832" t="s">
        <v>24</v>
      </c>
      <c r="P11832" cm="1">
        <f t="array" ref="P11832">IF(Q11832&gt;0,INDEX(Q11832:Q23966,MATCH(TRUE,INDEX(Q11832:Q23966="",,),0)-1),"")</f>
        <v>2</v>
      </c>
      <c r="Q11832">
        <v>1</v>
      </c>
      <c r="R11832">
        <f>IF(P11832="","",0)</f>
        <v>0</v>
      </c>
    </row>
    <row r="11833" spans="1:18" x14ac:dyDescent="0.3">
      <c r="A11833" t="s">
        <v>1483</v>
      </c>
      <c r="B11833" s="1">
        <v>38855</v>
      </c>
      <c r="C11833" t="s">
        <v>598</v>
      </c>
      <c r="D11833" t="s">
        <v>1520</v>
      </c>
      <c r="E11833" t="s">
        <v>1521</v>
      </c>
      <c r="G11833" s="6" t="s">
        <v>88</v>
      </c>
      <c r="H11833" t="s">
        <v>128</v>
      </c>
      <c r="I11833" t="s">
        <v>21</v>
      </c>
      <c r="J11833" t="s">
        <v>73</v>
      </c>
      <c r="K11833">
        <v>5</v>
      </c>
      <c r="L11833">
        <v>19.7</v>
      </c>
      <c r="M11833" t="s">
        <v>208</v>
      </c>
      <c r="N11833">
        <v>19.7</v>
      </c>
      <c r="O11833" t="s">
        <v>24</v>
      </c>
      <c r="P11833" cm="1">
        <f t="array" ref="P11833">IF(Q11833&gt;0,INDEX(Q11833:Q23967,MATCH(TRUE,INDEX(Q11833:Q23967="",,),0)-1),"")</f>
        <v>2</v>
      </c>
      <c r="Q11833">
        <v>1</v>
      </c>
      <c r="R11833">
        <f>IF(P11833="","",0)</f>
        <v>0</v>
      </c>
    </row>
    <row r="11834" spans="1:18" x14ac:dyDescent="0.3">
      <c r="A11834" t="s">
        <v>1483</v>
      </c>
      <c r="B11834" s="1">
        <v>38855</v>
      </c>
      <c r="C11834" t="s">
        <v>598</v>
      </c>
      <c r="D11834" t="s">
        <v>1520</v>
      </c>
      <c r="E11834" t="s">
        <v>1521</v>
      </c>
      <c r="G11834" t="s">
        <v>19</v>
      </c>
      <c r="H11834" t="s">
        <v>95</v>
      </c>
      <c r="I11834" t="s">
        <v>21</v>
      </c>
      <c r="J11834" t="s">
        <v>73</v>
      </c>
      <c r="K11834">
        <v>159</v>
      </c>
      <c r="L11834">
        <v>21.8</v>
      </c>
      <c r="M11834" t="s">
        <v>1519</v>
      </c>
      <c r="N11834">
        <v>22.5</v>
      </c>
      <c r="P11834" cm="1">
        <f t="array" ref="P11834">IF(Q11834&gt;0,INDEX(Q11834:Q23968,MATCH(TRUE,INDEX(Q11834:Q23968="",,),0)-1),"")</f>
        <v>2</v>
      </c>
      <c r="Q11834">
        <v>2</v>
      </c>
      <c r="R11834">
        <f>IF(P11834="","",0)</f>
        <v>0</v>
      </c>
    </row>
    <row r="11835" spans="1:18" x14ac:dyDescent="0.3">
      <c r="A11835" t="s">
        <v>1483</v>
      </c>
      <c r="B11835" s="1">
        <v>38855</v>
      </c>
      <c r="C11835" t="s">
        <v>598</v>
      </c>
      <c r="D11835" t="s">
        <v>1520</v>
      </c>
      <c r="E11835" t="s">
        <v>1521</v>
      </c>
      <c r="G11835" s="6" t="s">
        <v>88</v>
      </c>
      <c r="H11835" t="s">
        <v>85</v>
      </c>
      <c r="I11835" t="s">
        <v>21</v>
      </c>
      <c r="J11835" t="s">
        <v>73</v>
      </c>
      <c r="K11835">
        <v>2</v>
      </c>
      <c r="L11835">
        <v>17</v>
      </c>
      <c r="M11835" t="s">
        <v>1519</v>
      </c>
      <c r="N11835">
        <v>17</v>
      </c>
      <c r="P11835" cm="1">
        <f t="array" ref="P11835">IF(Q11835&gt;0,INDEX(Q11835:Q23969,MATCH(TRUE,INDEX(Q11835:Q23969="",,),0)-1),"")</f>
        <v>2</v>
      </c>
      <c r="Q11835">
        <v>2</v>
      </c>
      <c r="R11835">
        <f>IF(P11835="","",0)</f>
        <v>0</v>
      </c>
    </row>
    <row r="11836" spans="1:18" x14ac:dyDescent="0.3">
      <c r="A11836" t="s">
        <v>1483</v>
      </c>
      <c r="B11836" s="1">
        <v>38855</v>
      </c>
      <c r="C11836" t="s">
        <v>598</v>
      </c>
      <c r="D11836" t="s">
        <v>1520</v>
      </c>
      <c r="E11836" t="s">
        <v>1521</v>
      </c>
      <c r="G11836" s="6" t="s">
        <v>88</v>
      </c>
      <c r="H11836" t="s">
        <v>128</v>
      </c>
      <c r="I11836" t="s">
        <v>21</v>
      </c>
      <c r="J11836" t="s">
        <v>73</v>
      </c>
      <c r="K11836">
        <v>5</v>
      </c>
      <c r="L11836">
        <v>19.7</v>
      </c>
      <c r="M11836" t="s">
        <v>1519</v>
      </c>
      <c r="N11836">
        <v>19.7</v>
      </c>
      <c r="P11836" cm="1">
        <f t="array" ref="P11836">IF(Q11836&gt;0,INDEX(Q11836:Q23970,MATCH(TRUE,INDEX(Q11836:Q23970="",,),0)-1),"")</f>
        <v>2</v>
      </c>
      <c r="Q11836">
        <v>2</v>
      </c>
      <c r="R11836">
        <f>IF(P11836="","",0)</f>
        <v>0</v>
      </c>
    </row>
    <row r="11837" spans="1:18" x14ac:dyDescent="0.3">
      <c r="P11837" t="str" cm="1">
        <f t="array" ref="P11837">IF(Q11837&gt;0,INDEX(Q11837:Q23971,MATCH(TRUE,INDEX(Q11837:Q23971="",,),0)-1),"")</f>
        <v/>
      </c>
      <c r="R11837" t="str">
        <f>IF(P11837="","",0)</f>
        <v/>
      </c>
    </row>
    <row r="11838" spans="1:18" x14ac:dyDescent="0.3">
      <c r="A11838" t="s">
        <v>1483</v>
      </c>
      <c r="B11838" s="1">
        <v>38855</v>
      </c>
      <c r="C11838" t="s">
        <v>598</v>
      </c>
      <c r="D11838" t="s">
        <v>1522</v>
      </c>
      <c r="E11838" t="s">
        <v>1523</v>
      </c>
      <c r="G11838" t="s">
        <v>19</v>
      </c>
      <c r="H11838" t="s">
        <v>95</v>
      </c>
      <c r="I11838" t="s">
        <v>45</v>
      </c>
      <c r="J11838" t="s">
        <v>93</v>
      </c>
      <c r="K11838">
        <v>10</v>
      </c>
      <c r="L11838">
        <v>59</v>
      </c>
      <c r="M11838" t="s">
        <v>208</v>
      </c>
      <c r="N11838">
        <v>60</v>
      </c>
      <c r="O11838" t="s">
        <v>24</v>
      </c>
      <c r="P11838" cm="1">
        <f t="array" ref="P11838">IF(Q11838&gt;0,INDEX(Q11838:Q23972,MATCH(TRUE,INDEX(Q11838:Q23972="",,),0)-1),"")</f>
        <v>2</v>
      </c>
      <c r="Q11838">
        <v>1</v>
      </c>
      <c r="R11838">
        <f>IF(P11838="","",0)</f>
        <v>0</v>
      </c>
    </row>
    <row r="11839" spans="1:18" x14ac:dyDescent="0.3">
      <c r="A11839" t="s">
        <v>1483</v>
      </c>
      <c r="B11839" s="1">
        <v>38855</v>
      </c>
      <c r="C11839" t="s">
        <v>598</v>
      </c>
      <c r="D11839" t="s">
        <v>1522</v>
      </c>
      <c r="E11839" t="s">
        <v>1523</v>
      </c>
      <c r="G11839" t="s">
        <v>19</v>
      </c>
      <c r="H11839" t="s">
        <v>95</v>
      </c>
      <c r="I11839" t="s">
        <v>21</v>
      </c>
      <c r="J11839" t="s">
        <v>73</v>
      </c>
      <c r="K11839">
        <v>310</v>
      </c>
      <c r="L11839">
        <v>22.8</v>
      </c>
      <c r="M11839" t="s">
        <v>208</v>
      </c>
      <c r="N11839">
        <v>26.48</v>
      </c>
      <c r="O11839" t="s">
        <v>24</v>
      </c>
      <c r="P11839" cm="1">
        <f t="array" ref="P11839">IF(Q11839&gt;0,INDEX(Q11839:Q23973,MATCH(TRUE,INDEX(Q11839:Q23973="",,),0)-1),"")</f>
        <v>2</v>
      </c>
      <c r="Q11839">
        <v>1</v>
      </c>
      <c r="R11839">
        <f>IF(P11839="","",0)</f>
        <v>0</v>
      </c>
    </row>
    <row r="11840" spans="1:18" x14ac:dyDescent="0.3">
      <c r="A11840" t="s">
        <v>1483</v>
      </c>
      <c r="B11840" s="1">
        <v>38855</v>
      </c>
      <c r="C11840" t="s">
        <v>598</v>
      </c>
      <c r="D11840" t="s">
        <v>1522</v>
      </c>
      <c r="E11840" t="s">
        <v>1523</v>
      </c>
      <c r="G11840" s="6" t="s">
        <v>88</v>
      </c>
      <c r="H11840" t="s">
        <v>67</v>
      </c>
      <c r="I11840" t="s">
        <v>45</v>
      </c>
      <c r="J11840" t="s">
        <v>93</v>
      </c>
      <c r="K11840">
        <v>5</v>
      </c>
      <c r="L11840">
        <v>75</v>
      </c>
      <c r="M11840" t="s">
        <v>208</v>
      </c>
      <c r="N11840">
        <v>75</v>
      </c>
      <c r="O11840" t="s">
        <v>24</v>
      </c>
      <c r="P11840" cm="1">
        <f t="array" ref="P11840">IF(Q11840&gt;0,INDEX(Q11840:Q23974,MATCH(TRUE,INDEX(Q11840:Q23974="",,),0)-1),"")</f>
        <v>2</v>
      </c>
      <c r="Q11840">
        <v>1</v>
      </c>
      <c r="R11840">
        <f>IF(P11840="","",0)</f>
        <v>0</v>
      </c>
    </row>
    <row r="11841" spans="1:18" x14ac:dyDescent="0.3">
      <c r="A11841" t="s">
        <v>1483</v>
      </c>
      <c r="B11841" s="1">
        <v>38855</v>
      </c>
      <c r="C11841" t="s">
        <v>598</v>
      </c>
      <c r="D11841" t="s">
        <v>1522</v>
      </c>
      <c r="E11841" t="s">
        <v>1523</v>
      </c>
      <c r="G11841" s="6" t="s">
        <v>88</v>
      </c>
      <c r="H11841" t="s">
        <v>370</v>
      </c>
      <c r="I11841" t="s">
        <v>45</v>
      </c>
      <c r="J11841" t="s">
        <v>93</v>
      </c>
      <c r="K11841">
        <v>3.2</v>
      </c>
      <c r="L11841">
        <v>75</v>
      </c>
      <c r="M11841" t="s">
        <v>208</v>
      </c>
      <c r="N11841">
        <v>75</v>
      </c>
      <c r="O11841" t="s">
        <v>24</v>
      </c>
      <c r="P11841" cm="1">
        <f t="array" ref="P11841">IF(Q11841&gt;0,INDEX(Q11841:Q23975,MATCH(TRUE,INDEX(Q11841:Q23975="",,),0)-1),"")</f>
        <v>2</v>
      </c>
      <c r="Q11841">
        <v>1</v>
      </c>
      <c r="R11841">
        <f>IF(P11841="","",0)</f>
        <v>0</v>
      </c>
    </row>
    <row r="11842" spans="1:18" x14ac:dyDescent="0.3">
      <c r="A11842" t="s">
        <v>1483</v>
      </c>
      <c r="B11842" s="1">
        <v>38855</v>
      </c>
      <c r="C11842" t="s">
        <v>598</v>
      </c>
      <c r="D11842" t="s">
        <v>1522</v>
      </c>
      <c r="E11842" t="s">
        <v>1523</v>
      </c>
      <c r="G11842" s="6" t="s">
        <v>88</v>
      </c>
      <c r="H11842" t="s">
        <v>128</v>
      </c>
      <c r="I11842" t="s">
        <v>21</v>
      </c>
      <c r="J11842" t="s">
        <v>73</v>
      </c>
      <c r="K11842">
        <v>6</v>
      </c>
      <c r="L11842">
        <v>18.350000000000001</v>
      </c>
      <c r="M11842" t="s">
        <v>208</v>
      </c>
      <c r="N11842">
        <v>18.350000000000001</v>
      </c>
      <c r="O11842" t="s">
        <v>24</v>
      </c>
      <c r="P11842" cm="1">
        <f t="array" ref="P11842">IF(Q11842&gt;0,INDEX(Q11842:Q23976,MATCH(TRUE,INDEX(Q11842:Q23976="",,),0)-1),"")</f>
        <v>2</v>
      </c>
      <c r="Q11842">
        <v>1</v>
      </c>
      <c r="R11842">
        <f>IF(P11842="","",0)</f>
        <v>0</v>
      </c>
    </row>
    <row r="11843" spans="1:18" x14ac:dyDescent="0.3">
      <c r="A11843" t="s">
        <v>1483</v>
      </c>
      <c r="B11843" s="1">
        <v>38855</v>
      </c>
      <c r="C11843" t="s">
        <v>598</v>
      </c>
      <c r="D11843" t="s">
        <v>1522</v>
      </c>
      <c r="E11843" t="s">
        <v>1523</v>
      </c>
      <c r="G11843" s="6" t="s">
        <v>88</v>
      </c>
      <c r="H11843" t="s">
        <v>67</v>
      </c>
      <c r="I11843" t="s">
        <v>21</v>
      </c>
      <c r="J11843" t="s">
        <v>73</v>
      </c>
      <c r="K11843">
        <v>42</v>
      </c>
      <c r="L11843">
        <v>11.1</v>
      </c>
      <c r="M11843" t="s">
        <v>208</v>
      </c>
      <c r="N11843">
        <v>11.1</v>
      </c>
      <c r="O11843" t="s">
        <v>24</v>
      </c>
      <c r="P11843" cm="1">
        <f t="array" ref="P11843">IF(Q11843&gt;0,INDEX(Q11843:Q23977,MATCH(TRUE,INDEX(Q11843:Q23977="",,),0)-1),"")</f>
        <v>2</v>
      </c>
      <c r="Q11843">
        <v>1</v>
      </c>
      <c r="R11843">
        <f>IF(P11843="","",0)</f>
        <v>0</v>
      </c>
    </row>
    <row r="11844" spans="1:18" x14ac:dyDescent="0.3">
      <c r="A11844" t="s">
        <v>1483</v>
      </c>
      <c r="B11844" s="1">
        <v>38855</v>
      </c>
      <c r="C11844" t="s">
        <v>598</v>
      </c>
      <c r="D11844" t="s">
        <v>1522</v>
      </c>
      <c r="E11844" t="s">
        <v>1523</v>
      </c>
      <c r="G11844" s="6" t="s">
        <v>88</v>
      </c>
      <c r="H11844" t="s">
        <v>370</v>
      </c>
      <c r="I11844" t="s">
        <v>21</v>
      </c>
      <c r="J11844" t="s">
        <v>73</v>
      </c>
      <c r="K11844">
        <v>52</v>
      </c>
      <c r="L11844">
        <v>11.1</v>
      </c>
      <c r="M11844" t="s">
        <v>208</v>
      </c>
      <c r="N11844">
        <v>11.1</v>
      </c>
      <c r="O11844" t="s">
        <v>24</v>
      </c>
      <c r="P11844" cm="1">
        <f t="array" ref="P11844">IF(Q11844&gt;0,INDEX(Q11844:Q23978,MATCH(TRUE,INDEX(Q11844:Q23978="",,),0)-1),"")</f>
        <v>2</v>
      </c>
      <c r="Q11844">
        <v>1</v>
      </c>
      <c r="R11844">
        <f>IF(P11844="","",0)</f>
        <v>0</v>
      </c>
    </row>
    <row r="11845" spans="1:18" x14ac:dyDescent="0.3">
      <c r="A11845" t="s">
        <v>1483</v>
      </c>
      <c r="B11845" s="1">
        <v>38855</v>
      </c>
      <c r="C11845" t="s">
        <v>598</v>
      </c>
      <c r="D11845" t="s">
        <v>1522</v>
      </c>
      <c r="E11845" t="s">
        <v>1523</v>
      </c>
      <c r="G11845" t="s">
        <v>19</v>
      </c>
      <c r="H11845" t="s">
        <v>95</v>
      </c>
      <c r="I11845" t="s">
        <v>45</v>
      </c>
      <c r="J11845" t="s">
        <v>93</v>
      </c>
      <c r="K11845">
        <v>10</v>
      </c>
      <c r="L11845">
        <v>59</v>
      </c>
      <c r="M11845" t="s">
        <v>1519</v>
      </c>
      <c r="N11845">
        <v>65</v>
      </c>
      <c r="P11845" cm="1">
        <f t="array" ref="P11845">IF(Q11845&gt;0,INDEX(Q11845:Q23979,MATCH(TRUE,INDEX(Q11845:Q23979="",,),0)-1),"")</f>
        <v>2</v>
      </c>
      <c r="Q11845">
        <v>2</v>
      </c>
      <c r="R11845">
        <f>IF(P11845="","",0)</f>
        <v>0</v>
      </c>
    </row>
    <row r="11846" spans="1:18" x14ac:dyDescent="0.3">
      <c r="A11846" t="s">
        <v>1483</v>
      </c>
      <c r="B11846" s="1">
        <v>38855</v>
      </c>
      <c r="C11846" t="s">
        <v>598</v>
      </c>
      <c r="D11846" t="s">
        <v>1522</v>
      </c>
      <c r="E11846" t="s">
        <v>1523</v>
      </c>
      <c r="G11846" t="s">
        <v>19</v>
      </c>
      <c r="H11846" t="s">
        <v>95</v>
      </c>
      <c r="I11846" t="s">
        <v>21</v>
      </c>
      <c r="J11846" t="s">
        <v>73</v>
      </c>
      <c r="K11846">
        <v>310</v>
      </c>
      <c r="L11846">
        <v>22.8</v>
      </c>
      <c r="M11846" t="s">
        <v>1519</v>
      </c>
      <c r="N11846">
        <v>26</v>
      </c>
      <c r="P11846" cm="1">
        <f t="array" ref="P11846">IF(Q11846&gt;0,INDEX(Q11846:Q23980,MATCH(TRUE,INDEX(Q11846:Q23980="",,),0)-1),"")</f>
        <v>2</v>
      </c>
      <c r="Q11846">
        <v>2</v>
      </c>
      <c r="R11846">
        <f>IF(P11846="","",0)</f>
        <v>0</v>
      </c>
    </row>
    <row r="11847" spans="1:18" x14ac:dyDescent="0.3">
      <c r="A11847" t="s">
        <v>1483</v>
      </c>
      <c r="B11847" s="1">
        <v>38855</v>
      </c>
      <c r="C11847" t="s">
        <v>598</v>
      </c>
      <c r="D11847" t="s">
        <v>1522</v>
      </c>
      <c r="E11847" t="s">
        <v>1523</v>
      </c>
      <c r="G11847" s="6" t="s">
        <v>88</v>
      </c>
      <c r="H11847" t="s">
        <v>67</v>
      </c>
      <c r="I11847" t="s">
        <v>45</v>
      </c>
      <c r="J11847" t="s">
        <v>93</v>
      </c>
      <c r="K11847">
        <v>5</v>
      </c>
      <c r="L11847">
        <v>75</v>
      </c>
      <c r="M11847" t="s">
        <v>1519</v>
      </c>
      <c r="N11847">
        <v>75</v>
      </c>
      <c r="P11847" cm="1">
        <f t="array" ref="P11847">IF(Q11847&gt;0,INDEX(Q11847:Q23981,MATCH(TRUE,INDEX(Q11847:Q23981="",,),0)-1),"")</f>
        <v>2</v>
      </c>
      <c r="Q11847">
        <v>2</v>
      </c>
      <c r="R11847">
        <f>IF(P11847="","",0)</f>
        <v>0</v>
      </c>
    </row>
    <row r="11848" spans="1:18" x14ac:dyDescent="0.3">
      <c r="A11848" t="s">
        <v>1483</v>
      </c>
      <c r="B11848" s="1">
        <v>38855</v>
      </c>
      <c r="C11848" t="s">
        <v>598</v>
      </c>
      <c r="D11848" t="s">
        <v>1522</v>
      </c>
      <c r="E11848" t="s">
        <v>1523</v>
      </c>
      <c r="G11848" s="6" t="s">
        <v>88</v>
      </c>
      <c r="H11848" t="s">
        <v>370</v>
      </c>
      <c r="I11848" t="s">
        <v>45</v>
      </c>
      <c r="J11848" t="s">
        <v>93</v>
      </c>
      <c r="K11848">
        <v>3.2</v>
      </c>
      <c r="L11848">
        <v>75</v>
      </c>
      <c r="M11848" t="s">
        <v>1519</v>
      </c>
      <c r="N11848">
        <v>75</v>
      </c>
      <c r="P11848" cm="1">
        <f t="array" ref="P11848">IF(Q11848&gt;0,INDEX(Q11848:Q23982,MATCH(TRUE,INDEX(Q11848:Q23982="",,),0)-1),"")</f>
        <v>2</v>
      </c>
      <c r="Q11848">
        <v>2</v>
      </c>
      <c r="R11848">
        <f>IF(P11848="","",0)</f>
        <v>0</v>
      </c>
    </row>
    <row r="11849" spans="1:18" x14ac:dyDescent="0.3">
      <c r="A11849" t="s">
        <v>1483</v>
      </c>
      <c r="B11849" s="1">
        <v>38855</v>
      </c>
      <c r="C11849" t="s">
        <v>598</v>
      </c>
      <c r="D11849" t="s">
        <v>1522</v>
      </c>
      <c r="E11849" t="s">
        <v>1523</v>
      </c>
      <c r="G11849" s="6" t="s">
        <v>88</v>
      </c>
      <c r="H11849" t="s">
        <v>128</v>
      </c>
      <c r="I11849" t="s">
        <v>21</v>
      </c>
      <c r="J11849" t="s">
        <v>73</v>
      </c>
      <c r="K11849">
        <v>6</v>
      </c>
      <c r="L11849">
        <v>18.350000000000001</v>
      </c>
      <c r="M11849" t="s">
        <v>1519</v>
      </c>
      <c r="N11849">
        <v>18.350000000000001</v>
      </c>
      <c r="P11849" cm="1">
        <f t="array" ref="P11849">IF(Q11849&gt;0,INDEX(Q11849:Q23983,MATCH(TRUE,INDEX(Q11849:Q23983="",,),0)-1),"")</f>
        <v>2</v>
      </c>
      <c r="Q11849">
        <v>2</v>
      </c>
      <c r="R11849">
        <f>IF(P11849="","",0)</f>
        <v>0</v>
      </c>
    </row>
    <row r="11850" spans="1:18" x14ac:dyDescent="0.3">
      <c r="A11850" t="s">
        <v>1483</v>
      </c>
      <c r="B11850" s="1">
        <v>38855</v>
      </c>
      <c r="C11850" t="s">
        <v>598</v>
      </c>
      <c r="D11850" t="s">
        <v>1522</v>
      </c>
      <c r="E11850" t="s">
        <v>1523</v>
      </c>
      <c r="G11850" s="6" t="s">
        <v>88</v>
      </c>
      <c r="H11850" t="s">
        <v>67</v>
      </c>
      <c r="I11850" t="s">
        <v>21</v>
      </c>
      <c r="J11850" t="s">
        <v>73</v>
      </c>
      <c r="K11850">
        <v>42</v>
      </c>
      <c r="L11850">
        <v>11.1</v>
      </c>
      <c r="M11850" t="s">
        <v>1519</v>
      </c>
      <c r="N11850">
        <v>11.1</v>
      </c>
      <c r="P11850" cm="1">
        <f t="array" ref="P11850">IF(Q11850&gt;0,INDEX(Q11850:Q23984,MATCH(TRUE,INDEX(Q11850:Q23984="",,),0)-1),"")</f>
        <v>2</v>
      </c>
      <c r="Q11850">
        <v>2</v>
      </c>
      <c r="R11850">
        <f>IF(P11850="","",0)</f>
        <v>0</v>
      </c>
    </row>
    <row r="11851" spans="1:18" x14ac:dyDescent="0.3">
      <c r="A11851" t="s">
        <v>1483</v>
      </c>
      <c r="B11851" s="1">
        <v>38855</v>
      </c>
      <c r="C11851" t="s">
        <v>598</v>
      </c>
      <c r="D11851" t="s">
        <v>1522</v>
      </c>
      <c r="E11851" t="s">
        <v>1523</v>
      </c>
      <c r="G11851" s="6" t="s">
        <v>88</v>
      </c>
      <c r="H11851" t="s">
        <v>370</v>
      </c>
      <c r="I11851" t="s">
        <v>21</v>
      </c>
      <c r="J11851" t="s">
        <v>73</v>
      </c>
      <c r="K11851">
        <v>52</v>
      </c>
      <c r="L11851">
        <v>11.1</v>
      </c>
      <c r="M11851" t="s">
        <v>1519</v>
      </c>
      <c r="N11851">
        <v>11.1</v>
      </c>
      <c r="P11851" cm="1">
        <f t="array" ref="P11851">IF(Q11851&gt;0,INDEX(Q11851:Q23985,MATCH(TRUE,INDEX(Q11851:Q23985="",,),0)-1),"")</f>
        <v>2</v>
      </c>
      <c r="Q11851">
        <v>2</v>
      </c>
      <c r="R11851">
        <f>IF(P11851="","",0)</f>
        <v>0</v>
      </c>
    </row>
    <row r="11852" spans="1:18" x14ac:dyDescent="0.3">
      <c r="P11852" t="str" cm="1">
        <f t="array" ref="P11852">IF(Q11852&gt;0,INDEX(Q11852:Q23986,MATCH(TRUE,INDEX(Q11852:Q23986="",,),0)-1),"")</f>
        <v/>
      </c>
      <c r="R11852" t="str">
        <f>IF(P11852="","",0)</f>
        <v/>
      </c>
    </row>
    <row r="11853" spans="1:18" x14ac:dyDescent="0.3">
      <c r="A11853" t="s">
        <v>1483</v>
      </c>
      <c r="B11853" s="1">
        <v>38750</v>
      </c>
      <c r="C11853" t="s">
        <v>1524</v>
      </c>
      <c r="D11853" t="s">
        <v>1525</v>
      </c>
      <c r="E11853" t="s">
        <v>1526</v>
      </c>
      <c r="G11853" t="s">
        <v>19</v>
      </c>
      <c r="H11853" t="s">
        <v>92</v>
      </c>
      <c r="I11853" t="s">
        <v>45</v>
      </c>
      <c r="J11853" t="s">
        <v>93</v>
      </c>
      <c r="K11853">
        <v>78</v>
      </c>
      <c r="L11853">
        <v>393</v>
      </c>
      <c r="M11853" t="s">
        <v>1527</v>
      </c>
      <c r="N11853">
        <v>393</v>
      </c>
      <c r="O11853" t="s">
        <v>24</v>
      </c>
      <c r="P11853" cm="1">
        <f t="array" ref="P11853">IF(Q11853&gt;0,INDEX(Q11853:Q23987,MATCH(TRUE,INDEX(Q11853:Q23987="",,),0)-1),"")</f>
        <v>1</v>
      </c>
      <c r="Q11853">
        <v>1</v>
      </c>
      <c r="R11853">
        <f>IF(P11853="","",0)</f>
        <v>0</v>
      </c>
    </row>
    <row r="11854" spans="1:18" x14ac:dyDescent="0.3">
      <c r="A11854" t="s">
        <v>1483</v>
      </c>
      <c r="B11854" s="1">
        <v>38750</v>
      </c>
      <c r="C11854" t="s">
        <v>1524</v>
      </c>
      <c r="D11854" t="s">
        <v>1525</v>
      </c>
      <c r="E11854" t="s">
        <v>1526</v>
      </c>
      <c r="G11854" t="s">
        <v>19</v>
      </c>
      <c r="H11854" t="s">
        <v>199</v>
      </c>
      <c r="I11854" t="s">
        <v>45</v>
      </c>
      <c r="J11854" t="s">
        <v>93</v>
      </c>
      <c r="K11854">
        <v>44</v>
      </c>
      <c r="L11854">
        <v>122</v>
      </c>
      <c r="M11854" t="s">
        <v>1527</v>
      </c>
      <c r="N11854">
        <v>123</v>
      </c>
      <c r="O11854" t="s">
        <v>24</v>
      </c>
      <c r="P11854" cm="1">
        <f t="array" ref="P11854">IF(Q11854&gt;0,INDEX(Q11854:Q23988,MATCH(TRUE,INDEX(Q11854:Q23988="",,),0)-1),"")</f>
        <v>1</v>
      </c>
      <c r="Q11854">
        <v>1</v>
      </c>
      <c r="R11854">
        <f>IF(P11854="","",0)</f>
        <v>0</v>
      </c>
    </row>
    <row r="11855" spans="1:18" x14ac:dyDescent="0.3">
      <c r="A11855" t="s">
        <v>1483</v>
      </c>
      <c r="B11855" s="1">
        <v>38750</v>
      </c>
      <c r="C11855" t="s">
        <v>1524</v>
      </c>
      <c r="D11855" t="s">
        <v>1525</v>
      </c>
      <c r="E11855" t="s">
        <v>1526</v>
      </c>
      <c r="G11855" t="s">
        <v>19</v>
      </c>
      <c r="H11855" t="s">
        <v>41</v>
      </c>
      <c r="I11855" t="s">
        <v>45</v>
      </c>
      <c r="J11855" t="s">
        <v>93</v>
      </c>
      <c r="K11855">
        <v>75</v>
      </c>
      <c r="L11855">
        <v>153</v>
      </c>
      <c r="M11855" t="s">
        <v>1527</v>
      </c>
      <c r="N11855">
        <v>153</v>
      </c>
      <c r="O11855" t="s">
        <v>24</v>
      </c>
      <c r="P11855" cm="1">
        <f t="array" ref="P11855">IF(Q11855&gt;0,INDEX(Q11855:Q23989,MATCH(TRUE,INDEX(Q11855:Q23989="",,),0)-1),"")</f>
        <v>1</v>
      </c>
      <c r="Q11855">
        <v>1</v>
      </c>
      <c r="R11855">
        <f>IF(P11855="","",0)</f>
        <v>0</v>
      </c>
    </row>
    <row r="11856" spans="1:18" x14ac:dyDescent="0.3">
      <c r="A11856" t="s">
        <v>1483</v>
      </c>
      <c r="B11856" s="1">
        <v>38750</v>
      </c>
      <c r="C11856" t="s">
        <v>1524</v>
      </c>
      <c r="D11856" t="s">
        <v>1525</v>
      </c>
      <c r="E11856" t="s">
        <v>1526</v>
      </c>
      <c r="G11856" s="6" t="s">
        <v>88</v>
      </c>
      <c r="H11856" t="s">
        <v>67</v>
      </c>
      <c r="I11856" t="s">
        <v>45</v>
      </c>
      <c r="J11856" t="s">
        <v>93</v>
      </c>
      <c r="K11856">
        <v>49</v>
      </c>
      <c r="L11856">
        <v>81</v>
      </c>
      <c r="M11856" t="s">
        <v>1527</v>
      </c>
      <c r="N11856">
        <v>81</v>
      </c>
      <c r="O11856" t="s">
        <v>24</v>
      </c>
      <c r="P11856" cm="1">
        <f t="array" ref="P11856">IF(Q11856&gt;0,INDEX(Q11856:Q23990,MATCH(TRUE,INDEX(Q11856:Q23990="",,),0)-1),"")</f>
        <v>1</v>
      </c>
      <c r="Q11856">
        <v>1</v>
      </c>
      <c r="R11856">
        <f>IF(P11856="","",0)</f>
        <v>0</v>
      </c>
    </row>
    <row r="11857" spans="1:18" x14ac:dyDescent="0.3">
      <c r="A11857" t="s">
        <v>1483</v>
      </c>
      <c r="B11857" s="1">
        <v>38750</v>
      </c>
      <c r="C11857" t="s">
        <v>1524</v>
      </c>
      <c r="D11857" t="s">
        <v>1525</v>
      </c>
      <c r="E11857" t="s">
        <v>1526</v>
      </c>
      <c r="G11857" s="6" t="s">
        <v>88</v>
      </c>
      <c r="H11857" t="s">
        <v>229</v>
      </c>
      <c r="I11857" t="s">
        <v>21</v>
      </c>
      <c r="J11857" t="s">
        <v>73</v>
      </c>
      <c r="K11857">
        <v>73</v>
      </c>
      <c r="L11857">
        <v>2.0499999999999998</v>
      </c>
      <c r="M11857" t="s">
        <v>1527</v>
      </c>
      <c r="N11857">
        <v>2.0499999999999998</v>
      </c>
      <c r="O11857" t="s">
        <v>24</v>
      </c>
      <c r="P11857" cm="1">
        <f t="array" ref="P11857">IF(Q11857&gt;0,INDEX(Q11857:Q23991,MATCH(TRUE,INDEX(Q11857:Q23991="",,),0)-1),"")</f>
        <v>1</v>
      </c>
      <c r="Q11857">
        <v>1</v>
      </c>
      <c r="R11857">
        <f>IF(P11857="","",0)</f>
        <v>0</v>
      </c>
    </row>
    <row r="11858" spans="1:18" x14ac:dyDescent="0.3">
      <c r="A11858" t="s">
        <v>1483</v>
      </c>
      <c r="B11858" s="1">
        <v>38750</v>
      </c>
      <c r="C11858" t="s">
        <v>1524</v>
      </c>
      <c r="D11858" t="s">
        <v>1525</v>
      </c>
      <c r="E11858" t="s">
        <v>1526</v>
      </c>
      <c r="G11858" s="6" t="s">
        <v>88</v>
      </c>
      <c r="H11858" t="s">
        <v>20</v>
      </c>
      <c r="I11858" t="s">
        <v>21</v>
      </c>
      <c r="J11858" t="s">
        <v>73</v>
      </c>
      <c r="K11858">
        <v>71</v>
      </c>
      <c r="L11858">
        <v>5</v>
      </c>
      <c r="M11858" t="s">
        <v>1527</v>
      </c>
      <c r="N11858">
        <v>5</v>
      </c>
      <c r="O11858" t="s">
        <v>24</v>
      </c>
      <c r="P11858" cm="1">
        <f t="array" ref="P11858">IF(Q11858&gt;0,INDEX(Q11858:Q23992,MATCH(TRUE,INDEX(Q11858:Q23992="",,),0)-1),"")</f>
        <v>1</v>
      </c>
      <c r="Q11858">
        <v>1</v>
      </c>
      <c r="R11858">
        <f>IF(P11858="","",0)</f>
        <v>0</v>
      </c>
    </row>
    <row r="11859" spans="1:18" x14ac:dyDescent="0.3">
      <c r="A11859" t="s">
        <v>1483</v>
      </c>
      <c r="B11859" s="1">
        <v>38750</v>
      </c>
      <c r="C11859" t="s">
        <v>1524</v>
      </c>
      <c r="D11859" t="s">
        <v>1525</v>
      </c>
      <c r="E11859" t="s">
        <v>1526</v>
      </c>
      <c r="G11859" s="6" t="s">
        <v>88</v>
      </c>
      <c r="H11859" t="s">
        <v>87</v>
      </c>
      <c r="I11859" t="s">
        <v>21</v>
      </c>
      <c r="J11859" t="s">
        <v>73</v>
      </c>
      <c r="K11859">
        <v>77</v>
      </c>
      <c r="L11859">
        <v>17.8</v>
      </c>
      <c r="M11859" t="s">
        <v>1527</v>
      </c>
      <c r="N11859">
        <v>17.8</v>
      </c>
      <c r="O11859" t="s">
        <v>24</v>
      </c>
      <c r="P11859" cm="1">
        <f t="array" ref="P11859">IF(Q11859&gt;0,INDEX(Q11859:Q23993,MATCH(TRUE,INDEX(Q11859:Q23993="",,),0)-1),"")</f>
        <v>1</v>
      </c>
      <c r="Q11859">
        <v>1</v>
      </c>
      <c r="R11859">
        <f>IF(P11859="","",0)</f>
        <v>0</v>
      </c>
    </row>
    <row r="11860" spans="1:18" x14ac:dyDescent="0.3">
      <c r="P11860" t="str" cm="1">
        <f t="array" ref="P11860">IF(Q11860&gt;0,INDEX(Q11860:Q23994,MATCH(TRUE,INDEX(Q11860:Q23994="",,),0)-1),"")</f>
        <v/>
      </c>
      <c r="R11860" t="str">
        <f>IF(P11860="","",0)</f>
        <v/>
      </c>
    </row>
    <row r="11861" spans="1:18" x14ac:dyDescent="0.3">
      <c r="A11861" t="s">
        <v>1483</v>
      </c>
      <c r="B11861" s="1">
        <v>38750</v>
      </c>
      <c r="C11861" t="s">
        <v>1524</v>
      </c>
      <c r="D11861" t="s">
        <v>1528</v>
      </c>
      <c r="E11861" t="s">
        <v>1529</v>
      </c>
      <c r="G11861" t="s">
        <v>19</v>
      </c>
      <c r="H11861" t="s">
        <v>20</v>
      </c>
      <c r="I11861" t="s">
        <v>45</v>
      </c>
      <c r="J11861" t="s">
        <v>93</v>
      </c>
      <c r="K11861">
        <v>143</v>
      </c>
      <c r="L11861">
        <v>147</v>
      </c>
      <c r="M11861" t="s">
        <v>1527</v>
      </c>
      <c r="N11861">
        <v>160.6</v>
      </c>
      <c r="O11861" t="s">
        <v>24</v>
      </c>
      <c r="P11861" cm="1">
        <f t="array" ref="P11861">IF(Q11861&gt;0,INDEX(Q11861:Q23995,MATCH(TRUE,INDEX(Q11861:Q23995="",,),0)-1),"")</f>
        <v>1</v>
      </c>
      <c r="Q11861">
        <v>1</v>
      </c>
      <c r="R11861">
        <f>IF(P11861="","",0)</f>
        <v>0</v>
      </c>
    </row>
    <row r="11862" spans="1:18" x14ac:dyDescent="0.3">
      <c r="A11862" t="s">
        <v>1483</v>
      </c>
      <c r="B11862" s="1">
        <v>38750</v>
      </c>
      <c r="C11862" t="s">
        <v>1524</v>
      </c>
      <c r="D11862" t="s">
        <v>1528</v>
      </c>
      <c r="E11862" t="s">
        <v>1529</v>
      </c>
      <c r="G11862" s="6" t="s">
        <v>88</v>
      </c>
      <c r="H11862" t="s">
        <v>67</v>
      </c>
      <c r="I11862" t="s">
        <v>45</v>
      </c>
      <c r="J11862" t="s">
        <v>93</v>
      </c>
      <c r="K11862">
        <v>12</v>
      </c>
      <c r="L11862">
        <v>84</v>
      </c>
      <c r="M11862" t="s">
        <v>1527</v>
      </c>
      <c r="N11862">
        <v>84</v>
      </c>
      <c r="O11862" t="s">
        <v>24</v>
      </c>
      <c r="P11862" cm="1">
        <f t="array" ref="P11862">IF(Q11862&gt;0,INDEX(Q11862:Q23996,MATCH(TRUE,INDEX(Q11862:Q23996="",,),0)-1),"")</f>
        <v>1</v>
      </c>
      <c r="Q11862">
        <v>1</v>
      </c>
      <c r="R11862">
        <f>IF(P11862="","",0)</f>
        <v>0</v>
      </c>
    </row>
    <row r="11863" spans="1:18" x14ac:dyDescent="0.3">
      <c r="A11863" t="s">
        <v>1483</v>
      </c>
      <c r="B11863" s="1">
        <v>38750</v>
      </c>
      <c r="C11863" t="s">
        <v>1524</v>
      </c>
      <c r="D11863" t="s">
        <v>1528</v>
      </c>
      <c r="E11863" t="s">
        <v>1529</v>
      </c>
      <c r="G11863" s="6" t="s">
        <v>88</v>
      </c>
      <c r="H11863" t="s">
        <v>41</v>
      </c>
      <c r="I11863" t="s">
        <v>45</v>
      </c>
      <c r="J11863" t="s">
        <v>93</v>
      </c>
      <c r="K11863">
        <v>5</v>
      </c>
      <c r="L11863">
        <v>161</v>
      </c>
      <c r="M11863" t="s">
        <v>1527</v>
      </c>
      <c r="N11863">
        <v>161</v>
      </c>
      <c r="O11863" t="s">
        <v>24</v>
      </c>
      <c r="P11863" cm="1">
        <f t="array" ref="P11863">IF(Q11863&gt;0,INDEX(Q11863:Q23997,MATCH(TRUE,INDEX(Q11863:Q23997="",,),0)-1),"")</f>
        <v>1</v>
      </c>
      <c r="Q11863">
        <v>1</v>
      </c>
      <c r="R11863">
        <f>IF(P11863="","",0)</f>
        <v>0</v>
      </c>
    </row>
    <row r="11864" spans="1:18" x14ac:dyDescent="0.3">
      <c r="A11864" t="s">
        <v>1483</v>
      </c>
      <c r="B11864" s="1">
        <v>38750</v>
      </c>
      <c r="C11864" t="s">
        <v>1524</v>
      </c>
      <c r="D11864" t="s">
        <v>1528</v>
      </c>
      <c r="E11864" t="s">
        <v>1529</v>
      </c>
      <c r="G11864" s="6" t="s">
        <v>88</v>
      </c>
      <c r="H11864" t="s">
        <v>85</v>
      </c>
      <c r="I11864" t="s">
        <v>21</v>
      </c>
      <c r="J11864" t="s">
        <v>73</v>
      </c>
      <c r="K11864">
        <v>11</v>
      </c>
      <c r="L11864">
        <v>10.1</v>
      </c>
      <c r="M11864" t="s">
        <v>1527</v>
      </c>
      <c r="N11864">
        <v>10.1</v>
      </c>
      <c r="O11864" t="s">
        <v>24</v>
      </c>
      <c r="P11864" cm="1">
        <f t="array" ref="P11864">IF(Q11864&gt;0,INDEX(Q11864:Q23998,MATCH(TRUE,INDEX(Q11864:Q23998="",,),0)-1),"")</f>
        <v>1</v>
      </c>
      <c r="Q11864">
        <v>1</v>
      </c>
      <c r="R11864">
        <f>IF(P11864="","",0)</f>
        <v>0</v>
      </c>
    </row>
    <row r="11865" spans="1:18" x14ac:dyDescent="0.3">
      <c r="A11865" t="s">
        <v>1483</v>
      </c>
      <c r="B11865" s="1">
        <v>38750</v>
      </c>
      <c r="C11865" t="s">
        <v>1524</v>
      </c>
      <c r="D11865" t="s">
        <v>1528</v>
      </c>
      <c r="E11865" t="s">
        <v>1529</v>
      </c>
      <c r="G11865" s="6" t="s">
        <v>88</v>
      </c>
      <c r="H11865" t="s">
        <v>36</v>
      </c>
      <c r="I11865" t="s">
        <v>21</v>
      </c>
      <c r="J11865" t="s">
        <v>73</v>
      </c>
      <c r="K11865">
        <v>50</v>
      </c>
      <c r="L11865">
        <v>14.3</v>
      </c>
      <c r="M11865" t="s">
        <v>1527</v>
      </c>
      <c r="N11865">
        <v>14.3</v>
      </c>
      <c r="O11865" t="s">
        <v>24</v>
      </c>
      <c r="P11865" cm="1">
        <f t="array" ref="P11865">IF(Q11865&gt;0,INDEX(Q11865:Q23999,MATCH(TRUE,INDEX(Q11865:Q23999="",,),0)-1),"")</f>
        <v>1</v>
      </c>
      <c r="Q11865">
        <v>1</v>
      </c>
      <c r="R11865">
        <f>IF(P11865="","",0)</f>
        <v>0</v>
      </c>
    </row>
    <row r="11866" spans="1:18" x14ac:dyDescent="0.3">
      <c r="A11866" t="s">
        <v>1483</v>
      </c>
      <c r="B11866" s="1">
        <v>38750</v>
      </c>
      <c r="C11866" t="s">
        <v>1524</v>
      </c>
      <c r="D11866" t="s">
        <v>1528</v>
      </c>
      <c r="E11866" t="s">
        <v>1529</v>
      </c>
      <c r="G11866" s="6" t="s">
        <v>88</v>
      </c>
      <c r="H11866" t="s">
        <v>229</v>
      </c>
      <c r="I11866" t="s">
        <v>21</v>
      </c>
      <c r="J11866" t="s">
        <v>73</v>
      </c>
      <c r="K11866">
        <v>7</v>
      </c>
      <c r="L11866">
        <v>3.3</v>
      </c>
      <c r="M11866" t="s">
        <v>1527</v>
      </c>
      <c r="N11866">
        <v>3.3</v>
      </c>
      <c r="O11866" t="s">
        <v>24</v>
      </c>
      <c r="P11866" cm="1">
        <f t="array" ref="P11866">IF(Q11866&gt;0,INDEX(Q11866:Q24000,MATCH(TRUE,INDEX(Q11866:Q24000="",,),0)-1),"")</f>
        <v>1</v>
      </c>
      <c r="Q11866">
        <v>1</v>
      </c>
      <c r="R11866">
        <f>IF(P11866="","",0)</f>
        <v>0</v>
      </c>
    </row>
    <row r="11867" spans="1:18" x14ac:dyDescent="0.3">
      <c r="A11867" t="s">
        <v>1483</v>
      </c>
      <c r="B11867" s="1">
        <v>38750</v>
      </c>
      <c r="C11867" t="s">
        <v>1524</v>
      </c>
      <c r="D11867" t="s">
        <v>1528</v>
      </c>
      <c r="E11867" t="s">
        <v>1529</v>
      </c>
      <c r="G11867" s="6" t="s">
        <v>88</v>
      </c>
      <c r="H11867" t="s">
        <v>20</v>
      </c>
      <c r="I11867" t="s">
        <v>21</v>
      </c>
      <c r="J11867" t="s">
        <v>73</v>
      </c>
      <c r="K11867">
        <v>108</v>
      </c>
      <c r="L11867">
        <v>7.7</v>
      </c>
      <c r="M11867" t="s">
        <v>1527</v>
      </c>
      <c r="N11867">
        <v>7.7</v>
      </c>
      <c r="O11867" t="s">
        <v>24</v>
      </c>
      <c r="P11867" cm="1">
        <f t="array" ref="P11867">IF(Q11867&gt;0,INDEX(Q11867:Q24001,MATCH(TRUE,INDEX(Q11867:Q24001="",,),0)-1),"")</f>
        <v>1</v>
      </c>
      <c r="Q11867">
        <v>1</v>
      </c>
      <c r="R11867">
        <f>IF(P11867="","",0)</f>
        <v>0</v>
      </c>
    </row>
    <row r="11868" spans="1:18" x14ac:dyDescent="0.3">
      <c r="P11868" t="str" cm="1">
        <f t="array" ref="P11868">IF(Q11868&gt;0,INDEX(Q11868:Q24002,MATCH(TRUE,INDEX(Q11868:Q24002="",,),0)-1),"")</f>
        <v/>
      </c>
      <c r="R11868" t="str">
        <f>IF(P11868="","",0)</f>
        <v/>
      </c>
    </row>
    <row r="11869" spans="1:18" x14ac:dyDescent="0.3">
      <c r="A11869" t="s">
        <v>1483</v>
      </c>
      <c r="B11869" s="1">
        <v>38750</v>
      </c>
      <c r="C11869" t="s">
        <v>1524</v>
      </c>
      <c r="D11869" t="s">
        <v>1530</v>
      </c>
      <c r="E11869" t="s">
        <v>1531</v>
      </c>
      <c r="G11869" t="s">
        <v>19</v>
      </c>
      <c r="H11869" t="s">
        <v>92</v>
      </c>
      <c r="I11869" t="s">
        <v>45</v>
      </c>
      <c r="J11869" t="s">
        <v>93</v>
      </c>
      <c r="K11869">
        <v>30.3</v>
      </c>
      <c r="L11869">
        <v>345</v>
      </c>
      <c r="M11869" t="s">
        <v>1527</v>
      </c>
      <c r="N11869">
        <v>345</v>
      </c>
      <c r="O11869" t="s">
        <v>24</v>
      </c>
      <c r="P11869" cm="1">
        <f t="array" ref="P11869">IF(Q11869&gt;0,INDEX(Q11869:Q24003,MATCH(TRUE,INDEX(Q11869:Q24003="",,),0)-1),"")</f>
        <v>1</v>
      </c>
      <c r="Q11869">
        <v>1</v>
      </c>
      <c r="R11869">
        <f>IF(P11869="","",0)</f>
        <v>0</v>
      </c>
    </row>
    <row r="11870" spans="1:18" x14ac:dyDescent="0.3">
      <c r="A11870" t="s">
        <v>1483</v>
      </c>
      <c r="B11870" s="1">
        <v>38750</v>
      </c>
      <c r="C11870" t="s">
        <v>1524</v>
      </c>
      <c r="D11870" t="s">
        <v>1530</v>
      </c>
      <c r="E11870" t="s">
        <v>1531</v>
      </c>
      <c r="G11870" t="s">
        <v>19</v>
      </c>
      <c r="H11870" t="s">
        <v>85</v>
      </c>
      <c r="I11870" t="s">
        <v>21</v>
      </c>
      <c r="J11870" t="s">
        <v>73</v>
      </c>
      <c r="K11870">
        <v>252</v>
      </c>
      <c r="L11870">
        <v>13.75</v>
      </c>
      <c r="M11870" t="s">
        <v>1527</v>
      </c>
      <c r="N11870">
        <v>15.15</v>
      </c>
      <c r="O11870" t="s">
        <v>24</v>
      </c>
      <c r="P11870" cm="1">
        <f t="array" ref="P11870">IF(Q11870&gt;0,INDEX(Q11870:Q24004,MATCH(TRUE,INDEX(Q11870:Q24004="",,),0)-1),"")</f>
        <v>1</v>
      </c>
      <c r="Q11870">
        <v>1</v>
      </c>
      <c r="R11870">
        <f>IF(P11870="","",0)</f>
        <v>0</v>
      </c>
    </row>
    <row r="11871" spans="1:18" x14ac:dyDescent="0.3">
      <c r="A11871" t="s">
        <v>1483</v>
      </c>
      <c r="B11871" s="1">
        <v>38750</v>
      </c>
      <c r="C11871" t="s">
        <v>1524</v>
      </c>
      <c r="D11871" t="s">
        <v>1530</v>
      </c>
      <c r="E11871" t="s">
        <v>1531</v>
      </c>
      <c r="G11871" t="s">
        <v>19</v>
      </c>
      <c r="H11871" t="s">
        <v>20</v>
      </c>
      <c r="I11871" t="s">
        <v>21</v>
      </c>
      <c r="J11871" t="s">
        <v>73</v>
      </c>
      <c r="K11871">
        <v>800</v>
      </c>
      <c r="L11871">
        <v>14.75</v>
      </c>
      <c r="M11871" t="s">
        <v>1527</v>
      </c>
      <c r="N11871">
        <v>15.15</v>
      </c>
      <c r="O11871" t="s">
        <v>24</v>
      </c>
      <c r="P11871" cm="1">
        <f t="array" ref="P11871">IF(Q11871&gt;0,INDEX(Q11871:Q24005,MATCH(TRUE,INDEX(Q11871:Q24005="",,),0)-1),"")</f>
        <v>1</v>
      </c>
      <c r="Q11871">
        <v>1</v>
      </c>
      <c r="R11871">
        <f>IF(P11871="","",0)</f>
        <v>0</v>
      </c>
    </row>
    <row r="11872" spans="1:18" x14ac:dyDescent="0.3">
      <c r="A11872" t="s">
        <v>1483</v>
      </c>
      <c r="B11872" s="1">
        <v>38750</v>
      </c>
      <c r="C11872" t="s">
        <v>1524</v>
      </c>
      <c r="D11872" t="s">
        <v>1530</v>
      </c>
      <c r="E11872" t="s">
        <v>1531</v>
      </c>
      <c r="G11872" s="6" t="s">
        <v>88</v>
      </c>
      <c r="H11872" t="s">
        <v>199</v>
      </c>
      <c r="I11872" t="s">
        <v>45</v>
      </c>
      <c r="J11872" t="s">
        <v>93</v>
      </c>
      <c r="K11872">
        <v>10</v>
      </c>
      <c r="L11872">
        <v>98</v>
      </c>
      <c r="M11872" t="s">
        <v>1527</v>
      </c>
      <c r="N11872">
        <v>98</v>
      </c>
      <c r="O11872" t="s">
        <v>24</v>
      </c>
      <c r="P11872" cm="1">
        <f t="array" ref="P11872">IF(Q11872&gt;0,INDEX(Q11872:Q24006,MATCH(TRUE,INDEX(Q11872:Q24006="",,),0)-1),"")</f>
        <v>1</v>
      </c>
      <c r="Q11872">
        <v>1</v>
      </c>
      <c r="R11872">
        <f>IF(P11872="","",0)</f>
        <v>0</v>
      </c>
    </row>
    <row r="11873" spans="1:18" x14ac:dyDescent="0.3">
      <c r="A11873" t="s">
        <v>1483</v>
      </c>
      <c r="B11873" s="1">
        <v>38750</v>
      </c>
      <c r="C11873" t="s">
        <v>1524</v>
      </c>
      <c r="D11873" t="s">
        <v>1530</v>
      </c>
      <c r="E11873" t="s">
        <v>1531</v>
      </c>
      <c r="G11873" s="6" t="s">
        <v>88</v>
      </c>
      <c r="H11873" t="s">
        <v>36</v>
      </c>
      <c r="I11873" t="s">
        <v>45</v>
      </c>
      <c r="J11873" t="s">
        <v>93</v>
      </c>
      <c r="K11873">
        <v>15.8</v>
      </c>
      <c r="L11873">
        <v>80</v>
      </c>
      <c r="M11873" t="s">
        <v>1527</v>
      </c>
      <c r="N11873">
        <v>80</v>
      </c>
      <c r="O11873" t="s">
        <v>24</v>
      </c>
      <c r="P11873" cm="1">
        <f t="array" ref="P11873">IF(Q11873&gt;0,INDEX(Q11873:Q24007,MATCH(TRUE,INDEX(Q11873:Q24007="",,),0)-1),"")</f>
        <v>1</v>
      </c>
      <c r="Q11873">
        <v>1</v>
      </c>
      <c r="R11873">
        <f>IF(P11873="","",0)</f>
        <v>0</v>
      </c>
    </row>
    <row r="11874" spans="1:18" x14ac:dyDescent="0.3">
      <c r="A11874" t="s">
        <v>1483</v>
      </c>
      <c r="B11874" s="1">
        <v>38750</v>
      </c>
      <c r="C11874" t="s">
        <v>1524</v>
      </c>
      <c r="D11874" t="s">
        <v>1530</v>
      </c>
      <c r="E11874" t="s">
        <v>1531</v>
      </c>
      <c r="G11874" s="6" t="s">
        <v>88</v>
      </c>
      <c r="H11874" t="s">
        <v>20</v>
      </c>
      <c r="I11874" t="s">
        <v>45</v>
      </c>
      <c r="J11874" t="s">
        <v>93</v>
      </c>
      <c r="K11874">
        <v>18.3</v>
      </c>
      <c r="L11874">
        <v>170</v>
      </c>
      <c r="M11874" t="s">
        <v>1527</v>
      </c>
      <c r="N11874">
        <v>170</v>
      </c>
      <c r="O11874" t="s">
        <v>24</v>
      </c>
      <c r="P11874" cm="1">
        <f t="array" ref="P11874">IF(Q11874&gt;0,INDEX(Q11874:Q24008,MATCH(TRUE,INDEX(Q11874:Q24008="",,),0)-1),"")</f>
        <v>1</v>
      </c>
      <c r="Q11874">
        <v>1</v>
      </c>
      <c r="R11874">
        <f>IF(P11874="","",0)</f>
        <v>0</v>
      </c>
    </row>
    <row r="11875" spans="1:18" x14ac:dyDescent="0.3">
      <c r="A11875" t="s">
        <v>1483</v>
      </c>
      <c r="B11875" s="1">
        <v>38750</v>
      </c>
      <c r="C11875" t="s">
        <v>1524</v>
      </c>
      <c r="D11875" t="s">
        <v>1530</v>
      </c>
      <c r="E11875" t="s">
        <v>1531</v>
      </c>
      <c r="G11875" s="6" t="s">
        <v>88</v>
      </c>
      <c r="H11875" t="s">
        <v>36</v>
      </c>
      <c r="I11875" t="s">
        <v>21</v>
      </c>
      <c r="J11875" t="s">
        <v>73</v>
      </c>
      <c r="K11875">
        <v>110</v>
      </c>
      <c r="L11875">
        <v>20</v>
      </c>
      <c r="M11875" t="s">
        <v>1527</v>
      </c>
      <c r="N11875">
        <v>20</v>
      </c>
      <c r="O11875" t="s">
        <v>24</v>
      </c>
      <c r="P11875" cm="1">
        <f t="array" ref="P11875">IF(Q11875&gt;0,INDEX(Q11875:Q24009,MATCH(TRUE,INDEX(Q11875:Q24009="",,),0)-1),"")</f>
        <v>1</v>
      </c>
      <c r="Q11875">
        <v>1</v>
      </c>
      <c r="R11875">
        <f>IF(P11875="","",0)</f>
        <v>0</v>
      </c>
    </row>
    <row r="11876" spans="1:18" x14ac:dyDescent="0.3">
      <c r="A11876" t="s">
        <v>1483</v>
      </c>
      <c r="B11876" s="1">
        <v>38750</v>
      </c>
      <c r="C11876" t="s">
        <v>1524</v>
      </c>
      <c r="D11876" t="s">
        <v>1530</v>
      </c>
      <c r="E11876" t="s">
        <v>1531</v>
      </c>
      <c r="G11876" s="6" t="s">
        <v>88</v>
      </c>
      <c r="H11876" t="s">
        <v>67</v>
      </c>
      <c r="I11876" t="s">
        <v>21</v>
      </c>
      <c r="J11876" t="s">
        <v>73</v>
      </c>
      <c r="K11876">
        <v>3</v>
      </c>
      <c r="L11876">
        <v>15.75</v>
      </c>
      <c r="M11876" t="s">
        <v>1527</v>
      </c>
      <c r="N11876">
        <v>15.75</v>
      </c>
      <c r="O11876" t="s">
        <v>24</v>
      </c>
      <c r="P11876" cm="1">
        <f t="array" ref="P11876">IF(Q11876&gt;0,INDEX(Q11876:Q24010,MATCH(TRUE,INDEX(Q11876:Q24010="",,),0)-1),"")</f>
        <v>1</v>
      </c>
      <c r="Q11876">
        <v>1</v>
      </c>
      <c r="R11876">
        <f>IF(P11876="","",0)</f>
        <v>0</v>
      </c>
    </row>
    <row r="11877" spans="1:18" x14ac:dyDescent="0.3">
      <c r="P11877" t="str" cm="1">
        <f t="array" ref="P11877">IF(Q11877&gt;0,INDEX(Q11877:Q24011,MATCH(TRUE,INDEX(Q11877:Q24011="",,),0)-1),"")</f>
        <v/>
      </c>
      <c r="R11877" t="str">
        <f>IF(P11877="","",0)</f>
        <v/>
      </c>
    </row>
    <row r="11878" spans="1:18" x14ac:dyDescent="0.3">
      <c r="A11878" t="s">
        <v>1483</v>
      </c>
      <c r="B11878" s="1">
        <v>38799</v>
      </c>
      <c r="C11878" t="s">
        <v>1532</v>
      </c>
      <c r="D11878" t="s">
        <v>1533</v>
      </c>
      <c r="E11878" t="s">
        <v>1534</v>
      </c>
      <c r="G11878" t="s">
        <v>19</v>
      </c>
      <c r="H11878" t="s">
        <v>102</v>
      </c>
      <c r="I11878" t="s">
        <v>45</v>
      </c>
      <c r="J11878" t="s">
        <v>93</v>
      </c>
      <c r="K11878">
        <v>29.2</v>
      </c>
      <c r="L11878">
        <v>390</v>
      </c>
      <c r="M11878" t="s">
        <v>1493</v>
      </c>
      <c r="N11878">
        <v>700</v>
      </c>
      <c r="O11878" t="s">
        <v>24</v>
      </c>
      <c r="P11878" cm="1">
        <f t="array" ref="P11878">IF(Q11878&gt;0,INDEX(Q11878:Q24012,MATCH(TRUE,INDEX(Q11878:Q24012="",,),0)-1),"")</f>
        <v>7</v>
      </c>
      <c r="Q11878">
        <f>INT((ROW()-11878)/10)+1</f>
        <v>1</v>
      </c>
      <c r="R11878">
        <f>IF(P11878="","",0)</f>
        <v>0</v>
      </c>
    </row>
    <row r="11879" spans="1:18" x14ac:dyDescent="0.3">
      <c r="A11879" t="s">
        <v>1483</v>
      </c>
      <c r="B11879" s="1">
        <v>38799</v>
      </c>
      <c r="C11879" t="s">
        <v>1532</v>
      </c>
      <c r="D11879" t="s">
        <v>1533</v>
      </c>
      <c r="E11879" t="s">
        <v>1534</v>
      </c>
      <c r="G11879" t="s">
        <v>19</v>
      </c>
      <c r="H11879" t="s">
        <v>85</v>
      </c>
      <c r="I11879" t="s">
        <v>45</v>
      </c>
      <c r="J11879" t="s">
        <v>93</v>
      </c>
      <c r="K11879">
        <v>66.400000000000006</v>
      </c>
      <c r="L11879">
        <v>133</v>
      </c>
      <c r="M11879" t="s">
        <v>1493</v>
      </c>
      <c r="N11879">
        <v>133</v>
      </c>
      <c r="O11879" t="s">
        <v>24</v>
      </c>
      <c r="P11879" cm="1">
        <f t="array" ref="P11879">IF(Q11879&gt;0,INDEX(Q11879:Q24013,MATCH(TRUE,INDEX(Q11879:Q24013="",,),0)-1),"")</f>
        <v>7</v>
      </c>
      <c r="Q11879">
        <f t="shared" ref="Q11879:Q11942" si="264">INT((ROW()-11878)/10)+1</f>
        <v>1</v>
      </c>
      <c r="R11879">
        <f>IF(P11879="","",0)</f>
        <v>0</v>
      </c>
    </row>
    <row r="11880" spans="1:18" x14ac:dyDescent="0.3">
      <c r="A11880" t="s">
        <v>1483</v>
      </c>
      <c r="B11880" s="1">
        <v>38799</v>
      </c>
      <c r="C11880" t="s">
        <v>1532</v>
      </c>
      <c r="D11880" t="s">
        <v>1533</v>
      </c>
      <c r="E11880" t="s">
        <v>1534</v>
      </c>
      <c r="G11880" t="s">
        <v>19</v>
      </c>
      <c r="H11880" t="s">
        <v>200</v>
      </c>
      <c r="I11880" t="s">
        <v>45</v>
      </c>
      <c r="J11880" t="s">
        <v>93</v>
      </c>
      <c r="K11880">
        <v>29.3</v>
      </c>
      <c r="L11880">
        <v>164</v>
      </c>
      <c r="M11880" t="s">
        <v>1493</v>
      </c>
      <c r="N11880">
        <v>700</v>
      </c>
      <c r="O11880" t="s">
        <v>24</v>
      </c>
      <c r="P11880" cm="1">
        <f t="array" ref="P11880">IF(Q11880&gt;0,INDEX(Q11880:Q24014,MATCH(TRUE,INDEX(Q11880:Q24014="",,),0)-1),"")</f>
        <v>7</v>
      </c>
      <c r="Q11880">
        <f t="shared" si="264"/>
        <v>1</v>
      </c>
      <c r="R11880">
        <f>IF(P11880="","",0)</f>
        <v>0</v>
      </c>
    </row>
    <row r="11881" spans="1:18" x14ac:dyDescent="0.3">
      <c r="A11881" t="s">
        <v>1483</v>
      </c>
      <c r="B11881" s="1">
        <v>38799</v>
      </c>
      <c r="C11881" t="s">
        <v>1532</v>
      </c>
      <c r="D11881" t="s">
        <v>1533</v>
      </c>
      <c r="E11881" t="s">
        <v>1534</v>
      </c>
      <c r="G11881" t="s">
        <v>19</v>
      </c>
      <c r="H11881" t="s">
        <v>72</v>
      </c>
      <c r="I11881" t="s">
        <v>21</v>
      </c>
      <c r="J11881" t="s">
        <v>73</v>
      </c>
      <c r="K11881">
        <v>442</v>
      </c>
      <c r="L11881">
        <v>7</v>
      </c>
      <c r="M11881" t="s">
        <v>1493</v>
      </c>
      <c r="N11881">
        <v>25</v>
      </c>
      <c r="O11881" t="s">
        <v>24</v>
      </c>
      <c r="P11881" cm="1">
        <f t="array" ref="P11881">IF(Q11881&gt;0,INDEX(Q11881:Q24015,MATCH(TRUE,INDEX(Q11881:Q24015="",,),0)-1),"")</f>
        <v>7</v>
      </c>
      <c r="Q11881">
        <f t="shared" si="264"/>
        <v>1</v>
      </c>
      <c r="R11881">
        <f>IF(P11881="","",0)</f>
        <v>0</v>
      </c>
    </row>
    <row r="11882" spans="1:18" x14ac:dyDescent="0.3">
      <c r="A11882" t="s">
        <v>1483</v>
      </c>
      <c r="B11882" s="1">
        <v>38799</v>
      </c>
      <c r="C11882" t="s">
        <v>1532</v>
      </c>
      <c r="D11882" t="s">
        <v>1533</v>
      </c>
      <c r="E11882" t="s">
        <v>1534</v>
      </c>
      <c r="G11882" s="6" t="s">
        <v>88</v>
      </c>
      <c r="H11882" t="s">
        <v>36</v>
      </c>
      <c r="I11882" t="s">
        <v>45</v>
      </c>
      <c r="J11882" t="s">
        <v>93</v>
      </c>
      <c r="K11882">
        <v>16.600000000000001</v>
      </c>
      <c r="L11882">
        <v>81</v>
      </c>
      <c r="M11882" t="s">
        <v>1493</v>
      </c>
      <c r="N11882">
        <v>81</v>
      </c>
      <c r="O11882" t="s">
        <v>24</v>
      </c>
      <c r="P11882" cm="1">
        <f t="array" ref="P11882">IF(Q11882&gt;0,INDEX(Q11882:Q24016,MATCH(TRUE,INDEX(Q11882:Q24016="",,),0)-1),"")</f>
        <v>7</v>
      </c>
      <c r="Q11882">
        <f t="shared" si="264"/>
        <v>1</v>
      </c>
      <c r="R11882">
        <f>IF(P11882="","",0)</f>
        <v>0</v>
      </c>
    </row>
    <row r="11883" spans="1:18" x14ac:dyDescent="0.3">
      <c r="A11883" t="s">
        <v>1483</v>
      </c>
      <c r="B11883" s="1">
        <v>38799</v>
      </c>
      <c r="C11883" t="s">
        <v>1532</v>
      </c>
      <c r="D11883" t="s">
        <v>1533</v>
      </c>
      <c r="E11883" t="s">
        <v>1534</v>
      </c>
      <c r="G11883" s="6" t="s">
        <v>88</v>
      </c>
      <c r="H11883" t="s">
        <v>41</v>
      </c>
      <c r="I11883" t="s">
        <v>45</v>
      </c>
      <c r="J11883" t="s">
        <v>93</v>
      </c>
      <c r="K11883">
        <v>1.6</v>
      </c>
      <c r="L11883">
        <v>131</v>
      </c>
      <c r="M11883" t="s">
        <v>1493</v>
      </c>
      <c r="N11883">
        <v>131</v>
      </c>
      <c r="O11883" t="s">
        <v>24</v>
      </c>
      <c r="P11883" cm="1">
        <f t="array" ref="P11883">IF(Q11883&gt;0,INDEX(Q11883:Q24017,MATCH(TRUE,INDEX(Q11883:Q24017="",,),0)-1),"")</f>
        <v>7</v>
      </c>
      <c r="Q11883">
        <f t="shared" si="264"/>
        <v>1</v>
      </c>
      <c r="R11883">
        <f>IF(P11883="","",0)</f>
        <v>0</v>
      </c>
    </row>
    <row r="11884" spans="1:18" x14ac:dyDescent="0.3">
      <c r="A11884" t="s">
        <v>1483</v>
      </c>
      <c r="B11884" s="1">
        <v>38799</v>
      </c>
      <c r="C11884" t="s">
        <v>1532</v>
      </c>
      <c r="D11884" t="s">
        <v>1533</v>
      </c>
      <c r="E11884" t="s">
        <v>1534</v>
      </c>
      <c r="G11884" s="6" t="s">
        <v>88</v>
      </c>
      <c r="H11884" t="s">
        <v>72</v>
      </c>
      <c r="I11884" t="s">
        <v>45</v>
      </c>
      <c r="J11884" t="s">
        <v>93</v>
      </c>
      <c r="K11884">
        <v>11.2</v>
      </c>
      <c r="L11884">
        <v>32</v>
      </c>
      <c r="M11884" t="s">
        <v>1493</v>
      </c>
      <c r="N11884">
        <v>32</v>
      </c>
      <c r="O11884" t="s">
        <v>24</v>
      </c>
      <c r="P11884" cm="1">
        <f t="array" ref="P11884">IF(Q11884&gt;0,INDEX(Q11884:Q24018,MATCH(TRUE,INDEX(Q11884:Q24018="",,),0)-1),"")</f>
        <v>7</v>
      </c>
      <c r="Q11884">
        <f t="shared" si="264"/>
        <v>1</v>
      </c>
      <c r="R11884">
        <f>IF(P11884="","",0)</f>
        <v>0</v>
      </c>
    </row>
    <row r="11885" spans="1:18" x14ac:dyDescent="0.3">
      <c r="A11885" t="s">
        <v>1483</v>
      </c>
      <c r="B11885" s="1">
        <v>38799</v>
      </c>
      <c r="C11885" t="s">
        <v>1532</v>
      </c>
      <c r="D11885" t="s">
        <v>1533</v>
      </c>
      <c r="E11885" t="s">
        <v>1534</v>
      </c>
      <c r="G11885" s="6" t="s">
        <v>88</v>
      </c>
      <c r="H11885" t="s">
        <v>67</v>
      </c>
      <c r="I11885" t="s">
        <v>21</v>
      </c>
      <c r="J11885" t="s">
        <v>73</v>
      </c>
      <c r="K11885">
        <v>45</v>
      </c>
      <c r="L11885">
        <v>11</v>
      </c>
      <c r="M11885" t="s">
        <v>1493</v>
      </c>
      <c r="N11885">
        <v>11</v>
      </c>
      <c r="O11885" t="s">
        <v>24</v>
      </c>
      <c r="P11885" cm="1">
        <f t="array" ref="P11885">IF(Q11885&gt;0,INDEX(Q11885:Q24019,MATCH(TRUE,INDEX(Q11885:Q24019="",,),0)-1),"")</f>
        <v>7</v>
      </c>
      <c r="Q11885">
        <f t="shared" si="264"/>
        <v>1</v>
      </c>
      <c r="R11885">
        <f>IF(P11885="","",0)</f>
        <v>0</v>
      </c>
    </row>
    <row r="11886" spans="1:18" x14ac:dyDescent="0.3">
      <c r="A11886" t="s">
        <v>1483</v>
      </c>
      <c r="B11886" s="1">
        <v>38799</v>
      </c>
      <c r="C11886" t="s">
        <v>1532</v>
      </c>
      <c r="D11886" t="s">
        <v>1533</v>
      </c>
      <c r="E11886" t="s">
        <v>1534</v>
      </c>
      <c r="G11886" s="6" t="s">
        <v>88</v>
      </c>
      <c r="H11886" t="s">
        <v>41</v>
      </c>
      <c r="I11886" t="s">
        <v>21</v>
      </c>
      <c r="J11886" t="s">
        <v>73</v>
      </c>
      <c r="K11886">
        <v>27</v>
      </c>
      <c r="L11886">
        <v>48</v>
      </c>
      <c r="M11886" t="s">
        <v>1493</v>
      </c>
      <c r="N11886">
        <v>48</v>
      </c>
      <c r="O11886" t="s">
        <v>24</v>
      </c>
      <c r="P11886" cm="1">
        <f t="array" ref="P11886">IF(Q11886&gt;0,INDEX(Q11886:Q24020,MATCH(TRUE,INDEX(Q11886:Q24020="",,),0)-1),"")</f>
        <v>7</v>
      </c>
      <c r="Q11886">
        <f t="shared" si="264"/>
        <v>1</v>
      </c>
      <c r="R11886">
        <f>IF(P11886="","",0)</f>
        <v>0</v>
      </c>
    </row>
    <row r="11887" spans="1:18" x14ac:dyDescent="0.3">
      <c r="A11887" t="s">
        <v>1483</v>
      </c>
      <c r="B11887" s="1">
        <v>38799</v>
      </c>
      <c r="C11887" t="s">
        <v>1532</v>
      </c>
      <c r="D11887" t="s">
        <v>1533</v>
      </c>
      <c r="E11887" t="s">
        <v>1534</v>
      </c>
      <c r="G11887" s="6" t="s">
        <v>88</v>
      </c>
      <c r="H11887" t="s">
        <v>87</v>
      </c>
      <c r="I11887" t="s">
        <v>21</v>
      </c>
      <c r="J11887" t="s">
        <v>73</v>
      </c>
      <c r="K11887">
        <v>46.5</v>
      </c>
      <c r="L11887">
        <v>17</v>
      </c>
      <c r="M11887" t="s">
        <v>1493</v>
      </c>
      <c r="N11887">
        <v>17</v>
      </c>
      <c r="O11887" t="s">
        <v>24</v>
      </c>
      <c r="P11887" cm="1">
        <f t="array" ref="P11887">IF(Q11887&gt;0,INDEX(Q11887:Q24021,MATCH(TRUE,INDEX(Q11887:Q24021="",,),0)-1),"")</f>
        <v>7</v>
      </c>
      <c r="Q11887">
        <f t="shared" si="264"/>
        <v>1</v>
      </c>
      <c r="R11887">
        <f>IF(P11887="","",0)</f>
        <v>0</v>
      </c>
    </row>
    <row r="11888" spans="1:18" x14ac:dyDescent="0.3">
      <c r="A11888" t="s">
        <v>1483</v>
      </c>
      <c r="B11888" s="1">
        <v>38799</v>
      </c>
      <c r="C11888" t="s">
        <v>1532</v>
      </c>
      <c r="D11888" t="s">
        <v>1533</v>
      </c>
      <c r="E11888" t="s">
        <v>1534</v>
      </c>
      <c r="G11888" t="s">
        <v>19</v>
      </c>
      <c r="H11888" t="s">
        <v>102</v>
      </c>
      <c r="I11888" t="s">
        <v>45</v>
      </c>
      <c r="J11888" t="s">
        <v>93</v>
      </c>
      <c r="K11888">
        <v>29.2</v>
      </c>
      <c r="L11888">
        <v>390</v>
      </c>
      <c r="M11888" t="s">
        <v>49</v>
      </c>
      <c r="N11888">
        <v>400</v>
      </c>
      <c r="P11888" cm="1">
        <f t="array" ref="P11888">IF(Q11888&gt;0,INDEX(Q11888:Q24022,MATCH(TRUE,INDEX(Q11888:Q24022="",,),0)-1),"")</f>
        <v>7</v>
      </c>
      <c r="Q11888">
        <f t="shared" si="264"/>
        <v>2</v>
      </c>
      <c r="R11888">
        <f>IF(P11888="","",0)</f>
        <v>0</v>
      </c>
    </row>
    <row r="11889" spans="1:18" x14ac:dyDescent="0.3">
      <c r="A11889" t="s">
        <v>1483</v>
      </c>
      <c r="B11889" s="1">
        <v>38799</v>
      </c>
      <c r="C11889" t="s">
        <v>1532</v>
      </c>
      <c r="D11889" t="s">
        <v>1533</v>
      </c>
      <c r="E11889" t="s">
        <v>1534</v>
      </c>
      <c r="G11889" t="s">
        <v>19</v>
      </c>
      <c r="H11889" t="s">
        <v>85</v>
      </c>
      <c r="I11889" t="s">
        <v>45</v>
      </c>
      <c r="J11889" t="s">
        <v>93</v>
      </c>
      <c r="K11889">
        <v>66.400000000000006</v>
      </c>
      <c r="L11889">
        <v>133</v>
      </c>
      <c r="M11889" t="s">
        <v>49</v>
      </c>
      <c r="N11889">
        <v>150</v>
      </c>
      <c r="P11889" cm="1">
        <f t="array" ref="P11889">IF(Q11889&gt;0,INDEX(Q11889:Q24023,MATCH(TRUE,INDEX(Q11889:Q24023="",,),0)-1),"")</f>
        <v>7</v>
      </c>
      <c r="Q11889">
        <f t="shared" si="264"/>
        <v>2</v>
      </c>
      <c r="R11889">
        <f>IF(P11889="","",0)</f>
        <v>0</v>
      </c>
    </row>
    <row r="11890" spans="1:18" x14ac:dyDescent="0.3">
      <c r="A11890" t="s">
        <v>1483</v>
      </c>
      <c r="B11890" s="1">
        <v>38799</v>
      </c>
      <c r="C11890" t="s">
        <v>1532</v>
      </c>
      <c r="D11890" t="s">
        <v>1533</v>
      </c>
      <c r="E11890" t="s">
        <v>1534</v>
      </c>
      <c r="G11890" t="s">
        <v>19</v>
      </c>
      <c r="H11890" t="s">
        <v>200</v>
      </c>
      <c r="I11890" t="s">
        <v>45</v>
      </c>
      <c r="J11890" t="s">
        <v>93</v>
      </c>
      <c r="K11890">
        <v>29.3</v>
      </c>
      <c r="L11890">
        <v>164</v>
      </c>
      <c r="M11890" t="s">
        <v>49</v>
      </c>
      <c r="N11890">
        <v>170</v>
      </c>
      <c r="P11890" cm="1">
        <f t="array" ref="P11890">IF(Q11890&gt;0,INDEX(Q11890:Q24024,MATCH(TRUE,INDEX(Q11890:Q24024="",,),0)-1),"")</f>
        <v>7</v>
      </c>
      <c r="Q11890">
        <f t="shared" si="264"/>
        <v>2</v>
      </c>
      <c r="R11890">
        <f>IF(P11890="","",0)</f>
        <v>0</v>
      </c>
    </row>
    <row r="11891" spans="1:18" x14ac:dyDescent="0.3">
      <c r="A11891" t="s">
        <v>1483</v>
      </c>
      <c r="B11891" s="1">
        <v>38799</v>
      </c>
      <c r="C11891" t="s">
        <v>1532</v>
      </c>
      <c r="D11891" t="s">
        <v>1533</v>
      </c>
      <c r="E11891" t="s">
        <v>1534</v>
      </c>
      <c r="G11891" t="s">
        <v>19</v>
      </c>
      <c r="H11891" t="s">
        <v>72</v>
      </c>
      <c r="I11891" t="s">
        <v>21</v>
      </c>
      <c r="J11891" t="s">
        <v>73</v>
      </c>
      <c r="K11891">
        <v>442</v>
      </c>
      <c r="L11891">
        <v>7</v>
      </c>
      <c r="M11891" t="s">
        <v>49</v>
      </c>
      <c r="N11891">
        <v>76.5</v>
      </c>
      <c r="P11891" cm="1">
        <f t="array" ref="P11891">IF(Q11891&gt;0,INDEX(Q11891:Q24025,MATCH(TRUE,INDEX(Q11891:Q24025="",,),0)-1),"")</f>
        <v>7</v>
      </c>
      <c r="Q11891">
        <f t="shared" si="264"/>
        <v>2</v>
      </c>
      <c r="R11891">
        <f>IF(P11891="","",0)</f>
        <v>0</v>
      </c>
    </row>
    <row r="11892" spans="1:18" x14ac:dyDescent="0.3">
      <c r="A11892" t="s">
        <v>1483</v>
      </c>
      <c r="B11892" s="1">
        <v>38799</v>
      </c>
      <c r="C11892" t="s">
        <v>1532</v>
      </c>
      <c r="D11892" t="s">
        <v>1533</v>
      </c>
      <c r="E11892" t="s">
        <v>1534</v>
      </c>
      <c r="G11892" s="6" t="s">
        <v>88</v>
      </c>
      <c r="H11892" t="s">
        <v>36</v>
      </c>
      <c r="I11892" t="s">
        <v>45</v>
      </c>
      <c r="J11892" t="s">
        <v>93</v>
      </c>
      <c r="K11892">
        <v>16.600000000000001</v>
      </c>
      <c r="L11892">
        <v>81</v>
      </c>
      <c r="M11892" t="s">
        <v>49</v>
      </c>
      <c r="N11892">
        <v>81</v>
      </c>
      <c r="P11892" cm="1">
        <f t="array" ref="P11892">IF(Q11892&gt;0,INDEX(Q11892:Q24026,MATCH(TRUE,INDEX(Q11892:Q24026="",,),0)-1),"")</f>
        <v>7</v>
      </c>
      <c r="Q11892">
        <f t="shared" si="264"/>
        <v>2</v>
      </c>
      <c r="R11892">
        <f>IF(P11892="","",0)</f>
        <v>0</v>
      </c>
    </row>
    <row r="11893" spans="1:18" x14ac:dyDescent="0.3">
      <c r="A11893" t="s">
        <v>1483</v>
      </c>
      <c r="B11893" s="1">
        <v>38799</v>
      </c>
      <c r="C11893" t="s">
        <v>1532</v>
      </c>
      <c r="D11893" t="s">
        <v>1533</v>
      </c>
      <c r="E11893" t="s">
        <v>1534</v>
      </c>
      <c r="G11893" s="6" t="s">
        <v>88</v>
      </c>
      <c r="H11893" t="s">
        <v>41</v>
      </c>
      <c r="I11893" t="s">
        <v>45</v>
      </c>
      <c r="J11893" t="s">
        <v>93</v>
      </c>
      <c r="K11893">
        <v>1.6</v>
      </c>
      <c r="L11893">
        <v>131</v>
      </c>
      <c r="M11893" t="s">
        <v>49</v>
      </c>
      <c r="N11893">
        <v>131</v>
      </c>
      <c r="P11893" cm="1">
        <f t="array" ref="P11893">IF(Q11893&gt;0,INDEX(Q11893:Q24027,MATCH(TRUE,INDEX(Q11893:Q24027="",,),0)-1),"")</f>
        <v>7</v>
      </c>
      <c r="Q11893">
        <f t="shared" si="264"/>
        <v>2</v>
      </c>
      <c r="R11893">
        <f>IF(P11893="","",0)</f>
        <v>0</v>
      </c>
    </row>
    <row r="11894" spans="1:18" x14ac:dyDescent="0.3">
      <c r="A11894" t="s">
        <v>1483</v>
      </c>
      <c r="B11894" s="1">
        <v>38799</v>
      </c>
      <c r="C11894" t="s">
        <v>1532</v>
      </c>
      <c r="D11894" t="s">
        <v>1533</v>
      </c>
      <c r="E11894" t="s">
        <v>1534</v>
      </c>
      <c r="G11894" s="6" t="s">
        <v>88</v>
      </c>
      <c r="H11894" t="s">
        <v>72</v>
      </c>
      <c r="I11894" t="s">
        <v>45</v>
      </c>
      <c r="J11894" t="s">
        <v>93</v>
      </c>
      <c r="K11894">
        <v>11.2</v>
      </c>
      <c r="L11894">
        <v>32</v>
      </c>
      <c r="M11894" t="s">
        <v>49</v>
      </c>
      <c r="N11894">
        <v>32</v>
      </c>
      <c r="P11894" cm="1">
        <f t="array" ref="P11894">IF(Q11894&gt;0,INDEX(Q11894:Q24028,MATCH(TRUE,INDEX(Q11894:Q24028="",,),0)-1),"")</f>
        <v>7</v>
      </c>
      <c r="Q11894">
        <f t="shared" si="264"/>
        <v>2</v>
      </c>
      <c r="R11894">
        <f>IF(P11894="","",0)</f>
        <v>0</v>
      </c>
    </row>
    <row r="11895" spans="1:18" x14ac:dyDescent="0.3">
      <c r="A11895" t="s">
        <v>1483</v>
      </c>
      <c r="B11895" s="1">
        <v>38799</v>
      </c>
      <c r="C11895" t="s">
        <v>1532</v>
      </c>
      <c r="D11895" t="s">
        <v>1533</v>
      </c>
      <c r="E11895" t="s">
        <v>1534</v>
      </c>
      <c r="G11895" s="6" t="s">
        <v>88</v>
      </c>
      <c r="H11895" t="s">
        <v>67</v>
      </c>
      <c r="I11895" t="s">
        <v>21</v>
      </c>
      <c r="J11895" t="s">
        <v>73</v>
      </c>
      <c r="K11895">
        <v>45</v>
      </c>
      <c r="L11895">
        <v>11</v>
      </c>
      <c r="M11895" t="s">
        <v>49</v>
      </c>
      <c r="N11895">
        <v>11</v>
      </c>
      <c r="P11895" cm="1">
        <f t="array" ref="P11895">IF(Q11895&gt;0,INDEX(Q11895:Q24029,MATCH(TRUE,INDEX(Q11895:Q24029="",,),0)-1),"")</f>
        <v>7</v>
      </c>
      <c r="Q11895">
        <f t="shared" si="264"/>
        <v>2</v>
      </c>
      <c r="R11895">
        <f>IF(P11895="","",0)</f>
        <v>0</v>
      </c>
    </row>
    <row r="11896" spans="1:18" x14ac:dyDescent="0.3">
      <c r="A11896" t="s">
        <v>1483</v>
      </c>
      <c r="B11896" s="1">
        <v>38799</v>
      </c>
      <c r="C11896" t="s">
        <v>1532</v>
      </c>
      <c r="D11896" t="s">
        <v>1533</v>
      </c>
      <c r="E11896" t="s">
        <v>1534</v>
      </c>
      <c r="G11896" s="6" t="s">
        <v>88</v>
      </c>
      <c r="H11896" t="s">
        <v>41</v>
      </c>
      <c r="I11896" t="s">
        <v>21</v>
      </c>
      <c r="J11896" t="s">
        <v>73</v>
      </c>
      <c r="K11896">
        <v>27</v>
      </c>
      <c r="L11896">
        <v>48</v>
      </c>
      <c r="M11896" t="s">
        <v>49</v>
      </c>
      <c r="N11896">
        <v>48</v>
      </c>
      <c r="P11896" cm="1">
        <f t="array" ref="P11896">IF(Q11896&gt;0,INDEX(Q11896:Q24030,MATCH(TRUE,INDEX(Q11896:Q24030="",,),0)-1),"")</f>
        <v>7</v>
      </c>
      <c r="Q11896">
        <f t="shared" si="264"/>
        <v>2</v>
      </c>
      <c r="R11896">
        <f>IF(P11896="","",0)</f>
        <v>0</v>
      </c>
    </row>
    <row r="11897" spans="1:18" x14ac:dyDescent="0.3">
      <c r="A11897" t="s">
        <v>1483</v>
      </c>
      <c r="B11897" s="1">
        <v>38799</v>
      </c>
      <c r="C11897" t="s">
        <v>1532</v>
      </c>
      <c r="D11897" t="s">
        <v>1533</v>
      </c>
      <c r="E11897" t="s">
        <v>1534</v>
      </c>
      <c r="G11897" s="6" t="s">
        <v>88</v>
      </c>
      <c r="H11897" t="s">
        <v>87</v>
      </c>
      <c r="I11897" t="s">
        <v>21</v>
      </c>
      <c r="J11897" t="s">
        <v>73</v>
      </c>
      <c r="K11897">
        <v>46.5</v>
      </c>
      <c r="L11897">
        <v>17</v>
      </c>
      <c r="M11897" t="s">
        <v>49</v>
      </c>
      <c r="N11897">
        <v>17</v>
      </c>
      <c r="P11897" cm="1">
        <f t="array" ref="P11897">IF(Q11897&gt;0,INDEX(Q11897:Q24031,MATCH(TRUE,INDEX(Q11897:Q24031="",,),0)-1),"")</f>
        <v>7</v>
      </c>
      <c r="Q11897">
        <f t="shared" si="264"/>
        <v>2</v>
      </c>
      <c r="R11897">
        <f>IF(P11897="","",0)</f>
        <v>0</v>
      </c>
    </row>
    <row r="11898" spans="1:18" x14ac:dyDescent="0.3">
      <c r="A11898" t="s">
        <v>1483</v>
      </c>
      <c r="B11898" s="1">
        <v>38799</v>
      </c>
      <c r="C11898" t="s">
        <v>1532</v>
      </c>
      <c r="D11898" t="s">
        <v>1533</v>
      </c>
      <c r="E11898" t="s">
        <v>1534</v>
      </c>
      <c r="G11898" t="s">
        <v>19</v>
      </c>
      <c r="H11898" t="s">
        <v>102</v>
      </c>
      <c r="I11898" t="s">
        <v>45</v>
      </c>
      <c r="J11898" t="s">
        <v>93</v>
      </c>
      <c r="K11898">
        <v>29.2</v>
      </c>
      <c r="L11898">
        <v>390</v>
      </c>
      <c r="M11898" t="s">
        <v>607</v>
      </c>
      <c r="N11898">
        <v>390</v>
      </c>
      <c r="P11898" cm="1">
        <f t="array" ref="P11898">IF(Q11898&gt;0,INDEX(Q11898:Q24032,MATCH(TRUE,INDEX(Q11898:Q24032="",,),0)-1),"")</f>
        <v>7</v>
      </c>
      <c r="Q11898">
        <f t="shared" si="264"/>
        <v>3</v>
      </c>
      <c r="R11898">
        <f>IF(P11898="","",0)</f>
        <v>0</v>
      </c>
    </row>
    <row r="11899" spans="1:18" x14ac:dyDescent="0.3">
      <c r="A11899" t="s">
        <v>1483</v>
      </c>
      <c r="B11899" s="1">
        <v>38799</v>
      </c>
      <c r="C11899" t="s">
        <v>1532</v>
      </c>
      <c r="D11899" t="s">
        <v>1533</v>
      </c>
      <c r="E11899" t="s">
        <v>1534</v>
      </c>
      <c r="G11899" t="s">
        <v>19</v>
      </c>
      <c r="H11899" t="s">
        <v>85</v>
      </c>
      <c r="I11899" t="s">
        <v>45</v>
      </c>
      <c r="J11899" t="s">
        <v>93</v>
      </c>
      <c r="K11899">
        <v>66.400000000000006</v>
      </c>
      <c r="L11899">
        <v>133</v>
      </c>
      <c r="M11899" t="s">
        <v>607</v>
      </c>
      <c r="N11899">
        <v>133</v>
      </c>
      <c r="P11899" cm="1">
        <f t="array" ref="P11899">IF(Q11899&gt;0,INDEX(Q11899:Q24033,MATCH(TRUE,INDEX(Q11899:Q24033="",,),0)-1),"")</f>
        <v>7</v>
      </c>
      <c r="Q11899">
        <f t="shared" si="264"/>
        <v>3</v>
      </c>
      <c r="R11899">
        <f>IF(P11899="","",0)</f>
        <v>0</v>
      </c>
    </row>
    <row r="11900" spans="1:18" x14ac:dyDescent="0.3">
      <c r="A11900" t="s">
        <v>1483</v>
      </c>
      <c r="B11900" s="1">
        <v>38799</v>
      </c>
      <c r="C11900" t="s">
        <v>1532</v>
      </c>
      <c r="D11900" t="s">
        <v>1533</v>
      </c>
      <c r="E11900" t="s">
        <v>1534</v>
      </c>
      <c r="G11900" t="s">
        <v>19</v>
      </c>
      <c r="H11900" t="s">
        <v>200</v>
      </c>
      <c r="I11900" t="s">
        <v>45</v>
      </c>
      <c r="J11900" t="s">
        <v>93</v>
      </c>
      <c r="K11900">
        <v>29.3</v>
      </c>
      <c r="L11900">
        <v>164</v>
      </c>
      <c r="M11900" t="s">
        <v>607</v>
      </c>
      <c r="N11900">
        <v>164</v>
      </c>
      <c r="P11900" cm="1">
        <f t="array" ref="P11900">IF(Q11900&gt;0,INDEX(Q11900:Q24034,MATCH(TRUE,INDEX(Q11900:Q24034="",,),0)-1),"")</f>
        <v>7</v>
      </c>
      <c r="Q11900">
        <f t="shared" si="264"/>
        <v>3</v>
      </c>
      <c r="R11900">
        <f>IF(P11900="","",0)</f>
        <v>0</v>
      </c>
    </row>
    <row r="11901" spans="1:18" x14ac:dyDescent="0.3">
      <c r="A11901" t="s">
        <v>1483</v>
      </c>
      <c r="B11901" s="1">
        <v>38799</v>
      </c>
      <c r="C11901" t="s">
        <v>1532</v>
      </c>
      <c r="D11901" t="s">
        <v>1533</v>
      </c>
      <c r="E11901" t="s">
        <v>1534</v>
      </c>
      <c r="G11901" t="s">
        <v>19</v>
      </c>
      <c r="H11901" t="s">
        <v>72</v>
      </c>
      <c r="I11901" t="s">
        <v>21</v>
      </c>
      <c r="J11901" t="s">
        <v>73</v>
      </c>
      <c r="K11901">
        <v>442</v>
      </c>
      <c r="L11901">
        <v>7</v>
      </c>
      <c r="M11901" t="s">
        <v>607</v>
      </c>
      <c r="N11901">
        <v>77.09</v>
      </c>
      <c r="P11901" cm="1">
        <f t="array" ref="P11901">IF(Q11901&gt;0,INDEX(Q11901:Q24035,MATCH(TRUE,INDEX(Q11901:Q24035="",,),0)-1),"")</f>
        <v>7</v>
      </c>
      <c r="Q11901">
        <f t="shared" si="264"/>
        <v>3</v>
      </c>
      <c r="R11901">
        <f>IF(P11901="","",0)</f>
        <v>0</v>
      </c>
    </row>
    <row r="11902" spans="1:18" x14ac:dyDescent="0.3">
      <c r="A11902" t="s">
        <v>1483</v>
      </c>
      <c r="B11902" s="1">
        <v>38799</v>
      </c>
      <c r="C11902" t="s">
        <v>1532</v>
      </c>
      <c r="D11902" t="s">
        <v>1533</v>
      </c>
      <c r="E11902" t="s">
        <v>1534</v>
      </c>
      <c r="G11902" s="6" t="s">
        <v>88</v>
      </c>
      <c r="H11902" t="s">
        <v>36</v>
      </c>
      <c r="I11902" t="s">
        <v>45</v>
      </c>
      <c r="J11902" t="s">
        <v>93</v>
      </c>
      <c r="K11902">
        <v>16.600000000000001</v>
      </c>
      <c r="L11902">
        <v>81</v>
      </c>
      <c r="M11902" t="s">
        <v>607</v>
      </c>
      <c r="N11902">
        <v>81</v>
      </c>
      <c r="P11902" cm="1">
        <f t="array" ref="P11902">IF(Q11902&gt;0,INDEX(Q11902:Q24036,MATCH(TRUE,INDEX(Q11902:Q24036="",,),0)-1),"")</f>
        <v>7</v>
      </c>
      <c r="Q11902">
        <f t="shared" si="264"/>
        <v>3</v>
      </c>
      <c r="R11902">
        <f>IF(P11902="","",0)</f>
        <v>0</v>
      </c>
    </row>
    <row r="11903" spans="1:18" x14ac:dyDescent="0.3">
      <c r="A11903" t="s">
        <v>1483</v>
      </c>
      <c r="B11903" s="1">
        <v>38799</v>
      </c>
      <c r="C11903" t="s">
        <v>1532</v>
      </c>
      <c r="D11903" t="s">
        <v>1533</v>
      </c>
      <c r="E11903" t="s">
        <v>1534</v>
      </c>
      <c r="G11903" s="6" t="s">
        <v>88</v>
      </c>
      <c r="H11903" t="s">
        <v>41</v>
      </c>
      <c r="I11903" t="s">
        <v>45</v>
      </c>
      <c r="J11903" t="s">
        <v>93</v>
      </c>
      <c r="K11903">
        <v>1.6</v>
      </c>
      <c r="L11903">
        <v>131</v>
      </c>
      <c r="M11903" t="s">
        <v>607</v>
      </c>
      <c r="N11903">
        <v>131</v>
      </c>
      <c r="P11903" cm="1">
        <f t="array" ref="P11903">IF(Q11903&gt;0,INDEX(Q11903:Q24037,MATCH(TRUE,INDEX(Q11903:Q24037="",,),0)-1),"")</f>
        <v>7</v>
      </c>
      <c r="Q11903">
        <f t="shared" si="264"/>
        <v>3</v>
      </c>
      <c r="R11903">
        <f>IF(P11903="","",0)</f>
        <v>0</v>
      </c>
    </row>
    <row r="11904" spans="1:18" x14ac:dyDescent="0.3">
      <c r="A11904" t="s">
        <v>1483</v>
      </c>
      <c r="B11904" s="1">
        <v>38799</v>
      </c>
      <c r="C11904" t="s">
        <v>1532</v>
      </c>
      <c r="D11904" t="s">
        <v>1533</v>
      </c>
      <c r="E11904" t="s">
        <v>1534</v>
      </c>
      <c r="G11904" s="6" t="s">
        <v>88</v>
      </c>
      <c r="H11904" t="s">
        <v>72</v>
      </c>
      <c r="I11904" t="s">
        <v>45</v>
      </c>
      <c r="J11904" t="s">
        <v>93</v>
      </c>
      <c r="K11904">
        <v>11.2</v>
      </c>
      <c r="L11904">
        <v>32</v>
      </c>
      <c r="M11904" t="s">
        <v>607</v>
      </c>
      <c r="N11904">
        <v>32</v>
      </c>
      <c r="P11904" cm="1">
        <f t="array" ref="P11904">IF(Q11904&gt;0,INDEX(Q11904:Q24038,MATCH(TRUE,INDEX(Q11904:Q24038="",,),0)-1),"")</f>
        <v>7</v>
      </c>
      <c r="Q11904">
        <f t="shared" si="264"/>
        <v>3</v>
      </c>
      <c r="R11904">
        <f>IF(P11904="","",0)</f>
        <v>0</v>
      </c>
    </row>
    <row r="11905" spans="1:18" x14ac:dyDescent="0.3">
      <c r="A11905" t="s">
        <v>1483</v>
      </c>
      <c r="B11905" s="1">
        <v>38799</v>
      </c>
      <c r="C11905" t="s">
        <v>1532</v>
      </c>
      <c r="D11905" t="s">
        <v>1533</v>
      </c>
      <c r="E11905" t="s">
        <v>1534</v>
      </c>
      <c r="G11905" s="6" t="s">
        <v>88</v>
      </c>
      <c r="H11905" t="s">
        <v>67</v>
      </c>
      <c r="I11905" t="s">
        <v>21</v>
      </c>
      <c r="J11905" t="s">
        <v>73</v>
      </c>
      <c r="K11905">
        <v>45</v>
      </c>
      <c r="L11905">
        <v>11</v>
      </c>
      <c r="M11905" t="s">
        <v>607</v>
      </c>
      <c r="N11905">
        <v>11</v>
      </c>
      <c r="P11905" cm="1">
        <f t="array" ref="P11905">IF(Q11905&gt;0,INDEX(Q11905:Q24039,MATCH(TRUE,INDEX(Q11905:Q24039="",,),0)-1),"")</f>
        <v>7</v>
      </c>
      <c r="Q11905">
        <f t="shared" si="264"/>
        <v>3</v>
      </c>
      <c r="R11905">
        <f>IF(P11905="","",0)</f>
        <v>0</v>
      </c>
    </row>
    <row r="11906" spans="1:18" x14ac:dyDescent="0.3">
      <c r="A11906" t="s">
        <v>1483</v>
      </c>
      <c r="B11906" s="1">
        <v>38799</v>
      </c>
      <c r="C11906" t="s">
        <v>1532</v>
      </c>
      <c r="D11906" t="s">
        <v>1533</v>
      </c>
      <c r="E11906" t="s">
        <v>1534</v>
      </c>
      <c r="G11906" s="6" t="s">
        <v>88</v>
      </c>
      <c r="H11906" t="s">
        <v>41</v>
      </c>
      <c r="I11906" t="s">
        <v>21</v>
      </c>
      <c r="J11906" t="s">
        <v>73</v>
      </c>
      <c r="K11906">
        <v>27</v>
      </c>
      <c r="L11906">
        <v>48</v>
      </c>
      <c r="M11906" t="s">
        <v>607</v>
      </c>
      <c r="N11906">
        <v>48</v>
      </c>
      <c r="P11906" cm="1">
        <f t="array" ref="P11906">IF(Q11906&gt;0,INDEX(Q11906:Q24040,MATCH(TRUE,INDEX(Q11906:Q24040="",,),0)-1),"")</f>
        <v>7</v>
      </c>
      <c r="Q11906">
        <f t="shared" si="264"/>
        <v>3</v>
      </c>
      <c r="R11906">
        <f>IF(P11906="","",0)</f>
        <v>0</v>
      </c>
    </row>
    <row r="11907" spans="1:18" x14ac:dyDescent="0.3">
      <c r="A11907" t="s">
        <v>1483</v>
      </c>
      <c r="B11907" s="1">
        <v>38799</v>
      </c>
      <c r="C11907" t="s">
        <v>1532</v>
      </c>
      <c r="D11907" t="s">
        <v>1533</v>
      </c>
      <c r="E11907" t="s">
        <v>1534</v>
      </c>
      <c r="G11907" s="6" t="s">
        <v>88</v>
      </c>
      <c r="H11907" t="s">
        <v>87</v>
      </c>
      <c r="I11907" t="s">
        <v>21</v>
      </c>
      <c r="J11907" t="s">
        <v>73</v>
      </c>
      <c r="K11907">
        <v>46.5</v>
      </c>
      <c r="L11907">
        <v>17</v>
      </c>
      <c r="M11907" t="s">
        <v>607</v>
      </c>
      <c r="N11907">
        <v>17</v>
      </c>
      <c r="P11907" cm="1">
        <f t="array" ref="P11907">IF(Q11907&gt;0,INDEX(Q11907:Q24041,MATCH(TRUE,INDEX(Q11907:Q24041="",,),0)-1),"")</f>
        <v>7</v>
      </c>
      <c r="Q11907">
        <f t="shared" si="264"/>
        <v>3</v>
      </c>
      <c r="R11907">
        <f>IF(P11907="","",0)</f>
        <v>0</v>
      </c>
    </row>
    <row r="11908" spans="1:18" x14ac:dyDescent="0.3">
      <c r="A11908" t="s">
        <v>1483</v>
      </c>
      <c r="B11908" s="1">
        <v>38799</v>
      </c>
      <c r="C11908" t="s">
        <v>1532</v>
      </c>
      <c r="D11908" t="s">
        <v>1533</v>
      </c>
      <c r="E11908" t="s">
        <v>1534</v>
      </c>
      <c r="G11908" t="s">
        <v>19</v>
      </c>
      <c r="H11908" t="s">
        <v>102</v>
      </c>
      <c r="I11908" t="s">
        <v>45</v>
      </c>
      <c r="J11908" t="s">
        <v>93</v>
      </c>
      <c r="K11908">
        <v>29.2</v>
      </c>
      <c r="L11908">
        <v>390</v>
      </c>
      <c r="M11908" t="s">
        <v>1018</v>
      </c>
      <c r="N11908">
        <v>520</v>
      </c>
      <c r="P11908" cm="1">
        <f t="array" ref="P11908">IF(Q11908&gt;0,INDEX(Q11908:Q24042,MATCH(TRUE,INDEX(Q11908:Q24042="",,),0)-1),"")</f>
        <v>7</v>
      </c>
      <c r="Q11908">
        <f t="shared" si="264"/>
        <v>4</v>
      </c>
      <c r="R11908">
        <f>IF(P11908="","",0)</f>
        <v>0</v>
      </c>
    </row>
    <row r="11909" spans="1:18" x14ac:dyDescent="0.3">
      <c r="A11909" t="s">
        <v>1483</v>
      </c>
      <c r="B11909" s="1">
        <v>38799</v>
      </c>
      <c r="C11909" t="s">
        <v>1532</v>
      </c>
      <c r="D11909" t="s">
        <v>1533</v>
      </c>
      <c r="E11909" t="s">
        <v>1534</v>
      </c>
      <c r="G11909" t="s">
        <v>19</v>
      </c>
      <c r="H11909" t="s">
        <v>85</v>
      </c>
      <c r="I11909" t="s">
        <v>45</v>
      </c>
      <c r="J11909" t="s">
        <v>93</v>
      </c>
      <c r="K11909">
        <v>66.400000000000006</v>
      </c>
      <c r="L11909">
        <v>133</v>
      </c>
      <c r="M11909" t="s">
        <v>1018</v>
      </c>
      <c r="N11909">
        <v>140</v>
      </c>
      <c r="P11909" cm="1">
        <f t="array" ref="P11909">IF(Q11909&gt;0,INDEX(Q11909:Q24043,MATCH(TRUE,INDEX(Q11909:Q24043="",,),0)-1),"")</f>
        <v>7</v>
      </c>
      <c r="Q11909">
        <f t="shared" si="264"/>
        <v>4</v>
      </c>
      <c r="R11909">
        <f>IF(P11909="","",0)</f>
        <v>0</v>
      </c>
    </row>
    <row r="11910" spans="1:18" x14ac:dyDescent="0.3">
      <c r="A11910" t="s">
        <v>1483</v>
      </c>
      <c r="B11910" s="1">
        <v>38799</v>
      </c>
      <c r="C11910" t="s">
        <v>1532</v>
      </c>
      <c r="D11910" t="s">
        <v>1533</v>
      </c>
      <c r="E11910" t="s">
        <v>1534</v>
      </c>
      <c r="G11910" t="s">
        <v>19</v>
      </c>
      <c r="H11910" t="s">
        <v>200</v>
      </c>
      <c r="I11910" t="s">
        <v>45</v>
      </c>
      <c r="J11910" t="s">
        <v>93</v>
      </c>
      <c r="K11910">
        <v>29.3</v>
      </c>
      <c r="L11910">
        <v>164</v>
      </c>
      <c r="M11910" t="s">
        <v>1018</v>
      </c>
      <c r="N11910">
        <v>765</v>
      </c>
      <c r="P11910" cm="1">
        <f t="array" ref="P11910">IF(Q11910&gt;0,INDEX(Q11910:Q24044,MATCH(TRUE,INDEX(Q11910:Q24044="",,),0)-1),"")</f>
        <v>7</v>
      </c>
      <c r="Q11910">
        <f t="shared" si="264"/>
        <v>4</v>
      </c>
      <c r="R11910">
        <f>IF(P11910="","",0)</f>
        <v>0</v>
      </c>
    </row>
    <row r="11911" spans="1:18" x14ac:dyDescent="0.3">
      <c r="A11911" t="s">
        <v>1483</v>
      </c>
      <c r="B11911" s="1">
        <v>38799</v>
      </c>
      <c r="C11911" t="s">
        <v>1532</v>
      </c>
      <c r="D11911" t="s">
        <v>1533</v>
      </c>
      <c r="E11911" t="s">
        <v>1534</v>
      </c>
      <c r="G11911" t="s">
        <v>19</v>
      </c>
      <c r="H11911" t="s">
        <v>72</v>
      </c>
      <c r="I11911" t="s">
        <v>21</v>
      </c>
      <c r="J11911" t="s">
        <v>73</v>
      </c>
      <c r="K11911">
        <v>442</v>
      </c>
      <c r="L11911">
        <v>7</v>
      </c>
      <c r="M11911" t="s">
        <v>1018</v>
      </c>
      <c r="N11911">
        <v>7</v>
      </c>
      <c r="P11911" cm="1">
        <f t="array" ref="P11911">IF(Q11911&gt;0,INDEX(Q11911:Q24045,MATCH(TRUE,INDEX(Q11911:Q24045="",,),0)-1),"")</f>
        <v>7</v>
      </c>
      <c r="Q11911">
        <f t="shared" si="264"/>
        <v>4</v>
      </c>
      <c r="R11911">
        <f>IF(P11911="","",0)</f>
        <v>0</v>
      </c>
    </row>
    <row r="11912" spans="1:18" x14ac:dyDescent="0.3">
      <c r="A11912" t="s">
        <v>1483</v>
      </c>
      <c r="B11912" s="1">
        <v>38799</v>
      </c>
      <c r="C11912" t="s">
        <v>1532</v>
      </c>
      <c r="D11912" t="s">
        <v>1533</v>
      </c>
      <c r="E11912" t="s">
        <v>1534</v>
      </c>
      <c r="G11912" s="6" t="s">
        <v>88</v>
      </c>
      <c r="H11912" t="s">
        <v>36</v>
      </c>
      <c r="I11912" t="s">
        <v>45</v>
      </c>
      <c r="J11912" t="s">
        <v>93</v>
      </c>
      <c r="K11912">
        <v>16.600000000000001</v>
      </c>
      <c r="L11912">
        <v>81</v>
      </c>
      <c r="M11912" t="s">
        <v>1018</v>
      </c>
      <c r="N11912">
        <v>81</v>
      </c>
      <c r="P11912" cm="1">
        <f t="array" ref="P11912">IF(Q11912&gt;0,INDEX(Q11912:Q24046,MATCH(TRUE,INDEX(Q11912:Q24046="",,),0)-1),"")</f>
        <v>7</v>
      </c>
      <c r="Q11912">
        <f t="shared" si="264"/>
        <v>4</v>
      </c>
      <c r="R11912">
        <f>IF(P11912="","",0)</f>
        <v>0</v>
      </c>
    </row>
    <row r="11913" spans="1:18" x14ac:dyDescent="0.3">
      <c r="A11913" t="s">
        <v>1483</v>
      </c>
      <c r="B11913" s="1">
        <v>38799</v>
      </c>
      <c r="C11913" t="s">
        <v>1532</v>
      </c>
      <c r="D11913" t="s">
        <v>1533</v>
      </c>
      <c r="E11913" t="s">
        <v>1534</v>
      </c>
      <c r="G11913" s="6" t="s">
        <v>88</v>
      </c>
      <c r="H11913" t="s">
        <v>41</v>
      </c>
      <c r="I11913" t="s">
        <v>45</v>
      </c>
      <c r="J11913" t="s">
        <v>93</v>
      </c>
      <c r="K11913">
        <v>1.6</v>
      </c>
      <c r="L11913">
        <v>131</v>
      </c>
      <c r="M11913" t="s">
        <v>1018</v>
      </c>
      <c r="N11913">
        <v>131</v>
      </c>
      <c r="P11913" cm="1">
        <f t="array" ref="P11913">IF(Q11913&gt;0,INDEX(Q11913:Q24047,MATCH(TRUE,INDEX(Q11913:Q24047="",,),0)-1),"")</f>
        <v>7</v>
      </c>
      <c r="Q11913">
        <f t="shared" si="264"/>
        <v>4</v>
      </c>
      <c r="R11913">
        <f>IF(P11913="","",0)</f>
        <v>0</v>
      </c>
    </row>
    <row r="11914" spans="1:18" x14ac:dyDescent="0.3">
      <c r="A11914" t="s">
        <v>1483</v>
      </c>
      <c r="B11914" s="1">
        <v>38799</v>
      </c>
      <c r="C11914" t="s">
        <v>1532</v>
      </c>
      <c r="D11914" t="s">
        <v>1533</v>
      </c>
      <c r="E11914" t="s">
        <v>1534</v>
      </c>
      <c r="G11914" s="6" t="s">
        <v>88</v>
      </c>
      <c r="H11914" t="s">
        <v>72</v>
      </c>
      <c r="I11914" t="s">
        <v>45</v>
      </c>
      <c r="J11914" t="s">
        <v>93</v>
      </c>
      <c r="K11914">
        <v>11.2</v>
      </c>
      <c r="L11914">
        <v>32</v>
      </c>
      <c r="M11914" t="s">
        <v>1018</v>
      </c>
      <c r="N11914">
        <v>32</v>
      </c>
      <c r="P11914" cm="1">
        <f t="array" ref="P11914">IF(Q11914&gt;0,INDEX(Q11914:Q24048,MATCH(TRUE,INDEX(Q11914:Q24048="",,),0)-1),"")</f>
        <v>7</v>
      </c>
      <c r="Q11914">
        <f t="shared" si="264"/>
        <v>4</v>
      </c>
      <c r="R11914">
        <f>IF(P11914="","",0)</f>
        <v>0</v>
      </c>
    </row>
    <row r="11915" spans="1:18" x14ac:dyDescent="0.3">
      <c r="A11915" t="s">
        <v>1483</v>
      </c>
      <c r="B11915" s="1">
        <v>38799</v>
      </c>
      <c r="C11915" t="s">
        <v>1532</v>
      </c>
      <c r="D11915" t="s">
        <v>1533</v>
      </c>
      <c r="E11915" t="s">
        <v>1534</v>
      </c>
      <c r="G11915" s="6" t="s">
        <v>88</v>
      </c>
      <c r="H11915" t="s">
        <v>67</v>
      </c>
      <c r="I11915" t="s">
        <v>21</v>
      </c>
      <c r="J11915" t="s">
        <v>73</v>
      </c>
      <c r="K11915">
        <v>45</v>
      </c>
      <c r="L11915">
        <v>11</v>
      </c>
      <c r="M11915" t="s">
        <v>1018</v>
      </c>
      <c r="N11915">
        <v>11</v>
      </c>
      <c r="P11915" cm="1">
        <f t="array" ref="P11915">IF(Q11915&gt;0,INDEX(Q11915:Q24049,MATCH(TRUE,INDEX(Q11915:Q24049="",,),0)-1),"")</f>
        <v>7</v>
      </c>
      <c r="Q11915">
        <f t="shared" si="264"/>
        <v>4</v>
      </c>
      <c r="R11915">
        <f>IF(P11915="","",0)</f>
        <v>0</v>
      </c>
    </row>
    <row r="11916" spans="1:18" x14ac:dyDescent="0.3">
      <c r="A11916" t="s">
        <v>1483</v>
      </c>
      <c r="B11916" s="1">
        <v>38799</v>
      </c>
      <c r="C11916" t="s">
        <v>1532</v>
      </c>
      <c r="D11916" t="s">
        <v>1533</v>
      </c>
      <c r="E11916" t="s">
        <v>1534</v>
      </c>
      <c r="G11916" s="6" t="s">
        <v>88</v>
      </c>
      <c r="H11916" t="s">
        <v>41</v>
      </c>
      <c r="I11916" t="s">
        <v>21</v>
      </c>
      <c r="J11916" t="s">
        <v>73</v>
      </c>
      <c r="K11916">
        <v>27</v>
      </c>
      <c r="L11916">
        <v>48</v>
      </c>
      <c r="M11916" t="s">
        <v>1018</v>
      </c>
      <c r="N11916">
        <v>48</v>
      </c>
      <c r="P11916" cm="1">
        <f t="array" ref="P11916">IF(Q11916&gt;0,INDEX(Q11916:Q24050,MATCH(TRUE,INDEX(Q11916:Q24050="",,),0)-1),"")</f>
        <v>7</v>
      </c>
      <c r="Q11916">
        <f t="shared" si="264"/>
        <v>4</v>
      </c>
      <c r="R11916">
        <f>IF(P11916="","",0)</f>
        <v>0</v>
      </c>
    </row>
    <row r="11917" spans="1:18" x14ac:dyDescent="0.3">
      <c r="A11917" t="s">
        <v>1483</v>
      </c>
      <c r="B11917" s="1">
        <v>38799</v>
      </c>
      <c r="C11917" t="s">
        <v>1532</v>
      </c>
      <c r="D11917" t="s">
        <v>1533</v>
      </c>
      <c r="E11917" t="s">
        <v>1534</v>
      </c>
      <c r="G11917" s="6" t="s">
        <v>88</v>
      </c>
      <c r="H11917" t="s">
        <v>87</v>
      </c>
      <c r="I11917" t="s">
        <v>21</v>
      </c>
      <c r="J11917" t="s">
        <v>73</v>
      </c>
      <c r="K11917">
        <v>46.5</v>
      </c>
      <c r="L11917">
        <v>17</v>
      </c>
      <c r="M11917" t="s">
        <v>1018</v>
      </c>
      <c r="N11917">
        <v>17</v>
      </c>
      <c r="P11917" cm="1">
        <f t="array" ref="P11917">IF(Q11917&gt;0,INDEX(Q11917:Q24051,MATCH(TRUE,INDEX(Q11917:Q24051="",,),0)-1),"")</f>
        <v>7</v>
      </c>
      <c r="Q11917">
        <f t="shared" si="264"/>
        <v>4</v>
      </c>
      <c r="R11917">
        <f>IF(P11917="","",0)</f>
        <v>0</v>
      </c>
    </row>
    <row r="11918" spans="1:18" x14ac:dyDescent="0.3">
      <c r="A11918" t="s">
        <v>1483</v>
      </c>
      <c r="B11918" s="1">
        <v>38799</v>
      </c>
      <c r="C11918" t="s">
        <v>1532</v>
      </c>
      <c r="D11918" t="s">
        <v>1533</v>
      </c>
      <c r="E11918" t="s">
        <v>1534</v>
      </c>
      <c r="G11918" t="s">
        <v>19</v>
      </c>
      <c r="H11918" t="s">
        <v>102</v>
      </c>
      <c r="I11918" t="s">
        <v>45</v>
      </c>
      <c r="J11918" t="s">
        <v>93</v>
      </c>
      <c r="K11918">
        <v>29.2</v>
      </c>
      <c r="L11918">
        <v>390</v>
      </c>
      <c r="M11918" t="s">
        <v>651</v>
      </c>
      <c r="N11918">
        <v>490</v>
      </c>
      <c r="P11918" cm="1">
        <f t="array" ref="P11918">IF(Q11918&gt;0,INDEX(Q11918:Q24052,MATCH(TRUE,INDEX(Q11918:Q24052="",,),0)-1),"")</f>
        <v>7</v>
      </c>
      <c r="Q11918">
        <f t="shared" si="264"/>
        <v>5</v>
      </c>
      <c r="R11918">
        <f>IF(P11918="","",0)</f>
        <v>0</v>
      </c>
    </row>
    <row r="11919" spans="1:18" x14ac:dyDescent="0.3">
      <c r="A11919" t="s">
        <v>1483</v>
      </c>
      <c r="B11919" s="1">
        <v>38799</v>
      </c>
      <c r="C11919" t="s">
        <v>1532</v>
      </c>
      <c r="D11919" t="s">
        <v>1533</v>
      </c>
      <c r="E11919" t="s">
        <v>1534</v>
      </c>
      <c r="G11919" t="s">
        <v>19</v>
      </c>
      <c r="H11919" t="s">
        <v>85</v>
      </c>
      <c r="I11919" t="s">
        <v>45</v>
      </c>
      <c r="J11919" t="s">
        <v>93</v>
      </c>
      <c r="K11919">
        <v>66.400000000000006</v>
      </c>
      <c r="L11919">
        <v>133</v>
      </c>
      <c r="M11919" t="s">
        <v>651</v>
      </c>
      <c r="N11919">
        <v>200</v>
      </c>
      <c r="P11919" cm="1">
        <f t="array" ref="P11919">IF(Q11919&gt;0,INDEX(Q11919:Q24053,MATCH(TRUE,INDEX(Q11919:Q24053="",,),0)-1),"")</f>
        <v>7</v>
      </c>
      <c r="Q11919">
        <f t="shared" si="264"/>
        <v>5</v>
      </c>
      <c r="R11919">
        <f>IF(P11919="","",0)</f>
        <v>0</v>
      </c>
    </row>
    <row r="11920" spans="1:18" x14ac:dyDescent="0.3">
      <c r="A11920" t="s">
        <v>1483</v>
      </c>
      <c r="B11920" s="1">
        <v>38799</v>
      </c>
      <c r="C11920" t="s">
        <v>1532</v>
      </c>
      <c r="D11920" t="s">
        <v>1533</v>
      </c>
      <c r="E11920" t="s">
        <v>1534</v>
      </c>
      <c r="G11920" t="s">
        <v>19</v>
      </c>
      <c r="H11920" t="s">
        <v>200</v>
      </c>
      <c r="I11920" t="s">
        <v>45</v>
      </c>
      <c r="J11920" t="s">
        <v>93</v>
      </c>
      <c r="K11920">
        <v>29.3</v>
      </c>
      <c r="L11920">
        <v>164</v>
      </c>
      <c r="M11920" t="s">
        <v>651</v>
      </c>
      <c r="N11920">
        <v>360</v>
      </c>
      <c r="P11920" cm="1">
        <f t="array" ref="P11920">IF(Q11920&gt;0,INDEX(Q11920:Q24054,MATCH(TRUE,INDEX(Q11920:Q24054="",,),0)-1),"")</f>
        <v>7</v>
      </c>
      <c r="Q11920">
        <f t="shared" si="264"/>
        <v>5</v>
      </c>
      <c r="R11920">
        <f>IF(P11920="","",0)</f>
        <v>0</v>
      </c>
    </row>
    <row r="11921" spans="1:18" x14ac:dyDescent="0.3">
      <c r="A11921" t="s">
        <v>1483</v>
      </c>
      <c r="B11921" s="1">
        <v>38799</v>
      </c>
      <c r="C11921" t="s">
        <v>1532</v>
      </c>
      <c r="D11921" t="s">
        <v>1533</v>
      </c>
      <c r="E11921" t="s">
        <v>1534</v>
      </c>
      <c r="G11921" t="s">
        <v>19</v>
      </c>
      <c r="H11921" t="s">
        <v>72</v>
      </c>
      <c r="I11921" t="s">
        <v>21</v>
      </c>
      <c r="J11921" t="s">
        <v>73</v>
      </c>
      <c r="K11921">
        <v>442</v>
      </c>
      <c r="L11921">
        <v>7</v>
      </c>
      <c r="M11921" t="s">
        <v>651</v>
      </c>
      <c r="N11921">
        <v>18.27</v>
      </c>
      <c r="P11921" cm="1">
        <f t="array" ref="P11921">IF(Q11921&gt;0,INDEX(Q11921:Q24055,MATCH(TRUE,INDEX(Q11921:Q24055="",,),0)-1),"")</f>
        <v>7</v>
      </c>
      <c r="Q11921">
        <f t="shared" si="264"/>
        <v>5</v>
      </c>
      <c r="R11921">
        <f>IF(P11921="","",0)</f>
        <v>0</v>
      </c>
    </row>
    <row r="11922" spans="1:18" x14ac:dyDescent="0.3">
      <c r="A11922" t="s">
        <v>1483</v>
      </c>
      <c r="B11922" s="1">
        <v>38799</v>
      </c>
      <c r="C11922" t="s">
        <v>1532</v>
      </c>
      <c r="D11922" t="s">
        <v>1533</v>
      </c>
      <c r="E11922" t="s">
        <v>1534</v>
      </c>
      <c r="G11922" s="6" t="s">
        <v>88</v>
      </c>
      <c r="H11922" t="s">
        <v>36</v>
      </c>
      <c r="I11922" t="s">
        <v>45</v>
      </c>
      <c r="J11922" t="s">
        <v>93</v>
      </c>
      <c r="K11922">
        <v>16.600000000000001</v>
      </c>
      <c r="L11922">
        <v>81</v>
      </c>
      <c r="M11922" t="s">
        <v>651</v>
      </c>
      <c r="N11922">
        <v>81</v>
      </c>
      <c r="P11922" cm="1">
        <f t="array" ref="P11922">IF(Q11922&gt;0,INDEX(Q11922:Q24056,MATCH(TRUE,INDEX(Q11922:Q24056="",,),0)-1),"")</f>
        <v>7</v>
      </c>
      <c r="Q11922">
        <f t="shared" si="264"/>
        <v>5</v>
      </c>
      <c r="R11922">
        <f>IF(P11922="","",0)</f>
        <v>0</v>
      </c>
    </row>
    <row r="11923" spans="1:18" x14ac:dyDescent="0.3">
      <c r="A11923" t="s">
        <v>1483</v>
      </c>
      <c r="B11923" s="1">
        <v>38799</v>
      </c>
      <c r="C11923" t="s">
        <v>1532</v>
      </c>
      <c r="D11923" t="s">
        <v>1533</v>
      </c>
      <c r="E11923" t="s">
        <v>1534</v>
      </c>
      <c r="G11923" s="6" t="s">
        <v>88</v>
      </c>
      <c r="H11923" t="s">
        <v>41</v>
      </c>
      <c r="I11923" t="s">
        <v>45</v>
      </c>
      <c r="J11923" t="s">
        <v>93</v>
      </c>
      <c r="K11923">
        <v>1.6</v>
      </c>
      <c r="L11923">
        <v>131</v>
      </c>
      <c r="M11923" t="s">
        <v>651</v>
      </c>
      <c r="N11923">
        <v>131</v>
      </c>
      <c r="P11923" cm="1">
        <f t="array" ref="P11923">IF(Q11923&gt;0,INDEX(Q11923:Q24057,MATCH(TRUE,INDEX(Q11923:Q24057="",,),0)-1),"")</f>
        <v>7</v>
      </c>
      <c r="Q11923">
        <f t="shared" si="264"/>
        <v>5</v>
      </c>
      <c r="R11923">
        <f>IF(P11923="","",0)</f>
        <v>0</v>
      </c>
    </row>
    <row r="11924" spans="1:18" x14ac:dyDescent="0.3">
      <c r="A11924" t="s">
        <v>1483</v>
      </c>
      <c r="B11924" s="1">
        <v>38799</v>
      </c>
      <c r="C11924" t="s">
        <v>1532</v>
      </c>
      <c r="D11924" t="s">
        <v>1533</v>
      </c>
      <c r="E11924" t="s">
        <v>1534</v>
      </c>
      <c r="G11924" s="6" t="s">
        <v>88</v>
      </c>
      <c r="H11924" t="s">
        <v>72</v>
      </c>
      <c r="I11924" t="s">
        <v>45</v>
      </c>
      <c r="J11924" t="s">
        <v>93</v>
      </c>
      <c r="K11924">
        <v>11.2</v>
      </c>
      <c r="L11924">
        <v>32</v>
      </c>
      <c r="M11924" t="s">
        <v>651</v>
      </c>
      <c r="N11924">
        <v>32</v>
      </c>
      <c r="P11924" cm="1">
        <f t="array" ref="P11924">IF(Q11924&gt;0,INDEX(Q11924:Q24058,MATCH(TRUE,INDEX(Q11924:Q24058="",,),0)-1),"")</f>
        <v>7</v>
      </c>
      <c r="Q11924">
        <f t="shared" si="264"/>
        <v>5</v>
      </c>
      <c r="R11924">
        <f>IF(P11924="","",0)</f>
        <v>0</v>
      </c>
    </row>
    <row r="11925" spans="1:18" x14ac:dyDescent="0.3">
      <c r="A11925" t="s">
        <v>1483</v>
      </c>
      <c r="B11925" s="1">
        <v>38799</v>
      </c>
      <c r="C11925" t="s">
        <v>1532</v>
      </c>
      <c r="D11925" t="s">
        <v>1533</v>
      </c>
      <c r="E11925" t="s">
        <v>1534</v>
      </c>
      <c r="G11925" s="6" t="s">
        <v>88</v>
      </c>
      <c r="H11925" t="s">
        <v>67</v>
      </c>
      <c r="I11925" t="s">
        <v>21</v>
      </c>
      <c r="J11925" t="s">
        <v>73</v>
      </c>
      <c r="K11925">
        <v>45</v>
      </c>
      <c r="L11925">
        <v>11</v>
      </c>
      <c r="M11925" t="s">
        <v>651</v>
      </c>
      <c r="N11925">
        <v>11</v>
      </c>
      <c r="P11925" cm="1">
        <f t="array" ref="P11925">IF(Q11925&gt;0,INDEX(Q11925:Q24059,MATCH(TRUE,INDEX(Q11925:Q24059="",,),0)-1),"")</f>
        <v>7</v>
      </c>
      <c r="Q11925">
        <f t="shared" si="264"/>
        <v>5</v>
      </c>
      <c r="R11925">
        <f>IF(P11925="","",0)</f>
        <v>0</v>
      </c>
    </row>
    <row r="11926" spans="1:18" x14ac:dyDescent="0.3">
      <c r="A11926" t="s">
        <v>1483</v>
      </c>
      <c r="B11926" s="1">
        <v>38799</v>
      </c>
      <c r="C11926" t="s">
        <v>1532</v>
      </c>
      <c r="D11926" t="s">
        <v>1533</v>
      </c>
      <c r="E11926" t="s">
        <v>1534</v>
      </c>
      <c r="G11926" s="6" t="s">
        <v>88</v>
      </c>
      <c r="H11926" t="s">
        <v>41</v>
      </c>
      <c r="I11926" t="s">
        <v>21</v>
      </c>
      <c r="J11926" t="s">
        <v>73</v>
      </c>
      <c r="K11926">
        <v>27</v>
      </c>
      <c r="L11926">
        <v>48</v>
      </c>
      <c r="M11926" t="s">
        <v>651</v>
      </c>
      <c r="N11926">
        <v>48</v>
      </c>
      <c r="P11926" cm="1">
        <f t="array" ref="P11926">IF(Q11926&gt;0,INDEX(Q11926:Q24060,MATCH(TRUE,INDEX(Q11926:Q24060="",,),0)-1),"")</f>
        <v>7</v>
      </c>
      <c r="Q11926">
        <f t="shared" si="264"/>
        <v>5</v>
      </c>
      <c r="R11926">
        <f>IF(P11926="","",0)</f>
        <v>0</v>
      </c>
    </row>
    <row r="11927" spans="1:18" x14ac:dyDescent="0.3">
      <c r="A11927" t="s">
        <v>1483</v>
      </c>
      <c r="B11927" s="1">
        <v>38799</v>
      </c>
      <c r="C11927" t="s">
        <v>1532</v>
      </c>
      <c r="D11927" t="s">
        <v>1533</v>
      </c>
      <c r="E11927" t="s">
        <v>1534</v>
      </c>
      <c r="G11927" s="6" t="s">
        <v>88</v>
      </c>
      <c r="H11927" t="s">
        <v>87</v>
      </c>
      <c r="I11927" t="s">
        <v>21</v>
      </c>
      <c r="J11927" t="s">
        <v>73</v>
      </c>
      <c r="K11927">
        <v>46.5</v>
      </c>
      <c r="L11927">
        <v>17</v>
      </c>
      <c r="M11927" t="s">
        <v>651</v>
      </c>
      <c r="N11927">
        <v>17</v>
      </c>
      <c r="P11927" cm="1">
        <f t="array" ref="P11927">IF(Q11927&gt;0,INDEX(Q11927:Q24061,MATCH(TRUE,INDEX(Q11927:Q24061="",,),0)-1),"")</f>
        <v>7</v>
      </c>
      <c r="Q11927">
        <f t="shared" si="264"/>
        <v>5</v>
      </c>
      <c r="R11927">
        <f>IF(P11927="","",0)</f>
        <v>0</v>
      </c>
    </row>
    <row r="11928" spans="1:18" x14ac:dyDescent="0.3">
      <c r="A11928" t="s">
        <v>1483</v>
      </c>
      <c r="B11928" s="1">
        <v>38799</v>
      </c>
      <c r="C11928" t="s">
        <v>1532</v>
      </c>
      <c r="D11928" t="s">
        <v>1533</v>
      </c>
      <c r="E11928" t="s">
        <v>1534</v>
      </c>
      <c r="G11928" t="s">
        <v>19</v>
      </c>
      <c r="H11928" t="s">
        <v>102</v>
      </c>
      <c r="I11928" t="s">
        <v>45</v>
      </c>
      <c r="J11928" t="s">
        <v>93</v>
      </c>
      <c r="K11928">
        <v>29.2</v>
      </c>
      <c r="L11928">
        <v>390</v>
      </c>
      <c r="M11928" t="s">
        <v>1535</v>
      </c>
      <c r="N11928">
        <v>479.45</v>
      </c>
      <c r="P11928" cm="1">
        <f t="array" ref="P11928">IF(Q11928&gt;0,INDEX(Q11928:Q24062,MATCH(TRUE,INDEX(Q11928:Q24062="",,),0)-1),"")</f>
        <v>7</v>
      </c>
      <c r="Q11928">
        <f t="shared" si="264"/>
        <v>6</v>
      </c>
      <c r="R11928">
        <f>IF(P11928="","",0)</f>
        <v>0</v>
      </c>
    </row>
    <row r="11929" spans="1:18" x14ac:dyDescent="0.3">
      <c r="A11929" t="s">
        <v>1483</v>
      </c>
      <c r="B11929" s="1">
        <v>38799</v>
      </c>
      <c r="C11929" t="s">
        <v>1532</v>
      </c>
      <c r="D11929" t="s">
        <v>1533</v>
      </c>
      <c r="E11929" t="s">
        <v>1534</v>
      </c>
      <c r="G11929" t="s">
        <v>19</v>
      </c>
      <c r="H11929" t="s">
        <v>85</v>
      </c>
      <c r="I11929" t="s">
        <v>45</v>
      </c>
      <c r="J11929" t="s">
        <v>93</v>
      </c>
      <c r="K11929">
        <v>66.400000000000006</v>
      </c>
      <c r="L11929">
        <v>133</v>
      </c>
      <c r="M11929" t="s">
        <v>1535</v>
      </c>
      <c r="N11929">
        <v>133</v>
      </c>
      <c r="P11929" cm="1">
        <f t="array" ref="P11929">IF(Q11929&gt;0,INDEX(Q11929:Q24063,MATCH(TRUE,INDEX(Q11929:Q24063="",,),0)-1),"")</f>
        <v>7</v>
      </c>
      <c r="Q11929">
        <f t="shared" si="264"/>
        <v>6</v>
      </c>
      <c r="R11929">
        <f>IF(P11929="","",0)</f>
        <v>0</v>
      </c>
    </row>
    <row r="11930" spans="1:18" x14ac:dyDescent="0.3">
      <c r="A11930" t="s">
        <v>1483</v>
      </c>
      <c r="B11930" s="1">
        <v>38799</v>
      </c>
      <c r="C11930" t="s">
        <v>1532</v>
      </c>
      <c r="D11930" t="s">
        <v>1533</v>
      </c>
      <c r="E11930" t="s">
        <v>1534</v>
      </c>
      <c r="G11930" t="s">
        <v>19</v>
      </c>
      <c r="H11930" t="s">
        <v>200</v>
      </c>
      <c r="I11930" t="s">
        <v>45</v>
      </c>
      <c r="J11930" t="s">
        <v>93</v>
      </c>
      <c r="K11930">
        <v>29.3</v>
      </c>
      <c r="L11930">
        <v>164</v>
      </c>
      <c r="M11930" t="s">
        <v>1535</v>
      </c>
      <c r="N11930">
        <v>409.56</v>
      </c>
      <c r="P11930" cm="1">
        <f t="array" ref="P11930">IF(Q11930&gt;0,INDEX(Q11930:Q24064,MATCH(TRUE,INDEX(Q11930:Q24064="",,),0)-1),"")</f>
        <v>7</v>
      </c>
      <c r="Q11930">
        <f t="shared" si="264"/>
        <v>6</v>
      </c>
      <c r="R11930">
        <f>IF(P11930="","",0)</f>
        <v>0</v>
      </c>
    </row>
    <row r="11931" spans="1:18" x14ac:dyDescent="0.3">
      <c r="A11931" t="s">
        <v>1483</v>
      </c>
      <c r="B11931" s="1">
        <v>38799</v>
      </c>
      <c r="C11931" t="s">
        <v>1532</v>
      </c>
      <c r="D11931" t="s">
        <v>1533</v>
      </c>
      <c r="E11931" t="s">
        <v>1534</v>
      </c>
      <c r="G11931" t="s">
        <v>19</v>
      </c>
      <c r="H11931" t="s">
        <v>72</v>
      </c>
      <c r="I11931" t="s">
        <v>21</v>
      </c>
      <c r="J11931" t="s">
        <v>73</v>
      </c>
      <c r="K11931">
        <v>442</v>
      </c>
      <c r="L11931">
        <v>7</v>
      </c>
      <c r="M11931" t="s">
        <v>1535</v>
      </c>
      <c r="N11931">
        <v>7</v>
      </c>
      <c r="P11931" cm="1">
        <f t="array" ref="P11931">IF(Q11931&gt;0,INDEX(Q11931:Q24065,MATCH(TRUE,INDEX(Q11931:Q24065="",,),0)-1),"")</f>
        <v>7</v>
      </c>
      <c r="Q11931">
        <f t="shared" si="264"/>
        <v>6</v>
      </c>
      <c r="R11931">
        <f>IF(P11931="","",0)</f>
        <v>0</v>
      </c>
    </row>
    <row r="11932" spans="1:18" x14ac:dyDescent="0.3">
      <c r="A11932" t="s">
        <v>1483</v>
      </c>
      <c r="B11932" s="1">
        <v>38799</v>
      </c>
      <c r="C11932" t="s">
        <v>1532</v>
      </c>
      <c r="D11932" t="s">
        <v>1533</v>
      </c>
      <c r="E11932" t="s">
        <v>1534</v>
      </c>
      <c r="G11932" s="6" t="s">
        <v>88</v>
      </c>
      <c r="H11932" t="s">
        <v>36</v>
      </c>
      <c r="I11932" t="s">
        <v>45</v>
      </c>
      <c r="J11932" t="s">
        <v>93</v>
      </c>
      <c r="K11932">
        <v>16.600000000000001</v>
      </c>
      <c r="L11932">
        <v>81</v>
      </c>
      <c r="M11932" t="s">
        <v>1535</v>
      </c>
      <c r="N11932">
        <v>81</v>
      </c>
      <c r="P11932" cm="1">
        <f t="array" ref="P11932">IF(Q11932&gt;0,INDEX(Q11932:Q24066,MATCH(TRUE,INDEX(Q11932:Q24066="",,),0)-1),"")</f>
        <v>7</v>
      </c>
      <c r="Q11932">
        <f t="shared" si="264"/>
        <v>6</v>
      </c>
      <c r="R11932">
        <f>IF(P11932="","",0)</f>
        <v>0</v>
      </c>
    </row>
    <row r="11933" spans="1:18" x14ac:dyDescent="0.3">
      <c r="A11933" t="s">
        <v>1483</v>
      </c>
      <c r="B11933" s="1">
        <v>38799</v>
      </c>
      <c r="C11933" t="s">
        <v>1532</v>
      </c>
      <c r="D11933" t="s">
        <v>1533</v>
      </c>
      <c r="E11933" t="s">
        <v>1534</v>
      </c>
      <c r="G11933" s="6" t="s">
        <v>88</v>
      </c>
      <c r="H11933" t="s">
        <v>41</v>
      </c>
      <c r="I11933" t="s">
        <v>45</v>
      </c>
      <c r="J11933" t="s">
        <v>93</v>
      </c>
      <c r="K11933">
        <v>1.6</v>
      </c>
      <c r="L11933">
        <v>131</v>
      </c>
      <c r="M11933" t="s">
        <v>1535</v>
      </c>
      <c r="N11933">
        <v>131</v>
      </c>
      <c r="P11933" cm="1">
        <f t="array" ref="P11933">IF(Q11933&gt;0,INDEX(Q11933:Q24067,MATCH(TRUE,INDEX(Q11933:Q24067="",,),0)-1),"")</f>
        <v>7</v>
      </c>
      <c r="Q11933">
        <f t="shared" si="264"/>
        <v>6</v>
      </c>
      <c r="R11933">
        <f>IF(P11933="","",0)</f>
        <v>0</v>
      </c>
    </row>
    <row r="11934" spans="1:18" x14ac:dyDescent="0.3">
      <c r="A11934" t="s">
        <v>1483</v>
      </c>
      <c r="B11934" s="1">
        <v>38799</v>
      </c>
      <c r="C11934" t="s">
        <v>1532</v>
      </c>
      <c r="D11934" t="s">
        <v>1533</v>
      </c>
      <c r="E11934" t="s">
        <v>1534</v>
      </c>
      <c r="G11934" s="6" t="s">
        <v>88</v>
      </c>
      <c r="H11934" t="s">
        <v>72</v>
      </c>
      <c r="I11934" t="s">
        <v>45</v>
      </c>
      <c r="J11934" t="s">
        <v>93</v>
      </c>
      <c r="K11934">
        <v>11.2</v>
      </c>
      <c r="L11934">
        <v>32</v>
      </c>
      <c r="M11934" t="s">
        <v>1535</v>
      </c>
      <c r="N11934">
        <v>32</v>
      </c>
      <c r="P11934" cm="1">
        <f t="array" ref="P11934">IF(Q11934&gt;0,INDEX(Q11934:Q24068,MATCH(TRUE,INDEX(Q11934:Q24068="",,),0)-1),"")</f>
        <v>7</v>
      </c>
      <c r="Q11934">
        <f t="shared" si="264"/>
        <v>6</v>
      </c>
      <c r="R11934">
        <f>IF(P11934="","",0)</f>
        <v>0</v>
      </c>
    </row>
    <row r="11935" spans="1:18" x14ac:dyDescent="0.3">
      <c r="A11935" t="s">
        <v>1483</v>
      </c>
      <c r="B11935" s="1">
        <v>38799</v>
      </c>
      <c r="C11935" t="s">
        <v>1532</v>
      </c>
      <c r="D11935" t="s">
        <v>1533</v>
      </c>
      <c r="E11935" t="s">
        <v>1534</v>
      </c>
      <c r="G11935" s="6" t="s">
        <v>88</v>
      </c>
      <c r="H11935" t="s">
        <v>67</v>
      </c>
      <c r="I11935" t="s">
        <v>21</v>
      </c>
      <c r="J11935" t="s">
        <v>73</v>
      </c>
      <c r="K11935">
        <v>45</v>
      </c>
      <c r="L11935">
        <v>11</v>
      </c>
      <c r="M11935" t="s">
        <v>1535</v>
      </c>
      <c r="N11935">
        <v>11</v>
      </c>
      <c r="P11935" cm="1">
        <f t="array" ref="P11935">IF(Q11935&gt;0,INDEX(Q11935:Q24069,MATCH(TRUE,INDEX(Q11935:Q24069="",,),0)-1),"")</f>
        <v>7</v>
      </c>
      <c r="Q11935">
        <f t="shared" si="264"/>
        <v>6</v>
      </c>
      <c r="R11935">
        <f>IF(P11935="","",0)</f>
        <v>0</v>
      </c>
    </row>
    <row r="11936" spans="1:18" x14ac:dyDescent="0.3">
      <c r="A11936" t="s">
        <v>1483</v>
      </c>
      <c r="B11936" s="1">
        <v>38799</v>
      </c>
      <c r="C11936" t="s">
        <v>1532</v>
      </c>
      <c r="D11936" t="s">
        <v>1533</v>
      </c>
      <c r="E11936" t="s">
        <v>1534</v>
      </c>
      <c r="G11936" s="6" t="s">
        <v>88</v>
      </c>
      <c r="H11936" t="s">
        <v>41</v>
      </c>
      <c r="I11936" t="s">
        <v>21</v>
      </c>
      <c r="J11936" t="s">
        <v>73</v>
      </c>
      <c r="K11936">
        <v>27</v>
      </c>
      <c r="L11936">
        <v>48</v>
      </c>
      <c r="M11936" t="s">
        <v>1535</v>
      </c>
      <c r="N11936">
        <v>48</v>
      </c>
      <c r="P11936" cm="1">
        <f t="array" ref="P11936">IF(Q11936&gt;0,INDEX(Q11936:Q24070,MATCH(TRUE,INDEX(Q11936:Q24070="",,),0)-1),"")</f>
        <v>7</v>
      </c>
      <c r="Q11936">
        <f t="shared" si="264"/>
        <v>6</v>
      </c>
      <c r="R11936">
        <f>IF(P11936="","",0)</f>
        <v>0</v>
      </c>
    </row>
    <row r="11937" spans="1:18" x14ac:dyDescent="0.3">
      <c r="A11937" t="s">
        <v>1483</v>
      </c>
      <c r="B11937" s="1">
        <v>38799</v>
      </c>
      <c r="C11937" t="s">
        <v>1532</v>
      </c>
      <c r="D11937" t="s">
        <v>1533</v>
      </c>
      <c r="E11937" t="s">
        <v>1534</v>
      </c>
      <c r="G11937" s="6" t="s">
        <v>88</v>
      </c>
      <c r="H11937" t="s">
        <v>87</v>
      </c>
      <c r="I11937" t="s">
        <v>21</v>
      </c>
      <c r="J11937" t="s">
        <v>73</v>
      </c>
      <c r="K11937">
        <v>46.5</v>
      </c>
      <c r="L11937">
        <v>17</v>
      </c>
      <c r="M11937" t="s">
        <v>1535</v>
      </c>
      <c r="N11937">
        <v>17</v>
      </c>
      <c r="P11937" cm="1">
        <f t="array" ref="P11937">IF(Q11937&gt;0,INDEX(Q11937:Q24071,MATCH(TRUE,INDEX(Q11937:Q24071="",,),0)-1),"")</f>
        <v>7</v>
      </c>
      <c r="Q11937">
        <f t="shared" si="264"/>
        <v>6</v>
      </c>
      <c r="R11937">
        <f>IF(P11937="","",0)</f>
        <v>0</v>
      </c>
    </row>
    <row r="11938" spans="1:18" x14ac:dyDescent="0.3">
      <c r="A11938" t="s">
        <v>1483</v>
      </c>
      <c r="B11938" s="1">
        <v>38799</v>
      </c>
      <c r="C11938" t="s">
        <v>1532</v>
      </c>
      <c r="D11938" t="s">
        <v>1533</v>
      </c>
      <c r="E11938" t="s">
        <v>1534</v>
      </c>
      <c r="G11938" t="s">
        <v>19</v>
      </c>
      <c r="H11938" t="s">
        <v>102</v>
      </c>
      <c r="I11938" t="s">
        <v>45</v>
      </c>
      <c r="J11938" t="s">
        <v>93</v>
      </c>
      <c r="K11938">
        <v>29.2</v>
      </c>
      <c r="L11938">
        <v>390</v>
      </c>
      <c r="M11938" t="s">
        <v>198</v>
      </c>
      <c r="N11938">
        <v>400</v>
      </c>
      <c r="P11938" cm="1">
        <f t="array" ref="P11938">IF(Q11938&gt;0,INDEX(Q11938:Q24072,MATCH(TRUE,INDEX(Q11938:Q24072="",,),0)-1),"")</f>
        <v>7</v>
      </c>
      <c r="Q11938">
        <f t="shared" si="264"/>
        <v>7</v>
      </c>
      <c r="R11938">
        <f>IF(P11938="","",0)</f>
        <v>0</v>
      </c>
    </row>
    <row r="11939" spans="1:18" x14ac:dyDescent="0.3">
      <c r="A11939" t="s">
        <v>1483</v>
      </c>
      <c r="B11939" s="1">
        <v>38799</v>
      </c>
      <c r="C11939" t="s">
        <v>1532</v>
      </c>
      <c r="D11939" t="s">
        <v>1533</v>
      </c>
      <c r="E11939" t="s">
        <v>1534</v>
      </c>
      <c r="G11939" t="s">
        <v>19</v>
      </c>
      <c r="H11939" t="s">
        <v>85</v>
      </c>
      <c r="I11939" t="s">
        <v>45</v>
      </c>
      <c r="J11939" t="s">
        <v>93</v>
      </c>
      <c r="K11939">
        <v>66.400000000000006</v>
      </c>
      <c r="L11939">
        <v>133</v>
      </c>
      <c r="M11939" t="s">
        <v>198</v>
      </c>
      <c r="N11939">
        <v>135</v>
      </c>
      <c r="P11939" cm="1">
        <f t="array" ref="P11939">IF(Q11939&gt;0,INDEX(Q11939:Q24073,MATCH(TRUE,INDEX(Q11939:Q24073="",,),0)-1),"")</f>
        <v>7</v>
      </c>
      <c r="Q11939">
        <f t="shared" si="264"/>
        <v>7</v>
      </c>
      <c r="R11939">
        <f>IF(P11939="","",0)</f>
        <v>0</v>
      </c>
    </row>
    <row r="11940" spans="1:18" x14ac:dyDescent="0.3">
      <c r="A11940" t="s">
        <v>1483</v>
      </c>
      <c r="B11940" s="1">
        <v>38799</v>
      </c>
      <c r="C11940" t="s">
        <v>1532</v>
      </c>
      <c r="D11940" t="s">
        <v>1533</v>
      </c>
      <c r="E11940" t="s">
        <v>1534</v>
      </c>
      <c r="G11940" t="s">
        <v>19</v>
      </c>
      <c r="H11940" t="s">
        <v>200</v>
      </c>
      <c r="I11940" t="s">
        <v>45</v>
      </c>
      <c r="J11940" t="s">
        <v>93</v>
      </c>
      <c r="K11940">
        <v>29.3</v>
      </c>
      <c r="L11940">
        <v>164</v>
      </c>
      <c r="M11940" t="s">
        <v>198</v>
      </c>
      <c r="N11940">
        <v>170</v>
      </c>
      <c r="P11940" cm="1">
        <f t="array" ref="P11940">IF(Q11940&gt;0,INDEX(Q11940:Q24074,MATCH(TRUE,INDEX(Q11940:Q24074="",,),0)-1),"")</f>
        <v>7</v>
      </c>
      <c r="Q11940">
        <f t="shared" si="264"/>
        <v>7</v>
      </c>
      <c r="R11940">
        <f>IF(P11940="","",0)</f>
        <v>0</v>
      </c>
    </row>
    <row r="11941" spans="1:18" x14ac:dyDescent="0.3">
      <c r="A11941" t="s">
        <v>1483</v>
      </c>
      <c r="B11941" s="1">
        <v>38799</v>
      </c>
      <c r="C11941" t="s">
        <v>1532</v>
      </c>
      <c r="D11941" t="s">
        <v>1533</v>
      </c>
      <c r="E11941" t="s">
        <v>1534</v>
      </c>
      <c r="G11941" t="s">
        <v>19</v>
      </c>
      <c r="H11941" t="s">
        <v>72</v>
      </c>
      <c r="I11941" t="s">
        <v>21</v>
      </c>
      <c r="J11941" t="s">
        <v>73</v>
      </c>
      <c r="K11941">
        <v>442</v>
      </c>
      <c r="L11941">
        <v>7</v>
      </c>
      <c r="M11941" t="s">
        <v>198</v>
      </c>
      <c r="N11941">
        <v>11</v>
      </c>
      <c r="P11941" cm="1">
        <f t="array" ref="P11941">IF(Q11941&gt;0,INDEX(Q11941:Q24075,MATCH(TRUE,INDEX(Q11941:Q24075="",,),0)-1),"")</f>
        <v>7</v>
      </c>
      <c r="Q11941">
        <f t="shared" si="264"/>
        <v>7</v>
      </c>
      <c r="R11941">
        <f>IF(P11941="","",0)</f>
        <v>0</v>
      </c>
    </row>
    <row r="11942" spans="1:18" x14ac:dyDescent="0.3">
      <c r="A11942" t="s">
        <v>1483</v>
      </c>
      <c r="B11942" s="1">
        <v>38799</v>
      </c>
      <c r="C11942" t="s">
        <v>1532</v>
      </c>
      <c r="D11942" t="s">
        <v>1533</v>
      </c>
      <c r="E11942" t="s">
        <v>1534</v>
      </c>
      <c r="G11942" s="6" t="s">
        <v>88</v>
      </c>
      <c r="H11942" t="s">
        <v>36</v>
      </c>
      <c r="I11942" t="s">
        <v>45</v>
      </c>
      <c r="J11942" t="s">
        <v>93</v>
      </c>
      <c r="K11942">
        <v>16.600000000000001</v>
      </c>
      <c r="L11942">
        <v>81</v>
      </c>
      <c r="M11942" t="s">
        <v>198</v>
      </c>
      <c r="N11942">
        <v>81</v>
      </c>
      <c r="P11942" cm="1">
        <f t="array" ref="P11942">IF(Q11942&gt;0,INDEX(Q11942:Q24076,MATCH(TRUE,INDEX(Q11942:Q24076="",,),0)-1),"")</f>
        <v>7</v>
      </c>
      <c r="Q11942">
        <f t="shared" si="264"/>
        <v>7</v>
      </c>
      <c r="R11942">
        <f>IF(P11942="","",0)</f>
        <v>0</v>
      </c>
    </row>
    <row r="11943" spans="1:18" x14ac:dyDescent="0.3">
      <c r="A11943" t="s">
        <v>1483</v>
      </c>
      <c r="B11943" s="1">
        <v>38799</v>
      </c>
      <c r="C11943" t="s">
        <v>1532</v>
      </c>
      <c r="D11943" t="s">
        <v>1533</v>
      </c>
      <c r="E11943" t="s">
        <v>1534</v>
      </c>
      <c r="G11943" s="6" t="s">
        <v>88</v>
      </c>
      <c r="H11943" t="s">
        <v>41</v>
      </c>
      <c r="I11943" t="s">
        <v>45</v>
      </c>
      <c r="J11943" t="s">
        <v>93</v>
      </c>
      <c r="K11943">
        <v>1.6</v>
      </c>
      <c r="L11943">
        <v>131</v>
      </c>
      <c r="M11943" t="s">
        <v>198</v>
      </c>
      <c r="N11943">
        <v>131</v>
      </c>
      <c r="P11943" cm="1">
        <f t="array" ref="P11943">IF(Q11943&gt;0,INDEX(Q11943:Q24077,MATCH(TRUE,INDEX(Q11943:Q24077="",,),0)-1),"")</f>
        <v>7</v>
      </c>
      <c r="Q11943">
        <f t="shared" ref="Q11943:Q11947" si="265">INT((ROW()-11878)/10)+1</f>
        <v>7</v>
      </c>
      <c r="R11943">
        <f>IF(P11943="","",0)</f>
        <v>0</v>
      </c>
    </row>
    <row r="11944" spans="1:18" x14ac:dyDescent="0.3">
      <c r="A11944" t="s">
        <v>1483</v>
      </c>
      <c r="B11944" s="1">
        <v>38799</v>
      </c>
      <c r="C11944" t="s">
        <v>1532</v>
      </c>
      <c r="D11944" t="s">
        <v>1533</v>
      </c>
      <c r="E11944" t="s">
        <v>1534</v>
      </c>
      <c r="G11944" s="6" t="s">
        <v>88</v>
      </c>
      <c r="H11944" t="s">
        <v>72</v>
      </c>
      <c r="I11944" t="s">
        <v>45</v>
      </c>
      <c r="J11944" t="s">
        <v>93</v>
      </c>
      <c r="K11944">
        <v>11.2</v>
      </c>
      <c r="L11944">
        <v>32</v>
      </c>
      <c r="M11944" t="s">
        <v>198</v>
      </c>
      <c r="N11944">
        <v>32</v>
      </c>
      <c r="P11944" cm="1">
        <f t="array" ref="P11944">IF(Q11944&gt;0,INDEX(Q11944:Q24078,MATCH(TRUE,INDEX(Q11944:Q24078="",,),0)-1),"")</f>
        <v>7</v>
      </c>
      <c r="Q11944">
        <f t="shared" si="265"/>
        <v>7</v>
      </c>
      <c r="R11944">
        <f>IF(P11944="","",0)</f>
        <v>0</v>
      </c>
    </row>
    <row r="11945" spans="1:18" x14ac:dyDescent="0.3">
      <c r="A11945" t="s">
        <v>1483</v>
      </c>
      <c r="B11945" s="1">
        <v>38799</v>
      </c>
      <c r="C11945" t="s">
        <v>1532</v>
      </c>
      <c r="D11945" t="s">
        <v>1533</v>
      </c>
      <c r="E11945" t="s">
        <v>1534</v>
      </c>
      <c r="G11945" s="6" t="s">
        <v>88</v>
      </c>
      <c r="H11945" t="s">
        <v>67</v>
      </c>
      <c r="I11945" t="s">
        <v>21</v>
      </c>
      <c r="J11945" t="s">
        <v>73</v>
      </c>
      <c r="K11945">
        <v>45</v>
      </c>
      <c r="L11945">
        <v>11</v>
      </c>
      <c r="M11945" t="s">
        <v>198</v>
      </c>
      <c r="N11945">
        <v>11</v>
      </c>
      <c r="P11945" cm="1">
        <f t="array" ref="P11945">IF(Q11945&gt;0,INDEX(Q11945:Q24079,MATCH(TRUE,INDEX(Q11945:Q24079="",,),0)-1),"")</f>
        <v>7</v>
      </c>
      <c r="Q11945">
        <f t="shared" si="265"/>
        <v>7</v>
      </c>
      <c r="R11945">
        <f>IF(P11945="","",0)</f>
        <v>0</v>
      </c>
    </row>
    <row r="11946" spans="1:18" x14ac:dyDescent="0.3">
      <c r="A11946" t="s">
        <v>1483</v>
      </c>
      <c r="B11946" s="1">
        <v>38799</v>
      </c>
      <c r="C11946" t="s">
        <v>1532</v>
      </c>
      <c r="D11946" t="s">
        <v>1533</v>
      </c>
      <c r="E11946" t="s">
        <v>1534</v>
      </c>
      <c r="G11946" s="6" t="s">
        <v>88</v>
      </c>
      <c r="H11946" t="s">
        <v>41</v>
      </c>
      <c r="I11946" t="s">
        <v>21</v>
      </c>
      <c r="J11946" t="s">
        <v>73</v>
      </c>
      <c r="K11946">
        <v>27</v>
      </c>
      <c r="L11946">
        <v>48</v>
      </c>
      <c r="M11946" t="s">
        <v>198</v>
      </c>
      <c r="N11946">
        <v>48</v>
      </c>
      <c r="P11946" cm="1">
        <f t="array" ref="P11946">IF(Q11946&gt;0,INDEX(Q11946:Q24080,MATCH(TRUE,INDEX(Q11946:Q24080="",,),0)-1),"")</f>
        <v>7</v>
      </c>
      <c r="Q11946">
        <f t="shared" si="265"/>
        <v>7</v>
      </c>
      <c r="R11946">
        <f>IF(P11946="","",0)</f>
        <v>0</v>
      </c>
    </row>
    <row r="11947" spans="1:18" x14ac:dyDescent="0.3">
      <c r="A11947" t="s">
        <v>1483</v>
      </c>
      <c r="B11947" s="1">
        <v>38799</v>
      </c>
      <c r="C11947" t="s">
        <v>1532</v>
      </c>
      <c r="D11947" t="s">
        <v>1533</v>
      </c>
      <c r="E11947" t="s">
        <v>1534</v>
      </c>
      <c r="G11947" s="6" t="s">
        <v>88</v>
      </c>
      <c r="H11947" t="s">
        <v>87</v>
      </c>
      <c r="I11947" t="s">
        <v>21</v>
      </c>
      <c r="J11947" t="s">
        <v>73</v>
      </c>
      <c r="K11947">
        <v>46.5</v>
      </c>
      <c r="L11947">
        <v>17</v>
      </c>
      <c r="M11947" t="s">
        <v>198</v>
      </c>
      <c r="N11947">
        <v>17</v>
      </c>
      <c r="P11947" cm="1">
        <f t="array" ref="P11947">IF(Q11947&gt;0,INDEX(Q11947:Q24081,MATCH(TRUE,INDEX(Q11947:Q24081="",,),0)-1),"")</f>
        <v>7</v>
      </c>
      <c r="Q11947">
        <f t="shared" si="265"/>
        <v>7</v>
      </c>
      <c r="R11947">
        <f>IF(P11947="","",0)</f>
        <v>0</v>
      </c>
    </row>
    <row r="11948" spans="1:18" x14ac:dyDescent="0.3">
      <c r="P11948" t="str" cm="1">
        <f t="array" ref="P11948">IF(Q11948&gt;0,INDEX(Q11948:Q24082,MATCH(TRUE,INDEX(Q11948:Q24082="",,),0)-1),"")</f>
        <v/>
      </c>
      <c r="R11948" t="str">
        <f>IF(P11948="","",0)</f>
        <v/>
      </c>
    </row>
    <row r="11949" spans="1:18" x14ac:dyDescent="0.3">
      <c r="A11949" t="s">
        <v>1483</v>
      </c>
      <c r="B11949" s="1">
        <v>38799</v>
      </c>
      <c r="C11949" t="s">
        <v>1532</v>
      </c>
      <c r="D11949" t="s">
        <v>1536</v>
      </c>
      <c r="E11949" t="s">
        <v>1537</v>
      </c>
      <c r="G11949" t="s">
        <v>19</v>
      </c>
      <c r="H11949" t="s">
        <v>102</v>
      </c>
      <c r="I11949" t="s">
        <v>45</v>
      </c>
      <c r="J11949" t="s">
        <v>93</v>
      </c>
      <c r="K11949">
        <v>11</v>
      </c>
      <c r="L11949">
        <v>371</v>
      </c>
      <c r="M11949" t="s">
        <v>1018</v>
      </c>
      <c r="N11949">
        <v>510</v>
      </c>
      <c r="O11949" t="s">
        <v>24</v>
      </c>
      <c r="P11949" cm="1">
        <f t="array" ref="P11949">IF(Q11949&gt;0,INDEX(Q11949:Q24083,MATCH(TRUE,INDEX(Q11949:Q24083="",,),0)-1),"")</f>
        <v>2</v>
      </c>
      <c r="Q11949">
        <v>1</v>
      </c>
      <c r="R11949">
        <f>IF(P11949="","",0)</f>
        <v>0</v>
      </c>
    </row>
    <row r="11950" spans="1:18" x14ac:dyDescent="0.3">
      <c r="A11950" t="s">
        <v>1483</v>
      </c>
      <c r="B11950" s="1">
        <v>38799</v>
      </c>
      <c r="C11950" t="s">
        <v>1532</v>
      </c>
      <c r="D11950" t="s">
        <v>1536</v>
      </c>
      <c r="E11950" t="s">
        <v>1537</v>
      </c>
      <c r="G11950" t="s">
        <v>19</v>
      </c>
      <c r="H11950" t="s">
        <v>85</v>
      </c>
      <c r="I11950" t="s">
        <v>45</v>
      </c>
      <c r="J11950" t="s">
        <v>93</v>
      </c>
      <c r="K11950">
        <v>16</v>
      </c>
      <c r="L11950">
        <v>95</v>
      </c>
      <c r="M11950" t="s">
        <v>1018</v>
      </c>
      <c r="N11950">
        <v>115</v>
      </c>
      <c r="O11950" t="s">
        <v>24</v>
      </c>
      <c r="P11950" cm="1">
        <f t="array" ref="P11950">IF(Q11950&gt;0,INDEX(Q11950:Q24084,MATCH(TRUE,INDEX(Q11950:Q24084="",,),0)-1),"")</f>
        <v>2</v>
      </c>
      <c r="Q11950">
        <v>1</v>
      </c>
      <c r="R11950">
        <f>IF(P11950="","",0)</f>
        <v>0</v>
      </c>
    </row>
    <row r="11951" spans="1:18" x14ac:dyDescent="0.3">
      <c r="A11951" t="s">
        <v>1483</v>
      </c>
      <c r="B11951" s="1">
        <v>38799</v>
      </c>
      <c r="C11951" t="s">
        <v>1532</v>
      </c>
      <c r="D11951" t="s">
        <v>1536</v>
      </c>
      <c r="E11951" t="s">
        <v>1537</v>
      </c>
      <c r="G11951" t="s">
        <v>19</v>
      </c>
      <c r="H11951" t="s">
        <v>102</v>
      </c>
      <c r="I11951" t="s">
        <v>21</v>
      </c>
      <c r="J11951" t="s">
        <v>73</v>
      </c>
      <c r="K11951">
        <v>148</v>
      </c>
      <c r="L11951">
        <v>6.15</v>
      </c>
      <c r="M11951" t="s">
        <v>1018</v>
      </c>
      <c r="N11951">
        <v>7.5</v>
      </c>
      <c r="O11951" t="s">
        <v>24</v>
      </c>
      <c r="P11951" cm="1">
        <f t="array" ref="P11951">IF(Q11951&gt;0,INDEX(Q11951:Q24085,MATCH(TRUE,INDEX(Q11951:Q24085="",,),0)-1),"")</f>
        <v>2</v>
      </c>
      <c r="Q11951">
        <v>1</v>
      </c>
      <c r="R11951">
        <f>IF(P11951="","",0)</f>
        <v>0</v>
      </c>
    </row>
    <row r="11952" spans="1:18" x14ac:dyDescent="0.3">
      <c r="A11952" t="s">
        <v>1483</v>
      </c>
      <c r="B11952" s="1">
        <v>38799</v>
      </c>
      <c r="C11952" t="s">
        <v>1532</v>
      </c>
      <c r="D11952" t="s">
        <v>1536</v>
      </c>
      <c r="E11952" t="s">
        <v>1537</v>
      </c>
      <c r="G11952" t="s">
        <v>19</v>
      </c>
      <c r="H11952" t="s">
        <v>85</v>
      </c>
      <c r="I11952" t="s">
        <v>21</v>
      </c>
      <c r="J11952" t="s">
        <v>73</v>
      </c>
      <c r="K11952">
        <v>88</v>
      </c>
      <c r="L11952">
        <v>11.3</v>
      </c>
      <c r="M11952" t="s">
        <v>1018</v>
      </c>
      <c r="N11952">
        <v>11.3</v>
      </c>
      <c r="O11952" t="s">
        <v>24</v>
      </c>
      <c r="P11952" cm="1">
        <f t="array" ref="P11952">IF(Q11952&gt;0,INDEX(Q11952:Q24086,MATCH(TRUE,INDEX(Q11952:Q24086="",,),0)-1),"")</f>
        <v>2</v>
      </c>
      <c r="Q11952">
        <v>1</v>
      </c>
      <c r="R11952">
        <f>IF(P11952="","",0)</f>
        <v>0</v>
      </c>
    </row>
    <row r="11953" spans="1:18" x14ac:dyDescent="0.3">
      <c r="A11953" t="s">
        <v>1483</v>
      </c>
      <c r="B11953" s="1">
        <v>38799</v>
      </c>
      <c r="C11953" t="s">
        <v>1532</v>
      </c>
      <c r="D11953" t="s">
        <v>1536</v>
      </c>
      <c r="E11953" t="s">
        <v>1537</v>
      </c>
      <c r="G11953" s="6" t="s">
        <v>88</v>
      </c>
      <c r="H11953" t="s">
        <v>232</v>
      </c>
      <c r="I11953" t="s">
        <v>21</v>
      </c>
      <c r="J11953" t="s">
        <v>73</v>
      </c>
      <c r="K11953">
        <v>70</v>
      </c>
      <c r="L11953">
        <v>2.8</v>
      </c>
      <c r="M11953" t="s">
        <v>1018</v>
      </c>
      <c r="N11953">
        <v>2.8</v>
      </c>
      <c r="O11953" t="s">
        <v>24</v>
      </c>
      <c r="P11953" cm="1">
        <f t="array" ref="P11953">IF(Q11953&gt;0,INDEX(Q11953:Q24087,MATCH(TRUE,INDEX(Q11953:Q24087="",,),0)-1),"")</f>
        <v>2</v>
      </c>
      <c r="Q11953">
        <v>1</v>
      </c>
      <c r="R11953">
        <f>IF(P11953="","",0)</f>
        <v>0</v>
      </c>
    </row>
    <row r="11954" spans="1:18" x14ac:dyDescent="0.3">
      <c r="A11954" t="s">
        <v>1483</v>
      </c>
      <c r="B11954" s="1">
        <v>38799</v>
      </c>
      <c r="C11954" t="s">
        <v>1532</v>
      </c>
      <c r="D11954" t="s">
        <v>1536</v>
      </c>
      <c r="E11954" t="s">
        <v>1537</v>
      </c>
      <c r="G11954" s="6" t="s">
        <v>88</v>
      </c>
      <c r="H11954" t="s">
        <v>200</v>
      </c>
      <c r="I11954" t="s">
        <v>21</v>
      </c>
      <c r="J11954" t="s">
        <v>73</v>
      </c>
      <c r="K11954">
        <v>90</v>
      </c>
      <c r="L11954">
        <v>6.65</v>
      </c>
      <c r="M11954" t="s">
        <v>1018</v>
      </c>
      <c r="N11954">
        <v>6.65</v>
      </c>
      <c r="O11954" t="s">
        <v>24</v>
      </c>
      <c r="P11954" cm="1">
        <f t="array" ref="P11954">IF(Q11954&gt;0,INDEX(Q11954:Q24088,MATCH(TRUE,INDEX(Q11954:Q24088="",,),0)-1),"")</f>
        <v>2</v>
      </c>
      <c r="Q11954">
        <v>1</v>
      </c>
      <c r="R11954">
        <f>IF(P11954="","",0)</f>
        <v>0</v>
      </c>
    </row>
    <row r="11955" spans="1:18" x14ac:dyDescent="0.3">
      <c r="A11955" t="s">
        <v>1483</v>
      </c>
      <c r="B11955" s="1">
        <v>38799</v>
      </c>
      <c r="C11955" t="s">
        <v>1532</v>
      </c>
      <c r="D11955" t="s">
        <v>1536</v>
      </c>
      <c r="E11955" t="s">
        <v>1537</v>
      </c>
      <c r="G11955" s="6" t="s">
        <v>88</v>
      </c>
      <c r="H11955" t="s">
        <v>87</v>
      </c>
      <c r="I11955" t="s">
        <v>21</v>
      </c>
      <c r="J11955" t="s">
        <v>73</v>
      </c>
      <c r="K11955">
        <v>54</v>
      </c>
      <c r="L11955">
        <v>14.95</v>
      </c>
      <c r="M11955" t="s">
        <v>1018</v>
      </c>
      <c r="N11955">
        <v>14.95</v>
      </c>
      <c r="O11955" t="s">
        <v>24</v>
      </c>
      <c r="P11955" cm="1">
        <f t="array" ref="P11955">IF(Q11955&gt;0,INDEX(Q11955:Q24089,MATCH(TRUE,INDEX(Q11955:Q24089="",,),0)-1),"")</f>
        <v>2</v>
      </c>
      <c r="Q11955">
        <v>1</v>
      </c>
      <c r="R11955">
        <f>IF(P11955="","",0)</f>
        <v>0</v>
      </c>
    </row>
    <row r="11956" spans="1:18" x14ac:dyDescent="0.3">
      <c r="A11956" t="s">
        <v>1483</v>
      </c>
      <c r="B11956" s="1">
        <v>38799</v>
      </c>
      <c r="C11956" t="s">
        <v>1532</v>
      </c>
      <c r="D11956" t="s">
        <v>1536</v>
      </c>
      <c r="E11956" t="s">
        <v>1537</v>
      </c>
      <c r="G11956" t="s">
        <v>19</v>
      </c>
      <c r="H11956" t="s">
        <v>102</v>
      </c>
      <c r="I11956" t="s">
        <v>45</v>
      </c>
      <c r="J11956" t="s">
        <v>93</v>
      </c>
      <c r="K11956">
        <v>11</v>
      </c>
      <c r="L11956">
        <v>371</v>
      </c>
      <c r="M11956" t="s">
        <v>198</v>
      </c>
      <c r="N11956">
        <v>380</v>
      </c>
      <c r="P11956" cm="1">
        <f t="array" ref="P11956">IF(Q11956&gt;0,INDEX(Q11956:Q24090,MATCH(TRUE,INDEX(Q11956:Q24090="",,),0)-1),"")</f>
        <v>2</v>
      </c>
      <c r="Q11956">
        <v>2</v>
      </c>
      <c r="R11956">
        <f>IF(P11956="","",0)</f>
        <v>0</v>
      </c>
    </row>
    <row r="11957" spans="1:18" x14ac:dyDescent="0.3">
      <c r="A11957" t="s">
        <v>1483</v>
      </c>
      <c r="B11957" s="1">
        <v>38799</v>
      </c>
      <c r="C11957" t="s">
        <v>1532</v>
      </c>
      <c r="D11957" t="s">
        <v>1536</v>
      </c>
      <c r="E11957" t="s">
        <v>1537</v>
      </c>
      <c r="G11957" t="s">
        <v>19</v>
      </c>
      <c r="H11957" t="s">
        <v>85</v>
      </c>
      <c r="I11957" t="s">
        <v>45</v>
      </c>
      <c r="J11957" t="s">
        <v>93</v>
      </c>
      <c r="K11957">
        <v>16</v>
      </c>
      <c r="L11957">
        <v>95</v>
      </c>
      <c r="M11957" t="s">
        <v>198</v>
      </c>
      <c r="N11957">
        <v>100</v>
      </c>
      <c r="P11957" cm="1">
        <f t="array" ref="P11957">IF(Q11957&gt;0,INDEX(Q11957:Q24091,MATCH(TRUE,INDEX(Q11957:Q24091="",,),0)-1),"")</f>
        <v>2</v>
      </c>
      <c r="Q11957">
        <v>2</v>
      </c>
      <c r="R11957">
        <f>IF(P11957="","",0)</f>
        <v>0</v>
      </c>
    </row>
    <row r="11958" spans="1:18" x14ac:dyDescent="0.3">
      <c r="A11958" t="s">
        <v>1483</v>
      </c>
      <c r="B11958" s="1">
        <v>38799</v>
      </c>
      <c r="C11958" t="s">
        <v>1532</v>
      </c>
      <c r="D11958" t="s">
        <v>1536</v>
      </c>
      <c r="E11958" t="s">
        <v>1537</v>
      </c>
      <c r="G11958" t="s">
        <v>19</v>
      </c>
      <c r="H11958" t="s">
        <v>102</v>
      </c>
      <c r="I11958" t="s">
        <v>21</v>
      </c>
      <c r="J11958" t="s">
        <v>73</v>
      </c>
      <c r="K11958">
        <v>148</v>
      </c>
      <c r="L11958">
        <v>6.15</v>
      </c>
      <c r="M11958" t="s">
        <v>198</v>
      </c>
      <c r="N11958">
        <v>9</v>
      </c>
      <c r="P11958" cm="1">
        <f t="array" ref="P11958">IF(Q11958&gt;0,INDEX(Q11958:Q24092,MATCH(TRUE,INDEX(Q11958:Q24092="",,),0)-1),"")</f>
        <v>2</v>
      </c>
      <c r="Q11958">
        <v>2</v>
      </c>
      <c r="R11958">
        <f>IF(P11958="","",0)</f>
        <v>0</v>
      </c>
    </row>
    <row r="11959" spans="1:18" x14ac:dyDescent="0.3">
      <c r="A11959" t="s">
        <v>1483</v>
      </c>
      <c r="B11959" s="1">
        <v>38799</v>
      </c>
      <c r="C11959" t="s">
        <v>1532</v>
      </c>
      <c r="D11959" t="s">
        <v>1536</v>
      </c>
      <c r="E11959" t="s">
        <v>1537</v>
      </c>
      <c r="G11959" t="s">
        <v>19</v>
      </c>
      <c r="H11959" t="s">
        <v>85</v>
      </c>
      <c r="I11959" t="s">
        <v>21</v>
      </c>
      <c r="J11959" t="s">
        <v>73</v>
      </c>
      <c r="K11959">
        <v>88</v>
      </c>
      <c r="L11959">
        <v>11.3</v>
      </c>
      <c r="M11959" t="s">
        <v>198</v>
      </c>
      <c r="N11959">
        <v>13</v>
      </c>
      <c r="P11959" cm="1">
        <f t="array" ref="P11959">IF(Q11959&gt;0,INDEX(Q11959:Q24093,MATCH(TRUE,INDEX(Q11959:Q24093="",,),0)-1),"")</f>
        <v>2</v>
      </c>
      <c r="Q11959">
        <v>2</v>
      </c>
      <c r="R11959">
        <f>IF(P11959="","",0)</f>
        <v>0</v>
      </c>
    </row>
    <row r="11960" spans="1:18" x14ac:dyDescent="0.3">
      <c r="A11960" t="s">
        <v>1483</v>
      </c>
      <c r="B11960" s="1">
        <v>38799</v>
      </c>
      <c r="C11960" t="s">
        <v>1532</v>
      </c>
      <c r="D11960" t="s">
        <v>1536</v>
      </c>
      <c r="E11960" t="s">
        <v>1537</v>
      </c>
      <c r="G11960" s="6" t="s">
        <v>88</v>
      </c>
      <c r="H11960" t="s">
        <v>232</v>
      </c>
      <c r="I11960" t="s">
        <v>21</v>
      </c>
      <c r="J11960" t="s">
        <v>73</v>
      </c>
      <c r="K11960">
        <v>70</v>
      </c>
      <c r="L11960">
        <v>2.8</v>
      </c>
      <c r="M11960" t="s">
        <v>198</v>
      </c>
      <c r="N11960">
        <v>2.8</v>
      </c>
      <c r="P11960" cm="1">
        <f t="array" ref="P11960">IF(Q11960&gt;0,INDEX(Q11960:Q24094,MATCH(TRUE,INDEX(Q11960:Q24094="",,),0)-1),"")</f>
        <v>2</v>
      </c>
      <c r="Q11960">
        <v>2</v>
      </c>
      <c r="R11960">
        <f>IF(P11960="","",0)</f>
        <v>0</v>
      </c>
    </row>
    <row r="11961" spans="1:18" x14ac:dyDescent="0.3">
      <c r="A11961" t="s">
        <v>1483</v>
      </c>
      <c r="B11961" s="1">
        <v>38799</v>
      </c>
      <c r="C11961" t="s">
        <v>1532</v>
      </c>
      <c r="D11961" t="s">
        <v>1536</v>
      </c>
      <c r="E11961" t="s">
        <v>1537</v>
      </c>
      <c r="G11961" s="6" t="s">
        <v>88</v>
      </c>
      <c r="H11961" t="s">
        <v>200</v>
      </c>
      <c r="I11961" t="s">
        <v>21</v>
      </c>
      <c r="J11961" t="s">
        <v>73</v>
      </c>
      <c r="K11961">
        <v>90</v>
      </c>
      <c r="L11961">
        <v>6.65</v>
      </c>
      <c r="M11961" t="s">
        <v>198</v>
      </c>
      <c r="N11961">
        <v>6.65</v>
      </c>
      <c r="P11961" cm="1">
        <f t="array" ref="P11961">IF(Q11961&gt;0,INDEX(Q11961:Q24095,MATCH(TRUE,INDEX(Q11961:Q24095="",,),0)-1),"")</f>
        <v>2</v>
      </c>
      <c r="Q11961">
        <v>2</v>
      </c>
      <c r="R11961">
        <f>IF(P11961="","",0)</f>
        <v>0</v>
      </c>
    </row>
    <row r="11962" spans="1:18" x14ac:dyDescent="0.3">
      <c r="A11962" t="s">
        <v>1483</v>
      </c>
      <c r="B11962" s="1">
        <v>38799</v>
      </c>
      <c r="C11962" t="s">
        <v>1532</v>
      </c>
      <c r="D11962" t="s">
        <v>1536</v>
      </c>
      <c r="E11962" t="s">
        <v>1537</v>
      </c>
      <c r="G11962" s="6" t="s">
        <v>88</v>
      </c>
      <c r="H11962" t="s">
        <v>87</v>
      </c>
      <c r="I11962" t="s">
        <v>21</v>
      </c>
      <c r="J11962" t="s">
        <v>73</v>
      </c>
      <c r="K11962">
        <v>54</v>
      </c>
      <c r="L11962">
        <v>14.95</v>
      </c>
      <c r="M11962" t="s">
        <v>198</v>
      </c>
      <c r="N11962">
        <v>14.95</v>
      </c>
      <c r="P11962" cm="1">
        <f t="array" ref="P11962">IF(Q11962&gt;0,INDEX(Q11962:Q24096,MATCH(TRUE,INDEX(Q11962:Q24096="",,),0)-1),"")</f>
        <v>2</v>
      </c>
      <c r="Q11962">
        <v>2</v>
      </c>
      <c r="R11962">
        <f>IF(P11962="","",0)</f>
        <v>0</v>
      </c>
    </row>
    <row r="11963" spans="1:18" x14ac:dyDescent="0.3">
      <c r="P11963" t="str" cm="1">
        <f t="array" ref="P11963">IF(Q11963&gt;0,INDEX(Q11963:Q24097,MATCH(TRUE,INDEX(Q11963:Q24097="",,),0)-1),"")</f>
        <v/>
      </c>
      <c r="R11963" t="str">
        <f>IF(P11963="","",0)</f>
        <v/>
      </c>
    </row>
    <row r="11964" spans="1:18" x14ac:dyDescent="0.3">
      <c r="A11964" t="s">
        <v>1483</v>
      </c>
      <c r="B11964" s="1">
        <v>38799</v>
      </c>
      <c r="C11964" t="s">
        <v>1532</v>
      </c>
      <c r="D11964" t="s">
        <v>1538</v>
      </c>
      <c r="E11964" t="s">
        <v>1539</v>
      </c>
      <c r="G11964" t="s">
        <v>19</v>
      </c>
      <c r="H11964" t="s">
        <v>67</v>
      </c>
      <c r="I11964" t="s">
        <v>21</v>
      </c>
      <c r="J11964" t="s">
        <v>73</v>
      </c>
      <c r="K11964">
        <v>320</v>
      </c>
      <c r="L11964">
        <v>17</v>
      </c>
      <c r="M11964" t="s">
        <v>211</v>
      </c>
      <c r="N11964">
        <v>22.78</v>
      </c>
      <c r="O11964" t="s">
        <v>24</v>
      </c>
      <c r="P11964" cm="1">
        <f t="array" ref="P11964">IF(Q11964&gt;0,INDEX(Q11964:Q24098,MATCH(TRUE,INDEX(Q11964:Q24098="",,),0)-1),"")</f>
        <v>3</v>
      </c>
      <c r="Q11964">
        <v>1</v>
      </c>
      <c r="R11964">
        <f>IF(P11964="","",0)</f>
        <v>0</v>
      </c>
    </row>
    <row r="11965" spans="1:18" x14ac:dyDescent="0.3">
      <c r="A11965" t="s">
        <v>1483</v>
      </c>
      <c r="B11965" s="1">
        <v>38799</v>
      </c>
      <c r="C11965" t="s">
        <v>1532</v>
      </c>
      <c r="D11965" t="s">
        <v>1538</v>
      </c>
      <c r="E11965" t="s">
        <v>1539</v>
      </c>
      <c r="G11965" t="s">
        <v>19</v>
      </c>
      <c r="H11965" t="s">
        <v>41</v>
      </c>
      <c r="I11965" t="s">
        <v>21</v>
      </c>
      <c r="J11965" t="s">
        <v>73</v>
      </c>
      <c r="K11965">
        <v>184</v>
      </c>
      <c r="L11965">
        <v>70</v>
      </c>
      <c r="M11965" t="s">
        <v>211</v>
      </c>
      <c r="N11965">
        <v>70</v>
      </c>
      <c r="O11965" t="s">
        <v>24</v>
      </c>
      <c r="P11965" cm="1">
        <f t="array" ref="P11965">IF(Q11965&gt;0,INDEX(Q11965:Q24099,MATCH(TRUE,INDEX(Q11965:Q24099="",,),0)-1),"")</f>
        <v>3</v>
      </c>
      <c r="Q11965">
        <v>1</v>
      </c>
      <c r="R11965">
        <f>IF(P11965="","",0)</f>
        <v>0</v>
      </c>
    </row>
    <row r="11966" spans="1:18" x14ac:dyDescent="0.3">
      <c r="A11966" t="s">
        <v>1483</v>
      </c>
      <c r="B11966" s="1">
        <v>38799</v>
      </c>
      <c r="C11966" t="s">
        <v>1532</v>
      </c>
      <c r="D11966" t="s">
        <v>1538</v>
      </c>
      <c r="E11966" t="s">
        <v>1539</v>
      </c>
      <c r="G11966" s="6" t="s">
        <v>88</v>
      </c>
      <c r="H11966" t="s">
        <v>67</v>
      </c>
      <c r="I11966" t="s">
        <v>45</v>
      </c>
      <c r="J11966" t="s">
        <v>93</v>
      </c>
      <c r="K11966">
        <v>9.5</v>
      </c>
      <c r="L11966">
        <v>80</v>
      </c>
      <c r="M11966" t="s">
        <v>211</v>
      </c>
      <c r="N11966">
        <v>80</v>
      </c>
      <c r="O11966" t="s">
        <v>24</v>
      </c>
      <c r="P11966" cm="1">
        <f t="array" ref="P11966">IF(Q11966&gt;0,INDEX(Q11966:Q24100,MATCH(TRUE,INDEX(Q11966:Q24100="",,),0)-1),"")</f>
        <v>3</v>
      </c>
      <c r="Q11966">
        <v>1</v>
      </c>
      <c r="R11966">
        <f>IF(P11966="","",0)</f>
        <v>0</v>
      </c>
    </row>
    <row r="11967" spans="1:18" x14ac:dyDescent="0.3">
      <c r="A11967" t="s">
        <v>1483</v>
      </c>
      <c r="B11967" s="1">
        <v>38799</v>
      </c>
      <c r="C11967" t="s">
        <v>1532</v>
      </c>
      <c r="D11967" t="s">
        <v>1538</v>
      </c>
      <c r="E11967" t="s">
        <v>1539</v>
      </c>
      <c r="G11967" s="6" t="s">
        <v>88</v>
      </c>
      <c r="H11967" t="s">
        <v>41</v>
      </c>
      <c r="I11967" t="s">
        <v>45</v>
      </c>
      <c r="J11967" t="s">
        <v>93</v>
      </c>
      <c r="K11967">
        <v>3.3</v>
      </c>
      <c r="L11967">
        <v>171</v>
      </c>
      <c r="M11967" t="s">
        <v>211</v>
      </c>
      <c r="N11967">
        <v>171</v>
      </c>
      <c r="O11967" t="s">
        <v>24</v>
      </c>
      <c r="P11967" cm="1">
        <f t="array" ref="P11967">IF(Q11967&gt;0,INDEX(Q11967:Q24101,MATCH(TRUE,INDEX(Q11967:Q24101="",,),0)-1),"")</f>
        <v>3</v>
      </c>
      <c r="Q11967">
        <v>1</v>
      </c>
      <c r="R11967">
        <f>IF(P11967="","",0)</f>
        <v>0</v>
      </c>
    </row>
    <row r="11968" spans="1:18" x14ac:dyDescent="0.3">
      <c r="A11968" t="s">
        <v>1483</v>
      </c>
      <c r="B11968" s="1">
        <v>38799</v>
      </c>
      <c r="C11968" t="s">
        <v>1532</v>
      </c>
      <c r="D11968" t="s">
        <v>1538</v>
      </c>
      <c r="E11968" t="s">
        <v>1539</v>
      </c>
      <c r="G11968" t="s">
        <v>19</v>
      </c>
      <c r="H11968" t="s">
        <v>67</v>
      </c>
      <c r="I11968" t="s">
        <v>21</v>
      </c>
      <c r="J11968" t="s">
        <v>73</v>
      </c>
      <c r="K11968">
        <v>320</v>
      </c>
      <c r="L11968">
        <v>17</v>
      </c>
      <c r="M11968" t="s">
        <v>967</v>
      </c>
      <c r="N11968">
        <v>17.100000000000001</v>
      </c>
      <c r="P11968" cm="1">
        <f t="array" ref="P11968">IF(Q11968&gt;0,INDEX(Q11968:Q24102,MATCH(TRUE,INDEX(Q11968:Q24102="",,),0)-1),"")</f>
        <v>3</v>
      </c>
      <c r="Q11968">
        <v>2</v>
      </c>
      <c r="R11968">
        <f>IF(P11968="","",0)</f>
        <v>0</v>
      </c>
    </row>
    <row r="11969" spans="1:18" x14ac:dyDescent="0.3">
      <c r="A11969" t="s">
        <v>1483</v>
      </c>
      <c r="B11969" s="1">
        <v>38799</v>
      </c>
      <c r="C11969" t="s">
        <v>1532</v>
      </c>
      <c r="D11969" t="s">
        <v>1538</v>
      </c>
      <c r="E11969" t="s">
        <v>1539</v>
      </c>
      <c r="G11969" t="s">
        <v>19</v>
      </c>
      <c r="H11969" t="s">
        <v>41</v>
      </c>
      <c r="I11969" t="s">
        <v>21</v>
      </c>
      <c r="J11969" t="s">
        <v>73</v>
      </c>
      <c r="K11969">
        <v>184</v>
      </c>
      <c r="L11969">
        <v>70</v>
      </c>
      <c r="M11969" t="s">
        <v>967</v>
      </c>
      <c r="N11969">
        <v>72.099999999999994</v>
      </c>
      <c r="P11969" cm="1">
        <f t="array" ref="P11969">IF(Q11969&gt;0,INDEX(Q11969:Q24103,MATCH(TRUE,INDEX(Q11969:Q24103="",,),0)-1),"")</f>
        <v>3</v>
      </c>
      <c r="Q11969">
        <v>2</v>
      </c>
      <c r="R11969">
        <f>IF(P11969="","",0)</f>
        <v>0</v>
      </c>
    </row>
    <row r="11970" spans="1:18" x14ac:dyDescent="0.3">
      <c r="A11970" t="s">
        <v>1483</v>
      </c>
      <c r="B11970" s="1">
        <v>38799</v>
      </c>
      <c r="C11970" t="s">
        <v>1532</v>
      </c>
      <c r="D11970" t="s">
        <v>1538</v>
      </c>
      <c r="E11970" t="s">
        <v>1539</v>
      </c>
      <c r="G11970" s="6" t="s">
        <v>88</v>
      </c>
      <c r="H11970" t="s">
        <v>67</v>
      </c>
      <c r="I11970" t="s">
        <v>45</v>
      </c>
      <c r="J11970" t="s">
        <v>93</v>
      </c>
      <c r="K11970">
        <v>9.5</v>
      </c>
      <c r="L11970">
        <v>80</v>
      </c>
      <c r="M11970" t="s">
        <v>967</v>
      </c>
      <c r="N11970">
        <v>80</v>
      </c>
      <c r="P11970" cm="1">
        <f t="array" ref="P11970">IF(Q11970&gt;0,INDEX(Q11970:Q24104,MATCH(TRUE,INDEX(Q11970:Q24104="",,),0)-1),"")</f>
        <v>3</v>
      </c>
      <c r="Q11970">
        <v>2</v>
      </c>
      <c r="R11970">
        <f>IF(P11970="","",0)</f>
        <v>0</v>
      </c>
    </row>
    <row r="11971" spans="1:18" x14ac:dyDescent="0.3">
      <c r="A11971" t="s">
        <v>1483</v>
      </c>
      <c r="B11971" s="1">
        <v>38799</v>
      </c>
      <c r="C11971" t="s">
        <v>1532</v>
      </c>
      <c r="D11971" t="s">
        <v>1538</v>
      </c>
      <c r="E11971" t="s">
        <v>1539</v>
      </c>
      <c r="G11971" s="6" t="s">
        <v>88</v>
      </c>
      <c r="H11971" t="s">
        <v>41</v>
      </c>
      <c r="I11971" t="s">
        <v>45</v>
      </c>
      <c r="J11971" t="s">
        <v>93</v>
      </c>
      <c r="K11971">
        <v>3.3</v>
      </c>
      <c r="L11971">
        <v>171</v>
      </c>
      <c r="M11971" t="s">
        <v>967</v>
      </c>
      <c r="N11971">
        <v>171</v>
      </c>
      <c r="P11971" cm="1">
        <f t="array" ref="P11971">IF(Q11971&gt;0,INDEX(Q11971:Q24105,MATCH(TRUE,INDEX(Q11971:Q24105="",,),0)-1),"")</f>
        <v>3</v>
      </c>
      <c r="Q11971">
        <v>2</v>
      </c>
      <c r="R11971">
        <f>IF(P11971="","",0)</f>
        <v>0</v>
      </c>
    </row>
    <row r="11972" spans="1:18" x14ac:dyDescent="0.3">
      <c r="A11972" t="s">
        <v>1483</v>
      </c>
      <c r="B11972" s="1">
        <v>38799</v>
      </c>
      <c r="C11972" t="s">
        <v>1532</v>
      </c>
      <c r="D11972" t="s">
        <v>1538</v>
      </c>
      <c r="E11972" t="s">
        <v>1539</v>
      </c>
      <c r="G11972" t="s">
        <v>19</v>
      </c>
      <c r="H11972" t="s">
        <v>67</v>
      </c>
      <c r="I11972" t="s">
        <v>21</v>
      </c>
      <c r="J11972" t="s">
        <v>73</v>
      </c>
      <c r="K11972">
        <v>320</v>
      </c>
      <c r="L11972">
        <v>17</v>
      </c>
      <c r="M11972" t="s">
        <v>198</v>
      </c>
      <c r="N11972">
        <v>17.5</v>
      </c>
      <c r="P11972" cm="1">
        <f t="array" ref="P11972">IF(Q11972&gt;0,INDEX(Q11972:Q24106,MATCH(TRUE,INDEX(Q11972:Q24106="",,),0)-1),"")</f>
        <v>3</v>
      </c>
      <c r="Q11972">
        <v>3</v>
      </c>
      <c r="R11972">
        <f>IF(P11972="","",0)</f>
        <v>0</v>
      </c>
    </row>
    <row r="11973" spans="1:18" x14ac:dyDescent="0.3">
      <c r="A11973" t="s">
        <v>1483</v>
      </c>
      <c r="B11973" s="1">
        <v>38799</v>
      </c>
      <c r="C11973" t="s">
        <v>1532</v>
      </c>
      <c r="D11973" t="s">
        <v>1538</v>
      </c>
      <c r="E11973" t="s">
        <v>1539</v>
      </c>
      <c r="G11973" t="s">
        <v>19</v>
      </c>
      <c r="H11973" t="s">
        <v>41</v>
      </c>
      <c r="I11973" t="s">
        <v>21</v>
      </c>
      <c r="J11973" t="s">
        <v>73</v>
      </c>
      <c r="K11973">
        <v>184</v>
      </c>
      <c r="L11973">
        <v>70</v>
      </c>
      <c r="M11973" t="s">
        <v>198</v>
      </c>
      <c r="N11973">
        <v>71.099999999999994</v>
      </c>
      <c r="P11973" cm="1">
        <f t="array" ref="P11973">IF(Q11973&gt;0,INDEX(Q11973:Q24107,MATCH(TRUE,INDEX(Q11973:Q24107="",,),0)-1),"")</f>
        <v>3</v>
      </c>
      <c r="Q11973">
        <v>3</v>
      </c>
      <c r="R11973">
        <f>IF(P11973="","",0)</f>
        <v>0</v>
      </c>
    </row>
    <row r="11974" spans="1:18" x14ac:dyDescent="0.3">
      <c r="A11974" t="s">
        <v>1483</v>
      </c>
      <c r="B11974" s="1">
        <v>38799</v>
      </c>
      <c r="C11974" t="s">
        <v>1532</v>
      </c>
      <c r="D11974" t="s">
        <v>1538</v>
      </c>
      <c r="E11974" t="s">
        <v>1539</v>
      </c>
      <c r="G11974" s="6" t="s">
        <v>88</v>
      </c>
      <c r="H11974" t="s">
        <v>67</v>
      </c>
      <c r="I11974" t="s">
        <v>45</v>
      </c>
      <c r="J11974" t="s">
        <v>93</v>
      </c>
      <c r="K11974">
        <v>9.5</v>
      </c>
      <c r="L11974">
        <v>80</v>
      </c>
      <c r="M11974" t="s">
        <v>198</v>
      </c>
      <c r="N11974">
        <v>80</v>
      </c>
      <c r="P11974" cm="1">
        <f t="array" ref="P11974">IF(Q11974&gt;0,INDEX(Q11974:Q24108,MATCH(TRUE,INDEX(Q11974:Q24108="",,),0)-1),"")</f>
        <v>3</v>
      </c>
      <c r="Q11974">
        <v>3</v>
      </c>
      <c r="R11974">
        <f>IF(P11974="","",0)</f>
        <v>0</v>
      </c>
    </row>
    <row r="11975" spans="1:18" x14ac:dyDescent="0.3">
      <c r="A11975" t="s">
        <v>1483</v>
      </c>
      <c r="B11975" s="1">
        <v>38799</v>
      </c>
      <c r="C11975" t="s">
        <v>1532</v>
      </c>
      <c r="D11975" t="s">
        <v>1538</v>
      </c>
      <c r="E11975" t="s">
        <v>1539</v>
      </c>
      <c r="G11975" s="6" t="s">
        <v>88</v>
      </c>
      <c r="H11975" t="s">
        <v>41</v>
      </c>
      <c r="I11975" t="s">
        <v>45</v>
      </c>
      <c r="J11975" t="s">
        <v>93</v>
      </c>
      <c r="K11975">
        <v>3.3</v>
      </c>
      <c r="L11975">
        <v>171</v>
      </c>
      <c r="M11975" t="s">
        <v>198</v>
      </c>
      <c r="N11975">
        <v>171</v>
      </c>
      <c r="P11975" cm="1">
        <f t="array" ref="P11975">IF(Q11975&gt;0,INDEX(Q11975:Q24109,MATCH(TRUE,INDEX(Q11975:Q24109="",,),0)-1),"")</f>
        <v>3</v>
      </c>
      <c r="Q11975">
        <v>3</v>
      </c>
      <c r="R11975">
        <f>IF(P11975="","",0)</f>
        <v>0</v>
      </c>
    </row>
    <row r="11976" spans="1:18" x14ac:dyDescent="0.3">
      <c r="P11976" t="str" cm="1">
        <f t="array" ref="P11976">IF(Q11976&gt;0,INDEX(Q11976:Q24110,MATCH(TRUE,INDEX(Q11976:Q24110="",,),0)-1),"")</f>
        <v/>
      </c>
      <c r="R11976" t="str">
        <f>IF(P11976="","",0)</f>
        <v/>
      </c>
    </row>
    <row r="11977" spans="1:18" x14ac:dyDescent="0.3">
      <c r="A11977" t="s">
        <v>1483</v>
      </c>
      <c r="B11977" s="1">
        <v>38799</v>
      </c>
      <c r="C11977" t="s">
        <v>1532</v>
      </c>
      <c r="D11977" t="s">
        <v>1540</v>
      </c>
      <c r="E11977" t="s">
        <v>1541</v>
      </c>
      <c r="G11977" t="s">
        <v>19</v>
      </c>
      <c r="H11977" t="s">
        <v>41</v>
      </c>
      <c r="I11977" t="s">
        <v>45</v>
      </c>
      <c r="J11977" t="s">
        <v>93</v>
      </c>
      <c r="K11977">
        <v>34.6</v>
      </c>
      <c r="L11977">
        <v>165</v>
      </c>
      <c r="M11977" t="s">
        <v>211</v>
      </c>
      <c r="N11977">
        <v>165</v>
      </c>
      <c r="O11977" t="s">
        <v>24</v>
      </c>
      <c r="P11977" cm="1">
        <f t="array" ref="P11977">IF(Q11977&gt;0,INDEX(Q11977:Q24111,MATCH(TRUE,INDEX(Q11977:Q24111="",,),0)-1),"")</f>
        <v>2</v>
      </c>
      <c r="Q11977">
        <v>1</v>
      </c>
      <c r="R11977">
        <f>IF(P11977="","",0)</f>
        <v>0</v>
      </c>
    </row>
    <row r="11978" spans="1:18" x14ac:dyDescent="0.3">
      <c r="A11978" t="s">
        <v>1483</v>
      </c>
      <c r="B11978" s="1">
        <v>38799</v>
      </c>
      <c r="C11978" t="s">
        <v>1532</v>
      </c>
      <c r="D11978" t="s">
        <v>1540</v>
      </c>
      <c r="E11978" t="s">
        <v>1541</v>
      </c>
      <c r="G11978" t="s">
        <v>19</v>
      </c>
      <c r="H11978" t="s">
        <v>41</v>
      </c>
      <c r="I11978" t="s">
        <v>21</v>
      </c>
      <c r="J11978" t="s">
        <v>73</v>
      </c>
      <c r="K11978">
        <v>361</v>
      </c>
      <c r="L11978">
        <v>69</v>
      </c>
      <c r="M11978" t="s">
        <v>211</v>
      </c>
      <c r="N11978">
        <v>74.34</v>
      </c>
      <c r="O11978" t="s">
        <v>24</v>
      </c>
      <c r="P11978" cm="1">
        <f t="array" ref="P11978">IF(Q11978&gt;0,INDEX(Q11978:Q24112,MATCH(TRUE,INDEX(Q11978:Q24112="",,),0)-1),"")</f>
        <v>2</v>
      </c>
      <c r="Q11978">
        <v>1</v>
      </c>
      <c r="R11978">
        <f>IF(P11978="","",0)</f>
        <v>0</v>
      </c>
    </row>
    <row r="11979" spans="1:18" x14ac:dyDescent="0.3">
      <c r="A11979" t="s">
        <v>1483</v>
      </c>
      <c r="B11979" s="1">
        <v>38799</v>
      </c>
      <c r="C11979" t="s">
        <v>1532</v>
      </c>
      <c r="D11979" t="s">
        <v>1540</v>
      </c>
      <c r="E11979" t="s">
        <v>1541</v>
      </c>
      <c r="G11979" s="6" t="s">
        <v>88</v>
      </c>
      <c r="H11979" t="s">
        <v>67</v>
      </c>
      <c r="I11979" t="s">
        <v>45</v>
      </c>
      <c r="J11979" t="s">
        <v>93</v>
      </c>
      <c r="K11979">
        <v>4.7</v>
      </c>
      <c r="L11979">
        <v>81</v>
      </c>
      <c r="M11979" t="s">
        <v>211</v>
      </c>
      <c r="N11979">
        <v>81</v>
      </c>
      <c r="O11979" t="s">
        <v>24</v>
      </c>
      <c r="P11979" cm="1">
        <f t="array" ref="P11979">IF(Q11979&gt;0,INDEX(Q11979:Q24113,MATCH(TRUE,INDEX(Q11979:Q24113="",,),0)-1),"")</f>
        <v>2</v>
      </c>
      <c r="Q11979">
        <v>1</v>
      </c>
      <c r="R11979">
        <f>IF(P11979="","",0)</f>
        <v>0</v>
      </c>
    </row>
    <row r="11980" spans="1:18" x14ac:dyDescent="0.3">
      <c r="A11980" t="s">
        <v>1483</v>
      </c>
      <c r="B11980" s="1">
        <v>38799</v>
      </c>
      <c r="C11980" t="s">
        <v>1532</v>
      </c>
      <c r="D11980" t="s">
        <v>1540</v>
      </c>
      <c r="E11980" t="s">
        <v>1541</v>
      </c>
      <c r="G11980" s="6" t="s">
        <v>88</v>
      </c>
      <c r="H11980" t="s">
        <v>67</v>
      </c>
      <c r="I11980" t="s">
        <v>21</v>
      </c>
      <c r="J11980" t="s">
        <v>73</v>
      </c>
      <c r="K11980">
        <v>59</v>
      </c>
      <c r="L11980">
        <v>14</v>
      </c>
      <c r="M11980" t="s">
        <v>211</v>
      </c>
      <c r="N11980">
        <v>14</v>
      </c>
      <c r="O11980" t="s">
        <v>24</v>
      </c>
      <c r="P11980" cm="1">
        <f t="array" ref="P11980">IF(Q11980&gt;0,INDEX(Q11980:Q24114,MATCH(TRUE,INDEX(Q11980:Q24114="",,),0)-1),"")</f>
        <v>2</v>
      </c>
      <c r="Q11980">
        <v>1</v>
      </c>
      <c r="R11980">
        <f>IF(P11980="","",0)</f>
        <v>0</v>
      </c>
    </row>
    <row r="11981" spans="1:18" x14ac:dyDescent="0.3">
      <c r="A11981" t="s">
        <v>1483</v>
      </c>
      <c r="B11981" s="1">
        <v>38799</v>
      </c>
      <c r="C11981" t="s">
        <v>1532</v>
      </c>
      <c r="D11981" t="s">
        <v>1540</v>
      </c>
      <c r="E11981" t="s">
        <v>1541</v>
      </c>
      <c r="G11981" t="s">
        <v>19</v>
      </c>
      <c r="H11981" t="s">
        <v>41</v>
      </c>
      <c r="I11981" t="s">
        <v>45</v>
      </c>
      <c r="J11981" t="s">
        <v>93</v>
      </c>
      <c r="K11981">
        <v>34.6</v>
      </c>
      <c r="L11981">
        <v>165</v>
      </c>
      <c r="M11981" t="s">
        <v>198</v>
      </c>
      <c r="N11981">
        <v>166</v>
      </c>
      <c r="P11981" cm="1">
        <f t="array" ref="P11981">IF(Q11981&gt;0,INDEX(Q11981:Q24115,MATCH(TRUE,INDEX(Q11981:Q24115="",,),0)-1),"")</f>
        <v>2</v>
      </c>
      <c r="Q11981">
        <v>2</v>
      </c>
      <c r="R11981">
        <f>IF(P11981="","",0)</f>
        <v>0</v>
      </c>
    </row>
    <row r="11982" spans="1:18" x14ac:dyDescent="0.3">
      <c r="A11982" t="s">
        <v>1483</v>
      </c>
      <c r="B11982" s="1">
        <v>38799</v>
      </c>
      <c r="C11982" t="s">
        <v>1532</v>
      </c>
      <c r="D11982" t="s">
        <v>1540</v>
      </c>
      <c r="E11982" t="s">
        <v>1541</v>
      </c>
      <c r="G11982" t="s">
        <v>19</v>
      </c>
      <c r="H11982" t="s">
        <v>41</v>
      </c>
      <c r="I11982" t="s">
        <v>21</v>
      </c>
      <c r="J11982" t="s">
        <v>73</v>
      </c>
      <c r="K11982">
        <v>361</v>
      </c>
      <c r="L11982">
        <v>69</v>
      </c>
      <c r="M11982" t="s">
        <v>198</v>
      </c>
      <c r="N11982">
        <v>70.2</v>
      </c>
      <c r="P11982" cm="1">
        <f t="array" ref="P11982">IF(Q11982&gt;0,INDEX(Q11982:Q24116,MATCH(TRUE,INDEX(Q11982:Q24116="",,),0)-1),"")</f>
        <v>2</v>
      </c>
      <c r="Q11982">
        <v>2</v>
      </c>
      <c r="R11982">
        <f>IF(P11982="","",0)</f>
        <v>0</v>
      </c>
    </row>
    <row r="11983" spans="1:18" x14ac:dyDescent="0.3">
      <c r="A11983" t="s">
        <v>1483</v>
      </c>
      <c r="B11983" s="1">
        <v>38799</v>
      </c>
      <c r="C11983" t="s">
        <v>1532</v>
      </c>
      <c r="D11983" t="s">
        <v>1540</v>
      </c>
      <c r="E11983" t="s">
        <v>1541</v>
      </c>
      <c r="G11983" s="6" t="s">
        <v>88</v>
      </c>
      <c r="H11983" t="s">
        <v>67</v>
      </c>
      <c r="I11983" t="s">
        <v>45</v>
      </c>
      <c r="J11983" t="s">
        <v>93</v>
      </c>
      <c r="K11983">
        <v>4.7</v>
      </c>
      <c r="L11983">
        <v>81</v>
      </c>
      <c r="M11983" t="s">
        <v>198</v>
      </c>
      <c r="N11983">
        <v>81</v>
      </c>
      <c r="P11983" cm="1">
        <f t="array" ref="P11983">IF(Q11983&gt;0,INDEX(Q11983:Q24117,MATCH(TRUE,INDEX(Q11983:Q24117="",,),0)-1),"")</f>
        <v>2</v>
      </c>
      <c r="Q11983">
        <v>2</v>
      </c>
      <c r="R11983">
        <f>IF(P11983="","",0)</f>
        <v>0</v>
      </c>
    </row>
    <row r="11984" spans="1:18" x14ac:dyDescent="0.3">
      <c r="A11984" t="s">
        <v>1483</v>
      </c>
      <c r="B11984" s="1">
        <v>38799</v>
      </c>
      <c r="C11984" t="s">
        <v>1532</v>
      </c>
      <c r="D11984" t="s">
        <v>1540</v>
      </c>
      <c r="E11984" t="s">
        <v>1541</v>
      </c>
      <c r="G11984" s="6" t="s">
        <v>88</v>
      </c>
      <c r="H11984" t="s">
        <v>67</v>
      </c>
      <c r="I11984" t="s">
        <v>21</v>
      </c>
      <c r="J11984" t="s">
        <v>73</v>
      </c>
      <c r="K11984">
        <v>59</v>
      </c>
      <c r="L11984">
        <v>14</v>
      </c>
      <c r="M11984" t="s">
        <v>198</v>
      </c>
      <c r="N11984">
        <v>14</v>
      </c>
      <c r="P11984" cm="1">
        <f t="array" ref="P11984">IF(Q11984&gt;0,INDEX(Q11984:Q24118,MATCH(TRUE,INDEX(Q11984:Q24118="",,),0)-1),"")</f>
        <v>2</v>
      </c>
      <c r="Q11984">
        <v>2</v>
      </c>
      <c r="R11984">
        <f>IF(P11984="","",0)</f>
        <v>0</v>
      </c>
    </row>
    <row r="11985" spans="1:18" x14ac:dyDescent="0.3">
      <c r="P11985" t="str" cm="1">
        <f t="array" ref="P11985">IF(Q11985&gt;0,INDEX(Q11985:Q24119,MATCH(TRUE,INDEX(Q11985:Q24119="",,),0)-1),"")</f>
        <v/>
      </c>
      <c r="R11985" t="str">
        <f>IF(P11985="","",0)</f>
        <v/>
      </c>
    </row>
    <row r="11986" spans="1:18" x14ac:dyDescent="0.3">
      <c r="A11986" t="s">
        <v>1483</v>
      </c>
      <c r="B11986" s="1">
        <v>38799</v>
      </c>
      <c r="C11986" t="s">
        <v>1532</v>
      </c>
      <c r="D11986" t="s">
        <v>1542</v>
      </c>
      <c r="E11986" t="s">
        <v>1543</v>
      </c>
      <c r="G11986" t="s">
        <v>19</v>
      </c>
      <c r="H11986" t="s">
        <v>41</v>
      </c>
      <c r="I11986" t="s">
        <v>45</v>
      </c>
      <c r="J11986" t="s">
        <v>93</v>
      </c>
      <c r="K11986">
        <v>96.2</v>
      </c>
      <c r="L11986">
        <v>183</v>
      </c>
      <c r="M11986" t="s">
        <v>590</v>
      </c>
      <c r="N11986">
        <v>200</v>
      </c>
      <c r="O11986" t="s">
        <v>24</v>
      </c>
      <c r="P11986" cm="1">
        <f t="array" ref="P11986">IF(Q11986&gt;0,INDEX(Q11986:Q24120,MATCH(TRUE,INDEX(Q11986:Q24120="",,),0)-1),"")</f>
        <v>5</v>
      </c>
      <c r="Q11986">
        <v>1</v>
      </c>
      <c r="R11986">
        <f>IF(P11986="","",0)</f>
        <v>0</v>
      </c>
    </row>
    <row r="11987" spans="1:18" x14ac:dyDescent="0.3">
      <c r="A11987" t="s">
        <v>1483</v>
      </c>
      <c r="B11987" s="1">
        <v>38799</v>
      </c>
      <c r="C11987" t="s">
        <v>1532</v>
      </c>
      <c r="D11987" t="s">
        <v>1542</v>
      </c>
      <c r="E11987" t="s">
        <v>1543</v>
      </c>
      <c r="G11987" t="s">
        <v>19</v>
      </c>
      <c r="H11987" t="s">
        <v>41</v>
      </c>
      <c r="I11987" t="s">
        <v>21</v>
      </c>
      <c r="J11987" t="s">
        <v>73</v>
      </c>
      <c r="K11987">
        <v>260</v>
      </c>
      <c r="L11987">
        <v>62</v>
      </c>
      <c r="M11987" t="s">
        <v>590</v>
      </c>
      <c r="N11987">
        <v>91.32</v>
      </c>
      <c r="O11987" t="s">
        <v>24</v>
      </c>
      <c r="P11987" cm="1">
        <f t="array" ref="P11987">IF(Q11987&gt;0,INDEX(Q11987:Q24121,MATCH(TRUE,INDEX(Q11987:Q24121="",,),0)-1),"")</f>
        <v>5</v>
      </c>
      <c r="Q11987">
        <v>1</v>
      </c>
      <c r="R11987">
        <f>IF(P11987="","",0)</f>
        <v>0</v>
      </c>
    </row>
    <row r="11988" spans="1:18" x14ac:dyDescent="0.3">
      <c r="A11988" t="s">
        <v>1483</v>
      </c>
      <c r="B11988" s="1">
        <v>38799</v>
      </c>
      <c r="C11988" t="s">
        <v>1532</v>
      </c>
      <c r="D11988" t="s">
        <v>1542</v>
      </c>
      <c r="E11988" t="s">
        <v>1543</v>
      </c>
      <c r="G11988" t="s">
        <v>19</v>
      </c>
      <c r="H11988" t="s">
        <v>41</v>
      </c>
      <c r="I11988" t="s">
        <v>45</v>
      </c>
      <c r="J11988" t="s">
        <v>93</v>
      </c>
      <c r="K11988">
        <v>96.2</v>
      </c>
      <c r="L11988">
        <v>183</v>
      </c>
      <c r="M11988" t="s">
        <v>108</v>
      </c>
      <c r="N11988">
        <v>192</v>
      </c>
      <c r="P11988" cm="1">
        <f t="array" ref="P11988">IF(Q11988&gt;0,INDEX(Q11988:Q24122,MATCH(TRUE,INDEX(Q11988:Q24122="",,),0)-1),"")</f>
        <v>5</v>
      </c>
      <c r="Q11988">
        <v>2</v>
      </c>
      <c r="R11988">
        <f>IF(P11988="","",0)</f>
        <v>0</v>
      </c>
    </row>
    <row r="11989" spans="1:18" x14ac:dyDescent="0.3">
      <c r="A11989" t="s">
        <v>1483</v>
      </c>
      <c r="B11989" s="1">
        <v>38799</v>
      </c>
      <c r="C11989" t="s">
        <v>1532</v>
      </c>
      <c r="D11989" t="s">
        <v>1542</v>
      </c>
      <c r="E11989" t="s">
        <v>1543</v>
      </c>
      <c r="G11989" t="s">
        <v>19</v>
      </c>
      <c r="H11989" t="s">
        <v>41</v>
      </c>
      <c r="I11989" t="s">
        <v>21</v>
      </c>
      <c r="J11989" t="s">
        <v>73</v>
      </c>
      <c r="K11989">
        <v>260</v>
      </c>
      <c r="L11989">
        <v>62</v>
      </c>
      <c r="M11989" t="s">
        <v>108</v>
      </c>
      <c r="N11989">
        <v>69.77</v>
      </c>
      <c r="P11989" cm="1">
        <f t="array" ref="P11989">IF(Q11989&gt;0,INDEX(Q11989:Q24123,MATCH(TRUE,INDEX(Q11989:Q24123="",,),0)-1),"")</f>
        <v>5</v>
      </c>
      <c r="Q11989">
        <v>2</v>
      </c>
      <c r="R11989">
        <f>IF(P11989="","",0)</f>
        <v>0</v>
      </c>
    </row>
    <row r="11990" spans="1:18" x14ac:dyDescent="0.3">
      <c r="A11990" t="s">
        <v>1483</v>
      </c>
      <c r="B11990" s="1">
        <v>38799</v>
      </c>
      <c r="C11990" t="s">
        <v>1532</v>
      </c>
      <c r="D11990" t="s">
        <v>1542</v>
      </c>
      <c r="E11990" t="s">
        <v>1543</v>
      </c>
      <c r="G11990" t="s">
        <v>19</v>
      </c>
      <c r="H11990" t="s">
        <v>41</v>
      </c>
      <c r="I11990" t="s">
        <v>45</v>
      </c>
      <c r="J11990" t="s">
        <v>93</v>
      </c>
      <c r="K11990">
        <v>96.2</v>
      </c>
      <c r="L11990">
        <v>183</v>
      </c>
      <c r="M11990" t="s">
        <v>967</v>
      </c>
      <c r="N11990">
        <v>183</v>
      </c>
      <c r="P11990" cm="1">
        <f t="array" ref="P11990">IF(Q11990&gt;0,INDEX(Q11990:Q24124,MATCH(TRUE,INDEX(Q11990:Q24124="",,),0)-1),"")</f>
        <v>5</v>
      </c>
      <c r="Q11990">
        <v>3</v>
      </c>
      <c r="R11990">
        <f>IF(P11990="","",0)</f>
        <v>0</v>
      </c>
    </row>
    <row r="11991" spans="1:18" x14ac:dyDescent="0.3">
      <c r="A11991" t="s">
        <v>1483</v>
      </c>
      <c r="B11991" s="1">
        <v>38799</v>
      </c>
      <c r="C11991" t="s">
        <v>1532</v>
      </c>
      <c r="D11991" t="s">
        <v>1542</v>
      </c>
      <c r="E11991" t="s">
        <v>1543</v>
      </c>
      <c r="G11991" t="s">
        <v>19</v>
      </c>
      <c r="H11991" t="s">
        <v>41</v>
      </c>
      <c r="I11991" t="s">
        <v>21</v>
      </c>
      <c r="J11991" t="s">
        <v>73</v>
      </c>
      <c r="K11991">
        <v>260</v>
      </c>
      <c r="L11991">
        <v>62</v>
      </c>
      <c r="M11991" t="s">
        <v>967</v>
      </c>
      <c r="N11991">
        <v>71.099999999999994</v>
      </c>
      <c r="P11991" cm="1">
        <f t="array" ref="P11991">IF(Q11991&gt;0,INDEX(Q11991:Q24125,MATCH(TRUE,INDEX(Q11991:Q24125="",,),0)-1),"")</f>
        <v>5</v>
      </c>
      <c r="Q11991">
        <v>3</v>
      </c>
      <c r="R11991">
        <f>IF(P11991="","",0)</f>
        <v>0</v>
      </c>
    </row>
    <row r="11992" spans="1:18" x14ac:dyDescent="0.3">
      <c r="A11992" t="s">
        <v>1483</v>
      </c>
      <c r="B11992" s="1">
        <v>38799</v>
      </c>
      <c r="C11992" t="s">
        <v>1532</v>
      </c>
      <c r="D11992" t="s">
        <v>1542</v>
      </c>
      <c r="E11992" t="s">
        <v>1543</v>
      </c>
      <c r="G11992" t="s">
        <v>19</v>
      </c>
      <c r="H11992" t="s">
        <v>41</v>
      </c>
      <c r="I11992" t="s">
        <v>45</v>
      </c>
      <c r="J11992" t="s">
        <v>93</v>
      </c>
      <c r="K11992">
        <v>96.2</v>
      </c>
      <c r="L11992">
        <v>183</v>
      </c>
      <c r="M11992" t="s">
        <v>211</v>
      </c>
      <c r="N11992">
        <v>183</v>
      </c>
      <c r="P11992" cm="1">
        <f t="array" ref="P11992">IF(Q11992&gt;0,INDEX(Q11992:Q24126,MATCH(TRUE,INDEX(Q11992:Q24126="",,),0)-1),"")</f>
        <v>5</v>
      </c>
      <c r="Q11992">
        <v>4</v>
      </c>
      <c r="R11992">
        <f>IF(P11992="","",0)</f>
        <v>0</v>
      </c>
    </row>
    <row r="11993" spans="1:18" x14ac:dyDescent="0.3">
      <c r="A11993" t="s">
        <v>1483</v>
      </c>
      <c r="B11993" s="1">
        <v>38799</v>
      </c>
      <c r="C11993" t="s">
        <v>1532</v>
      </c>
      <c r="D11993" t="s">
        <v>1542</v>
      </c>
      <c r="E11993" t="s">
        <v>1543</v>
      </c>
      <c r="G11993" t="s">
        <v>19</v>
      </c>
      <c r="H11993" t="s">
        <v>41</v>
      </c>
      <c r="I11993" t="s">
        <v>21</v>
      </c>
      <c r="J11993" t="s">
        <v>73</v>
      </c>
      <c r="K11993">
        <v>260</v>
      </c>
      <c r="L11993">
        <v>62</v>
      </c>
      <c r="M11993" t="s">
        <v>211</v>
      </c>
      <c r="N11993">
        <v>69.7</v>
      </c>
      <c r="P11993" cm="1">
        <f t="array" ref="P11993">IF(Q11993&gt;0,INDEX(Q11993:Q24127,MATCH(TRUE,INDEX(Q11993:Q24127="",,),0)-1),"")</f>
        <v>5</v>
      </c>
      <c r="Q11993">
        <v>4</v>
      </c>
      <c r="R11993">
        <f>IF(P11993="","",0)</f>
        <v>0</v>
      </c>
    </row>
    <row r="11994" spans="1:18" x14ac:dyDescent="0.3">
      <c r="A11994" t="s">
        <v>1483</v>
      </c>
      <c r="B11994" s="1">
        <v>38799</v>
      </c>
      <c r="C11994" t="s">
        <v>1532</v>
      </c>
      <c r="D11994" t="s">
        <v>1542</v>
      </c>
      <c r="E11994" t="s">
        <v>1543</v>
      </c>
      <c r="G11994" t="s">
        <v>19</v>
      </c>
      <c r="H11994" t="s">
        <v>41</v>
      </c>
      <c r="I11994" t="s">
        <v>45</v>
      </c>
      <c r="J11994" t="s">
        <v>93</v>
      </c>
      <c r="K11994">
        <v>96.2</v>
      </c>
      <c r="L11994">
        <v>183</v>
      </c>
      <c r="M11994" t="s">
        <v>198</v>
      </c>
      <c r="N11994">
        <v>184</v>
      </c>
      <c r="P11994" cm="1">
        <f t="array" ref="P11994">IF(Q11994&gt;0,INDEX(Q11994:Q24128,MATCH(TRUE,INDEX(Q11994:Q24128="",,),0)-1),"")</f>
        <v>5</v>
      </c>
      <c r="Q11994">
        <v>5</v>
      </c>
      <c r="R11994">
        <f>IF(P11994="","",0)</f>
        <v>0</v>
      </c>
    </row>
    <row r="11995" spans="1:18" x14ac:dyDescent="0.3">
      <c r="A11995" t="s">
        <v>1483</v>
      </c>
      <c r="B11995" s="1">
        <v>38799</v>
      </c>
      <c r="C11995" t="s">
        <v>1532</v>
      </c>
      <c r="D11995" t="s">
        <v>1542</v>
      </c>
      <c r="E11995" t="s">
        <v>1543</v>
      </c>
      <c r="G11995" t="s">
        <v>19</v>
      </c>
      <c r="H11995" t="s">
        <v>41</v>
      </c>
      <c r="I11995" t="s">
        <v>21</v>
      </c>
      <c r="J11995" t="s">
        <v>73</v>
      </c>
      <c r="K11995">
        <v>260</v>
      </c>
      <c r="L11995">
        <v>62</v>
      </c>
      <c r="M11995" t="s">
        <v>198</v>
      </c>
      <c r="N11995">
        <v>63.2</v>
      </c>
      <c r="P11995" cm="1">
        <f t="array" ref="P11995">IF(Q11995&gt;0,INDEX(Q11995:Q24129,MATCH(TRUE,INDEX(Q11995:Q24129="",,),0)-1),"")</f>
        <v>5</v>
      </c>
      <c r="Q11995">
        <v>5</v>
      </c>
      <c r="R11995">
        <f>IF(P11995="","",0)</f>
        <v>0</v>
      </c>
    </row>
    <row r="11996" spans="1:18" x14ac:dyDescent="0.3">
      <c r="P11996" t="str" cm="1">
        <f t="array" ref="P11996">IF(Q11996&gt;0,INDEX(Q11996:Q24130,MATCH(TRUE,INDEX(Q11996:Q24130="",,),0)-1),"")</f>
        <v/>
      </c>
      <c r="R11996" t="str">
        <f>IF(P11996="","",0)</f>
        <v/>
      </c>
    </row>
    <row r="11997" spans="1:18" x14ac:dyDescent="0.3">
      <c r="A11997" t="s">
        <v>1483</v>
      </c>
      <c r="B11997" s="1">
        <v>38785</v>
      </c>
      <c r="C11997" t="s">
        <v>598</v>
      </c>
      <c r="D11997" t="s">
        <v>1544</v>
      </c>
      <c r="E11997" t="s">
        <v>1545</v>
      </c>
      <c r="G11997" t="s">
        <v>19</v>
      </c>
      <c r="H11997" t="s">
        <v>87</v>
      </c>
      <c r="I11997" t="s">
        <v>45</v>
      </c>
      <c r="J11997" t="s">
        <v>93</v>
      </c>
      <c r="K11997">
        <v>15.7</v>
      </c>
      <c r="L11997">
        <v>46</v>
      </c>
      <c r="M11997" t="s">
        <v>211</v>
      </c>
      <c r="N11997">
        <v>46</v>
      </c>
      <c r="O11997" t="s">
        <v>24</v>
      </c>
      <c r="P11997" cm="1">
        <f t="array" ref="P11997">IF(Q11997&gt;0,INDEX(Q11997:Q24131,MATCH(TRUE,INDEX(Q11997:Q24131="",,),0)-1),"")</f>
        <v>2</v>
      </c>
      <c r="Q11997">
        <v>1</v>
      </c>
      <c r="R11997">
        <f>IF(P11997="","",0)</f>
        <v>0</v>
      </c>
    </row>
    <row r="11998" spans="1:18" x14ac:dyDescent="0.3">
      <c r="A11998" t="s">
        <v>1483</v>
      </c>
      <c r="B11998" s="1">
        <v>38785</v>
      </c>
      <c r="C11998" t="s">
        <v>598</v>
      </c>
      <c r="D11998" t="s">
        <v>1544</v>
      </c>
      <c r="E11998" t="s">
        <v>1545</v>
      </c>
      <c r="G11998" t="s">
        <v>19</v>
      </c>
      <c r="H11998" t="s">
        <v>87</v>
      </c>
      <c r="I11998" t="s">
        <v>21</v>
      </c>
      <c r="J11998" t="s">
        <v>73</v>
      </c>
      <c r="K11998">
        <v>120</v>
      </c>
      <c r="L11998">
        <v>18</v>
      </c>
      <c r="M11998" t="s">
        <v>211</v>
      </c>
      <c r="N11998">
        <v>21.58</v>
      </c>
      <c r="O11998" t="s">
        <v>24</v>
      </c>
      <c r="P11998" cm="1">
        <f t="array" ref="P11998">IF(Q11998&gt;0,INDEX(Q11998:Q24132,MATCH(TRUE,INDEX(Q11998:Q24132="",,),0)-1),"")</f>
        <v>2</v>
      </c>
      <c r="Q11998">
        <v>1</v>
      </c>
      <c r="R11998">
        <f>IF(P11998="","",0)</f>
        <v>0</v>
      </c>
    </row>
    <row r="11999" spans="1:18" x14ac:dyDescent="0.3">
      <c r="A11999" t="s">
        <v>1483</v>
      </c>
      <c r="B11999" s="1">
        <v>38785</v>
      </c>
      <c r="C11999" t="s">
        <v>598</v>
      </c>
      <c r="D11999" t="s">
        <v>1544</v>
      </c>
      <c r="E11999" t="s">
        <v>1545</v>
      </c>
      <c r="G11999" t="s">
        <v>19</v>
      </c>
      <c r="H11999" t="s">
        <v>72</v>
      </c>
      <c r="I11999" t="s">
        <v>21</v>
      </c>
      <c r="J11999" t="s">
        <v>73</v>
      </c>
      <c r="K11999">
        <v>70</v>
      </c>
      <c r="L11999">
        <v>18.5</v>
      </c>
      <c r="M11999" t="s">
        <v>211</v>
      </c>
      <c r="N11999">
        <v>18.5</v>
      </c>
      <c r="O11999" t="s">
        <v>24</v>
      </c>
      <c r="P11999" cm="1">
        <f t="array" ref="P11999">IF(Q11999&gt;0,INDEX(Q11999:Q24133,MATCH(TRUE,INDEX(Q11999:Q24133="",,),0)-1),"")</f>
        <v>2</v>
      </c>
      <c r="Q11999">
        <v>1</v>
      </c>
      <c r="R11999">
        <f>IF(P11999="","",0)</f>
        <v>0</v>
      </c>
    </row>
    <row r="12000" spans="1:18" x14ac:dyDescent="0.3">
      <c r="A12000" t="s">
        <v>1483</v>
      </c>
      <c r="B12000" s="1">
        <v>38785</v>
      </c>
      <c r="C12000" t="s">
        <v>598</v>
      </c>
      <c r="D12000" t="s">
        <v>1544</v>
      </c>
      <c r="E12000" t="s">
        <v>1545</v>
      </c>
      <c r="G12000" s="6" t="s">
        <v>88</v>
      </c>
      <c r="H12000" t="s">
        <v>95</v>
      </c>
      <c r="I12000" t="s">
        <v>21</v>
      </c>
      <c r="J12000" t="s">
        <v>73</v>
      </c>
      <c r="K12000">
        <v>7</v>
      </c>
      <c r="L12000">
        <v>19.7</v>
      </c>
      <c r="M12000" t="s">
        <v>211</v>
      </c>
      <c r="N12000">
        <v>19.7</v>
      </c>
      <c r="O12000" t="s">
        <v>24</v>
      </c>
      <c r="P12000" cm="1">
        <f t="array" ref="P12000">IF(Q12000&gt;0,INDEX(Q12000:Q24134,MATCH(TRUE,INDEX(Q12000:Q24134="",,),0)-1),"")</f>
        <v>2</v>
      </c>
      <c r="Q12000">
        <v>1</v>
      </c>
      <c r="R12000">
        <f>IF(P12000="","",0)</f>
        <v>0</v>
      </c>
    </row>
    <row r="12001" spans="1:18" x14ac:dyDescent="0.3">
      <c r="A12001" t="s">
        <v>1483</v>
      </c>
      <c r="B12001" s="1">
        <v>38785</v>
      </c>
      <c r="C12001" t="s">
        <v>598</v>
      </c>
      <c r="D12001" t="s">
        <v>1544</v>
      </c>
      <c r="E12001" t="s">
        <v>1545</v>
      </c>
      <c r="G12001" t="s">
        <v>19</v>
      </c>
      <c r="H12001" t="s">
        <v>87</v>
      </c>
      <c r="I12001" t="s">
        <v>45</v>
      </c>
      <c r="J12001" t="s">
        <v>93</v>
      </c>
      <c r="K12001">
        <v>15.7</v>
      </c>
      <c r="L12001">
        <v>46</v>
      </c>
      <c r="M12001" t="s">
        <v>198</v>
      </c>
      <c r="N12001">
        <v>47</v>
      </c>
      <c r="P12001" cm="1">
        <f t="array" ref="P12001">IF(Q12001&gt;0,INDEX(Q12001:Q24135,MATCH(TRUE,INDEX(Q12001:Q24135="",,),0)-1),"")</f>
        <v>2</v>
      </c>
      <c r="Q12001">
        <v>2</v>
      </c>
      <c r="R12001">
        <f>IF(P12001="","",0)</f>
        <v>0</v>
      </c>
    </row>
    <row r="12002" spans="1:18" x14ac:dyDescent="0.3">
      <c r="A12002" t="s">
        <v>1483</v>
      </c>
      <c r="B12002" s="1">
        <v>38785</v>
      </c>
      <c r="C12002" t="s">
        <v>598</v>
      </c>
      <c r="D12002" t="s">
        <v>1544</v>
      </c>
      <c r="E12002" t="s">
        <v>1545</v>
      </c>
      <c r="G12002" t="s">
        <v>19</v>
      </c>
      <c r="H12002" t="s">
        <v>87</v>
      </c>
      <c r="I12002" t="s">
        <v>21</v>
      </c>
      <c r="J12002" t="s">
        <v>73</v>
      </c>
      <c r="K12002">
        <v>120</v>
      </c>
      <c r="L12002">
        <v>18</v>
      </c>
      <c r="M12002" t="s">
        <v>198</v>
      </c>
      <c r="N12002">
        <v>19</v>
      </c>
      <c r="P12002" cm="1">
        <f t="array" ref="P12002">IF(Q12002&gt;0,INDEX(Q12002:Q24136,MATCH(TRUE,INDEX(Q12002:Q24136="",,),0)-1),"")</f>
        <v>2</v>
      </c>
      <c r="Q12002">
        <v>2</v>
      </c>
      <c r="R12002">
        <f>IF(P12002="","",0)</f>
        <v>0</v>
      </c>
    </row>
    <row r="12003" spans="1:18" x14ac:dyDescent="0.3">
      <c r="A12003" t="s">
        <v>1483</v>
      </c>
      <c r="B12003" s="1">
        <v>38785</v>
      </c>
      <c r="C12003" t="s">
        <v>598</v>
      </c>
      <c r="D12003" t="s">
        <v>1544</v>
      </c>
      <c r="E12003" t="s">
        <v>1545</v>
      </c>
      <c r="G12003" t="s">
        <v>19</v>
      </c>
      <c r="H12003" t="s">
        <v>72</v>
      </c>
      <c r="I12003" t="s">
        <v>21</v>
      </c>
      <c r="J12003" t="s">
        <v>73</v>
      </c>
      <c r="K12003">
        <v>70</v>
      </c>
      <c r="L12003">
        <v>18.5</v>
      </c>
      <c r="M12003" t="s">
        <v>198</v>
      </c>
      <c r="N12003">
        <v>19</v>
      </c>
      <c r="P12003" cm="1">
        <f t="array" ref="P12003">IF(Q12003&gt;0,INDEX(Q12003:Q24137,MATCH(TRUE,INDEX(Q12003:Q24137="",,),0)-1),"")</f>
        <v>2</v>
      </c>
      <c r="Q12003">
        <v>2</v>
      </c>
      <c r="R12003">
        <f>IF(P12003="","",0)</f>
        <v>0</v>
      </c>
    </row>
    <row r="12004" spans="1:18" x14ac:dyDescent="0.3">
      <c r="A12004" t="s">
        <v>1483</v>
      </c>
      <c r="B12004" s="1">
        <v>38785</v>
      </c>
      <c r="C12004" t="s">
        <v>598</v>
      </c>
      <c r="D12004" t="s">
        <v>1544</v>
      </c>
      <c r="E12004" t="s">
        <v>1545</v>
      </c>
      <c r="G12004" s="6" t="s">
        <v>88</v>
      </c>
      <c r="H12004" t="s">
        <v>95</v>
      </c>
      <c r="I12004" t="s">
        <v>21</v>
      </c>
      <c r="J12004" t="s">
        <v>73</v>
      </c>
      <c r="K12004">
        <v>7</v>
      </c>
      <c r="L12004">
        <v>19.7</v>
      </c>
      <c r="M12004" t="s">
        <v>198</v>
      </c>
      <c r="N12004">
        <v>19.7</v>
      </c>
      <c r="P12004" cm="1">
        <f t="array" ref="P12004">IF(Q12004&gt;0,INDEX(Q12004:Q24138,MATCH(TRUE,INDEX(Q12004:Q24138="",,),0)-1),"")</f>
        <v>2</v>
      </c>
      <c r="Q12004">
        <v>2</v>
      </c>
      <c r="R12004">
        <f>IF(P12004="","",0)</f>
        <v>0</v>
      </c>
    </row>
    <row r="12005" spans="1:18" x14ac:dyDescent="0.3">
      <c r="P12005" t="str" cm="1">
        <f t="array" ref="P12005">IF(Q12005&gt;0,INDEX(Q12005:Q24139,MATCH(TRUE,INDEX(Q12005:Q24139="",,),0)-1),"")</f>
        <v/>
      </c>
      <c r="R12005" t="str">
        <f>IF(P12005="","",0)</f>
        <v/>
      </c>
    </row>
    <row r="12006" spans="1:18" x14ac:dyDescent="0.3">
      <c r="A12006" t="s">
        <v>1483</v>
      </c>
      <c r="B12006" s="1">
        <v>38785</v>
      </c>
      <c r="C12006" t="s">
        <v>598</v>
      </c>
      <c r="D12006" t="s">
        <v>1546</v>
      </c>
      <c r="E12006" t="s">
        <v>1547</v>
      </c>
      <c r="G12006" t="s">
        <v>19</v>
      </c>
      <c r="H12006" t="s">
        <v>41</v>
      </c>
      <c r="I12006" t="s">
        <v>45</v>
      </c>
      <c r="J12006" t="s">
        <v>93</v>
      </c>
      <c r="K12006">
        <v>175</v>
      </c>
      <c r="L12006">
        <v>161</v>
      </c>
      <c r="M12006" t="s">
        <v>967</v>
      </c>
      <c r="N12006">
        <v>161</v>
      </c>
      <c r="O12006" t="s">
        <v>24</v>
      </c>
      <c r="P12006" cm="1">
        <f t="array" ref="P12006">IF(Q12006&gt;0,INDEX(Q12006:Q24140,MATCH(TRUE,INDEX(Q12006:Q24140="",,),0)-1),"")</f>
        <v>5</v>
      </c>
      <c r="Q12006">
        <f>INT((ROW()-12006)/9)+1</f>
        <v>1</v>
      </c>
      <c r="R12006">
        <f>IF(P12006="","",0)</f>
        <v>0</v>
      </c>
    </row>
    <row r="12007" spans="1:18" x14ac:dyDescent="0.3">
      <c r="A12007" t="s">
        <v>1483</v>
      </c>
      <c r="B12007" s="1">
        <v>38785</v>
      </c>
      <c r="C12007" t="s">
        <v>598</v>
      </c>
      <c r="D12007" t="s">
        <v>1546</v>
      </c>
      <c r="E12007" t="s">
        <v>1547</v>
      </c>
      <c r="G12007" t="s">
        <v>19</v>
      </c>
      <c r="H12007" t="s">
        <v>41</v>
      </c>
      <c r="I12007" t="s">
        <v>21</v>
      </c>
      <c r="J12007" t="s">
        <v>73</v>
      </c>
      <c r="K12007">
        <v>258</v>
      </c>
      <c r="L12007">
        <v>39.4</v>
      </c>
      <c r="M12007" t="s">
        <v>967</v>
      </c>
      <c r="N12007">
        <v>80.010000000000005</v>
      </c>
      <c r="O12007" t="s">
        <v>24</v>
      </c>
      <c r="P12007" cm="1">
        <f t="array" ref="P12007">IF(Q12007&gt;0,INDEX(Q12007:Q24141,MATCH(TRUE,INDEX(Q12007:Q24141="",,),0)-1),"")</f>
        <v>5</v>
      </c>
      <c r="Q12007">
        <f t="shared" ref="Q12007:Q12050" si="266">INT((ROW()-12006)/9)+1</f>
        <v>1</v>
      </c>
      <c r="R12007">
        <f>IF(P12007="","",0)</f>
        <v>0</v>
      </c>
    </row>
    <row r="12008" spans="1:18" x14ac:dyDescent="0.3">
      <c r="A12008" t="s">
        <v>1483</v>
      </c>
      <c r="B12008" s="1">
        <v>38785</v>
      </c>
      <c r="C12008" t="s">
        <v>598</v>
      </c>
      <c r="D12008" t="s">
        <v>1546</v>
      </c>
      <c r="E12008" t="s">
        <v>1547</v>
      </c>
      <c r="G12008" t="s">
        <v>19</v>
      </c>
      <c r="H12008" t="s">
        <v>87</v>
      </c>
      <c r="I12008" t="s">
        <v>21</v>
      </c>
      <c r="J12008" t="s">
        <v>73</v>
      </c>
      <c r="K12008">
        <v>845</v>
      </c>
      <c r="L12008">
        <v>19.649999999999999</v>
      </c>
      <c r="M12008" t="s">
        <v>967</v>
      </c>
      <c r="N12008">
        <v>33.01</v>
      </c>
      <c r="O12008" t="s">
        <v>24</v>
      </c>
      <c r="P12008" cm="1">
        <f t="array" ref="P12008">IF(Q12008&gt;0,INDEX(Q12008:Q24142,MATCH(TRUE,INDEX(Q12008:Q24142="",,),0)-1),"")</f>
        <v>5</v>
      </c>
      <c r="Q12008">
        <f t="shared" si="266"/>
        <v>1</v>
      </c>
      <c r="R12008">
        <f>IF(P12008="","",0)</f>
        <v>0</v>
      </c>
    </row>
    <row r="12009" spans="1:18" x14ac:dyDescent="0.3">
      <c r="A12009" t="s">
        <v>1483</v>
      </c>
      <c r="B12009" s="1">
        <v>38785</v>
      </c>
      <c r="C12009" t="s">
        <v>598</v>
      </c>
      <c r="D12009" t="s">
        <v>1546</v>
      </c>
      <c r="E12009" t="s">
        <v>1547</v>
      </c>
      <c r="G12009" s="6" t="s">
        <v>88</v>
      </c>
      <c r="H12009" t="s">
        <v>67</v>
      </c>
      <c r="I12009" t="s">
        <v>45</v>
      </c>
      <c r="J12009" t="s">
        <v>93</v>
      </c>
      <c r="K12009">
        <v>83</v>
      </c>
      <c r="L12009">
        <v>69</v>
      </c>
      <c r="M12009" t="s">
        <v>967</v>
      </c>
      <c r="N12009">
        <v>69</v>
      </c>
      <c r="O12009" t="s">
        <v>24</v>
      </c>
      <c r="P12009" cm="1">
        <f t="array" ref="P12009">IF(Q12009&gt;0,INDEX(Q12009:Q24143,MATCH(TRUE,INDEX(Q12009:Q24143="",,),0)-1),"")</f>
        <v>5</v>
      </c>
      <c r="Q12009">
        <f t="shared" si="266"/>
        <v>1</v>
      </c>
      <c r="R12009">
        <f>IF(P12009="","",0)</f>
        <v>0</v>
      </c>
    </row>
    <row r="12010" spans="1:18" x14ac:dyDescent="0.3">
      <c r="A12010" t="s">
        <v>1483</v>
      </c>
      <c r="B12010" s="1">
        <v>38785</v>
      </c>
      <c r="C12010" t="s">
        <v>598</v>
      </c>
      <c r="D12010" t="s">
        <v>1546</v>
      </c>
      <c r="E12010" t="s">
        <v>1547</v>
      </c>
      <c r="G12010" s="6" t="s">
        <v>88</v>
      </c>
      <c r="H12010" t="s">
        <v>87</v>
      </c>
      <c r="I12010" t="s">
        <v>45</v>
      </c>
      <c r="J12010" t="s">
        <v>93</v>
      </c>
      <c r="K12010">
        <v>70</v>
      </c>
      <c r="L12010">
        <v>54</v>
      </c>
      <c r="M12010" t="s">
        <v>967</v>
      </c>
      <c r="N12010">
        <v>54</v>
      </c>
      <c r="O12010" t="s">
        <v>24</v>
      </c>
      <c r="P12010" cm="1">
        <f t="array" ref="P12010">IF(Q12010&gt;0,INDEX(Q12010:Q24144,MATCH(TRUE,INDEX(Q12010:Q24144="",,),0)-1),"")</f>
        <v>5</v>
      </c>
      <c r="Q12010">
        <f t="shared" si="266"/>
        <v>1</v>
      </c>
      <c r="R12010">
        <f>IF(P12010="","",0)</f>
        <v>0</v>
      </c>
    </row>
    <row r="12011" spans="1:18" x14ac:dyDescent="0.3">
      <c r="A12011" t="s">
        <v>1483</v>
      </c>
      <c r="B12011" s="1">
        <v>38785</v>
      </c>
      <c r="C12011" t="s">
        <v>598</v>
      </c>
      <c r="D12011" t="s">
        <v>1546</v>
      </c>
      <c r="E12011" t="s">
        <v>1547</v>
      </c>
      <c r="G12011" s="6" t="s">
        <v>88</v>
      </c>
      <c r="H12011" t="s">
        <v>85</v>
      </c>
      <c r="I12011" t="s">
        <v>21</v>
      </c>
      <c r="J12011" t="s">
        <v>73</v>
      </c>
      <c r="K12011">
        <v>92</v>
      </c>
      <c r="L12011">
        <v>12.2</v>
      </c>
      <c r="M12011" t="s">
        <v>967</v>
      </c>
      <c r="N12011">
        <v>12.2</v>
      </c>
      <c r="O12011" t="s">
        <v>24</v>
      </c>
      <c r="P12011" cm="1">
        <f t="array" ref="P12011">IF(Q12011&gt;0,INDEX(Q12011:Q24145,MATCH(TRUE,INDEX(Q12011:Q24145="",,),0)-1),"")</f>
        <v>5</v>
      </c>
      <c r="Q12011">
        <f t="shared" si="266"/>
        <v>1</v>
      </c>
      <c r="R12011">
        <f>IF(P12011="","",0)</f>
        <v>0</v>
      </c>
    </row>
    <row r="12012" spans="1:18" x14ac:dyDescent="0.3">
      <c r="A12012" t="s">
        <v>1483</v>
      </c>
      <c r="B12012" s="1">
        <v>38785</v>
      </c>
      <c r="C12012" t="s">
        <v>598</v>
      </c>
      <c r="D12012" t="s">
        <v>1546</v>
      </c>
      <c r="E12012" t="s">
        <v>1547</v>
      </c>
      <c r="G12012" s="6" t="s">
        <v>88</v>
      </c>
      <c r="H12012" t="s">
        <v>67</v>
      </c>
      <c r="I12012" t="s">
        <v>21</v>
      </c>
      <c r="J12012" t="s">
        <v>73</v>
      </c>
      <c r="K12012">
        <v>720</v>
      </c>
      <c r="L12012">
        <v>8.85</v>
      </c>
      <c r="M12012" t="s">
        <v>967</v>
      </c>
      <c r="N12012">
        <v>8.85</v>
      </c>
      <c r="O12012" t="s">
        <v>24</v>
      </c>
      <c r="P12012" cm="1">
        <f t="array" ref="P12012">IF(Q12012&gt;0,INDEX(Q12012:Q24146,MATCH(TRUE,INDEX(Q12012:Q24146="",,),0)-1),"")</f>
        <v>5</v>
      </c>
      <c r="Q12012">
        <f t="shared" si="266"/>
        <v>1</v>
      </c>
      <c r="R12012">
        <f>IF(P12012="","",0)</f>
        <v>0</v>
      </c>
    </row>
    <row r="12013" spans="1:18" x14ac:dyDescent="0.3">
      <c r="A12013" t="s">
        <v>1483</v>
      </c>
      <c r="B12013" s="1">
        <v>38785</v>
      </c>
      <c r="C12013" t="s">
        <v>598</v>
      </c>
      <c r="D12013" t="s">
        <v>1546</v>
      </c>
      <c r="E12013" t="s">
        <v>1547</v>
      </c>
      <c r="G12013" s="6" t="s">
        <v>88</v>
      </c>
      <c r="H12013" t="s">
        <v>95</v>
      </c>
      <c r="I12013" t="s">
        <v>21</v>
      </c>
      <c r="J12013" t="s">
        <v>73</v>
      </c>
      <c r="K12013">
        <v>249</v>
      </c>
      <c r="L12013">
        <v>15.5</v>
      </c>
      <c r="M12013" t="s">
        <v>967</v>
      </c>
      <c r="N12013">
        <v>15.5</v>
      </c>
      <c r="O12013" t="s">
        <v>24</v>
      </c>
      <c r="P12013" cm="1">
        <f t="array" ref="P12013">IF(Q12013&gt;0,INDEX(Q12013:Q24147,MATCH(TRUE,INDEX(Q12013:Q24147="",,),0)-1),"")</f>
        <v>5</v>
      </c>
      <c r="Q12013">
        <f t="shared" si="266"/>
        <v>1</v>
      </c>
      <c r="R12013">
        <f>IF(P12013="","",0)</f>
        <v>0</v>
      </c>
    </row>
    <row r="12014" spans="1:18" x14ac:dyDescent="0.3">
      <c r="A12014" t="s">
        <v>1483</v>
      </c>
      <c r="B12014" s="1">
        <v>38785</v>
      </c>
      <c r="C12014" t="s">
        <v>598</v>
      </c>
      <c r="D12014" t="s">
        <v>1546</v>
      </c>
      <c r="E12014" t="s">
        <v>1547</v>
      </c>
      <c r="G12014" s="6" t="s">
        <v>88</v>
      </c>
      <c r="H12014" t="s">
        <v>20</v>
      </c>
      <c r="I12014" t="s">
        <v>21</v>
      </c>
      <c r="J12014" t="s">
        <v>73</v>
      </c>
      <c r="K12014">
        <v>58</v>
      </c>
      <c r="L12014">
        <v>14.4</v>
      </c>
      <c r="M12014" t="s">
        <v>967</v>
      </c>
      <c r="N12014">
        <v>14.4</v>
      </c>
      <c r="O12014" t="s">
        <v>24</v>
      </c>
      <c r="P12014" cm="1">
        <f t="array" ref="P12014">IF(Q12014&gt;0,INDEX(Q12014:Q24148,MATCH(TRUE,INDEX(Q12014:Q24148="",,),0)-1),"")</f>
        <v>5</v>
      </c>
      <c r="Q12014">
        <f t="shared" si="266"/>
        <v>1</v>
      </c>
      <c r="R12014">
        <f>IF(P12014="","",0)</f>
        <v>0</v>
      </c>
    </row>
    <row r="12015" spans="1:18" x14ac:dyDescent="0.3">
      <c r="A12015" t="s">
        <v>1483</v>
      </c>
      <c r="B12015" s="1">
        <v>38785</v>
      </c>
      <c r="C12015" t="s">
        <v>598</v>
      </c>
      <c r="D12015" t="s">
        <v>1546</v>
      </c>
      <c r="E12015" t="s">
        <v>1547</v>
      </c>
      <c r="G12015" t="s">
        <v>19</v>
      </c>
      <c r="H12015" t="s">
        <v>41</v>
      </c>
      <c r="I12015" t="s">
        <v>45</v>
      </c>
      <c r="J12015" t="s">
        <v>93</v>
      </c>
      <c r="K12015">
        <v>175</v>
      </c>
      <c r="L12015">
        <v>161</v>
      </c>
      <c r="M12015" t="s">
        <v>218</v>
      </c>
      <c r="N12015">
        <v>225</v>
      </c>
      <c r="P12015" cm="1">
        <f t="array" ref="P12015">IF(Q12015&gt;0,INDEX(Q12015:Q24149,MATCH(TRUE,INDEX(Q12015:Q24149="",,),0)-1),"")</f>
        <v>5</v>
      </c>
      <c r="Q12015">
        <f t="shared" si="266"/>
        <v>2</v>
      </c>
      <c r="R12015">
        <f>IF(P12015="","",0)</f>
        <v>0</v>
      </c>
    </row>
    <row r="12016" spans="1:18" x14ac:dyDescent="0.3">
      <c r="A12016" t="s">
        <v>1483</v>
      </c>
      <c r="B12016" s="1">
        <v>38785</v>
      </c>
      <c r="C12016" t="s">
        <v>598</v>
      </c>
      <c r="D12016" t="s">
        <v>1546</v>
      </c>
      <c r="E12016" t="s">
        <v>1547</v>
      </c>
      <c r="G12016" t="s">
        <v>19</v>
      </c>
      <c r="H12016" t="s">
        <v>41</v>
      </c>
      <c r="I12016" t="s">
        <v>21</v>
      </c>
      <c r="J12016" t="s">
        <v>73</v>
      </c>
      <c r="K12016">
        <v>258</v>
      </c>
      <c r="L12016">
        <v>39.4</v>
      </c>
      <c r="M12016" t="s">
        <v>218</v>
      </c>
      <c r="N12016">
        <v>39.4</v>
      </c>
      <c r="P12016" cm="1">
        <f t="array" ref="P12016">IF(Q12016&gt;0,INDEX(Q12016:Q24150,MATCH(TRUE,INDEX(Q12016:Q24150="",,),0)-1),"")</f>
        <v>5</v>
      </c>
      <c r="Q12016">
        <f t="shared" si="266"/>
        <v>2</v>
      </c>
      <c r="R12016">
        <f>IF(P12016="","",0)</f>
        <v>0</v>
      </c>
    </row>
    <row r="12017" spans="1:18" x14ac:dyDescent="0.3">
      <c r="A12017" t="s">
        <v>1483</v>
      </c>
      <c r="B12017" s="1">
        <v>38785</v>
      </c>
      <c r="C12017" t="s">
        <v>598</v>
      </c>
      <c r="D12017" t="s">
        <v>1546</v>
      </c>
      <c r="E12017" t="s">
        <v>1547</v>
      </c>
      <c r="G12017" t="s">
        <v>19</v>
      </c>
      <c r="H12017" t="s">
        <v>87</v>
      </c>
      <c r="I12017" t="s">
        <v>21</v>
      </c>
      <c r="J12017" t="s">
        <v>73</v>
      </c>
      <c r="K12017">
        <v>845</v>
      </c>
      <c r="L12017">
        <v>19.649999999999999</v>
      </c>
      <c r="M12017" t="s">
        <v>218</v>
      </c>
      <c r="N12017">
        <v>19.649999999999999</v>
      </c>
      <c r="P12017" cm="1">
        <f t="array" ref="P12017">IF(Q12017&gt;0,INDEX(Q12017:Q24151,MATCH(TRUE,INDEX(Q12017:Q24151="",,),0)-1),"")</f>
        <v>5</v>
      </c>
      <c r="Q12017">
        <f t="shared" si="266"/>
        <v>2</v>
      </c>
      <c r="R12017">
        <f>IF(P12017="","",0)</f>
        <v>0</v>
      </c>
    </row>
    <row r="12018" spans="1:18" x14ac:dyDescent="0.3">
      <c r="A12018" t="s">
        <v>1483</v>
      </c>
      <c r="B12018" s="1">
        <v>38785</v>
      </c>
      <c r="C12018" t="s">
        <v>598</v>
      </c>
      <c r="D12018" t="s">
        <v>1546</v>
      </c>
      <c r="E12018" t="s">
        <v>1547</v>
      </c>
      <c r="G12018" s="6" t="s">
        <v>88</v>
      </c>
      <c r="H12018" t="s">
        <v>67</v>
      </c>
      <c r="I12018" t="s">
        <v>45</v>
      </c>
      <c r="J12018" t="s">
        <v>93</v>
      </c>
      <c r="K12018">
        <v>83</v>
      </c>
      <c r="L12018">
        <v>69</v>
      </c>
      <c r="M12018" t="s">
        <v>218</v>
      </c>
      <c r="N12018">
        <v>69</v>
      </c>
      <c r="P12018" cm="1">
        <f t="array" ref="P12018">IF(Q12018&gt;0,INDEX(Q12018:Q24152,MATCH(TRUE,INDEX(Q12018:Q24152="",,),0)-1),"")</f>
        <v>5</v>
      </c>
      <c r="Q12018">
        <f t="shared" si="266"/>
        <v>2</v>
      </c>
      <c r="R12018">
        <f>IF(P12018="","",0)</f>
        <v>0</v>
      </c>
    </row>
    <row r="12019" spans="1:18" x14ac:dyDescent="0.3">
      <c r="A12019" t="s">
        <v>1483</v>
      </c>
      <c r="B12019" s="1">
        <v>38785</v>
      </c>
      <c r="C12019" t="s">
        <v>598</v>
      </c>
      <c r="D12019" t="s">
        <v>1546</v>
      </c>
      <c r="E12019" t="s">
        <v>1547</v>
      </c>
      <c r="G12019" s="6" t="s">
        <v>88</v>
      </c>
      <c r="H12019" t="s">
        <v>87</v>
      </c>
      <c r="I12019" t="s">
        <v>45</v>
      </c>
      <c r="J12019" t="s">
        <v>93</v>
      </c>
      <c r="K12019">
        <v>70</v>
      </c>
      <c r="L12019">
        <v>54</v>
      </c>
      <c r="M12019" t="s">
        <v>218</v>
      </c>
      <c r="N12019">
        <v>54</v>
      </c>
      <c r="P12019" cm="1">
        <f t="array" ref="P12019">IF(Q12019&gt;0,INDEX(Q12019:Q24153,MATCH(TRUE,INDEX(Q12019:Q24153="",,),0)-1),"")</f>
        <v>5</v>
      </c>
      <c r="Q12019">
        <f t="shared" si="266"/>
        <v>2</v>
      </c>
      <c r="R12019">
        <f>IF(P12019="","",0)</f>
        <v>0</v>
      </c>
    </row>
    <row r="12020" spans="1:18" x14ac:dyDescent="0.3">
      <c r="A12020" t="s">
        <v>1483</v>
      </c>
      <c r="B12020" s="1">
        <v>38785</v>
      </c>
      <c r="C12020" t="s">
        <v>598</v>
      </c>
      <c r="D12020" t="s">
        <v>1546</v>
      </c>
      <c r="E12020" t="s">
        <v>1547</v>
      </c>
      <c r="G12020" s="6" t="s">
        <v>88</v>
      </c>
      <c r="H12020" t="s">
        <v>85</v>
      </c>
      <c r="I12020" t="s">
        <v>21</v>
      </c>
      <c r="J12020" t="s">
        <v>73</v>
      </c>
      <c r="K12020">
        <v>92</v>
      </c>
      <c r="L12020">
        <v>12.2</v>
      </c>
      <c r="M12020" t="s">
        <v>218</v>
      </c>
      <c r="N12020">
        <v>12.2</v>
      </c>
      <c r="P12020" cm="1">
        <f t="array" ref="P12020">IF(Q12020&gt;0,INDEX(Q12020:Q24154,MATCH(TRUE,INDEX(Q12020:Q24154="",,),0)-1),"")</f>
        <v>5</v>
      </c>
      <c r="Q12020">
        <f t="shared" si="266"/>
        <v>2</v>
      </c>
      <c r="R12020">
        <f>IF(P12020="","",0)</f>
        <v>0</v>
      </c>
    </row>
    <row r="12021" spans="1:18" x14ac:dyDescent="0.3">
      <c r="A12021" t="s">
        <v>1483</v>
      </c>
      <c r="B12021" s="1">
        <v>38785</v>
      </c>
      <c r="C12021" t="s">
        <v>598</v>
      </c>
      <c r="D12021" t="s">
        <v>1546</v>
      </c>
      <c r="E12021" t="s">
        <v>1547</v>
      </c>
      <c r="G12021" s="6" t="s">
        <v>88</v>
      </c>
      <c r="H12021" t="s">
        <v>67</v>
      </c>
      <c r="I12021" t="s">
        <v>21</v>
      </c>
      <c r="J12021" t="s">
        <v>73</v>
      </c>
      <c r="K12021">
        <v>720</v>
      </c>
      <c r="L12021">
        <v>8.85</v>
      </c>
      <c r="M12021" t="s">
        <v>218</v>
      </c>
      <c r="N12021">
        <v>8.85</v>
      </c>
      <c r="P12021" cm="1">
        <f t="array" ref="P12021">IF(Q12021&gt;0,INDEX(Q12021:Q24155,MATCH(TRUE,INDEX(Q12021:Q24155="",,),0)-1),"")</f>
        <v>5</v>
      </c>
      <c r="Q12021">
        <f t="shared" si="266"/>
        <v>2</v>
      </c>
      <c r="R12021">
        <f>IF(P12021="","",0)</f>
        <v>0</v>
      </c>
    </row>
    <row r="12022" spans="1:18" x14ac:dyDescent="0.3">
      <c r="A12022" t="s">
        <v>1483</v>
      </c>
      <c r="B12022" s="1">
        <v>38785</v>
      </c>
      <c r="C12022" t="s">
        <v>598</v>
      </c>
      <c r="D12022" t="s">
        <v>1546</v>
      </c>
      <c r="E12022" t="s">
        <v>1547</v>
      </c>
      <c r="G12022" s="6" t="s">
        <v>88</v>
      </c>
      <c r="H12022" t="s">
        <v>95</v>
      </c>
      <c r="I12022" t="s">
        <v>21</v>
      </c>
      <c r="J12022" t="s">
        <v>73</v>
      </c>
      <c r="K12022">
        <v>249</v>
      </c>
      <c r="L12022">
        <v>15.5</v>
      </c>
      <c r="M12022" t="s">
        <v>218</v>
      </c>
      <c r="N12022">
        <v>15.5</v>
      </c>
      <c r="P12022" cm="1">
        <f t="array" ref="P12022">IF(Q12022&gt;0,INDEX(Q12022:Q24156,MATCH(TRUE,INDEX(Q12022:Q24156="",,),0)-1),"")</f>
        <v>5</v>
      </c>
      <c r="Q12022">
        <f t="shared" si="266"/>
        <v>2</v>
      </c>
      <c r="R12022">
        <f>IF(P12022="","",0)</f>
        <v>0</v>
      </c>
    </row>
    <row r="12023" spans="1:18" x14ac:dyDescent="0.3">
      <c r="A12023" t="s">
        <v>1483</v>
      </c>
      <c r="B12023" s="1">
        <v>38785</v>
      </c>
      <c r="C12023" t="s">
        <v>598</v>
      </c>
      <c r="D12023" t="s">
        <v>1546</v>
      </c>
      <c r="E12023" t="s">
        <v>1547</v>
      </c>
      <c r="G12023" s="6" t="s">
        <v>88</v>
      </c>
      <c r="H12023" t="s">
        <v>20</v>
      </c>
      <c r="I12023" t="s">
        <v>21</v>
      </c>
      <c r="J12023" t="s">
        <v>73</v>
      </c>
      <c r="K12023">
        <v>58</v>
      </c>
      <c r="L12023">
        <v>14.4</v>
      </c>
      <c r="M12023" t="s">
        <v>218</v>
      </c>
      <c r="N12023">
        <v>14.4</v>
      </c>
      <c r="P12023" cm="1">
        <f t="array" ref="P12023">IF(Q12023&gt;0,INDEX(Q12023:Q24157,MATCH(TRUE,INDEX(Q12023:Q24157="",,),0)-1),"")</f>
        <v>5</v>
      </c>
      <c r="Q12023">
        <f t="shared" si="266"/>
        <v>2</v>
      </c>
      <c r="R12023">
        <f>IF(P12023="","",0)</f>
        <v>0</v>
      </c>
    </row>
    <row r="12024" spans="1:18" x14ac:dyDescent="0.3">
      <c r="A12024" t="s">
        <v>1483</v>
      </c>
      <c r="B12024" s="1">
        <v>38785</v>
      </c>
      <c r="C12024" t="s">
        <v>598</v>
      </c>
      <c r="D12024" t="s">
        <v>1546</v>
      </c>
      <c r="E12024" t="s">
        <v>1547</v>
      </c>
      <c r="G12024" t="s">
        <v>19</v>
      </c>
      <c r="H12024" t="s">
        <v>41</v>
      </c>
      <c r="I12024" t="s">
        <v>45</v>
      </c>
      <c r="J12024" t="s">
        <v>93</v>
      </c>
      <c r="K12024">
        <v>175</v>
      </c>
      <c r="L12024">
        <v>161</v>
      </c>
      <c r="M12024" t="s">
        <v>1519</v>
      </c>
      <c r="N12024">
        <v>175</v>
      </c>
      <c r="P12024" cm="1">
        <f t="array" ref="P12024">IF(Q12024&gt;0,INDEX(Q12024:Q24158,MATCH(TRUE,INDEX(Q12024:Q24158="",,),0)-1),"")</f>
        <v>5</v>
      </c>
      <c r="Q12024">
        <f t="shared" si="266"/>
        <v>3</v>
      </c>
      <c r="R12024">
        <f>IF(P12024="","",0)</f>
        <v>0</v>
      </c>
    </row>
    <row r="12025" spans="1:18" x14ac:dyDescent="0.3">
      <c r="A12025" t="s">
        <v>1483</v>
      </c>
      <c r="B12025" s="1">
        <v>38785</v>
      </c>
      <c r="C12025" t="s">
        <v>598</v>
      </c>
      <c r="D12025" t="s">
        <v>1546</v>
      </c>
      <c r="E12025" t="s">
        <v>1547</v>
      </c>
      <c r="G12025" t="s">
        <v>19</v>
      </c>
      <c r="H12025" t="s">
        <v>41</v>
      </c>
      <c r="I12025" t="s">
        <v>21</v>
      </c>
      <c r="J12025" t="s">
        <v>73</v>
      </c>
      <c r="K12025">
        <v>258</v>
      </c>
      <c r="L12025">
        <v>39.4</v>
      </c>
      <c r="M12025" t="s">
        <v>1519</v>
      </c>
      <c r="N12025">
        <v>55</v>
      </c>
      <c r="P12025" cm="1">
        <f t="array" ref="P12025">IF(Q12025&gt;0,INDEX(Q12025:Q24159,MATCH(TRUE,INDEX(Q12025:Q24159="",,),0)-1),"")</f>
        <v>5</v>
      </c>
      <c r="Q12025">
        <f t="shared" si="266"/>
        <v>3</v>
      </c>
      <c r="R12025">
        <f>IF(P12025="","",0)</f>
        <v>0</v>
      </c>
    </row>
    <row r="12026" spans="1:18" x14ac:dyDescent="0.3">
      <c r="A12026" t="s">
        <v>1483</v>
      </c>
      <c r="B12026" s="1">
        <v>38785</v>
      </c>
      <c r="C12026" t="s">
        <v>598</v>
      </c>
      <c r="D12026" t="s">
        <v>1546</v>
      </c>
      <c r="E12026" t="s">
        <v>1547</v>
      </c>
      <c r="G12026" t="s">
        <v>19</v>
      </c>
      <c r="H12026" t="s">
        <v>87</v>
      </c>
      <c r="I12026" t="s">
        <v>21</v>
      </c>
      <c r="J12026" t="s">
        <v>73</v>
      </c>
      <c r="K12026">
        <v>845</v>
      </c>
      <c r="L12026">
        <v>19.649999999999999</v>
      </c>
      <c r="M12026" t="s">
        <v>1519</v>
      </c>
      <c r="N12026">
        <v>22</v>
      </c>
      <c r="P12026" cm="1">
        <f t="array" ref="P12026">IF(Q12026&gt;0,INDEX(Q12026:Q24160,MATCH(TRUE,INDEX(Q12026:Q24160="",,),0)-1),"")</f>
        <v>5</v>
      </c>
      <c r="Q12026">
        <f t="shared" si="266"/>
        <v>3</v>
      </c>
      <c r="R12026">
        <f>IF(P12026="","",0)</f>
        <v>0</v>
      </c>
    </row>
    <row r="12027" spans="1:18" x14ac:dyDescent="0.3">
      <c r="A12027" t="s">
        <v>1483</v>
      </c>
      <c r="B12027" s="1">
        <v>38785</v>
      </c>
      <c r="C12027" t="s">
        <v>598</v>
      </c>
      <c r="D12027" t="s">
        <v>1546</v>
      </c>
      <c r="E12027" t="s">
        <v>1547</v>
      </c>
      <c r="G12027" s="6" t="s">
        <v>88</v>
      </c>
      <c r="H12027" t="s">
        <v>67</v>
      </c>
      <c r="I12027" t="s">
        <v>45</v>
      </c>
      <c r="J12027" t="s">
        <v>93</v>
      </c>
      <c r="K12027">
        <v>83</v>
      </c>
      <c r="L12027">
        <v>69</v>
      </c>
      <c r="M12027" t="s">
        <v>1519</v>
      </c>
      <c r="N12027">
        <v>69</v>
      </c>
      <c r="P12027" cm="1">
        <f t="array" ref="P12027">IF(Q12027&gt;0,INDEX(Q12027:Q24161,MATCH(TRUE,INDEX(Q12027:Q24161="",,),0)-1),"")</f>
        <v>5</v>
      </c>
      <c r="Q12027">
        <f t="shared" si="266"/>
        <v>3</v>
      </c>
      <c r="R12027">
        <f>IF(P12027="","",0)</f>
        <v>0</v>
      </c>
    </row>
    <row r="12028" spans="1:18" x14ac:dyDescent="0.3">
      <c r="A12028" t="s">
        <v>1483</v>
      </c>
      <c r="B12028" s="1">
        <v>38785</v>
      </c>
      <c r="C12028" t="s">
        <v>598</v>
      </c>
      <c r="D12028" t="s">
        <v>1546</v>
      </c>
      <c r="E12028" t="s">
        <v>1547</v>
      </c>
      <c r="G12028" s="6" t="s">
        <v>88</v>
      </c>
      <c r="H12028" t="s">
        <v>87</v>
      </c>
      <c r="I12028" t="s">
        <v>45</v>
      </c>
      <c r="J12028" t="s">
        <v>93</v>
      </c>
      <c r="K12028">
        <v>70</v>
      </c>
      <c r="L12028">
        <v>54</v>
      </c>
      <c r="M12028" t="s">
        <v>1519</v>
      </c>
      <c r="N12028">
        <v>54</v>
      </c>
      <c r="P12028" cm="1">
        <f t="array" ref="P12028">IF(Q12028&gt;0,INDEX(Q12028:Q24162,MATCH(TRUE,INDEX(Q12028:Q24162="",,),0)-1),"")</f>
        <v>5</v>
      </c>
      <c r="Q12028">
        <f t="shared" si="266"/>
        <v>3</v>
      </c>
      <c r="R12028">
        <f>IF(P12028="","",0)</f>
        <v>0</v>
      </c>
    </row>
    <row r="12029" spans="1:18" x14ac:dyDescent="0.3">
      <c r="A12029" t="s">
        <v>1483</v>
      </c>
      <c r="B12029" s="1">
        <v>38785</v>
      </c>
      <c r="C12029" t="s">
        <v>598</v>
      </c>
      <c r="D12029" t="s">
        <v>1546</v>
      </c>
      <c r="E12029" t="s">
        <v>1547</v>
      </c>
      <c r="G12029" s="6" t="s">
        <v>88</v>
      </c>
      <c r="H12029" t="s">
        <v>85</v>
      </c>
      <c r="I12029" t="s">
        <v>21</v>
      </c>
      <c r="J12029" t="s">
        <v>73</v>
      </c>
      <c r="K12029">
        <v>92</v>
      </c>
      <c r="L12029">
        <v>12.2</v>
      </c>
      <c r="M12029" t="s">
        <v>1519</v>
      </c>
      <c r="N12029">
        <v>12.2</v>
      </c>
      <c r="P12029" cm="1">
        <f t="array" ref="P12029">IF(Q12029&gt;0,INDEX(Q12029:Q24163,MATCH(TRUE,INDEX(Q12029:Q24163="",,),0)-1),"")</f>
        <v>5</v>
      </c>
      <c r="Q12029">
        <f t="shared" si="266"/>
        <v>3</v>
      </c>
      <c r="R12029">
        <f>IF(P12029="","",0)</f>
        <v>0</v>
      </c>
    </row>
    <row r="12030" spans="1:18" x14ac:dyDescent="0.3">
      <c r="A12030" t="s">
        <v>1483</v>
      </c>
      <c r="B12030" s="1">
        <v>38785</v>
      </c>
      <c r="C12030" t="s">
        <v>598</v>
      </c>
      <c r="D12030" t="s">
        <v>1546</v>
      </c>
      <c r="E12030" t="s">
        <v>1547</v>
      </c>
      <c r="G12030" s="6" t="s">
        <v>88</v>
      </c>
      <c r="H12030" t="s">
        <v>67</v>
      </c>
      <c r="I12030" t="s">
        <v>21</v>
      </c>
      <c r="J12030" t="s">
        <v>73</v>
      </c>
      <c r="K12030">
        <v>720</v>
      </c>
      <c r="L12030">
        <v>8.85</v>
      </c>
      <c r="M12030" t="s">
        <v>1519</v>
      </c>
      <c r="N12030">
        <v>8.85</v>
      </c>
      <c r="P12030" cm="1">
        <f t="array" ref="P12030">IF(Q12030&gt;0,INDEX(Q12030:Q24164,MATCH(TRUE,INDEX(Q12030:Q24164="",,),0)-1),"")</f>
        <v>5</v>
      </c>
      <c r="Q12030">
        <f t="shared" si="266"/>
        <v>3</v>
      </c>
      <c r="R12030">
        <f>IF(P12030="","",0)</f>
        <v>0</v>
      </c>
    </row>
    <row r="12031" spans="1:18" x14ac:dyDescent="0.3">
      <c r="A12031" t="s">
        <v>1483</v>
      </c>
      <c r="B12031" s="1">
        <v>38785</v>
      </c>
      <c r="C12031" t="s">
        <v>598</v>
      </c>
      <c r="D12031" t="s">
        <v>1546</v>
      </c>
      <c r="E12031" t="s">
        <v>1547</v>
      </c>
      <c r="G12031" s="6" t="s">
        <v>88</v>
      </c>
      <c r="H12031" t="s">
        <v>95</v>
      </c>
      <c r="I12031" t="s">
        <v>21</v>
      </c>
      <c r="J12031" t="s">
        <v>73</v>
      </c>
      <c r="K12031">
        <v>249</v>
      </c>
      <c r="L12031">
        <v>15.5</v>
      </c>
      <c r="M12031" t="s">
        <v>1519</v>
      </c>
      <c r="N12031">
        <v>15.5</v>
      </c>
      <c r="P12031" cm="1">
        <f t="array" ref="P12031">IF(Q12031&gt;0,INDEX(Q12031:Q24165,MATCH(TRUE,INDEX(Q12031:Q24165="",,),0)-1),"")</f>
        <v>5</v>
      </c>
      <c r="Q12031">
        <f t="shared" si="266"/>
        <v>3</v>
      </c>
      <c r="R12031">
        <f>IF(P12031="","",0)</f>
        <v>0</v>
      </c>
    </row>
    <row r="12032" spans="1:18" x14ac:dyDescent="0.3">
      <c r="A12032" t="s">
        <v>1483</v>
      </c>
      <c r="B12032" s="1">
        <v>38785</v>
      </c>
      <c r="C12032" t="s">
        <v>598</v>
      </c>
      <c r="D12032" t="s">
        <v>1546</v>
      </c>
      <c r="E12032" t="s">
        <v>1547</v>
      </c>
      <c r="G12032" s="6" t="s">
        <v>88</v>
      </c>
      <c r="H12032" t="s">
        <v>20</v>
      </c>
      <c r="I12032" t="s">
        <v>21</v>
      </c>
      <c r="J12032" t="s">
        <v>73</v>
      </c>
      <c r="K12032">
        <v>58</v>
      </c>
      <c r="L12032">
        <v>14.4</v>
      </c>
      <c r="M12032" t="s">
        <v>1519</v>
      </c>
      <c r="N12032">
        <v>14.4</v>
      </c>
      <c r="P12032" cm="1">
        <f t="array" ref="P12032">IF(Q12032&gt;0,INDEX(Q12032:Q24166,MATCH(TRUE,INDEX(Q12032:Q24166="",,),0)-1),"")</f>
        <v>5</v>
      </c>
      <c r="Q12032">
        <f t="shared" si="266"/>
        <v>3</v>
      </c>
      <c r="R12032">
        <f>IF(P12032="","",0)</f>
        <v>0</v>
      </c>
    </row>
    <row r="12033" spans="1:18" x14ac:dyDescent="0.3">
      <c r="A12033" t="s">
        <v>1483</v>
      </c>
      <c r="B12033" s="1">
        <v>38785</v>
      </c>
      <c r="C12033" t="s">
        <v>598</v>
      </c>
      <c r="D12033" t="s">
        <v>1546</v>
      </c>
      <c r="E12033" t="s">
        <v>1547</v>
      </c>
      <c r="G12033" t="s">
        <v>19</v>
      </c>
      <c r="H12033" t="s">
        <v>41</v>
      </c>
      <c r="I12033" t="s">
        <v>45</v>
      </c>
      <c r="J12033" t="s">
        <v>93</v>
      </c>
      <c r="K12033">
        <v>175</v>
      </c>
      <c r="L12033">
        <v>161</v>
      </c>
      <c r="M12033" t="s">
        <v>211</v>
      </c>
      <c r="N12033">
        <v>161</v>
      </c>
      <c r="P12033" cm="1">
        <f t="array" ref="P12033">IF(Q12033&gt;0,INDEX(Q12033:Q24167,MATCH(TRUE,INDEX(Q12033:Q24167="",,),0)-1),"")</f>
        <v>5</v>
      </c>
      <c r="Q12033">
        <f t="shared" si="266"/>
        <v>4</v>
      </c>
      <c r="R12033">
        <f>IF(P12033="","",0)</f>
        <v>0</v>
      </c>
    </row>
    <row r="12034" spans="1:18" x14ac:dyDescent="0.3">
      <c r="A12034" t="s">
        <v>1483</v>
      </c>
      <c r="B12034" s="1">
        <v>38785</v>
      </c>
      <c r="C12034" t="s">
        <v>598</v>
      </c>
      <c r="D12034" t="s">
        <v>1546</v>
      </c>
      <c r="E12034" t="s">
        <v>1547</v>
      </c>
      <c r="G12034" t="s">
        <v>19</v>
      </c>
      <c r="H12034" t="s">
        <v>41</v>
      </c>
      <c r="I12034" t="s">
        <v>21</v>
      </c>
      <c r="J12034" t="s">
        <v>73</v>
      </c>
      <c r="K12034">
        <v>258</v>
      </c>
      <c r="L12034">
        <v>39.4</v>
      </c>
      <c r="M12034" t="s">
        <v>211</v>
      </c>
      <c r="N12034">
        <v>41.61</v>
      </c>
      <c r="P12034" cm="1">
        <f t="array" ref="P12034">IF(Q12034&gt;0,INDEX(Q12034:Q24168,MATCH(TRUE,INDEX(Q12034:Q24168="",,),0)-1),"")</f>
        <v>5</v>
      </c>
      <c r="Q12034">
        <f t="shared" si="266"/>
        <v>4</v>
      </c>
      <c r="R12034">
        <f>IF(P12034="","",0)</f>
        <v>0</v>
      </c>
    </row>
    <row r="12035" spans="1:18" x14ac:dyDescent="0.3">
      <c r="A12035" t="s">
        <v>1483</v>
      </c>
      <c r="B12035" s="1">
        <v>38785</v>
      </c>
      <c r="C12035" t="s">
        <v>598</v>
      </c>
      <c r="D12035" t="s">
        <v>1546</v>
      </c>
      <c r="E12035" t="s">
        <v>1547</v>
      </c>
      <c r="G12035" t="s">
        <v>19</v>
      </c>
      <c r="H12035" t="s">
        <v>87</v>
      </c>
      <c r="I12035" t="s">
        <v>21</v>
      </c>
      <c r="J12035" t="s">
        <v>73</v>
      </c>
      <c r="K12035">
        <v>845</v>
      </c>
      <c r="L12035">
        <v>19.649999999999999</v>
      </c>
      <c r="M12035" t="s">
        <v>211</v>
      </c>
      <c r="N12035">
        <v>25.83</v>
      </c>
      <c r="P12035" cm="1">
        <f t="array" ref="P12035">IF(Q12035&gt;0,INDEX(Q12035:Q24169,MATCH(TRUE,INDEX(Q12035:Q24169="",,),0)-1),"")</f>
        <v>5</v>
      </c>
      <c r="Q12035">
        <f t="shared" si="266"/>
        <v>4</v>
      </c>
      <c r="R12035">
        <f>IF(P12035="","",0)</f>
        <v>0</v>
      </c>
    </row>
    <row r="12036" spans="1:18" x14ac:dyDescent="0.3">
      <c r="A12036" t="s">
        <v>1483</v>
      </c>
      <c r="B12036" s="1">
        <v>38785</v>
      </c>
      <c r="C12036" t="s">
        <v>598</v>
      </c>
      <c r="D12036" t="s">
        <v>1546</v>
      </c>
      <c r="E12036" t="s">
        <v>1547</v>
      </c>
      <c r="G12036" s="6" t="s">
        <v>88</v>
      </c>
      <c r="H12036" t="s">
        <v>67</v>
      </c>
      <c r="I12036" t="s">
        <v>45</v>
      </c>
      <c r="J12036" t="s">
        <v>93</v>
      </c>
      <c r="K12036">
        <v>83</v>
      </c>
      <c r="L12036">
        <v>69</v>
      </c>
      <c r="M12036" t="s">
        <v>211</v>
      </c>
      <c r="N12036">
        <v>69</v>
      </c>
      <c r="P12036" cm="1">
        <f t="array" ref="P12036">IF(Q12036&gt;0,INDEX(Q12036:Q24170,MATCH(TRUE,INDEX(Q12036:Q24170="",,),0)-1),"")</f>
        <v>5</v>
      </c>
      <c r="Q12036">
        <f t="shared" si="266"/>
        <v>4</v>
      </c>
      <c r="R12036">
        <f>IF(P12036="","",0)</f>
        <v>0</v>
      </c>
    </row>
    <row r="12037" spans="1:18" x14ac:dyDescent="0.3">
      <c r="A12037" t="s">
        <v>1483</v>
      </c>
      <c r="B12037" s="1">
        <v>38785</v>
      </c>
      <c r="C12037" t="s">
        <v>598</v>
      </c>
      <c r="D12037" t="s">
        <v>1546</v>
      </c>
      <c r="E12037" t="s">
        <v>1547</v>
      </c>
      <c r="G12037" s="6" t="s">
        <v>88</v>
      </c>
      <c r="H12037" t="s">
        <v>87</v>
      </c>
      <c r="I12037" t="s">
        <v>45</v>
      </c>
      <c r="J12037" t="s">
        <v>93</v>
      </c>
      <c r="K12037">
        <v>70</v>
      </c>
      <c r="L12037">
        <v>54</v>
      </c>
      <c r="M12037" t="s">
        <v>211</v>
      </c>
      <c r="N12037">
        <v>54</v>
      </c>
      <c r="P12037" cm="1">
        <f t="array" ref="P12037">IF(Q12037&gt;0,INDEX(Q12037:Q24171,MATCH(TRUE,INDEX(Q12037:Q24171="",,),0)-1),"")</f>
        <v>5</v>
      </c>
      <c r="Q12037">
        <f t="shared" si="266"/>
        <v>4</v>
      </c>
      <c r="R12037">
        <f>IF(P12037="","",0)</f>
        <v>0</v>
      </c>
    </row>
    <row r="12038" spans="1:18" x14ac:dyDescent="0.3">
      <c r="A12038" t="s">
        <v>1483</v>
      </c>
      <c r="B12038" s="1">
        <v>38785</v>
      </c>
      <c r="C12038" t="s">
        <v>598</v>
      </c>
      <c r="D12038" t="s">
        <v>1546</v>
      </c>
      <c r="E12038" t="s">
        <v>1547</v>
      </c>
      <c r="G12038" s="6" t="s">
        <v>88</v>
      </c>
      <c r="H12038" t="s">
        <v>85</v>
      </c>
      <c r="I12038" t="s">
        <v>21</v>
      </c>
      <c r="J12038" t="s">
        <v>73</v>
      </c>
      <c r="K12038">
        <v>92</v>
      </c>
      <c r="L12038">
        <v>12.2</v>
      </c>
      <c r="M12038" t="s">
        <v>211</v>
      </c>
      <c r="N12038">
        <v>12.2</v>
      </c>
      <c r="P12038" cm="1">
        <f t="array" ref="P12038">IF(Q12038&gt;0,INDEX(Q12038:Q24172,MATCH(TRUE,INDEX(Q12038:Q24172="",,),0)-1),"")</f>
        <v>5</v>
      </c>
      <c r="Q12038">
        <f t="shared" si="266"/>
        <v>4</v>
      </c>
      <c r="R12038">
        <f>IF(P12038="","",0)</f>
        <v>0</v>
      </c>
    </row>
    <row r="12039" spans="1:18" x14ac:dyDescent="0.3">
      <c r="A12039" t="s">
        <v>1483</v>
      </c>
      <c r="B12039" s="1">
        <v>38785</v>
      </c>
      <c r="C12039" t="s">
        <v>598</v>
      </c>
      <c r="D12039" t="s">
        <v>1546</v>
      </c>
      <c r="E12039" t="s">
        <v>1547</v>
      </c>
      <c r="G12039" s="6" t="s">
        <v>88</v>
      </c>
      <c r="H12039" t="s">
        <v>67</v>
      </c>
      <c r="I12039" t="s">
        <v>21</v>
      </c>
      <c r="J12039" t="s">
        <v>73</v>
      </c>
      <c r="K12039">
        <v>720</v>
      </c>
      <c r="L12039">
        <v>8.85</v>
      </c>
      <c r="M12039" t="s">
        <v>211</v>
      </c>
      <c r="N12039">
        <v>8.85</v>
      </c>
      <c r="P12039" cm="1">
        <f t="array" ref="P12039">IF(Q12039&gt;0,INDEX(Q12039:Q24173,MATCH(TRUE,INDEX(Q12039:Q24173="",,),0)-1),"")</f>
        <v>5</v>
      </c>
      <c r="Q12039">
        <f t="shared" si="266"/>
        <v>4</v>
      </c>
      <c r="R12039">
        <f>IF(P12039="","",0)</f>
        <v>0</v>
      </c>
    </row>
    <row r="12040" spans="1:18" x14ac:dyDescent="0.3">
      <c r="A12040" t="s">
        <v>1483</v>
      </c>
      <c r="B12040" s="1">
        <v>38785</v>
      </c>
      <c r="C12040" t="s">
        <v>598</v>
      </c>
      <c r="D12040" t="s">
        <v>1546</v>
      </c>
      <c r="E12040" t="s">
        <v>1547</v>
      </c>
      <c r="G12040" s="6" t="s">
        <v>88</v>
      </c>
      <c r="H12040" t="s">
        <v>95</v>
      </c>
      <c r="I12040" t="s">
        <v>21</v>
      </c>
      <c r="J12040" t="s">
        <v>73</v>
      </c>
      <c r="K12040">
        <v>249</v>
      </c>
      <c r="L12040">
        <v>15.5</v>
      </c>
      <c r="M12040" t="s">
        <v>211</v>
      </c>
      <c r="N12040">
        <v>15.5</v>
      </c>
      <c r="P12040" cm="1">
        <f t="array" ref="P12040">IF(Q12040&gt;0,INDEX(Q12040:Q24174,MATCH(TRUE,INDEX(Q12040:Q24174="",,),0)-1),"")</f>
        <v>5</v>
      </c>
      <c r="Q12040">
        <f t="shared" si="266"/>
        <v>4</v>
      </c>
      <c r="R12040">
        <f>IF(P12040="","",0)</f>
        <v>0</v>
      </c>
    </row>
    <row r="12041" spans="1:18" x14ac:dyDescent="0.3">
      <c r="A12041" t="s">
        <v>1483</v>
      </c>
      <c r="B12041" s="1">
        <v>38785</v>
      </c>
      <c r="C12041" t="s">
        <v>598</v>
      </c>
      <c r="D12041" t="s">
        <v>1546</v>
      </c>
      <c r="E12041" t="s">
        <v>1547</v>
      </c>
      <c r="G12041" s="6" t="s">
        <v>88</v>
      </c>
      <c r="H12041" t="s">
        <v>20</v>
      </c>
      <c r="I12041" t="s">
        <v>21</v>
      </c>
      <c r="J12041" t="s">
        <v>73</v>
      </c>
      <c r="K12041">
        <v>58</v>
      </c>
      <c r="L12041">
        <v>14.4</v>
      </c>
      <c r="M12041" t="s">
        <v>211</v>
      </c>
      <c r="N12041">
        <v>14.4</v>
      </c>
      <c r="P12041" cm="1">
        <f t="array" ref="P12041">IF(Q12041&gt;0,INDEX(Q12041:Q24175,MATCH(TRUE,INDEX(Q12041:Q24175="",,),0)-1),"")</f>
        <v>5</v>
      </c>
      <c r="Q12041">
        <f t="shared" si="266"/>
        <v>4</v>
      </c>
      <c r="R12041">
        <f>IF(P12041="","",0)</f>
        <v>0</v>
      </c>
    </row>
    <row r="12042" spans="1:18" x14ac:dyDescent="0.3">
      <c r="A12042" t="s">
        <v>1483</v>
      </c>
      <c r="B12042" s="1">
        <v>38785</v>
      </c>
      <c r="C12042" t="s">
        <v>598</v>
      </c>
      <c r="D12042" t="s">
        <v>1546</v>
      </c>
      <c r="E12042" t="s">
        <v>1547</v>
      </c>
      <c r="G12042" t="s">
        <v>19</v>
      </c>
      <c r="H12042" t="s">
        <v>41</v>
      </c>
      <c r="I12042" t="s">
        <v>45</v>
      </c>
      <c r="J12042" t="s">
        <v>93</v>
      </c>
      <c r="K12042">
        <v>175</v>
      </c>
      <c r="L12042">
        <v>161</v>
      </c>
      <c r="M12042" t="s">
        <v>198</v>
      </c>
      <c r="N12042">
        <v>165</v>
      </c>
      <c r="P12042" cm="1">
        <f t="array" ref="P12042">IF(Q12042&gt;0,INDEX(Q12042:Q24176,MATCH(TRUE,INDEX(Q12042:Q24176="",,),0)-1),"")</f>
        <v>5</v>
      </c>
      <c r="Q12042">
        <f t="shared" si="266"/>
        <v>5</v>
      </c>
      <c r="R12042">
        <f>IF(P12042="","",0)</f>
        <v>0</v>
      </c>
    </row>
    <row r="12043" spans="1:18" x14ac:dyDescent="0.3">
      <c r="A12043" t="s">
        <v>1483</v>
      </c>
      <c r="B12043" s="1">
        <v>38785</v>
      </c>
      <c r="C12043" t="s">
        <v>598</v>
      </c>
      <c r="D12043" t="s">
        <v>1546</v>
      </c>
      <c r="E12043" t="s">
        <v>1547</v>
      </c>
      <c r="G12043" t="s">
        <v>19</v>
      </c>
      <c r="H12043" t="s">
        <v>41</v>
      </c>
      <c r="I12043" t="s">
        <v>21</v>
      </c>
      <c r="J12043" t="s">
        <v>73</v>
      </c>
      <c r="K12043">
        <v>258</v>
      </c>
      <c r="L12043">
        <v>39.4</v>
      </c>
      <c r="M12043" t="s">
        <v>198</v>
      </c>
      <c r="N12043">
        <v>54.2</v>
      </c>
      <c r="P12043" cm="1">
        <f t="array" ref="P12043">IF(Q12043&gt;0,INDEX(Q12043:Q24177,MATCH(TRUE,INDEX(Q12043:Q24177="",,),0)-1),"")</f>
        <v>5</v>
      </c>
      <c r="Q12043">
        <f t="shared" si="266"/>
        <v>5</v>
      </c>
      <c r="R12043">
        <f>IF(P12043="","",0)</f>
        <v>0</v>
      </c>
    </row>
    <row r="12044" spans="1:18" x14ac:dyDescent="0.3">
      <c r="A12044" t="s">
        <v>1483</v>
      </c>
      <c r="B12044" s="1">
        <v>38785</v>
      </c>
      <c r="C12044" t="s">
        <v>598</v>
      </c>
      <c r="D12044" t="s">
        <v>1546</v>
      </c>
      <c r="E12044" t="s">
        <v>1547</v>
      </c>
      <c r="G12044" t="s">
        <v>19</v>
      </c>
      <c r="H12044" t="s">
        <v>87</v>
      </c>
      <c r="I12044" t="s">
        <v>21</v>
      </c>
      <c r="J12044" t="s">
        <v>73</v>
      </c>
      <c r="K12044">
        <v>845</v>
      </c>
      <c r="L12044">
        <v>19.649999999999999</v>
      </c>
      <c r="M12044" t="s">
        <v>198</v>
      </c>
      <c r="N12044">
        <v>21.1</v>
      </c>
      <c r="P12044" cm="1">
        <f t="array" ref="P12044">IF(Q12044&gt;0,INDEX(Q12044:Q24178,MATCH(TRUE,INDEX(Q12044:Q24178="",,),0)-1),"")</f>
        <v>5</v>
      </c>
      <c r="Q12044">
        <f t="shared" si="266"/>
        <v>5</v>
      </c>
      <c r="R12044">
        <f>IF(P12044="","",0)</f>
        <v>0</v>
      </c>
    </row>
    <row r="12045" spans="1:18" x14ac:dyDescent="0.3">
      <c r="A12045" t="s">
        <v>1483</v>
      </c>
      <c r="B12045" s="1">
        <v>38785</v>
      </c>
      <c r="C12045" t="s">
        <v>598</v>
      </c>
      <c r="D12045" t="s">
        <v>1546</v>
      </c>
      <c r="E12045" t="s">
        <v>1547</v>
      </c>
      <c r="G12045" s="6" t="s">
        <v>88</v>
      </c>
      <c r="H12045" t="s">
        <v>67</v>
      </c>
      <c r="I12045" t="s">
        <v>45</v>
      </c>
      <c r="J12045" t="s">
        <v>93</v>
      </c>
      <c r="K12045">
        <v>83</v>
      </c>
      <c r="L12045">
        <v>69</v>
      </c>
      <c r="M12045" t="s">
        <v>198</v>
      </c>
      <c r="N12045">
        <v>69</v>
      </c>
      <c r="P12045" cm="1">
        <f t="array" ref="P12045">IF(Q12045&gt;0,INDEX(Q12045:Q24179,MATCH(TRUE,INDEX(Q12045:Q24179="",,),0)-1),"")</f>
        <v>5</v>
      </c>
      <c r="Q12045">
        <f t="shared" si="266"/>
        <v>5</v>
      </c>
      <c r="R12045">
        <f>IF(P12045="","",0)</f>
        <v>0</v>
      </c>
    </row>
    <row r="12046" spans="1:18" x14ac:dyDescent="0.3">
      <c r="A12046" t="s">
        <v>1483</v>
      </c>
      <c r="B12046" s="1">
        <v>38785</v>
      </c>
      <c r="C12046" t="s">
        <v>598</v>
      </c>
      <c r="D12046" t="s">
        <v>1546</v>
      </c>
      <c r="E12046" t="s">
        <v>1547</v>
      </c>
      <c r="G12046" s="6" t="s">
        <v>88</v>
      </c>
      <c r="H12046" t="s">
        <v>87</v>
      </c>
      <c r="I12046" t="s">
        <v>45</v>
      </c>
      <c r="J12046" t="s">
        <v>93</v>
      </c>
      <c r="K12046">
        <v>70</v>
      </c>
      <c r="L12046">
        <v>54</v>
      </c>
      <c r="M12046" t="s">
        <v>198</v>
      </c>
      <c r="N12046">
        <v>54</v>
      </c>
      <c r="P12046" cm="1">
        <f t="array" ref="P12046">IF(Q12046&gt;0,INDEX(Q12046:Q24180,MATCH(TRUE,INDEX(Q12046:Q24180="",,),0)-1),"")</f>
        <v>5</v>
      </c>
      <c r="Q12046">
        <f t="shared" si="266"/>
        <v>5</v>
      </c>
      <c r="R12046">
        <f>IF(P12046="","",0)</f>
        <v>0</v>
      </c>
    </row>
    <row r="12047" spans="1:18" x14ac:dyDescent="0.3">
      <c r="A12047" t="s">
        <v>1483</v>
      </c>
      <c r="B12047" s="1">
        <v>38785</v>
      </c>
      <c r="C12047" t="s">
        <v>598</v>
      </c>
      <c r="D12047" t="s">
        <v>1546</v>
      </c>
      <c r="E12047" t="s">
        <v>1547</v>
      </c>
      <c r="G12047" s="6" t="s">
        <v>88</v>
      </c>
      <c r="H12047" t="s">
        <v>85</v>
      </c>
      <c r="I12047" t="s">
        <v>21</v>
      </c>
      <c r="J12047" t="s">
        <v>73</v>
      </c>
      <c r="K12047">
        <v>92</v>
      </c>
      <c r="L12047">
        <v>12.2</v>
      </c>
      <c r="M12047" t="s">
        <v>198</v>
      </c>
      <c r="N12047">
        <v>12.2</v>
      </c>
      <c r="P12047" cm="1">
        <f t="array" ref="P12047">IF(Q12047&gt;0,INDEX(Q12047:Q24181,MATCH(TRUE,INDEX(Q12047:Q24181="",,),0)-1),"")</f>
        <v>5</v>
      </c>
      <c r="Q12047">
        <f t="shared" si="266"/>
        <v>5</v>
      </c>
      <c r="R12047">
        <f>IF(P12047="","",0)</f>
        <v>0</v>
      </c>
    </row>
    <row r="12048" spans="1:18" x14ac:dyDescent="0.3">
      <c r="A12048" t="s">
        <v>1483</v>
      </c>
      <c r="B12048" s="1">
        <v>38785</v>
      </c>
      <c r="C12048" t="s">
        <v>598</v>
      </c>
      <c r="D12048" t="s">
        <v>1546</v>
      </c>
      <c r="E12048" t="s">
        <v>1547</v>
      </c>
      <c r="G12048" s="6" t="s">
        <v>88</v>
      </c>
      <c r="H12048" t="s">
        <v>67</v>
      </c>
      <c r="I12048" t="s">
        <v>21</v>
      </c>
      <c r="J12048" t="s">
        <v>73</v>
      </c>
      <c r="K12048">
        <v>720</v>
      </c>
      <c r="L12048">
        <v>8.85</v>
      </c>
      <c r="M12048" t="s">
        <v>198</v>
      </c>
      <c r="N12048">
        <v>8.85</v>
      </c>
      <c r="P12048" cm="1">
        <f t="array" ref="P12048">IF(Q12048&gt;0,INDEX(Q12048:Q24182,MATCH(TRUE,INDEX(Q12048:Q24182="",,),0)-1),"")</f>
        <v>5</v>
      </c>
      <c r="Q12048">
        <f t="shared" si="266"/>
        <v>5</v>
      </c>
      <c r="R12048">
        <f>IF(P12048="","",0)</f>
        <v>0</v>
      </c>
    </row>
    <row r="12049" spans="1:18" x14ac:dyDescent="0.3">
      <c r="A12049" t="s">
        <v>1483</v>
      </c>
      <c r="B12049" s="1">
        <v>38785</v>
      </c>
      <c r="C12049" t="s">
        <v>598</v>
      </c>
      <c r="D12049" t="s">
        <v>1546</v>
      </c>
      <c r="E12049" t="s">
        <v>1547</v>
      </c>
      <c r="G12049" s="6" t="s">
        <v>88</v>
      </c>
      <c r="H12049" t="s">
        <v>95</v>
      </c>
      <c r="I12049" t="s">
        <v>21</v>
      </c>
      <c r="J12049" t="s">
        <v>73</v>
      </c>
      <c r="K12049">
        <v>249</v>
      </c>
      <c r="L12049">
        <v>15.5</v>
      </c>
      <c r="M12049" t="s">
        <v>198</v>
      </c>
      <c r="N12049">
        <v>15.5</v>
      </c>
      <c r="P12049" cm="1">
        <f t="array" ref="P12049">IF(Q12049&gt;0,INDEX(Q12049:Q24183,MATCH(TRUE,INDEX(Q12049:Q24183="",,),0)-1),"")</f>
        <v>5</v>
      </c>
      <c r="Q12049">
        <f t="shared" si="266"/>
        <v>5</v>
      </c>
      <c r="R12049">
        <f>IF(P12049="","",0)</f>
        <v>0</v>
      </c>
    </row>
    <row r="12050" spans="1:18" x14ac:dyDescent="0.3">
      <c r="A12050" t="s">
        <v>1483</v>
      </c>
      <c r="B12050" s="1">
        <v>38785</v>
      </c>
      <c r="C12050" t="s">
        <v>598</v>
      </c>
      <c r="D12050" t="s">
        <v>1546</v>
      </c>
      <c r="E12050" t="s">
        <v>1547</v>
      </c>
      <c r="G12050" s="6" t="s">
        <v>88</v>
      </c>
      <c r="H12050" t="s">
        <v>20</v>
      </c>
      <c r="I12050" t="s">
        <v>21</v>
      </c>
      <c r="J12050" t="s">
        <v>73</v>
      </c>
      <c r="K12050">
        <v>58</v>
      </c>
      <c r="L12050">
        <v>14.4</v>
      </c>
      <c r="M12050" t="s">
        <v>198</v>
      </c>
      <c r="N12050">
        <v>14.4</v>
      </c>
      <c r="P12050" cm="1">
        <f t="array" ref="P12050">IF(Q12050&gt;0,INDEX(Q12050:Q24184,MATCH(TRUE,INDEX(Q12050:Q24184="",,),0)-1),"")</f>
        <v>5</v>
      </c>
      <c r="Q12050">
        <f t="shared" si="266"/>
        <v>5</v>
      </c>
      <c r="R12050">
        <f>IF(P12050="","",0)</f>
        <v>0</v>
      </c>
    </row>
    <row r="12051" spans="1:18" x14ac:dyDescent="0.3">
      <c r="P12051" t="str" cm="1">
        <f t="array" ref="P12051">IF(Q12051&gt;0,INDEX(Q12051:Q24185,MATCH(TRUE,INDEX(Q12051:Q24185="",,),0)-1),"")</f>
        <v/>
      </c>
      <c r="R12051" t="str">
        <f>IF(P12051="","",0)</f>
        <v/>
      </c>
    </row>
    <row r="12052" spans="1:18" x14ac:dyDescent="0.3">
      <c r="A12052" t="s">
        <v>1483</v>
      </c>
      <c r="B12052" s="1">
        <v>38785</v>
      </c>
      <c r="C12052" t="s">
        <v>598</v>
      </c>
      <c r="D12052" t="s">
        <v>1548</v>
      </c>
      <c r="E12052" t="s">
        <v>1549</v>
      </c>
      <c r="G12052" t="s">
        <v>19</v>
      </c>
      <c r="H12052" t="s">
        <v>67</v>
      </c>
      <c r="I12052" t="s">
        <v>45</v>
      </c>
      <c r="J12052" t="s">
        <v>93</v>
      </c>
      <c r="K12052">
        <v>51.7</v>
      </c>
      <c r="L12052">
        <v>100</v>
      </c>
      <c r="M12052" t="s">
        <v>967</v>
      </c>
      <c r="N12052">
        <v>100</v>
      </c>
      <c r="O12052" t="s">
        <v>24</v>
      </c>
      <c r="P12052" cm="1">
        <f t="array" ref="P12052">IF(Q12052&gt;0,INDEX(Q12052:Q24186,MATCH(TRUE,INDEX(Q12052:Q24186="",,),0)-1),"")</f>
        <v>6</v>
      </c>
      <c r="Q12052">
        <f>INT((ROW()-12052)/9)+1</f>
        <v>1</v>
      </c>
      <c r="R12052">
        <f>IF(P12052="","",0)</f>
        <v>0</v>
      </c>
    </row>
    <row r="12053" spans="1:18" x14ac:dyDescent="0.3">
      <c r="A12053" t="s">
        <v>1483</v>
      </c>
      <c r="B12053" s="1">
        <v>38785</v>
      </c>
      <c r="C12053" t="s">
        <v>598</v>
      </c>
      <c r="D12053" t="s">
        <v>1548</v>
      </c>
      <c r="E12053" t="s">
        <v>1549</v>
      </c>
      <c r="G12053" t="s">
        <v>19</v>
      </c>
      <c r="H12053" t="s">
        <v>41</v>
      </c>
      <c r="I12053" t="s">
        <v>45</v>
      </c>
      <c r="J12053" t="s">
        <v>93</v>
      </c>
      <c r="K12053">
        <v>180.8</v>
      </c>
      <c r="L12053">
        <v>165</v>
      </c>
      <c r="M12053" t="s">
        <v>967</v>
      </c>
      <c r="N12053">
        <v>175</v>
      </c>
      <c r="O12053" t="s">
        <v>24</v>
      </c>
      <c r="P12053" cm="1">
        <f t="array" ref="P12053">IF(Q12053&gt;0,INDEX(Q12053:Q24187,MATCH(TRUE,INDEX(Q12053:Q24187="",,),0)-1),"")</f>
        <v>6</v>
      </c>
      <c r="Q12053">
        <f t="shared" ref="Q12053:Q12105" si="267">INT((ROW()-12052)/9)+1</f>
        <v>1</v>
      </c>
      <c r="R12053">
        <f>IF(P12053="","",0)</f>
        <v>0</v>
      </c>
    </row>
    <row r="12054" spans="1:18" x14ac:dyDescent="0.3">
      <c r="A12054" t="s">
        <v>1483</v>
      </c>
      <c r="B12054" s="1">
        <v>38785</v>
      </c>
      <c r="C12054" t="s">
        <v>598</v>
      </c>
      <c r="D12054" t="s">
        <v>1548</v>
      </c>
      <c r="E12054" t="s">
        <v>1549</v>
      </c>
      <c r="G12054" t="s">
        <v>19</v>
      </c>
      <c r="H12054" t="s">
        <v>41</v>
      </c>
      <c r="I12054" t="s">
        <v>21</v>
      </c>
      <c r="J12054" t="s">
        <v>73</v>
      </c>
      <c r="K12054">
        <v>177</v>
      </c>
      <c r="L12054">
        <v>53</v>
      </c>
      <c r="M12054" t="s">
        <v>967</v>
      </c>
      <c r="N12054">
        <v>85</v>
      </c>
      <c r="O12054" t="s">
        <v>24</v>
      </c>
      <c r="P12054" cm="1">
        <f t="array" ref="P12054">IF(Q12054&gt;0,INDEX(Q12054:Q24188,MATCH(TRUE,INDEX(Q12054:Q24188="",,),0)-1),"")</f>
        <v>6</v>
      </c>
      <c r="Q12054">
        <f t="shared" si="267"/>
        <v>1</v>
      </c>
      <c r="R12054">
        <f>IF(P12054="","",0)</f>
        <v>0</v>
      </c>
    </row>
    <row r="12055" spans="1:18" x14ac:dyDescent="0.3">
      <c r="A12055" t="s">
        <v>1483</v>
      </c>
      <c r="B12055" s="1">
        <v>38785</v>
      </c>
      <c r="C12055" t="s">
        <v>598</v>
      </c>
      <c r="D12055" t="s">
        <v>1548</v>
      </c>
      <c r="E12055" t="s">
        <v>1549</v>
      </c>
      <c r="G12055" s="6" t="s">
        <v>88</v>
      </c>
      <c r="H12055" t="s">
        <v>85</v>
      </c>
      <c r="I12055" t="s">
        <v>45</v>
      </c>
      <c r="J12055" t="s">
        <v>93</v>
      </c>
      <c r="K12055">
        <v>7.6</v>
      </c>
      <c r="L12055">
        <v>156</v>
      </c>
      <c r="M12055" t="s">
        <v>967</v>
      </c>
      <c r="N12055">
        <v>156</v>
      </c>
      <c r="O12055" t="s">
        <v>24</v>
      </c>
      <c r="P12055" cm="1">
        <f t="array" ref="P12055">IF(Q12055&gt;0,INDEX(Q12055:Q24189,MATCH(TRUE,INDEX(Q12055:Q24189="",,),0)-1),"")</f>
        <v>6</v>
      </c>
      <c r="Q12055">
        <f t="shared" si="267"/>
        <v>1</v>
      </c>
      <c r="R12055">
        <f>IF(P12055="","",0)</f>
        <v>0</v>
      </c>
    </row>
    <row r="12056" spans="1:18" x14ac:dyDescent="0.3">
      <c r="A12056" t="s">
        <v>1483</v>
      </c>
      <c r="B12056" s="1">
        <v>38785</v>
      </c>
      <c r="C12056" t="s">
        <v>598</v>
      </c>
      <c r="D12056" t="s">
        <v>1548</v>
      </c>
      <c r="E12056" t="s">
        <v>1549</v>
      </c>
      <c r="G12056" s="6" t="s">
        <v>88</v>
      </c>
      <c r="H12056" t="s">
        <v>36</v>
      </c>
      <c r="I12056" t="s">
        <v>45</v>
      </c>
      <c r="J12056" t="s">
        <v>93</v>
      </c>
      <c r="K12056">
        <v>8.6</v>
      </c>
      <c r="L12056">
        <v>100</v>
      </c>
      <c r="M12056" t="s">
        <v>967</v>
      </c>
      <c r="N12056">
        <v>100</v>
      </c>
      <c r="O12056" t="s">
        <v>24</v>
      </c>
      <c r="P12056" cm="1">
        <f t="array" ref="P12056">IF(Q12056&gt;0,INDEX(Q12056:Q24190,MATCH(TRUE,INDEX(Q12056:Q24190="",,),0)-1),"")</f>
        <v>6</v>
      </c>
      <c r="Q12056">
        <f t="shared" si="267"/>
        <v>1</v>
      </c>
      <c r="R12056">
        <f>IF(P12056="","",0)</f>
        <v>0</v>
      </c>
    </row>
    <row r="12057" spans="1:18" x14ac:dyDescent="0.3">
      <c r="A12057" t="s">
        <v>1483</v>
      </c>
      <c r="B12057" s="1">
        <v>38785</v>
      </c>
      <c r="C12057" t="s">
        <v>598</v>
      </c>
      <c r="D12057" t="s">
        <v>1548</v>
      </c>
      <c r="E12057" t="s">
        <v>1549</v>
      </c>
      <c r="G12057" s="6" t="s">
        <v>88</v>
      </c>
      <c r="H12057" t="s">
        <v>85</v>
      </c>
      <c r="I12057" t="s">
        <v>21</v>
      </c>
      <c r="J12057" t="s">
        <v>73</v>
      </c>
      <c r="K12057">
        <v>79</v>
      </c>
      <c r="L12057">
        <v>14</v>
      </c>
      <c r="M12057" t="s">
        <v>967</v>
      </c>
      <c r="N12057">
        <v>14</v>
      </c>
      <c r="O12057" t="s">
        <v>24</v>
      </c>
      <c r="P12057" cm="1">
        <f t="array" ref="P12057">IF(Q12057&gt;0,INDEX(Q12057:Q24191,MATCH(TRUE,INDEX(Q12057:Q24191="",,),0)-1),"")</f>
        <v>6</v>
      </c>
      <c r="Q12057">
        <f t="shared" si="267"/>
        <v>1</v>
      </c>
      <c r="R12057">
        <f>IF(P12057="","",0)</f>
        <v>0</v>
      </c>
    </row>
    <row r="12058" spans="1:18" x14ac:dyDescent="0.3">
      <c r="A12058" t="s">
        <v>1483</v>
      </c>
      <c r="B12058" s="1">
        <v>38785</v>
      </c>
      <c r="C12058" t="s">
        <v>598</v>
      </c>
      <c r="D12058" t="s">
        <v>1548</v>
      </c>
      <c r="E12058" t="s">
        <v>1549</v>
      </c>
      <c r="G12058" s="6" t="s">
        <v>88</v>
      </c>
      <c r="H12058" t="s">
        <v>36</v>
      </c>
      <c r="I12058" t="s">
        <v>21</v>
      </c>
      <c r="J12058" t="s">
        <v>73</v>
      </c>
      <c r="K12058">
        <v>195</v>
      </c>
      <c r="L12058">
        <v>20</v>
      </c>
      <c r="M12058" t="s">
        <v>967</v>
      </c>
      <c r="N12058">
        <v>20</v>
      </c>
      <c r="O12058" t="s">
        <v>24</v>
      </c>
      <c r="P12058" cm="1">
        <f t="array" ref="P12058">IF(Q12058&gt;0,INDEX(Q12058:Q24192,MATCH(TRUE,INDEX(Q12058:Q24192="",,),0)-1),"")</f>
        <v>6</v>
      </c>
      <c r="Q12058">
        <f t="shared" si="267"/>
        <v>1</v>
      </c>
      <c r="R12058">
        <f>IF(P12058="","",0)</f>
        <v>0</v>
      </c>
    </row>
    <row r="12059" spans="1:18" x14ac:dyDescent="0.3">
      <c r="A12059" t="s">
        <v>1483</v>
      </c>
      <c r="B12059" s="1">
        <v>38785</v>
      </c>
      <c r="C12059" t="s">
        <v>598</v>
      </c>
      <c r="D12059" t="s">
        <v>1548</v>
      </c>
      <c r="E12059" t="s">
        <v>1549</v>
      </c>
      <c r="G12059" s="6" t="s">
        <v>88</v>
      </c>
      <c r="H12059" t="s">
        <v>67</v>
      </c>
      <c r="I12059" t="s">
        <v>21</v>
      </c>
      <c r="J12059" t="s">
        <v>73</v>
      </c>
      <c r="K12059">
        <v>157</v>
      </c>
      <c r="L12059">
        <v>15</v>
      </c>
      <c r="M12059" t="s">
        <v>967</v>
      </c>
      <c r="N12059">
        <v>15</v>
      </c>
      <c r="O12059" t="s">
        <v>24</v>
      </c>
      <c r="P12059" cm="1">
        <f t="array" ref="P12059">IF(Q12059&gt;0,INDEX(Q12059:Q24193,MATCH(TRUE,INDEX(Q12059:Q24193="",,),0)-1),"")</f>
        <v>6</v>
      </c>
      <c r="Q12059">
        <f t="shared" si="267"/>
        <v>1</v>
      </c>
      <c r="R12059">
        <f>IF(P12059="","",0)</f>
        <v>0</v>
      </c>
    </row>
    <row r="12060" spans="1:18" x14ac:dyDescent="0.3">
      <c r="A12060" t="s">
        <v>1483</v>
      </c>
      <c r="B12060" s="1">
        <v>38785</v>
      </c>
      <c r="C12060" t="s">
        <v>598</v>
      </c>
      <c r="D12060" t="s">
        <v>1548</v>
      </c>
      <c r="E12060" t="s">
        <v>1549</v>
      </c>
      <c r="G12060" s="6" t="s">
        <v>88</v>
      </c>
      <c r="H12060" t="s">
        <v>95</v>
      </c>
      <c r="I12060" t="s">
        <v>21</v>
      </c>
      <c r="J12060" t="s">
        <v>73</v>
      </c>
      <c r="K12060">
        <v>69</v>
      </c>
      <c r="L12060">
        <v>24</v>
      </c>
      <c r="M12060" t="s">
        <v>967</v>
      </c>
      <c r="N12060">
        <v>24</v>
      </c>
      <c r="O12060" t="s">
        <v>24</v>
      </c>
      <c r="P12060" cm="1">
        <f t="array" ref="P12060">IF(Q12060&gt;0,INDEX(Q12060:Q24194,MATCH(TRUE,INDEX(Q12060:Q24194="",,),0)-1),"")</f>
        <v>6</v>
      </c>
      <c r="Q12060">
        <f t="shared" si="267"/>
        <v>1</v>
      </c>
      <c r="R12060">
        <f>IF(P12060="","",0)</f>
        <v>0</v>
      </c>
    </row>
    <row r="12061" spans="1:18" x14ac:dyDescent="0.3">
      <c r="A12061" t="s">
        <v>1483</v>
      </c>
      <c r="B12061" s="1">
        <v>38785</v>
      </c>
      <c r="C12061" t="s">
        <v>598</v>
      </c>
      <c r="D12061" t="s">
        <v>1548</v>
      </c>
      <c r="E12061" t="s">
        <v>1549</v>
      </c>
      <c r="G12061" t="s">
        <v>19</v>
      </c>
      <c r="H12061" t="s">
        <v>67</v>
      </c>
      <c r="I12061" t="s">
        <v>45</v>
      </c>
      <c r="J12061" t="s">
        <v>93</v>
      </c>
      <c r="K12061">
        <v>51.7</v>
      </c>
      <c r="L12061">
        <v>100</v>
      </c>
      <c r="M12061" t="s">
        <v>108</v>
      </c>
      <c r="N12061">
        <v>220.06</v>
      </c>
      <c r="P12061" cm="1">
        <f t="array" ref="P12061">IF(Q12061&gt;0,INDEX(Q12061:Q24195,MATCH(TRUE,INDEX(Q12061:Q24195="",,),0)-1),"")</f>
        <v>6</v>
      </c>
      <c r="Q12061">
        <f t="shared" si="267"/>
        <v>2</v>
      </c>
      <c r="R12061">
        <f>IF(P12061="","",0)</f>
        <v>0</v>
      </c>
    </row>
    <row r="12062" spans="1:18" x14ac:dyDescent="0.3">
      <c r="A12062" t="s">
        <v>1483</v>
      </c>
      <c r="B12062" s="1">
        <v>38785</v>
      </c>
      <c r="C12062" t="s">
        <v>598</v>
      </c>
      <c r="D12062" t="s">
        <v>1548</v>
      </c>
      <c r="E12062" t="s">
        <v>1549</v>
      </c>
      <c r="G12062" t="s">
        <v>19</v>
      </c>
      <c r="H12062" t="s">
        <v>41</v>
      </c>
      <c r="I12062" t="s">
        <v>45</v>
      </c>
      <c r="J12062" t="s">
        <v>93</v>
      </c>
      <c r="K12062">
        <v>180.8</v>
      </c>
      <c r="L12062">
        <v>165</v>
      </c>
      <c r="M12062" t="s">
        <v>108</v>
      </c>
      <c r="N12062">
        <v>165</v>
      </c>
      <c r="P12062" cm="1">
        <f t="array" ref="P12062">IF(Q12062&gt;0,INDEX(Q12062:Q24196,MATCH(TRUE,INDEX(Q12062:Q24196="",,),0)-1),"")</f>
        <v>6</v>
      </c>
      <c r="Q12062">
        <f t="shared" si="267"/>
        <v>2</v>
      </c>
      <c r="R12062">
        <f>IF(P12062="","",0)</f>
        <v>0</v>
      </c>
    </row>
    <row r="12063" spans="1:18" x14ac:dyDescent="0.3">
      <c r="A12063" t="s">
        <v>1483</v>
      </c>
      <c r="B12063" s="1">
        <v>38785</v>
      </c>
      <c r="C12063" t="s">
        <v>598</v>
      </c>
      <c r="D12063" t="s">
        <v>1548</v>
      </c>
      <c r="E12063" t="s">
        <v>1549</v>
      </c>
      <c r="G12063" t="s">
        <v>19</v>
      </c>
      <c r="H12063" t="s">
        <v>41</v>
      </c>
      <c r="I12063" t="s">
        <v>21</v>
      </c>
      <c r="J12063" t="s">
        <v>73</v>
      </c>
      <c r="K12063">
        <v>177</v>
      </c>
      <c r="L12063">
        <v>53</v>
      </c>
      <c r="M12063" t="s">
        <v>108</v>
      </c>
      <c r="N12063">
        <v>53</v>
      </c>
      <c r="P12063" cm="1">
        <f t="array" ref="P12063">IF(Q12063&gt;0,INDEX(Q12063:Q24197,MATCH(TRUE,INDEX(Q12063:Q24197="",,),0)-1),"")</f>
        <v>6</v>
      </c>
      <c r="Q12063">
        <f t="shared" si="267"/>
        <v>2</v>
      </c>
      <c r="R12063">
        <f>IF(P12063="","",0)</f>
        <v>0</v>
      </c>
    </row>
    <row r="12064" spans="1:18" x14ac:dyDescent="0.3">
      <c r="A12064" t="s">
        <v>1483</v>
      </c>
      <c r="B12064" s="1">
        <v>38785</v>
      </c>
      <c r="C12064" t="s">
        <v>598</v>
      </c>
      <c r="D12064" t="s">
        <v>1548</v>
      </c>
      <c r="E12064" t="s">
        <v>1549</v>
      </c>
      <c r="G12064" s="6" t="s">
        <v>88</v>
      </c>
      <c r="H12064" t="s">
        <v>85</v>
      </c>
      <c r="I12064" t="s">
        <v>45</v>
      </c>
      <c r="J12064" t="s">
        <v>93</v>
      </c>
      <c r="K12064">
        <v>7.6</v>
      </c>
      <c r="L12064">
        <v>156</v>
      </c>
      <c r="M12064" t="s">
        <v>108</v>
      </c>
      <c r="N12064">
        <v>156</v>
      </c>
      <c r="P12064" cm="1">
        <f t="array" ref="P12064">IF(Q12064&gt;0,INDEX(Q12064:Q24198,MATCH(TRUE,INDEX(Q12064:Q24198="",,),0)-1),"")</f>
        <v>6</v>
      </c>
      <c r="Q12064">
        <f t="shared" si="267"/>
        <v>2</v>
      </c>
      <c r="R12064">
        <f>IF(P12064="","",0)</f>
        <v>0</v>
      </c>
    </row>
    <row r="12065" spans="1:18" x14ac:dyDescent="0.3">
      <c r="A12065" t="s">
        <v>1483</v>
      </c>
      <c r="B12065" s="1">
        <v>38785</v>
      </c>
      <c r="C12065" t="s">
        <v>598</v>
      </c>
      <c r="D12065" t="s">
        <v>1548</v>
      </c>
      <c r="E12065" t="s">
        <v>1549</v>
      </c>
      <c r="G12065" s="6" t="s">
        <v>88</v>
      </c>
      <c r="H12065" t="s">
        <v>36</v>
      </c>
      <c r="I12065" t="s">
        <v>45</v>
      </c>
      <c r="J12065" t="s">
        <v>93</v>
      </c>
      <c r="K12065">
        <v>8.6</v>
      </c>
      <c r="L12065">
        <v>100</v>
      </c>
      <c r="M12065" t="s">
        <v>108</v>
      </c>
      <c r="N12065">
        <v>100</v>
      </c>
      <c r="P12065" cm="1">
        <f t="array" ref="P12065">IF(Q12065&gt;0,INDEX(Q12065:Q24199,MATCH(TRUE,INDEX(Q12065:Q24199="",,),0)-1),"")</f>
        <v>6</v>
      </c>
      <c r="Q12065">
        <f t="shared" si="267"/>
        <v>2</v>
      </c>
      <c r="R12065">
        <f>IF(P12065="","",0)</f>
        <v>0</v>
      </c>
    </row>
    <row r="12066" spans="1:18" x14ac:dyDescent="0.3">
      <c r="A12066" t="s">
        <v>1483</v>
      </c>
      <c r="B12066" s="1">
        <v>38785</v>
      </c>
      <c r="C12066" t="s">
        <v>598</v>
      </c>
      <c r="D12066" t="s">
        <v>1548</v>
      </c>
      <c r="E12066" t="s">
        <v>1549</v>
      </c>
      <c r="G12066" s="6" t="s">
        <v>88</v>
      </c>
      <c r="H12066" t="s">
        <v>85</v>
      </c>
      <c r="I12066" t="s">
        <v>21</v>
      </c>
      <c r="J12066" t="s">
        <v>73</v>
      </c>
      <c r="K12066">
        <v>79</v>
      </c>
      <c r="L12066">
        <v>14</v>
      </c>
      <c r="M12066" t="s">
        <v>108</v>
      </c>
      <c r="N12066">
        <v>14</v>
      </c>
      <c r="P12066" cm="1">
        <f t="array" ref="P12066">IF(Q12066&gt;0,INDEX(Q12066:Q24200,MATCH(TRUE,INDEX(Q12066:Q24200="",,),0)-1),"")</f>
        <v>6</v>
      </c>
      <c r="Q12066">
        <f t="shared" si="267"/>
        <v>2</v>
      </c>
      <c r="R12066">
        <f>IF(P12066="","",0)</f>
        <v>0</v>
      </c>
    </row>
    <row r="12067" spans="1:18" x14ac:dyDescent="0.3">
      <c r="A12067" t="s">
        <v>1483</v>
      </c>
      <c r="B12067" s="1">
        <v>38785</v>
      </c>
      <c r="C12067" t="s">
        <v>598</v>
      </c>
      <c r="D12067" t="s">
        <v>1548</v>
      </c>
      <c r="E12067" t="s">
        <v>1549</v>
      </c>
      <c r="G12067" s="6" t="s">
        <v>88</v>
      </c>
      <c r="H12067" t="s">
        <v>36</v>
      </c>
      <c r="I12067" t="s">
        <v>21</v>
      </c>
      <c r="J12067" t="s">
        <v>73</v>
      </c>
      <c r="K12067">
        <v>195</v>
      </c>
      <c r="L12067">
        <v>20</v>
      </c>
      <c r="M12067" t="s">
        <v>108</v>
      </c>
      <c r="N12067">
        <v>20</v>
      </c>
      <c r="P12067" cm="1">
        <f t="array" ref="P12067">IF(Q12067&gt;0,INDEX(Q12067:Q24201,MATCH(TRUE,INDEX(Q12067:Q24201="",,),0)-1),"")</f>
        <v>6</v>
      </c>
      <c r="Q12067">
        <f t="shared" si="267"/>
        <v>2</v>
      </c>
      <c r="R12067">
        <f>IF(P12067="","",0)</f>
        <v>0</v>
      </c>
    </row>
    <row r="12068" spans="1:18" x14ac:dyDescent="0.3">
      <c r="A12068" t="s">
        <v>1483</v>
      </c>
      <c r="B12068" s="1">
        <v>38785</v>
      </c>
      <c r="C12068" t="s">
        <v>598</v>
      </c>
      <c r="D12068" t="s">
        <v>1548</v>
      </c>
      <c r="E12068" t="s">
        <v>1549</v>
      </c>
      <c r="G12068" s="6" t="s">
        <v>88</v>
      </c>
      <c r="H12068" t="s">
        <v>67</v>
      </c>
      <c r="I12068" t="s">
        <v>21</v>
      </c>
      <c r="J12068" t="s">
        <v>73</v>
      </c>
      <c r="K12068">
        <v>157</v>
      </c>
      <c r="L12068">
        <v>15</v>
      </c>
      <c r="M12068" t="s">
        <v>108</v>
      </c>
      <c r="N12068">
        <v>15</v>
      </c>
      <c r="P12068" cm="1">
        <f t="array" ref="P12068">IF(Q12068&gt;0,INDEX(Q12068:Q24202,MATCH(TRUE,INDEX(Q12068:Q24202="",,),0)-1),"")</f>
        <v>6</v>
      </c>
      <c r="Q12068">
        <f t="shared" si="267"/>
        <v>2</v>
      </c>
      <c r="R12068">
        <f>IF(P12068="","",0)</f>
        <v>0</v>
      </c>
    </row>
    <row r="12069" spans="1:18" x14ac:dyDescent="0.3">
      <c r="A12069" t="s">
        <v>1483</v>
      </c>
      <c r="B12069" s="1">
        <v>38785</v>
      </c>
      <c r="C12069" t="s">
        <v>598</v>
      </c>
      <c r="D12069" t="s">
        <v>1548</v>
      </c>
      <c r="E12069" t="s">
        <v>1549</v>
      </c>
      <c r="G12069" s="6" t="s">
        <v>88</v>
      </c>
      <c r="H12069" t="s">
        <v>95</v>
      </c>
      <c r="I12069" t="s">
        <v>21</v>
      </c>
      <c r="J12069" t="s">
        <v>73</v>
      </c>
      <c r="K12069">
        <v>69</v>
      </c>
      <c r="L12069">
        <v>24</v>
      </c>
      <c r="M12069" t="s">
        <v>108</v>
      </c>
      <c r="N12069">
        <v>24</v>
      </c>
      <c r="P12069" cm="1">
        <f t="array" ref="P12069">IF(Q12069&gt;0,INDEX(Q12069:Q24203,MATCH(TRUE,INDEX(Q12069:Q24203="",,),0)-1),"")</f>
        <v>6</v>
      </c>
      <c r="Q12069">
        <f t="shared" si="267"/>
        <v>2</v>
      </c>
      <c r="R12069">
        <f>IF(P12069="","",0)</f>
        <v>0</v>
      </c>
    </row>
    <row r="12070" spans="1:18" x14ac:dyDescent="0.3">
      <c r="A12070" t="s">
        <v>1483</v>
      </c>
      <c r="B12070" s="1">
        <v>38785</v>
      </c>
      <c r="C12070" t="s">
        <v>598</v>
      </c>
      <c r="D12070" t="s">
        <v>1548</v>
      </c>
      <c r="E12070" t="s">
        <v>1549</v>
      </c>
      <c r="G12070" t="s">
        <v>19</v>
      </c>
      <c r="H12070" t="s">
        <v>67</v>
      </c>
      <c r="I12070" t="s">
        <v>45</v>
      </c>
      <c r="J12070" t="s">
        <v>93</v>
      </c>
      <c r="K12070">
        <v>51.7</v>
      </c>
      <c r="L12070">
        <v>100</v>
      </c>
      <c r="M12070" t="s">
        <v>1519</v>
      </c>
      <c r="N12070">
        <v>125</v>
      </c>
      <c r="P12070" cm="1">
        <f t="array" ref="P12070">IF(Q12070&gt;0,INDEX(Q12070:Q24204,MATCH(TRUE,INDEX(Q12070:Q24204="",,),0)-1),"")</f>
        <v>6</v>
      </c>
      <c r="Q12070">
        <f t="shared" si="267"/>
        <v>3</v>
      </c>
      <c r="R12070">
        <f>IF(P12070="","",0)</f>
        <v>0</v>
      </c>
    </row>
    <row r="12071" spans="1:18" x14ac:dyDescent="0.3">
      <c r="A12071" t="s">
        <v>1483</v>
      </c>
      <c r="B12071" s="1">
        <v>38785</v>
      </c>
      <c r="C12071" t="s">
        <v>598</v>
      </c>
      <c r="D12071" t="s">
        <v>1548</v>
      </c>
      <c r="E12071" t="s">
        <v>1549</v>
      </c>
      <c r="G12071" t="s">
        <v>19</v>
      </c>
      <c r="H12071" t="s">
        <v>41</v>
      </c>
      <c r="I12071" t="s">
        <v>45</v>
      </c>
      <c r="J12071" t="s">
        <v>93</v>
      </c>
      <c r="K12071">
        <v>180.8</v>
      </c>
      <c r="L12071">
        <v>165</v>
      </c>
      <c r="M12071" t="s">
        <v>1519</v>
      </c>
      <c r="N12071">
        <v>175</v>
      </c>
      <c r="P12071" cm="1">
        <f t="array" ref="P12071">IF(Q12071&gt;0,INDEX(Q12071:Q24205,MATCH(TRUE,INDEX(Q12071:Q24205="",,),0)-1),"")</f>
        <v>6</v>
      </c>
      <c r="Q12071">
        <f t="shared" si="267"/>
        <v>3</v>
      </c>
      <c r="R12071">
        <f>IF(P12071="","",0)</f>
        <v>0</v>
      </c>
    </row>
    <row r="12072" spans="1:18" x14ac:dyDescent="0.3">
      <c r="A12072" t="s">
        <v>1483</v>
      </c>
      <c r="B12072" s="1">
        <v>38785</v>
      </c>
      <c r="C12072" t="s">
        <v>598</v>
      </c>
      <c r="D12072" t="s">
        <v>1548</v>
      </c>
      <c r="E12072" t="s">
        <v>1549</v>
      </c>
      <c r="G12072" t="s">
        <v>19</v>
      </c>
      <c r="H12072" t="s">
        <v>41</v>
      </c>
      <c r="I12072" t="s">
        <v>21</v>
      </c>
      <c r="J12072" t="s">
        <v>73</v>
      </c>
      <c r="K12072">
        <v>177</v>
      </c>
      <c r="L12072">
        <v>53</v>
      </c>
      <c r="M12072" t="s">
        <v>1519</v>
      </c>
      <c r="N12072">
        <v>70</v>
      </c>
      <c r="P12072" cm="1">
        <f t="array" ref="P12072">IF(Q12072&gt;0,INDEX(Q12072:Q24206,MATCH(TRUE,INDEX(Q12072:Q24206="",,),0)-1),"")</f>
        <v>6</v>
      </c>
      <c r="Q12072">
        <f t="shared" si="267"/>
        <v>3</v>
      </c>
      <c r="R12072">
        <f>IF(P12072="","",0)</f>
        <v>0</v>
      </c>
    </row>
    <row r="12073" spans="1:18" x14ac:dyDescent="0.3">
      <c r="A12073" t="s">
        <v>1483</v>
      </c>
      <c r="B12073" s="1">
        <v>38785</v>
      </c>
      <c r="C12073" t="s">
        <v>598</v>
      </c>
      <c r="D12073" t="s">
        <v>1548</v>
      </c>
      <c r="E12073" t="s">
        <v>1549</v>
      </c>
      <c r="G12073" s="6" t="s">
        <v>88</v>
      </c>
      <c r="H12073" t="s">
        <v>85</v>
      </c>
      <c r="I12073" t="s">
        <v>45</v>
      </c>
      <c r="J12073" t="s">
        <v>93</v>
      </c>
      <c r="K12073">
        <v>7.6</v>
      </c>
      <c r="L12073">
        <v>156</v>
      </c>
      <c r="M12073" t="s">
        <v>1519</v>
      </c>
      <c r="N12073">
        <v>156</v>
      </c>
      <c r="P12073" cm="1">
        <f t="array" ref="P12073">IF(Q12073&gt;0,INDEX(Q12073:Q24207,MATCH(TRUE,INDEX(Q12073:Q24207="",,),0)-1),"")</f>
        <v>6</v>
      </c>
      <c r="Q12073">
        <f t="shared" si="267"/>
        <v>3</v>
      </c>
      <c r="R12073">
        <f>IF(P12073="","",0)</f>
        <v>0</v>
      </c>
    </row>
    <row r="12074" spans="1:18" x14ac:dyDescent="0.3">
      <c r="A12074" t="s">
        <v>1483</v>
      </c>
      <c r="B12074" s="1">
        <v>38785</v>
      </c>
      <c r="C12074" t="s">
        <v>598</v>
      </c>
      <c r="D12074" t="s">
        <v>1548</v>
      </c>
      <c r="E12074" t="s">
        <v>1549</v>
      </c>
      <c r="G12074" s="6" t="s">
        <v>88</v>
      </c>
      <c r="H12074" t="s">
        <v>36</v>
      </c>
      <c r="I12074" t="s">
        <v>45</v>
      </c>
      <c r="J12074" t="s">
        <v>93</v>
      </c>
      <c r="K12074">
        <v>8.6</v>
      </c>
      <c r="L12074">
        <v>100</v>
      </c>
      <c r="M12074" t="s">
        <v>1519</v>
      </c>
      <c r="N12074">
        <v>100</v>
      </c>
      <c r="P12074" cm="1">
        <f t="array" ref="P12074">IF(Q12074&gt;0,INDEX(Q12074:Q24208,MATCH(TRUE,INDEX(Q12074:Q24208="",,),0)-1),"")</f>
        <v>6</v>
      </c>
      <c r="Q12074">
        <f t="shared" si="267"/>
        <v>3</v>
      </c>
      <c r="R12074">
        <f>IF(P12074="","",0)</f>
        <v>0</v>
      </c>
    </row>
    <row r="12075" spans="1:18" x14ac:dyDescent="0.3">
      <c r="A12075" t="s">
        <v>1483</v>
      </c>
      <c r="B12075" s="1">
        <v>38785</v>
      </c>
      <c r="C12075" t="s">
        <v>598</v>
      </c>
      <c r="D12075" t="s">
        <v>1548</v>
      </c>
      <c r="E12075" t="s">
        <v>1549</v>
      </c>
      <c r="G12075" s="6" t="s">
        <v>88</v>
      </c>
      <c r="H12075" t="s">
        <v>85</v>
      </c>
      <c r="I12075" t="s">
        <v>21</v>
      </c>
      <c r="J12075" t="s">
        <v>73</v>
      </c>
      <c r="K12075">
        <v>79</v>
      </c>
      <c r="L12075">
        <v>14</v>
      </c>
      <c r="M12075" t="s">
        <v>1519</v>
      </c>
      <c r="N12075">
        <v>14</v>
      </c>
      <c r="P12075" cm="1">
        <f t="array" ref="P12075">IF(Q12075&gt;0,INDEX(Q12075:Q24209,MATCH(TRUE,INDEX(Q12075:Q24209="",,),0)-1),"")</f>
        <v>6</v>
      </c>
      <c r="Q12075">
        <f t="shared" si="267"/>
        <v>3</v>
      </c>
      <c r="R12075">
        <f>IF(P12075="","",0)</f>
        <v>0</v>
      </c>
    </row>
    <row r="12076" spans="1:18" x14ac:dyDescent="0.3">
      <c r="A12076" t="s">
        <v>1483</v>
      </c>
      <c r="B12076" s="1">
        <v>38785</v>
      </c>
      <c r="C12076" t="s">
        <v>598</v>
      </c>
      <c r="D12076" t="s">
        <v>1548</v>
      </c>
      <c r="E12076" t="s">
        <v>1549</v>
      </c>
      <c r="G12076" s="6" t="s">
        <v>88</v>
      </c>
      <c r="H12076" t="s">
        <v>36</v>
      </c>
      <c r="I12076" t="s">
        <v>21</v>
      </c>
      <c r="J12076" t="s">
        <v>73</v>
      </c>
      <c r="K12076">
        <v>195</v>
      </c>
      <c r="L12076">
        <v>20</v>
      </c>
      <c r="M12076" t="s">
        <v>1519</v>
      </c>
      <c r="N12076">
        <v>20</v>
      </c>
      <c r="P12076" cm="1">
        <f t="array" ref="P12076">IF(Q12076&gt;0,INDEX(Q12076:Q24210,MATCH(TRUE,INDEX(Q12076:Q24210="",,),0)-1),"")</f>
        <v>6</v>
      </c>
      <c r="Q12076">
        <f t="shared" si="267"/>
        <v>3</v>
      </c>
      <c r="R12076">
        <f>IF(P12076="","",0)</f>
        <v>0</v>
      </c>
    </row>
    <row r="12077" spans="1:18" x14ac:dyDescent="0.3">
      <c r="A12077" t="s">
        <v>1483</v>
      </c>
      <c r="B12077" s="1">
        <v>38785</v>
      </c>
      <c r="C12077" t="s">
        <v>598</v>
      </c>
      <c r="D12077" t="s">
        <v>1548</v>
      </c>
      <c r="E12077" t="s">
        <v>1549</v>
      </c>
      <c r="G12077" s="6" t="s">
        <v>88</v>
      </c>
      <c r="H12077" t="s">
        <v>67</v>
      </c>
      <c r="I12077" t="s">
        <v>21</v>
      </c>
      <c r="J12077" t="s">
        <v>73</v>
      </c>
      <c r="K12077">
        <v>157</v>
      </c>
      <c r="L12077">
        <v>15</v>
      </c>
      <c r="M12077" t="s">
        <v>1519</v>
      </c>
      <c r="N12077">
        <v>15</v>
      </c>
      <c r="P12077" cm="1">
        <f t="array" ref="P12077">IF(Q12077&gt;0,INDEX(Q12077:Q24211,MATCH(TRUE,INDEX(Q12077:Q24211="",,),0)-1),"")</f>
        <v>6</v>
      </c>
      <c r="Q12077">
        <f t="shared" si="267"/>
        <v>3</v>
      </c>
      <c r="R12077">
        <f>IF(P12077="","",0)</f>
        <v>0</v>
      </c>
    </row>
    <row r="12078" spans="1:18" x14ac:dyDescent="0.3">
      <c r="A12078" t="s">
        <v>1483</v>
      </c>
      <c r="B12078" s="1">
        <v>38785</v>
      </c>
      <c r="C12078" t="s">
        <v>598</v>
      </c>
      <c r="D12078" t="s">
        <v>1548</v>
      </c>
      <c r="E12078" t="s">
        <v>1549</v>
      </c>
      <c r="G12078" s="6" t="s">
        <v>88</v>
      </c>
      <c r="H12078" t="s">
        <v>95</v>
      </c>
      <c r="I12078" t="s">
        <v>21</v>
      </c>
      <c r="J12078" t="s">
        <v>73</v>
      </c>
      <c r="K12078">
        <v>69</v>
      </c>
      <c r="L12078">
        <v>24</v>
      </c>
      <c r="M12078" t="s">
        <v>1519</v>
      </c>
      <c r="N12078">
        <v>24</v>
      </c>
      <c r="P12078" cm="1">
        <f t="array" ref="P12078">IF(Q12078&gt;0,INDEX(Q12078:Q24212,MATCH(TRUE,INDEX(Q12078:Q24212="",,),0)-1),"")</f>
        <v>6</v>
      </c>
      <c r="Q12078">
        <f t="shared" si="267"/>
        <v>3</v>
      </c>
      <c r="R12078">
        <f>IF(P12078="","",0)</f>
        <v>0</v>
      </c>
    </row>
    <row r="12079" spans="1:18" x14ac:dyDescent="0.3">
      <c r="A12079" t="s">
        <v>1483</v>
      </c>
      <c r="B12079" s="1">
        <v>38785</v>
      </c>
      <c r="C12079" t="s">
        <v>598</v>
      </c>
      <c r="D12079" t="s">
        <v>1548</v>
      </c>
      <c r="E12079" t="s">
        <v>1549</v>
      </c>
      <c r="G12079" t="s">
        <v>19</v>
      </c>
      <c r="H12079" t="s">
        <v>67</v>
      </c>
      <c r="I12079" t="s">
        <v>45</v>
      </c>
      <c r="J12079" t="s">
        <v>93</v>
      </c>
      <c r="K12079">
        <v>51.7</v>
      </c>
      <c r="L12079">
        <v>100</v>
      </c>
      <c r="M12079" t="s">
        <v>211</v>
      </c>
      <c r="N12079">
        <v>151.93</v>
      </c>
      <c r="P12079" cm="1">
        <f t="array" ref="P12079">IF(Q12079&gt;0,INDEX(Q12079:Q24213,MATCH(TRUE,INDEX(Q12079:Q24213="",,),0)-1),"")</f>
        <v>6</v>
      </c>
      <c r="Q12079">
        <f t="shared" si="267"/>
        <v>4</v>
      </c>
      <c r="R12079">
        <f>IF(P12079="","",0)</f>
        <v>0</v>
      </c>
    </row>
    <row r="12080" spans="1:18" x14ac:dyDescent="0.3">
      <c r="A12080" t="s">
        <v>1483</v>
      </c>
      <c r="B12080" s="1">
        <v>38785</v>
      </c>
      <c r="C12080" t="s">
        <v>598</v>
      </c>
      <c r="D12080" t="s">
        <v>1548</v>
      </c>
      <c r="E12080" t="s">
        <v>1549</v>
      </c>
      <c r="G12080" t="s">
        <v>19</v>
      </c>
      <c r="H12080" t="s">
        <v>41</v>
      </c>
      <c r="I12080" t="s">
        <v>45</v>
      </c>
      <c r="J12080" t="s">
        <v>93</v>
      </c>
      <c r="K12080">
        <v>180.8</v>
      </c>
      <c r="L12080">
        <v>165</v>
      </c>
      <c r="M12080" t="s">
        <v>211</v>
      </c>
      <c r="N12080">
        <v>165</v>
      </c>
      <c r="P12080" cm="1">
        <f t="array" ref="P12080">IF(Q12080&gt;0,INDEX(Q12080:Q24214,MATCH(TRUE,INDEX(Q12080:Q24214="",,),0)-1),"")</f>
        <v>6</v>
      </c>
      <c r="Q12080">
        <f t="shared" si="267"/>
        <v>4</v>
      </c>
      <c r="R12080">
        <f>IF(P12080="","",0)</f>
        <v>0</v>
      </c>
    </row>
    <row r="12081" spans="1:18" x14ac:dyDescent="0.3">
      <c r="A12081" t="s">
        <v>1483</v>
      </c>
      <c r="B12081" s="1">
        <v>38785</v>
      </c>
      <c r="C12081" t="s">
        <v>598</v>
      </c>
      <c r="D12081" t="s">
        <v>1548</v>
      </c>
      <c r="E12081" t="s">
        <v>1549</v>
      </c>
      <c r="G12081" t="s">
        <v>19</v>
      </c>
      <c r="H12081" t="s">
        <v>41</v>
      </c>
      <c r="I12081" t="s">
        <v>21</v>
      </c>
      <c r="J12081" t="s">
        <v>73</v>
      </c>
      <c r="K12081">
        <v>177</v>
      </c>
      <c r="L12081">
        <v>53</v>
      </c>
      <c r="M12081" t="s">
        <v>211</v>
      </c>
      <c r="N12081">
        <v>53</v>
      </c>
      <c r="P12081" cm="1">
        <f t="array" ref="P12081">IF(Q12081&gt;0,INDEX(Q12081:Q24215,MATCH(TRUE,INDEX(Q12081:Q24215="",,),0)-1),"")</f>
        <v>6</v>
      </c>
      <c r="Q12081">
        <f t="shared" si="267"/>
        <v>4</v>
      </c>
      <c r="R12081">
        <f>IF(P12081="","",0)</f>
        <v>0</v>
      </c>
    </row>
    <row r="12082" spans="1:18" x14ac:dyDescent="0.3">
      <c r="A12082" t="s">
        <v>1483</v>
      </c>
      <c r="B12082" s="1">
        <v>38785</v>
      </c>
      <c r="C12082" t="s">
        <v>598</v>
      </c>
      <c r="D12082" t="s">
        <v>1548</v>
      </c>
      <c r="E12082" t="s">
        <v>1549</v>
      </c>
      <c r="G12082" s="6" t="s">
        <v>88</v>
      </c>
      <c r="H12082" t="s">
        <v>85</v>
      </c>
      <c r="I12082" t="s">
        <v>45</v>
      </c>
      <c r="J12082" t="s">
        <v>93</v>
      </c>
      <c r="K12082">
        <v>7.6</v>
      </c>
      <c r="L12082">
        <v>156</v>
      </c>
      <c r="M12082" t="s">
        <v>211</v>
      </c>
      <c r="N12082">
        <v>156</v>
      </c>
      <c r="P12082" cm="1">
        <f t="array" ref="P12082">IF(Q12082&gt;0,INDEX(Q12082:Q24216,MATCH(TRUE,INDEX(Q12082:Q24216="",,),0)-1),"")</f>
        <v>6</v>
      </c>
      <c r="Q12082">
        <f t="shared" si="267"/>
        <v>4</v>
      </c>
      <c r="R12082">
        <f>IF(P12082="","",0)</f>
        <v>0</v>
      </c>
    </row>
    <row r="12083" spans="1:18" x14ac:dyDescent="0.3">
      <c r="A12083" t="s">
        <v>1483</v>
      </c>
      <c r="B12083" s="1">
        <v>38785</v>
      </c>
      <c r="C12083" t="s">
        <v>598</v>
      </c>
      <c r="D12083" t="s">
        <v>1548</v>
      </c>
      <c r="E12083" t="s">
        <v>1549</v>
      </c>
      <c r="G12083" s="6" t="s">
        <v>88</v>
      </c>
      <c r="H12083" t="s">
        <v>36</v>
      </c>
      <c r="I12083" t="s">
        <v>45</v>
      </c>
      <c r="J12083" t="s">
        <v>93</v>
      </c>
      <c r="K12083">
        <v>8.6</v>
      </c>
      <c r="L12083">
        <v>100</v>
      </c>
      <c r="M12083" t="s">
        <v>211</v>
      </c>
      <c r="N12083">
        <v>100</v>
      </c>
      <c r="P12083" cm="1">
        <f t="array" ref="P12083">IF(Q12083&gt;0,INDEX(Q12083:Q24217,MATCH(TRUE,INDEX(Q12083:Q24217="",,),0)-1),"")</f>
        <v>6</v>
      </c>
      <c r="Q12083">
        <f t="shared" si="267"/>
        <v>4</v>
      </c>
      <c r="R12083">
        <f>IF(P12083="","",0)</f>
        <v>0</v>
      </c>
    </row>
    <row r="12084" spans="1:18" x14ac:dyDescent="0.3">
      <c r="A12084" t="s">
        <v>1483</v>
      </c>
      <c r="B12084" s="1">
        <v>38785</v>
      </c>
      <c r="C12084" t="s">
        <v>598</v>
      </c>
      <c r="D12084" t="s">
        <v>1548</v>
      </c>
      <c r="E12084" t="s">
        <v>1549</v>
      </c>
      <c r="G12084" s="6" t="s">
        <v>88</v>
      </c>
      <c r="H12084" t="s">
        <v>85</v>
      </c>
      <c r="I12084" t="s">
        <v>21</v>
      </c>
      <c r="J12084" t="s">
        <v>73</v>
      </c>
      <c r="K12084">
        <v>79</v>
      </c>
      <c r="L12084">
        <v>14</v>
      </c>
      <c r="M12084" t="s">
        <v>211</v>
      </c>
      <c r="N12084">
        <v>14</v>
      </c>
      <c r="P12084" cm="1">
        <f t="array" ref="P12084">IF(Q12084&gt;0,INDEX(Q12084:Q24218,MATCH(TRUE,INDEX(Q12084:Q24218="",,),0)-1),"")</f>
        <v>6</v>
      </c>
      <c r="Q12084">
        <f t="shared" si="267"/>
        <v>4</v>
      </c>
      <c r="R12084">
        <f>IF(P12084="","",0)</f>
        <v>0</v>
      </c>
    </row>
    <row r="12085" spans="1:18" x14ac:dyDescent="0.3">
      <c r="A12085" t="s">
        <v>1483</v>
      </c>
      <c r="B12085" s="1">
        <v>38785</v>
      </c>
      <c r="C12085" t="s">
        <v>598</v>
      </c>
      <c r="D12085" t="s">
        <v>1548</v>
      </c>
      <c r="E12085" t="s">
        <v>1549</v>
      </c>
      <c r="G12085" s="6" t="s">
        <v>88</v>
      </c>
      <c r="H12085" t="s">
        <v>36</v>
      </c>
      <c r="I12085" t="s">
        <v>21</v>
      </c>
      <c r="J12085" t="s">
        <v>73</v>
      </c>
      <c r="K12085">
        <v>195</v>
      </c>
      <c r="L12085">
        <v>20</v>
      </c>
      <c r="M12085" t="s">
        <v>211</v>
      </c>
      <c r="N12085">
        <v>20</v>
      </c>
      <c r="P12085" cm="1">
        <f t="array" ref="P12085">IF(Q12085&gt;0,INDEX(Q12085:Q24219,MATCH(TRUE,INDEX(Q12085:Q24219="",,),0)-1),"")</f>
        <v>6</v>
      </c>
      <c r="Q12085">
        <f t="shared" si="267"/>
        <v>4</v>
      </c>
      <c r="R12085">
        <f>IF(P12085="","",0)</f>
        <v>0</v>
      </c>
    </row>
    <row r="12086" spans="1:18" x14ac:dyDescent="0.3">
      <c r="A12086" t="s">
        <v>1483</v>
      </c>
      <c r="B12086" s="1">
        <v>38785</v>
      </c>
      <c r="C12086" t="s">
        <v>598</v>
      </c>
      <c r="D12086" t="s">
        <v>1548</v>
      </c>
      <c r="E12086" t="s">
        <v>1549</v>
      </c>
      <c r="G12086" s="6" t="s">
        <v>88</v>
      </c>
      <c r="H12086" t="s">
        <v>67</v>
      </c>
      <c r="I12086" t="s">
        <v>21</v>
      </c>
      <c r="J12086" t="s">
        <v>73</v>
      </c>
      <c r="K12086">
        <v>157</v>
      </c>
      <c r="L12086">
        <v>15</v>
      </c>
      <c r="M12086" t="s">
        <v>211</v>
      </c>
      <c r="N12086">
        <v>15</v>
      </c>
      <c r="P12086" cm="1">
        <f t="array" ref="P12086">IF(Q12086&gt;0,INDEX(Q12086:Q24220,MATCH(TRUE,INDEX(Q12086:Q24220="",,),0)-1),"")</f>
        <v>6</v>
      </c>
      <c r="Q12086">
        <f t="shared" si="267"/>
        <v>4</v>
      </c>
      <c r="R12086">
        <f>IF(P12086="","",0)</f>
        <v>0</v>
      </c>
    </row>
    <row r="12087" spans="1:18" x14ac:dyDescent="0.3">
      <c r="A12087" t="s">
        <v>1483</v>
      </c>
      <c r="B12087" s="1">
        <v>38785</v>
      </c>
      <c r="C12087" t="s">
        <v>598</v>
      </c>
      <c r="D12087" t="s">
        <v>1548</v>
      </c>
      <c r="E12087" t="s">
        <v>1549</v>
      </c>
      <c r="G12087" s="6" t="s">
        <v>88</v>
      </c>
      <c r="H12087" t="s">
        <v>95</v>
      </c>
      <c r="I12087" t="s">
        <v>21</v>
      </c>
      <c r="J12087" t="s">
        <v>73</v>
      </c>
      <c r="K12087">
        <v>69</v>
      </c>
      <c r="L12087">
        <v>24</v>
      </c>
      <c r="M12087" t="s">
        <v>211</v>
      </c>
      <c r="N12087">
        <v>24</v>
      </c>
      <c r="P12087" cm="1">
        <f t="array" ref="P12087">IF(Q12087&gt;0,INDEX(Q12087:Q24221,MATCH(TRUE,INDEX(Q12087:Q24221="",,),0)-1),"")</f>
        <v>6</v>
      </c>
      <c r="Q12087">
        <f t="shared" si="267"/>
        <v>4</v>
      </c>
      <c r="R12087">
        <f>IF(P12087="","",0)</f>
        <v>0</v>
      </c>
    </row>
    <row r="12088" spans="1:18" x14ac:dyDescent="0.3">
      <c r="A12088" t="s">
        <v>1483</v>
      </c>
      <c r="B12088" s="1">
        <v>38785</v>
      </c>
      <c r="C12088" t="s">
        <v>598</v>
      </c>
      <c r="D12088" t="s">
        <v>1548</v>
      </c>
      <c r="E12088" t="s">
        <v>1549</v>
      </c>
      <c r="G12088" t="s">
        <v>19</v>
      </c>
      <c r="H12088" t="s">
        <v>67</v>
      </c>
      <c r="I12088" t="s">
        <v>45</v>
      </c>
      <c r="J12088" t="s">
        <v>93</v>
      </c>
      <c r="K12088">
        <v>51.7</v>
      </c>
      <c r="L12088">
        <v>100</v>
      </c>
      <c r="M12088" t="s">
        <v>198</v>
      </c>
      <c r="N12088">
        <v>105</v>
      </c>
      <c r="P12088" cm="1">
        <f t="array" ref="P12088">IF(Q12088&gt;0,INDEX(Q12088:Q24222,MATCH(TRUE,INDEX(Q12088:Q24222="",,),0)-1),"")</f>
        <v>6</v>
      </c>
      <c r="Q12088">
        <f t="shared" si="267"/>
        <v>5</v>
      </c>
      <c r="R12088">
        <f>IF(P12088="","",0)</f>
        <v>0</v>
      </c>
    </row>
    <row r="12089" spans="1:18" x14ac:dyDescent="0.3">
      <c r="A12089" t="s">
        <v>1483</v>
      </c>
      <c r="B12089" s="1">
        <v>38785</v>
      </c>
      <c r="C12089" t="s">
        <v>598</v>
      </c>
      <c r="D12089" t="s">
        <v>1548</v>
      </c>
      <c r="E12089" t="s">
        <v>1549</v>
      </c>
      <c r="G12089" t="s">
        <v>19</v>
      </c>
      <c r="H12089" t="s">
        <v>41</v>
      </c>
      <c r="I12089" t="s">
        <v>45</v>
      </c>
      <c r="J12089" t="s">
        <v>93</v>
      </c>
      <c r="K12089">
        <v>180.8</v>
      </c>
      <c r="L12089">
        <v>165</v>
      </c>
      <c r="M12089" t="s">
        <v>198</v>
      </c>
      <c r="N12089">
        <v>170</v>
      </c>
      <c r="P12089" cm="1">
        <f t="array" ref="P12089">IF(Q12089&gt;0,INDEX(Q12089:Q24223,MATCH(TRUE,INDEX(Q12089:Q24223="",,),0)-1),"")</f>
        <v>6</v>
      </c>
      <c r="Q12089">
        <f t="shared" si="267"/>
        <v>5</v>
      </c>
      <c r="R12089">
        <f>IF(P12089="","",0)</f>
        <v>0</v>
      </c>
    </row>
    <row r="12090" spans="1:18" x14ac:dyDescent="0.3">
      <c r="A12090" t="s">
        <v>1483</v>
      </c>
      <c r="B12090" s="1">
        <v>38785</v>
      </c>
      <c r="C12090" t="s">
        <v>598</v>
      </c>
      <c r="D12090" t="s">
        <v>1548</v>
      </c>
      <c r="E12090" t="s">
        <v>1549</v>
      </c>
      <c r="G12090" t="s">
        <v>19</v>
      </c>
      <c r="H12090" t="s">
        <v>41</v>
      </c>
      <c r="I12090" t="s">
        <v>21</v>
      </c>
      <c r="J12090" t="s">
        <v>73</v>
      </c>
      <c r="K12090">
        <v>177</v>
      </c>
      <c r="L12090">
        <v>53</v>
      </c>
      <c r="M12090" t="s">
        <v>198</v>
      </c>
      <c r="N12090">
        <v>56</v>
      </c>
      <c r="P12090" cm="1">
        <f t="array" ref="P12090">IF(Q12090&gt;0,INDEX(Q12090:Q24224,MATCH(TRUE,INDEX(Q12090:Q24224="",,),0)-1),"")</f>
        <v>6</v>
      </c>
      <c r="Q12090">
        <f t="shared" si="267"/>
        <v>5</v>
      </c>
      <c r="R12090">
        <f>IF(P12090="","",0)</f>
        <v>0</v>
      </c>
    </row>
    <row r="12091" spans="1:18" x14ac:dyDescent="0.3">
      <c r="A12091" t="s">
        <v>1483</v>
      </c>
      <c r="B12091" s="1">
        <v>38785</v>
      </c>
      <c r="C12091" t="s">
        <v>598</v>
      </c>
      <c r="D12091" t="s">
        <v>1548</v>
      </c>
      <c r="E12091" t="s">
        <v>1549</v>
      </c>
      <c r="G12091" s="6" t="s">
        <v>88</v>
      </c>
      <c r="H12091" t="s">
        <v>85</v>
      </c>
      <c r="I12091" t="s">
        <v>45</v>
      </c>
      <c r="J12091" t="s">
        <v>93</v>
      </c>
      <c r="K12091">
        <v>7.6</v>
      </c>
      <c r="L12091">
        <v>156</v>
      </c>
      <c r="M12091" t="s">
        <v>198</v>
      </c>
      <c r="N12091">
        <v>156</v>
      </c>
      <c r="P12091" cm="1">
        <f t="array" ref="P12091">IF(Q12091&gt;0,INDEX(Q12091:Q24225,MATCH(TRUE,INDEX(Q12091:Q24225="",,),0)-1),"")</f>
        <v>6</v>
      </c>
      <c r="Q12091">
        <f t="shared" si="267"/>
        <v>5</v>
      </c>
      <c r="R12091">
        <f>IF(P12091="","",0)</f>
        <v>0</v>
      </c>
    </row>
    <row r="12092" spans="1:18" x14ac:dyDescent="0.3">
      <c r="A12092" t="s">
        <v>1483</v>
      </c>
      <c r="B12092" s="1">
        <v>38785</v>
      </c>
      <c r="C12092" t="s">
        <v>598</v>
      </c>
      <c r="D12092" t="s">
        <v>1548</v>
      </c>
      <c r="E12092" t="s">
        <v>1549</v>
      </c>
      <c r="G12092" s="6" t="s">
        <v>88</v>
      </c>
      <c r="H12092" t="s">
        <v>36</v>
      </c>
      <c r="I12092" t="s">
        <v>45</v>
      </c>
      <c r="J12092" t="s">
        <v>93</v>
      </c>
      <c r="K12092">
        <v>8.6</v>
      </c>
      <c r="L12092">
        <v>100</v>
      </c>
      <c r="M12092" t="s">
        <v>198</v>
      </c>
      <c r="N12092">
        <v>100</v>
      </c>
      <c r="P12092" cm="1">
        <f t="array" ref="P12092">IF(Q12092&gt;0,INDEX(Q12092:Q24226,MATCH(TRUE,INDEX(Q12092:Q24226="",,),0)-1),"")</f>
        <v>6</v>
      </c>
      <c r="Q12092">
        <f t="shared" si="267"/>
        <v>5</v>
      </c>
      <c r="R12092">
        <f>IF(P12092="","",0)</f>
        <v>0</v>
      </c>
    </row>
    <row r="12093" spans="1:18" x14ac:dyDescent="0.3">
      <c r="A12093" t="s">
        <v>1483</v>
      </c>
      <c r="B12093" s="1">
        <v>38785</v>
      </c>
      <c r="C12093" t="s">
        <v>598</v>
      </c>
      <c r="D12093" t="s">
        <v>1548</v>
      </c>
      <c r="E12093" t="s">
        <v>1549</v>
      </c>
      <c r="G12093" s="6" t="s">
        <v>88</v>
      </c>
      <c r="H12093" t="s">
        <v>85</v>
      </c>
      <c r="I12093" t="s">
        <v>21</v>
      </c>
      <c r="J12093" t="s">
        <v>73</v>
      </c>
      <c r="K12093">
        <v>79</v>
      </c>
      <c r="L12093">
        <v>14</v>
      </c>
      <c r="M12093" t="s">
        <v>198</v>
      </c>
      <c r="N12093">
        <v>14</v>
      </c>
      <c r="P12093" cm="1">
        <f t="array" ref="P12093">IF(Q12093&gt;0,INDEX(Q12093:Q24227,MATCH(TRUE,INDEX(Q12093:Q24227="",,),0)-1),"")</f>
        <v>6</v>
      </c>
      <c r="Q12093">
        <f t="shared" si="267"/>
        <v>5</v>
      </c>
      <c r="R12093">
        <f>IF(P12093="","",0)</f>
        <v>0</v>
      </c>
    </row>
    <row r="12094" spans="1:18" x14ac:dyDescent="0.3">
      <c r="A12094" t="s">
        <v>1483</v>
      </c>
      <c r="B12094" s="1">
        <v>38785</v>
      </c>
      <c r="C12094" t="s">
        <v>598</v>
      </c>
      <c r="D12094" t="s">
        <v>1548</v>
      </c>
      <c r="E12094" t="s">
        <v>1549</v>
      </c>
      <c r="G12094" s="6" t="s">
        <v>88</v>
      </c>
      <c r="H12094" t="s">
        <v>36</v>
      </c>
      <c r="I12094" t="s">
        <v>21</v>
      </c>
      <c r="J12094" t="s">
        <v>73</v>
      </c>
      <c r="K12094">
        <v>195</v>
      </c>
      <c r="L12094">
        <v>20</v>
      </c>
      <c r="M12094" t="s">
        <v>198</v>
      </c>
      <c r="N12094">
        <v>20</v>
      </c>
      <c r="P12094" cm="1">
        <f t="array" ref="P12094">IF(Q12094&gt;0,INDEX(Q12094:Q24228,MATCH(TRUE,INDEX(Q12094:Q24228="",,),0)-1),"")</f>
        <v>6</v>
      </c>
      <c r="Q12094">
        <f t="shared" si="267"/>
        <v>5</v>
      </c>
      <c r="R12094">
        <f>IF(P12094="","",0)</f>
        <v>0</v>
      </c>
    </row>
    <row r="12095" spans="1:18" x14ac:dyDescent="0.3">
      <c r="A12095" t="s">
        <v>1483</v>
      </c>
      <c r="B12095" s="1">
        <v>38785</v>
      </c>
      <c r="C12095" t="s">
        <v>598</v>
      </c>
      <c r="D12095" t="s">
        <v>1548</v>
      </c>
      <c r="E12095" t="s">
        <v>1549</v>
      </c>
      <c r="G12095" s="6" t="s">
        <v>88</v>
      </c>
      <c r="H12095" t="s">
        <v>67</v>
      </c>
      <c r="I12095" t="s">
        <v>21</v>
      </c>
      <c r="J12095" t="s">
        <v>73</v>
      </c>
      <c r="K12095">
        <v>157</v>
      </c>
      <c r="L12095">
        <v>15</v>
      </c>
      <c r="M12095" t="s">
        <v>198</v>
      </c>
      <c r="N12095">
        <v>15</v>
      </c>
      <c r="P12095" cm="1">
        <f t="array" ref="P12095">IF(Q12095&gt;0,INDEX(Q12095:Q24229,MATCH(TRUE,INDEX(Q12095:Q24229="",,),0)-1),"")</f>
        <v>6</v>
      </c>
      <c r="Q12095">
        <f t="shared" si="267"/>
        <v>5</v>
      </c>
      <c r="R12095">
        <f>IF(P12095="","",0)</f>
        <v>0</v>
      </c>
    </row>
    <row r="12096" spans="1:18" x14ac:dyDescent="0.3">
      <c r="A12096" t="s">
        <v>1483</v>
      </c>
      <c r="B12096" s="1">
        <v>38785</v>
      </c>
      <c r="C12096" t="s">
        <v>598</v>
      </c>
      <c r="D12096" t="s">
        <v>1548</v>
      </c>
      <c r="E12096" t="s">
        <v>1549</v>
      </c>
      <c r="G12096" s="6" t="s">
        <v>88</v>
      </c>
      <c r="H12096" t="s">
        <v>95</v>
      </c>
      <c r="I12096" t="s">
        <v>21</v>
      </c>
      <c r="J12096" t="s">
        <v>73</v>
      </c>
      <c r="K12096">
        <v>69</v>
      </c>
      <c r="L12096">
        <v>24</v>
      </c>
      <c r="M12096" t="s">
        <v>198</v>
      </c>
      <c r="N12096">
        <v>24</v>
      </c>
      <c r="P12096" cm="1">
        <f t="array" ref="P12096">IF(Q12096&gt;0,INDEX(Q12096:Q24230,MATCH(TRUE,INDEX(Q12096:Q24230="",,),0)-1),"")</f>
        <v>6</v>
      </c>
      <c r="Q12096">
        <f t="shared" si="267"/>
        <v>5</v>
      </c>
      <c r="R12096">
        <f>IF(P12096="","",0)</f>
        <v>0</v>
      </c>
    </row>
    <row r="12097" spans="1:18" x14ac:dyDescent="0.3">
      <c r="A12097" t="s">
        <v>1483</v>
      </c>
      <c r="B12097" s="1">
        <v>38785</v>
      </c>
      <c r="C12097" t="s">
        <v>598</v>
      </c>
      <c r="D12097" t="s">
        <v>1548</v>
      </c>
      <c r="E12097" t="s">
        <v>1549</v>
      </c>
      <c r="G12097" t="s">
        <v>19</v>
      </c>
      <c r="H12097" t="s">
        <v>67</v>
      </c>
      <c r="I12097" t="s">
        <v>45</v>
      </c>
      <c r="J12097" t="s">
        <v>93</v>
      </c>
      <c r="K12097">
        <v>51.7</v>
      </c>
      <c r="L12097">
        <v>100</v>
      </c>
      <c r="M12097" t="s">
        <v>651</v>
      </c>
      <c r="N12097">
        <v>100</v>
      </c>
      <c r="P12097" cm="1">
        <f t="array" ref="P12097">IF(Q12097&gt;0,INDEX(Q12097:Q24231,MATCH(TRUE,INDEX(Q12097:Q24231="",,),0)-1),"")</f>
        <v>6</v>
      </c>
      <c r="Q12097">
        <f t="shared" si="267"/>
        <v>6</v>
      </c>
      <c r="R12097">
        <f>IF(P12097="","",0)</f>
        <v>0</v>
      </c>
    </row>
    <row r="12098" spans="1:18" x14ac:dyDescent="0.3">
      <c r="A12098" t="s">
        <v>1483</v>
      </c>
      <c r="B12098" s="1">
        <v>38785</v>
      </c>
      <c r="C12098" t="s">
        <v>598</v>
      </c>
      <c r="D12098" t="s">
        <v>1548</v>
      </c>
      <c r="E12098" t="s">
        <v>1549</v>
      </c>
      <c r="G12098" t="s">
        <v>19</v>
      </c>
      <c r="H12098" t="s">
        <v>41</v>
      </c>
      <c r="I12098" t="s">
        <v>45</v>
      </c>
      <c r="J12098" t="s">
        <v>93</v>
      </c>
      <c r="K12098">
        <v>180.8</v>
      </c>
      <c r="L12098">
        <v>165</v>
      </c>
      <c r="M12098" t="s">
        <v>651</v>
      </c>
      <c r="N12098">
        <v>165</v>
      </c>
      <c r="P12098" cm="1">
        <f t="array" ref="P12098">IF(Q12098&gt;0,INDEX(Q12098:Q24232,MATCH(TRUE,INDEX(Q12098:Q24232="",,),0)-1),"")</f>
        <v>6</v>
      </c>
      <c r="Q12098">
        <f t="shared" si="267"/>
        <v>6</v>
      </c>
      <c r="R12098">
        <f>IF(P12098="","",0)</f>
        <v>0</v>
      </c>
    </row>
    <row r="12099" spans="1:18" x14ac:dyDescent="0.3">
      <c r="A12099" t="s">
        <v>1483</v>
      </c>
      <c r="B12099" s="1">
        <v>38785</v>
      </c>
      <c r="C12099" t="s">
        <v>598</v>
      </c>
      <c r="D12099" t="s">
        <v>1548</v>
      </c>
      <c r="E12099" t="s">
        <v>1549</v>
      </c>
      <c r="G12099" t="s">
        <v>19</v>
      </c>
      <c r="H12099" t="s">
        <v>41</v>
      </c>
      <c r="I12099" t="s">
        <v>21</v>
      </c>
      <c r="J12099" t="s">
        <v>73</v>
      </c>
      <c r="K12099">
        <v>177</v>
      </c>
      <c r="L12099">
        <v>53</v>
      </c>
      <c r="M12099" t="s">
        <v>651</v>
      </c>
      <c r="N12099">
        <v>56.14</v>
      </c>
      <c r="P12099" cm="1">
        <f t="array" ref="P12099">IF(Q12099&gt;0,INDEX(Q12099:Q24233,MATCH(TRUE,INDEX(Q12099:Q24233="",,),0)-1),"")</f>
        <v>6</v>
      </c>
      <c r="Q12099">
        <f t="shared" si="267"/>
        <v>6</v>
      </c>
      <c r="R12099">
        <f>IF(P12099="","",0)</f>
        <v>0</v>
      </c>
    </row>
    <row r="12100" spans="1:18" x14ac:dyDescent="0.3">
      <c r="A12100" t="s">
        <v>1483</v>
      </c>
      <c r="B12100" s="1">
        <v>38785</v>
      </c>
      <c r="C12100" t="s">
        <v>598</v>
      </c>
      <c r="D12100" t="s">
        <v>1548</v>
      </c>
      <c r="E12100" t="s">
        <v>1549</v>
      </c>
      <c r="G12100" s="6" t="s">
        <v>88</v>
      </c>
      <c r="H12100" t="s">
        <v>85</v>
      </c>
      <c r="I12100" t="s">
        <v>45</v>
      </c>
      <c r="J12100" t="s">
        <v>93</v>
      </c>
      <c r="K12100">
        <v>7.6</v>
      </c>
      <c r="L12100">
        <v>156</v>
      </c>
      <c r="M12100" t="s">
        <v>651</v>
      </c>
      <c r="N12100">
        <v>156</v>
      </c>
      <c r="P12100" cm="1">
        <f t="array" ref="P12100">IF(Q12100&gt;0,INDEX(Q12100:Q24234,MATCH(TRUE,INDEX(Q12100:Q24234="",,),0)-1),"")</f>
        <v>6</v>
      </c>
      <c r="Q12100">
        <f t="shared" si="267"/>
        <v>6</v>
      </c>
      <c r="R12100">
        <f>IF(P12100="","",0)</f>
        <v>0</v>
      </c>
    </row>
    <row r="12101" spans="1:18" x14ac:dyDescent="0.3">
      <c r="A12101" t="s">
        <v>1483</v>
      </c>
      <c r="B12101" s="1">
        <v>38785</v>
      </c>
      <c r="C12101" t="s">
        <v>598</v>
      </c>
      <c r="D12101" t="s">
        <v>1548</v>
      </c>
      <c r="E12101" t="s">
        <v>1549</v>
      </c>
      <c r="G12101" s="6" t="s">
        <v>88</v>
      </c>
      <c r="H12101" t="s">
        <v>36</v>
      </c>
      <c r="I12101" t="s">
        <v>45</v>
      </c>
      <c r="J12101" t="s">
        <v>93</v>
      </c>
      <c r="K12101">
        <v>8.6</v>
      </c>
      <c r="L12101">
        <v>100</v>
      </c>
      <c r="M12101" t="s">
        <v>651</v>
      </c>
      <c r="N12101">
        <v>100</v>
      </c>
      <c r="P12101" cm="1">
        <f t="array" ref="P12101">IF(Q12101&gt;0,INDEX(Q12101:Q24235,MATCH(TRUE,INDEX(Q12101:Q24235="",,),0)-1),"")</f>
        <v>6</v>
      </c>
      <c r="Q12101">
        <f t="shared" si="267"/>
        <v>6</v>
      </c>
      <c r="R12101">
        <f>IF(P12101="","",0)</f>
        <v>0</v>
      </c>
    </row>
    <row r="12102" spans="1:18" x14ac:dyDescent="0.3">
      <c r="A12102" t="s">
        <v>1483</v>
      </c>
      <c r="B12102" s="1">
        <v>38785</v>
      </c>
      <c r="C12102" t="s">
        <v>598</v>
      </c>
      <c r="D12102" t="s">
        <v>1548</v>
      </c>
      <c r="E12102" t="s">
        <v>1549</v>
      </c>
      <c r="G12102" s="6" t="s">
        <v>88</v>
      </c>
      <c r="H12102" t="s">
        <v>85</v>
      </c>
      <c r="I12102" t="s">
        <v>21</v>
      </c>
      <c r="J12102" t="s">
        <v>73</v>
      </c>
      <c r="K12102">
        <v>79</v>
      </c>
      <c r="L12102">
        <v>14</v>
      </c>
      <c r="M12102" t="s">
        <v>651</v>
      </c>
      <c r="N12102">
        <v>14</v>
      </c>
      <c r="P12102" cm="1">
        <f t="array" ref="P12102">IF(Q12102&gt;0,INDEX(Q12102:Q24236,MATCH(TRUE,INDEX(Q12102:Q24236="",,),0)-1),"")</f>
        <v>6</v>
      </c>
      <c r="Q12102">
        <f t="shared" si="267"/>
        <v>6</v>
      </c>
      <c r="R12102">
        <f>IF(P12102="","",0)</f>
        <v>0</v>
      </c>
    </row>
    <row r="12103" spans="1:18" x14ac:dyDescent="0.3">
      <c r="A12103" t="s">
        <v>1483</v>
      </c>
      <c r="B12103" s="1">
        <v>38785</v>
      </c>
      <c r="C12103" t="s">
        <v>598</v>
      </c>
      <c r="D12103" t="s">
        <v>1548</v>
      </c>
      <c r="E12103" t="s">
        <v>1549</v>
      </c>
      <c r="G12103" s="6" t="s">
        <v>88</v>
      </c>
      <c r="H12103" t="s">
        <v>36</v>
      </c>
      <c r="I12103" t="s">
        <v>21</v>
      </c>
      <c r="J12103" t="s">
        <v>73</v>
      </c>
      <c r="K12103">
        <v>195</v>
      </c>
      <c r="L12103">
        <v>20</v>
      </c>
      <c r="M12103" t="s">
        <v>651</v>
      </c>
      <c r="N12103">
        <v>20</v>
      </c>
      <c r="P12103" cm="1">
        <f t="array" ref="P12103">IF(Q12103&gt;0,INDEX(Q12103:Q24237,MATCH(TRUE,INDEX(Q12103:Q24237="",,),0)-1),"")</f>
        <v>6</v>
      </c>
      <c r="Q12103">
        <f t="shared" si="267"/>
        <v>6</v>
      </c>
      <c r="R12103">
        <f>IF(P12103="","",0)</f>
        <v>0</v>
      </c>
    </row>
    <row r="12104" spans="1:18" x14ac:dyDescent="0.3">
      <c r="A12104" t="s">
        <v>1483</v>
      </c>
      <c r="B12104" s="1">
        <v>38785</v>
      </c>
      <c r="C12104" t="s">
        <v>598</v>
      </c>
      <c r="D12104" t="s">
        <v>1548</v>
      </c>
      <c r="E12104" t="s">
        <v>1549</v>
      </c>
      <c r="G12104" s="6" t="s">
        <v>88</v>
      </c>
      <c r="H12104" t="s">
        <v>67</v>
      </c>
      <c r="I12104" t="s">
        <v>21</v>
      </c>
      <c r="J12104" t="s">
        <v>73</v>
      </c>
      <c r="K12104">
        <v>157</v>
      </c>
      <c r="L12104">
        <v>15</v>
      </c>
      <c r="M12104" t="s">
        <v>651</v>
      </c>
      <c r="N12104">
        <v>15</v>
      </c>
      <c r="P12104" cm="1">
        <f t="array" ref="P12104">IF(Q12104&gt;0,INDEX(Q12104:Q24238,MATCH(TRUE,INDEX(Q12104:Q24238="",,),0)-1),"")</f>
        <v>6</v>
      </c>
      <c r="Q12104">
        <f t="shared" si="267"/>
        <v>6</v>
      </c>
      <c r="R12104">
        <f>IF(P12104="","",0)</f>
        <v>0</v>
      </c>
    </row>
    <row r="12105" spans="1:18" x14ac:dyDescent="0.3">
      <c r="A12105" t="s">
        <v>1483</v>
      </c>
      <c r="B12105" s="1">
        <v>38785</v>
      </c>
      <c r="C12105" t="s">
        <v>598</v>
      </c>
      <c r="D12105" t="s">
        <v>1548</v>
      </c>
      <c r="E12105" t="s">
        <v>1549</v>
      </c>
      <c r="G12105" s="6" t="s">
        <v>88</v>
      </c>
      <c r="H12105" t="s">
        <v>95</v>
      </c>
      <c r="I12105" t="s">
        <v>21</v>
      </c>
      <c r="J12105" t="s">
        <v>73</v>
      </c>
      <c r="K12105">
        <v>69</v>
      </c>
      <c r="L12105">
        <v>24</v>
      </c>
      <c r="M12105" t="s">
        <v>651</v>
      </c>
      <c r="N12105">
        <v>24</v>
      </c>
      <c r="P12105" cm="1">
        <f t="array" ref="P12105">IF(Q12105&gt;0,INDEX(Q12105:Q24239,MATCH(TRUE,INDEX(Q12105:Q24239="",,),0)-1),"")</f>
        <v>6</v>
      </c>
      <c r="Q12105">
        <f t="shared" si="267"/>
        <v>6</v>
      </c>
      <c r="R12105">
        <f>IF(P12105="","",0)</f>
        <v>0</v>
      </c>
    </row>
    <row r="12106" spans="1:18" x14ac:dyDescent="0.3">
      <c r="P12106" t="str" cm="1">
        <f t="array" ref="P12106">IF(Q12106&gt;0,INDEX(Q12106:Q24240,MATCH(TRUE,INDEX(Q12106:Q24240="",,),0)-1),"")</f>
        <v/>
      </c>
      <c r="R12106" t="str">
        <f>IF(P12106="","",0)</f>
        <v/>
      </c>
    </row>
    <row r="12107" spans="1:18" x14ac:dyDescent="0.3">
      <c r="A12107" t="s">
        <v>1483</v>
      </c>
      <c r="B12107" s="1">
        <v>38785</v>
      </c>
      <c r="C12107" t="s">
        <v>598</v>
      </c>
      <c r="D12107" t="s">
        <v>1550</v>
      </c>
      <c r="E12107" t="s">
        <v>1551</v>
      </c>
      <c r="G12107" t="s">
        <v>19</v>
      </c>
      <c r="H12107" t="s">
        <v>20</v>
      </c>
      <c r="I12107" t="s">
        <v>45</v>
      </c>
      <c r="J12107" t="s">
        <v>93</v>
      </c>
      <c r="K12107">
        <v>16.2</v>
      </c>
      <c r="L12107">
        <v>200</v>
      </c>
      <c r="M12107" t="s">
        <v>999</v>
      </c>
      <c r="N12107">
        <v>300</v>
      </c>
      <c r="O12107" t="s">
        <v>24</v>
      </c>
      <c r="P12107" cm="1">
        <f t="array" ref="P12107">IF(Q12107&gt;0,INDEX(Q12107:Q24241,MATCH(TRUE,INDEX(Q12107:Q24241="",,),0)-1),"")</f>
        <v>4</v>
      </c>
      <c r="Q12107">
        <f>INT((ROW()-12107)/5)+1</f>
        <v>1</v>
      </c>
      <c r="R12107">
        <f>IF(P12107="","",0)</f>
        <v>0</v>
      </c>
    </row>
    <row r="12108" spans="1:18" x14ac:dyDescent="0.3">
      <c r="A12108" t="s">
        <v>1483</v>
      </c>
      <c r="B12108" s="1">
        <v>38785</v>
      </c>
      <c r="C12108" t="s">
        <v>598</v>
      </c>
      <c r="D12108" t="s">
        <v>1550</v>
      </c>
      <c r="E12108" t="s">
        <v>1551</v>
      </c>
      <c r="G12108" t="s">
        <v>19</v>
      </c>
      <c r="H12108" t="s">
        <v>87</v>
      </c>
      <c r="I12108" t="s">
        <v>45</v>
      </c>
      <c r="J12108" t="s">
        <v>93</v>
      </c>
      <c r="K12108">
        <v>55.4</v>
      </c>
      <c r="L12108">
        <v>85</v>
      </c>
      <c r="M12108" t="s">
        <v>999</v>
      </c>
      <c r="N12108">
        <v>100</v>
      </c>
      <c r="O12108" t="s">
        <v>24</v>
      </c>
      <c r="P12108" cm="1">
        <f t="array" ref="P12108">IF(Q12108&gt;0,INDEX(Q12108:Q24242,MATCH(TRUE,INDEX(Q12108:Q24242="",,),0)-1),"")</f>
        <v>4</v>
      </c>
      <c r="Q12108">
        <f t="shared" ref="Q12108:Q12126" si="268">INT((ROW()-12107)/5)+1</f>
        <v>1</v>
      </c>
      <c r="R12108">
        <f>IF(P12108="","",0)</f>
        <v>0</v>
      </c>
    </row>
    <row r="12109" spans="1:18" x14ac:dyDescent="0.3">
      <c r="A12109" t="s">
        <v>1483</v>
      </c>
      <c r="B12109" s="1">
        <v>38785</v>
      </c>
      <c r="C12109" t="s">
        <v>598</v>
      </c>
      <c r="D12109" t="s">
        <v>1550</v>
      </c>
      <c r="E12109" t="s">
        <v>1551</v>
      </c>
      <c r="G12109" t="s">
        <v>19</v>
      </c>
      <c r="H12109" t="s">
        <v>87</v>
      </c>
      <c r="I12109" t="s">
        <v>21</v>
      </c>
      <c r="J12109" t="s">
        <v>73</v>
      </c>
      <c r="K12109">
        <v>304.8</v>
      </c>
      <c r="L12109">
        <v>22</v>
      </c>
      <c r="M12109" t="s">
        <v>999</v>
      </c>
      <c r="N12109">
        <v>33</v>
      </c>
      <c r="O12109" t="s">
        <v>24</v>
      </c>
      <c r="P12109" cm="1">
        <f t="array" ref="P12109">IF(Q12109&gt;0,INDEX(Q12109:Q24243,MATCH(TRUE,INDEX(Q12109:Q24243="",,),0)-1),"")</f>
        <v>4</v>
      </c>
      <c r="Q12109">
        <f t="shared" si="268"/>
        <v>1</v>
      </c>
      <c r="R12109">
        <f>IF(P12109="","",0)</f>
        <v>0</v>
      </c>
    </row>
    <row r="12110" spans="1:18" x14ac:dyDescent="0.3">
      <c r="A12110" t="s">
        <v>1483</v>
      </c>
      <c r="B12110" s="1">
        <v>38785</v>
      </c>
      <c r="C12110" t="s">
        <v>598</v>
      </c>
      <c r="D12110" t="s">
        <v>1550</v>
      </c>
      <c r="E12110" t="s">
        <v>1551</v>
      </c>
      <c r="G12110" s="6" t="s">
        <v>88</v>
      </c>
      <c r="H12110" t="s">
        <v>85</v>
      </c>
      <c r="I12110" t="s">
        <v>21</v>
      </c>
      <c r="J12110" t="s">
        <v>73</v>
      </c>
      <c r="K12110">
        <v>113</v>
      </c>
      <c r="L12110">
        <v>15</v>
      </c>
      <c r="M12110" t="s">
        <v>999</v>
      </c>
      <c r="N12110">
        <v>15</v>
      </c>
      <c r="O12110" t="s">
        <v>24</v>
      </c>
      <c r="P12110" cm="1">
        <f t="array" ref="P12110">IF(Q12110&gt;0,INDEX(Q12110:Q24244,MATCH(TRUE,INDEX(Q12110:Q24244="",,),0)-1),"")</f>
        <v>4</v>
      </c>
      <c r="Q12110">
        <f t="shared" si="268"/>
        <v>1</v>
      </c>
      <c r="R12110">
        <f>IF(P12110="","",0)</f>
        <v>0</v>
      </c>
    </row>
    <row r="12111" spans="1:18" x14ac:dyDescent="0.3">
      <c r="A12111" t="s">
        <v>1483</v>
      </c>
      <c r="B12111" s="1">
        <v>38785</v>
      </c>
      <c r="C12111" t="s">
        <v>598</v>
      </c>
      <c r="D12111" t="s">
        <v>1550</v>
      </c>
      <c r="E12111" t="s">
        <v>1551</v>
      </c>
      <c r="G12111" s="6" t="s">
        <v>88</v>
      </c>
      <c r="H12111" t="s">
        <v>20</v>
      </c>
      <c r="I12111" t="s">
        <v>21</v>
      </c>
      <c r="J12111" t="s">
        <v>73</v>
      </c>
      <c r="K12111">
        <v>103</v>
      </c>
      <c r="L12111">
        <v>12</v>
      </c>
      <c r="M12111" t="s">
        <v>999</v>
      </c>
      <c r="N12111">
        <v>12</v>
      </c>
      <c r="O12111" t="s">
        <v>24</v>
      </c>
      <c r="P12111" cm="1">
        <f t="array" ref="P12111">IF(Q12111&gt;0,INDEX(Q12111:Q24245,MATCH(TRUE,INDEX(Q12111:Q24245="",,),0)-1),"")</f>
        <v>4</v>
      </c>
      <c r="Q12111">
        <f t="shared" si="268"/>
        <v>1</v>
      </c>
      <c r="R12111">
        <f>IF(P12111="","",0)</f>
        <v>0</v>
      </c>
    </row>
    <row r="12112" spans="1:18" x14ac:dyDescent="0.3">
      <c r="A12112" t="s">
        <v>1483</v>
      </c>
      <c r="B12112" s="1">
        <v>38785</v>
      </c>
      <c r="C12112" t="s">
        <v>598</v>
      </c>
      <c r="D12112" t="s">
        <v>1550</v>
      </c>
      <c r="E12112" t="s">
        <v>1551</v>
      </c>
      <c r="G12112" t="s">
        <v>19</v>
      </c>
      <c r="H12112" t="s">
        <v>20</v>
      </c>
      <c r="I12112" t="s">
        <v>45</v>
      </c>
      <c r="J12112" t="s">
        <v>93</v>
      </c>
      <c r="K12112">
        <v>16.2</v>
      </c>
      <c r="L12112">
        <v>200</v>
      </c>
      <c r="M12112" t="s">
        <v>651</v>
      </c>
      <c r="N12112">
        <v>212</v>
      </c>
      <c r="P12112" cm="1">
        <f t="array" ref="P12112">IF(Q12112&gt;0,INDEX(Q12112:Q24246,MATCH(TRUE,INDEX(Q12112:Q24246="",,),0)-1),"")</f>
        <v>4</v>
      </c>
      <c r="Q12112">
        <f t="shared" si="268"/>
        <v>2</v>
      </c>
      <c r="R12112">
        <f>IF(P12112="","",0)</f>
        <v>0</v>
      </c>
    </row>
    <row r="12113" spans="1:18" x14ac:dyDescent="0.3">
      <c r="A12113" t="s">
        <v>1483</v>
      </c>
      <c r="B12113" s="1">
        <v>38785</v>
      </c>
      <c r="C12113" t="s">
        <v>598</v>
      </c>
      <c r="D12113" t="s">
        <v>1550</v>
      </c>
      <c r="E12113" t="s">
        <v>1551</v>
      </c>
      <c r="G12113" t="s">
        <v>19</v>
      </c>
      <c r="H12113" t="s">
        <v>87</v>
      </c>
      <c r="I12113" t="s">
        <v>45</v>
      </c>
      <c r="J12113" t="s">
        <v>93</v>
      </c>
      <c r="K12113">
        <v>55.4</v>
      </c>
      <c r="L12113">
        <v>85</v>
      </c>
      <c r="M12113" t="s">
        <v>651</v>
      </c>
      <c r="N12113">
        <v>95</v>
      </c>
      <c r="P12113" cm="1">
        <f t="array" ref="P12113">IF(Q12113&gt;0,INDEX(Q12113:Q24247,MATCH(TRUE,INDEX(Q12113:Q24247="",,),0)-1),"")</f>
        <v>4</v>
      </c>
      <c r="Q12113">
        <f t="shared" si="268"/>
        <v>2</v>
      </c>
      <c r="R12113">
        <f>IF(P12113="","",0)</f>
        <v>0</v>
      </c>
    </row>
    <row r="12114" spans="1:18" x14ac:dyDescent="0.3">
      <c r="A12114" t="s">
        <v>1483</v>
      </c>
      <c r="B12114" s="1">
        <v>38785</v>
      </c>
      <c r="C12114" t="s">
        <v>598</v>
      </c>
      <c r="D12114" t="s">
        <v>1550</v>
      </c>
      <c r="E12114" t="s">
        <v>1551</v>
      </c>
      <c r="G12114" t="s">
        <v>19</v>
      </c>
      <c r="H12114" t="s">
        <v>87</v>
      </c>
      <c r="I12114" t="s">
        <v>21</v>
      </c>
      <c r="J12114" t="s">
        <v>73</v>
      </c>
      <c r="K12114">
        <v>304.8</v>
      </c>
      <c r="L12114">
        <v>22</v>
      </c>
      <c r="M12114" t="s">
        <v>651</v>
      </c>
      <c r="N12114">
        <v>27.65</v>
      </c>
      <c r="P12114" cm="1">
        <f t="array" ref="P12114">IF(Q12114&gt;0,INDEX(Q12114:Q24248,MATCH(TRUE,INDEX(Q12114:Q24248="",,),0)-1),"")</f>
        <v>4</v>
      </c>
      <c r="Q12114">
        <f t="shared" si="268"/>
        <v>2</v>
      </c>
      <c r="R12114">
        <f>IF(P12114="","",0)</f>
        <v>0</v>
      </c>
    </row>
    <row r="12115" spans="1:18" x14ac:dyDescent="0.3">
      <c r="A12115" t="s">
        <v>1483</v>
      </c>
      <c r="B12115" s="1">
        <v>38785</v>
      </c>
      <c r="C12115" t="s">
        <v>598</v>
      </c>
      <c r="D12115" t="s">
        <v>1550</v>
      </c>
      <c r="E12115" t="s">
        <v>1551</v>
      </c>
      <c r="G12115" s="6" t="s">
        <v>88</v>
      </c>
      <c r="H12115" t="s">
        <v>85</v>
      </c>
      <c r="I12115" t="s">
        <v>21</v>
      </c>
      <c r="J12115" t="s">
        <v>73</v>
      </c>
      <c r="K12115">
        <v>113</v>
      </c>
      <c r="L12115">
        <v>15</v>
      </c>
      <c r="M12115" t="s">
        <v>651</v>
      </c>
      <c r="N12115">
        <v>15</v>
      </c>
      <c r="P12115" cm="1">
        <f t="array" ref="P12115">IF(Q12115&gt;0,INDEX(Q12115:Q24249,MATCH(TRUE,INDEX(Q12115:Q24249="",,),0)-1),"")</f>
        <v>4</v>
      </c>
      <c r="Q12115">
        <f t="shared" si="268"/>
        <v>2</v>
      </c>
      <c r="R12115">
        <f>IF(P12115="","",0)</f>
        <v>0</v>
      </c>
    </row>
    <row r="12116" spans="1:18" x14ac:dyDescent="0.3">
      <c r="A12116" t="s">
        <v>1483</v>
      </c>
      <c r="B12116" s="1">
        <v>38785</v>
      </c>
      <c r="C12116" t="s">
        <v>598</v>
      </c>
      <c r="D12116" t="s">
        <v>1550</v>
      </c>
      <c r="E12116" t="s">
        <v>1551</v>
      </c>
      <c r="G12116" s="6" t="s">
        <v>88</v>
      </c>
      <c r="H12116" t="s">
        <v>20</v>
      </c>
      <c r="I12116" t="s">
        <v>21</v>
      </c>
      <c r="J12116" t="s">
        <v>73</v>
      </c>
      <c r="K12116">
        <v>103</v>
      </c>
      <c r="L12116">
        <v>12</v>
      </c>
      <c r="M12116" t="s">
        <v>651</v>
      </c>
      <c r="N12116">
        <v>12</v>
      </c>
      <c r="P12116" cm="1">
        <f t="array" ref="P12116">IF(Q12116&gt;0,INDEX(Q12116:Q24250,MATCH(TRUE,INDEX(Q12116:Q24250="",,),0)-1),"")</f>
        <v>4</v>
      </c>
      <c r="Q12116">
        <f t="shared" si="268"/>
        <v>2</v>
      </c>
      <c r="R12116">
        <f>IF(P12116="","",0)</f>
        <v>0</v>
      </c>
    </row>
    <row r="12117" spans="1:18" x14ac:dyDescent="0.3">
      <c r="A12117" t="s">
        <v>1483</v>
      </c>
      <c r="B12117" s="1">
        <v>38785</v>
      </c>
      <c r="C12117" t="s">
        <v>598</v>
      </c>
      <c r="D12117" t="s">
        <v>1550</v>
      </c>
      <c r="E12117" t="s">
        <v>1551</v>
      </c>
      <c r="G12117" t="s">
        <v>19</v>
      </c>
      <c r="H12117" t="s">
        <v>20</v>
      </c>
      <c r="I12117" t="s">
        <v>45</v>
      </c>
      <c r="J12117" t="s">
        <v>93</v>
      </c>
      <c r="K12117">
        <v>16.2</v>
      </c>
      <c r="L12117">
        <v>200</v>
      </c>
      <c r="M12117" t="s">
        <v>1519</v>
      </c>
      <c r="N12117">
        <v>201</v>
      </c>
      <c r="P12117" cm="1">
        <f t="array" ref="P12117">IF(Q12117&gt;0,INDEX(Q12117:Q24251,MATCH(TRUE,INDEX(Q12117:Q24251="",,),0)-1),"")</f>
        <v>4</v>
      </c>
      <c r="Q12117">
        <f t="shared" si="268"/>
        <v>3</v>
      </c>
      <c r="R12117">
        <f>IF(P12117="","",0)</f>
        <v>0</v>
      </c>
    </row>
    <row r="12118" spans="1:18" x14ac:dyDescent="0.3">
      <c r="A12118" t="s">
        <v>1483</v>
      </c>
      <c r="B12118" s="1">
        <v>38785</v>
      </c>
      <c r="C12118" t="s">
        <v>598</v>
      </c>
      <c r="D12118" t="s">
        <v>1550</v>
      </c>
      <c r="E12118" t="s">
        <v>1551</v>
      </c>
      <c r="G12118" t="s">
        <v>19</v>
      </c>
      <c r="H12118" t="s">
        <v>87</v>
      </c>
      <c r="I12118" t="s">
        <v>45</v>
      </c>
      <c r="J12118" t="s">
        <v>93</v>
      </c>
      <c r="K12118">
        <v>55.4</v>
      </c>
      <c r="L12118">
        <v>85</v>
      </c>
      <c r="M12118" t="s">
        <v>1519</v>
      </c>
      <c r="N12118">
        <v>95</v>
      </c>
      <c r="P12118" cm="1">
        <f t="array" ref="P12118">IF(Q12118&gt;0,INDEX(Q12118:Q24252,MATCH(TRUE,INDEX(Q12118:Q24252="",,),0)-1),"")</f>
        <v>4</v>
      </c>
      <c r="Q12118">
        <f t="shared" si="268"/>
        <v>3</v>
      </c>
      <c r="R12118">
        <f>IF(P12118="","",0)</f>
        <v>0</v>
      </c>
    </row>
    <row r="12119" spans="1:18" x14ac:dyDescent="0.3">
      <c r="A12119" t="s">
        <v>1483</v>
      </c>
      <c r="B12119" s="1">
        <v>38785</v>
      </c>
      <c r="C12119" t="s">
        <v>598</v>
      </c>
      <c r="D12119" t="s">
        <v>1550</v>
      </c>
      <c r="E12119" t="s">
        <v>1551</v>
      </c>
      <c r="G12119" t="s">
        <v>19</v>
      </c>
      <c r="H12119" t="s">
        <v>87</v>
      </c>
      <c r="I12119" t="s">
        <v>21</v>
      </c>
      <c r="J12119" t="s">
        <v>73</v>
      </c>
      <c r="K12119">
        <v>304.8</v>
      </c>
      <c r="L12119">
        <v>22</v>
      </c>
      <c r="M12119" t="s">
        <v>1519</v>
      </c>
      <c r="N12119">
        <v>23.5</v>
      </c>
      <c r="P12119" cm="1">
        <f t="array" ref="P12119">IF(Q12119&gt;0,INDEX(Q12119:Q24253,MATCH(TRUE,INDEX(Q12119:Q24253="",,),0)-1),"")</f>
        <v>4</v>
      </c>
      <c r="Q12119">
        <f t="shared" si="268"/>
        <v>3</v>
      </c>
      <c r="R12119">
        <f>IF(P12119="","",0)</f>
        <v>0</v>
      </c>
    </row>
    <row r="12120" spans="1:18" x14ac:dyDescent="0.3">
      <c r="A12120" t="s">
        <v>1483</v>
      </c>
      <c r="B12120" s="1">
        <v>38785</v>
      </c>
      <c r="C12120" t="s">
        <v>598</v>
      </c>
      <c r="D12120" t="s">
        <v>1550</v>
      </c>
      <c r="E12120" t="s">
        <v>1551</v>
      </c>
      <c r="G12120" s="6" t="s">
        <v>88</v>
      </c>
      <c r="H12120" t="s">
        <v>85</v>
      </c>
      <c r="I12120" t="s">
        <v>21</v>
      </c>
      <c r="J12120" t="s">
        <v>73</v>
      </c>
      <c r="K12120">
        <v>113</v>
      </c>
      <c r="L12120">
        <v>15</v>
      </c>
      <c r="M12120" t="s">
        <v>1519</v>
      </c>
      <c r="N12120">
        <v>15</v>
      </c>
      <c r="P12120" cm="1">
        <f t="array" ref="P12120">IF(Q12120&gt;0,INDEX(Q12120:Q24254,MATCH(TRUE,INDEX(Q12120:Q24254="",,),0)-1),"")</f>
        <v>4</v>
      </c>
      <c r="Q12120">
        <f t="shared" si="268"/>
        <v>3</v>
      </c>
      <c r="R12120">
        <f>IF(P12120="","",0)</f>
        <v>0</v>
      </c>
    </row>
    <row r="12121" spans="1:18" x14ac:dyDescent="0.3">
      <c r="A12121" t="s">
        <v>1483</v>
      </c>
      <c r="B12121" s="1">
        <v>38785</v>
      </c>
      <c r="C12121" t="s">
        <v>598</v>
      </c>
      <c r="D12121" t="s">
        <v>1550</v>
      </c>
      <c r="E12121" t="s">
        <v>1551</v>
      </c>
      <c r="G12121" s="6" t="s">
        <v>88</v>
      </c>
      <c r="H12121" t="s">
        <v>20</v>
      </c>
      <c r="I12121" t="s">
        <v>21</v>
      </c>
      <c r="J12121" t="s">
        <v>73</v>
      </c>
      <c r="K12121">
        <v>103</v>
      </c>
      <c r="L12121">
        <v>12</v>
      </c>
      <c r="M12121" t="s">
        <v>1519</v>
      </c>
      <c r="N12121">
        <v>12</v>
      </c>
      <c r="P12121" cm="1">
        <f t="array" ref="P12121">IF(Q12121&gt;0,INDEX(Q12121:Q24255,MATCH(TRUE,INDEX(Q12121:Q24255="",,),0)-1),"")</f>
        <v>4</v>
      </c>
      <c r="Q12121">
        <f t="shared" si="268"/>
        <v>3</v>
      </c>
      <c r="R12121">
        <f>IF(P12121="","",0)</f>
        <v>0</v>
      </c>
    </row>
    <row r="12122" spans="1:18" x14ac:dyDescent="0.3">
      <c r="A12122" t="s">
        <v>1483</v>
      </c>
      <c r="B12122" s="1">
        <v>38785</v>
      </c>
      <c r="C12122" t="s">
        <v>598</v>
      </c>
      <c r="D12122" t="s">
        <v>1550</v>
      </c>
      <c r="E12122" t="s">
        <v>1551</v>
      </c>
      <c r="G12122" t="s">
        <v>19</v>
      </c>
      <c r="H12122" t="s">
        <v>20</v>
      </c>
      <c r="I12122" t="s">
        <v>45</v>
      </c>
      <c r="J12122" t="s">
        <v>93</v>
      </c>
      <c r="K12122">
        <v>16.2</v>
      </c>
      <c r="L12122">
        <v>200</v>
      </c>
      <c r="M12122" t="s">
        <v>198</v>
      </c>
      <c r="N12122">
        <v>205</v>
      </c>
      <c r="P12122" cm="1">
        <f t="array" ref="P12122">IF(Q12122&gt;0,INDEX(Q12122:Q24256,MATCH(TRUE,INDEX(Q12122:Q24256="",,),0)-1),"")</f>
        <v>4</v>
      </c>
      <c r="Q12122">
        <f t="shared" si="268"/>
        <v>4</v>
      </c>
      <c r="R12122">
        <f>IF(P12122="","",0)</f>
        <v>0</v>
      </c>
    </row>
    <row r="12123" spans="1:18" x14ac:dyDescent="0.3">
      <c r="A12123" t="s">
        <v>1483</v>
      </c>
      <c r="B12123" s="1">
        <v>38785</v>
      </c>
      <c r="C12123" t="s">
        <v>598</v>
      </c>
      <c r="D12123" t="s">
        <v>1550</v>
      </c>
      <c r="E12123" t="s">
        <v>1551</v>
      </c>
      <c r="G12123" t="s">
        <v>19</v>
      </c>
      <c r="H12123" t="s">
        <v>87</v>
      </c>
      <c r="I12123" t="s">
        <v>45</v>
      </c>
      <c r="J12123" t="s">
        <v>93</v>
      </c>
      <c r="K12123">
        <v>55.4</v>
      </c>
      <c r="L12123">
        <v>85</v>
      </c>
      <c r="M12123" t="s">
        <v>198</v>
      </c>
      <c r="N12123">
        <v>86</v>
      </c>
      <c r="P12123" cm="1">
        <f t="array" ref="P12123">IF(Q12123&gt;0,INDEX(Q12123:Q24257,MATCH(TRUE,INDEX(Q12123:Q24257="",,),0)-1),"")</f>
        <v>4</v>
      </c>
      <c r="Q12123">
        <f t="shared" si="268"/>
        <v>4</v>
      </c>
      <c r="R12123">
        <f>IF(P12123="","",0)</f>
        <v>0</v>
      </c>
    </row>
    <row r="12124" spans="1:18" x14ac:dyDescent="0.3">
      <c r="A12124" t="s">
        <v>1483</v>
      </c>
      <c r="B12124" s="1">
        <v>38785</v>
      </c>
      <c r="C12124" t="s">
        <v>598</v>
      </c>
      <c r="D12124" t="s">
        <v>1550</v>
      </c>
      <c r="E12124" t="s">
        <v>1551</v>
      </c>
      <c r="G12124" t="s">
        <v>19</v>
      </c>
      <c r="H12124" t="s">
        <v>87</v>
      </c>
      <c r="I12124" t="s">
        <v>21</v>
      </c>
      <c r="J12124" t="s">
        <v>73</v>
      </c>
      <c r="K12124">
        <v>304.8</v>
      </c>
      <c r="L12124">
        <v>22</v>
      </c>
      <c r="M12124" t="s">
        <v>198</v>
      </c>
      <c r="N12124">
        <v>23</v>
      </c>
      <c r="P12124" cm="1">
        <f t="array" ref="P12124">IF(Q12124&gt;0,INDEX(Q12124:Q24258,MATCH(TRUE,INDEX(Q12124:Q24258="",,),0)-1),"")</f>
        <v>4</v>
      </c>
      <c r="Q12124">
        <f t="shared" si="268"/>
        <v>4</v>
      </c>
      <c r="R12124">
        <f>IF(P12124="","",0)</f>
        <v>0</v>
      </c>
    </row>
    <row r="12125" spans="1:18" x14ac:dyDescent="0.3">
      <c r="A12125" t="s">
        <v>1483</v>
      </c>
      <c r="B12125" s="1">
        <v>38785</v>
      </c>
      <c r="C12125" t="s">
        <v>598</v>
      </c>
      <c r="D12125" t="s">
        <v>1550</v>
      </c>
      <c r="E12125" t="s">
        <v>1551</v>
      </c>
      <c r="G12125" s="6" t="s">
        <v>88</v>
      </c>
      <c r="H12125" t="s">
        <v>85</v>
      </c>
      <c r="I12125" t="s">
        <v>21</v>
      </c>
      <c r="J12125" t="s">
        <v>73</v>
      </c>
      <c r="K12125">
        <v>113</v>
      </c>
      <c r="L12125">
        <v>15</v>
      </c>
      <c r="M12125" t="s">
        <v>198</v>
      </c>
      <c r="N12125">
        <v>15</v>
      </c>
      <c r="P12125" cm="1">
        <f t="array" ref="P12125">IF(Q12125&gt;0,INDEX(Q12125:Q24259,MATCH(TRUE,INDEX(Q12125:Q24259="",,),0)-1),"")</f>
        <v>4</v>
      </c>
      <c r="Q12125">
        <f t="shared" si="268"/>
        <v>4</v>
      </c>
      <c r="R12125">
        <f>IF(P12125="","",0)</f>
        <v>0</v>
      </c>
    </row>
    <row r="12126" spans="1:18" x14ac:dyDescent="0.3">
      <c r="A12126" t="s">
        <v>1483</v>
      </c>
      <c r="B12126" s="1">
        <v>38785</v>
      </c>
      <c r="C12126" t="s">
        <v>598</v>
      </c>
      <c r="D12126" t="s">
        <v>1550</v>
      </c>
      <c r="E12126" t="s">
        <v>1551</v>
      </c>
      <c r="G12126" s="6" t="s">
        <v>88</v>
      </c>
      <c r="H12126" t="s">
        <v>20</v>
      </c>
      <c r="I12126" t="s">
        <v>21</v>
      </c>
      <c r="J12126" t="s">
        <v>73</v>
      </c>
      <c r="K12126">
        <v>103</v>
      </c>
      <c r="L12126">
        <v>12</v>
      </c>
      <c r="M12126" t="s">
        <v>198</v>
      </c>
      <c r="N12126">
        <v>12</v>
      </c>
      <c r="P12126" cm="1">
        <f t="array" ref="P12126">IF(Q12126&gt;0,INDEX(Q12126:Q24260,MATCH(TRUE,INDEX(Q12126:Q24260="",,),0)-1),"")</f>
        <v>4</v>
      </c>
      <c r="Q12126">
        <f t="shared" si="268"/>
        <v>4</v>
      </c>
      <c r="R12126">
        <f>IF(P12126="","",0)</f>
        <v>0</v>
      </c>
    </row>
    <row r="12127" spans="1:18" x14ac:dyDescent="0.3">
      <c r="P12127" t="str" cm="1">
        <f t="array" ref="P12127">IF(Q12127&gt;0,INDEX(Q12127:Q24261,MATCH(TRUE,INDEX(Q12127:Q24261="",,),0)-1),"")</f>
        <v/>
      </c>
      <c r="R12127" t="str">
        <f>IF(P12127="","",0)</f>
        <v/>
      </c>
    </row>
    <row r="12128" spans="1:18" x14ac:dyDescent="0.3">
      <c r="A12128" t="s">
        <v>1483</v>
      </c>
      <c r="B12128" s="1">
        <v>38785</v>
      </c>
      <c r="C12128" t="s">
        <v>598</v>
      </c>
      <c r="D12128" t="s">
        <v>1552</v>
      </c>
      <c r="E12128" t="s">
        <v>1553</v>
      </c>
      <c r="G12128" t="s">
        <v>19</v>
      </c>
      <c r="H12128" t="s">
        <v>92</v>
      </c>
      <c r="I12128" t="s">
        <v>45</v>
      </c>
      <c r="J12128" t="s">
        <v>93</v>
      </c>
      <c r="K12128">
        <v>51.2</v>
      </c>
      <c r="L12128">
        <v>360</v>
      </c>
      <c r="M12128" t="s">
        <v>198</v>
      </c>
      <c r="N12128">
        <v>360</v>
      </c>
      <c r="O12128" t="s">
        <v>24</v>
      </c>
      <c r="P12128" cm="1">
        <f t="array" ref="P12128">IF(Q12128&gt;0,INDEX(Q12128:Q24262,MATCH(TRUE,INDEX(Q12128:Q24262="",,),0)-1),"")</f>
        <v>1</v>
      </c>
      <c r="Q12128">
        <v>1</v>
      </c>
      <c r="R12128">
        <f>IF(P12128="","",0)</f>
        <v>0</v>
      </c>
    </row>
    <row r="12129" spans="1:18" x14ac:dyDescent="0.3">
      <c r="A12129" t="s">
        <v>1483</v>
      </c>
      <c r="B12129" s="1">
        <v>38785</v>
      </c>
      <c r="C12129" t="s">
        <v>598</v>
      </c>
      <c r="D12129" t="s">
        <v>1552</v>
      </c>
      <c r="E12129" t="s">
        <v>1553</v>
      </c>
      <c r="G12129" t="s">
        <v>19</v>
      </c>
      <c r="H12129" t="s">
        <v>36</v>
      </c>
      <c r="I12129" t="s">
        <v>45</v>
      </c>
      <c r="J12129" t="s">
        <v>93</v>
      </c>
      <c r="K12129">
        <v>84.3</v>
      </c>
      <c r="L12129">
        <v>97</v>
      </c>
      <c r="M12129" t="s">
        <v>198</v>
      </c>
      <c r="N12129">
        <v>100</v>
      </c>
      <c r="O12129" t="s">
        <v>24</v>
      </c>
      <c r="P12129" cm="1">
        <f t="array" ref="P12129">IF(Q12129&gt;0,INDEX(Q12129:Q24263,MATCH(TRUE,INDEX(Q12129:Q24263="",,),0)-1),"")</f>
        <v>1</v>
      </c>
      <c r="Q12129">
        <v>1</v>
      </c>
      <c r="R12129">
        <f>IF(P12129="","",0)</f>
        <v>0</v>
      </c>
    </row>
    <row r="12130" spans="1:18" x14ac:dyDescent="0.3">
      <c r="A12130" t="s">
        <v>1483</v>
      </c>
      <c r="B12130" s="1">
        <v>38785</v>
      </c>
      <c r="C12130" t="s">
        <v>598</v>
      </c>
      <c r="D12130" t="s">
        <v>1552</v>
      </c>
      <c r="E12130" t="s">
        <v>1553</v>
      </c>
      <c r="G12130" t="s">
        <v>19</v>
      </c>
      <c r="H12130" t="s">
        <v>67</v>
      </c>
      <c r="I12130" t="s">
        <v>45</v>
      </c>
      <c r="J12130" t="s">
        <v>93</v>
      </c>
      <c r="K12130">
        <v>89.7</v>
      </c>
      <c r="L12130">
        <v>100</v>
      </c>
      <c r="M12130" t="s">
        <v>198</v>
      </c>
      <c r="N12130">
        <v>100</v>
      </c>
      <c r="O12130" t="s">
        <v>24</v>
      </c>
      <c r="P12130" cm="1">
        <f t="array" ref="P12130">IF(Q12130&gt;0,INDEX(Q12130:Q24264,MATCH(TRUE,INDEX(Q12130:Q24264="",,),0)-1),"")</f>
        <v>1</v>
      </c>
      <c r="Q12130">
        <v>1</v>
      </c>
      <c r="R12130">
        <f>IF(P12130="","",0)</f>
        <v>0</v>
      </c>
    </row>
    <row r="12131" spans="1:18" x14ac:dyDescent="0.3">
      <c r="A12131" t="s">
        <v>1483</v>
      </c>
      <c r="B12131" s="1">
        <v>38785</v>
      </c>
      <c r="C12131" t="s">
        <v>598</v>
      </c>
      <c r="D12131" t="s">
        <v>1552</v>
      </c>
      <c r="E12131" t="s">
        <v>1553</v>
      </c>
      <c r="G12131" t="s">
        <v>19</v>
      </c>
      <c r="H12131" t="s">
        <v>85</v>
      </c>
      <c r="I12131" t="s">
        <v>21</v>
      </c>
      <c r="J12131" t="s">
        <v>73</v>
      </c>
      <c r="K12131">
        <v>137</v>
      </c>
      <c r="L12131">
        <v>10</v>
      </c>
      <c r="M12131" t="s">
        <v>198</v>
      </c>
      <c r="N12131">
        <v>12</v>
      </c>
      <c r="O12131" t="s">
        <v>24</v>
      </c>
      <c r="P12131" cm="1">
        <f t="array" ref="P12131">IF(Q12131&gt;0,INDEX(Q12131:Q24265,MATCH(TRUE,INDEX(Q12131:Q24265="",,),0)-1),"")</f>
        <v>1</v>
      </c>
      <c r="Q12131">
        <v>1</v>
      </c>
      <c r="R12131">
        <f>IF(P12131="","",0)</f>
        <v>0</v>
      </c>
    </row>
    <row r="12132" spans="1:18" x14ac:dyDescent="0.3">
      <c r="A12132" t="s">
        <v>1483</v>
      </c>
      <c r="B12132" s="1">
        <v>38785</v>
      </c>
      <c r="C12132" t="s">
        <v>598</v>
      </c>
      <c r="D12132" t="s">
        <v>1552</v>
      </c>
      <c r="E12132" t="s">
        <v>1553</v>
      </c>
      <c r="G12132" t="s">
        <v>19</v>
      </c>
      <c r="H12132" t="s">
        <v>36</v>
      </c>
      <c r="I12132" t="s">
        <v>21</v>
      </c>
      <c r="J12132" t="s">
        <v>73</v>
      </c>
      <c r="K12132">
        <v>461</v>
      </c>
      <c r="L12132">
        <v>20</v>
      </c>
      <c r="M12132" t="s">
        <v>198</v>
      </c>
      <c r="N12132">
        <v>22</v>
      </c>
      <c r="O12132" t="s">
        <v>24</v>
      </c>
      <c r="P12132" cm="1">
        <f t="array" ref="P12132">IF(Q12132&gt;0,INDEX(Q12132:Q24266,MATCH(TRUE,INDEX(Q12132:Q24266="",,),0)-1),"")</f>
        <v>1</v>
      </c>
      <c r="Q12132">
        <v>1</v>
      </c>
      <c r="R12132">
        <f>IF(P12132="","",0)</f>
        <v>0</v>
      </c>
    </row>
    <row r="12133" spans="1:18" x14ac:dyDescent="0.3">
      <c r="A12133" t="s">
        <v>1483</v>
      </c>
      <c r="B12133" s="1">
        <v>38785</v>
      </c>
      <c r="C12133" t="s">
        <v>598</v>
      </c>
      <c r="D12133" t="s">
        <v>1552</v>
      </c>
      <c r="E12133" t="s">
        <v>1553</v>
      </c>
      <c r="G12133" t="s">
        <v>19</v>
      </c>
      <c r="H12133" t="s">
        <v>20</v>
      </c>
      <c r="I12133" t="s">
        <v>21</v>
      </c>
      <c r="J12133" t="s">
        <v>73</v>
      </c>
      <c r="K12133">
        <v>394</v>
      </c>
      <c r="L12133">
        <v>11</v>
      </c>
      <c r="M12133" t="s">
        <v>198</v>
      </c>
      <c r="N12133">
        <v>14</v>
      </c>
      <c r="O12133" t="s">
        <v>24</v>
      </c>
      <c r="P12133" cm="1">
        <f t="array" ref="P12133">IF(Q12133&gt;0,INDEX(Q12133:Q24267,MATCH(TRUE,INDEX(Q12133:Q24267="",,),0)-1),"")</f>
        <v>1</v>
      </c>
      <c r="Q12133">
        <v>1</v>
      </c>
      <c r="R12133">
        <f>IF(P12133="","",0)</f>
        <v>0</v>
      </c>
    </row>
    <row r="12134" spans="1:18" x14ac:dyDescent="0.3">
      <c r="A12134" t="s">
        <v>1483</v>
      </c>
      <c r="B12134" s="1">
        <v>38785</v>
      </c>
      <c r="C12134" t="s">
        <v>598</v>
      </c>
      <c r="D12134" t="s">
        <v>1552</v>
      </c>
      <c r="E12134" t="s">
        <v>1553</v>
      </c>
      <c r="G12134" s="6" t="s">
        <v>88</v>
      </c>
      <c r="H12134" t="s">
        <v>85</v>
      </c>
      <c r="I12134" t="s">
        <v>45</v>
      </c>
      <c r="J12134" t="s">
        <v>93</v>
      </c>
      <c r="K12134">
        <v>1.1000000000000001</v>
      </c>
      <c r="L12134">
        <v>135</v>
      </c>
      <c r="M12134" t="s">
        <v>198</v>
      </c>
      <c r="N12134">
        <v>135</v>
      </c>
      <c r="O12134" t="s">
        <v>24</v>
      </c>
      <c r="P12134" cm="1">
        <f t="array" ref="P12134">IF(Q12134&gt;0,INDEX(Q12134:Q24268,MATCH(TRUE,INDEX(Q12134:Q24268="",,),0)-1),"")</f>
        <v>1</v>
      </c>
      <c r="Q12134">
        <v>1</v>
      </c>
      <c r="R12134">
        <f>IF(P12134="","",0)</f>
        <v>0</v>
      </c>
    </row>
    <row r="12135" spans="1:18" x14ac:dyDescent="0.3">
      <c r="A12135" t="s">
        <v>1483</v>
      </c>
      <c r="B12135" s="1">
        <v>38785</v>
      </c>
      <c r="C12135" t="s">
        <v>598</v>
      </c>
      <c r="D12135" t="s">
        <v>1552</v>
      </c>
      <c r="E12135" t="s">
        <v>1553</v>
      </c>
      <c r="G12135" s="6" t="s">
        <v>88</v>
      </c>
      <c r="H12135" t="s">
        <v>199</v>
      </c>
      <c r="I12135" t="s">
        <v>45</v>
      </c>
      <c r="J12135" t="s">
        <v>93</v>
      </c>
      <c r="K12135">
        <v>13.9</v>
      </c>
      <c r="L12135">
        <v>93</v>
      </c>
      <c r="M12135" t="s">
        <v>198</v>
      </c>
      <c r="N12135">
        <v>93</v>
      </c>
      <c r="O12135" t="s">
        <v>24</v>
      </c>
      <c r="P12135" cm="1">
        <f t="array" ref="P12135">IF(Q12135&gt;0,INDEX(Q12135:Q24269,MATCH(TRUE,INDEX(Q12135:Q24269="",,),0)-1),"")</f>
        <v>1</v>
      </c>
      <c r="Q12135">
        <v>1</v>
      </c>
      <c r="R12135">
        <f>IF(P12135="","",0)</f>
        <v>0</v>
      </c>
    </row>
    <row r="12136" spans="1:18" x14ac:dyDescent="0.3">
      <c r="A12136" t="s">
        <v>1483</v>
      </c>
      <c r="B12136" s="1">
        <v>38785</v>
      </c>
      <c r="C12136" t="s">
        <v>598</v>
      </c>
      <c r="D12136" t="s">
        <v>1552</v>
      </c>
      <c r="E12136" t="s">
        <v>1553</v>
      </c>
      <c r="G12136" s="6" t="s">
        <v>88</v>
      </c>
      <c r="H12136" t="s">
        <v>67</v>
      </c>
      <c r="I12136" t="s">
        <v>21</v>
      </c>
      <c r="J12136" t="s">
        <v>73</v>
      </c>
      <c r="K12136">
        <v>240</v>
      </c>
      <c r="L12136">
        <v>11</v>
      </c>
      <c r="M12136" t="s">
        <v>198</v>
      </c>
      <c r="N12136">
        <v>11</v>
      </c>
      <c r="O12136" t="s">
        <v>24</v>
      </c>
      <c r="P12136" cm="1">
        <f t="array" ref="P12136">IF(Q12136&gt;0,INDEX(Q12136:Q24270,MATCH(TRUE,INDEX(Q12136:Q24270="",,),0)-1),"")</f>
        <v>1</v>
      </c>
      <c r="Q12136">
        <v>1</v>
      </c>
      <c r="R12136">
        <f>IF(P12136="","",0)</f>
        <v>0</v>
      </c>
    </row>
    <row r="12137" spans="1:18" x14ac:dyDescent="0.3">
      <c r="P12137" t="str" cm="1">
        <f t="array" ref="P12137">IF(Q12137&gt;0,INDEX(Q12137:Q24271,MATCH(TRUE,INDEX(Q12137:Q24271="",,),0)-1),"")</f>
        <v/>
      </c>
      <c r="R12137" t="str">
        <f>IF(P12137="","",0)</f>
        <v/>
      </c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Emilie Hebenstreit</dc:creator>
  <cp:lastModifiedBy>Hebenstreit, Emilie (DNR)</cp:lastModifiedBy>
  <dcterms:created xsi:type="dcterms:W3CDTF">2024-08-22T15:37:35Z</dcterms:created>
  <dcterms:modified xsi:type="dcterms:W3CDTF">2025-06-05T16:07:36Z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a2fed65-62e7-46ea-af74-187e0c17143a_Enabled">
    <vt:lpwstr>true</vt:lpwstr>
  </property>
  <property fmtid="{D5CDD505-2E9C-101B-9397-08002B2CF9AE}" pid="3" name="MSIP_Label_3a2fed65-62e7-46ea-af74-187e0c17143a_SetDate">
    <vt:lpwstr>2024-08-22T15:38:41Z</vt:lpwstr>
  </property>
  <property fmtid="{D5CDD505-2E9C-101B-9397-08002B2CF9AE}" pid="4" name="MSIP_Label_3a2fed65-62e7-46ea-af74-187e0c17143a_Method">
    <vt:lpwstr>Privileged</vt:lpwstr>
  </property>
  <property fmtid="{D5CDD505-2E9C-101B-9397-08002B2CF9AE}" pid="5" name="MSIP_Label_3a2fed65-62e7-46ea-af74-187e0c17143a_Name">
    <vt:lpwstr>3a2fed65-62e7-46ea-af74-187e0c17143a</vt:lpwstr>
  </property>
  <property fmtid="{D5CDD505-2E9C-101B-9397-08002B2CF9AE}" pid="6" name="MSIP_Label_3a2fed65-62e7-46ea-af74-187e0c17143a_SiteId">
    <vt:lpwstr>d5fb7087-3777-42ad-966a-892ef47225d1</vt:lpwstr>
  </property>
  <property fmtid="{D5CDD505-2E9C-101B-9397-08002B2CF9AE}" pid="7" name="MSIP_Label_3a2fed65-62e7-46ea-af74-187e0c17143a_ActionId">
    <vt:lpwstr>340884b7-3aa0-4112-8c85-034757d08a48</vt:lpwstr>
  </property>
  <property fmtid="{D5CDD505-2E9C-101B-9397-08002B2CF9AE}" pid="8" name="MSIP_Label_3a2fed65-62e7-46ea-af74-187e0c17143a_ContentBits">
    <vt:lpwstr>0</vt:lpwstr>
  </property>
</Properties>
</file>